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117"/>
  <workbookPr autoCompressPictures="0"/>
  <bookViews>
    <workbookView xWindow="22920" yWindow="320" windowWidth="12680" windowHeight="20880" tabRatio="895" activeTab="2"/>
  </bookViews>
  <sheets>
    <sheet name="All data" sheetId="8" r:id="rId1"/>
    <sheet name="Genes Expressed in larvae only" sheetId="20" r:id="rId2"/>
    <sheet name="GO counting" sheetId="17" r:id="rId3"/>
    <sheet name="Flybqse ID for link" sheetId="16" r:id="rId4"/>
    <sheet name="Sheet1" sheetId="1" r:id="rId5"/>
    <sheet name="Sheet2" sheetId="2" r:id="rId6"/>
    <sheet name="SignalP" sheetId="3" r:id="rId7"/>
    <sheet name="Sheet4" sheetId="5" r:id="rId8"/>
    <sheet name="SignalP unique values" sheetId="6" r:id="rId9"/>
    <sheet name="Flybase batch" sheetId="10" r:id="rId10"/>
    <sheet name="Sheet10" sheetId="11" r:id="rId11"/>
    <sheet name="SP SPH" sheetId="12" r:id="rId12"/>
    <sheet name="Ross et al 2003" sheetId="13" r:id="rId13"/>
    <sheet name="Ross redited" sheetId="14" r:id="rId14"/>
    <sheet name="Flybase new" sheetId="18" r:id="rId15"/>
    <sheet name="larval stage analysis" sheetId="19" r:id="rId16"/>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2" i="17" l="1"/>
  <c r="H3" i="17"/>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E358" i="8"/>
  <c r="E359" i="8"/>
  <c r="E360" i="8"/>
  <c r="E361" i="8"/>
  <c r="E362" i="8"/>
  <c r="E363" i="8"/>
  <c r="E364" i="8"/>
  <c r="E365" i="8"/>
  <c r="E366" i="8"/>
  <c r="E367" i="8"/>
  <c r="E368" i="8"/>
  <c r="E369" i="8"/>
  <c r="E370" i="8"/>
  <c r="E371"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AK34" i="19"/>
  <c r="AK35" i="19"/>
  <c r="D10" i="19"/>
  <c r="E10" i="19"/>
  <c r="F10" i="19"/>
  <c r="J4" i="19"/>
  <c r="K4" i="19"/>
  <c r="L4" i="19"/>
  <c r="M4" i="19"/>
  <c r="N4" i="19"/>
  <c r="O4" i="19"/>
  <c r="P4" i="19"/>
  <c r="Q4" i="19"/>
  <c r="R4" i="19"/>
  <c r="S4" i="19"/>
  <c r="T4" i="19"/>
  <c r="U4" i="19"/>
  <c r="V4" i="19"/>
  <c r="W4" i="19"/>
  <c r="X4" i="19"/>
  <c r="Y4" i="19"/>
  <c r="Z4" i="19"/>
  <c r="AA4" i="19"/>
  <c r="AB4" i="19"/>
  <c r="AC4" i="19"/>
  <c r="AD4" i="19"/>
  <c r="AE4" i="19"/>
  <c r="AF4" i="19"/>
  <c r="AG4" i="19"/>
  <c r="AH4" i="19"/>
  <c r="AI4" i="19"/>
  <c r="AJ4" i="19"/>
  <c r="AK4" i="19"/>
  <c r="J5" i="19"/>
  <c r="K5" i="19"/>
  <c r="L5" i="19"/>
  <c r="M5" i="19"/>
  <c r="N5" i="19"/>
  <c r="O5" i="19"/>
  <c r="P5" i="19"/>
  <c r="Q5" i="19"/>
  <c r="R5" i="19"/>
  <c r="S5" i="19"/>
  <c r="T5" i="19"/>
  <c r="U5" i="19"/>
  <c r="V5" i="19"/>
  <c r="W5" i="19"/>
  <c r="X5" i="19"/>
  <c r="Y5" i="19"/>
  <c r="Z5" i="19"/>
  <c r="AA5" i="19"/>
  <c r="AB5" i="19"/>
  <c r="AC5" i="19"/>
  <c r="AD5" i="19"/>
  <c r="AE5" i="19"/>
  <c r="AF5" i="19"/>
  <c r="AG5" i="19"/>
  <c r="AH5" i="19"/>
  <c r="AI5" i="19"/>
  <c r="AJ5" i="19"/>
  <c r="AK5" i="19"/>
  <c r="J6" i="19"/>
  <c r="K6" i="19"/>
  <c r="L6" i="19"/>
  <c r="M6" i="19"/>
  <c r="N6" i="19"/>
  <c r="O6" i="19"/>
  <c r="P6" i="19"/>
  <c r="Q6" i="19"/>
  <c r="R6" i="19"/>
  <c r="S6" i="19"/>
  <c r="T6" i="19"/>
  <c r="U6" i="19"/>
  <c r="V6" i="19"/>
  <c r="W6" i="19"/>
  <c r="X6" i="19"/>
  <c r="Y6" i="19"/>
  <c r="Z6" i="19"/>
  <c r="AA6" i="19"/>
  <c r="AB6" i="19"/>
  <c r="AC6" i="19"/>
  <c r="AD6" i="19"/>
  <c r="AE6" i="19"/>
  <c r="AF6" i="19"/>
  <c r="AG6" i="19"/>
  <c r="AH6" i="19"/>
  <c r="AI6" i="19"/>
  <c r="AJ6" i="19"/>
  <c r="AK6"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J8" i="19"/>
  <c r="K8" i="19"/>
  <c r="L8" i="19"/>
  <c r="M8" i="19"/>
  <c r="N8" i="19"/>
  <c r="O8" i="19"/>
  <c r="P8" i="19"/>
  <c r="Q8" i="19"/>
  <c r="R8" i="19"/>
  <c r="S8" i="19"/>
  <c r="T8" i="19"/>
  <c r="U8" i="19"/>
  <c r="V8" i="19"/>
  <c r="W8" i="19"/>
  <c r="X8" i="19"/>
  <c r="Y8" i="19"/>
  <c r="Z8" i="19"/>
  <c r="AA8" i="19"/>
  <c r="AB8" i="19"/>
  <c r="AC8" i="19"/>
  <c r="AD8" i="19"/>
  <c r="AE8" i="19"/>
  <c r="AF8" i="19"/>
  <c r="AG8" i="19"/>
  <c r="AH8" i="19"/>
  <c r="AI8" i="19"/>
  <c r="AJ8" i="19"/>
  <c r="AK8" i="19"/>
  <c r="J9" i="19"/>
  <c r="K9" i="19"/>
  <c r="L9" i="19"/>
  <c r="M9" i="19"/>
  <c r="N9" i="19"/>
  <c r="O9" i="19"/>
  <c r="P9" i="19"/>
  <c r="Q9" i="19"/>
  <c r="R9" i="19"/>
  <c r="S9" i="19"/>
  <c r="T9" i="19"/>
  <c r="U9" i="19"/>
  <c r="V9" i="19"/>
  <c r="W9" i="19"/>
  <c r="X9" i="19"/>
  <c r="Y9" i="19"/>
  <c r="Z9" i="19"/>
  <c r="AA9" i="19"/>
  <c r="AB9" i="19"/>
  <c r="AC9" i="19"/>
  <c r="AD9" i="19"/>
  <c r="AE9" i="19"/>
  <c r="AF9" i="19"/>
  <c r="AG9" i="19"/>
  <c r="AH9" i="19"/>
  <c r="AI9" i="19"/>
  <c r="AJ9" i="19"/>
  <c r="AK9" i="19"/>
  <c r="J11" i="19"/>
  <c r="K11" i="19"/>
  <c r="L11" i="19"/>
  <c r="M11" i="19"/>
  <c r="N11" i="19"/>
  <c r="O11" i="19"/>
  <c r="P11" i="19"/>
  <c r="Q11" i="19"/>
  <c r="R11" i="19"/>
  <c r="S11" i="19"/>
  <c r="T11" i="19"/>
  <c r="U11" i="19"/>
  <c r="V11" i="19"/>
  <c r="W11" i="19"/>
  <c r="X11" i="19"/>
  <c r="Y11" i="19"/>
  <c r="Z11" i="19"/>
  <c r="AA11" i="19"/>
  <c r="AB11" i="19"/>
  <c r="AC11" i="19"/>
  <c r="AD11" i="19"/>
  <c r="AE11" i="19"/>
  <c r="AF11" i="19"/>
  <c r="AG11" i="19"/>
  <c r="AH11" i="19"/>
  <c r="AI11" i="19"/>
  <c r="AJ11" i="19"/>
  <c r="AK11"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J14" i="19"/>
  <c r="K14" i="19"/>
  <c r="L14" i="19"/>
  <c r="M14" i="19"/>
  <c r="N14" i="19"/>
  <c r="O14" i="19"/>
  <c r="P14" i="19"/>
  <c r="Q14" i="19"/>
  <c r="R14" i="19"/>
  <c r="S14" i="19"/>
  <c r="T14" i="19"/>
  <c r="U14" i="19"/>
  <c r="V14" i="19"/>
  <c r="W14" i="19"/>
  <c r="X14" i="19"/>
  <c r="Y14" i="19"/>
  <c r="Z14" i="19"/>
  <c r="AA14" i="19"/>
  <c r="AB14" i="19"/>
  <c r="AC14" i="19"/>
  <c r="AD14" i="19"/>
  <c r="AE14" i="19"/>
  <c r="AF14" i="19"/>
  <c r="AG14" i="19"/>
  <c r="AH14" i="19"/>
  <c r="AI14" i="19"/>
  <c r="AJ14" i="19"/>
  <c r="AK14" i="19"/>
  <c r="J15" i="19"/>
  <c r="K15" i="19"/>
  <c r="L15" i="19"/>
  <c r="M15" i="19"/>
  <c r="N15" i="19"/>
  <c r="O15" i="19"/>
  <c r="P15" i="19"/>
  <c r="Q15" i="19"/>
  <c r="R15" i="19"/>
  <c r="S15" i="19"/>
  <c r="T15" i="19"/>
  <c r="U15" i="19"/>
  <c r="V15" i="19"/>
  <c r="W15" i="19"/>
  <c r="X15" i="19"/>
  <c r="Y15" i="19"/>
  <c r="Z15" i="19"/>
  <c r="AA15" i="19"/>
  <c r="AB15" i="19"/>
  <c r="AC15" i="19"/>
  <c r="AD15" i="19"/>
  <c r="AE15" i="19"/>
  <c r="AF15" i="19"/>
  <c r="AG15" i="19"/>
  <c r="AH15" i="19"/>
  <c r="AI15" i="19"/>
  <c r="AJ15" i="19"/>
  <c r="AK15"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AI29" i="19"/>
  <c r="AJ29" i="19"/>
  <c r="AK29"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K3" i="19"/>
  <c r="L3" i="19"/>
  <c r="M3" i="19"/>
  <c r="N3" i="19"/>
  <c r="O3" i="19"/>
  <c r="P3" i="19"/>
  <c r="Q3" i="19"/>
  <c r="R3" i="19"/>
  <c r="S3" i="19"/>
  <c r="T3" i="19"/>
  <c r="U3" i="19"/>
  <c r="V3" i="19"/>
  <c r="W3" i="19"/>
  <c r="X3" i="19"/>
  <c r="Y3" i="19"/>
  <c r="Z3" i="19"/>
  <c r="AA3" i="19"/>
  <c r="AB3" i="19"/>
  <c r="AC3" i="19"/>
  <c r="AD3" i="19"/>
  <c r="AE3" i="19"/>
  <c r="AF3" i="19"/>
  <c r="AG3" i="19"/>
  <c r="AH3" i="19"/>
  <c r="AI3" i="19"/>
  <c r="AJ3" i="19"/>
  <c r="AK3" i="19"/>
  <c r="J3" i="19"/>
  <c r="AH4" i="18"/>
  <c r="AH5" i="18"/>
  <c r="AH6" i="18"/>
  <c r="AH7" i="18"/>
  <c r="AH8" i="18"/>
  <c r="AH9" i="18"/>
  <c r="AH10" i="18"/>
  <c r="AH11" i="18"/>
  <c r="AH12" i="18"/>
  <c r="AH13" i="18"/>
  <c r="AH14" i="18"/>
  <c r="AH15" i="18"/>
  <c r="AH16" i="18"/>
  <c r="AH17" i="18"/>
  <c r="AH18" i="18"/>
  <c r="AH19" i="18"/>
  <c r="AH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3" i="18"/>
  <c r="AI4" i="18"/>
  <c r="AJ4" i="18"/>
  <c r="AK4" i="18"/>
  <c r="AL4" i="18"/>
  <c r="AM4" i="18"/>
  <c r="AN4" i="18"/>
  <c r="AO4" i="18"/>
  <c r="AP4" i="18"/>
  <c r="AQ4" i="18"/>
  <c r="AR4" i="18"/>
  <c r="AS4" i="18"/>
  <c r="AU4" i="18"/>
  <c r="AV4" i="18"/>
  <c r="AI5" i="18"/>
  <c r="AJ5" i="18"/>
  <c r="AK5" i="18"/>
  <c r="AL5" i="18"/>
  <c r="AM5" i="18"/>
  <c r="AN5" i="18"/>
  <c r="AO5" i="18"/>
  <c r="AP5" i="18"/>
  <c r="AQ5" i="18"/>
  <c r="AR5" i="18"/>
  <c r="AS5" i="18"/>
  <c r="AU5" i="18"/>
  <c r="AV5" i="18"/>
  <c r="AI6" i="18"/>
  <c r="AJ6" i="18"/>
  <c r="AK6" i="18"/>
  <c r="AL6" i="18"/>
  <c r="AM6" i="18"/>
  <c r="AN6" i="18"/>
  <c r="AO6" i="18"/>
  <c r="AP6" i="18"/>
  <c r="AQ6" i="18"/>
  <c r="AR6" i="18"/>
  <c r="AS6" i="18"/>
  <c r="AU6" i="18"/>
  <c r="AV6" i="18"/>
  <c r="AI7" i="18"/>
  <c r="AJ7" i="18"/>
  <c r="AK7" i="18"/>
  <c r="AL7" i="18"/>
  <c r="AM7" i="18"/>
  <c r="AN7" i="18"/>
  <c r="AO7" i="18"/>
  <c r="AP7" i="18"/>
  <c r="AQ7" i="18"/>
  <c r="AR7" i="18"/>
  <c r="AS7" i="18"/>
  <c r="AU7" i="18"/>
  <c r="AV7" i="18"/>
  <c r="AI8" i="18"/>
  <c r="AJ8" i="18"/>
  <c r="AK8" i="18"/>
  <c r="AL8" i="18"/>
  <c r="AM8" i="18"/>
  <c r="AN8" i="18"/>
  <c r="AO8" i="18"/>
  <c r="AP8" i="18"/>
  <c r="AQ8" i="18"/>
  <c r="AR8" i="18"/>
  <c r="AS8" i="18"/>
  <c r="AU8" i="18"/>
  <c r="AV8" i="18"/>
  <c r="AI9" i="18"/>
  <c r="AJ9" i="18"/>
  <c r="AK9" i="18"/>
  <c r="AL9" i="18"/>
  <c r="AM9" i="18"/>
  <c r="AN9" i="18"/>
  <c r="AO9" i="18"/>
  <c r="AP9" i="18"/>
  <c r="AQ9" i="18"/>
  <c r="AR9" i="18"/>
  <c r="AS9" i="18"/>
  <c r="AU9" i="18"/>
  <c r="AV9" i="18"/>
  <c r="AI10" i="18"/>
  <c r="AJ10" i="18"/>
  <c r="AK10" i="18"/>
  <c r="AL10" i="18"/>
  <c r="AM10" i="18"/>
  <c r="AN10" i="18"/>
  <c r="AO10" i="18"/>
  <c r="AP10" i="18"/>
  <c r="AQ10" i="18"/>
  <c r="AR10" i="18"/>
  <c r="AS10" i="18"/>
  <c r="AU10" i="18"/>
  <c r="AV10" i="18"/>
  <c r="AI11" i="18"/>
  <c r="AJ11" i="18"/>
  <c r="AK11" i="18"/>
  <c r="AL11" i="18"/>
  <c r="AM11" i="18"/>
  <c r="AN11" i="18"/>
  <c r="AO11" i="18"/>
  <c r="AP11" i="18"/>
  <c r="AQ11" i="18"/>
  <c r="AR11" i="18"/>
  <c r="AS11" i="18"/>
  <c r="AU11" i="18"/>
  <c r="AV11" i="18"/>
  <c r="AI12" i="18"/>
  <c r="AJ12" i="18"/>
  <c r="AK12" i="18"/>
  <c r="AL12" i="18"/>
  <c r="AM12" i="18"/>
  <c r="AN12" i="18"/>
  <c r="AO12" i="18"/>
  <c r="AP12" i="18"/>
  <c r="AQ12" i="18"/>
  <c r="AR12" i="18"/>
  <c r="AS12" i="18"/>
  <c r="AU12" i="18"/>
  <c r="AV12" i="18"/>
  <c r="AI13" i="18"/>
  <c r="AJ13" i="18"/>
  <c r="AK13" i="18"/>
  <c r="AL13" i="18"/>
  <c r="AM13" i="18"/>
  <c r="AN13" i="18"/>
  <c r="AO13" i="18"/>
  <c r="AP13" i="18"/>
  <c r="AQ13" i="18"/>
  <c r="AR13" i="18"/>
  <c r="AS13" i="18"/>
  <c r="AU13" i="18"/>
  <c r="AV13" i="18"/>
  <c r="AI14" i="18"/>
  <c r="AJ14" i="18"/>
  <c r="AK14" i="18"/>
  <c r="AL14" i="18"/>
  <c r="AM14" i="18"/>
  <c r="AN14" i="18"/>
  <c r="AO14" i="18"/>
  <c r="AP14" i="18"/>
  <c r="AQ14" i="18"/>
  <c r="AR14" i="18"/>
  <c r="AS14" i="18"/>
  <c r="AU14" i="18"/>
  <c r="AV14" i="18"/>
  <c r="AI15" i="18"/>
  <c r="AJ15" i="18"/>
  <c r="AK15" i="18"/>
  <c r="AL15" i="18"/>
  <c r="AM15" i="18"/>
  <c r="AN15" i="18"/>
  <c r="AO15" i="18"/>
  <c r="AP15" i="18"/>
  <c r="AQ15" i="18"/>
  <c r="AR15" i="18"/>
  <c r="AS15" i="18"/>
  <c r="AU15" i="18"/>
  <c r="AV15" i="18"/>
  <c r="AI16" i="18"/>
  <c r="AJ16" i="18"/>
  <c r="AK16" i="18"/>
  <c r="AL16" i="18"/>
  <c r="AM16" i="18"/>
  <c r="AN16" i="18"/>
  <c r="AO16" i="18"/>
  <c r="AP16" i="18"/>
  <c r="AQ16" i="18"/>
  <c r="AR16" i="18"/>
  <c r="AS16" i="18"/>
  <c r="AU16" i="18"/>
  <c r="AV16" i="18"/>
  <c r="AI17" i="18"/>
  <c r="AJ17" i="18"/>
  <c r="AK17" i="18"/>
  <c r="AL17" i="18"/>
  <c r="AM17" i="18"/>
  <c r="AN17" i="18"/>
  <c r="AO17" i="18"/>
  <c r="AP17" i="18"/>
  <c r="AQ17" i="18"/>
  <c r="AR17" i="18"/>
  <c r="AS17" i="18"/>
  <c r="AU17" i="18"/>
  <c r="AV17" i="18"/>
  <c r="AI18" i="18"/>
  <c r="AJ18" i="18"/>
  <c r="AK18" i="18"/>
  <c r="AL18" i="18"/>
  <c r="AM18" i="18"/>
  <c r="AN18" i="18"/>
  <c r="AO18" i="18"/>
  <c r="AP18" i="18"/>
  <c r="AQ18" i="18"/>
  <c r="AR18" i="18"/>
  <c r="AS18" i="18"/>
  <c r="AU18" i="18"/>
  <c r="AV18" i="18"/>
  <c r="AI19" i="18"/>
  <c r="AJ19" i="18"/>
  <c r="AK19" i="18"/>
  <c r="AL19" i="18"/>
  <c r="AM19" i="18"/>
  <c r="AN19" i="18"/>
  <c r="AO19" i="18"/>
  <c r="AP19" i="18"/>
  <c r="AQ19" i="18"/>
  <c r="AR19" i="18"/>
  <c r="AS19" i="18"/>
  <c r="AU19" i="18"/>
  <c r="AV19" i="18"/>
  <c r="AI20" i="18"/>
  <c r="AJ20" i="18"/>
  <c r="AK20" i="18"/>
  <c r="AL20" i="18"/>
  <c r="AM20" i="18"/>
  <c r="AN20" i="18"/>
  <c r="AO20" i="18"/>
  <c r="AP20" i="18"/>
  <c r="AQ20" i="18"/>
  <c r="AR20" i="18"/>
  <c r="AS20" i="18"/>
  <c r="AU20" i="18"/>
  <c r="AV20" i="18"/>
  <c r="AI21" i="18"/>
  <c r="AJ21" i="18"/>
  <c r="AK21" i="18"/>
  <c r="AL21" i="18"/>
  <c r="AM21" i="18"/>
  <c r="AN21" i="18"/>
  <c r="AO21" i="18"/>
  <c r="AP21" i="18"/>
  <c r="AQ21" i="18"/>
  <c r="AR21" i="18"/>
  <c r="AS21" i="18"/>
  <c r="AU21" i="18"/>
  <c r="AV21" i="18"/>
  <c r="AI22" i="18"/>
  <c r="AJ22" i="18"/>
  <c r="AK22" i="18"/>
  <c r="AL22" i="18"/>
  <c r="AM22" i="18"/>
  <c r="AN22" i="18"/>
  <c r="AO22" i="18"/>
  <c r="AP22" i="18"/>
  <c r="AQ22" i="18"/>
  <c r="AR22" i="18"/>
  <c r="AS22" i="18"/>
  <c r="AU22" i="18"/>
  <c r="AV22" i="18"/>
  <c r="AI23" i="18"/>
  <c r="AJ23" i="18"/>
  <c r="AK23" i="18"/>
  <c r="AL23" i="18"/>
  <c r="AM23" i="18"/>
  <c r="AN23" i="18"/>
  <c r="AO23" i="18"/>
  <c r="AP23" i="18"/>
  <c r="AQ23" i="18"/>
  <c r="AR23" i="18"/>
  <c r="AS23" i="18"/>
  <c r="AU23" i="18"/>
  <c r="AV23" i="18"/>
  <c r="AI24" i="18"/>
  <c r="AJ24" i="18"/>
  <c r="AK24" i="18"/>
  <c r="AL24" i="18"/>
  <c r="AM24" i="18"/>
  <c r="AN24" i="18"/>
  <c r="AO24" i="18"/>
  <c r="AP24" i="18"/>
  <c r="AQ24" i="18"/>
  <c r="AR24" i="18"/>
  <c r="AS24" i="18"/>
  <c r="AU24" i="18"/>
  <c r="AV24" i="18"/>
  <c r="AI25" i="18"/>
  <c r="AJ25" i="18"/>
  <c r="AK25" i="18"/>
  <c r="AL25" i="18"/>
  <c r="AM25" i="18"/>
  <c r="AN25" i="18"/>
  <c r="AO25" i="18"/>
  <c r="AP25" i="18"/>
  <c r="AQ25" i="18"/>
  <c r="AR25" i="18"/>
  <c r="AS25" i="18"/>
  <c r="AU25" i="18"/>
  <c r="AV25" i="18"/>
  <c r="AI26" i="18"/>
  <c r="AJ26" i="18"/>
  <c r="AK26" i="18"/>
  <c r="AL26" i="18"/>
  <c r="AM26" i="18"/>
  <c r="AN26" i="18"/>
  <c r="AO26" i="18"/>
  <c r="AP26" i="18"/>
  <c r="AQ26" i="18"/>
  <c r="AR26" i="18"/>
  <c r="AS26" i="18"/>
  <c r="AU26" i="18"/>
  <c r="AV26" i="18"/>
  <c r="AI27" i="18"/>
  <c r="AJ27" i="18"/>
  <c r="AK27" i="18"/>
  <c r="AL27" i="18"/>
  <c r="AM27" i="18"/>
  <c r="AN27" i="18"/>
  <c r="AO27" i="18"/>
  <c r="AP27" i="18"/>
  <c r="AQ27" i="18"/>
  <c r="AR27" i="18"/>
  <c r="AS27" i="18"/>
  <c r="AU27" i="18"/>
  <c r="AV27" i="18"/>
  <c r="AI28" i="18"/>
  <c r="AJ28" i="18"/>
  <c r="AK28" i="18"/>
  <c r="AL28" i="18"/>
  <c r="AM28" i="18"/>
  <c r="AN28" i="18"/>
  <c r="AO28" i="18"/>
  <c r="AP28" i="18"/>
  <c r="AQ28" i="18"/>
  <c r="AR28" i="18"/>
  <c r="AS28" i="18"/>
  <c r="AU28" i="18"/>
  <c r="AV28" i="18"/>
  <c r="AI29" i="18"/>
  <c r="AJ29" i="18"/>
  <c r="AK29" i="18"/>
  <c r="AL29" i="18"/>
  <c r="AM29" i="18"/>
  <c r="AN29" i="18"/>
  <c r="AO29" i="18"/>
  <c r="AP29" i="18"/>
  <c r="AQ29" i="18"/>
  <c r="AR29" i="18"/>
  <c r="AS29" i="18"/>
  <c r="AU29" i="18"/>
  <c r="AV29" i="18"/>
  <c r="AI30" i="18"/>
  <c r="AJ30" i="18"/>
  <c r="AK30" i="18"/>
  <c r="AL30" i="18"/>
  <c r="AM30" i="18"/>
  <c r="AN30" i="18"/>
  <c r="AO30" i="18"/>
  <c r="AP30" i="18"/>
  <c r="AQ30" i="18"/>
  <c r="AR30" i="18"/>
  <c r="AS30" i="18"/>
  <c r="AU30" i="18"/>
  <c r="AV30" i="18"/>
  <c r="AI31" i="18"/>
  <c r="AJ31" i="18"/>
  <c r="AK31" i="18"/>
  <c r="AL31" i="18"/>
  <c r="AM31" i="18"/>
  <c r="AN31" i="18"/>
  <c r="AO31" i="18"/>
  <c r="AP31" i="18"/>
  <c r="AQ31" i="18"/>
  <c r="AR31" i="18"/>
  <c r="AS31" i="18"/>
  <c r="AU31" i="18"/>
  <c r="AV31" i="18"/>
  <c r="AI32" i="18"/>
  <c r="AJ32" i="18"/>
  <c r="AK32" i="18"/>
  <c r="AL32" i="18"/>
  <c r="AM32" i="18"/>
  <c r="AN32" i="18"/>
  <c r="AO32" i="18"/>
  <c r="AP32" i="18"/>
  <c r="AQ32" i="18"/>
  <c r="AR32" i="18"/>
  <c r="AS32" i="18"/>
  <c r="AU32" i="18"/>
  <c r="AV32" i="18"/>
  <c r="AI33" i="18"/>
  <c r="AJ33" i="18"/>
  <c r="AK33" i="18"/>
  <c r="AL33" i="18"/>
  <c r="AM33" i="18"/>
  <c r="AN33" i="18"/>
  <c r="AO33" i="18"/>
  <c r="AP33" i="18"/>
  <c r="AQ33" i="18"/>
  <c r="AR33" i="18"/>
  <c r="AS33" i="18"/>
  <c r="AU33" i="18"/>
  <c r="AV33" i="18"/>
  <c r="AI34" i="18"/>
  <c r="AJ34" i="18"/>
  <c r="AK34" i="18"/>
  <c r="AL34" i="18"/>
  <c r="AM34" i="18"/>
  <c r="AN34" i="18"/>
  <c r="AO34" i="18"/>
  <c r="AP34" i="18"/>
  <c r="AQ34" i="18"/>
  <c r="AR34" i="18"/>
  <c r="AS34" i="18"/>
  <c r="AU34" i="18"/>
  <c r="AV34" i="18"/>
  <c r="AI35" i="18"/>
  <c r="AJ35" i="18"/>
  <c r="AK35" i="18"/>
  <c r="AL35" i="18"/>
  <c r="AM35" i="18"/>
  <c r="AN35" i="18"/>
  <c r="AO35" i="18"/>
  <c r="AP35" i="18"/>
  <c r="AQ35" i="18"/>
  <c r="AR35" i="18"/>
  <c r="AS35" i="18"/>
  <c r="AU35" i="18"/>
  <c r="AV35" i="18"/>
  <c r="AI36" i="18"/>
  <c r="AJ36" i="18"/>
  <c r="AK36" i="18"/>
  <c r="AL36" i="18"/>
  <c r="AM36" i="18"/>
  <c r="AN36" i="18"/>
  <c r="AO36" i="18"/>
  <c r="AP36" i="18"/>
  <c r="AQ36" i="18"/>
  <c r="AR36" i="18"/>
  <c r="AS36" i="18"/>
  <c r="AU36" i="18"/>
  <c r="AV36" i="18"/>
  <c r="AI37" i="18"/>
  <c r="AJ37" i="18"/>
  <c r="AK37" i="18"/>
  <c r="AL37" i="18"/>
  <c r="AM37" i="18"/>
  <c r="AN37" i="18"/>
  <c r="AO37" i="18"/>
  <c r="AP37" i="18"/>
  <c r="AQ37" i="18"/>
  <c r="AR37" i="18"/>
  <c r="AS37" i="18"/>
  <c r="AU37" i="18"/>
  <c r="AV37" i="18"/>
  <c r="AI38" i="18"/>
  <c r="AJ38" i="18"/>
  <c r="AK38" i="18"/>
  <c r="AL38" i="18"/>
  <c r="AM38" i="18"/>
  <c r="AN38" i="18"/>
  <c r="AO38" i="18"/>
  <c r="AP38" i="18"/>
  <c r="AQ38" i="18"/>
  <c r="AR38" i="18"/>
  <c r="AS38" i="18"/>
  <c r="AU38" i="18"/>
  <c r="AV38" i="18"/>
  <c r="AI39" i="18"/>
  <c r="AJ39" i="18"/>
  <c r="AK39" i="18"/>
  <c r="AL39" i="18"/>
  <c r="AM39" i="18"/>
  <c r="AN39" i="18"/>
  <c r="AO39" i="18"/>
  <c r="AP39" i="18"/>
  <c r="AQ39" i="18"/>
  <c r="AR39" i="18"/>
  <c r="AS39" i="18"/>
  <c r="AU39" i="18"/>
  <c r="AV39" i="18"/>
  <c r="AI40" i="18"/>
  <c r="AJ40" i="18"/>
  <c r="AK40" i="18"/>
  <c r="AL40" i="18"/>
  <c r="AM40" i="18"/>
  <c r="AN40" i="18"/>
  <c r="AO40" i="18"/>
  <c r="AP40" i="18"/>
  <c r="AQ40" i="18"/>
  <c r="AR40" i="18"/>
  <c r="AS40" i="18"/>
  <c r="AU40" i="18"/>
  <c r="AV40" i="18"/>
  <c r="AI41" i="18"/>
  <c r="AJ41" i="18"/>
  <c r="AK41" i="18"/>
  <c r="AL41" i="18"/>
  <c r="AM41" i="18"/>
  <c r="AN41" i="18"/>
  <c r="AO41" i="18"/>
  <c r="AP41" i="18"/>
  <c r="AQ41" i="18"/>
  <c r="AR41" i="18"/>
  <c r="AS41" i="18"/>
  <c r="AU41" i="18"/>
  <c r="AV41" i="18"/>
  <c r="AI42" i="18"/>
  <c r="AJ42" i="18"/>
  <c r="AK42" i="18"/>
  <c r="AL42" i="18"/>
  <c r="AM42" i="18"/>
  <c r="AN42" i="18"/>
  <c r="AO42" i="18"/>
  <c r="AP42" i="18"/>
  <c r="AQ42" i="18"/>
  <c r="AR42" i="18"/>
  <c r="AS42" i="18"/>
  <c r="AU42" i="18"/>
  <c r="AV42" i="18"/>
  <c r="AI43" i="18"/>
  <c r="AJ43" i="18"/>
  <c r="AK43" i="18"/>
  <c r="AL43" i="18"/>
  <c r="AM43" i="18"/>
  <c r="AN43" i="18"/>
  <c r="AO43" i="18"/>
  <c r="AP43" i="18"/>
  <c r="AQ43" i="18"/>
  <c r="AR43" i="18"/>
  <c r="AS43" i="18"/>
  <c r="AU43" i="18"/>
  <c r="AV43" i="18"/>
  <c r="AV3" i="18"/>
  <c r="AU3" i="18"/>
  <c r="AS3" i="18"/>
  <c r="AR3" i="18"/>
  <c r="AQ3" i="18"/>
  <c r="AP3" i="18"/>
  <c r="AO3" i="18"/>
  <c r="AN3" i="18"/>
  <c r="AM3" i="18"/>
  <c r="AL3" i="18"/>
  <c r="AK3" i="18"/>
  <c r="AJ3" i="18"/>
  <c r="AI3" i="18"/>
  <c r="E22" i="19"/>
  <c r="E31" i="19"/>
  <c r="E28" i="19"/>
  <c r="E25" i="19"/>
  <c r="E13" i="19"/>
  <c r="E9" i="19"/>
  <c r="E6" i="19"/>
  <c r="D22" i="19"/>
  <c r="E34" i="19"/>
  <c r="E55" i="19"/>
  <c r="E52" i="19"/>
  <c r="E49" i="19"/>
  <c r="E46" i="19"/>
  <c r="E43" i="19"/>
  <c r="E40" i="19"/>
  <c r="E37" i="19"/>
  <c r="E70" i="19"/>
  <c r="E67" i="19"/>
  <c r="E64" i="19"/>
  <c r="E61" i="19"/>
  <c r="E58" i="19"/>
  <c r="C10" i="19"/>
  <c r="F3" i="19"/>
  <c r="E19" i="19"/>
  <c r="E16" i="19"/>
  <c r="D70" i="19"/>
  <c r="D67" i="19"/>
  <c r="D64" i="19"/>
  <c r="D61" i="19"/>
  <c r="D58" i="19"/>
  <c r="D55" i="19"/>
  <c r="D52" i="19"/>
  <c r="D49" i="19"/>
  <c r="D46" i="19"/>
  <c r="D43" i="19"/>
  <c r="D40" i="19"/>
  <c r="D37" i="19"/>
  <c r="F35" i="19"/>
  <c r="D34" i="19"/>
  <c r="D31" i="19"/>
  <c r="F29" i="19"/>
  <c r="D28" i="19"/>
  <c r="D25" i="19"/>
  <c r="D19" i="19"/>
  <c r="F17" i="19"/>
  <c r="F11" i="19"/>
  <c r="F72" i="19"/>
  <c r="F60" i="19"/>
  <c r="F54" i="19"/>
  <c r="F48" i="19"/>
  <c r="F42" i="19"/>
  <c r="F36" i="19"/>
  <c r="F30" i="19"/>
  <c r="F24" i="19"/>
  <c r="F18" i="19"/>
  <c r="F15" i="19"/>
  <c r="F12" i="19"/>
  <c r="F8" i="19"/>
  <c r="E72" i="19"/>
  <c r="E69" i="19"/>
  <c r="E63" i="19"/>
  <c r="E60" i="19"/>
  <c r="E57" i="19"/>
  <c r="E51" i="19"/>
  <c r="E48" i="19"/>
  <c r="E21" i="19"/>
  <c r="E12" i="19"/>
  <c r="E8" i="19"/>
  <c r="D8" i="19"/>
  <c r="E3" i="19"/>
  <c r="F71" i="19"/>
  <c r="F65" i="19"/>
  <c r="E62" i="19"/>
  <c r="F59" i="19"/>
  <c r="F53" i="19"/>
  <c r="E50" i="19"/>
  <c r="F47" i="19"/>
  <c r="F41" i="19"/>
  <c r="E38" i="19"/>
  <c r="E26" i="19"/>
  <c r="E14" i="19"/>
  <c r="E45" i="19"/>
  <c r="E39" i="19"/>
  <c r="E36" i="19"/>
  <c r="E33" i="19"/>
  <c r="E27" i="19"/>
  <c r="E24" i="19"/>
  <c r="E15" i="19"/>
  <c r="E5" i="19"/>
  <c r="D66" i="19"/>
  <c r="D63" i="19"/>
  <c r="D54" i="19"/>
  <c r="D51" i="19"/>
  <c r="D42" i="19"/>
  <c r="D39" i="19"/>
  <c r="D30" i="19"/>
  <c r="D27" i="19"/>
  <c r="D18" i="19"/>
  <c r="D15" i="19"/>
  <c r="F70" i="19"/>
  <c r="F67" i="19"/>
  <c r="F64" i="19"/>
  <c r="F61" i="19"/>
  <c r="F58" i="19"/>
  <c r="F55" i="19"/>
  <c r="F52" i="19"/>
  <c r="F49" i="19"/>
  <c r="F46" i="19"/>
  <c r="F43" i="19"/>
  <c r="F40" i="19"/>
  <c r="F37" i="19"/>
  <c r="F34" i="19"/>
  <c r="F31" i="19"/>
  <c r="F28" i="19"/>
  <c r="F25" i="19"/>
  <c r="F22" i="19"/>
  <c r="F19" i="19"/>
  <c r="F16" i="19"/>
  <c r="F13" i="19"/>
  <c r="F9" i="19"/>
  <c r="F6" i="19"/>
  <c r="D16" i="19"/>
  <c r="D13" i="19"/>
  <c r="D9" i="19"/>
  <c r="D6" i="19"/>
  <c r="F50" i="19"/>
  <c r="F38" i="19"/>
  <c r="F23" i="19"/>
  <c r="F7" i="19"/>
  <c r="F26" i="19"/>
  <c r="F14" i="19"/>
  <c r="F62" i="19"/>
  <c r="D72" i="19"/>
  <c r="D69" i="19"/>
  <c r="D60" i="19"/>
  <c r="D57" i="19"/>
  <c r="D48" i="19"/>
  <c r="D45" i="19"/>
  <c r="D36" i="19"/>
  <c r="D33" i="19"/>
  <c r="D24" i="19"/>
  <c r="D21" i="19"/>
  <c r="D12" i="19"/>
  <c r="D5" i="19"/>
  <c r="D14" i="19"/>
  <c r="F68" i="19"/>
  <c r="F56" i="19"/>
  <c r="F44" i="19"/>
  <c r="F32" i="19"/>
  <c r="F20" i="19"/>
  <c r="F4" i="19"/>
  <c r="E71" i="19"/>
  <c r="E68" i="19"/>
  <c r="E65" i="19"/>
  <c r="E59" i="19"/>
  <c r="E56" i="19"/>
  <c r="E53" i="19"/>
  <c r="E47" i="19"/>
  <c r="E44" i="19"/>
  <c r="E41" i="19"/>
  <c r="E35" i="19"/>
  <c r="E32" i="19"/>
  <c r="E29" i="19"/>
  <c r="E23" i="19"/>
  <c r="E20" i="19"/>
  <c r="E17" i="19"/>
  <c r="E11" i="19"/>
  <c r="E7" i="19"/>
  <c r="E4" i="19"/>
  <c r="D71" i="19"/>
  <c r="F69" i="19"/>
  <c r="D68" i="19"/>
  <c r="D65" i="19"/>
  <c r="D62" i="19"/>
  <c r="D59" i="19"/>
  <c r="F57" i="19"/>
  <c r="D56" i="19"/>
  <c r="D53" i="19"/>
  <c r="D50" i="19"/>
  <c r="D47" i="19"/>
  <c r="F45" i="19"/>
  <c r="D44" i="19"/>
  <c r="D41" i="19"/>
  <c r="D38" i="19"/>
  <c r="D35" i="19"/>
  <c r="F33" i="19"/>
  <c r="D32" i="19"/>
  <c r="D29" i="19"/>
  <c r="D26" i="19"/>
  <c r="D23" i="19"/>
  <c r="F21" i="19"/>
  <c r="D20" i="19"/>
  <c r="D17" i="19"/>
  <c r="D11" i="19"/>
  <c r="D7" i="19"/>
  <c r="F5" i="19"/>
  <c r="D4" i="19"/>
  <c r="F63" i="19"/>
  <c r="F51" i="19"/>
  <c r="F39" i="19"/>
  <c r="F27" i="19"/>
  <c r="E66" i="19"/>
  <c r="E54" i="19"/>
  <c r="E42" i="19"/>
  <c r="E30" i="19"/>
  <c r="E18" i="19"/>
  <c r="F66" i="19"/>
  <c r="D3" i="19"/>
  <c r="B125" i="8"/>
  <c r="B126" i="8"/>
  <c r="B121" i="8"/>
  <c r="B179" i="8"/>
  <c r="B276" i="8"/>
  <c r="B197" i="8"/>
  <c r="B109" i="8"/>
  <c r="B78" i="8"/>
  <c r="B302" i="8"/>
  <c r="B132" i="8"/>
  <c r="B76" i="8"/>
  <c r="B342" i="8"/>
  <c r="B250" i="8"/>
  <c r="B116" i="8"/>
  <c r="B97" i="8"/>
  <c r="B270" i="8"/>
  <c r="B248" i="8"/>
  <c r="B67" i="8"/>
  <c r="B226" i="8"/>
  <c r="B229" i="8"/>
  <c r="B339" i="8"/>
  <c r="B86" i="8"/>
  <c r="B319" i="8"/>
  <c r="B130" i="8"/>
  <c r="B257" i="8"/>
  <c r="B158" i="8"/>
  <c r="B148" i="8"/>
  <c r="B333" i="8"/>
  <c r="B240" i="8"/>
  <c r="B94" i="8"/>
  <c r="B245" i="8"/>
  <c r="B176" i="8"/>
  <c r="B235" i="8"/>
  <c r="B31" i="8"/>
  <c r="B311" i="8"/>
  <c r="B34" i="8"/>
  <c r="B246" i="8"/>
  <c r="B285" i="8"/>
  <c r="B102" i="8"/>
  <c r="B338" i="8"/>
  <c r="B41" i="8"/>
  <c r="B85" i="8"/>
  <c r="B89" i="8"/>
  <c r="B165" i="8"/>
  <c r="B171" i="8"/>
  <c r="B140" i="8"/>
  <c r="B274" i="8"/>
  <c r="B232" i="8"/>
  <c r="B144" i="8"/>
  <c r="B211" i="8"/>
  <c r="B39" i="8"/>
  <c r="B334" i="8"/>
  <c r="B238" i="8"/>
  <c r="B291" i="8"/>
  <c r="B184" i="8"/>
  <c r="B100" i="8"/>
  <c r="B216" i="8"/>
  <c r="B44" i="8"/>
  <c r="B46" i="8"/>
  <c r="B93" i="8"/>
  <c r="B194" i="8"/>
  <c r="B164" i="8"/>
  <c r="B154" i="8"/>
  <c r="B74" i="8"/>
  <c r="B124" i="8"/>
  <c r="B305" i="8"/>
  <c r="B316" i="8"/>
  <c r="B256" i="8"/>
  <c r="B273" i="8"/>
  <c r="B103" i="8"/>
  <c r="B131" i="8"/>
  <c r="B172" i="8"/>
  <c r="B304" i="8"/>
  <c r="B137" i="8"/>
  <c r="B136" i="8"/>
  <c r="B205" i="8"/>
  <c r="B268" i="8"/>
  <c r="B91" i="8"/>
  <c r="B279" i="8"/>
  <c r="B320" i="8"/>
  <c r="B263" i="8"/>
  <c r="B101" i="8"/>
  <c r="B156" i="8"/>
  <c r="B243" i="8"/>
  <c r="B332" i="8"/>
  <c r="B99" i="8"/>
  <c r="B71" i="8"/>
  <c r="B135" i="8"/>
  <c r="B139" i="8"/>
  <c r="B203" i="8"/>
  <c r="B105" i="8"/>
  <c r="B249" i="8"/>
  <c r="B181" i="8"/>
  <c r="B141" i="8"/>
  <c r="B43" i="8"/>
  <c r="B193" i="8"/>
  <c r="B307" i="8"/>
  <c r="B153" i="8"/>
  <c r="B129" i="8"/>
  <c r="B297" i="8"/>
  <c r="B244" i="8"/>
  <c r="B65" i="8"/>
  <c r="B269" i="8"/>
  <c r="B199" i="8"/>
  <c r="B227" i="8"/>
  <c r="B26" i="8"/>
  <c r="B204" i="8"/>
  <c r="B90" i="8"/>
  <c r="B122" i="8"/>
  <c r="B228" i="8"/>
  <c r="B77" i="8"/>
  <c r="B212" i="8"/>
  <c r="B188" i="8"/>
  <c r="B189" i="8"/>
  <c r="B142" i="8"/>
  <c r="B152" i="8"/>
  <c r="B73" i="8"/>
  <c r="B207" i="8"/>
  <c r="B208" i="8"/>
  <c r="B186" i="8"/>
  <c r="B50" i="8"/>
  <c r="B209" i="8"/>
  <c r="B210" i="8"/>
  <c r="B267" i="8"/>
  <c r="B54" i="8"/>
  <c r="B111" i="8"/>
  <c r="B57" i="8"/>
  <c r="B58" i="8"/>
  <c r="B59" i="8"/>
  <c r="B60" i="8"/>
  <c r="B286" i="8"/>
  <c r="B287" i="8"/>
  <c r="B288" i="8"/>
  <c r="B289" i="8"/>
  <c r="B175" i="8"/>
  <c r="B108" i="8"/>
  <c r="B192" i="8"/>
  <c r="B308" i="8"/>
  <c r="B185" i="8"/>
  <c r="B149" i="8"/>
  <c r="B180" i="8"/>
  <c r="B113" i="8"/>
  <c r="B315" i="8"/>
  <c r="B314" i="8"/>
  <c r="B79" i="8"/>
  <c r="B112" i="8"/>
  <c r="B138" i="8"/>
  <c r="B255" i="8"/>
  <c r="B128" i="8"/>
  <c r="B254" i="8"/>
  <c r="B61" i="8"/>
  <c r="B17" i="8"/>
  <c r="B33" i="8"/>
  <c r="B16" i="8"/>
  <c r="B47" i="8"/>
  <c r="B266" i="8"/>
  <c r="B143" i="8"/>
  <c r="B145" i="8"/>
  <c r="B177" i="8"/>
  <c r="B218" i="8"/>
  <c r="B25" i="8"/>
  <c r="B82" i="8"/>
  <c r="B83" i="8"/>
  <c r="B335" i="8"/>
  <c r="B84" i="8"/>
  <c r="B331" i="8"/>
  <c r="B190" i="8"/>
  <c r="B147" i="8"/>
  <c r="B48" i="8"/>
  <c r="B167" i="8"/>
  <c r="B157" i="8"/>
  <c r="B68" i="8"/>
  <c r="B66" i="8"/>
  <c r="B195" i="8"/>
  <c r="B275" i="8"/>
  <c r="B200" i="8"/>
  <c r="B173" i="8"/>
  <c r="B301" i="8"/>
  <c r="B428" i="8"/>
  <c r="B326" i="8"/>
  <c r="B239" i="8"/>
  <c r="B303" i="8"/>
  <c r="B233" i="8"/>
  <c r="B174" i="8"/>
  <c r="B133" i="8"/>
  <c r="B70" i="8"/>
  <c r="B196" i="8"/>
  <c r="B115" i="8"/>
  <c r="B251" i="8"/>
  <c r="B321" i="8"/>
  <c r="B252" i="8"/>
  <c r="B322" i="8"/>
  <c r="B309" i="8"/>
  <c r="B29" i="8"/>
  <c r="B182" i="8"/>
  <c r="B72" i="8"/>
  <c r="B198" i="8"/>
  <c r="B296" i="8"/>
  <c r="B264" i="8"/>
  <c r="B27" i="8"/>
  <c r="B261" i="8"/>
  <c r="B24" i="8"/>
  <c r="B220" i="8"/>
  <c r="B206" i="8"/>
  <c r="B282" i="8"/>
  <c r="B329" i="8"/>
  <c r="B151" i="8"/>
  <c r="B104" i="8"/>
  <c r="B230" i="8"/>
  <c r="B222" i="8"/>
  <c r="B162" i="8"/>
  <c r="B51" i="8"/>
  <c r="B293" i="8"/>
  <c r="B258" i="8"/>
  <c r="B163" i="8"/>
  <c r="B166" i="8"/>
  <c r="B237" i="8"/>
  <c r="B52" i="8"/>
  <c r="B178" i="8"/>
  <c r="B169" i="8"/>
  <c r="B253" i="8"/>
  <c r="B323" i="8"/>
  <c r="B107" i="8"/>
  <c r="B312" i="8"/>
  <c r="B272" i="8"/>
  <c r="B106" i="8"/>
  <c r="B337" i="8"/>
  <c r="B225" i="8"/>
  <c r="B75" i="8"/>
  <c r="B341" i="8"/>
  <c r="B95" i="8"/>
  <c r="B295" i="8"/>
  <c r="B155" i="8"/>
  <c r="B298" i="8"/>
  <c r="B87" i="8"/>
  <c r="B123" i="8"/>
  <c r="B247" i="8"/>
  <c r="B340" i="8"/>
  <c r="B160" i="8"/>
  <c r="B202" i="8"/>
  <c r="B224" i="8"/>
  <c r="B159" i="8"/>
  <c r="B201" i="8"/>
  <c r="B191" i="8"/>
  <c r="B271" i="8"/>
  <c r="B98" i="8"/>
  <c r="B183" i="8"/>
  <c r="B284" i="8"/>
  <c r="B38" i="8"/>
  <c r="B120" i="8"/>
  <c r="B313" i="8"/>
  <c r="B294" i="8"/>
  <c r="B330" i="8"/>
  <c r="B281" i="8"/>
  <c r="B290" i="8"/>
  <c r="B35" i="8"/>
  <c r="B80" i="8"/>
  <c r="B260" i="8"/>
  <c r="B265" i="8"/>
  <c r="B23" i="8"/>
  <c r="B40" i="8"/>
  <c r="B36" i="8"/>
  <c r="B219" i="8"/>
  <c r="B49" i="8"/>
  <c r="B28" i="8"/>
  <c r="B42" i="8"/>
  <c r="B146" i="8"/>
  <c r="B150" i="8"/>
  <c r="B32" i="8"/>
  <c r="B45" i="8"/>
  <c r="B231" i="8"/>
  <c r="B283" i="8"/>
  <c r="B215" i="8"/>
  <c r="B134" i="8"/>
  <c r="B110" i="8"/>
  <c r="B170" i="8"/>
  <c r="B277" i="8"/>
  <c r="B324" i="8"/>
  <c r="B278" i="8"/>
  <c r="B81" i="8"/>
  <c r="B242" i="8"/>
  <c r="B259" i="8"/>
  <c r="B92" i="8"/>
  <c r="B114" i="8"/>
  <c r="B161" i="8"/>
  <c r="B69" i="8"/>
  <c r="B299" i="8"/>
  <c r="B96" i="8"/>
  <c r="B64" i="8"/>
  <c r="B88" i="8"/>
  <c r="B306" i="8"/>
  <c r="B37" i="8"/>
  <c r="B336" i="8"/>
  <c r="B118" i="8"/>
  <c r="B221" i="8"/>
  <c r="B223" i="8"/>
  <c r="B53" i="8"/>
  <c r="B117" i="8"/>
  <c r="B55" i="8"/>
  <c r="B127" i="8"/>
  <c r="B56" i="8"/>
  <c r="B262" i="8"/>
  <c r="B236" i="8"/>
  <c r="B241" i="8"/>
  <c r="B317" i="8"/>
  <c r="B327" i="8"/>
  <c r="B214" i="8"/>
  <c r="B213" i="8"/>
  <c r="B217" i="8"/>
  <c r="B292" i="8"/>
  <c r="B310" i="8"/>
  <c r="B234" i="8"/>
  <c r="B328" i="8"/>
  <c r="B15" i="8"/>
  <c r="B30" i="8"/>
  <c r="B62" i="8"/>
  <c r="B280" i="8"/>
  <c r="B63" i="8"/>
  <c r="B300" i="8"/>
  <c r="B119" i="8"/>
  <c r="B325" i="8"/>
  <c r="B318" i="8"/>
  <c r="B168" i="8"/>
  <c r="B187" i="8"/>
  <c r="B433" i="8"/>
  <c r="B418" i="8"/>
  <c r="B378" i="8"/>
  <c r="B389" i="8"/>
  <c r="B410" i="8"/>
  <c r="B22" i="8"/>
  <c r="B412" i="8"/>
  <c r="B11" i="8"/>
  <c r="B419" i="8"/>
  <c r="B415" i="8"/>
  <c r="B19" i="8"/>
  <c r="B413" i="8"/>
  <c r="B360" i="8"/>
  <c r="B12" i="8"/>
  <c r="B399" i="8"/>
  <c r="B343" i="8"/>
  <c r="B411" i="8"/>
  <c r="B368" i="8"/>
  <c r="B347" i="8"/>
  <c r="B375" i="8"/>
  <c r="B391" i="8"/>
  <c r="B365" i="8"/>
  <c r="B370" i="8"/>
  <c r="B421" i="8"/>
  <c r="B386" i="8"/>
  <c r="B355" i="8"/>
  <c r="B344" i="8"/>
  <c r="B345" i="8"/>
  <c r="B346" i="8"/>
  <c r="B394" i="8"/>
  <c r="B361" i="8"/>
  <c r="B383" i="8"/>
  <c r="B374" i="8"/>
  <c r="B377" i="8"/>
  <c r="B395" i="8"/>
  <c r="B366" i="8"/>
  <c r="B367" i="8"/>
  <c r="B18" i="8"/>
  <c r="B405" i="8"/>
  <c r="B403" i="8"/>
  <c r="B372" i="8"/>
  <c r="B21" i="8"/>
  <c r="B422" i="8"/>
  <c r="B417" i="8"/>
  <c r="B373" i="8"/>
  <c r="B356" i="8"/>
  <c r="B416" i="8"/>
  <c r="B364" i="8"/>
  <c r="B369" i="8"/>
  <c r="B409" i="8"/>
  <c r="B359" i="8"/>
  <c r="B420" i="8"/>
  <c r="B357" i="8"/>
  <c r="B387" i="8"/>
  <c r="B385" i="8"/>
  <c r="B406" i="8"/>
  <c r="B382" i="8"/>
  <c r="B400" i="8"/>
  <c r="B396" i="8"/>
  <c r="B384" i="8"/>
  <c r="B407" i="8"/>
  <c r="B358" i="8"/>
  <c r="B379" i="8"/>
  <c r="B348" i="8"/>
  <c r="B423" i="8"/>
  <c r="B424" i="8"/>
  <c r="B371" i="8"/>
  <c r="B390" i="8"/>
  <c r="B380" i="8"/>
  <c r="B376" i="8"/>
  <c r="B362" i="8"/>
  <c r="B404" i="8"/>
  <c r="B398" i="8"/>
  <c r="B408" i="8"/>
  <c r="B414" i="8"/>
  <c r="B393" i="8"/>
  <c r="B397" i="8"/>
  <c r="B402" i="8"/>
  <c r="B349" i="8"/>
  <c r="B350" i="8"/>
  <c r="B351" i="8"/>
  <c r="B352" i="8"/>
  <c r="B425" i="8"/>
  <c r="B401" i="8"/>
  <c r="B363" i="8"/>
  <c r="B353" i="8"/>
  <c r="B354" i="8"/>
  <c r="B392" i="8"/>
  <c r="B381" i="8"/>
  <c r="B388" i="8"/>
  <c r="B20" i="8"/>
  <c r="B429" i="8"/>
  <c r="B436" i="8"/>
  <c r="B426" i="8"/>
  <c r="B432" i="8"/>
  <c r="B434" i="8"/>
  <c r="B427" i="8"/>
  <c r="B435" i="8"/>
  <c r="B430" i="8"/>
  <c r="B431" i="8"/>
  <c r="B437" i="8"/>
  <c r="B438" i="8"/>
  <c r="B13" i="8"/>
  <c r="B14" i="8"/>
  <c r="B490" i="8"/>
  <c r="B446" i="8"/>
  <c r="B467" i="8"/>
  <c r="B454" i="8"/>
  <c r="B492" i="8"/>
  <c r="B481" i="8"/>
  <c r="B473" i="8"/>
  <c r="B505" i="8"/>
  <c r="B478" i="8"/>
  <c r="B459" i="8"/>
  <c r="B472" i="8"/>
  <c r="B479" i="8"/>
  <c r="B460" i="8"/>
  <c r="B496" i="8"/>
  <c r="B474" i="8"/>
  <c r="B453" i="8"/>
  <c r="B513" i="8"/>
  <c r="B486" i="8"/>
  <c r="B443" i="8"/>
  <c r="B441" i="8"/>
  <c r="B452" i="8"/>
  <c r="B461" i="8"/>
  <c r="B494" i="8"/>
  <c r="B509" i="8"/>
  <c r="B466" i="8"/>
  <c r="B506" i="8"/>
  <c r="B464" i="8"/>
  <c r="B493" i="8"/>
  <c r="B470" i="8"/>
  <c r="B482" i="8"/>
  <c r="B504" i="8"/>
  <c r="B510" i="8"/>
  <c r="B475" i="8"/>
  <c r="B495" i="8"/>
  <c r="B477" i="8"/>
  <c r="B442" i="8"/>
  <c r="B501" i="8"/>
  <c r="B468" i="8"/>
  <c r="B500" i="8"/>
  <c r="B440" i="8"/>
  <c r="B449" i="8"/>
  <c r="B444" i="8"/>
  <c r="B487" i="8"/>
  <c r="B499" i="8"/>
  <c r="B450" i="8"/>
  <c r="B485" i="8"/>
  <c r="B483" i="8"/>
  <c r="B462" i="8"/>
  <c r="B488" i="8"/>
  <c r="B497" i="8"/>
  <c r="B458" i="8"/>
  <c r="B447" i="8"/>
  <c r="B445" i="8"/>
  <c r="B448" i="8"/>
  <c r="B476" i="8"/>
  <c r="B507" i="8"/>
  <c r="B451" i="8"/>
  <c r="B484" i="8"/>
  <c r="B439" i="8"/>
  <c r="B489" i="8"/>
  <c r="B471" i="8"/>
  <c r="B480" i="8"/>
  <c r="B502" i="8"/>
  <c r="B503" i="8"/>
  <c r="B491" i="8"/>
  <c r="B508" i="8"/>
  <c r="B514" i="8"/>
  <c r="B498" i="8"/>
  <c r="B457" i="8"/>
  <c r="B512" i="8"/>
  <c r="B469" i="8"/>
  <c r="B463" i="8"/>
  <c r="B511" i="8"/>
  <c r="B456" i="8"/>
  <c r="B465" i="8"/>
  <c r="B455" i="8"/>
  <c r="B521" i="8"/>
  <c r="B675" i="8"/>
  <c r="B588" i="8"/>
  <c r="B531" i="8"/>
  <c r="B670" i="8"/>
  <c r="B662" i="8"/>
  <c r="B649" i="8"/>
  <c r="B554" i="8"/>
  <c r="B691" i="8"/>
  <c r="B620" i="8"/>
  <c r="B725" i="8"/>
  <c r="B723" i="8"/>
  <c r="B724" i="8"/>
  <c r="B689" i="8"/>
  <c r="B539" i="8"/>
  <c r="B687" i="8"/>
  <c r="B702" i="8"/>
  <c r="B646" i="8"/>
  <c r="B562" i="8"/>
  <c r="B599" i="8"/>
  <c r="B682" i="8"/>
  <c r="B614" i="8"/>
  <c r="B542" i="8"/>
  <c r="B681" i="8"/>
  <c r="B699" i="8"/>
  <c r="B684" i="8"/>
  <c r="B565" i="8"/>
  <c r="B538" i="8"/>
  <c r="B517" i="8"/>
  <c r="B597" i="8"/>
  <c r="B685" i="8"/>
  <c r="B553" i="8"/>
  <c r="B656" i="8"/>
  <c r="B580" i="8"/>
  <c r="B674" i="8"/>
  <c r="B732" i="8"/>
  <c r="B718" i="8"/>
  <c r="B677" i="8"/>
  <c r="B560" i="8"/>
  <c r="B607" i="8"/>
  <c r="B650" i="8"/>
  <c r="B564" i="8"/>
  <c r="B676" i="8"/>
  <c r="B615" i="8"/>
  <c r="B596" i="8"/>
  <c r="B742" i="8"/>
  <c r="B629" i="8"/>
  <c r="B712" i="8"/>
  <c r="B706" i="8"/>
  <c r="B618" i="8"/>
  <c r="B585" i="8"/>
  <c r="B589" i="8"/>
  <c r="B611" i="8"/>
  <c r="B529" i="8"/>
  <c r="B720" i="8"/>
  <c r="B576" i="8"/>
  <c r="B593" i="8"/>
  <c r="B703" i="8"/>
  <c r="B707" i="8"/>
  <c r="B566" i="8"/>
  <c r="B537" i="8"/>
  <c r="B594" i="8"/>
  <c r="B727" i="8"/>
  <c r="B644" i="8"/>
  <c r="B737" i="8"/>
  <c r="B683" i="8"/>
  <c r="B657" i="8"/>
  <c r="B518" i="8"/>
  <c r="B605" i="8"/>
  <c r="B592" i="8"/>
  <c r="B527" i="8"/>
  <c r="B661" i="8"/>
  <c r="B526" i="8"/>
  <c r="B714" i="8"/>
  <c r="B743" i="8"/>
  <c r="B659" i="8"/>
  <c r="B583" i="8"/>
  <c r="B630" i="8"/>
  <c r="B535" i="8"/>
  <c r="B556" i="8"/>
  <c r="B586" i="8"/>
  <c r="B643" i="8"/>
  <c r="B654" i="8"/>
  <c r="B642" i="8"/>
  <c r="B543" i="8"/>
  <c r="B694" i="8"/>
  <c r="B624" i="8"/>
  <c r="B515" i="8"/>
  <c r="B744" i="8"/>
  <c r="B626" i="8"/>
  <c r="B591" i="8"/>
  <c r="B735" i="8"/>
  <c r="B552" i="8"/>
  <c r="B701" i="8"/>
  <c r="B719" i="8"/>
  <c r="B628" i="8"/>
  <c r="B547" i="8"/>
  <c r="B666" i="8"/>
  <c r="B631" i="8"/>
  <c r="B648" i="8"/>
  <c r="B577" i="8"/>
  <c r="B671" i="8"/>
  <c r="B617" i="8"/>
  <c r="B584" i="8"/>
  <c r="B595" i="8"/>
  <c r="B528" i="8"/>
  <c r="B664" i="8"/>
  <c r="B633" i="8"/>
  <c r="B520" i="8"/>
  <c r="B667" i="8"/>
  <c r="B625" i="8"/>
  <c r="B730" i="8"/>
  <c r="B568" i="8"/>
  <c r="B598" i="8"/>
  <c r="B609" i="8"/>
  <c r="B745" i="8"/>
  <c r="B532" i="8"/>
  <c r="B738" i="8"/>
  <c r="B603" i="8"/>
  <c r="B641" i="8"/>
  <c r="B590" i="8"/>
  <c r="B726" i="8"/>
  <c r="B621" i="8"/>
  <c r="B612" i="8"/>
  <c r="B638" i="8"/>
  <c r="B545" i="8"/>
  <c r="B721" i="8"/>
  <c r="B729" i="8"/>
  <c r="B570" i="8"/>
  <c r="B536" i="8"/>
  <c r="B692" i="8"/>
  <c r="B668" i="8"/>
  <c r="B587" i="8"/>
  <c r="B581" i="8"/>
  <c r="B578" i="8"/>
  <c r="B540" i="8"/>
  <c r="B548" i="8"/>
  <c r="B663" i="8"/>
  <c r="B645" i="8"/>
  <c r="B523" i="8"/>
  <c r="B546" i="8"/>
  <c r="B541" i="8"/>
  <c r="B665" i="8"/>
  <c r="B705" i="8"/>
  <c r="B601" i="8"/>
  <c r="B524" i="8"/>
  <c r="B709" i="8"/>
  <c r="B746" i="8"/>
  <c r="B613" i="8"/>
  <c r="B619" i="8"/>
  <c r="B637" i="8"/>
  <c r="B551" i="8"/>
  <c r="B534" i="8"/>
  <c r="B651" i="8"/>
  <c r="B569" i="8"/>
  <c r="B713" i="8"/>
  <c r="B608" i="8"/>
  <c r="B710" i="8"/>
  <c r="B571" i="8"/>
  <c r="B728" i="8"/>
  <c r="B544" i="8"/>
  <c r="B680" i="8"/>
  <c r="B530" i="8"/>
  <c r="B516" i="8"/>
  <c r="B736" i="8"/>
  <c r="B604" i="8"/>
  <c r="B557" i="8"/>
  <c r="B693" i="8"/>
  <c r="B572" i="8"/>
  <c r="B623" i="8"/>
  <c r="B708" i="8"/>
  <c r="B519" i="8"/>
  <c r="B525" i="8"/>
  <c r="B679" i="8"/>
  <c r="B658" i="8"/>
  <c r="B660" i="8"/>
  <c r="B555" i="8"/>
  <c r="B672" i="8"/>
  <c r="B579" i="8"/>
  <c r="B700" i="8"/>
  <c r="B574" i="8"/>
  <c r="B627" i="8"/>
  <c r="B635" i="8"/>
  <c r="B686" i="8"/>
  <c r="B716" i="8"/>
  <c r="B550" i="8"/>
  <c r="B610" i="8"/>
  <c r="B696" i="8"/>
  <c r="B616" i="8"/>
  <c r="B739" i="8"/>
  <c r="B740" i="8"/>
  <c r="B741" i="8"/>
  <c r="B622" i="8"/>
  <c r="B704" i="8"/>
  <c r="B669" i="8"/>
  <c r="B600" i="8"/>
  <c r="B522" i="8"/>
  <c r="B655" i="8"/>
  <c r="B639" i="8"/>
  <c r="B722" i="8"/>
  <c r="B698" i="8"/>
  <c r="B673" i="8"/>
  <c r="B715" i="8"/>
  <c r="B533" i="8"/>
  <c r="B632" i="8"/>
  <c r="B575" i="8"/>
  <c r="B688" i="8"/>
  <c r="B559" i="8"/>
  <c r="B697" i="8"/>
  <c r="B640" i="8"/>
  <c r="B711" i="8"/>
  <c r="B549" i="8"/>
  <c r="B606" i="8"/>
  <c r="B558" i="8"/>
  <c r="B731" i="8"/>
  <c r="B690" i="8"/>
  <c r="B678" i="8"/>
  <c r="B734" i="8"/>
  <c r="B567" i="8"/>
  <c r="B652" i="8"/>
  <c r="B717" i="8"/>
  <c r="B561" i="8"/>
  <c r="B733" i="8"/>
  <c r="B647" i="8"/>
  <c r="B563" i="8"/>
  <c r="B695" i="8"/>
  <c r="B653" i="8"/>
  <c r="B573" i="8"/>
  <c r="B602" i="8"/>
  <c r="B582" i="8"/>
  <c r="B747" i="8"/>
  <c r="B636" i="8"/>
  <c r="B634" i="8"/>
  <c r="D131" i="8"/>
  <c r="F131" i="8"/>
  <c r="G131" i="8"/>
  <c r="K433" i="8"/>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13" i="13"/>
  <c r="C99" i="12"/>
  <c r="C100" i="12"/>
  <c r="G616" i="8"/>
  <c r="G646" i="8"/>
  <c r="G285" i="8"/>
  <c r="G731" i="8"/>
  <c r="G728" i="8"/>
  <c r="G416" i="8"/>
  <c r="G409" i="8"/>
  <c r="G238" i="8"/>
  <c r="G477" i="8"/>
  <c r="G524" i="8"/>
  <c r="G566" i="8"/>
  <c r="G39" i="8"/>
  <c r="G292" i="8"/>
  <c r="G95" i="8"/>
  <c r="G313" i="8"/>
  <c r="G155" i="8"/>
  <c r="G298" i="8"/>
  <c r="G268" i="8"/>
  <c r="G256" i="8"/>
  <c r="G689" i="8"/>
  <c r="G375" i="8"/>
  <c r="G391" i="8"/>
  <c r="G578" i="8"/>
  <c r="G369" i="8"/>
  <c r="G666" i="8"/>
  <c r="G290" i="8"/>
  <c r="G719" i="8"/>
  <c r="G371" i="8"/>
  <c r="G533" i="8"/>
  <c r="G715" i="8"/>
  <c r="G593" i="8"/>
  <c r="G559" i="8"/>
  <c r="G737" i="8"/>
  <c r="G455" i="8"/>
  <c r="G135" i="8"/>
  <c r="G390" i="8"/>
  <c r="G563" i="8"/>
  <c r="G493" i="8"/>
  <c r="G594" i="8"/>
  <c r="G644" i="8"/>
  <c r="G420" i="8"/>
  <c r="G43" i="8"/>
  <c r="G286" i="8"/>
  <c r="G57" i="8"/>
  <c r="G207" i="8"/>
  <c r="G287" i="8"/>
  <c r="G58" i="8"/>
  <c r="G208" i="8"/>
  <c r="G293" i="8"/>
  <c r="G537" i="8"/>
  <c r="G683" i="8"/>
  <c r="G707" i="8"/>
  <c r="G486" i="8"/>
  <c r="G602" i="8"/>
  <c r="G575" i="8"/>
  <c r="G688" i="8"/>
  <c r="G411" i="8"/>
  <c r="G670" i="8"/>
  <c r="G81" i="8"/>
  <c r="G71" i="8"/>
  <c r="G310" i="8"/>
  <c r="G392" i="8"/>
  <c r="G55" i="8"/>
  <c r="G604" i="8"/>
  <c r="G153" i="8"/>
  <c r="G458" i="8"/>
  <c r="G80" i="8"/>
  <c r="G197" i="8"/>
  <c r="G284" i="8"/>
  <c r="G612" i="8"/>
  <c r="G344" i="8"/>
  <c r="G345" i="8"/>
  <c r="G740" i="8"/>
  <c r="G550" i="8"/>
  <c r="G677" i="8"/>
  <c r="G69" i="8"/>
  <c r="G278" i="8"/>
  <c r="G330" i="8"/>
  <c r="G403" i="8"/>
  <c r="G33" i="8"/>
  <c r="G598" i="8"/>
  <c r="G121" i="8"/>
  <c r="G87" i="8"/>
  <c r="G123" i="8"/>
  <c r="G94" i="8"/>
  <c r="G339" i="8"/>
  <c r="G117" i="8"/>
  <c r="G544" i="8"/>
  <c r="G600" i="8"/>
  <c r="G697" i="8"/>
  <c r="G260" i="8"/>
  <c r="G247" i="8"/>
  <c r="G253" i="8"/>
  <c r="G323" i="8"/>
  <c r="G204" i="8"/>
  <c r="G340" i="8"/>
  <c r="G88" i="8"/>
  <c r="G163" i="8"/>
  <c r="G470" i="8"/>
  <c r="G481" i="8"/>
  <c r="G576" i="8"/>
  <c r="G596" i="8"/>
  <c r="G291" i="8"/>
  <c r="G265" i="8"/>
  <c r="G513" i="8"/>
  <c r="G38" i="8"/>
  <c r="G176" i="8"/>
  <c r="G327" i="8"/>
  <c r="G175" i="8"/>
  <c r="G483" i="8"/>
  <c r="G542" i="8"/>
  <c r="G245" i="8"/>
  <c r="G535" i="8"/>
  <c r="G349" i="8"/>
  <c r="G704" i="8"/>
  <c r="G614" i="8"/>
  <c r="G638" i="8"/>
  <c r="G171" i="8"/>
  <c r="G499" i="8"/>
  <c r="G592" i="8"/>
  <c r="G605" i="8"/>
  <c r="G585" i="8"/>
  <c r="G730" i="8"/>
  <c r="G357" i="8"/>
  <c r="G382" i="8"/>
  <c r="G447" i="8"/>
  <c r="G492" i="8"/>
  <c r="G445" i="8"/>
  <c r="G675" i="8"/>
  <c r="G630" i="8"/>
  <c r="G276" i="8"/>
  <c r="G48" i="8"/>
  <c r="G656" i="8"/>
  <c r="G361" i="8"/>
  <c r="G108" i="8"/>
  <c r="G267" i="8"/>
  <c r="G383" i="8"/>
  <c r="G186" i="8"/>
  <c r="G170" i="8"/>
  <c r="G281" i="8"/>
  <c r="G120" i="8"/>
  <c r="G134" i="8"/>
  <c r="G438" i="8"/>
  <c r="G335" i="8"/>
  <c r="G84" i="8"/>
  <c r="G52" i="8"/>
  <c r="G306" i="8"/>
  <c r="G65" i="8"/>
  <c r="G667" i="8"/>
  <c r="G520" i="8"/>
  <c r="G625" i="8"/>
  <c r="G705" i="8"/>
  <c r="G601" i="8"/>
  <c r="G696" i="8"/>
  <c r="G586" i="8"/>
  <c r="G302" i="8"/>
  <c r="G620" i="8"/>
  <c r="G370" i="8"/>
  <c r="G489" i="8"/>
  <c r="G505" i="8"/>
  <c r="G70" i="8"/>
  <c r="G457" i="8"/>
  <c r="G128" i="8"/>
  <c r="G255" i="8"/>
  <c r="G254" i="8"/>
  <c r="G102" i="8"/>
  <c r="G142" i="8"/>
  <c r="G223" i="8"/>
  <c r="G690" i="8"/>
  <c r="G516" i="8"/>
  <c r="G167" i="8"/>
  <c r="G471" i="8"/>
  <c r="G738" i="8"/>
  <c r="G627" i="8"/>
  <c r="G460" i="8"/>
  <c r="G442" i="8"/>
  <c r="G183" i="8"/>
  <c r="G386" i="8"/>
  <c r="G633" i="8"/>
  <c r="G147" i="8"/>
  <c r="G67" i="8"/>
  <c r="G711" i="8"/>
  <c r="G549" i="8"/>
  <c r="G606" i="8"/>
  <c r="G314" i="8"/>
  <c r="G79" i="8"/>
  <c r="G23" i="8"/>
  <c r="G380" i="8"/>
  <c r="G68" i="8"/>
  <c r="G421" i="8"/>
  <c r="G328" i="8"/>
  <c r="G235" i="8"/>
  <c r="G184" i="8"/>
  <c r="G30" i="8"/>
  <c r="G300" i="8"/>
  <c r="G672" i="8"/>
  <c r="G259" i="8"/>
  <c r="G376" i="8"/>
  <c r="G385" i="8"/>
  <c r="G514" i="8"/>
  <c r="G31" i="8"/>
  <c r="G653" i="8"/>
  <c r="G744" i="8"/>
  <c r="G718" i="8"/>
  <c r="G40" i="8"/>
  <c r="G166" i="8"/>
  <c r="G467" i="8"/>
  <c r="G350" i="8"/>
  <c r="G468" i="8"/>
  <c r="G90" i="8"/>
  <c r="G362" i="8"/>
  <c r="G426" i="8"/>
  <c r="G125" i="8"/>
  <c r="G308" i="8"/>
  <c r="G185" i="8"/>
  <c r="G331" i="8"/>
  <c r="G190" i="8"/>
  <c r="G482" i="8"/>
  <c r="G231" i="8"/>
  <c r="G301" i="8"/>
  <c r="G12" i="8"/>
  <c r="G178" i="8"/>
  <c r="G160" i="8"/>
  <c r="G643" i="8"/>
  <c r="G202" i="8"/>
  <c r="G480" i="8"/>
  <c r="G709" i="8"/>
  <c r="G227" i="8"/>
  <c r="G448" i="8"/>
  <c r="G224" i="8"/>
  <c r="G462" i="8"/>
  <c r="G443" i="8"/>
  <c r="G476" i="8"/>
  <c r="G214" i="8"/>
  <c r="G500" i="8"/>
  <c r="G507" i="8"/>
  <c r="G122" i="8"/>
  <c r="G451" i="8"/>
  <c r="G159" i="8"/>
  <c r="G103" i="8"/>
  <c r="G126" i="8"/>
  <c r="G639" i="8"/>
  <c r="G36" i="8"/>
  <c r="G501" i="8"/>
  <c r="G532" i="8"/>
  <c r="G560" i="8"/>
  <c r="G149" i="8"/>
  <c r="G581" i="8"/>
  <c r="G456" i="8"/>
  <c r="G360" i="8"/>
  <c r="G472" i="8"/>
  <c r="G336" i="8"/>
  <c r="G698" i="8"/>
  <c r="G326" i="8"/>
  <c r="G591" i="8"/>
  <c r="G664" i="8"/>
  <c r="G347" i="8"/>
  <c r="G557" i="8"/>
  <c r="G727" i="8"/>
  <c r="G674" i="8"/>
  <c r="G613" i="8"/>
  <c r="G241" i="8"/>
  <c r="G567" i="8"/>
  <c r="G189" i="8"/>
  <c r="G423" i="8"/>
  <c r="G251" i="8"/>
  <c r="G321" i="8"/>
  <c r="G504" i="8"/>
  <c r="G510" i="8"/>
  <c r="G252" i="8"/>
  <c r="G322" i="8"/>
  <c r="G139" i="8"/>
  <c r="G151" i="8"/>
  <c r="G27" i="8"/>
  <c r="G157" i="8"/>
  <c r="G72" i="8"/>
  <c r="G37" i="8"/>
  <c r="G261" i="8"/>
  <c r="G588" i="8"/>
  <c r="G708" i="8"/>
  <c r="G352" i="8"/>
  <c r="G446" i="8"/>
  <c r="G309" i="8"/>
  <c r="G24" i="8"/>
  <c r="G296" i="8"/>
  <c r="G413" i="8"/>
  <c r="G220" i="8"/>
  <c r="G114" i="8"/>
  <c r="G264" i="8"/>
  <c r="G219" i="8"/>
  <c r="G659" i="8"/>
  <c r="G359" i="8"/>
  <c r="G463" i="8"/>
  <c r="G136" i="8"/>
  <c r="G502" i="8"/>
  <c r="G269" i="8"/>
  <c r="G603" i="8"/>
  <c r="G353" i="8"/>
  <c r="G64" i="8"/>
  <c r="G663" i="8"/>
  <c r="G641" i="8"/>
  <c r="G262" i="8"/>
  <c r="G236" i="8"/>
  <c r="G93" i="8"/>
  <c r="G440" i="8"/>
  <c r="G86" i="8"/>
  <c r="G299" i="8"/>
  <c r="G454" i="8"/>
  <c r="G568" i="8"/>
  <c r="G400" i="8"/>
  <c r="G324" i="8"/>
  <c r="G485" i="8"/>
  <c r="G640" i="8"/>
  <c r="G257" i="8"/>
  <c r="G341" i="8"/>
  <c r="G461" i="8"/>
  <c r="G115" i="8"/>
  <c r="G182" i="8"/>
  <c r="G11" i="8"/>
  <c r="G161" i="8"/>
  <c r="G319" i="8"/>
  <c r="G354" i="8"/>
  <c r="G25" i="8"/>
  <c r="G240" i="8"/>
  <c r="G521" i="8"/>
  <c r="G16" i="8"/>
  <c r="G17" i="8"/>
  <c r="G417" i="8"/>
  <c r="G412" i="8"/>
  <c r="G396" i="8"/>
  <c r="G200" i="8"/>
  <c r="G173" i="8"/>
  <c r="G51" i="8"/>
  <c r="G174" i="8"/>
  <c r="G233" i="8"/>
  <c r="G695" i="8"/>
  <c r="G15" i="8"/>
  <c r="G381" i="8"/>
  <c r="G111" i="8"/>
  <c r="G338" i="8"/>
  <c r="G85" i="8"/>
  <c r="G263" i="8"/>
  <c r="G53" i="8"/>
  <c r="G681" i="8"/>
  <c r="G699" i="8"/>
  <c r="G743" i="8"/>
  <c r="G519" i="8"/>
  <c r="G741" i="8"/>
  <c r="G348" i="8"/>
  <c r="G110" i="8"/>
  <c r="G404" i="8"/>
  <c r="G687" i="8"/>
  <c r="G49" i="8"/>
  <c r="G525" i="8"/>
  <c r="G526" i="8"/>
  <c r="G397" i="8"/>
  <c r="G473" i="8"/>
  <c r="G729" i="8"/>
  <c r="G746" i="8"/>
  <c r="G685" i="8"/>
  <c r="G303" i="8"/>
  <c r="G406" i="8"/>
  <c r="G736" i="8"/>
  <c r="G329" i="8"/>
  <c r="G429" i="8"/>
  <c r="G221" i="8"/>
  <c r="G402" i="8"/>
  <c r="G511" i="8"/>
  <c r="G700" i="8"/>
  <c r="G574" i="8"/>
  <c r="G554" i="8"/>
  <c r="G676" i="8"/>
  <c r="G615" i="8"/>
  <c r="G564" i="8"/>
  <c r="G365" i="8"/>
  <c r="G198" i="8"/>
  <c r="G41" i="8"/>
  <c r="G206" i="8"/>
  <c r="G282" i="8"/>
  <c r="G558" i="8"/>
  <c r="G617" i="8"/>
  <c r="G648" i="8"/>
  <c r="G577" i="8"/>
  <c r="G671" i="8"/>
  <c r="G384" i="8"/>
  <c r="G424" i="8"/>
  <c r="G679" i="8"/>
  <c r="G579" i="8"/>
  <c r="G104" i="8"/>
  <c r="G133" i="8"/>
  <c r="G29" i="8"/>
  <c r="G658" i="8"/>
  <c r="G425" i="8"/>
  <c r="G283" i="8"/>
  <c r="G28" i="8"/>
  <c r="G651" i="8"/>
  <c r="G678" i="8"/>
  <c r="G662" i="8"/>
  <c r="G518" i="8"/>
  <c r="G657" i="8"/>
  <c r="G527" i="8"/>
  <c r="G216" i="8"/>
  <c r="G44" i="8"/>
  <c r="G46" i="8"/>
  <c r="G739" i="8"/>
  <c r="G439" i="8"/>
  <c r="G515" i="8"/>
  <c r="G20" i="8"/>
  <c r="G243" i="8"/>
  <c r="G607" i="8"/>
  <c r="G148" i="8"/>
  <c r="G277" i="8"/>
  <c r="G714" i="8"/>
  <c r="G628" i="8"/>
  <c r="G547" i="8"/>
  <c r="G21" i="8"/>
  <c r="G56" i="8"/>
  <c r="G42" i="8"/>
  <c r="G742" i="8"/>
  <c r="G506" i="8"/>
  <c r="G582" i="8"/>
  <c r="G374" i="8"/>
  <c r="G401" i="8"/>
  <c r="G244" i="8"/>
  <c r="G297" i="8"/>
  <c r="G274" i="8"/>
  <c r="G334" i="8"/>
  <c r="G215" i="8"/>
  <c r="G652" i="8"/>
  <c r="G372" i="8"/>
  <c r="G273" i="8"/>
  <c r="G701" i="8"/>
  <c r="G539" i="8"/>
  <c r="G196" i="8"/>
  <c r="G26" i="8"/>
  <c r="G534" i="8"/>
  <c r="G272" i="8"/>
  <c r="G405" i="8"/>
  <c r="G145" i="8"/>
  <c r="G194" i="8"/>
  <c r="G747" i="8"/>
  <c r="G571" i="8"/>
  <c r="G422" i="8"/>
  <c r="G18" i="8"/>
  <c r="G19" i="8"/>
  <c r="G745" i="8"/>
  <c r="G22" i="8"/>
  <c r="G503" i="8"/>
  <c r="G66" i="8"/>
  <c r="G491" i="8"/>
  <c r="G669" i="8"/>
  <c r="G140" i="8"/>
  <c r="G146" i="8"/>
  <c r="G661" i="8"/>
  <c r="G531" i="8"/>
  <c r="G156" i="8"/>
  <c r="G394" i="8"/>
  <c r="G636" i="8"/>
  <c r="G583" i="8"/>
  <c r="G684" i="8"/>
  <c r="G580" i="8"/>
  <c r="G427" i="8"/>
  <c r="G435" i="8"/>
  <c r="G407" i="8"/>
  <c r="G722" i="8"/>
  <c r="G434" i="8"/>
  <c r="G432" i="8"/>
  <c r="G239" i="8"/>
  <c r="G710" i="8"/>
  <c r="G50" i="8"/>
  <c r="G725" i="8"/>
  <c r="G258" i="8"/>
  <c r="G569" i="8"/>
  <c r="G475" i="8"/>
  <c r="G494" i="8"/>
  <c r="G387" i="8"/>
  <c r="G377" i="8"/>
  <c r="G395" i="8"/>
  <c r="G366" i="8"/>
  <c r="G517" i="8"/>
  <c r="G419" i="8"/>
  <c r="G449" i="8"/>
  <c r="G444" i="8"/>
  <c r="G441" i="8"/>
  <c r="G118" i="8"/>
  <c r="G96" i="8"/>
  <c r="G363" i="8"/>
  <c r="G14" i="8"/>
  <c r="G13" i="8"/>
  <c r="G368" i="8"/>
  <c r="G548" i="8"/>
  <c r="G315" i="8"/>
  <c r="G180" i="8"/>
  <c r="G113" i="8"/>
  <c r="G294" i="8"/>
  <c r="G512" i="8"/>
  <c r="G92" i="8"/>
  <c r="G721" i="8"/>
  <c r="G275" i="8"/>
  <c r="G484" i="8"/>
  <c r="G660" i="8"/>
  <c r="G720" i="8"/>
  <c r="G570" i="8"/>
  <c r="G436" i="8"/>
  <c r="G682" i="8"/>
  <c r="G316" i="8"/>
  <c r="G106" i="8"/>
  <c r="G150" i="8"/>
  <c r="G624" i="8"/>
  <c r="G647" i="8"/>
  <c r="G723" i="8"/>
  <c r="G632" i="8"/>
  <c r="G399" i="8"/>
  <c r="G543" i="8"/>
  <c r="G479" i="8"/>
  <c r="G634" i="8"/>
  <c r="G597" i="8"/>
  <c r="G192" i="8"/>
  <c r="G626" i="8"/>
  <c r="G609" i="8"/>
  <c r="G138" i="8"/>
  <c r="G158" i="8"/>
  <c r="G311" i="8"/>
  <c r="G34" i="8"/>
  <c r="G496" i="8"/>
  <c r="G637" i="8"/>
  <c r="G464" i="8"/>
  <c r="G168" i="8"/>
  <c r="G573" i="8"/>
  <c r="G611" i="8"/>
  <c r="G237" i="8"/>
  <c r="G337" i="8"/>
  <c r="G572" i="8"/>
  <c r="G410" i="8"/>
  <c r="G317" i="8"/>
  <c r="G694" i="8"/>
  <c r="G665" i="8"/>
  <c r="G556" i="8"/>
  <c r="G250" i="8"/>
  <c r="G229" i="8"/>
  <c r="G112" i="8"/>
  <c r="G561" i="8"/>
  <c r="G733" i="8"/>
  <c r="G545" i="8"/>
  <c r="G62" i="8"/>
  <c r="G280" i="8"/>
  <c r="G63" i="8"/>
  <c r="G119" i="8"/>
  <c r="G599" i="8"/>
  <c r="G325" i="8"/>
  <c r="G318" i="8"/>
  <c r="G622" i="8"/>
  <c r="G304" i="8"/>
  <c r="G205" i="8"/>
  <c r="G172" i="8"/>
  <c r="G474" i="8"/>
  <c r="G490" i="8"/>
  <c r="G565" i="8"/>
  <c r="G232" i="8"/>
  <c r="G105" i="8"/>
  <c r="G203" i="8"/>
  <c r="G528" i="8"/>
  <c r="G249" i="8"/>
  <c r="G234" i="8"/>
  <c r="G181" i="8"/>
  <c r="G430" i="8"/>
  <c r="G179" i="8"/>
  <c r="G201" i="8"/>
  <c r="G295" i="8"/>
  <c r="G724" i="8"/>
  <c r="G351" i="8"/>
  <c r="G222" i="8"/>
  <c r="G246" i="8"/>
  <c r="G650" i="8"/>
  <c r="G584" i="8"/>
  <c r="G191" i="8"/>
  <c r="G35" i="8"/>
  <c r="G487" i="8"/>
  <c r="G137" i="8"/>
  <c r="G47" i="8"/>
  <c r="G717" i="8"/>
  <c r="G165" i="8"/>
  <c r="G213" i="8"/>
  <c r="G266" i="8"/>
  <c r="G127" i="8"/>
  <c r="G373" i="8"/>
  <c r="G32" i="8"/>
  <c r="G523" i="8"/>
  <c r="G100" i="8"/>
  <c r="G734" i="8"/>
  <c r="G143" i="8"/>
  <c r="G228" i="8"/>
  <c r="G162" i="8"/>
  <c r="G312" i="8"/>
  <c r="G356" i="8"/>
  <c r="G242" i="8"/>
  <c r="G225" i="8"/>
  <c r="G332" i="8"/>
  <c r="G388" i="8"/>
  <c r="G702" i="8"/>
  <c r="G589" i="8"/>
  <c r="G195" i="8"/>
  <c r="G217" i="8"/>
  <c r="G452" i="8"/>
  <c r="G732" i="8"/>
  <c r="G529" i="8"/>
  <c r="G358" i="8"/>
  <c r="G271" i="8"/>
  <c r="G618" i="8"/>
  <c r="G712" i="8"/>
  <c r="G706" i="8"/>
  <c r="G154" i="8"/>
  <c r="G536" i="8"/>
  <c r="G61" i="8"/>
  <c r="G218" i="8"/>
  <c r="G177" i="8"/>
  <c r="G562" i="8"/>
  <c r="G691" i="8"/>
  <c r="G75" i="8"/>
  <c r="G680" i="8"/>
  <c r="G642" i="8"/>
  <c r="G540" i="8"/>
  <c r="G307" i="8"/>
  <c r="G398" i="8"/>
  <c r="G408" i="8"/>
  <c r="G654" i="8"/>
  <c r="G546" i="8"/>
  <c r="G469" i="8"/>
  <c r="G389" i="8"/>
  <c r="G631" i="8"/>
  <c r="G552" i="8"/>
  <c r="G99" i="8"/>
  <c r="G629" i="8"/>
  <c r="G610" i="8"/>
  <c r="G450" i="8"/>
  <c r="G364" i="8"/>
  <c r="G522" i="8"/>
  <c r="G82" i="8"/>
  <c r="G107" i="8"/>
  <c r="G414" i="8"/>
  <c r="G152" i="8"/>
  <c r="G415" i="8"/>
  <c r="G74" i="8"/>
  <c r="G713" i="8"/>
  <c r="G635" i="8"/>
  <c r="G141" i="8"/>
  <c r="G595" i="8"/>
  <c r="G199" i="8"/>
  <c r="G73" i="8"/>
  <c r="G608" i="8"/>
  <c r="G164" i="8"/>
  <c r="G77" i="8"/>
  <c r="G212" i="8"/>
  <c r="G590" i="8"/>
  <c r="G83" i="8"/>
  <c r="G169" i="8"/>
  <c r="G453" i="8"/>
  <c r="G109" i="8"/>
  <c r="G78" i="8"/>
  <c r="G132" i="8"/>
  <c r="G76" i="8"/>
  <c r="G342" i="8"/>
  <c r="G645" i="8"/>
  <c r="G478" i="8"/>
  <c r="G553" i="8"/>
  <c r="G130" i="8"/>
  <c r="G655" i="8"/>
  <c r="G187" i="8"/>
  <c r="G433" i="8"/>
  <c r="G101" i="8"/>
  <c r="G98" i="8"/>
  <c r="G459" i="8"/>
  <c r="G91" i="8"/>
  <c r="G188" i="8"/>
  <c r="G343" i="8"/>
  <c r="G230" i="8"/>
  <c r="G555" i="8"/>
  <c r="G541" i="8"/>
  <c r="G621" i="8"/>
  <c r="G692" i="8"/>
  <c r="G668" i="8"/>
  <c r="G587" i="8"/>
  <c r="G89" i="8"/>
  <c r="G346" i="8"/>
  <c r="G129" i="8"/>
  <c r="G355" i="8"/>
  <c r="G193" i="8"/>
  <c r="G735" i="8"/>
  <c r="G144" i="8"/>
  <c r="G211" i="8"/>
  <c r="G45" i="8"/>
  <c r="G305" i="8"/>
  <c r="G124" i="8"/>
  <c r="G226" i="8"/>
  <c r="G465" i="8"/>
  <c r="G488" i="8"/>
  <c r="G116" i="8"/>
  <c r="G97" i="8"/>
  <c r="G270" i="8"/>
  <c r="G248" i="8"/>
  <c r="G649" i="8"/>
  <c r="G367" i="8"/>
  <c r="G54" i="8"/>
  <c r="G673" i="8"/>
  <c r="G619" i="8"/>
  <c r="G538" i="8"/>
  <c r="G279" i="8"/>
  <c r="G726" i="8"/>
  <c r="G320" i="8"/>
  <c r="G428" i="8"/>
  <c r="G495" i="8"/>
  <c r="G509" i="8"/>
  <c r="G466" i="8"/>
  <c r="G393" i="8"/>
  <c r="G431" i="8"/>
  <c r="G437" i="8"/>
  <c r="G498" i="8"/>
  <c r="G497" i="8"/>
  <c r="G551" i="8"/>
  <c r="G530" i="8"/>
  <c r="G418" i="8"/>
  <c r="G378" i="8"/>
  <c r="G333" i="8"/>
  <c r="G288" i="8"/>
  <c r="G59" i="8"/>
  <c r="G209" i="8"/>
  <c r="G289" i="8"/>
  <c r="G60" i="8"/>
  <c r="G210" i="8"/>
  <c r="G703" i="8"/>
  <c r="G508" i="8"/>
  <c r="G716" i="8"/>
  <c r="G686" i="8"/>
  <c r="G693" i="8"/>
  <c r="G379" i="8"/>
  <c r="G623" i="8"/>
  <c r="F616" i="8"/>
  <c r="F646" i="8"/>
  <c r="F285" i="8"/>
  <c r="F731" i="8"/>
  <c r="F728" i="8"/>
  <c r="F416" i="8"/>
  <c r="F409" i="8"/>
  <c r="F238" i="8"/>
  <c r="F477" i="8"/>
  <c r="F524" i="8"/>
  <c r="F566" i="8"/>
  <c r="F39" i="8"/>
  <c r="F292" i="8"/>
  <c r="F95" i="8"/>
  <c r="F313" i="8"/>
  <c r="F155" i="8"/>
  <c r="F298" i="8"/>
  <c r="F268" i="8"/>
  <c r="F256" i="8"/>
  <c r="F689" i="8"/>
  <c r="F375" i="8"/>
  <c r="F391" i="8"/>
  <c r="F578" i="8"/>
  <c r="F369" i="8"/>
  <c r="F666" i="8"/>
  <c r="F290" i="8"/>
  <c r="F719" i="8"/>
  <c r="F371" i="8"/>
  <c r="F533" i="8"/>
  <c r="F715" i="8"/>
  <c r="F593" i="8"/>
  <c r="F559" i="8"/>
  <c r="F737" i="8"/>
  <c r="F455" i="8"/>
  <c r="F135" i="8"/>
  <c r="F390" i="8"/>
  <c r="F563" i="8"/>
  <c r="F493" i="8"/>
  <c r="F594" i="8"/>
  <c r="F644" i="8"/>
  <c r="F420" i="8"/>
  <c r="F43" i="8"/>
  <c r="F286" i="8"/>
  <c r="F57" i="8"/>
  <c r="F207" i="8"/>
  <c r="F287" i="8"/>
  <c r="F58" i="8"/>
  <c r="F208" i="8"/>
  <c r="F293" i="8"/>
  <c r="F537" i="8"/>
  <c r="F683" i="8"/>
  <c r="F707" i="8"/>
  <c r="F486" i="8"/>
  <c r="F602" i="8"/>
  <c r="F575" i="8"/>
  <c r="F688" i="8"/>
  <c r="F411" i="8"/>
  <c r="F670" i="8"/>
  <c r="F81" i="8"/>
  <c r="F71" i="8"/>
  <c r="F310" i="8"/>
  <c r="F392" i="8"/>
  <c r="F55" i="8"/>
  <c r="F604" i="8"/>
  <c r="F153" i="8"/>
  <c r="F458" i="8"/>
  <c r="F80" i="8"/>
  <c r="F197" i="8"/>
  <c r="F284" i="8"/>
  <c r="F612" i="8"/>
  <c r="F344" i="8"/>
  <c r="F345" i="8"/>
  <c r="F740" i="8"/>
  <c r="F550" i="8"/>
  <c r="F677" i="8"/>
  <c r="F69" i="8"/>
  <c r="F278" i="8"/>
  <c r="F330" i="8"/>
  <c r="F403" i="8"/>
  <c r="F33" i="8"/>
  <c r="F598" i="8"/>
  <c r="F121" i="8"/>
  <c r="F87" i="8"/>
  <c r="F123" i="8"/>
  <c r="F94" i="8"/>
  <c r="F339" i="8"/>
  <c r="F117" i="8"/>
  <c r="F544" i="8"/>
  <c r="F600" i="8"/>
  <c r="F697" i="8"/>
  <c r="F260" i="8"/>
  <c r="F247" i="8"/>
  <c r="F253" i="8"/>
  <c r="F323" i="8"/>
  <c r="F204" i="8"/>
  <c r="F340" i="8"/>
  <c r="F88" i="8"/>
  <c r="F163" i="8"/>
  <c r="F470" i="8"/>
  <c r="F481" i="8"/>
  <c r="F576" i="8"/>
  <c r="F596" i="8"/>
  <c r="F291" i="8"/>
  <c r="F265" i="8"/>
  <c r="F513" i="8"/>
  <c r="F38" i="8"/>
  <c r="F176" i="8"/>
  <c r="F327" i="8"/>
  <c r="F175" i="8"/>
  <c r="F483" i="8"/>
  <c r="F542" i="8"/>
  <c r="F245" i="8"/>
  <c r="F535" i="8"/>
  <c r="F349" i="8"/>
  <c r="F704" i="8"/>
  <c r="F614" i="8"/>
  <c r="F638" i="8"/>
  <c r="F171" i="8"/>
  <c r="F499" i="8"/>
  <c r="F592" i="8"/>
  <c r="F605" i="8"/>
  <c r="F585" i="8"/>
  <c r="F730" i="8"/>
  <c r="F357" i="8"/>
  <c r="F382" i="8"/>
  <c r="F447" i="8"/>
  <c r="F492" i="8"/>
  <c r="F445" i="8"/>
  <c r="F675" i="8"/>
  <c r="F630" i="8"/>
  <c r="F276" i="8"/>
  <c r="F48" i="8"/>
  <c r="F656" i="8"/>
  <c r="F361" i="8"/>
  <c r="F108" i="8"/>
  <c r="F267" i="8"/>
  <c r="F383" i="8"/>
  <c r="F186" i="8"/>
  <c r="F170" i="8"/>
  <c r="F281" i="8"/>
  <c r="F120" i="8"/>
  <c r="F134" i="8"/>
  <c r="F438" i="8"/>
  <c r="F335" i="8"/>
  <c r="F84" i="8"/>
  <c r="F52" i="8"/>
  <c r="F306" i="8"/>
  <c r="F65" i="8"/>
  <c r="F667" i="8"/>
  <c r="F520" i="8"/>
  <c r="F625" i="8"/>
  <c r="F705" i="8"/>
  <c r="F601" i="8"/>
  <c r="F696" i="8"/>
  <c r="F586" i="8"/>
  <c r="F302" i="8"/>
  <c r="F620" i="8"/>
  <c r="F370" i="8"/>
  <c r="F489" i="8"/>
  <c r="F505" i="8"/>
  <c r="F70" i="8"/>
  <c r="F457" i="8"/>
  <c r="F128" i="8"/>
  <c r="F255" i="8"/>
  <c r="F254" i="8"/>
  <c r="F102" i="8"/>
  <c r="F142" i="8"/>
  <c r="F223" i="8"/>
  <c r="F690" i="8"/>
  <c r="F516" i="8"/>
  <c r="F167" i="8"/>
  <c r="F471" i="8"/>
  <c r="F738" i="8"/>
  <c r="F627" i="8"/>
  <c r="F460" i="8"/>
  <c r="F442" i="8"/>
  <c r="F183" i="8"/>
  <c r="F386" i="8"/>
  <c r="F633" i="8"/>
  <c r="F147" i="8"/>
  <c r="F67" i="8"/>
  <c r="F711" i="8"/>
  <c r="F549" i="8"/>
  <c r="F606" i="8"/>
  <c r="F314" i="8"/>
  <c r="F79" i="8"/>
  <c r="F23" i="8"/>
  <c r="F380" i="8"/>
  <c r="F68" i="8"/>
  <c r="F421" i="8"/>
  <c r="F328" i="8"/>
  <c r="F235" i="8"/>
  <c r="F184" i="8"/>
  <c r="F30" i="8"/>
  <c r="F300" i="8"/>
  <c r="F672" i="8"/>
  <c r="F259" i="8"/>
  <c r="F376" i="8"/>
  <c r="F385" i="8"/>
  <c r="F514" i="8"/>
  <c r="F31" i="8"/>
  <c r="F653" i="8"/>
  <c r="F744" i="8"/>
  <c r="F718" i="8"/>
  <c r="F40" i="8"/>
  <c r="F166" i="8"/>
  <c r="F467" i="8"/>
  <c r="F350" i="8"/>
  <c r="F468" i="8"/>
  <c r="F90" i="8"/>
  <c r="F362" i="8"/>
  <c r="F426" i="8"/>
  <c r="F125" i="8"/>
  <c r="F308" i="8"/>
  <c r="F185" i="8"/>
  <c r="F331" i="8"/>
  <c r="F190" i="8"/>
  <c r="F482" i="8"/>
  <c r="F231" i="8"/>
  <c r="F301" i="8"/>
  <c r="F12" i="8"/>
  <c r="F178" i="8"/>
  <c r="F160" i="8"/>
  <c r="F643" i="8"/>
  <c r="F202" i="8"/>
  <c r="F480" i="8"/>
  <c r="F709" i="8"/>
  <c r="F227" i="8"/>
  <c r="F448" i="8"/>
  <c r="F224" i="8"/>
  <c r="F462" i="8"/>
  <c r="F443" i="8"/>
  <c r="F476" i="8"/>
  <c r="F214" i="8"/>
  <c r="F500" i="8"/>
  <c r="F507" i="8"/>
  <c r="F122" i="8"/>
  <c r="F451" i="8"/>
  <c r="F159" i="8"/>
  <c r="F103" i="8"/>
  <c r="F126" i="8"/>
  <c r="F639" i="8"/>
  <c r="F36" i="8"/>
  <c r="F501" i="8"/>
  <c r="F532" i="8"/>
  <c r="F560" i="8"/>
  <c r="F149" i="8"/>
  <c r="F581" i="8"/>
  <c r="F456" i="8"/>
  <c r="F360" i="8"/>
  <c r="F472" i="8"/>
  <c r="F336" i="8"/>
  <c r="F698" i="8"/>
  <c r="F326" i="8"/>
  <c r="F591" i="8"/>
  <c r="F664" i="8"/>
  <c r="F347" i="8"/>
  <c r="F557" i="8"/>
  <c r="F727" i="8"/>
  <c r="F674" i="8"/>
  <c r="F613" i="8"/>
  <c r="F241" i="8"/>
  <c r="F567" i="8"/>
  <c r="F189" i="8"/>
  <c r="F423" i="8"/>
  <c r="F251" i="8"/>
  <c r="F321" i="8"/>
  <c r="F504" i="8"/>
  <c r="F510" i="8"/>
  <c r="F252" i="8"/>
  <c r="F322" i="8"/>
  <c r="F139" i="8"/>
  <c r="F151" i="8"/>
  <c r="F27" i="8"/>
  <c r="F157" i="8"/>
  <c r="F72" i="8"/>
  <c r="F37" i="8"/>
  <c r="F261" i="8"/>
  <c r="F588" i="8"/>
  <c r="F708" i="8"/>
  <c r="F352" i="8"/>
  <c r="F446" i="8"/>
  <c r="F309" i="8"/>
  <c r="F24" i="8"/>
  <c r="F296" i="8"/>
  <c r="F413" i="8"/>
  <c r="F220" i="8"/>
  <c r="F114" i="8"/>
  <c r="F264" i="8"/>
  <c r="F219" i="8"/>
  <c r="F659" i="8"/>
  <c r="F359" i="8"/>
  <c r="F463" i="8"/>
  <c r="F136" i="8"/>
  <c r="F502" i="8"/>
  <c r="F269" i="8"/>
  <c r="F603" i="8"/>
  <c r="F353" i="8"/>
  <c r="F64" i="8"/>
  <c r="F663" i="8"/>
  <c r="F641" i="8"/>
  <c r="F262" i="8"/>
  <c r="F236" i="8"/>
  <c r="F93" i="8"/>
  <c r="F440" i="8"/>
  <c r="F86" i="8"/>
  <c r="F299" i="8"/>
  <c r="F454" i="8"/>
  <c r="F568" i="8"/>
  <c r="F400" i="8"/>
  <c r="F324" i="8"/>
  <c r="F485" i="8"/>
  <c r="F640" i="8"/>
  <c r="F257" i="8"/>
  <c r="F341" i="8"/>
  <c r="F461" i="8"/>
  <c r="F115" i="8"/>
  <c r="F182" i="8"/>
  <c r="F11" i="8"/>
  <c r="F161" i="8"/>
  <c r="F319" i="8"/>
  <c r="F354" i="8"/>
  <c r="F25" i="8"/>
  <c r="F240" i="8"/>
  <c r="F521" i="8"/>
  <c r="F16" i="8"/>
  <c r="F17" i="8"/>
  <c r="F417" i="8"/>
  <c r="F412" i="8"/>
  <c r="F396" i="8"/>
  <c r="F200" i="8"/>
  <c r="F173" i="8"/>
  <c r="F51" i="8"/>
  <c r="F174" i="8"/>
  <c r="F233" i="8"/>
  <c r="F695" i="8"/>
  <c r="F15" i="8"/>
  <c r="F381" i="8"/>
  <c r="F111" i="8"/>
  <c r="F338" i="8"/>
  <c r="F85" i="8"/>
  <c r="F263" i="8"/>
  <c r="F53" i="8"/>
  <c r="F681" i="8"/>
  <c r="F699" i="8"/>
  <c r="F743" i="8"/>
  <c r="F519" i="8"/>
  <c r="F741" i="8"/>
  <c r="F348" i="8"/>
  <c r="F110" i="8"/>
  <c r="F404" i="8"/>
  <c r="F687" i="8"/>
  <c r="F49" i="8"/>
  <c r="F525" i="8"/>
  <c r="F526" i="8"/>
  <c r="F397" i="8"/>
  <c r="F473" i="8"/>
  <c r="F729" i="8"/>
  <c r="F746" i="8"/>
  <c r="F685" i="8"/>
  <c r="F303" i="8"/>
  <c r="F406" i="8"/>
  <c r="F736" i="8"/>
  <c r="F329" i="8"/>
  <c r="F429" i="8"/>
  <c r="F221" i="8"/>
  <c r="F402" i="8"/>
  <c r="F511" i="8"/>
  <c r="F700" i="8"/>
  <c r="F574" i="8"/>
  <c r="F554" i="8"/>
  <c r="F676" i="8"/>
  <c r="F615" i="8"/>
  <c r="F564" i="8"/>
  <c r="F365" i="8"/>
  <c r="F198" i="8"/>
  <c r="F41" i="8"/>
  <c r="F206" i="8"/>
  <c r="F282" i="8"/>
  <c r="F558" i="8"/>
  <c r="F617" i="8"/>
  <c r="F648" i="8"/>
  <c r="F577" i="8"/>
  <c r="F671" i="8"/>
  <c r="F384" i="8"/>
  <c r="F424" i="8"/>
  <c r="F679" i="8"/>
  <c r="F579" i="8"/>
  <c r="F104" i="8"/>
  <c r="F133" i="8"/>
  <c r="F29" i="8"/>
  <c r="F658" i="8"/>
  <c r="F425" i="8"/>
  <c r="F283" i="8"/>
  <c r="F28" i="8"/>
  <c r="F651" i="8"/>
  <c r="F678" i="8"/>
  <c r="F662" i="8"/>
  <c r="F518" i="8"/>
  <c r="F657" i="8"/>
  <c r="F527" i="8"/>
  <c r="F216" i="8"/>
  <c r="F44" i="8"/>
  <c r="F46" i="8"/>
  <c r="F739" i="8"/>
  <c r="F439" i="8"/>
  <c r="F515" i="8"/>
  <c r="F20" i="8"/>
  <c r="F243" i="8"/>
  <c r="F607" i="8"/>
  <c r="F148" i="8"/>
  <c r="F277" i="8"/>
  <c r="F714" i="8"/>
  <c r="F628" i="8"/>
  <c r="F547" i="8"/>
  <c r="F21" i="8"/>
  <c r="F56" i="8"/>
  <c r="F42" i="8"/>
  <c r="F742" i="8"/>
  <c r="F506" i="8"/>
  <c r="F582" i="8"/>
  <c r="F374" i="8"/>
  <c r="F401" i="8"/>
  <c r="F244" i="8"/>
  <c r="F297" i="8"/>
  <c r="F274" i="8"/>
  <c r="F334" i="8"/>
  <c r="F215" i="8"/>
  <c r="F652" i="8"/>
  <c r="F372" i="8"/>
  <c r="F273" i="8"/>
  <c r="F701" i="8"/>
  <c r="F539" i="8"/>
  <c r="F196" i="8"/>
  <c r="F26" i="8"/>
  <c r="F534" i="8"/>
  <c r="F272" i="8"/>
  <c r="F405" i="8"/>
  <c r="F145" i="8"/>
  <c r="F194" i="8"/>
  <c r="F747" i="8"/>
  <c r="F571" i="8"/>
  <c r="F422" i="8"/>
  <c r="F18" i="8"/>
  <c r="F19" i="8"/>
  <c r="F745" i="8"/>
  <c r="F22" i="8"/>
  <c r="F503" i="8"/>
  <c r="F66" i="8"/>
  <c r="F491" i="8"/>
  <c r="F669" i="8"/>
  <c r="F140" i="8"/>
  <c r="F146" i="8"/>
  <c r="F661" i="8"/>
  <c r="F531" i="8"/>
  <c r="F156" i="8"/>
  <c r="F394" i="8"/>
  <c r="F636" i="8"/>
  <c r="F583" i="8"/>
  <c r="F684" i="8"/>
  <c r="F580" i="8"/>
  <c r="F427" i="8"/>
  <c r="F435" i="8"/>
  <c r="F407" i="8"/>
  <c r="F722" i="8"/>
  <c r="F434" i="8"/>
  <c r="F432" i="8"/>
  <c r="F239" i="8"/>
  <c r="F710" i="8"/>
  <c r="F50" i="8"/>
  <c r="F725" i="8"/>
  <c r="F258" i="8"/>
  <c r="F569" i="8"/>
  <c r="F475" i="8"/>
  <c r="F494" i="8"/>
  <c r="F387" i="8"/>
  <c r="F377" i="8"/>
  <c r="F395" i="8"/>
  <c r="F366" i="8"/>
  <c r="F517" i="8"/>
  <c r="F419" i="8"/>
  <c r="F449" i="8"/>
  <c r="F444" i="8"/>
  <c r="F441" i="8"/>
  <c r="F118" i="8"/>
  <c r="F96" i="8"/>
  <c r="F363" i="8"/>
  <c r="F14" i="8"/>
  <c r="F13" i="8"/>
  <c r="F368" i="8"/>
  <c r="F548" i="8"/>
  <c r="F315" i="8"/>
  <c r="F180" i="8"/>
  <c r="F113" i="8"/>
  <c r="F294" i="8"/>
  <c r="F512" i="8"/>
  <c r="F92" i="8"/>
  <c r="F721" i="8"/>
  <c r="F275" i="8"/>
  <c r="F484" i="8"/>
  <c r="F660" i="8"/>
  <c r="F720" i="8"/>
  <c r="F570" i="8"/>
  <c r="F436" i="8"/>
  <c r="F682" i="8"/>
  <c r="F316" i="8"/>
  <c r="F106" i="8"/>
  <c r="F150" i="8"/>
  <c r="F624" i="8"/>
  <c r="F647" i="8"/>
  <c r="F723" i="8"/>
  <c r="F632" i="8"/>
  <c r="F399" i="8"/>
  <c r="F543" i="8"/>
  <c r="F479" i="8"/>
  <c r="F634" i="8"/>
  <c r="F597" i="8"/>
  <c r="F192" i="8"/>
  <c r="F626" i="8"/>
  <c r="F609" i="8"/>
  <c r="F138" i="8"/>
  <c r="F158" i="8"/>
  <c r="F311" i="8"/>
  <c r="F34" i="8"/>
  <c r="F496" i="8"/>
  <c r="F637" i="8"/>
  <c r="F464" i="8"/>
  <c r="F168" i="8"/>
  <c r="F573" i="8"/>
  <c r="F611" i="8"/>
  <c r="F237" i="8"/>
  <c r="F337" i="8"/>
  <c r="F572" i="8"/>
  <c r="F410" i="8"/>
  <c r="F317" i="8"/>
  <c r="F694" i="8"/>
  <c r="F665" i="8"/>
  <c r="F556" i="8"/>
  <c r="F250" i="8"/>
  <c r="F229" i="8"/>
  <c r="F112" i="8"/>
  <c r="F561" i="8"/>
  <c r="F733" i="8"/>
  <c r="F545" i="8"/>
  <c r="F62" i="8"/>
  <c r="F280" i="8"/>
  <c r="F63" i="8"/>
  <c r="F119" i="8"/>
  <c r="F599" i="8"/>
  <c r="F325" i="8"/>
  <c r="F318" i="8"/>
  <c r="F622" i="8"/>
  <c r="F304" i="8"/>
  <c r="F205" i="8"/>
  <c r="F172" i="8"/>
  <c r="F474" i="8"/>
  <c r="F490" i="8"/>
  <c r="F565" i="8"/>
  <c r="F232" i="8"/>
  <c r="F105" i="8"/>
  <c r="F203" i="8"/>
  <c r="F528" i="8"/>
  <c r="F249" i="8"/>
  <c r="F234" i="8"/>
  <c r="F181" i="8"/>
  <c r="F430" i="8"/>
  <c r="F179" i="8"/>
  <c r="F201" i="8"/>
  <c r="F295" i="8"/>
  <c r="F724" i="8"/>
  <c r="F351" i="8"/>
  <c r="F222" i="8"/>
  <c r="F246" i="8"/>
  <c r="F650" i="8"/>
  <c r="F584" i="8"/>
  <c r="F191" i="8"/>
  <c r="F35" i="8"/>
  <c r="F487" i="8"/>
  <c r="F137" i="8"/>
  <c r="F47" i="8"/>
  <c r="F717" i="8"/>
  <c r="F165" i="8"/>
  <c r="F213" i="8"/>
  <c r="F266" i="8"/>
  <c r="F127" i="8"/>
  <c r="F373" i="8"/>
  <c r="F32" i="8"/>
  <c r="F523" i="8"/>
  <c r="F100" i="8"/>
  <c r="F734" i="8"/>
  <c r="F143" i="8"/>
  <c r="F228" i="8"/>
  <c r="F162" i="8"/>
  <c r="F312" i="8"/>
  <c r="F356" i="8"/>
  <c r="F242" i="8"/>
  <c r="F225" i="8"/>
  <c r="F332" i="8"/>
  <c r="F388" i="8"/>
  <c r="F702" i="8"/>
  <c r="F589" i="8"/>
  <c r="F195" i="8"/>
  <c r="F217" i="8"/>
  <c r="F452" i="8"/>
  <c r="F732" i="8"/>
  <c r="F529" i="8"/>
  <c r="F358" i="8"/>
  <c r="F271" i="8"/>
  <c r="F618" i="8"/>
  <c r="F712" i="8"/>
  <c r="F706" i="8"/>
  <c r="F154" i="8"/>
  <c r="F536" i="8"/>
  <c r="F61" i="8"/>
  <c r="F218" i="8"/>
  <c r="F177" i="8"/>
  <c r="F562" i="8"/>
  <c r="F691" i="8"/>
  <c r="F75" i="8"/>
  <c r="F680" i="8"/>
  <c r="F642" i="8"/>
  <c r="F540" i="8"/>
  <c r="F307" i="8"/>
  <c r="F398" i="8"/>
  <c r="F408" i="8"/>
  <c r="F654" i="8"/>
  <c r="F546" i="8"/>
  <c r="F469" i="8"/>
  <c r="F389" i="8"/>
  <c r="F631" i="8"/>
  <c r="F552" i="8"/>
  <c r="F99" i="8"/>
  <c r="F629" i="8"/>
  <c r="F610" i="8"/>
  <c r="F450" i="8"/>
  <c r="F364" i="8"/>
  <c r="F522" i="8"/>
  <c r="F82" i="8"/>
  <c r="F107" i="8"/>
  <c r="F414" i="8"/>
  <c r="F152" i="8"/>
  <c r="F415" i="8"/>
  <c r="F74" i="8"/>
  <c r="F713" i="8"/>
  <c r="F635" i="8"/>
  <c r="F141" i="8"/>
  <c r="F595" i="8"/>
  <c r="F199" i="8"/>
  <c r="F73" i="8"/>
  <c r="F608" i="8"/>
  <c r="F164" i="8"/>
  <c r="F77" i="8"/>
  <c r="F212" i="8"/>
  <c r="F590" i="8"/>
  <c r="F83" i="8"/>
  <c r="F169" i="8"/>
  <c r="F453" i="8"/>
  <c r="F109" i="8"/>
  <c r="F78" i="8"/>
  <c r="F132" i="8"/>
  <c r="F76" i="8"/>
  <c r="F342" i="8"/>
  <c r="F645" i="8"/>
  <c r="F478" i="8"/>
  <c r="F553" i="8"/>
  <c r="F130" i="8"/>
  <c r="F655" i="8"/>
  <c r="F187" i="8"/>
  <c r="F433" i="8"/>
  <c r="F101" i="8"/>
  <c r="F98" i="8"/>
  <c r="F459" i="8"/>
  <c r="F91" i="8"/>
  <c r="F188" i="8"/>
  <c r="F343" i="8"/>
  <c r="F230" i="8"/>
  <c r="F555" i="8"/>
  <c r="F541" i="8"/>
  <c r="F621" i="8"/>
  <c r="F692" i="8"/>
  <c r="F668" i="8"/>
  <c r="F587" i="8"/>
  <c r="F89" i="8"/>
  <c r="F346" i="8"/>
  <c r="F129" i="8"/>
  <c r="F355" i="8"/>
  <c r="F193" i="8"/>
  <c r="F735" i="8"/>
  <c r="F144" i="8"/>
  <c r="F211" i="8"/>
  <c r="F45" i="8"/>
  <c r="F305" i="8"/>
  <c r="F124" i="8"/>
  <c r="F226" i="8"/>
  <c r="F465" i="8"/>
  <c r="F488" i="8"/>
  <c r="F116" i="8"/>
  <c r="F97" i="8"/>
  <c r="F270" i="8"/>
  <c r="F248" i="8"/>
  <c r="F649" i="8"/>
  <c r="F367" i="8"/>
  <c r="F54" i="8"/>
  <c r="F673" i="8"/>
  <c r="F619" i="8"/>
  <c r="F538" i="8"/>
  <c r="F279" i="8"/>
  <c r="F726" i="8"/>
  <c r="F320" i="8"/>
  <c r="F428" i="8"/>
  <c r="F495" i="8"/>
  <c r="F509" i="8"/>
  <c r="F466" i="8"/>
  <c r="F393" i="8"/>
  <c r="F431" i="8"/>
  <c r="F437" i="8"/>
  <c r="F498" i="8"/>
  <c r="F497" i="8"/>
  <c r="F551" i="8"/>
  <c r="F530" i="8"/>
  <c r="F418" i="8"/>
  <c r="F378" i="8"/>
  <c r="F333" i="8"/>
  <c r="F288" i="8"/>
  <c r="F59" i="8"/>
  <c r="F209" i="8"/>
  <c r="F289" i="8"/>
  <c r="F60" i="8"/>
  <c r="F210" i="8"/>
  <c r="F703" i="8"/>
  <c r="F508" i="8"/>
  <c r="F716" i="8"/>
  <c r="F686" i="8"/>
  <c r="F693" i="8"/>
  <c r="F379" i="8"/>
  <c r="F623" i="8"/>
  <c r="D616" i="8"/>
  <c r="D646" i="8"/>
  <c r="D285" i="8"/>
  <c r="D731" i="8"/>
  <c r="D728" i="8"/>
  <c r="D416" i="8"/>
  <c r="D409" i="8"/>
  <c r="D238" i="8"/>
  <c r="D477" i="8"/>
  <c r="D524" i="8"/>
  <c r="D566" i="8"/>
  <c r="D39" i="8"/>
  <c r="D292" i="8"/>
  <c r="D95" i="8"/>
  <c r="D313" i="8"/>
  <c r="D155" i="8"/>
  <c r="D298" i="8"/>
  <c r="D268" i="8"/>
  <c r="D256" i="8"/>
  <c r="D689" i="8"/>
  <c r="D375" i="8"/>
  <c r="D391" i="8"/>
  <c r="D578" i="8"/>
  <c r="D369" i="8"/>
  <c r="D666" i="8"/>
  <c r="D290" i="8"/>
  <c r="D719" i="8"/>
  <c r="D371" i="8"/>
  <c r="D533" i="8"/>
  <c r="D715" i="8"/>
  <c r="D593" i="8"/>
  <c r="D559" i="8"/>
  <c r="D737" i="8"/>
  <c r="D455" i="8"/>
  <c r="D135" i="8"/>
  <c r="D390" i="8"/>
  <c r="D563" i="8"/>
  <c r="D493" i="8"/>
  <c r="D594" i="8"/>
  <c r="D644" i="8"/>
  <c r="D420" i="8"/>
  <c r="D43" i="8"/>
  <c r="D286" i="8"/>
  <c r="D57" i="8"/>
  <c r="D207" i="8"/>
  <c r="D287" i="8"/>
  <c r="D58" i="8"/>
  <c r="D208" i="8"/>
  <c r="D293" i="8"/>
  <c r="D537" i="8"/>
  <c r="D683" i="8"/>
  <c r="D707" i="8"/>
  <c r="D486" i="8"/>
  <c r="D602" i="8"/>
  <c r="D575" i="8"/>
  <c r="D688" i="8"/>
  <c r="D411" i="8"/>
  <c r="D670" i="8"/>
  <c r="D81" i="8"/>
  <c r="D71" i="8"/>
  <c r="D310" i="8"/>
  <c r="D392" i="8"/>
  <c r="D55" i="8"/>
  <c r="D604" i="8"/>
  <c r="D153" i="8"/>
  <c r="D458" i="8"/>
  <c r="D80" i="8"/>
  <c r="D197" i="8"/>
  <c r="D284" i="8"/>
  <c r="D612" i="8"/>
  <c r="D344" i="8"/>
  <c r="D345" i="8"/>
  <c r="D740" i="8"/>
  <c r="D550" i="8"/>
  <c r="D677" i="8"/>
  <c r="D69" i="8"/>
  <c r="D278" i="8"/>
  <c r="D330" i="8"/>
  <c r="D403" i="8"/>
  <c r="D33" i="8"/>
  <c r="D598" i="8"/>
  <c r="D121" i="8"/>
  <c r="D87" i="8"/>
  <c r="D123" i="8"/>
  <c r="D94" i="8"/>
  <c r="D339" i="8"/>
  <c r="D117" i="8"/>
  <c r="D544" i="8"/>
  <c r="D600" i="8"/>
  <c r="D697" i="8"/>
  <c r="D260" i="8"/>
  <c r="D247" i="8"/>
  <c r="D253" i="8"/>
  <c r="D323" i="8"/>
  <c r="D204" i="8"/>
  <c r="D340" i="8"/>
  <c r="D88" i="8"/>
  <c r="D163" i="8"/>
  <c r="D470" i="8"/>
  <c r="D481" i="8"/>
  <c r="D576" i="8"/>
  <c r="D596" i="8"/>
  <c r="D291" i="8"/>
  <c r="D265" i="8"/>
  <c r="D513" i="8"/>
  <c r="D38" i="8"/>
  <c r="D176" i="8"/>
  <c r="D327" i="8"/>
  <c r="D175" i="8"/>
  <c r="D483" i="8"/>
  <c r="D542" i="8"/>
  <c r="D245" i="8"/>
  <c r="D535" i="8"/>
  <c r="D349" i="8"/>
  <c r="D704" i="8"/>
  <c r="D614" i="8"/>
  <c r="D638" i="8"/>
  <c r="D171" i="8"/>
  <c r="D499" i="8"/>
  <c r="D592" i="8"/>
  <c r="D605" i="8"/>
  <c r="D585" i="8"/>
  <c r="D730" i="8"/>
  <c r="D357" i="8"/>
  <c r="D382" i="8"/>
  <c r="D447" i="8"/>
  <c r="D492" i="8"/>
  <c r="D445" i="8"/>
  <c r="D675" i="8"/>
  <c r="D630" i="8"/>
  <c r="D276" i="8"/>
  <c r="D48" i="8"/>
  <c r="D656" i="8"/>
  <c r="D361" i="8"/>
  <c r="D108" i="8"/>
  <c r="D267" i="8"/>
  <c r="D383" i="8"/>
  <c r="D186" i="8"/>
  <c r="D170" i="8"/>
  <c r="D281" i="8"/>
  <c r="D120" i="8"/>
  <c r="D134" i="8"/>
  <c r="D438" i="8"/>
  <c r="D335" i="8"/>
  <c r="D84" i="8"/>
  <c r="D52" i="8"/>
  <c r="D306" i="8"/>
  <c r="D65" i="8"/>
  <c r="D667" i="8"/>
  <c r="D520" i="8"/>
  <c r="D625" i="8"/>
  <c r="D705" i="8"/>
  <c r="D601" i="8"/>
  <c r="D696" i="8"/>
  <c r="D586" i="8"/>
  <c r="D302" i="8"/>
  <c r="D620" i="8"/>
  <c r="D370" i="8"/>
  <c r="D489" i="8"/>
  <c r="D505" i="8"/>
  <c r="D70" i="8"/>
  <c r="D457" i="8"/>
  <c r="D128" i="8"/>
  <c r="D255" i="8"/>
  <c r="D254" i="8"/>
  <c r="D102" i="8"/>
  <c r="D142" i="8"/>
  <c r="D223" i="8"/>
  <c r="D690" i="8"/>
  <c r="D516" i="8"/>
  <c r="D167" i="8"/>
  <c r="D471" i="8"/>
  <c r="D738" i="8"/>
  <c r="D627" i="8"/>
  <c r="D460" i="8"/>
  <c r="D442" i="8"/>
  <c r="D183" i="8"/>
  <c r="D386" i="8"/>
  <c r="D633" i="8"/>
  <c r="D147" i="8"/>
  <c r="D67" i="8"/>
  <c r="D711" i="8"/>
  <c r="D549" i="8"/>
  <c r="D606" i="8"/>
  <c r="D314" i="8"/>
  <c r="D79" i="8"/>
  <c r="D23" i="8"/>
  <c r="D380" i="8"/>
  <c r="D68" i="8"/>
  <c r="D421" i="8"/>
  <c r="D328" i="8"/>
  <c r="D235" i="8"/>
  <c r="D184" i="8"/>
  <c r="D30" i="8"/>
  <c r="D300" i="8"/>
  <c r="D672" i="8"/>
  <c r="D259" i="8"/>
  <c r="D376" i="8"/>
  <c r="D385" i="8"/>
  <c r="D514" i="8"/>
  <c r="D31" i="8"/>
  <c r="D653" i="8"/>
  <c r="D744" i="8"/>
  <c r="D718" i="8"/>
  <c r="D40" i="8"/>
  <c r="D166" i="8"/>
  <c r="D467" i="8"/>
  <c r="D350" i="8"/>
  <c r="D468" i="8"/>
  <c r="D90" i="8"/>
  <c r="D362" i="8"/>
  <c r="D426" i="8"/>
  <c r="D125" i="8"/>
  <c r="D308" i="8"/>
  <c r="D185" i="8"/>
  <c r="D331" i="8"/>
  <c r="D190" i="8"/>
  <c r="D482" i="8"/>
  <c r="D231" i="8"/>
  <c r="D301" i="8"/>
  <c r="D12" i="8"/>
  <c r="D178" i="8"/>
  <c r="D160" i="8"/>
  <c r="D643" i="8"/>
  <c r="D202" i="8"/>
  <c r="D480" i="8"/>
  <c r="D709" i="8"/>
  <c r="D227" i="8"/>
  <c r="D448" i="8"/>
  <c r="D224" i="8"/>
  <c r="D462" i="8"/>
  <c r="D443" i="8"/>
  <c r="D476" i="8"/>
  <c r="D214" i="8"/>
  <c r="D500" i="8"/>
  <c r="D507" i="8"/>
  <c r="D122" i="8"/>
  <c r="D451" i="8"/>
  <c r="D159" i="8"/>
  <c r="D103" i="8"/>
  <c r="D126" i="8"/>
  <c r="D639" i="8"/>
  <c r="D36" i="8"/>
  <c r="D501" i="8"/>
  <c r="D532" i="8"/>
  <c r="D560" i="8"/>
  <c r="D149" i="8"/>
  <c r="D581" i="8"/>
  <c r="D456" i="8"/>
  <c r="D360" i="8"/>
  <c r="D472" i="8"/>
  <c r="D336" i="8"/>
  <c r="D698" i="8"/>
  <c r="D326" i="8"/>
  <c r="D591" i="8"/>
  <c r="D664" i="8"/>
  <c r="D347" i="8"/>
  <c r="D557" i="8"/>
  <c r="D727" i="8"/>
  <c r="D674" i="8"/>
  <c r="D613" i="8"/>
  <c r="D241" i="8"/>
  <c r="D567" i="8"/>
  <c r="D189" i="8"/>
  <c r="D423" i="8"/>
  <c r="D251" i="8"/>
  <c r="D321" i="8"/>
  <c r="D504" i="8"/>
  <c r="D510" i="8"/>
  <c r="D252" i="8"/>
  <c r="D322" i="8"/>
  <c r="D139" i="8"/>
  <c r="D151" i="8"/>
  <c r="D27" i="8"/>
  <c r="D157" i="8"/>
  <c r="D72" i="8"/>
  <c r="D37" i="8"/>
  <c r="D261" i="8"/>
  <c r="D588" i="8"/>
  <c r="D708" i="8"/>
  <c r="D352" i="8"/>
  <c r="D446" i="8"/>
  <c r="D309" i="8"/>
  <c r="D24" i="8"/>
  <c r="D296" i="8"/>
  <c r="D413" i="8"/>
  <c r="D220" i="8"/>
  <c r="D114" i="8"/>
  <c r="D264" i="8"/>
  <c r="D219" i="8"/>
  <c r="D659" i="8"/>
  <c r="D359" i="8"/>
  <c r="D463" i="8"/>
  <c r="D136" i="8"/>
  <c r="D502" i="8"/>
  <c r="D269" i="8"/>
  <c r="D603" i="8"/>
  <c r="D353" i="8"/>
  <c r="D64" i="8"/>
  <c r="D663" i="8"/>
  <c r="D641" i="8"/>
  <c r="D262" i="8"/>
  <c r="D236" i="8"/>
  <c r="D93" i="8"/>
  <c r="D440" i="8"/>
  <c r="D86" i="8"/>
  <c r="D299" i="8"/>
  <c r="D454" i="8"/>
  <c r="D568" i="8"/>
  <c r="D400" i="8"/>
  <c r="D324" i="8"/>
  <c r="D485" i="8"/>
  <c r="D640" i="8"/>
  <c r="D257" i="8"/>
  <c r="D341" i="8"/>
  <c r="D461" i="8"/>
  <c r="D115" i="8"/>
  <c r="D182" i="8"/>
  <c r="D11" i="8"/>
  <c r="D161" i="8"/>
  <c r="D319" i="8"/>
  <c r="D354" i="8"/>
  <c r="D25" i="8"/>
  <c r="D240" i="8"/>
  <c r="D521" i="8"/>
  <c r="D16" i="8"/>
  <c r="D17" i="8"/>
  <c r="D417" i="8"/>
  <c r="D412" i="8"/>
  <c r="D396" i="8"/>
  <c r="D200" i="8"/>
  <c r="D173" i="8"/>
  <c r="D51" i="8"/>
  <c r="D174" i="8"/>
  <c r="D233" i="8"/>
  <c r="D695" i="8"/>
  <c r="D15" i="8"/>
  <c r="D381" i="8"/>
  <c r="D111" i="8"/>
  <c r="D338" i="8"/>
  <c r="D85" i="8"/>
  <c r="D263" i="8"/>
  <c r="D53" i="8"/>
  <c r="D681" i="8"/>
  <c r="D699" i="8"/>
  <c r="D743" i="8"/>
  <c r="D519" i="8"/>
  <c r="D741" i="8"/>
  <c r="D348" i="8"/>
  <c r="D110" i="8"/>
  <c r="D404" i="8"/>
  <c r="D687" i="8"/>
  <c r="D49" i="8"/>
  <c r="D525" i="8"/>
  <c r="D526" i="8"/>
  <c r="D397" i="8"/>
  <c r="D473" i="8"/>
  <c r="D729" i="8"/>
  <c r="D746" i="8"/>
  <c r="D685" i="8"/>
  <c r="D303" i="8"/>
  <c r="D406" i="8"/>
  <c r="D736" i="8"/>
  <c r="D329" i="8"/>
  <c r="D429" i="8"/>
  <c r="D221" i="8"/>
  <c r="D402" i="8"/>
  <c r="D511" i="8"/>
  <c r="D700" i="8"/>
  <c r="D574" i="8"/>
  <c r="D554" i="8"/>
  <c r="D676" i="8"/>
  <c r="D615" i="8"/>
  <c r="D564" i="8"/>
  <c r="D365" i="8"/>
  <c r="D198" i="8"/>
  <c r="D41" i="8"/>
  <c r="D206" i="8"/>
  <c r="D282" i="8"/>
  <c r="D558" i="8"/>
  <c r="D617" i="8"/>
  <c r="D648" i="8"/>
  <c r="D577" i="8"/>
  <c r="D671" i="8"/>
  <c r="D384" i="8"/>
  <c r="D424" i="8"/>
  <c r="D679" i="8"/>
  <c r="D579" i="8"/>
  <c r="D104" i="8"/>
  <c r="D133" i="8"/>
  <c r="D29" i="8"/>
  <c r="D658" i="8"/>
  <c r="D425" i="8"/>
  <c r="D283" i="8"/>
  <c r="D28" i="8"/>
  <c r="D651" i="8"/>
  <c r="D678" i="8"/>
  <c r="D662" i="8"/>
  <c r="D518" i="8"/>
  <c r="D657" i="8"/>
  <c r="D527" i="8"/>
  <c r="D216" i="8"/>
  <c r="D44" i="8"/>
  <c r="D46" i="8"/>
  <c r="D739" i="8"/>
  <c r="D439" i="8"/>
  <c r="D515" i="8"/>
  <c r="D20" i="8"/>
  <c r="D243" i="8"/>
  <c r="D607" i="8"/>
  <c r="D148" i="8"/>
  <c r="D277" i="8"/>
  <c r="D714" i="8"/>
  <c r="D628" i="8"/>
  <c r="D547" i="8"/>
  <c r="D21" i="8"/>
  <c r="D56" i="8"/>
  <c r="D42" i="8"/>
  <c r="D742" i="8"/>
  <c r="D506" i="8"/>
  <c r="D582" i="8"/>
  <c r="D374" i="8"/>
  <c r="D401" i="8"/>
  <c r="D244" i="8"/>
  <c r="D297" i="8"/>
  <c r="D274" i="8"/>
  <c r="D334" i="8"/>
  <c r="D215" i="8"/>
  <c r="D652" i="8"/>
  <c r="D372" i="8"/>
  <c r="D273" i="8"/>
  <c r="D701" i="8"/>
  <c r="D539" i="8"/>
  <c r="D196" i="8"/>
  <c r="D26" i="8"/>
  <c r="D534" i="8"/>
  <c r="D272" i="8"/>
  <c r="D405" i="8"/>
  <c r="D145" i="8"/>
  <c r="D194" i="8"/>
  <c r="D747" i="8"/>
  <c r="D571" i="8"/>
  <c r="D422" i="8"/>
  <c r="D18" i="8"/>
  <c r="D19" i="8"/>
  <c r="D745" i="8"/>
  <c r="D22" i="8"/>
  <c r="D503" i="8"/>
  <c r="D66" i="8"/>
  <c r="D491" i="8"/>
  <c r="D669" i="8"/>
  <c r="D140" i="8"/>
  <c r="D146" i="8"/>
  <c r="D661" i="8"/>
  <c r="D531" i="8"/>
  <c r="D156" i="8"/>
  <c r="D394" i="8"/>
  <c r="D636" i="8"/>
  <c r="D583" i="8"/>
  <c r="D684" i="8"/>
  <c r="D580" i="8"/>
  <c r="D427" i="8"/>
  <c r="D435" i="8"/>
  <c r="D407" i="8"/>
  <c r="D722" i="8"/>
  <c r="D434" i="8"/>
  <c r="D432" i="8"/>
  <c r="D239" i="8"/>
  <c r="D710" i="8"/>
  <c r="D50" i="8"/>
  <c r="D725" i="8"/>
  <c r="D258" i="8"/>
  <c r="D569" i="8"/>
  <c r="D475" i="8"/>
  <c r="D494" i="8"/>
  <c r="D387" i="8"/>
  <c r="D377" i="8"/>
  <c r="D395" i="8"/>
  <c r="D366" i="8"/>
  <c r="D517" i="8"/>
  <c r="D419" i="8"/>
  <c r="D449" i="8"/>
  <c r="D444" i="8"/>
  <c r="D441" i="8"/>
  <c r="D118" i="8"/>
  <c r="D96" i="8"/>
  <c r="D363" i="8"/>
  <c r="D14" i="8"/>
  <c r="D13" i="8"/>
  <c r="D368" i="8"/>
  <c r="D548" i="8"/>
  <c r="D315" i="8"/>
  <c r="D180" i="8"/>
  <c r="D113" i="8"/>
  <c r="D294" i="8"/>
  <c r="D512" i="8"/>
  <c r="D92" i="8"/>
  <c r="D721" i="8"/>
  <c r="D275" i="8"/>
  <c r="D484" i="8"/>
  <c r="D660" i="8"/>
  <c r="D720" i="8"/>
  <c r="D570" i="8"/>
  <c r="D436" i="8"/>
  <c r="D682" i="8"/>
  <c r="D316" i="8"/>
  <c r="D106" i="8"/>
  <c r="D150" i="8"/>
  <c r="D624" i="8"/>
  <c r="D647" i="8"/>
  <c r="D723" i="8"/>
  <c r="D632" i="8"/>
  <c r="D399" i="8"/>
  <c r="D543" i="8"/>
  <c r="D479" i="8"/>
  <c r="D634" i="8"/>
  <c r="D597" i="8"/>
  <c r="D192" i="8"/>
  <c r="D626" i="8"/>
  <c r="D609" i="8"/>
  <c r="D138" i="8"/>
  <c r="D158" i="8"/>
  <c r="D311" i="8"/>
  <c r="D34" i="8"/>
  <c r="D496" i="8"/>
  <c r="D637" i="8"/>
  <c r="D464" i="8"/>
  <c r="D168" i="8"/>
  <c r="D573" i="8"/>
  <c r="D611" i="8"/>
  <c r="D237" i="8"/>
  <c r="D337" i="8"/>
  <c r="D572" i="8"/>
  <c r="D410" i="8"/>
  <c r="D317" i="8"/>
  <c r="D694" i="8"/>
  <c r="D665" i="8"/>
  <c r="D556" i="8"/>
  <c r="D250" i="8"/>
  <c r="D229" i="8"/>
  <c r="D112" i="8"/>
  <c r="D561" i="8"/>
  <c r="D733" i="8"/>
  <c r="D545" i="8"/>
  <c r="D62" i="8"/>
  <c r="D280" i="8"/>
  <c r="D63" i="8"/>
  <c r="D119" i="8"/>
  <c r="D599" i="8"/>
  <c r="D325" i="8"/>
  <c r="D318" i="8"/>
  <c r="D622" i="8"/>
  <c r="D304" i="8"/>
  <c r="D205" i="8"/>
  <c r="D172" i="8"/>
  <c r="D474" i="8"/>
  <c r="D490" i="8"/>
  <c r="D565" i="8"/>
  <c r="D232" i="8"/>
  <c r="D105" i="8"/>
  <c r="D203" i="8"/>
  <c r="D528" i="8"/>
  <c r="D249" i="8"/>
  <c r="D234" i="8"/>
  <c r="D181" i="8"/>
  <c r="D430" i="8"/>
  <c r="D179" i="8"/>
  <c r="D201" i="8"/>
  <c r="D295" i="8"/>
  <c r="D724" i="8"/>
  <c r="D351" i="8"/>
  <c r="D222" i="8"/>
  <c r="D246" i="8"/>
  <c r="D650" i="8"/>
  <c r="D584" i="8"/>
  <c r="D191" i="8"/>
  <c r="D35" i="8"/>
  <c r="D487" i="8"/>
  <c r="D137" i="8"/>
  <c r="D47" i="8"/>
  <c r="D717" i="8"/>
  <c r="D165" i="8"/>
  <c r="D213" i="8"/>
  <c r="D266" i="8"/>
  <c r="D127" i="8"/>
  <c r="D373" i="8"/>
  <c r="D32" i="8"/>
  <c r="D523" i="8"/>
  <c r="D100" i="8"/>
  <c r="D734" i="8"/>
  <c r="D143" i="8"/>
  <c r="D228" i="8"/>
  <c r="D162" i="8"/>
  <c r="D312" i="8"/>
  <c r="D356" i="8"/>
  <c r="D242" i="8"/>
  <c r="D225" i="8"/>
  <c r="D332" i="8"/>
  <c r="D388" i="8"/>
  <c r="D702" i="8"/>
  <c r="D589" i="8"/>
  <c r="D195" i="8"/>
  <c r="D217" i="8"/>
  <c r="D452" i="8"/>
  <c r="D732" i="8"/>
  <c r="D529" i="8"/>
  <c r="D358" i="8"/>
  <c r="D271" i="8"/>
  <c r="D618" i="8"/>
  <c r="D712" i="8"/>
  <c r="D706" i="8"/>
  <c r="D154" i="8"/>
  <c r="D536" i="8"/>
  <c r="D61" i="8"/>
  <c r="D218" i="8"/>
  <c r="D177" i="8"/>
  <c r="D562" i="8"/>
  <c r="D691" i="8"/>
  <c r="D75" i="8"/>
  <c r="D680" i="8"/>
  <c r="D642" i="8"/>
  <c r="D540" i="8"/>
  <c r="D307" i="8"/>
  <c r="D398" i="8"/>
  <c r="D408" i="8"/>
  <c r="D654" i="8"/>
  <c r="D546" i="8"/>
  <c r="D469" i="8"/>
  <c r="D389" i="8"/>
  <c r="D631" i="8"/>
  <c r="D552" i="8"/>
  <c r="D99" i="8"/>
  <c r="D629" i="8"/>
  <c r="D610" i="8"/>
  <c r="D450" i="8"/>
  <c r="D364" i="8"/>
  <c r="D522" i="8"/>
  <c r="D82" i="8"/>
  <c r="D107" i="8"/>
  <c r="D414" i="8"/>
  <c r="D152" i="8"/>
  <c r="D415" i="8"/>
  <c r="D74" i="8"/>
  <c r="D713" i="8"/>
  <c r="D635" i="8"/>
  <c r="D141" i="8"/>
  <c r="D595" i="8"/>
  <c r="D199" i="8"/>
  <c r="D73" i="8"/>
  <c r="D608" i="8"/>
  <c r="D164" i="8"/>
  <c r="D77" i="8"/>
  <c r="D212" i="8"/>
  <c r="D590" i="8"/>
  <c r="D83" i="8"/>
  <c r="D169" i="8"/>
  <c r="D453" i="8"/>
  <c r="D109" i="8"/>
  <c r="D78" i="8"/>
  <c r="D132" i="8"/>
  <c r="D76" i="8"/>
  <c r="D342" i="8"/>
  <c r="D645" i="8"/>
  <c r="D478" i="8"/>
  <c r="D553" i="8"/>
  <c r="D130" i="8"/>
  <c r="D655" i="8"/>
  <c r="D187" i="8"/>
  <c r="D433" i="8"/>
  <c r="D101" i="8"/>
  <c r="D98" i="8"/>
  <c r="D459" i="8"/>
  <c r="D91" i="8"/>
  <c r="D188" i="8"/>
  <c r="D343" i="8"/>
  <c r="D230" i="8"/>
  <c r="D555" i="8"/>
  <c r="D541" i="8"/>
  <c r="D621" i="8"/>
  <c r="D692" i="8"/>
  <c r="D668" i="8"/>
  <c r="D587" i="8"/>
  <c r="D89" i="8"/>
  <c r="D346" i="8"/>
  <c r="D129" i="8"/>
  <c r="D355" i="8"/>
  <c r="D193" i="8"/>
  <c r="D735" i="8"/>
  <c r="D144" i="8"/>
  <c r="D211" i="8"/>
  <c r="D45" i="8"/>
  <c r="D305" i="8"/>
  <c r="D124" i="8"/>
  <c r="D226" i="8"/>
  <c r="D465" i="8"/>
  <c r="D488" i="8"/>
  <c r="D116" i="8"/>
  <c r="D97" i="8"/>
  <c r="D270" i="8"/>
  <c r="D248" i="8"/>
  <c r="D649" i="8"/>
  <c r="D367" i="8"/>
  <c r="D54" i="8"/>
  <c r="D673" i="8"/>
  <c r="D619" i="8"/>
  <c r="D538" i="8"/>
  <c r="D279" i="8"/>
  <c r="D726" i="8"/>
  <c r="D320" i="8"/>
  <c r="D428" i="8"/>
  <c r="D495" i="8"/>
  <c r="D509" i="8"/>
  <c r="D466" i="8"/>
  <c r="D393" i="8"/>
  <c r="D431" i="8"/>
  <c r="D437" i="8"/>
  <c r="D498" i="8"/>
  <c r="D497" i="8"/>
  <c r="D551" i="8"/>
  <c r="D530" i="8"/>
  <c r="D418" i="8"/>
  <c r="D378" i="8"/>
  <c r="D333" i="8"/>
  <c r="D288" i="8"/>
  <c r="D59" i="8"/>
  <c r="D209" i="8"/>
  <c r="D289" i="8"/>
  <c r="D60" i="8"/>
  <c r="D210" i="8"/>
  <c r="D703" i="8"/>
  <c r="D508" i="8"/>
  <c r="D716" i="8"/>
  <c r="D686" i="8"/>
  <c r="D693" i="8"/>
  <c r="D379" i="8"/>
  <c r="D623" i="8"/>
  <c r="B10" i="6"/>
  <c r="K238" i="8"/>
  <c r="O19" i="3"/>
  <c r="N19" i="3"/>
  <c r="B11" i="6"/>
  <c r="C11" i="6"/>
  <c r="L477" i="8"/>
  <c r="O23" i="3"/>
  <c r="N23" i="3"/>
  <c r="B12" i="6"/>
  <c r="B13" i="6"/>
  <c r="K566" i="8"/>
  <c r="B14" i="6"/>
  <c r="K39" i="8"/>
  <c r="O27" i="3"/>
  <c r="N27" i="3"/>
  <c r="B15" i="6"/>
  <c r="C15" i="6"/>
  <c r="L292" i="8"/>
  <c r="O28" i="3"/>
  <c r="N28" i="3"/>
  <c r="B16" i="6"/>
  <c r="K95" i="8"/>
  <c r="O29" i="3"/>
  <c r="N29" i="3"/>
  <c r="B17" i="6"/>
  <c r="C17" i="6"/>
  <c r="L313" i="8"/>
  <c r="O30" i="3"/>
  <c r="N30" i="3"/>
  <c r="B18" i="6"/>
  <c r="O31" i="3"/>
  <c r="N31" i="3"/>
  <c r="B19" i="6"/>
  <c r="O32" i="3"/>
  <c r="N32" i="3"/>
  <c r="B20" i="6"/>
  <c r="K268" i="8"/>
  <c r="O33" i="3"/>
  <c r="N33" i="3"/>
  <c r="B21" i="6"/>
  <c r="K256" i="8"/>
  <c r="O34" i="3"/>
  <c r="N34" i="3"/>
  <c r="B22" i="6"/>
  <c r="K689" i="8"/>
  <c r="B23" i="6"/>
  <c r="K375" i="8"/>
  <c r="O36" i="3"/>
  <c r="N36" i="3"/>
  <c r="B24" i="6"/>
  <c r="O37" i="3"/>
  <c r="N37" i="3"/>
  <c r="B25" i="6"/>
  <c r="C25" i="6"/>
  <c r="L578" i="8"/>
  <c r="B26" i="6"/>
  <c r="C26" i="6"/>
  <c r="L369" i="8"/>
  <c r="O40" i="3"/>
  <c r="N40" i="3"/>
  <c r="B27" i="6"/>
  <c r="K666" i="8"/>
  <c r="B28" i="6"/>
  <c r="O46" i="3"/>
  <c r="N46" i="3"/>
  <c r="B29" i="6"/>
  <c r="B30" i="6"/>
  <c r="K371" i="8"/>
  <c r="O49" i="3"/>
  <c r="N49" i="3"/>
  <c r="B31" i="6"/>
  <c r="K715" i="8"/>
  <c r="B32" i="6"/>
  <c r="K593" i="8"/>
  <c r="B33" i="6"/>
  <c r="K559" i="8"/>
  <c r="B34" i="6"/>
  <c r="K737" i="8"/>
  <c r="B35" i="6"/>
  <c r="K131" i="8"/>
  <c r="O65" i="3"/>
  <c r="N65" i="3"/>
  <c r="B36" i="6"/>
  <c r="O67" i="3"/>
  <c r="N67" i="3"/>
  <c r="B37" i="6"/>
  <c r="K135" i="8"/>
  <c r="O69" i="3"/>
  <c r="N69" i="3"/>
  <c r="B38" i="6"/>
  <c r="O70" i="3"/>
  <c r="N70" i="3"/>
  <c r="B39" i="6"/>
  <c r="B40" i="6"/>
  <c r="O74" i="3"/>
  <c r="N74" i="3"/>
  <c r="B41" i="6"/>
  <c r="C41" i="6"/>
  <c r="L594" i="8"/>
  <c r="B42" i="6"/>
  <c r="B43" i="6"/>
  <c r="K420" i="8"/>
  <c r="O78" i="3"/>
  <c r="N78" i="3"/>
  <c r="B44" i="6"/>
  <c r="K43" i="8"/>
  <c r="O81" i="3"/>
  <c r="N81" i="3"/>
  <c r="B45" i="6"/>
  <c r="K208" i="8"/>
  <c r="O82" i="3"/>
  <c r="N82" i="3"/>
  <c r="B46" i="6"/>
  <c r="K293" i="8"/>
  <c r="O83" i="3"/>
  <c r="N83" i="3"/>
  <c r="B47" i="6"/>
  <c r="C47" i="6"/>
  <c r="L537" i="8"/>
  <c r="B48" i="6"/>
  <c r="B49" i="6"/>
  <c r="B50" i="6"/>
  <c r="O90" i="3"/>
  <c r="N90" i="3"/>
  <c r="B51" i="6"/>
  <c r="K602" i="8"/>
  <c r="B52" i="6"/>
  <c r="B53" i="6"/>
  <c r="O100" i="3"/>
  <c r="N100" i="3"/>
  <c r="B54" i="6"/>
  <c r="B55" i="6"/>
  <c r="C55" i="6"/>
  <c r="L81" i="8"/>
  <c r="O102" i="3"/>
  <c r="N102" i="3"/>
  <c r="B56" i="6"/>
  <c r="K71" i="8"/>
  <c r="O103" i="3"/>
  <c r="N103" i="3"/>
  <c r="B57" i="6"/>
  <c r="O104" i="3"/>
  <c r="N104" i="3"/>
  <c r="B58" i="6"/>
  <c r="K392" i="8"/>
  <c r="O105" i="3"/>
  <c r="N105" i="3"/>
  <c r="B59" i="6"/>
  <c r="O106" i="3"/>
  <c r="N106" i="3"/>
  <c r="B60" i="6"/>
  <c r="B61" i="6"/>
  <c r="C61" i="6"/>
  <c r="L153" i="8"/>
  <c r="O108" i="3"/>
  <c r="N108" i="3"/>
  <c r="B62" i="6"/>
  <c r="K458" i="8"/>
  <c r="O109" i="3"/>
  <c r="N109" i="3"/>
  <c r="B63" i="6"/>
  <c r="K80" i="8"/>
  <c r="O110" i="3"/>
  <c r="N110" i="3"/>
  <c r="B64" i="6"/>
  <c r="O111" i="3"/>
  <c r="N111" i="3"/>
  <c r="B65" i="6"/>
  <c r="C65" i="6"/>
  <c r="L284" i="8"/>
  <c r="O112" i="3"/>
  <c r="N112" i="3"/>
  <c r="B66" i="6"/>
  <c r="C66" i="6"/>
  <c r="L612" i="8"/>
  <c r="B67" i="6"/>
  <c r="K344" i="8"/>
  <c r="O115" i="3"/>
  <c r="N115" i="3"/>
  <c r="B68" i="6"/>
  <c r="O117" i="3"/>
  <c r="N117" i="3"/>
  <c r="B69" i="6"/>
  <c r="B70" i="6"/>
  <c r="D70" i="6"/>
  <c r="M550" i="8"/>
  <c r="B71" i="6"/>
  <c r="B72" i="6"/>
  <c r="K69" i="8"/>
  <c r="O127" i="3"/>
  <c r="N127" i="3"/>
  <c r="B73" i="6"/>
  <c r="K278" i="8"/>
  <c r="O128" i="3"/>
  <c r="N128" i="3"/>
  <c r="B74" i="6"/>
  <c r="O129" i="3"/>
  <c r="N129" i="3"/>
  <c r="B75" i="6"/>
  <c r="K403" i="8"/>
  <c r="O130" i="3"/>
  <c r="N130" i="3"/>
  <c r="B76" i="6"/>
  <c r="K33" i="8"/>
  <c r="O131" i="3"/>
  <c r="N131" i="3"/>
  <c r="B77" i="6"/>
  <c r="B78" i="6"/>
  <c r="O133" i="3"/>
  <c r="N133" i="3"/>
  <c r="B79" i="6"/>
  <c r="C79" i="6"/>
  <c r="L87" i="8"/>
  <c r="O134" i="3"/>
  <c r="N134" i="3"/>
  <c r="B80" i="6"/>
  <c r="K123" i="8"/>
  <c r="O135" i="3"/>
  <c r="N135" i="3"/>
  <c r="B81" i="6"/>
  <c r="C81" i="6"/>
  <c r="L94" i="8"/>
  <c r="O136" i="3"/>
  <c r="N136" i="3"/>
  <c r="B82" i="6"/>
  <c r="K339" i="8"/>
  <c r="O138" i="3"/>
  <c r="N138" i="3"/>
  <c r="B83" i="6"/>
  <c r="O142" i="3"/>
  <c r="N142" i="3"/>
  <c r="B84" i="6"/>
  <c r="B85" i="6"/>
  <c r="B86" i="6"/>
  <c r="K697" i="8"/>
  <c r="B87" i="6"/>
  <c r="O151" i="3"/>
  <c r="N151" i="3"/>
  <c r="B88" i="6"/>
  <c r="K247" i="8"/>
  <c r="O152" i="3"/>
  <c r="N152" i="3"/>
  <c r="B89" i="6"/>
  <c r="O153" i="3"/>
  <c r="N153" i="3"/>
  <c r="B90" i="6"/>
  <c r="O154" i="3"/>
  <c r="N154" i="3"/>
  <c r="B91" i="6"/>
  <c r="O155" i="3"/>
  <c r="N155" i="3"/>
  <c r="B92" i="6"/>
  <c r="K88" i="8"/>
  <c r="O156" i="3"/>
  <c r="N156" i="3"/>
  <c r="B93" i="6"/>
  <c r="O157" i="3"/>
  <c r="N157" i="3"/>
  <c r="B94" i="6"/>
  <c r="C94" i="6"/>
  <c r="L470" i="8"/>
  <c r="O158" i="3"/>
  <c r="N158" i="3"/>
  <c r="B95" i="6"/>
  <c r="C95" i="6"/>
  <c r="L481" i="8"/>
  <c r="O159" i="3"/>
  <c r="N159" i="3"/>
  <c r="B96" i="6"/>
  <c r="K576" i="8"/>
  <c r="B97" i="6"/>
  <c r="B98" i="6"/>
  <c r="K291" i="8"/>
  <c r="O169" i="3"/>
  <c r="N169" i="3"/>
  <c r="B99" i="6"/>
  <c r="O170" i="3"/>
  <c r="N170" i="3"/>
  <c r="B100" i="6"/>
  <c r="O171" i="3"/>
  <c r="N171" i="3"/>
  <c r="B101" i="6"/>
  <c r="K38" i="8"/>
  <c r="O173" i="3"/>
  <c r="N173" i="3"/>
  <c r="B102" i="6"/>
  <c r="O174" i="3"/>
  <c r="N174" i="3"/>
  <c r="B103" i="6"/>
  <c r="C103" i="6"/>
  <c r="L327" i="8"/>
  <c r="O175" i="3"/>
  <c r="N175" i="3"/>
  <c r="B104" i="6"/>
  <c r="K175" i="8"/>
  <c r="O177" i="3"/>
  <c r="N177" i="3"/>
  <c r="B105" i="6"/>
  <c r="O178" i="3"/>
  <c r="N178" i="3"/>
  <c r="B106" i="6"/>
  <c r="C106" i="6"/>
  <c r="L542" i="8"/>
  <c r="B107" i="6"/>
  <c r="O181" i="3"/>
  <c r="N181" i="3"/>
  <c r="B108" i="6"/>
  <c r="K535" i="8"/>
  <c r="B109" i="6"/>
  <c r="K349" i="8"/>
  <c r="O183" i="3"/>
  <c r="N183" i="3"/>
  <c r="B110" i="6"/>
  <c r="K704" i="8"/>
  <c r="B111" i="6"/>
  <c r="B112" i="6"/>
  <c r="K638" i="8"/>
  <c r="B113" i="6"/>
  <c r="O188" i="3"/>
  <c r="N188" i="3"/>
  <c r="B114" i="6"/>
  <c r="O189" i="3"/>
  <c r="N189" i="3"/>
  <c r="B115" i="6"/>
  <c r="B116" i="6"/>
  <c r="K585" i="8"/>
  <c r="B117" i="6"/>
  <c r="D117" i="6"/>
  <c r="M730" i="8"/>
  <c r="B118" i="6"/>
  <c r="O198" i="3"/>
  <c r="N198" i="3"/>
  <c r="B119" i="6"/>
  <c r="C119" i="6"/>
  <c r="L382" i="8"/>
  <c r="O199" i="3"/>
  <c r="N199" i="3"/>
  <c r="B120" i="6"/>
  <c r="K447" i="8"/>
  <c r="O200" i="3"/>
  <c r="N200" i="3"/>
  <c r="B121" i="6"/>
  <c r="O201" i="3"/>
  <c r="N201" i="3"/>
  <c r="B122" i="6"/>
  <c r="O203" i="3"/>
  <c r="N203" i="3"/>
  <c r="B123" i="6"/>
  <c r="B124" i="6"/>
  <c r="K630" i="8"/>
  <c r="B125" i="6"/>
  <c r="K276" i="8"/>
  <c r="O210" i="3"/>
  <c r="N210" i="3"/>
  <c r="B126" i="6"/>
  <c r="O215" i="3"/>
  <c r="N215" i="3"/>
  <c r="B127" i="6"/>
  <c r="D127" i="6"/>
  <c r="M656" i="8"/>
  <c r="B128" i="6"/>
  <c r="O219" i="3"/>
  <c r="N219" i="3"/>
  <c r="B129" i="6"/>
  <c r="K108" i="8"/>
  <c r="O220" i="3"/>
  <c r="N220" i="3"/>
  <c r="B130" i="6"/>
  <c r="O221" i="3"/>
  <c r="N221" i="3"/>
  <c r="B131" i="6"/>
  <c r="C131" i="6"/>
  <c r="L383" i="8"/>
  <c r="O222" i="3"/>
  <c r="N222" i="3"/>
  <c r="B132" i="6"/>
  <c r="K186" i="8"/>
  <c r="O223" i="3"/>
  <c r="N223" i="3"/>
  <c r="B133" i="6"/>
  <c r="C133" i="6"/>
  <c r="L170" i="8"/>
  <c r="O224" i="3"/>
  <c r="N224" i="3"/>
  <c r="B134" i="6"/>
  <c r="C134" i="6"/>
  <c r="L438" i="8"/>
  <c r="O227" i="3"/>
  <c r="N227" i="3"/>
  <c r="B135" i="6"/>
  <c r="C135" i="6"/>
  <c r="L335" i="8"/>
  <c r="O233" i="3"/>
  <c r="N233" i="3"/>
  <c r="B136" i="6"/>
  <c r="O234" i="3"/>
  <c r="N234" i="3"/>
  <c r="B137" i="6"/>
  <c r="C137" i="6"/>
  <c r="L52" i="8"/>
  <c r="O235" i="3"/>
  <c r="N235" i="3"/>
  <c r="B138" i="6"/>
  <c r="K306" i="8"/>
  <c r="O236" i="3"/>
  <c r="N236" i="3"/>
  <c r="B139" i="6"/>
  <c r="C139" i="6"/>
  <c r="L65" i="8"/>
  <c r="O237" i="3"/>
  <c r="N237" i="3"/>
  <c r="B140" i="6"/>
  <c r="K520" i="8"/>
  <c r="B141" i="6"/>
  <c r="D141" i="6"/>
  <c r="B142" i="6"/>
  <c r="B143" i="6"/>
  <c r="C143" i="6"/>
  <c r="L586" i="8"/>
  <c r="B144" i="6"/>
  <c r="K302" i="8"/>
  <c r="O246" i="3"/>
  <c r="N246" i="3"/>
  <c r="B145" i="6"/>
  <c r="B146" i="6"/>
  <c r="O250" i="3"/>
  <c r="N250" i="3"/>
  <c r="B147" i="6"/>
  <c r="C147" i="6"/>
  <c r="L489" i="8"/>
  <c r="O252" i="3"/>
  <c r="N252" i="3"/>
  <c r="B148" i="6"/>
  <c r="K505" i="8"/>
  <c r="O253" i="3"/>
  <c r="N253" i="3"/>
  <c r="B149" i="6"/>
  <c r="K70" i="8"/>
  <c r="O255" i="3"/>
  <c r="N255" i="3"/>
  <c r="B150" i="6"/>
  <c r="C150" i="6"/>
  <c r="L457" i="8"/>
  <c r="O256" i="3"/>
  <c r="N256" i="3"/>
  <c r="B151" i="6"/>
  <c r="O260" i="3"/>
  <c r="N260" i="3"/>
  <c r="B152" i="6"/>
  <c r="C152" i="6"/>
  <c r="L255" i="8"/>
  <c r="O261" i="3"/>
  <c r="N261" i="3"/>
  <c r="B153" i="6"/>
  <c r="K254" i="8"/>
  <c r="O262" i="3"/>
  <c r="N262" i="3"/>
  <c r="B154" i="6"/>
  <c r="C154" i="6"/>
  <c r="L102" i="8"/>
  <c r="O263" i="3"/>
  <c r="N263" i="3"/>
  <c r="B155" i="6"/>
  <c r="C155" i="6"/>
  <c r="L142" i="8"/>
  <c r="O264" i="3"/>
  <c r="N264" i="3"/>
  <c r="B156" i="6"/>
  <c r="C156" i="6"/>
  <c r="L223" i="8"/>
  <c r="O265" i="3"/>
  <c r="N265" i="3"/>
  <c r="B157" i="6"/>
  <c r="K690" i="8"/>
  <c r="B158" i="6"/>
  <c r="B159" i="6"/>
  <c r="O268" i="3"/>
  <c r="N268" i="3"/>
  <c r="B160" i="6"/>
  <c r="O269" i="3"/>
  <c r="N269" i="3"/>
  <c r="B161" i="6"/>
  <c r="K738" i="8"/>
  <c r="B162" i="6"/>
  <c r="B163" i="6"/>
  <c r="O274" i="3"/>
  <c r="N274" i="3"/>
  <c r="B164" i="6"/>
  <c r="C164" i="6"/>
  <c r="L442" i="8"/>
  <c r="O275" i="3"/>
  <c r="N275" i="3"/>
  <c r="B165" i="6"/>
  <c r="O276" i="3"/>
  <c r="N276" i="3"/>
  <c r="B166" i="6"/>
  <c r="O277" i="3"/>
  <c r="N277" i="3"/>
  <c r="B167" i="6"/>
  <c r="B168" i="6"/>
  <c r="O279" i="3"/>
  <c r="N279" i="3"/>
  <c r="B169" i="6"/>
  <c r="C169" i="6"/>
  <c r="L67" i="8"/>
  <c r="O280" i="3"/>
  <c r="N280" i="3"/>
  <c r="B170" i="6"/>
  <c r="B171" i="6"/>
  <c r="K314" i="8"/>
  <c r="O282" i="3"/>
  <c r="N282" i="3"/>
  <c r="B172" i="6"/>
  <c r="C172" i="6"/>
  <c r="L79" i="8"/>
  <c r="O283" i="3"/>
  <c r="N283" i="3"/>
  <c r="B173" i="6"/>
  <c r="K23" i="8"/>
  <c r="O284" i="3"/>
  <c r="N284" i="3"/>
  <c r="B174" i="6"/>
  <c r="O285" i="3"/>
  <c r="N285" i="3"/>
  <c r="B175" i="6"/>
  <c r="O286" i="3"/>
  <c r="N286" i="3"/>
  <c r="B176" i="6"/>
  <c r="O289" i="3"/>
  <c r="N289" i="3"/>
  <c r="B177" i="6"/>
  <c r="O290" i="3"/>
  <c r="N290" i="3"/>
  <c r="B178" i="6"/>
  <c r="O291" i="3"/>
  <c r="N291" i="3"/>
  <c r="B179" i="6"/>
  <c r="C179" i="6"/>
  <c r="L184" i="8"/>
  <c r="O292" i="3"/>
  <c r="N292" i="3"/>
  <c r="B180" i="6"/>
  <c r="O293" i="3"/>
  <c r="N293" i="3"/>
  <c r="B181" i="6"/>
  <c r="C181" i="6"/>
  <c r="L300" i="8"/>
  <c r="O294" i="3"/>
  <c r="N294" i="3"/>
  <c r="B182" i="6"/>
  <c r="B183" i="6"/>
  <c r="O296" i="3"/>
  <c r="N296" i="3"/>
  <c r="B184" i="6"/>
  <c r="K376" i="8"/>
  <c r="O297" i="3"/>
  <c r="N297" i="3"/>
  <c r="B185" i="6"/>
  <c r="K385" i="8"/>
  <c r="O299" i="3"/>
  <c r="N299" i="3"/>
  <c r="B186" i="6"/>
  <c r="C186" i="6"/>
  <c r="L514" i="8"/>
  <c r="O300" i="3"/>
  <c r="N300" i="3"/>
  <c r="B187" i="6"/>
  <c r="K31" i="8"/>
  <c r="O302" i="3"/>
  <c r="N302" i="3"/>
  <c r="B188" i="6"/>
  <c r="B189" i="6"/>
  <c r="C189" i="6"/>
  <c r="L744" i="8"/>
  <c r="B190" i="6"/>
  <c r="K718" i="8"/>
  <c r="B191" i="6"/>
  <c r="K40" i="8"/>
  <c r="O311" i="3"/>
  <c r="N311" i="3"/>
  <c r="B192" i="6"/>
  <c r="C192" i="6"/>
  <c r="L166" i="8"/>
  <c r="O312" i="3"/>
  <c r="N312" i="3"/>
  <c r="B193" i="6"/>
  <c r="O313" i="3"/>
  <c r="N313" i="3"/>
  <c r="B194" i="6"/>
  <c r="O314" i="3"/>
  <c r="N314" i="3"/>
  <c r="B195" i="6"/>
  <c r="O315" i="3"/>
  <c r="N315" i="3"/>
  <c r="B196" i="6"/>
  <c r="O316" i="3"/>
  <c r="N316" i="3"/>
  <c r="B197" i="6"/>
  <c r="O317" i="3"/>
  <c r="N317" i="3"/>
  <c r="B198" i="6"/>
  <c r="O318" i="3"/>
  <c r="N318" i="3"/>
  <c r="B199" i="6"/>
  <c r="K125" i="8"/>
  <c r="O320" i="3"/>
  <c r="N320" i="3"/>
  <c r="B200" i="6"/>
  <c r="O321" i="3"/>
  <c r="N321" i="3"/>
  <c r="B201" i="6"/>
  <c r="K190" i="8"/>
  <c r="O324" i="3"/>
  <c r="N324" i="3"/>
  <c r="B202" i="6"/>
  <c r="K482" i="8"/>
  <c r="O325" i="3"/>
  <c r="N325" i="3"/>
  <c r="B203" i="6"/>
  <c r="C203" i="6"/>
  <c r="L231" i="8"/>
  <c r="O326" i="3"/>
  <c r="N326" i="3"/>
  <c r="B204" i="6"/>
  <c r="O327" i="3"/>
  <c r="N327" i="3"/>
  <c r="B205" i="6"/>
  <c r="O332" i="3"/>
  <c r="N332" i="3"/>
  <c r="B206" i="6"/>
  <c r="K178" i="8"/>
  <c r="O335" i="3"/>
  <c r="N335" i="3"/>
  <c r="B207" i="6"/>
  <c r="O336" i="3"/>
  <c r="N336" i="3"/>
  <c r="B208" i="6"/>
  <c r="B209" i="6"/>
  <c r="C209" i="6"/>
  <c r="L202" i="8"/>
  <c r="O338" i="3"/>
  <c r="N338" i="3"/>
  <c r="B210" i="6"/>
  <c r="O339" i="3"/>
  <c r="N339" i="3"/>
  <c r="B211" i="6"/>
  <c r="K709" i="8"/>
  <c r="B212" i="6"/>
  <c r="O342" i="3"/>
  <c r="N342" i="3"/>
  <c r="B213" i="6"/>
  <c r="C213" i="6"/>
  <c r="L448" i="8"/>
  <c r="O343" i="3"/>
  <c r="N343" i="3"/>
  <c r="B214" i="6"/>
  <c r="O344" i="3"/>
  <c r="N344" i="3"/>
  <c r="B215" i="6"/>
  <c r="C215" i="6"/>
  <c r="O345" i="3"/>
  <c r="N345" i="3"/>
  <c r="B216" i="6"/>
  <c r="K476" i="8"/>
  <c r="O346" i="3"/>
  <c r="N346" i="3"/>
  <c r="B217" i="6"/>
  <c r="O347" i="3"/>
  <c r="N347" i="3"/>
  <c r="B218" i="6"/>
  <c r="O348" i="3"/>
  <c r="N348" i="3"/>
  <c r="B219" i="6"/>
  <c r="K507" i="8"/>
  <c r="O349" i="3"/>
  <c r="N349" i="3"/>
  <c r="B220" i="6"/>
  <c r="O350" i="3"/>
  <c r="N350" i="3"/>
  <c r="B221" i="6"/>
  <c r="O352" i="3"/>
  <c r="N352" i="3"/>
  <c r="B222" i="6"/>
  <c r="O353" i="3"/>
  <c r="N353" i="3"/>
  <c r="B223" i="6"/>
  <c r="K103" i="8"/>
  <c r="O354" i="3"/>
  <c r="N354" i="3"/>
  <c r="B224" i="6"/>
  <c r="O355" i="3"/>
  <c r="N355" i="3"/>
  <c r="B225" i="6"/>
  <c r="K639" i="8"/>
  <c r="B226" i="6"/>
  <c r="K36" i="8"/>
  <c r="O365" i="3"/>
  <c r="N365" i="3"/>
  <c r="B227" i="6"/>
  <c r="K501" i="8"/>
  <c r="O366" i="3"/>
  <c r="N366" i="3"/>
  <c r="B228" i="6"/>
  <c r="B229" i="6"/>
  <c r="K560" i="8"/>
  <c r="B230" i="6"/>
  <c r="K149" i="8"/>
  <c r="O375" i="3"/>
  <c r="N375" i="3"/>
  <c r="B231" i="6"/>
  <c r="K581" i="8"/>
  <c r="B232" i="6"/>
  <c r="K456" i="8"/>
  <c r="O379" i="3"/>
  <c r="N379" i="3"/>
  <c r="B233" i="6"/>
  <c r="K360" i="8"/>
  <c r="O380" i="3"/>
  <c r="N380" i="3"/>
  <c r="B234" i="6"/>
  <c r="C234" i="6"/>
  <c r="L472" i="8"/>
  <c r="O383" i="3"/>
  <c r="N383" i="3"/>
  <c r="B235" i="6"/>
  <c r="K336" i="8"/>
  <c r="O387" i="3"/>
  <c r="N387" i="3"/>
  <c r="B236" i="6"/>
  <c r="B237" i="6"/>
  <c r="O390" i="3"/>
  <c r="N390" i="3"/>
  <c r="B238" i="6"/>
  <c r="C238" i="6"/>
  <c r="L591" i="8"/>
  <c r="B239" i="6"/>
  <c r="K664" i="8"/>
  <c r="B240" i="6"/>
  <c r="C240" i="6"/>
  <c r="L347" i="8"/>
  <c r="O395" i="3"/>
  <c r="N395" i="3"/>
  <c r="B241" i="6"/>
  <c r="B242" i="6"/>
  <c r="K727" i="8"/>
  <c r="B243" i="6"/>
  <c r="B244" i="6"/>
  <c r="B245" i="6"/>
  <c r="O404" i="3"/>
  <c r="N404" i="3"/>
  <c r="B246" i="6"/>
  <c r="D246" i="6"/>
  <c r="M567" i="8"/>
  <c r="B247" i="6"/>
  <c r="C247" i="6"/>
  <c r="L189" i="8"/>
  <c r="O407" i="3"/>
  <c r="N407" i="3"/>
  <c r="B248" i="6"/>
  <c r="O409" i="3"/>
  <c r="N409" i="3"/>
  <c r="B249" i="6"/>
  <c r="K321" i="8"/>
  <c r="O410" i="3"/>
  <c r="N410" i="3"/>
  <c r="B250" i="6"/>
  <c r="O411" i="3"/>
  <c r="N411" i="3"/>
  <c r="B251" i="6"/>
  <c r="O412" i="3"/>
  <c r="N412" i="3"/>
  <c r="B252" i="6"/>
  <c r="O413" i="3"/>
  <c r="N413" i="3"/>
  <c r="B253" i="6"/>
  <c r="O414" i="3"/>
  <c r="N414" i="3"/>
  <c r="B254" i="6"/>
  <c r="K27" i="8"/>
  <c r="O415" i="3"/>
  <c r="N415" i="3"/>
  <c r="B255" i="6"/>
  <c r="O416" i="3"/>
  <c r="N416" i="3"/>
  <c r="B256" i="6"/>
  <c r="C256" i="6"/>
  <c r="L72" i="8"/>
  <c r="O419" i="3"/>
  <c r="N419" i="3"/>
  <c r="B257" i="6"/>
  <c r="K37" i="8"/>
  <c r="O420" i="3"/>
  <c r="N420" i="3"/>
  <c r="B258" i="6"/>
  <c r="O421" i="3"/>
  <c r="N421" i="3"/>
  <c r="B259" i="6"/>
  <c r="B260" i="6"/>
  <c r="B261" i="6"/>
  <c r="O425" i="3"/>
  <c r="N425" i="3"/>
  <c r="B262" i="6"/>
  <c r="O426" i="3"/>
  <c r="N426" i="3"/>
  <c r="B263" i="6"/>
  <c r="O428" i="3"/>
  <c r="N428" i="3"/>
  <c r="B264" i="6"/>
  <c r="O429" i="3"/>
  <c r="N429" i="3"/>
  <c r="B265" i="6"/>
  <c r="K296" i="8"/>
  <c r="O430" i="3"/>
  <c r="N430" i="3"/>
  <c r="B266" i="6"/>
  <c r="O431" i="3"/>
  <c r="N431" i="3"/>
  <c r="B267" i="6"/>
  <c r="O432" i="3"/>
  <c r="N432" i="3"/>
  <c r="B268" i="6"/>
  <c r="C268" i="6"/>
  <c r="L114" i="8"/>
  <c r="O434" i="3"/>
  <c r="N434" i="3"/>
  <c r="B269" i="6"/>
  <c r="K264" i="8"/>
  <c r="O435" i="3"/>
  <c r="N435" i="3"/>
  <c r="B270" i="6"/>
  <c r="C270" i="6"/>
  <c r="L219" i="8"/>
  <c r="O436" i="3"/>
  <c r="N436" i="3"/>
  <c r="B271" i="6"/>
  <c r="K659" i="8"/>
  <c r="B272" i="6"/>
  <c r="O439" i="3"/>
  <c r="N439" i="3"/>
  <c r="B273" i="6"/>
  <c r="K463" i="8"/>
  <c r="O441" i="3"/>
  <c r="N441" i="3"/>
  <c r="B274" i="6"/>
  <c r="O444" i="3"/>
  <c r="N444" i="3"/>
  <c r="B275" i="6"/>
  <c r="O446" i="3"/>
  <c r="N446" i="3"/>
  <c r="B276" i="6"/>
  <c r="O447" i="3"/>
  <c r="N447" i="3"/>
  <c r="B277" i="6"/>
  <c r="B278" i="6"/>
  <c r="O450" i="3"/>
  <c r="N450" i="3"/>
  <c r="B279" i="6"/>
  <c r="C279" i="6"/>
  <c r="L64" i="8"/>
  <c r="O451" i="3"/>
  <c r="N451" i="3"/>
  <c r="B280" i="6"/>
  <c r="D280" i="6"/>
  <c r="M663" i="8"/>
  <c r="B281" i="6"/>
  <c r="D281" i="6"/>
  <c r="M641" i="8"/>
  <c r="B282" i="6"/>
  <c r="O456" i="3"/>
  <c r="N456" i="3"/>
  <c r="B283" i="6"/>
  <c r="O457" i="3"/>
  <c r="N457" i="3"/>
  <c r="B284" i="6"/>
  <c r="K93" i="8"/>
  <c r="O458" i="3"/>
  <c r="N458" i="3"/>
  <c r="B285" i="6"/>
  <c r="O460" i="3"/>
  <c r="N460" i="3"/>
  <c r="B286" i="6"/>
  <c r="K86" i="8"/>
  <c r="O461" i="3"/>
  <c r="N461" i="3"/>
  <c r="B287" i="6"/>
  <c r="C287" i="6"/>
  <c r="L299" i="8"/>
  <c r="O462" i="3"/>
  <c r="N462" i="3"/>
  <c r="B288" i="6"/>
  <c r="K454" i="8"/>
  <c r="O463" i="3"/>
  <c r="N463" i="3"/>
  <c r="B289" i="6"/>
  <c r="B290" i="6"/>
  <c r="K400" i="8"/>
  <c r="O465" i="3"/>
  <c r="N465" i="3"/>
  <c r="B291" i="6"/>
  <c r="O466" i="3"/>
  <c r="N466" i="3"/>
  <c r="B292" i="6"/>
  <c r="K485" i="8"/>
  <c r="O467" i="3"/>
  <c r="N467" i="3"/>
  <c r="B293" i="6"/>
  <c r="D293" i="6"/>
  <c r="M640" i="8"/>
  <c r="B294" i="6"/>
  <c r="O470" i="3"/>
  <c r="N470" i="3"/>
  <c r="B295" i="6"/>
  <c r="O471" i="3"/>
  <c r="N471" i="3"/>
  <c r="B296" i="6"/>
  <c r="O472" i="3"/>
  <c r="N472" i="3"/>
  <c r="B297" i="6"/>
  <c r="K115" i="8"/>
  <c r="O473" i="3"/>
  <c r="N473" i="3"/>
  <c r="B298" i="6"/>
  <c r="O474" i="3"/>
  <c r="N474" i="3"/>
  <c r="B299" i="6"/>
  <c r="O475" i="3"/>
  <c r="N475" i="3"/>
  <c r="B300" i="6"/>
  <c r="K161" i="8"/>
  <c r="O476" i="3"/>
  <c r="N476" i="3"/>
  <c r="B301" i="6"/>
  <c r="C301" i="6"/>
  <c r="L319" i="8"/>
  <c r="O477" i="3"/>
  <c r="N477" i="3"/>
  <c r="B302" i="6"/>
  <c r="O478" i="3"/>
  <c r="N478" i="3"/>
  <c r="B303" i="6"/>
  <c r="C303" i="6"/>
  <c r="L25" i="8"/>
  <c r="O479" i="3"/>
  <c r="N479" i="3"/>
  <c r="B304" i="6"/>
  <c r="K240" i="8"/>
  <c r="O483" i="3"/>
  <c r="N483" i="3"/>
  <c r="B305" i="6"/>
  <c r="B306" i="6"/>
  <c r="K417" i="8"/>
  <c r="O486" i="3"/>
  <c r="N486" i="3"/>
  <c r="B307" i="6"/>
  <c r="O493" i="3"/>
  <c r="N493" i="3"/>
  <c r="B308" i="6"/>
  <c r="K396" i="8"/>
  <c r="O494" i="3"/>
  <c r="N494" i="3"/>
  <c r="B309" i="6"/>
  <c r="O495" i="3"/>
  <c r="N495" i="3"/>
  <c r="B311" i="6"/>
  <c r="O498" i="3"/>
  <c r="N498" i="3"/>
  <c r="B312" i="6"/>
  <c r="O499" i="3"/>
  <c r="N499" i="3"/>
  <c r="B313" i="6"/>
  <c r="O500" i="3"/>
  <c r="N500" i="3"/>
  <c r="B314" i="6"/>
  <c r="B315" i="6"/>
  <c r="C315" i="6"/>
  <c r="L15" i="8"/>
  <c r="O502" i="3"/>
  <c r="N502" i="3"/>
  <c r="B316" i="6"/>
  <c r="O503" i="3"/>
  <c r="N503" i="3"/>
  <c r="B317" i="6"/>
  <c r="O504" i="3"/>
  <c r="N504" i="3"/>
  <c r="B318" i="6"/>
  <c r="C318" i="6"/>
  <c r="L85" i="8"/>
  <c r="O506" i="3"/>
  <c r="N506" i="3"/>
  <c r="B319" i="6"/>
  <c r="C319" i="6"/>
  <c r="L263" i="8"/>
  <c r="O508" i="3"/>
  <c r="N508" i="3"/>
  <c r="B320" i="6"/>
  <c r="C320" i="6"/>
  <c r="L53" i="8"/>
  <c r="O509" i="3"/>
  <c r="N509" i="3"/>
  <c r="B321" i="6"/>
  <c r="K681" i="8"/>
  <c r="B322" i="6"/>
  <c r="B323" i="6"/>
  <c r="K743" i="8"/>
  <c r="B324" i="6"/>
  <c r="B325" i="6"/>
  <c r="B326" i="6"/>
  <c r="O525" i="3"/>
  <c r="N525" i="3"/>
  <c r="B327" i="6"/>
  <c r="K110" i="8"/>
  <c r="O526" i="3"/>
  <c r="N526" i="3"/>
  <c r="B328" i="6"/>
  <c r="O527" i="3"/>
  <c r="N527" i="3"/>
  <c r="B329" i="6"/>
  <c r="K687" i="8"/>
  <c r="B330" i="6"/>
  <c r="C330" i="6"/>
  <c r="L49" i="8"/>
  <c r="O529" i="3"/>
  <c r="N529" i="3"/>
  <c r="B331" i="6"/>
  <c r="D331" i="6"/>
  <c r="M525" i="8"/>
  <c r="B332" i="6"/>
  <c r="B333" i="6"/>
  <c r="K397" i="8"/>
  <c r="O532" i="3"/>
  <c r="N532" i="3"/>
  <c r="B334" i="6"/>
  <c r="K473" i="8"/>
  <c r="O533" i="3"/>
  <c r="N533" i="3"/>
  <c r="B335" i="6"/>
  <c r="K729" i="8"/>
  <c r="B336" i="6"/>
  <c r="K746" i="8"/>
  <c r="B337" i="6"/>
  <c r="C337" i="6"/>
  <c r="L685" i="8"/>
  <c r="B338" i="6"/>
  <c r="O540" i="3"/>
  <c r="N540" i="3"/>
  <c r="B339" i="6"/>
  <c r="C339" i="6"/>
  <c r="L406" i="8"/>
  <c r="O541" i="3"/>
  <c r="N541" i="3"/>
  <c r="B340" i="6"/>
  <c r="K736" i="8"/>
  <c r="B341" i="6"/>
  <c r="O549" i="3"/>
  <c r="N549" i="3"/>
  <c r="B342" i="6"/>
  <c r="C342" i="6"/>
  <c r="L429" i="8"/>
  <c r="O550" i="3"/>
  <c r="N550" i="3"/>
  <c r="B343" i="6"/>
  <c r="K221" i="8"/>
  <c r="O551" i="3"/>
  <c r="N551" i="3"/>
  <c r="B344" i="6"/>
  <c r="C344" i="6"/>
  <c r="L402" i="8"/>
  <c r="O552" i="3"/>
  <c r="N552" i="3"/>
  <c r="B345" i="6"/>
  <c r="K511" i="8"/>
  <c r="O553" i="3"/>
  <c r="N553" i="3"/>
  <c r="B346" i="6"/>
  <c r="B347" i="6"/>
  <c r="K554" i="8"/>
  <c r="B348" i="6"/>
  <c r="B349" i="6"/>
  <c r="K365" i="8"/>
  <c r="O558" i="3"/>
  <c r="N558" i="3"/>
  <c r="B350" i="6"/>
  <c r="O562" i="3"/>
  <c r="N562" i="3"/>
  <c r="B351" i="6"/>
  <c r="O563" i="3"/>
  <c r="N563" i="3"/>
  <c r="B352" i="6"/>
  <c r="O564" i="3"/>
  <c r="N564" i="3"/>
  <c r="B353" i="6"/>
  <c r="C353" i="6"/>
  <c r="L282" i="8"/>
  <c r="O565" i="3"/>
  <c r="N565" i="3"/>
  <c r="B354" i="6"/>
  <c r="B355" i="6"/>
  <c r="B356" i="6"/>
  <c r="C356" i="6"/>
  <c r="L384" i="8"/>
  <c r="O572" i="3"/>
  <c r="N572" i="3"/>
  <c r="B357" i="6"/>
  <c r="K424" i="8"/>
  <c r="O573" i="3"/>
  <c r="N573" i="3"/>
  <c r="B358" i="6"/>
  <c r="C358" i="6"/>
  <c r="L679" i="8"/>
  <c r="B359" i="6"/>
  <c r="K579" i="8"/>
  <c r="B360" i="6"/>
  <c r="O576" i="3"/>
  <c r="N576" i="3"/>
  <c r="B361" i="6"/>
  <c r="O577" i="3"/>
  <c r="N577" i="3"/>
  <c r="B362" i="6"/>
  <c r="C362" i="6"/>
  <c r="L29" i="8"/>
  <c r="O578" i="3"/>
  <c r="N578" i="3"/>
  <c r="B363" i="6"/>
  <c r="B364" i="6"/>
  <c r="O580" i="3"/>
  <c r="N580" i="3"/>
  <c r="B365" i="6"/>
  <c r="O581" i="3"/>
  <c r="N581" i="3"/>
  <c r="B366" i="6"/>
  <c r="O582" i="3"/>
  <c r="N582" i="3"/>
  <c r="B367" i="6"/>
  <c r="B368" i="6"/>
  <c r="B369" i="6"/>
  <c r="K662" i="8"/>
  <c r="B370" i="6"/>
  <c r="B371" i="6"/>
  <c r="O591" i="3"/>
  <c r="N591" i="3"/>
  <c r="B372" i="6"/>
  <c r="B373" i="6"/>
  <c r="K439" i="8"/>
  <c r="O595" i="3"/>
  <c r="N595" i="3"/>
  <c r="B374" i="6"/>
  <c r="C374" i="6"/>
  <c r="L515" i="8"/>
  <c r="B375" i="6"/>
  <c r="O598" i="3"/>
  <c r="N598" i="3"/>
  <c r="B376" i="6"/>
  <c r="C376" i="6"/>
  <c r="L243" i="8"/>
  <c r="O599" i="3"/>
  <c r="N599" i="3"/>
  <c r="B377" i="6"/>
  <c r="B378" i="6"/>
  <c r="O605" i="3"/>
  <c r="N605" i="3"/>
  <c r="B379" i="6"/>
  <c r="K277" i="8"/>
  <c r="O606" i="3"/>
  <c r="N606" i="3"/>
  <c r="B380" i="6"/>
  <c r="B381" i="6"/>
  <c r="B382" i="6"/>
  <c r="C382" i="6"/>
  <c r="L21" i="8"/>
  <c r="O613" i="3"/>
  <c r="N613" i="3"/>
  <c r="B383" i="6"/>
  <c r="C383" i="6"/>
  <c r="L56" i="8"/>
  <c r="O617" i="3"/>
  <c r="N617" i="3"/>
  <c r="B384" i="6"/>
  <c r="C384" i="6"/>
  <c r="L42" i="8"/>
  <c r="O619" i="3"/>
  <c r="N619" i="3"/>
  <c r="B385" i="6"/>
  <c r="K742" i="8"/>
  <c r="B386" i="6"/>
  <c r="O621" i="3"/>
  <c r="N621" i="3"/>
  <c r="B387" i="6"/>
  <c r="K582" i="8"/>
  <c r="B388" i="6"/>
  <c r="C388" i="6"/>
  <c r="L374" i="8"/>
  <c r="O625" i="3"/>
  <c r="N625" i="3"/>
  <c r="B389" i="6"/>
  <c r="O627" i="3"/>
  <c r="N627" i="3"/>
  <c r="B390" i="6"/>
  <c r="O628" i="3"/>
  <c r="N628" i="3"/>
  <c r="B391" i="6"/>
  <c r="K274" i="8"/>
  <c r="O633" i="3"/>
  <c r="N633" i="3"/>
  <c r="B392" i="6"/>
  <c r="C392" i="6"/>
  <c r="L334" i="8"/>
  <c r="O635" i="3"/>
  <c r="N635" i="3"/>
  <c r="B393" i="6"/>
  <c r="O640" i="3"/>
  <c r="N640" i="3"/>
  <c r="B394" i="6"/>
  <c r="B395" i="6"/>
  <c r="O642" i="3"/>
  <c r="N642" i="3"/>
  <c r="B396" i="6"/>
  <c r="O643" i="3"/>
  <c r="N643" i="3"/>
  <c r="B397" i="6"/>
  <c r="K701" i="8"/>
  <c r="B398" i="6"/>
  <c r="C398" i="6"/>
  <c r="L539" i="8"/>
  <c r="B399" i="6"/>
  <c r="C399" i="6"/>
  <c r="L196" i="8"/>
  <c r="O649" i="3"/>
  <c r="N649" i="3"/>
  <c r="B400" i="6"/>
  <c r="O655" i="3"/>
  <c r="N655" i="3"/>
  <c r="B401" i="6"/>
  <c r="K534" i="8"/>
  <c r="B402" i="6"/>
  <c r="K272" i="8"/>
  <c r="O657" i="3"/>
  <c r="N657" i="3"/>
  <c r="B403" i="6"/>
  <c r="K405" i="8"/>
  <c r="O658" i="3"/>
  <c r="N658" i="3"/>
  <c r="B404" i="6"/>
  <c r="C404" i="6"/>
  <c r="L145" i="8"/>
  <c r="O661" i="3"/>
  <c r="N661" i="3"/>
  <c r="L194" i="8"/>
  <c r="M194" i="8"/>
  <c r="B406" i="6"/>
  <c r="B407" i="6"/>
  <c r="D407" i="6"/>
  <c r="M571" i="8"/>
  <c r="B408" i="6"/>
  <c r="K422" i="8"/>
  <c r="O674" i="3"/>
  <c r="N674" i="3"/>
  <c r="B409" i="6"/>
  <c r="C409" i="6"/>
  <c r="L18" i="8"/>
  <c r="O681" i="3"/>
  <c r="N681" i="3"/>
  <c r="B410" i="6"/>
  <c r="C410" i="6"/>
  <c r="L19" i="8"/>
  <c r="O682" i="3"/>
  <c r="N682" i="3"/>
  <c r="B411" i="6"/>
  <c r="B412" i="6"/>
  <c r="O693" i="3"/>
  <c r="N693" i="3"/>
  <c r="B413" i="6"/>
  <c r="O695" i="3"/>
  <c r="N695" i="3"/>
  <c r="B414" i="6"/>
  <c r="C414" i="6"/>
  <c r="L66" i="8"/>
  <c r="O697" i="3"/>
  <c r="N697" i="3"/>
  <c r="B415" i="6"/>
  <c r="O699" i="3"/>
  <c r="N699" i="3"/>
  <c r="B416" i="6"/>
  <c r="K669" i="8"/>
  <c r="B417" i="6"/>
  <c r="O701" i="3"/>
  <c r="N701" i="3"/>
  <c r="B418" i="6"/>
  <c r="C418" i="6"/>
  <c r="L146" i="8"/>
  <c r="O702" i="3"/>
  <c r="N702" i="3"/>
  <c r="B419" i="6"/>
  <c r="D419" i="6"/>
  <c r="M661" i="8"/>
  <c r="B420" i="6"/>
  <c r="B421" i="6"/>
  <c r="O710" i="3"/>
  <c r="N710" i="3"/>
  <c r="B422" i="6"/>
  <c r="O711" i="3"/>
  <c r="N711" i="3"/>
  <c r="B423" i="6"/>
  <c r="K636" i="8"/>
  <c r="B424" i="6"/>
  <c r="C424" i="6"/>
  <c r="L583" i="8"/>
  <c r="B426" i="6"/>
  <c r="D426" i="6"/>
  <c r="M684" i="8"/>
  <c r="B427" i="6"/>
  <c r="C427" i="6"/>
  <c r="L580" i="8"/>
  <c r="B428" i="6"/>
  <c r="K427" i="8"/>
  <c r="O721" i="3"/>
  <c r="N721" i="3"/>
  <c r="B429" i="6"/>
  <c r="C429" i="6"/>
  <c r="L435" i="8"/>
  <c r="O722" i="3"/>
  <c r="N722" i="3"/>
  <c r="B430" i="6"/>
  <c r="O725" i="3"/>
  <c r="N725" i="3"/>
  <c r="B431" i="6"/>
  <c r="B432" i="6"/>
  <c r="O728" i="3"/>
  <c r="N728" i="3"/>
  <c r="B433" i="6"/>
  <c r="O731" i="3"/>
  <c r="N731" i="3"/>
  <c r="B434" i="6"/>
  <c r="K710" i="8"/>
  <c r="B435" i="6"/>
  <c r="C435" i="6"/>
  <c r="L50" i="8"/>
  <c r="O740" i="3"/>
  <c r="N740" i="3"/>
  <c r="B436" i="6"/>
  <c r="K725" i="8"/>
  <c r="B437" i="6"/>
  <c r="O743" i="3"/>
  <c r="N743" i="3"/>
  <c r="B438" i="6"/>
  <c r="B439" i="6"/>
  <c r="C439" i="6"/>
  <c r="L475" i="8"/>
  <c r="O746" i="3"/>
  <c r="N746" i="3"/>
  <c r="B440" i="6"/>
  <c r="O747" i="3"/>
  <c r="N747" i="3"/>
  <c r="B441" i="6"/>
  <c r="O748" i="3"/>
  <c r="N748" i="3"/>
  <c r="B442" i="6"/>
  <c r="O753" i="3"/>
  <c r="N753" i="3"/>
  <c r="B443" i="6"/>
  <c r="K395" i="8"/>
  <c r="O754" i="3"/>
  <c r="N754" i="3"/>
  <c r="B444" i="6"/>
  <c r="O755" i="3"/>
  <c r="N755" i="3"/>
  <c r="B445" i="6"/>
  <c r="B446" i="6"/>
  <c r="C446" i="6"/>
  <c r="L419" i="8"/>
  <c r="O758" i="3"/>
  <c r="N758" i="3"/>
  <c r="B447" i="6"/>
  <c r="C447" i="6"/>
  <c r="O760" i="3"/>
  <c r="N760" i="3"/>
  <c r="B448" i="6"/>
  <c r="O761" i="3"/>
  <c r="N761" i="3"/>
  <c r="B449" i="6"/>
  <c r="O762" i="3"/>
  <c r="N762" i="3"/>
  <c r="B450" i="6"/>
  <c r="O763" i="3"/>
  <c r="N763" i="3"/>
  <c r="B451" i="6"/>
  <c r="C451" i="6"/>
  <c r="L368" i="8"/>
  <c r="O767" i="3"/>
  <c r="N767" i="3"/>
  <c r="B452" i="6"/>
  <c r="C452" i="6"/>
  <c r="L548" i="8"/>
  <c r="B453" i="6"/>
  <c r="C453" i="6"/>
  <c r="L315" i="8"/>
  <c r="O773" i="3"/>
  <c r="N773" i="3"/>
  <c r="B454" i="6"/>
  <c r="K294" i="8"/>
  <c r="O783" i="3"/>
  <c r="N783" i="3"/>
  <c r="B455" i="6"/>
  <c r="O784" i="3"/>
  <c r="N784" i="3"/>
  <c r="B456" i="6"/>
  <c r="O786" i="3"/>
  <c r="N786" i="3"/>
  <c r="B457" i="6"/>
  <c r="K721" i="8"/>
  <c r="B458" i="6"/>
  <c r="O788" i="3"/>
  <c r="N788" i="3"/>
  <c r="B459" i="6"/>
  <c r="O789" i="3"/>
  <c r="N789" i="3"/>
  <c r="B460" i="6"/>
  <c r="B461" i="6"/>
  <c r="B462" i="6"/>
  <c r="D462" i="6"/>
  <c r="M570" i="8"/>
  <c r="B463" i="6"/>
  <c r="O796" i="3"/>
  <c r="N796" i="3"/>
  <c r="B464" i="6"/>
  <c r="D464" i="6"/>
  <c r="M682" i="8"/>
  <c r="B465" i="6"/>
  <c r="C465" i="6"/>
  <c r="L316" i="8"/>
  <c r="O798" i="3"/>
  <c r="N798" i="3"/>
  <c r="B466" i="6"/>
  <c r="K106" i="8"/>
  <c r="O799" i="3"/>
  <c r="N799" i="3"/>
  <c r="B467" i="6"/>
  <c r="C467" i="6"/>
  <c r="L150" i="8"/>
  <c r="O800" i="3"/>
  <c r="N800" i="3"/>
  <c r="B468" i="6"/>
  <c r="D468" i="6"/>
  <c r="M624" i="8"/>
  <c r="B469" i="6"/>
  <c r="D469" i="6"/>
  <c r="M647" i="8"/>
  <c r="B470" i="6"/>
  <c r="K723" i="8"/>
  <c r="B471" i="6"/>
  <c r="C471" i="6"/>
  <c r="L632" i="8"/>
  <c r="B472" i="6"/>
  <c r="O807" i="3"/>
  <c r="N807" i="3"/>
  <c r="B473" i="6"/>
  <c r="K543" i="8"/>
  <c r="B474" i="6"/>
  <c r="O809" i="3"/>
  <c r="N809" i="3"/>
  <c r="B475" i="6"/>
  <c r="B476" i="6"/>
  <c r="D476" i="6"/>
  <c r="M597" i="8"/>
  <c r="B477" i="6"/>
  <c r="O815" i="3"/>
  <c r="N815" i="3"/>
  <c r="B478" i="6"/>
  <c r="B479" i="6"/>
  <c r="D479" i="6"/>
  <c r="M609" i="8"/>
  <c r="B480" i="6"/>
  <c r="O819" i="3"/>
  <c r="N819" i="3"/>
  <c r="B481" i="6"/>
  <c r="O820" i="3"/>
  <c r="N820" i="3"/>
  <c r="B482" i="6"/>
  <c r="C482" i="6"/>
  <c r="L311" i="8"/>
  <c r="O822" i="3"/>
  <c r="N822" i="3"/>
  <c r="B483" i="6"/>
  <c r="C483" i="6"/>
  <c r="L34" i="8"/>
  <c r="O823" i="3"/>
  <c r="N823" i="3"/>
  <c r="B484" i="6"/>
  <c r="K496" i="8"/>
  <c r="O824" i="3"/>
  <c r="N824" i="3"/>
  <c r="B485" i="6"/>
  <c r="B486" i="6"/>
  <c r="O828" i="3"/>
  <c r="N828" i="3"/>
  <c r="B487" i="6"/>
  <c r="O829" i="3"/>
  <c r="N829" i="3"/>
  <c r="B488" i="6"/>
  <c r="B489" i="6"/>
  <c r="C489" i="6"/>
  <c r="L611" i="8"/>
  <c r="B490" i="6"/>
  <c r="C490" i="6"/>
  <c r="L237" i="8"/>
  <c r="O832" i="3"/>
  <c r="N832" i="3"/>
  <c r="B491" i="6"/>
  <c r="C491" i="6"/>
  <c r="L337" i="8"/>
  <c r="O833" i="3"/>
  <c r="N833" i="3"/>
  <c r="B492" i="6"/>
  <c r="D492" i="6"/>
  <c r="M572" i="8"/>
  <c r="B494" i="6"/>
  <c r="O836" i="3"/>
  <c r="N836" i="3"/>
  <c r="B495" i="6"/>
  <c r="O837" i="3"/>
  <c r="N837" i="3"/>
  <c r="B496" i="6"/>
  <c r="C496" i="6"/>
  <c r="L694" i="8"/>
  <c r="B497" i="6"/>
  <c r="K665" i="8"/>
  <c r="B498" i="6"/>
  <c r="C498" i="6"/>
  <c r="L556" i="8"/>
  <c r="B499" i="6"/>
  <c r="O844" i="3"/>
  <c r="N844" i="3"/>
  <c r="B500" i="6"/>
  <c r="C500" i="6"/>
  <c r="L229" i="8"/>
  <c r="O846" i="3"/>
  <c r="N846" i="3"/>
  <c r="L112" i="8"/>
  <c r="M112" i="8"/>
  <c r="B502" i="6"/>
  <c r="C502" i="6"/>
  <c r="L561" i="8"/>
  <c r="B503" i="6"/>
  <c r="B504" i="6"/>
  <c r="C504" i="6"/>
  <c r="O857" i="3"/>
  <c r="N857" i="3"/>
  <c r="B505" i="6"/>
  <c r="O858" i="3"/>
  <c r="N858" i="3"/>
  <c r="B506" i="6"/>
  <c r="K119" i="8"/>
  <c r="O859" i="3"/>
  <c r="N859" i="3"/>
  <c r="B507" i="6"/>
  <c r="C507" i="6"/>
  <c r="L599" i="8"/>
  <c r="B508" i="6"/>
  <c r="O862" i="3"/>
  <c r="N862" i="3"/>
  <c r="B509" i="6"/>
  <c r="C509" i="6"/>
  <c r="L318" i="8"/>
  <c r="O863" i="3"/>
  <c r="N863" i="3"/>
  <c r="B510" i="6"/>
  <c r="B511" i="6"/>
  <c r="O866" i="3"/>
  <c r="N866" i="3"/>
  <c r="B512" i="6"/>
  <c r="O867" i="3"/>
  <c r="N867" i="3"/>
  <c r="B513" i="6"/>
  <c r="O868" i="3"/>
  <c r="N868" i="3"/>
  <c r="B514" i="6"/>
  <c r="O869" i="3"/>
  <c r="N869" i="3"/>
  <c r="B515" i="6"/>
  <c r="C515" i="6"/>
  <c r="L490" i="8"/>
  <c r="O872" i="3"/>
  <c r="N872" i="3"/>
  <c r="B516" i="6"/>
  <c r="K565" i="8"/>
  <c r="B517" i="6"/>
  <c r="O874" i="3"/>
  <c r="N874" i="3"/>
  <c r="B518" i="6"/>
  <c r="O875" i="3"/>
  <c r="N875" i="3"/>
  <c r="B519" i="6"/>
  <c r="C519" i="6"/>
  <c r="L203" i="8"/>
  <c r="O876" i="3"/>
  <c r="N876" i="3"/>
  <c r="B520" i="6"/>
  <c r="K528" i="8"/>
  <c r="B521" i="6"/>
  <c r="O878" i="3"/>
  <c r="N878" i="3"/>
  <c r="L234" i="8"/>
  <c r="M234" i="8"/>
  <c r="B523" i="6"/>
  <c r="C523" i="6"/>
  <c r="L181" i="8"/>
  <c r="O881" i="3"/>
  <c r="N881" i="3"/>
  <c r="B524" i="6"/>
  <c r="O882" i="3"/>
  <c r="N882" i="3"/>
  <c r="B525" i="6"/>
  <c r="K179" i="8"/>
  <c r="O883" i="3"/>
  <c r="N883" i="3"/>
  <c r="B526" i="6"/>
  <c r="O885" i="3"/>
  <c r="N885" i="3"/>
  <c r="B527" i="6"/>
  <c r="C527" i="6"/>
  <c r="L295" i="8"/>
  <c r="O886" i="3"/>
  <c r="N886" i="3"/>
  <c r="B528" i="6"/>
  <c r="D528" i="6"/>
  <c r="M724" i="8"/>
  <c r="B529" i="6"/>
  <c r="O888" i="3"/>
  <c r="N888" i="3"/>
  <c r="B530" i="6"/>
  <c r="O889" i="3"/>
  <c r="N889" i="3"/>
  <c r="B531" i="6"/>
  <c r="K246" i="8"/>
  <c r="O890" i="3"/>
  <c r="N890" i="3"/>
  <c r="B532" i="6"/>
  <c r="D532" i="6"/>
  <c r="M650" i="8"/>
  <c r="B533" i="6"/>
  <c r="C533" i="6"/>
  <c r="L584" i="8"/>
  <c r="B534" i="6"/>
  <c r="K191" i="8"/>
  <c r="O894" i="3"/>
  <c r="N894" i="3"/>
  <c r="B535" i="6"/>
  <c r="C535" i="6"/>
  <c r="L35" i="8"/>
  <c r="O895" i="3"/>
  <c r="N895" i="3"/>
  <c r="B536" i="6"/>
  <c r="O896" i="3"/>
  <c r="N896" i="3"/>
  <c r="B537" i="6"/>
  <c r="K137" i="8"/>
  <c r="O897" i="3"/>
  <c r="N897" i="3"/>
  <c r="B538" i="6"/>
  <c r="C538" i="6"/>
  <c r="L47" i="8"/>
  <c r="O901" i="3"/>
  <c r="N901" i="3"/>
  <c r="B539" i="6"/>
  <c r="B540" i="6"/>
  <c r="O904" i="3"/>
  <c r="N904" i="3"/>
  <c r="B541" i="6"/>
  <c r="O908" i="3"/>
  <c r="N908" i="3"/>
  <c r="B542" i="6"/>
  <c r="O909" i="3"/>
  <c r="N909" i="3"/>
  <c r="B543" i="6"/>
  <c r="K127" i="8"/>
  <c r="O911" i="3"/>
  <c r="N911" i="3"/>
  <c r="B544" i="6"/>
  <c r="O912" i="3"/>
  <c r="N912" i="3"/>
  <c r="B545" i="6"/>
  <c r="K32" i="8"/>
  <c r="O915" i="3"/>
  <c r="N915" i="3"/>
  <c r="B546" i="6"/>
  <c r="B547" i="6"/>
  <c r="C547" i="6"/>
  <c r="L100" i="8"/>
  <c r="O918" i="3"/>
  <c r="N918" i="3"/>
  <c r="B548" i="6"/>
  <c r="B549" i="6"/>
  <c r="K143" i="8"/>
  <c r="O921" i="3"/>
  <c r="N921" i="3"/>
  <c r="B550" i="6"/>
  <c r="O922" i="3"/>
  <c r="N922" i="3"/>
  <c r="B551" i="6"/>
  <c r="O923" i="3"/>
  <c r="N923" i="3"/>
  <c r="B552" i="6"/>
  <c r="O924" i="3"/>
  <c r="N924" i="3"/>
  <c r="B553" i="6"/>
  <c r="K356" i="8"/>
  <c r="O925" i="3"/>
  <c r="N925" i="3"/>
  <c r="B554" i="6"/>
  <c r="C554" i="6"/>
  <c r="L242" i="8"/>
  <c r="O930" i="3"/>
  <c r="N930" i="3"/>
  <c r="B555" i="6"/>
  <c r="O931" i="3"/>
  <c r="N931" i="3"/>
  <c r="B556" i="6"/>
  <c r="C556" i="6"/>
  <c r="L332" i="8"/>
  <c r="O932" i="3"/>
  <c r="N932" i="3"/>
  <c r="B557" i="6"/>
  <c r="O933" i="3"/>
  <c r="N933" i="3"/>
  <c r="B558" i="6"/>
  <c r="B559" i="6"/>
  <c r="B560" i="6"/>
  <c r="O938" i="3"/>
  <c r="N938" i="3"/>
  <c r="B561" i="6"/>
  <c r="C561" i="6"/>
  <c r="L217" i="8"/>
  <c r="O940" i="3"/>
  <c r="N940" i="3"/>
  <c r="B562" i="6"/>
  <c r="O943" i="3"/>
  <c r="N943" i="3"/>
  <c r="B563" i="6"/>
  <c r="D563" i="6"/>
  <c r="M732" i="8"/>
  <c r="B564" i="6"/>
  <c r="B565" i="6"/>
  <c r="O948" i="3"/>
  <c r="N948" i="3"/>
  <c r="B566" i="6"/>
  <c r="O949" i="3"/>
  <c r="N949" i="3"/>
  <c r="B567" i="6"/>
  <c r="C567" i="6"/>
  <c r="B568" i="6"/>
  <c r="C568" i="6"/>
  <c r="L154" i="8"/>
  <c r="O953" i="3"/>
  <c r="N953" i="3"/>
  <c r="B569" i="6"/>
  <c r="K536" i="8"/>
  <c r="B570" i="6"/>
  <c r="C570" i="6"/>
  <c r="L61" i="8"/>
  <c r="O955" i="3"/>
  <c r="N955" i="3"/>
  <c r="B571" i="6"/>
  <c r="O956" i="3"/>
  <c r="N956" i="3"/>
  <c r="B572" i="6"/>
  <c r="C572" i="6"/>
  <c r="L562" i="8"/>
  <c r="B573" i="6"/>
  <c r="K691" i="8"/>
  <c r="B574" i="6"/>
  <c r="C574" i="6"/>
  <c r="L75" i="8"/>
  <c r="O961" i="3"/>
  <c r="N961" i="3"/>
  <c r="B575" i="6"/>
  <c r="K680" i="8"/>
  <c r="B576" i="6"/>
  <c r="D576" i="6"/>
  <c r="M642" i="8"/>
  <c r="B577" i="6"/>
  <c r="C577" i="6"/>
  <c r="L540" i="8"/>
  <c r="B578" i="6"/>
  <c r="C578" i="6"/>
  <c r="L307" i="8"/>
  <c r="O970" i="3"/>
  <c r="N970" i="3"/>
  <c r="B579" i="6"/>
  <c r="C579" i="6"/>
  <c r="L398" i="8"/>
  <c r="O971" i="3"/>
  <c r="N971" i="3"/>
  <c r="B580" i="6"/>
  <c r="B581" i="6"/>
  <c r="K546" i="8"/>
  <c r="B582" i="6"/>
  <c r="K469" i="8"/>
  <c r="O976" i="3"/>
  <c r="N976" i="3"/>
  <c r="B583" i="6"/>
  <c r="K389" i="8"/>
  <c r="O979" i="3"/>
  <c r="N979" i="3"/>
  <c r="B584" i="6"/>
  <c r="B585" i="6"/>
  <c r="C585" i="6"/>
  <c r="L552" i="8"/>
  <c r="B586" i="6"/>
  <c r="O987" i="3"/>
  <c r="N987" i="3"/>
  <c r="B587" i="6"/>
  <c r="K629" i="8"/>
  <c r="B588" i="6"/>
  <c r="C588" i="6"/>
  <c r="L610" i="8"/>
  <c r="L450" i="8"/>
  <c r="M450" i="8"/>
  <c r="B590" i="6"/>
  <c r="O996" i="3"/>
  <c r="N996" i="3"/>
  <c r="B591" i="6"/>
  <c r="B592" i="6"/>
  <c r="K82" i="8"/>
  <c r="O1001" i="3"/>
  <c r="N1001" i="3"/>
  <c r="B593" i="6"/>
  <c r="O1002" i="3"/>
  <c r="N1002" i="3"/>
  <c r="B594" i="6"/>
  <c r="O1003" i="3"/>
  <c r="N1003" i="3"/>
  <c r="B595" i="6"/>
  <c r="C595" i="6"/>
  <c r="L152" i="8"/>
  <c r="O1004" i="3"/>
  <c r="N1004" i="3"/>
  <c r="B596" i="6"/>
  <c r="C596" i="6"/>
  <c r="L415" i="8"/>
  <c r="O1005" i="3"/>
  <c r="N1005" i="3"/>
  <c r="B597" i="6"/>
  <c r="O1006" i="3"/>
  <c r="N1006" i="3"/>
  <c r="B598" i="6"/>
  <c r="D598" i="6"/>
  <c r="M713" i="8"/>
  <c r="B599" i="6"/>
  <c r="B600" i="6"/>
  <c r="O1011" i="3"/>
  <c r="N1011" i="3"/>
  <c r="B601" i="6"/>
  <c r="B602" i="6"/>
  <c r="O1014" i="3"/>
  <c r="N1014" i="3"/>
  <c r="B603" i="6"/>
  <c r="O1016" i="3"/>
  <c r="N1016" i="3"/>
  <c r="B604" i="6"/>
  <c r="K608" i="8"/>
  <c r="B605" i="6"/>
  <c r="O1020" i="3"/>
  <c r="N1020" i="3"/>
  <c r="B606" i="6"/>
  <c r="C606" i="6"/>
  <c r="L77" i="8"/>
  <c r="O1022" i="3"/>
  <c r="N1022" i="3"/>
  <c r="B607" i="6"/>
  <c r="O1023" i="3"/>
  <c r="N1023" i="3"/>
  <c r="B608" i="6"/>
  <c r="K590" i="8"/>
  <c r="B609" i="6"/>
  <c r="O1027" i="3"/>
  <c r="N1027" i="3"/>
  <c r="B610" i="6"/>
  <c r="O1029" i="3"/>
  <c r="N1029" i="3"/>
  <c r="B611" i="6"/>
  <c r="O1030" i="3"/>
  <c r="N1030" i="3"/>
  <c r="B612" i="6"/>
  <c r="C612" i="6"/>
  <c r="L109" i="8"/>
  <c r="O1033" i="3"/>
  <c r="N1033" i="3"/>
  <c r="B613" i="6"/>
  <c r="K78" i="8"/>
  <c r="O1034" i="3"/>
  <c r="N1034" i="3"/>
  <c r="B614" i="6"/>
  <c r="K132" i="8"/>
  <c r="O1035" i="3"/>
  <c r="N1035" i="3"/>
  <c r="B615" i="6"/>
  <c r="C615" i="6"/>
  <c r="L76" i="8"/>
  <c r="O1036" i="3"/>
  <c r="N1036" i="3"/>
  <c r="B616" i="6"/>
  <c r="K342" i="8"/>
  <c r="O1037" i="3"/>
  <c r="N1037" i="3"/>
  <c r="B617" i="6"/>
  <c r="B618" i="6"/>
  <c r="K478" i="8"/>
  <c r="O1039" i="3"/>
  <c r="N1039" i="3"/>
  <c r="B619" i="6"/>
  <c r="C619" i="6"/>
  <c r="L553" i="8"/>
  <c r="B620" i="6"/>
  <c r="K130" i="8"/>
  <c r="O1041" i="3"/>
  <c r="N1041" i="3"/>
  <c r="B621" i="6"/>
  <c r="C621" i="6"/>
  <c r="L655" i="8"/>
  <c r="B622" i="6"/>
  <c r="O1045" i="3"/>
  <c r="N1045" i="3"/>
  <c r="B623" i="6"/>
  <c r="C623" i="6"/>
  <c r="L433" i="8"/>
  <c r="O1046" i="3"/>
  <c r="N1046" i="3"/>
  <c r="M433" i="8"/>
  <c r="B624" i="6"/>
  <c r="O1048" i="3"/>
  <c r="N1048" i="3"/>
  <c r="B625" i="6"/>
  <c r="O1049" i="3"/>
  <c r="N1049" i="3"/>
  <c r="B626" i="6"/>
  <c r="C626" i="6"/>
  <c r="L459" i="8"/>
  <c r="O1050" i="3"/>
  <c r="N1050" i="3"/>
  <c r="B627" i="6"/>
  <c r="O1052" i="3"/>
  <c r="N1052" i="3"/>
  <c r="B628" i="6"/>
  <c r="K188" i="8"/>
  <c r="O1053" i="3"/>
  <c r="N1053" i="3"/>
  <c r="B629" i="6"/>
  <c r="O1054" i="3"/>
  <c r="N1054" i="3"/>
  <c r="B630" i="6"/>
  <c r="O1055" i="3"/>
  <c r="N1055" i="3"/>
  <c r="B631" i="6"/>
  <c r="D631" i="6"/>
  <c r="M555" i="8"/>
  <c r="B632" i="6"/>
  <c r="C632" i="6"/>
  <c r="L541" i="8"/>
  <c r="B633" i="6"/>
  <c r="K621" i="8"/>
  <c r="B634" i="6"/>
  <c r="K692" i="8"/>
  <c r="B635" i="6"/>
  <c r="C635" i="6"/>
  <c r="L668" i="8"/>
  <c r="B636" i="6"/>
  <c r="O1064" i="3"/>
  <c r="N1064" i="3"/>
  <c r="B637" i="6"/>
  <c r="C637" i="6"/>
  <c r="L346" i="8"/>
  <c r="O1066" i="3"/>
  <c r="N1066" i="3"/>
  <c r="B638" i="6"/>
  <c r="O1067" i="3"/>
  <c r="N1067" i="3"/>
  <c r="B639" i="6"/>
  <c r="O1068" i="3"/>
  <c r="N1068" i="3"/>
  <c r="B640" i="6"/>
  <c r="O1069" i="3"/>
  <c r="N1069" i="3"/>
  <c r="B641" i="6"/>
  <c r="K735" i="8"/>
  <c r="B642" i="6"/>
  <c r="O1073" i="3"/>
  <c r="N1073" i="3"/>
  <c r="B643" i="6"/>
  <c r="K211" i="8"/>
  <c r="O1074" i="3"/>
  <c r="N1074" i="3"/>
  <c r="B644" i="6"/>
  <c r="O1075" i="3"/>
  <c r="N1075" i="3"/>
  <c r="B645" i="6"/>
  <c r="K305" i="8"/>
  <c r="O1076" i="3"/>
  <c r="N1076" i="3"/>
  <c r="B646" i="6"/>
  <c r="O1077" i="3"/>
  <c r="N1077" i="3"/>
  <c r="B647" i="6"/>
  <c r="O1078" i="3"/>
  <c r="N1078" i="3"/>
  <c r="B648" i="6"/>
  <c r="O1085" i="3"/>
  <c r="N1085" i="3"/>
  <c r="B649" i="6"/>
  <c r="K488" i="8"/>
  <c r="O1086" i="3"/>
  <c r="N1086" i="3"/>
  <c r="B650" i="6"/>
  <c r="C650" i="6"/>
  <c r="L116" i="8"/>
  <c r="O1087" i="3"/>
  <c r="N1087" i="3"/>
  <c r="B651" i="6"/>
  <c r="O1088" i="3"/>
  <c r="N1088" i="3"/>
  <c r="B652" i="6"/>
  <c r="K270" i="8"/>
  <c r="O1089" i="3"/>
  <c r="N1089" i="3"/>
  <c r="B653" i="6"/>
  <c r="K248" i="8"/>
  <c r="O1090" i="3"/>
  <c r="N1090" i="3"/>
  <c r="B654" i="6"/>
  <c r="D654" i="6"/>
  <c r="M649" i="8"/>
  <c r="B655" i="6"/>
  <c r="C655" i="6"/>
  <c r="L367" i="8"/>
  <c r="O1097" i="3"/>
  <c r="N1097" i="3"/>
  <c r="B656" i="6"/>
  <c r="O1098" i="3"/>
  <c r="N1098" i="3"/>
  <c r="B657" i="6"/>
  <c r="K673" i="8"/>
  <c r="B658" i="6"/>
  <c r="B659" i="6"/>
  <c r="K538" i="8"/>
  <c r="B660" i="6"/>
  <c r="O1104" i="3"/>
  <c r="N1104" i="3"/>
  <c r="B661" i="6"/>
  <c r="B662" i="6"/>
  <c r="K320" i="8"/>
  <c r="O1106" i="3"/>
  <c r="N1106" i="3"/>
  <c r="B663" i="6"/>
  <c r="K428" i="8"/>
  <c r="O1107" i="3"/>
  <c r="N1107" i="3"/>
  <c r="B664" i="6"/>
  <c r="O1117" i="3"/>
  <c r="N1117" i="3"/>
  <c r="B665" i="6"/>
  <c r="K509" i="8"/>
  <c r="O1118" i="3"/>
  <c r="N1118" i="3"/>
  <c r="B666" i="6"/>
  <c r="O1119" i="3"/>
  <c r="N1119" i="3"/>
  <c r="B667" i="6"/>
  <c r="K393" i="8"/>
  <c r="O1120" i="3"/>
  <c r="N1120" i="3"/>
  <c r="B668" i="6"/>
  <c r="O1121" i="3"/>
  <c r="N1121" i="3"/>
  <c r="B669" i="6"/>
  <c r="K437" i="8"/>
  <c r="O1122" i="3"/>
  <c r="N1122" i="3"/>
  <c r="B670" i="6"/>
  <c r="O1124" i="3"/>
  <c r="N1124" i="3"/>
  <c r="B671" i="6"/>
  <c r="K497" i="8"/>
  <c r="O1125" i="3"/>
  <c r="N1125" i="3"/>
  <c r="B672" i="6"/>
  <c r="K551" i="8"/>
  <c r="B673" i="6"/>
  <c r="K530" i="8"/>
  <c r="B674" i="6"/>
  <c r="O1130" i="3"/>
  <c r="N1130" i="3"/>
  <c r="B675" i="6"/>
  <c r="K333" i="8"/>
  <c r="O1131" i="3"/>
  <c r="N1131" i="3"/>
  <c r="B676" i="6"/>
  <c r="O1132" i="3"/>
  <c r="N1132" i="3"/>
  <c r="B677" i="6"/>
  <c r="C677" i="6"/>
  <c r="L703" i="8"/>
  <c r="B678" i="6"/>
  <c r="C678" i="6"/>
  <c r="L508" i="8"/>
  <c r="O1137" i="3"/>
  <c r="N1137" i="3"/>
  <c r="B679" i="6"/>
  <c r="D679" i="6"/>
  <c r="B680" i="6"/>
  <c r="C680" i="6"/>
  <c r="L693" i="8"/>
  <c r="B681" i="6"/>
  <c r="O1143" i="3"/>
  <c r="N1143" i="3"/>
  <c r="B3" i="6"/>
  <c r="B4" i="6"/>
  <c r="K646" i="8"/>
  <c r="B5" i="6"/>
  <c r="C5" i="6"/>
  <c r="L285" i="8"/>
  <c r="O14" i="3"/>
  <c r="N14" i="3"/>
  <c r="B6" i="6"/>
  <c r="B7" i="6"/>
  <c r="K728" i="8"/>
  <c r="B8" i="6"/>
  <c r="K416" i="8"/>
  <c r="O17" i="3"/>
  <c r="N17" i="3"/>
  <c r="B9" i="6"/>
  <c r="K409" i="8"/>
  <c r="O18" i="3"/>
  <c r="N18" i="3"/>
  <c r="B2" i="6"/>
  <c r="C2" i="6"/>
  <c r="L623" i="8"/>
  <c r="B405" i="6"/>
  <c r="K194" i="8"/>
  <c r="B501" i="6"/>
  <c r="K112" i="8"/>
  <c r="B522" i="6"/>
  <c r="K234" i="8"/>
  <c r="B589" i="6"/>
  <c r="K450" i="8"/>
  <c r="B310" i="6"/>
  <c r="C310" i="6"/>
  <c r="B425" i="6"/>
  <c r="D425" i="6"/>
  <c r="B493" i="6"/>
  <c r="O497" i="3"/>
  <c r="N497" i="3"/>
  <c r="O835" i="3"/>
  <c r="N835" i="3"/>
  <c r="A1" i="5"/>
  <c r="A2" i="5"/>
  <c r="A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O202" i="3"/>
  <c r="N202" i="3"/>
  <c r="O1133" i="3"/>
  <c r="N1133" i="3"/>
  <c r="O1134" i="3"/>
  <c r="N1134" i="3"/>
  <c r="O1135" i="3"/>
  <c r="N1135" i="3"/>
  <c r="O1021" i="3"/>
  <c r="N1021" i="3"/>
  <c r="O113" i="3"/>
  <c r="N113" i="3"/>
  <c r="O913" i="3"/>
  <c r="N913" i="3"/>
  <c r="O914" i="3"/>
  <c r="N914" i="3"/>
  <c r="O977" i="3"/>
  <c r="N977" i="3"/>
  <c r="O978" i="3"/>
  <c r="N978" i="3"/>
  <c r="O496" i="3"/>
  <c r="N496" i="3"/>
  <c r="O75" i="3"/>
  <c r="N75" i="3"/>
  <c r="O459" i="3"/>
  <c r="N459" i="3"/>
  <c r="O663" i="3"/>
  <c r="N663" i="3"/>
  <c r="O664" i="3"/>
  <c r="N664" i="3"/>
  <c r="O665" i="3"/>
  <c r="N665" i="3"/>
  <c r="O666" i="3"/>
  <c r="N666" i="3"/>
  <c r="O667" i="3"/>
  <c r="N667" i="3"/>
  <c r="O668" i="3"/>
  <c r="N668" i="3"/>
  <c r="O137" i="3"/>
  <c r="N137" i="3"/>
  <c r="O870" i="3"/>
  <c r="N870" i="3"/>
  <c r="O871" i="3"/>
  <c r="N871" i="3"/>
  <c r="O845" i="3"/>
  <c r="N845" i="3"/>
  <c r="O764" i="3"/>
  <c r="N764" i="3"/>
  <c r="O765" i="3"/>
  <c r="N765" i="3"/>
  <c r="O340" i="3"/>
  <c r="N340" i="3"/>
  <c r="O505" i="3"/>
  <c r="N505" i="3"/>
  <c r="O211" i="3"/>
  <c r="N211" i="3"/>
  <c r="O212" i="3"/>
  <c r="N212" i="3"/>
  <c r="O213" i="3"/>
  <c r="N213" i="3"/>
  <c r="O214" i="3"/>
  <c r="N214" i="3"/>
  <c r="O980" i="3"/>
  <c r="N980" i="3"/>
  <c r="O659" i="3"/>
  <c r="N659" i="3"/>
  <c r="O384" i="3"/>
  <c r="N384" i="3"/>
  <c r="O385" i="3"/>
  <c r="N385" i="3"/>
  <c r="O386" i="3"/>
  <c r="N386" i="3"/>
  <c r="O68" i="3"/>
  <c r="N68" i="3"/>
  <c r="O1031" i="3"/>
  <c r="N1031" i="3"/>
  <c r="O1032" i="3"/>
  <c r="N1032" i="3"/>
  <c r="O139" i="3"/>
  <c r="N139" i="3"/>
  <c r="O140" i="3"/>
  <c r="N140" i="3"/>
  <c r="O141" i="3"/>
  <c r="N141" i="3"/>
  <c r="O480" i="3"/>
  <c r="N480" i="3"/>
  <c r="O481" i="3"/>
  <c r="N481" i="3"/>
  <c r="O482" i="3"/>
  <c r="N482" i="3"/>
  <c r="O225" i="3"/>
  <c r="N225" i="3"/>
  <c r="O226" i="3"/>
  <c r="N226" i="3"/>
  <c r="O41" i="3"/>
  <c r="N41" i="3"/>
  <c r="O683" i="3"/>
  <c r="N683" i="3"/>
  <c r="O1065" i="3"/>
  <c r="N1065" i="3"/>
  <c r="O698" i="3"/>
  <c r="N698" i="3"/>
  <c r="O79" i="3"/>
  <c r="N79" i="3"/>
  <c r="O80" i="3"/>
  <c r="N80" i="3"/>
  <c r="O1015" i="3"/>
  <c r="N1015" i="3"/>
  <c r="O732" i="3"/>
  <c r="N732" i="3"/>
  <c r="O733" i="3"/>
  <c r="N733" i="3"/>
  <c r="O287" i="3"/>
  <c r="N287" i="3"/>
  <c r="O1024" i="3"/>
  <c r="N1024" i="3"/>
  <c r="O774" i="3"/>
  <c r="N774" i="3"/>
  <c r="O775" i="3"/>
  <c r="N775" i="3"/>
  <c r="O776" i="3"/>
  <c r="N776" i="3"/>
  <c r="O777" i="3"/>
  <c r="N777" i="3"/>
  <c r="O778" i="3"/>
  <c r="N778" i="3"/>
  <c r="O779" i="3"/>
  <c r="N779" i="3"/>
  <c r="O780" i="3"/>
  <c r="N780" i="3"/>
  <c r="O781" i="3"/>
  <c r="N781" i="3"/>
  <c r="O782" i="3"/>
  <c r="N782" i="3"/>
  <c r="O729" i="3"/>
  <c r="N729" i="3"/>
  <c r="O730" i="3"/>
  <c r="N730" i="3"/>
  <c r="O487" i="3"/>
  <c r="N487" i="3"/>
  <c r="O488" i="3"/>
  <c r="N488" i="3"/>
  <c r="O489" i="3"/>
  <c r="N489" i="3"/>
  <c r="O490" i="3"/>
  <c r="N490" i="3"/>
  <c r="O491" i="3"/>
  <c r="N491" i="3"/>
  <c r="O492" i="3"/>
  <c r="N492" i="3"/>
  <c r="O583" i="3"/>
  <c r="N583" i="3"/>
  <c r="O592" i="3"/>
  <c r="N592" i="3"/>
  <c r="O593" i="3"/>
  <c r="N593" i="3"/>
  <c r="O1079" i="3"/>
  <c r="N1079" i="3"/>
  <c r="O650" i="3"/>
  <c r="N650" i="3"/>
  <c r="O651" i="3"/>
  <c r="N651" i="3"/>
  <c r="O652" i="3"/>
  <c r="N652" i="3"/>
  <c r="O653" i="3"/>
  <c r="N653" i="3"/>
  <c r="O654" i="3"/>
  <c r="N654" i="3"/>
  <c r="O884" i="3"/>
  <c r="N884" i="3"/>
  <c r="O934" i="3"/>
  <c r="N934" i="3"/>
  <c r="O696" i="3"/>
  <c r="N696" i="3"/>
  <c r="O376" i="3"/>
  <c r="N376" i="3"/>
  <c r="O377" i="3"/>
  <c r="N377" i="3"/>
  <c r="O957" i="3"/>
  <c r="N957" i="3"/>
  <c r="O847" i="3"/>
  <c r="N847" i="3"/>
  <c r="O768" i="3"/>
  <c r="N768" i="3"/>
  <c r="O769" i="3"/>
  <c r="N769" i="3"/>
  <c r="O770" i="3"/>
  <c r="N770" i="3"/>
  <c r="O879" i="3"/>
  <c r="N879" i="3"/>
  <c r="O880" i="3"/>
  <c r="N880" i="3"/>
  <c r="O694" i="3"/>
  <c r="N694" i="3"/>
  <c r="O38" i="3"/>
  <c r="N38" i="3"/>
  <c r="O507" i="3"/>
  <c r="N507" i="3"/>
  <c r="O484" i="3"/>
  <c r="N484" i="3"/>
  <c r="O636" i="3"/>
  <c r="N636" i="3"/>
  <c r="O637" i="3"/>
  <c r="N637" i="3"/>
  <c r="O638" i="3"/>
  <c r="N638" i="3"/>
  <c r="O427" i="3"/>
  <c r="N427" i="3"/>
  <c r="O744" i="3"/>
  <c r="N744" i="3"/>
  <c r="O381" i="3"/>
  <c r="N381" i="3"/>
  <c r="O382" i="3"/>
  <c r="N382" i="3"/>
  <c r="O257" i="3"/>
  <c r="N257" i="3"/>
  <c r="O258" i="3"/>
  <c r="N258" i="3"/>
  <c r="O821" i="3"/>
  <c r="N821" i="3"/>
  <c r="O662" i="3"/>
  <c r="N662" i="3"/>
  <c r="O675" i="3"/>
  <c r="N675" i="3"/>
  <c r="O676" i="3"/>
  <c r="N676" i="3"/>
  <c r="O677" i="3"/>
  <c r="N677" i="3"/>
  <c r="O678" i="3"/>
  <c r="N678" i="3"/>
  <c r="O679" i="3"/>
  <c r="N679" i="3"/>
  <c r="O680" i="3"/>
  <c r="N680" i="3"/>
  <c r="O91" i="3"/>
  <c r="N91" i="3"/>
  <c r="O445" i="3"/>
  <c r="N445" i="3"/>
  <c r="O1144" i="3"/>
  <c r="N1144" i="3"/>
  <c r="O351" i="3"/>
  <c r="N351" i="3"/>
  <c r="O634" i="3"/>
  <c r="N634" i="3"/>
  <c r="O440" i="3"/>
  <c r="N440" i="3"/>
  <c r="O848" i="3"/>
  <c r="N848" i="3"/>
  <c r="O849" i="3"/>
  <c r="N849" i="3"/>
  <c r="O850" i="3"/>
  <c r="N850" i="3"/>
  <c r="O559" i="3"/>
  <c r="N559" i="3"/>
  <c r="O560" i="3"/>
  <c r="N560" i="3"/>
  <c r="O561" i="3"/>
  <c r="N561" i="3"/>
  <c r="O319" i="3"/>
  <c r="N319" i="3"/>
  <c r="O622" i="3"/>
  <c r="N622" i="3"/>
  <c r="O254" i="3"/>
  <c r="N254" i="3"/>
  <c r="O626" i="3"/>
  <c r="N626" i="3"/>
  <c r="O600" i="3"/>
  <c r="N600" i="3"/>
  <c r="O992" i="3"/>
  <c r="N992" i="3"/>
  <c r="O993" i="3"/>
  <c r="N993" i="3"/>
  <c r="O994" i="3"/>
  <c r="N994" i="3"/>
  <c r="O184" i="3"/>
  <c r="N184" i="3"/>
  <c r="O749" i="3"/>
  <c r="N749" i="3"/>
  <c r="O750" i="3"/>
  <c r="N750" i="3"/>
  <c r="O751" i="3"/>
  <c r="N751" i="3"/>
  <c r="O752" i="3"/>
  <c r="N752" i="3"/>
  <c r="O1047" i="3"/>
  <c r="N1047" i="3"/>
  <c r="O1123" i="3"/>
  <c r="N1123" i="3"/>
  <c r="O905" i="3"/>
  <c r="N905" i="3"/>
  <c r="O906" i="3"/>
  <c r="N906" i="3"/>
  <c r="O1028" i="3"/>
  <c r="N1028" i="3"/>
  <c r="O941" i="3"/>
  <c r="N941" i="3"/>
  <c r="O298" i="3"/>
  <c r="N298" i="3"/>
  <c r="O939" i="3"/>
  <c r="N939" i="3"/>
  <c r="O301" i="3"/>
  <c r="N301" i="3"/>
  <c r="O614" i="3"/>
  <c r="N614" i="3"/>
  <c r="O629" i="3"/>
  <c r="N629" i="3"/>
  <c r="O630" i="3"/>
  <c r="N630" i="3"/>
  <c r="O631" i="3"/>
  <c r="N631" i="3"/>
  <c r="O632" i="3"/>
  <c r="N632" i="3"/>
  <c r="O333" i="3"/>
  <c r="N333" i="3"/>
  <c r="O334" i="3"/>
  <c r="N334" i="3"/>
  <c r="O437" i="3"/>
  <c r="N437" i="3"/>
  <c r="O66" i="3"/>
  <c r="N66" i="3"/>
  <c r="O759" i="3"/>
  <c r="N759" i="3"/>
  <c r="O618" i="3"/>
  <c r="N618" i="3"/>
  <c r="O919" i="3"/>
  <c r="N919" i="3"/>
  <c r="O898" i="3"/>
  <c r="N898" i="3"/>
  <c r="O172" i="3"/>
  <c r="N172" i="3"/>
  <c r="O433" i="3"/>
  <c r="N433" i="3"/>
  <c r="O176" i="3"/>
  <c r="N176" i="3"/>
  <c r="O790" i="3"/>
  <c r="N790" i="3"/>
  <c r="O408" i="3"/>
  <c r="N408" i="3"/>
  <c r="O1108" i="3"/>
  <c r="N1108" i="3"/>
  <c r="O442" i="3"/>
  <c r="N442" i="3"/>
  <c r="O443" i="3"/>
  <c r="N443" i="3"/>
  <c r="O251" i="3"/>
  <c r="N251" i="3"/>
  <c r="O417" i="3"/>
  <c r="N417" i="3"/>
  <c r="O418" i="3"/>
  <c r="N418" i="3"/>
  <c r="O116" i="3"/>
  <c r="N116" i="3"/>
  <c r="O910" i="3"/>
  <c r="N910" i="3"/>
  <c r="O838" i="3"/>
  <c r="N838" i="3"/>
  <c r="O270" i="3"/>
  <c r="N270" i="3"/>
  <c r="O271" i="3"/>
  <c r="N271" i="3"/>
  <c r="O968" i="3"/>
  <c r="N968" i="3"/>
  <c r="O734" i="3"/>
  <c r="N734" i="3"/>
  <c r="O735" i="3"/>
  <c r="N735" i="3"/>
  <c r="O736" i="3"/>
  <c r="N736" i="3"/>
  <c r="O737" i="3"/>
  <c r="N737" i="3"/>
  <c r="O738" i="3"/>
  <c r="N738" i="3"/>
  <c r="O739" i="3"/>
  <c r="N739" i="3"/>
  <c r="O1025" i="3"/>
  <c r="N1025" i="3"/>
  <c r="O1026" i="3"/>
  <c r="N1026" i="3"/>
  <c r="O101" i="3"/>
  <c r="N101" i="3"/>
  <c r="O26" i="3"/>
  <c r="N26" i="3"/>
  <c r="O87" i="3"/>
  <c r="N87" i="3"/>
  <c r="O88" i="3"/>
  <c r="N88" i="3"/>
  <c r="O89" i="3"/>
  <c r="N89" i="3"/>
  <c r="O684" i="3"/>
  <c r="N684" i="3"/>
  <c r="O685" i="3"/>
  <c r="N685" i="3"/>
  <c r="O686" i="3"/>
  <c r="N686" i="3"/>
  <c r="O687" i="3"/>
  <c r="N687" i="3"/>
  <c r="O688" i="3"/>
  <c r="N688" i="3"/>
  <c r="O689" i="3"/>
  <c r="N689" i="3"/>
  <c r="O690" i="3"/>
  <c r="N690" i="3"/>
  <c r="O691" i="3"/>
  <c r="N691" i="3"/>
  <c r="O692" i="3"/>
  <c r="N692" i="3"/>
  <c r="O787" i="3"/>
  <c r="N787" i="3"/>
  <c r="O179" i="3"/>
  <c r="N179" i="3"/>
  <c r="O180" i="3"/>
  <c r="N180" i="3"/>
  <c r="O388" i="3"/>
  <c r="N388" i="3"/>
  <c r="O389" i="3"/>
  <c r="N389" i="3"/>
  <c r="O1043" i="3"/>
  <c r="N1043" i="3"/>
  <c r="O1044" i="3"/>
  <c r="N1044" i="3"/>
  <c r="O1056" i="3"/>
  <c r="N1056" i="3"/>
  <c r="O1057" i="3"/>
  <c r="N1057" i="3"/>
  <c r="O700" i="3"/>
  <c r="N700" i="3"/>
  <c r="O281" i="3"/>
  <c r="N281" i="3"/>
  <c r="O589" i="3"/>
  <c r="N589" i="3"/>
  <c r="O590" i="3"/>
  <c r="N590" i="3"/>
  <c r="O6" i="3"/>
  <c r="N6" i="3"/>
  <c r="O7" i="3"/>
  <c r="N7" i="3"/>
  <c r="O8" i="3"/>
  <c r="N8" i="3"/>
  <c r="O9" i="3"/>
  <c r="N9" i="3"/>
  <c r="O10" i="3"/>
  <c r="N10" i="3"/>
  <c r="O11" i="3"/>
  <c r="N11" i="3"/>
  <c r="O12" i="3"/>
  <c r="N12" i="3"/>
  <c r="O13" i="3"/>
  <c r="N13" i="3"/>
  <c r="O714" i="3"/>
  <c r="N714" i="3"/>
  <c r="O715" i="3"/>
  <c r="N715" i="3"/>
  <c r="O3" i="3"/>
  <c r="N3" i="3"/>
  <c r="O4" i="3"/>
  <c r="N4" i="3"/>
  <c r="O392" i="3"/>
  <c r="N392" i="3"/>
  <c r="O393" i="3"/>
  <c r="N393" i="3"/>
  <c r="O394" i="3"/>
  <c r="N394" i="3"/>
  <c r="O485" i="3"/>
  <c r="N485" i="3"/>
  <c r="O1038" i="3"/>
  <c r="N1038" i="3"/>
  <c r="O566" i="3"/>
  <c r="N566" i="3"/>
  <c r="O567" i="3"/>
  <c r="N567" i="3"/>
  <c r="O241" i="3"/>
  <c r="N241" i="3"/>
  <c r="O242" i="3"/>
  <c r="N242" i="3"/>
  <c r="O243" i="3"/>
  <c r="N243" i="3"/>
  <c r="O1129" i="3"/>
  <c r="N1129" i="3"/>
  <c r="O513" i="3"/>
  <c r="N513" i="3"/>
  <c r="O656" i="3"/>
  <c r="N656" i="3"/>
  <c r="O669" i="3"/>
  <c r="N669" i="3"/>
  <c r="O670" i="3"/>
  <c r="N670" i="3"/>
  <c r="O266" i="3"/>
  <c r="N266" i="3"/>
  <c r="O962" i="3"/>
  <c r="N962" i="3"/>
  <c r="O963" i="3"/>
  <c r="N963" i="3"/>
  <c r="O964" i="3"/>
  <c r="N964" i="3"/>
  <c r="O965" i="3"/>
  <c r="N965" i="3"/>
  <c r="O966" i="3"/>
  <c r="N966" i="3"/>
  <c r="O967" i="3"/>
  <c r="N967" i="3"/>
  <c r="O854" i="3"/>
  <c r="N854" i="3"/>
  <c r="O855" i="3"/>
  <c r="N855" i="3"/>
  <c r="O856" i="3"/>
  <c r="N856" i="3"/>
  <c r="O5" i="3"/>
  <c r="N5" i="3"/>
  <c r="O247" i="3"/>
  <c r="N247" i="3"/>
  <c r="O248" i="3"/>
  <c r="N248" i="3"/>
  <c r="O249" i="3"/>
  <c r="N249" i="3"/>
  <c r="O843" i="3"/>
  <c r="N843" i="3"/>
  <c r="O1099" i="3"/>
  <c r="N1099" i="3"/>
  <c r="O902" i="3"/>
  <c r="N902" i="3"/>
  <c r="O903" i="3"/>
  <c r="N903" i="3"/>
  <c r="O596" i="3"/>
  <c r="N596" i="3"/>
  <c r="O597" i="3"/>
  <c r="N597" i="3"/>
  <c r="O422" i="3"/>
  <c r="N422" i="3"/>
  <c r="O766" i="3"/>
  <c r="N766" i="3"/>
  <c r="O92" i="3"/>
  <c r="N92" i="3"/>
  <c r="O93" i="3"/>
  <c r="N93" i="3"/>
  <c r="O94" i="3"/>
  <c r="N94" i="3"/>
  <c r="O119" i="3"/>
  <c r="N119" i="3"/>
  <c r="O120" i="3"/>
  <c r="N120" i="3"/>
  <c r="O121" i="3"/>
  <c r="N121" i="3"/>
  <c r="O122" i="3"/>
  <c r="N122" i="3"/>
  <c r="O123" i="3"/>
  <c r="N123" i="3"/>
  <c r="O124" i="3"/>
  <c r="N124" i="3"/>
  <c r="O125" i="3"/>
  <c r="N125" i="3"/>
  <c r="O797" i="3"/>
  <c r="N797" i="3"/>
  <c r="O452" i="3"/>
  <c r="N452" i="3"/>
  <c r="O453" i="3"/>
  <c r="N453" i="3"/>
  <c r="O454" i="3"/>
  <c r="N454" i="3"/>
  <c r="O1070" i="3"/>
  <c r="N1070" i="3"/>
  <c r="O1071" i="3"/>
  <c r="N1071" i="3"/>
  <c r="O1072" i="3"/>
  <c r="N1072" i="3"/>
  <c r="O834" i="3"/>
  <c r="N834" i="3"/>
  <c r="O306" i="3"/>
  <c r="N306" i="3"/>
  <c r="O307" i="3"/>
  <c r="N307" i="3"/>
  <c r="O308" i="3"/>
  <c r="N308" i="3"/>
  <c r="O309" i="3"/>
  <c r="N309" i="3"/>
  <c r="O310" i="3"/>
  <c r="N310" i="3"/>
  <c r="O944" i="3"/>
  <c r="N944" i="3"/>
  <c r="O945" i="3"/>
  <c r="N945" i="3"/>
  <c r="O946" i="3"/>
  <c r="N946" i="3"/>
  <c r="O602" i="3"/>
  <c r="N602" i="3"/>
  <c r="O603" i="3"/>
  <c r="N603" i="3"/>
  <c r="O604" i="3"/>
  <c r="N604" i="3"/>
  <c r="O811" i="3"/>
  <c r="N811" i="3"/>
  <c r="O812" i="3"/>
  <c r="N812" i="3"/>
  <c r="O813" i="3"/>
  <c r="N813" i="3"/>
  <c r="O814" i="3"/>
  <c r="N814" i="3"/>
  <c r="O950" i="3"/>
  <c r="N950" i="3"/>
  <c r="O951" i="3"/>
  <c r="N951" i="3"/>
  <c r="O952" i="3"/>
  <c r="N952" i="3"/>
  <c r="O85" i="3"/>
  <c r="N85" i="3"/>
  <c r="O86" i="3"/>
  <c r="N86" i="3"/>
  <c r="O542" i="3"/>
  <c r="N542" i="3"/>
  <c r="O543" i="3"/>
  <c r="N543" i="3"/>
  <c r="O544" i="3"/>
  <c r="N544" i="3"/>
  <c r="O545" i="3"/>
  <c r="N545" i="3"/>
  <c r="O546" i="3"/>
  <c r="N546" i="3"/>
  <c r="O547" i="3"/>
  <c r="N547" i="3"/>
  <c r="O548" i="3"/>
  <c r="N548" i="3"/>
  <c r="O1017" i="3"/>
  <c r="N1017" i="3"/>
  <c r="O1018" i="3"/>
  <c r="N1018" i="3"/>
  <c r="O1019" i="3"/>
  <c r="N1019" i="3"/>
  <c r="O77" i="3"/>
  <c r="N77" i="3"/>
  <c r="O305" i="3"/>
  <c r="N305" i="3"/>
  <c r="O554" i="3"/>
  <c r="N554" i="3"/>
  <c r="O660" i="3"/>
  <c r="N660" i="3"/>
  <c r="O575" i="3"/>
  <c r="N575" i="3"/>
  <c r="O806" i="3"/>
  <c r="N806" i="3"/>
  <c r="O531" i="3"/>
  <c r="N531" i="3"/>
  <c r="O295" i="3"/>
  <c r="N295" i="3"/>
  <c r="O860" i="3"/>
  <c r="N860" i="3"/>
  <c r="O861" i="3"/>
  <c r="N861" i="3"/>
  <c r="O826" i="3"/>
  <c r="N826" i="3"/>
  <c r="O827" i="3"/>
  <c r="N827" i="3"/>
  <c r="O795" i="3"/>
  <c r="N795" i="3"/>
  <c r="O15" i="3"/>
  <c r="N15" i="3"/>
  <c r="O712" i="3"/>
  <c r="N712" i="3"/>
  <c r="O185" i="3"/>
  <c r="N185" i="3"/>
  <c r="O341" i="3"/>
  <c r="N341" i="3"/>
  <c r="O60" i="3"/>
  <c r="N60" i="3"/>
  <c r="O61" i="3"/>
  <c r="N61" i="3"/>
  <c r="O62" i="3"/>
  <c r="N62" i="3"/>
  <c r="O557" i="3"/>
  <c r="N557" i="3"/>
  <c r="O998" i="3"/>
  <c r="N998" i="3"/>
  <c r="O999" i="3"/>
  <c r="N999" i="3"/>
  <c r="O1000" i="3"/>
  <c r="N1000" i="3"/>
  <c r="O190" i="3"/>
  <c r="N190" i="3"/>
  <c r="O191" i="3"/>
  <c r="N191" i="3"/>
  <c r="O534" i="3"/>
  <c r="N534" i="3"/>
  <c r="O535" i="3"/>
  <c r="N535" i="3"/>
  <c r="O988" i="3"/>
  <c r="N988" i="3"/>
  <c r="O989" i="3"/>
  <c r="N989" i="3"/>
  <c r="O1040" i="3"/>
  <c r="N1040" i="3"/>
  <c r="O840" i="3"/>
  <c r="N840" i="3"/>
  <c r="O841" i="3"/>
  <c r="N841" i="3"/>
  <c r="O926" i="3"/>
  <c r="N926" i="3"/>
  <c r="O927" i="3"/>
  <c r="N927" i="3"/>
  <c r="O928" i="3"/>
  <c r="N928" i="3"/>
  <c r="O929" i="3"/>
  <c r="N929" i="3"/>
  <c r="O42" i="3"/>
  <c r="N42" i="3"/>
  <c r="O43" i="3"/>
  <c r="N43" i="3"/>
  <c r="O44" i="3"/>
  <c r="N44" i="3"/>
  <c r="O45" i="3"/>
  <c r="N45" i="3"/>
  <c r="O877" i="3"/>
  <c r="N877" i="3"/>
  <c r="O830" i="3"/>
  <c r="N830" i="3"/>
  <c r="O35" i="3"/>
  <c r="N35" i="3"/>
  <c r="O59" i="3"/>
  <c r="N59" i="3"/>
  <c r="O337" i="3"/>
  <c r="N337" i="3"/>
  <c r="O713" i="3"/>
  <c r="N713" i="3"/>
  <c r="O288" i="3"/>
  <c r="N288" i="3"/>
  <c r="O1012" i="3"/>
  <c r="N1012" i="3"/>
  <c r="O1013" i="3"/>
  <c r="N1013" i="3"/>
  <c r="O107" i="3"/>
  <c r="N107" i="3"/>
  <c r="O186" i="3"/>
  <c r="N186" i="3"/>
  <c r="O370" i="3"/>
  <c r="N370" i="3"/>
  <c r="O371" i="3"/>
  <c r="N371" i="3"/>
  <c r="O372" i="3"/>
  <c r="N372" i="3"/>
  <c r="O373" i="3"/>
  <c r="N373" i="3"/>
  <c r="O374" i="3"/>
  <c r="N374" i="3"/>
  <c r="O197" i="3"/>
  <c r="N197" i="3"/>
  <c r="O378" i="3"/>
  <c r="N378" i="3"/>
  <c r="O716" i="3"/>
  <c r="N716" i="3"/>
  <c r="O717" i="3"/>
  <c r="N717" i="3"/>
  <c r="O917" i="3"/>
  <c r="N917" i="3"/>
  <c r="O673" i="3"/>
  <c r="N673" i="3"/>
  <c r="O990" i="3"/>
  <c r="N990" i="3"/>
  <c r="O991" i="3"/>
  <c r="N991" i="3"/>
  <c r="O423" i="3"/>
  <c r="N423" i="3"/>
  <c r="O424" i="3"/>
  <c r="N424" i="3"/>
  <c r="O50" i="3"/>
  <c r="N50" i="3"/>
  <c r="O51" i="3"/>
  <c r="N51" i="3"/>
  <c r="O52" i="3"/>
  <c r="N52" i="3"/>
  <c r="O53" i="3"/>
  <c r="N53" i="3"/>
  <c r="O54" i="3"/>
  <c r="N54" i="3"/>
  <c r="O55" i="3"/>
  <c r="N55" i="3"/>
  <c r="O56" i="3"/>
  <c r="N56" i="3"/>
  <c r="O57" i="3"/>
  <c r="N57" i="3"/>
  <c r="O58" i="3"/>
  <c r="N58" i="3"/>
  <c r="O192" i="3"/>
  <c r="N192" i="3"/>
  <c r="O193" i="3"/>
  <c r="N193" i="3"/>
  <c r="O194" i="3"/>
  <c r="N194" i="3"/>
  <c r="O195" i="3"/>
  <c r="N195" i="3"/>
  <c r="O196" i="3"/>
  <c r="N196" i="3"/>
  <c r="O396" i="3"/>
  <c r="N396" i="3"/>
  <c r="O397" i="3"/>
  <c r="N397" i="3"/>
  <c r="O574" i="3"/>
  <c r="N574" i="3"/>
  <c r="O114" i="3"/>
  <c r="N114" i="3"/>
  <c r="O464" i="3"/>
  <c r="N464" i="3"/>
  <c r="O810" i="3"/>
  <c r="N810" i="3"/>
  <c r="O367" i="3"/>
  <c r="N367" i="3"/>
  <c r="O400" i="3"/>
  <c r="N400" i="3"/>
  <c r="O401" i="3"/>
  <c r="N401" i="3"/>
  <c r="O958" i="3"/>
  <c r="N958" i="3"/>
  <c r="O187" i="3"/>
  <c r="N187" i="3"/>
  <c r="O391" i="3"/>
  <c r="N391" i="3"/>
  <c r="O47" i="3"/>
  <c r="N47" i="3"/>
  <c r="O48" i="3"/>
  <c r="N48" i="3"/>
  <c r="O1080" i="3"/>
  <c r="N1080" i="3"/>
  <c r="O1081" i="3"/>
  <c r="N1081" i="3"/>
  <c r="O1082" i="3"/>
  <c r="N1082" i="3"/>
  <c r="O1083" i="3"/>
  <c r="N1083" i="3"/>
  <c r="O1084" i="3"/>
  <c r="N1084" i="3"/>
  <c r="O278" i="3"/>
  <c r="N278" i="3"/>
  <c r="O974" i="3"/>
  <c r="N974" i="3"/>
  <c r="O975" i="3"/>
  <c r="N975" i="3"/>
  <c r="O584" i="3"/>
  <c r="N584" i="3"/>
  <c r="O356" i="3"/>
  <c r="N356" i="3"/>
  <c r="O357" i="3"/>
  <c r="N357" i="3"/>
  <c r="O358" i="3"/>
  <c r="N358" i="3"/>
  <c r="O359" i="3"/>
  <c r="N359" i="3"/>
  <c r="O360" i="3"/>
  <c r="N360" i="3"/>
  <c r="O361" i="3"/>
  <c r="N361" i="3"/>
  <c r="O362" i="3"/>
  <c r="N362" i="3"/>
  <c r="O363" i="3"/>
  <c r="N363" i="3"/>
  <c r="O364" i="3"/>
  <c r="N364" i="3"/>
  <c r="O514" i="3"/>
  <c r="N514" i="3"/>
  <c r="O515" i="3"/>
  <c r="N515" i="3"/>
  <c r="O516" i="3"/>
  <c r="N516" i="3"/>
  <c r="O517" i="3"/>
  <c r="N517" i="3"/>
  <c r="O518" i="3"/>
  <c r="N518" i="3"/>
  <c r="O519" i="3"/>
  <c r="N519" i="3"/>
  <c r="O520" i="3"/>
  <c r="N520" i="3"/>
  <c r="O785" i="3"/>
  <c r="N785" i="3"/>
  <c r="O568" i="3"/>
  <c r="N568" i="3"/>
  <c r="O569" i="3"/>
  <c r="N569" i="3"/>
  <c r="O570" i="3"/>
  <c r="N570" i="3"/>
  <c r="O571" i="3"/>
  <c r="N571" i="3"/>
  <c r="O972" i="3"/>
  <c r="N972" i="3"/>
  <c r="O973" i="3"/>
  <c r="N973" i="3"/>
  <c r="O969" i="3"/>
  <c r="N969" i="3"/>
  <c r="O916" i="3"/>
  <c r="N916" i="3"/>
  <c r="O1061" i="3"/>
  <c r="N1061" i="3"/>
  <c r="O1062" i="3"/>
  <c r="N1062" i="3"/>
  <c r="O1063" i="3"/>
  <c r="N1063" i="3"/>
  <c r="O771" i="3"/>
  <c r="N771" i="3"/>
  <c r="O920" i="3"/>
  <c r="N920" i="3"/>
  <c r="O772" i="3"/>
  <c r="N772" i="3"/>
  <c r="O402" i="3"/>
  <c r="N402" i="3"/>
  <c r="O403" i="3"/>
  <c r="N403" i="3"/>
  <c r="O160" i="3"/>
  <c r="N160" i="3"/>
  <c r="O161" i="3"/>
  <c r="N161" i="3"/>
  <c r="O162" i="3"/>
  <c r="N162" i="3"/>
  <c r="O163" i="3"/>
  <c r="N163" i="3"/>
  <c r="O641" i="3"/>
  <c r="N641" i="3"/>
  <c r="O204" i="3"/>
  <c r="N204" i="3"/>
  <c r="O205" i="3"/>
  <c r="N205" i="3"/>
  <c r="O272" i="3"/>
  <c r="N272" i="3"/>
  <c r="O273" i="3"/>
  <c r="N273" i="3"/>
  <c r="O126" i="3"/>
  <c r="N126" i="3"/>
  <c r="O216" i="3"/>
  <c r="N216" i="3"/>
  <c r="O217" i="3"/>
  <c r="N217" i="3"/>
  <c r="O218" i="3"/>
  <c r="N218" i="3"/>
  <c r="O1007" i="3"/>
  <c r="N1007" i="3"/>
  <c r="O1008" i="3"/>
  <c r="N1008" i="3"/>
  <c r="O76" i="3"/>
  <c r="N76" i="3"/>
  <c r="O718" i="3"/>
  <c r="N718" i="3"/>
  <c r="O607" i="3"/>
  <c r="N607" i="3"/>
  <c r="O501" i="3"/>
  <c r="N501" i="3"/>
  <c r="O405" i="3"/>
  <c r="N405" i="3"/>
  <c r="O406" i="3"/>
  <c r="N406" i="3"/>
  <c r="O228" i="3"/>
  <c r="N228" i="3"/>
  <c r="O229" i="3"/>
  <c r="N229" i="3"/>
  <c r="O230" i="3"/>
  <c r="N230" i="3"/>
  <c r="O231" i="3"/>
  <c r="N231" i="3"/>
  <c r="O232" i="3"/>
  <c r="N232" i="3"/>
  <c r="O1051" i="3"/>
  <c r="N1051" i="3"/>
  <c r="O537" i="3"/>
  <c r="N537" i="3"/>
  <c r="O538" i="3"/>
  <c r="N538" i="3"/>
  <c r="O539" i="3"/>
  <c r="N539" i="3"/>
  <c r="O954" i="3"/>
  <c r="N954" i="3"/>
  <c r="O937" i="3"/>
  <c r="N937" i="3"/>
  <c r="O588" i="3"/>
  <c r="N588" i="3"/>
  <c r="O864" i="3"/>
  <c r="N864" i="3"/>
  <c r="O865" i="3"/>
  <c r="N865" i="3"/>
  <c r="O947" i="3"/>
  <c r="N947" i="3"/>
  <c r="O1100" i="3"/>
  <c r="N1100" i="3"/>
  <c r="O1101" i="3"/>
  <c r="N1101" i="3"/>
  <c r="O1102" i="3"/>
  <c r="N1102" i="3"/>
  <c r="O639" i="3"/>
  <c r="N639" i="3"/>
  <c r="O71" i="3"/>
  <c r="N71" i="3"/>
  <c r="O72" i="3"/>
  <c r="N72" i="3"/>
  <c r="O73" i="3"/>
  <c r="N73" i="3"/>
  <c r="O328" i="3"/>
  <c r="N328" i="3"/>
  <c r="O329" i="3"/>
  <c r="N329" i="3"/>
  <c r="O330" i="3"/>
  <c r="N330" i="3"/>
  <c r="O331" i="3"/>
  <c r="N331" i="3"/>
  <c r="O259" i="3"/>
  <c r="N259" i="3"/>
  <c r="O1059" i="3"/>
  <c r="N1059" i="3"/>
  <c r="O887" i="3"/>
  <c r="N887" i="3"/>
  <c r="O523" i="3"/>
  <c r="N523" i="3"/>
  <c r="O524" i="3"/>
  <c r="N524" i="3"/>
  <c r="O671" i="3"/>
  <c r="N671" i="3"/>
  <c r="O672" i="3"/>
  <c r="N672" i="3"/>
  <c r="O1042" i="3"/>
  <c r="N1042" i="3"/>
  <c r="O585" i="3"/>
  <c r="N585" i="3"/>
  <c r="O586" i="3"/>
  <c r="N586" i="3"/>
  <c r="O587" i="3"/>
  <c r="N587" i="3"/>
  <c r="O705" i="3"/>
  <c r="N705" i="3"/>
  <c r="O706" i="3"/>
  <c r="N706" i="3"/>
  <c r="O707" i="3"/>
  <c r="N707" i="3"/>
  <c r="O708" i="3"/>
  <c r="N708" i="3"/>
  <c r="O709" i="3"/>
  <c r="N709" i="3"/>
  <c r="O997" i="3"/>
  <c r="N997" i="3"/>
  <c r="O959" i="3"/>
  <c r="N959" i="3"/>
  <c r="O960" i="3"/>
  <c r="N960" i="3"/>
  <c r="O793" i="3"/>
  <c r="N793" i="3"/>
  <c r="O794" i="3"/>
  <c r="N794" i="3"/>
  <c r="O132" i="3"/>
  <c r="N132" i="3"/>
  <c r="O831" i="3"/>
  <c r="N831" i="3"/>
  <c r="O245" i="3"/>
  <c r="N245" i="3"/>
  <c r="O143" i="3"/>
  <c r="N143" i="3"/>
  <c r="O144" i="3"/>
  <c r="N144" i="3"/>
  <c r="O145" i="3"/>
  <c r="N145" i="3"/>
  <c r="O146" i="3"/>
  <c r="N146" i="3"/>
  <c r="O147" i="3"/>
  <c r="N147" i="3"/>
  <c r="O148" i="3"/>
  <c r="N148" i="3"/>
  <c r="O981" i="3"/>
  <c r="N981" i="3"/>
  <c r="O982" i="3"/>
  <c r="N982" i="3"/>
  <c r="O983" i="3"/>
  <c r="N983" i="3"/>
  <c r="O984" i="3"/>
  <c r="N984" i="3"/>
  <c r="O985" i="3"/>
  <c r="N985" i="3"/>
  <c r="O20" i="3"/>
  <c r="N20" i="3"/>
  <c r="O21" i="3"/>
  <c r="N21" i="3"/>
  <c r="O22" i="3"/>
  <c r="N22" i="3"/>
  <c r="O1009" i="3"/>
  <c r="N1009" i="3"/>
  <c r="O1010" i="3"/>
  <c r="N1010" i="3"/>
  <c r="O1142" i="3"/>
  <c r="N1142" i="3"/>
  <c r="O851" i="3"/>
  <c r="N851" i="3"/>
  <c r="O852" i="3"/>
  <c r="N852" i="3"/>
  <c r="O853" i="3"/>
  <c r="N853" i="3"/>
  <c r="O1136" i="3"/>
  <c r="N1136" i="3"/>
  <c r="O469" i="3"/>
  <c r="N469" i="3"/>
  <c r="O438" i="3"/>
  <c r="N438" i="3"/>
  <c r="O206" i="3"/>
  <c r="N206" i="3"/>
  <c r="O207" i="3"/>
  <c r="N207" i="3"/>
  <c r="O208" i="3"/>
  <c r="N208" i="3"/>
  <c r="O209" i="3"/>
  <c r="N209" i="3"/>
  <c r="O608" i="3"/>
  <c r="N608" i="3"/>
  <c r="O609" i="3"/>
  <c r="N609" i="3"/>
  <c r="O610" i="3"/>
  <c r="N610" i="3"/>
  <c r="O611" i="3"/>
  <c r="N611" i="3"/>
  <c r="O612" i="3"/>
  <c r="N612" i="3"/>
  <c r="O808" i="3"/>
  <c r="N808" i="3"/>
  <c r="O802" i="3"/>
  <c r="N802" i="3"/>
  <c r="O803" i="3"/>
  <c r="N803" i="3"/>
  <c r="O149" i="3"/>
  <c r="N149" i="3"/>
  <c r="O601" i="3"/>
  <c r="N601" i="3"/>
  <c r="O995" i="3"/>
  <c r="N995" i="3"/>
  <c r="O703" i="3"/>
  <c r="N703" i="3"/>
  <c r="O704" i="3"/>
  <c r="N704" i="3"/>
  <c r="O530" i="3"/>
  <c r="N530" i="3"/>
  <c r="O118" i="3"/>
  <c r="N118" i="3"/>
  <c r="O594" i="3"/>
  <c r="N594" i="3"/>
  <c r="O726" i="3"/>
  <c r="N726" i="3"/>
  <c r="O727" i="3"/>
  <c r="N727" i="3"/>
  <c r="O63" i="3"/>
  <c r="N63" i="3"/>
  <c r="O64" i="3"/>
  <c r="N64" i="3"/>
  <c r="O1103" i="3"/>
  <c r="N1103" i="3"/>
  <c r="O719" i="3"/>
  <c r="N719" i="3"/>
  <c r="O720" i="3"/>
  <c r="N720" i="3"/>
  <c r="O907" i="3"/>
  <c r="N907" i="3"/>
  <c r="O942" i="3"/>
  <c r="N942" i="3"/>
  <c r="O1058" i="3"/>
  <c r="N1058" i="3"/>
  <c r="O528" i="3"/>
  <c r="N528" i="3"/>
  <c r="O1060" i="3"/>
  <c r="N1060" i="3"/>
  <c r="O16" i="3"/>
  <c r="N16" i="3"/>
  <c r="O816" i="3"/>
  <c r="N816" i="3"/>
  <c r="O468" i="3"/>
  <c r="N468" i="3"/>
  <c r="O615" i="3"/>
  <c r="N615" i="3"/>
  <c r="O616" i="3"/>
  <c r="N616" i="3"/>
  <c r="O84" i="3"/>
  <c r="N84" i="3"/>
  <c r="O1091" i="3"/>
  <c r="N1091" i="3"/>
  <c r="O1092" i="3"/>
  <c r="N1092" i="3"/>
  <c r="O1093" i="3"/>
  <c r="N1093" i="3"/>
  <c r="O1094" i="3"/>
  <c r="N1094" i="3"/>
  <c r="O1095" i="3"/>
  <c r="N1095" i="3"/>
  <c r="O1096" i="3"/>
  <c r="N1096" i="3"/>
  <c r="O510" i="3"/>
  <c r="N510" i="3"/>
  <c r="O511" i="3"/>
  <c r="N511" i="3"/>
  <c r="O512" i="3"/>
  <c r="N512" i="3"/>
  <c r="O303" i="3"/>
  <c r="N303" i="3"/>
  <c r="O304" i="3"/>
  <c r="N304" i="3"/>
  <c r="O39" i="3"/>
  <c r="N39" i="3"/>
  <c r="O182" i="3"/>
  <c r="N182" i="3"/>
  <c r="O150" i="3"/>
  <c r="N150" i="3"/>
  <c r="O455" i="3"/>
  <c r="N455" i="3"/>
  <c r="O267" i="3"/>
  <c r="N267" i="3"/>
  <c r="O536" i="3"/>
  <c r="N536" i="3"/>
  <c r="O1138" i="3"/>
  <c r="N1138" i="3"/>
  <c r="O1139" i="3"/>
  <c r="N1139" i="3"/>
  <c r="O1140" i="3"/>
  <c r="N1140" i="3"/>
  <c r="O1141" i="3"/>
  <c r="N1141" i="3"/>
  <c r="O368" i="3"/>
  <c r="N368" i="3"/>
  <c r="O369" i="3"/>
  <c r="N369" i="3"/>
  <c r="O244" i="3"/>
  <c r="N244" i="3"/>
  <c r="O448" i="3"/>
  <c r="N448" i="3"/>
  <c r="O449" i="3"/>
  <c r="N449" i="3"/>
  <c r="O24" i="3"/>
  <c r="N24" i="3"/>
  <c r="O25" i="3"/>
  <c r="N25" i="3"/>
  <c r="O899" i="3"/>
  <c r="N899" i="3"/>
  <c r="O900" i="3"/>
  <c r="N900" i="3"/>
  <c r="O322" i="3"/>
  <c r="N322" i="3"/>
  <c r="O323" i="3"/>
  <c r="N323" i="3"/>
  <c r="O935" i="3"/>
  <c r="N935" i="3"/>
  <c r="O936" i="3"/>
  <c r="N936" i="3"/>
  <c r="O801" i="3"/>
  <c r="N801" i="3"/>
  <c r="O791" i="3"/>
  <c r="N791" i="3"/>
  <c r="O792" i="3"/>
  <c r="N792" i="3"/>
  <c r="O842" i="3"/>
  <c r="N842" i="3"/>
  <c r="O891" i="3"/>
  <c r="N891" i="3"/>
  <c r="O892" i="3"/>
  <c r="N892" i="3"/>
  <c r="O647" i="3"/>
  <c r="N647" i="3"/>
  <c r="O648" i="3"/>
  <c r="N648" i="3"/>
  <c r="O873" i="3"/>
  <c r="N873" i="3"/>
  <c r="O986" i="3"/>
  <c r="N986" i="3"/>
  <c r="O238" i="3"/>
  <c r="N238" i="3"/>
  <c r="O239" i="3"/>
  <c r="N239" i="3"/>
  <c r="O240" i="3"/>
  <c r="N240" i="3"/>
  <c r="O723" i="3"/>
  <c r="N723" i="3"/>
  <c r="O724" i="3"/>
  <c r="N724" i="3"/>
  <c r="O623" i="3"/>
  <c r="N623" i="3"/>
  <c r="O624" i="3"/>
  <c r="N624" i="3"/>
  <c r="O644" i="3"/>
  <c r="N644" i="3"/>
  <c r="O645" i="3"/>
  <c r="N645" i="3"/>
  <c r="O646" i="3"/>
  <c r="N646" i="3"/>
  <c r="O398" i="3"/>
  <c r="N398" i="3"/>
  <c r="O399" i="3"/>
  <c r="N399" i="3"/>
  <c r="O804" i="3"/>
  <c r="N804" i="3"/>
  <c r="O805" i="3"/>
  <c r="N805" i="3"/>
  <c r="O1109" i="3"/>
  <c r="N1109" i="3"/>
  <c r="O1110" i="3"/>
  <c r="N1110" i="3"/>
  <c r="O1111" i="3"/>
  <c r="N1111" i="3"/>
  <c r="O1112" i="3"/>
  <c r="N1112" i="3"/>
  <c r="O1113" i="3"/>
  <c r="N1113" i="3"/>
  <c r="O1114" i="3"/>
  <c r="N1114" i="3"/>
  <c r="O1115" i="3"/>
  <c r="N1115" i="3"/>
  <c r="O1116" i="3"/>
  <c r="N1116" i="3"/>
  <c r="O521" i="3"/>
  <c r="N521" i="3"/>
  <c r="O522" i="3"/>
  <c r="N522" i="3"/>
  <c r="O817" i="3"/>
  <c r="N817" i="3"/>
  <c r="O818" i="3"/>
  <c r="N818" i="3"/>
  <c r="O95" i="3"/>
  <c r="N95" i="3"/>
  <c r="O96" i="3"/>
  <c r="N96" i="3"/>
  <c r="O97" i="3"/>
  <c r="N97" i="3"/>
  <c r="O98" i="3"/>
  <c r="N98" i="3"/>
  <c r="O99" i="3"/>
  <c r="N99" i="3"/>
  <c r="O620" i="3"/>
  <c r="N620" i="3"/>
  <c r="O741" i="3"/>
  <c r="N741" i="3"/>
  <c r="O742" i="3"/>
  <c r="N742" i="3"/>
  <c r="O579" i="3"/>
  <c r="N579" i="3"/>
  <c r="O1126" i="3"/>
  <c r="N1126" i="3"/>
  <c r="O1127" i="3"/>
  <c r="N1127" i="3"/>
  <c r="O1128" i="3"/>
  <c r="N1128" i="3"/>
  <c r="O893" i="3"/>
  <c r="N893" i="3"/>
  <c r="O164" i="3"/>
  <c r="N164" i="3"/>
  <c r="O165" i="3"/>
  <c r="N165" i="3"/>
  <c r="O166" i="3"/>
  <c r="N166" i="3"/>
  <c r="O167" i="3"/>
  <c r="N167" i="3"/>
  <c r="O168" i="3"/>
  <c r="N168" i="3"/>
  <c r="O555" i="3"/>
  <c r="N555" i="3"/>
  <c r="O556" i="3"/>
  <c r="N556" i="3"/>
  <c r="O1105" i="3"/>
  <c r="N1105" i="3"/>
  <c r="O825" i="3"/>
  <c r="N825" i="3"/>
  <c r="O756" i="3"/>
  <c r="N756" i="3"/>
  <c r="O757" i="3"/>
  <c r="N757" i="3"/>
  <c r="O745" i="3"/>
  <c r="N745" i="3"/>
  <c r="O839" i="3"/>
  <c r="N839" i="3"/>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2" i="2"/>
  <c r="C22" i="19"/>
  <c r="C14" i="19"/>
  <c r="C72" i="19"/>
  <c r="C27" i="19"/>
  <c r="C32" i="19"/>
  <c r="C47" i="19"/>
  <c r="C44" i="19"/>
  <c r="C21" i="19"/>
  <c r="C68" i="19"/>
  <c r="C7" i="19"/>
  <c r="C60" i="19"/>
  <c r="C53" i="19"/>
  <c r="C42" i="19"/>
  <c r="C46" i="19"/>
  <c r="C33" i="19"/>
  <c r="C54" i="19"/>
  <c r="C19" i="19"/>
  <c r="C52" i="19"/>
  <c r="C59" i="19"/>
  <c r="C36" i="19"/>
  <c r="C63" i="19"/>
  <c r="C55" i="19"/>
  <c r="C62" i="19"/>
  <c r="C35" i="19"/>
  <c r="C48" i="19"/>
  <c r="C23" i="19"/>
  <c r="C26" i="19"/>
  <c r="C56" i="19"/>
  <c r="C24" i="19"/>
  <c r="C51" i="19"/>
  <c r="C8" i="19"/>
  <c r="C49" i="19"/>
  <c r="C29" i="19"/>
  <c r="C25" i="19"/>
  <c r="C45" i="19"/>
  <c r="C28" i="19"/>
  <c r="C58" i="19"/>
  <c r="C4" i="19"/>
  <c r="C65" i="19"/>
  <c r="C6" i="19"/>
  <c r="C61" i="19"/>
  <c r="C38" i="19"/>
  <c r="C57" i="19"/>
  <c r="C9" i="19"/>
  <c r="C31" i="19"/>
  <c r="C64" i="19"/>
  <c r="C41" i="19"/>
  <c r="C13" i="19"/>
  <c r="C15" i="19"/>
  <c r="C34" i="19"/>
  <c r="C67" i="19"/>
  <c r="C11" i="19"/>
  <c r="C71" i="19"/>
  <c r="C69" i="19"/>
  <c r="C16" i="19"/>
  <c r="C18" i="19"/>
  <c r="C70" i="19"/>
  <c r="C17" i="19"/>
  <c r="C37" i="19"/>
  <c r="C20" i="19"/>
  <c r="C5" i="19"/>
  <c r="C30" i="19"/>
  <c r="C40" i="19"/>
  <c r="C50" i="19"/>
  <c r="C12" i="19"/>
  <c r="C39" i="19"/>
  <c r="C43" i="19"/>
  <c r="C3" i="19"/>
  <c r="D512" i="6"/>
  <c r="M205" i="8"/>
  <c r="C616" i="6"/>
  <c r="L342" i="8"/>
  <c r="D603" i="6"/>
  <c r="M73" i="8"/>
  <c r="C9" i="6"/>
  <c r="L409" i="8"/>
  <c r="C457" i="6"/>
  <c r="L721" i="8"/>
  <c r="C403" i="6"/>
  <c r="L405" i="8"/>
  <c r="C300" i="6"/>
  <c r="L161" i="8"/>
  <c r="D499" i="6"/>
  <c r="M250" i="8"/>
  <c r="D75" i="6"/>
  <c r="M403" i="8"/>
  <c r="D663" i="6"/>
  <c r="M428" i="8"/>
  <c r="C436" i="6"/>
  <c r="L725" i="8"/>
  <c r="D403" i="6"/>
  <c r="M405" i="8"/>
  <c r="D9" i="6"/>
  <c r="M409" i="8"/>
  <c r="D616" i="6"/>
  <c r="M342" i="8"/>
  <c r="D422" i="6"/>
  <c r="M394" i="8"/>
  <c r="C634" i="6"/>
  <c r="L692" i="8"/>
  <c r="D185" i="6"/>
  <c r="M385" i="8"/>
  <c r="D258" i="6"/>
  <c r="M261" i="8"/>
  <c r="D618" i="6"/>
  <c r="M478" i="8"/>
  <c r="D428" i="6"/>
  <c r="M427" i="8"/>
  <c r="D100" i="6"/>
  <c r="M513" i="8"/>
  <c r="D668" i="6"/>
  <c r="M431" i="8"/>
  <c r="D92" i="6"/>
  <c r="M88" i="8"/>
  <c r="D20" i="6"/>
  <c r="M268" i="8"/>
  <c r="C269" i="6"/>
  <c r="L264" i="8"/>
  <c r="C235" i="6"/>
  <c r="L336" i="8"/>
  <c r="C229" i="6"/>
  <c r="L560" i="8"/>
  <c r="D198" i="6"/>
  <c r="M426" i="8"/>
  <c r="C157" i="6"/>
  <c r="L690" i="8"/>
  <c r="D138" i="6"/>
  <c r="M306" i="8"/>
  <c r="C120" i="6"/>
  <c r="L447" i="8"/>
  <c r="D58" i="6"/>
  <c r="M392" i="8"/>
  <c r="D215" i="6"/>
  <c r="M462" i="8"/>
  <c r="C62" i="6"/>
  <c r="L458" i="8"/>
  <c r="C665" i="6"/>
  <c r="L509" i="8"/>
  <c r="C614" i="6"/>
  <c r="L132" i="8"/>
  <c r="D369" i="6"/>
  <c r="M662" i="8"/>
  <c r="D7" i="6"/>
  <c r="M728" i="8"/>
  <c r="D458" i="6"/>
  <c r="M275" i="8"/>
  <c r="C369" i="6"/>
  <c r="L662" i="8"/>
  <c r="D201" i="6"/>
  <c r="M331" i="8"/>
  <c r="C37" i="6"/>
  <c r="L135" i="8"/>
  <c r="C201" i="6"/>
  <c r="L331" i="8"/>
  <c r="D571" i="6"/>
  <c r="M218" i="8"/>
  <c r="D543" i="6"/>
  <c r="M127" i="8"/>
  <c r="C345" i="6"/>
  <c r="L511" i="8"/>
  <c r="C63" i="6"/>
  <c r="L80" i="8"/>
  <c r="D551" i="6"/>
  <c r="M162" i="8"/>
  <c r="C569" i="6"/>
  <c r="L536" i="8"/>
  <c r="D373" i="6"/>
  <c r="M439" i="8"/>
  <c r="D315" i="6"/>
  <c r="M15" i="8"/>
  <c r="D413" i="6"/>
  <c r="M503" i="8"/>
  <c r="C288" i="6"/>
  <c r="L454" i="8"/>
  <c r="D235" i="6"/>
  <c r="M336" i="8"/>
  <c r="D148" i="6"/>
  <c r="M505" i="8"/>
  <c r="C67" i="6"/>
  <c r="L344" i="8"/>
  <c r="D310" i="6"/>
  <c r="D640" i="6"/>
  <c r="M193" i="8"/>
  <c r="C582" i="6"/>
  <c r="L469" i="8"/>
  <c r="C10" i="6"/>
  <c r="L238" i="8"/>
  <c r="D516" i="6"/>
  <c r="M565" i="8"/>
  <c r="D504" i="6"/>
  <c r="M280" i="8"/>
  <c r="D349" i="6"/>
  <c r="M365" i="8"/>
  <c r="D329" i="6"/>
  <c r="M687" i="8"/>
  <c r="D216" i="6"/>
  <c r="M476" i="8"/>
  <c r="C553" i="6"/>
  <c r="L356" i="8"/>
  <c r="C516" i="6"/>
  <c r="L565" i="8"/>
  <c r="D434" i="6"/>
  <c r="M710" i="8"/>
  <c r="C387" i="6"/>
  <c r="L582" i="8"/>
  <c r="C349" i="6"/>
  <c r="L365" i="8"/>
  <c r="C329" i="6"/>
  <c r="L687" i="8"/>
  <c r="C321" i="6"/>
  <c r="L681" i="8"/>
  <c r="C239" i="6"/>
  <c r="L664" i="8"/>
  <c r="C227" i="6"/>
  <c r="L501" i="8"/>
  <c r="C216" i="6"/>
  <c r="L476" i="8"/>
  <c r="C161" i="6"/>
  <c r="L738" i="8"/>
  <c r="D221" i="6"/>
  <c r="M451" i="8"/>
  <c r="D347" i="6"/>
  <c r="M554" i="8"/>
  <c r="C286" i="6"/>
  <c r="L86" i="8"/>
  <c r="C226" i="6"/>
  <c r="L36" i="8"/>
  <c r="C185" i="6"/>
  <c r="L385" i="8"/>
  <c r="D124" i="6"/>
  <c r="M630" i="8"/>
  <c r="C98" i="6"/>
  <c r="L291" i="8"/>
  <c r="C92" i="6"/>
  <c r="L88" i="8"/>
  <c r="C86" i="6"/>
  <c r="L697" i="8"/>
  <c r="D14" i="6"/>
  <c r="M39" i="8"/>
  <c r="D526" i="6"/>
  <c r="M201" i="8"/>
  <c r="C470" i="6"/>
  <c r="L723" i="8"/>
  <c r="C297" i="6"/>
  <c r="L115" i="8"/>
  <c r="D291" i="6"/>
  <c r="M324" i="8"/>
  <c r="C231" i="6"/>
  <c r="L581" i="8"/>
  <c r="D153" i="6"/>
  <c r="M254" i="8"/>
  <c r="D103" i="6"/>
  <c r="M327" i="8"/>
  <c r="D61" i="6"/>
  <c r="M153" i="8"/>
  <c r="D544" i="6"/>
  <c r="M373" i="8"/>
  <c r="D423" i="6"/>
  <c r="M636" i="8"/>
  <c r="C359" i="6"/>
  <c r="L579" i="8"/>
  <c r="D352" i="6"/>
  <c r="M206" i="8"/>
  <c r="C340" i="6"/>
  <c r="L736" i="8"/>
  <c r="C225" i="6"/>
  <c r="L639" i="8"/>
  <c r="D214" i="6"/>
  <c r="M224" i="8"/>
  <c r="D184" i="6"/>
  <c r="M376" i="8"/>
  <c r="C140" i="6"/>
  <c r="L520" i="8"/>
  <c r="C423" i="6"/>
  <c r="L636" i="8"/>
  <c r="D326" i="6"/>
  <c r="M348" i="8"/>
  <c r="C109" i="6"/>
  <c r="L349" i="8"/>
  <c r="C96" i="6"/>
  <c r="L576" i="8"/>
  <c r="D575" i="6"/>
  <c r="M680" i="8"/>
  <c r="D537" i="6"/>
  <c r="M137" i="8"/>
  <c r="D454" i="6"/>
  <c r="M294" i="8"/>
  <c r="D249" i="6"/>
  <c r="M251" i="8"/>
  <c r="C575" i="6"/>
  <c r="L680" i="8"/>
  <c r="C537" i="6"/>
  <c r="L137" i="8"/>
  <c r="C454" i="6"/>
  <c r="L294" i="8"/>
  <c r="C357" i="6"/>
  <c r="L424" i="8"/>
  <c r="D288" i="6"/>
  <c r="M454" i="8"/>
  <c r="D254" i="6"/>
  <c r="M27" i="8"/>
  <c r="C249" i="6"/>
  <c r="L321" i="8"/>
  <c r="D89" i="6"/>
  <c r="M253" i="8"/>
  <c r="D64" i="6"/>
  <c r="M197" i="8"/>
  <c r="D10" i="6"/>
  <c r="M238" i="8"/>
  <c r="F264" i="5"/>
  <c r="D667" i="6"/>
  <c r="M393" i="8"/>
  <c r="D630" i="6"/>
  <c r="M230" i="8"/>
  <c r="C620" i="6"/>
  <c r="L130" i="8"/>
  <c r="C473" i="6"/>
  <c r="L543" i="8"/>
  <c r="D447" i="6"/>
  <c r="M444" i="8"/>
  <c r="D345" i="6"/>
  <c r="M511" i="8"/>
  <c r="D340" i="6"/>
  <c r="M736" i="8"/>
  <c r="C334" i="6"/>
  <c r="L473" i="8"/>
  <c r="D321" i="6"/>
  <c r="M681" i="8"/>
  <c r="D300" i="6"/>
  <c r="M161" i="8"/>
  <c r="D263" i="6"/>
  <c r="M309" i="8"/>
  <c r="D202" i="6"/>
  <c r="M482" i="8"/>
  <c r="D187" i="6"/>
  <c r="M31" i="8"/>
  <c r="D178" i="6"/>
  <c r="M235" i="8"/>
  <c r="C116" i="6"/>
  <c r="L585" i="8"/>
  <c r="D93" i="6"/>
  <c r="M163" i="8"/>
  <c r="C88" i="6"/>
  <c r="L247" i="8"/>
  <c r="D59" i="6"/>
  <c r="M55" i="8"/>
  <c r="D37" i="6"/>
  <c r="M135" i="8"/>
  <c r="D327" i="6"/>
  <c r="M110" i="8"/>
  <c r="D628" i="6"/>
  <c r="M188" i="8"/>
  <c r="D579" i="6"/>
  <c r="M398" i="8"/>
  <c r="D484" i="6"/>
  <c r="M496" i="8"/>
  <c r="C434" i="6"/>
  <c r="L710" i="8"/>
  <c r="D408" i="6"/>
  <c r="M422" i="8"/>
  <c r="D361" i="6"/>
  <c r="M133" i="8"/>
  <c r="D295" i="6"/>
  <c r="M341" i="8"/>
  <c r="D278" i="6"/>
  <c r="M353" i="8"/>
  <c r="D233" i="6"/>
  <c r="M360" i="8"/>
  <c r="D206" i="6"/>
  <c r="M178" i="8"/>
  <c r="C202" i="6"/>
  <c r="L482" i="8"/>
  <c r="D171" i="6"/>
  <c r="M314" i="8"/>
  <c r="C153" i="6"/>
  <c r="L254" i="8"/>
  <c r="D80" i="6"/>
  <c r="M123" i="8"/>
  <c r="C14" i="6"/>
  <c r="L39" i="8"/>
  <c r="C425" i="6"/>
  <c r="D8" i="6"/>
  <c r="M416" i="8"/>
  <c r="C573" i="6"/>
  <c r="L691" i="8"/>
  <c r="D402" i="6"/>
  <c r="M272" i="8"/>
  <c r="C327" i="6"/>
  <c r="L110" i="8"/>
  <c r="C233" i="6"/>
  <c r="L360" i="8"/>
  <c r="D227" i="6"/>
  <c r="M501" i="8"/>
  <c r="C206" i="6"/>
  <c r="L178" i="8"/>
  <c r="D176" i="6"/>
  <c r="M421" i="8"/>
  <c r="C171" i="6"/>
  <c r="L314" i="8"/>
  <c r="D136" i="6"/>
  <c r="M84" i="8"/>
  <c r="C125" i="6"/>
  <c r="L276" i="8"/>
  <c r="D96" i="6"/>
  <c r="M576" i="8"/>
  <c r="D86" i="6"/>
  <c r="M697" i="8"/>
  <c r="C80" i="6"/>
  <c r="L123" i="8"/>
  <c r="C23" i="6"/>
  <c r="L375" i="8"/>
  <c r="D670" i="6"/>
  <c r="M498" i="8"/>
  <c r="D359" i="6"/>
  <c r="M579" i="8"/>
  <c r="D297" i="6"/>
  <c r="M115" i="8"/>
  <c r="D226" i="6"/>
  <c r="M36" i="8"/>
  <c r="C191" i="6"/>
  <c r="L40" i="8"/>
  <c r="D639" i="6"/>
  <c r="M355" i="8"/>
  <c r="D455" i="6"/>
  <c r="M512" i="8"/>
  <c r="D336" i="6"/>
  <c r="M746" i="8"/>
  <c r="D292" i="6"/>
  <c r="M485" i="8"/>
  <c r="D242" i="6"/>
  <c r="M727" i="8"/>
  <c r="D90" i="6"/>
  <c r="M204" i="8"/>
  <c r="D78" i="6"/>
  <c r="M121" i="8"/>
  <c r="D40" i="6"/>
  <c r="M493" i="8"/>
  <c r="C34" i="6"/>
  <c r="L737" i="8"/>
  <c r="D502" i="6"/>
  <c r="M561" i="8"/>
  <c r="D620" i="6"/>
  <c r="M130" i="8"/>
  <c r="D525" i="6"/>
  <c r="M179" i="8"/>
  <c r="D391" i="6"/>
  <c r="M274" i="8"/>
  <c r="D257" i="6"/>
  <c r="M37" i="8"/>
  <c r="C199" i="6"/>
  <c r="L125" i="8"/>
  <c r="C184" i="6"/>
  <c r="L376" i="8"/>
  <c r="C144" i="6"/>
  <c r="L302" i="8"/>
  <c r="C138" i="6"/>
  <c r="L306" i="8"/>
  <c r="D116" i="6"/>
  <c r="M585" i="8"/>
  <c r="D109" i="6"/>
  <c r="M349" i="8"/>
  <c r="D32" i="6"/>
  <c r="M593" i="8"/>
  <c r="D25" i="6"/>
  <c r="M578" i="8"/>
  <c r="D4" i="6"/>
  <c r="M646" i="8"/>
  <c r="C549" i="6"/>
  <c r="L143" i="8"/>
  <c r="C543" i="6"/>
  <c r="L127" i="8"/>
  <c r="K652" i="8"/>
  <c r="D394" i="6"/>
  <c r="M652" i="8"/>
  <c r="K133" i="8"/>
  <c r="C361" i="6"/>
  <c r="L133" i="8"/>
  <c r="D264" i="6"/>
  <c r="M24" i="8"/>
  <c r="C254" i="6"/>
  <c r="L27" i="8"/>
  <c r="D128" i="6"/>
  <c r="M361" i="8"/>
  <c r="K730" i="8"/>
  <c r="C117" i="6"/>
  <c r="L730" i="8"/>
  <c r="C110" i="6"/>
  <c r="L704" i="8"/>
  <c r="K338" i="8"/>
  <c r="C317" i="6"/>
  <c r="L338" i="8"/>
  <c r="K607" i="8"/>
  <c r="C377" i="6"/>
  <c r="L607" i="8"/>
  <c r="D377" i="6"/>
  <c r="M607" i="8"/>
  <c r="K688" i="8"/>
  <c r="D52" i="6"/>
  <c r="M688" i="8"/>
  <c r="K583" i="8"/>
  <c r="D424" i="6"/>
  <c r="M583" i="8"/>
  <c r="K525" i="8"/>
  <c r="C331" i="6"/>
  <c r="L525" i="8"/>
  <c r="K187" i="8"/>
  <c r="C622" i="6"/>
  <c r="L187" i="8"/>
  <c r="K205" i="8"/>
  <c r="C512" i="6"/>
  <c r="L205" i="8"/>
  <c r="L449" i="8"/>
  <c r="L444" i="8"/>
  <c r="K11" i="8"/>
  <c r="C299" i="6"/>
  <c r="L11" i="8"/>
  <c r="D190" i="6"/>
  <c r="M718" i="8"/>
  <c r="D88" i="6"/>
  <c r="M247" i="8"/>
  <c r="K215" i="8"/>
  <c r="D393" i="6"/>
  <c r="M215" i="8"/>
  <c r="K121" i="8"/>
  <c r="C78" i="6"/>
  <c r="L121" i="8"/>
  <c r="D590" i="6"/>
  <c r="M364" i="8"/>
  <c r="C381" i="6"/>
  <c r="L628" i="8"/>
  <c r="D381" i="6"/>
  <c r="M628" i="8"/>
  <c r="C190" i="6"/>
  <c r="L718" i="8"/>
  <c r="D163" i="6"/>
  <c r="M460" i="8"/>
  <c r="K84" i="8"/>
  <c r="C136" i="6"/>
  <c r="L84" i="8"/>
  <c r="D34" i="6"/>
  <c r="M737" i="8"/>
  <c r="K391" i="8"/>
  <c r="C24" i="6"/>
  <c r="L391" i="8"/>
  <c r="K167" i="8"/>
  <c r="C159" i="6"/>
  <c r="L167" i="8"/>
  <c r="D159" i="6"/>
  <c r="M167" i="8"/>
  <c r="K56" i="8"/>
  <c r="D383" i="6"/>
  <c r="M56" i="8"/>
  <c r="D29" i="6"/>
  <c r="M719" i="8"/>
  <c r="C29" i="6"/>
  <c r="L719" i="8"/>
  <c r="K329" i="8"/>
  <c r="D341" i="6"/>
  <c r="M329" i="8"/>
  <c r="K460" i="8"/>
  <c r="C163" i="6"/>
  <c r="L460" i="8"/>
  <c r="K155" i="8"/>
  <c r="D18" i="6"/>
  <c r="M155" i="8"/>
  <c r="K300" i="8"/>
  <c r="D181" i="6"/>
  <c r="M300" i="8"/>
  <c r="D379" i="6"/>
  <c r="M277" i="8"/>
  <c r="D265" i="6"/>
  <c r="M296" i="8"/>
  <c r="D101" i="6"/>
  <c r="M38" i="8"/>
  <c r="D635" i="6"/>
  <c r="M587" i="8"/>
  <c r="K41" i="8"/>
  <c r="C351" i="6"/>
  <c r="L41" i="8"/>
  <c r="K354" i="8"/>
  <c r="C302" i="6"/>
  <c r="L354" i="8"/>
  <c r="K224" i="8"/>
  <c r="C214" i="6"/>
  <c r="L224" i="8"/>
  <c r="K128" i="8"/>
  <c r="C151" i="6"/>
  <c r="L128" i="8"/>
  <c r="D151" i="6"/>
  <c r="M128" i="8"/>
  <c r="C45" i="6"/>
  <c r="L57" i="8"/>
  <c r="F437" i="5"/>
  <c r="K361" i="8"/>
  <c r="C128" i="6"/>
  <c r="L361" i="8"/>
  <c r="D371" i="6"/>
  <c r="M46" i="8"/>
  <c r="K364" i="8"/>
  <c r="C590" i="6"/>
  <c r="L364" i="8"/>
  <c r="D652" i="6"/>
  <c r="M270" i="8"/>
  <c r="C657" i="6"/>
  <c r="L673" i="8"/>
  <c r="C652" i="6"/>
  <c r="L270" i="8"/>
  <c r="D624" i="6"/>
  <c r="M101" i="8"/>
  <c r="C581" i="6"/>
  <c r="L546" i="8"/>
  <c r="L62" i="8"/>
  <c r="L280" i="8"/>
  <c r="C379" i="6"/>
  <c r="L277" i="8"/>
  <c r="C306" i="6"/>
  <c r="L417" i="8"/>
  <c r="D269" i="6"/>
  <c r="M264" i="8"/>
  <c r="C265" i="6"/>
  <c r="L296" i="8"/>
  <c r="C101" i="6"/>
  <c r="L38" i="8"/>
  <c r="C52" i="6"/>
  <c r="L575" i="8"/>
  <c r="D665" i="6"/>
  <c r="M509" i="8"/>
  <c r="D582" i="6"/>
  <c r="M469" i="8"/>
  <c r="D150" i="6"/>
  <c r="M457" i="8"/>
  <c r="D67" i="6"/>
  <c r="M344" i="8"/>
  <c r="D646" i="6"/>
  <c r="M124" i="8"/>
  <c r="D597" i="6"/>
  <c r="M74" i="8"/>
  <c r="D542" i="6"/>
  <c r="M266" i="8"/>
  <c r="D283" i="6"/>
  <c r="M236" i="8"/>
  <c r="D681" i="6"/>
  <c r="M379" i="8"/>
  <c r="D633" i="6"/>
  <c r="M621" i="8"/>
  <c r="D530" i="6"/>
  <c r="M222" i="8"/>
  <c r="C525" i="6"/>
  <c r="L179" i="8"/>
  <c r="C484" i="6"/>
  <c r="L496" i="8"/>
  <c r="D443" i="6"/>
  <c r="M395" i="8"/>
  <c r="D416" i="6"/>
  <c r="M669" i="8"/>
  <c r="D401" i="6"/>
  <c r="M534" i="8"/>
  <c r="C373" i="6"/>
  <c r="L439" i="8"/>
  <c r="D343" i="6"/>
  <c r="M221" i="8"/>
  <c r="C308" i="6"/>
  <c r="L396" i="8"/>
  <c r="D271" i="6"/>
  <c r="M659" i="8"/>
  <c r="D232" i="6"/>
  <c r="M456" i="8"/>
  <c r="D223" i="6"/>
  <c r="M103" i="8"/>
  <c r="D211" i="6"/>
  <c r="M709" i="8"/>
  <c r="C124" i="6"/>
  <c r="L630" i="8"/>
  <c r="C108" i="6"/>
  <c r="L535" i="8"/>
  <c r="C70" i="6"/>
  <c r="L550" i="8"/>
  <c r="D30" i="6"/>
  <c r="M371" i="8"/>
  <c r="C20" i="6"/>
  <c r="L268" i="8"/>
  <c r="F398" i="5"/>
  <c r="C667" i="6"/>
  <c r="L393" i="8"/>
  <c r="D638" i="6"/>
  <c r="M129" i="8"/>
  <c r="C633" i="6"/>
  <c r="L621" i="8"/>
  <c r="D609" i="6"/>
  <c r="M83" i="8"/>
  <c r="D529" i="6"/>
  <c r="M351" i="8"/>
  <c r="D459" i="6"/>
  <c r="M484" i="8"/>
  <c r="C416" i="6"/>
  <c r="L669" i="8"/>
  <c r="C401" i="6"/>
  <c r="L534" i="8"/>
  <c r="C343" i="6"/>
  <c r="L221" i="8"/>
  <c r="D276" i="6"/>
  <c r="M269" i="8"/>
  <c r="C271" i="6"/>
  <c r="L659" i="8"/>
  <c r="C242" i="6"/>
  <c r="L727" i="8"/>
  <c r="C223" i="6"/>
  <c r="L103" i="8"/>
  <c r="C211" i="6"/>
  <c r="L709" i="8"/>
  <c r="C141" i="6"/>
  <c r="L705" i="8"/>
  <c r="D114" i="6"/>
  <c r="M499" i="8"/>
  <c r="D94" i="6"/>
  <c r="M470" i="8"/>
  <c r="C75" i="6"/>
  <c r="L403" i="8"/>
  <c r="D649" i="6"/>
  <c r="M488" i="8"/>
  <c r="D302" i="6"/>
  <c r="M354" i="8"/>
  <c r="D63" i="6"/>
  <c r="M80" i="8"/>
  <c r="D24" i="6"/>
  <c r="M391" i="8"/>
  <c r="F2" i="5"/>
  <c r="D583" i="6"/>
  <c r="M389" i="8"/>
  <c r="D573" i="6"/>
  <c r="M691" i="8"/>
  <c r="D555" i="6"/>
  <c r="M225" i="8"/>
  <c r="D524" i="6"/>
  <c r="M430" i="8"/>
  <c r="D470" i="6"/>
  <c r="M723" i="8"/>
  <c r="D436" i="6"/>
  <c r="M725" i="8"/>
  <c r="D400" i="6"/>
  <c r="M26" i="8"/>
  <c r="D366" i="6"/>
  <c r="M28" i="8"/>
  <c r="D357" i="6"/>
  <c r="M424" i="8"/>
  <c r="D338" i="6"/>
  <c r="M303" i="8"/>
  <c r="D98" i="6"/>
  <c r="M291" i="8"/>
  <c r="D83" i="6"/>
  <c r="M117" i="8"/>
  <c r="D68" i="6"/>
  <c r="M345" i="8"/>
  <c r="D46" i="6"/>
  <c r="M293" i="8"/>
  <c r="D648" i="6"/>
  <c r="M465" i="8"/>
  <c r="D625" i="6"/>
  <c r="M98" i="8"/>
  <c r="D656" i="6"/>
  <c r="M54" i="8"/>
  <c r="K414" i="8"/>
  <c r="C594" i="6"/>
  <c r="L414" i="8"/>
  <c r="D531" i="6"/>
  <c r="M246" i="8"/>
  <c r="D495" i="6"/>
  <c r="M317" i="8"/>
  <c r="K372" i="8"/>
  <c r="D395" i="6"/>
  <c r="M372" i="8"/>
  <c r="C395" i="6"/>
  <c r="L372" i="8"/>
  <c r="K20" i="8"/>
  <c r="C375" i="6"/>
  <c r="L20" i="8"/>
  <c r="D375" i="6"/>
  <c r="M20" i="8"/>
  <c r="K468" i="8"/>
  <c r="C195" i="6"/>
  <c r="L468" i="8"/>
  <c r="F332" i="5"/>
  <c r="F295" i="5"/>
  <c r="F4" i="5"/>
  <c r="C679" i="6"/>
  <c r="D671" i="6"/>
  <c r="M497" i="8"/>
  <c r="D642" i="6"/>
  <c r="M144" i="8"/>
  <c r="D613" i="6"/>
  <c r="M78" i="8"/>
  <c r="C531" i="6"/>
  <c r="L246" i="8"/>
  <c r="D514" i="6"/>
  <c r="M474" i="8"/>
  <c r="D505" i="6"/>
  <c r="M63" i="8"/>
  <c r="K316" i="8"/>
  <c r="D465" i="6"/>
  <c r="M316" i="8"/>
  <c r="C355" i="6"/>
  <c r="D355" i="6"/>
  <c r="M617" i="8"/>
  <c r="D350" i="6"/>
  <c r="M198" i="8"/>
  <c r="K613" i="8"/>
  <c r="C244" i="6"/>
  <c r="L613" i="8"/>
  <c r="D244" i="6"/>
  <c r="M613" i="8"/>
  <c r="K563" i="8"/>
  <c r="C39" i="6"/>
  <c r="L563" i="8"/>
  <c r="D39" i="6"/>
  <c r="M563" i="8"/>
  <c r="K474" i="8"/>
  <c r="C514" i="6"/>
  <c r="L474" i="8"/>
  <c r="K317" i="8"/>
  <c r="C495" i="6"/>
  <c r="L317" i="8"/>
  <c r="K237" i="8"/>
  <c r="D490" i="6"/>
  <c r="M237" i="8"/>
  <c r="K624" i="8"/>
  <c r="C468" i="6"/>
  <c r="L624" i="8"/>
  <c r="K262" i="8"/>
  <c r="C282" i="6"/>
  <c r="L262" i="8"/>
  <c r="D282" i="6"/>
  <c r="M262" i="8"/>
  <c r="K674" i="8"/>
  <c r="D243" i="6"/>
  <c r="M674" i="8"/>
  <c r="C243" i="6"/>
  <c r="L674" i="8"/>
  <c r="K483" i="8"/>
  <c r="C105" i="6"/>
  <c r="L483" i="8"/>
  <c r="K598" i="8"/>
  <c r="C77" i="6"/>
  <c r="L598" i="8"/>
  <c r="D77" i="6"/>
  <c r="M598" i="8"/>
  <c r="F225" i="5"/>
  <c r="C4" i="6"/>
  <c r="L646" i="8"/>
  <c r="C671" i="6"/>
  <c r="L497" i="8"/>
  <c r="C649" i="6"/>
  <c r="L488" i="8"/>
  <c r="D645" i="6"/>
  <c r="M305" i="8"/>
  <c r="D634" i="6"/>
  <c r="M692" i="8"/>
  <c r="C583" i="6"/>
  <c r="L389" i="8"/>
  <c r="D518" i="6"/>
  <c r="M105" i="8"/>
  <c r="K609" i="8"/>
  <c r="C479" i="6"/>
  <c r="L609" i="8"/>
  <c r="K275" i="8"/>
  <c r="C458" i="6"/>
  <c r="L275" i="8"/>
  <c r="L113" i="8"/>
  <c r="C443" i="6"/>
  <c r="L395" i="8"/>
  <c r="K26" i="8"/>
  <c r="C400" i="6"/>
  <c r="L26" i="8"/>
  <c r="K519" i="8"/>
  <c r="C324" i="6"/>
  <c r="L519" i="8"/>
  <c r="D324" i="6"/>
  <c r="M519" i="8"/>
  <c r="C290" i="6"/>
  <c r="L400" i="8"/>
  <c r="D248" i="6"/>
  <c r="M423" i="8"/>
  <c r="K532" i="8"/>
  <c r="C228" i="6"/>
  <c r="L532" i="8"/>
  <c r="D228" i="6"/>
  <c r="M532" i="8"/>
  <c r="K122" i="8"/>
  <c r="D220" i="6"/>
  <c r="M122" i="8"/>
  <c r="F193" i="5"/>
  <c r="D660" i="6"/>
  <c r="M279" i="8"/>
  <c r="D641" i="6"/>
  <c r="M735" i="8"/>
  <c r="D623" i="6"/>
  <c r="D608" i="6"/>
  <c r="M590" i="8"/>
  <c r="D604" i="6"/>
  <c r="M608" i="8"/>
  <c r="K415" i="8"/>
  <c r="D596" i="6"/>
  <c r="M415" i="8"/>
  <c r="D592" i="6"/>
  <c r="M82" i="8"/>
  <c r="K217" i="8"/>
  <c r="D561" i="6"/>
  <c r="M217" i="8"/>
  <c r="K201" i="8"/>
  <c r="C526" i="6"/>
  <c r="L201" i="8"/>
  <c r="L180" i="8"/>
  <c r="L381" i="8"/>
  <c r="K51" i="8"/>
  <c r="C311" i="6"/>
  <c r="L51" i="8"/>
  <c r="K413" i="8"/>
  <c r="C266" i="6"/>
  <c r="L413" i="8"/>
  <c r="K446" i="8"/>
  <c r="D262" i="6"/>
  <c r="M446" i="8"/>
  <c r="C262" i="6"/>
  <c r="L446" i="8"/>
  <c r="K423" i="8"/>
  <c r="C248" i="6"/>
  <c r="L423" i="8"/>
  <c r="C130" i="6"/>
  <c r="L267" i="8"/>
  <c r="K267" i="8"/>
  <c r="F159" i="5"/>
  <c r="F1" i="5"/>
  <c r="C8" i="6"/>
  <c r="L416" i="8"/>
  <c r="D673" i="6"/>
  <c r="M530" i="8"/>
  <c r="C663" i="6"/>
  <c r="L428" i="8"/>
  <c r="D659" i="6"/>
  <c r="M538" i="8"/>
  <c r="D622" i="6"/>
  <c r="M187" i="8"/>
  <c r="C613" i="6"/>
  <c r="L78" i="8"/>
  <c r="C604" i="6"/>
  <c r="L608" i="8"/>
  <c r="C592" i="6"/>
  <c r="L82" i="8"/>
  <c r="D587" i="6"/>
  <c r="M629" i="8"/>
  <c r="K162" i="8"/>
  <c r="C551" i="6"/>
  <c r="L162" i="8"/>
  <c r="K35" i="8"/>
  <c r="D535" i="6"/>
  <c r="M35" i="8"/>
  <c r="K105" i="8"/>
  <c r="C518" i="6"/>
  <c r="L105" i="8"/>
  <c r="D477" i="6"/>
  <c r="M192" i="8"/>
  <c r="K436" i="8"/>
  <c r="C463" i="6"/>
  <c r="L436" i="8"/>
  <c r="D463" i="6"/>
  <c r="M436" i="8"/>
  <c r="D453" i="6"/>
  <c r="M180" i="8"/>
  <c r="K282" i="8"/>
  <c r="D353" i="6"/>
  <c r="M282" i="8"/>
  <c r="K699" i="8"/>
  <c r="D322" i="6"/>
  <c r="M699" i="8"/>
  <c r="C322" i="6"/>
  <c r="L699" i="8"/>
  <c r="K263" i="8"/>
  <c r="D319" i="6"/>
  <c r="M263" i="8"/>
  <c r="K467" i="8"/>
  <c r="C193" i="6"/>
  <c r="L467" i="8"/>
  <c r="D193" i="6"/>
  <c r="M467" i="8"/>
  <c r="F122" i="5"/>
  <c r="C673" i="6"/>
  <c r="L530" i="8"/>
  <c r="C659" i="6"/>
  <c r="L538" i="8"/>
  <c r="C641" i="6"/>
  <c r="L735" i="8"/>
  <c r="C608" i="6"/>
  <c r="L590" i="8"/>
  <c r="C587" i="6"/>
  <c r="L629" i="8"/>
  <c r="K225" i="8"/>
  <c r="C555" i="6"/>
  <c r="L225" i="8"/>
  <c r="K222" i="8"/>
  <c r="C530" i="6"/>
  <c r="L222" i="8"/>
  <c r="K250" i="8"/>
  <c r="C499" i="6"/>
  <c r="L250" i="8"/>
  <c r="K573" i="8"/>
  <c r="C488" i="6"/>
  <c r="L573" i="8"/>
  <c r="D488" i="6"/>
  <c r="M573" i="8"/>
  <c r="K192" i="8"/>
  <c r="C477" i="6"/>
  <c r="L192" i="8"/>
  <c r="K406" i="8"/>
  <c r="D339" i="6"/>
  <c r="M406" i="8"/>
  <c r="K404" i="8"/>
  <c r="C328" i="6"/>
  <c r="L404" i="8"/>
  <c r="C304" i="6"/>
  <c r="L240" i="8"/>
  <c r="K12" i="8"/>
  <c r="C205" i="6"/>
  <c r="L12" i="8"/>
  <c r="C165" i="6"/>
  <c r="L183" i="8"/>
  <c r="D165" i="6"/>
  <c r="M183" i="8"/>
  <c r="K183" i="8"/>
  <c r="K677" i="8"/>
  <c r="C71" i="6"/>
  <c r="L677" i="8"/>
  <c r="D71" i="6"/>
  <c r="M677" i="8"/>
  <c r="K213" i="8"/>
  <c r="D541" i="6"/>
  <c r="M213" i="8"/>
  <c r="D506" i="6"/>
  <c r="M119" i="8"/>
  <c r="K572" i="8"/>
  <c r="C492" i="6"/>
  <c r="L572" i="8"/>
  <c r="D466" i="6"/>
  <c r="M106" i="8"/>
  <c r="K570" i="8"/>
  <c r="C462" i="6"/>
  <c r="L570" i="8"/>
  <c r="K539" i="8"/>
  <c r="D398" i="6"/>
  <c r="M539" i="8"/>
  <c r="F91" i="5"/>
  <c r="F468" i="5"/>
  <c r="F51" i="5"/>
  <c r="D662" i="6"/>
  <c r="M320" i="8"/>
  <c r="D653" i="6"/>
  <c r="M248" i="8"/>
  <c r="D614" i="6"/>
  <c r="M132" i="8"/>
  <c r="D586" i="6"/>
  <c r="M99" i="8"/>
  <c r="K75" i="8"/>
  <c r="D574" i="6"/>
  <c r="M75" i="8"/>
  <c r="D549" i="6"/>
  <c r="M143" i="8"/>
  <c r="D520" i="6"/>
  <c r="M528" i="8"/>
  <c r="D497" i="6"/>
  <c r="M665" i="8"/>
  <c r="D251" i="6"/>
  <c r="M322" i="8"/>
  <c r="K480" i="8"/>
  <c r="C210" i="6"/>
  <c r="L480" i="8"/>
  <c r="D42" i="6"/>
  <c r="M644" i="8"/>
  <c r="K644" i="8"/>
  <c r="C42" i="6"/>
  <c r="L644" i="8"/>
  <c r="F78" i="5"/>
  <c r="D672" i="6"/>
  <c r="M551" i="8"/>
  <c r="D657" i="6"/>
  <c r="M673" i="8"/>
  <c r="C653" i="6"/>
  <c r="L248" i="8"/>
  <c r="D647" i="6"/>
  <c r="M226" i="8"/>
  <c r="D643" i="6"/>
  <c r="M211" i="8"/>
  <c r="C618" i="6"/>
  <c r="L478" i="8"/>
  <c r="D594" i="6"/>
  <c r="M414" i="8"/>
  <c r="K99" i="8"/>
  <c r="C586" i="6"/>
  <c r="L99" i="8"/>
  <c r="D581" i="6"/>
  <c r="M546" i="8"/>
  <c r="D569" i="6"/>
  <c r="M536" i="8"/>
  <c r="D553" i="6"/>
  <c r="M356" i="8"/>
  <c r="C520" i="6"/>
  <c r="L528" i="8"/>
  <c r="C506" i="6"/>
  <c r="L119" i="8"/>
  <c r="C497" i="6"/>
  <c r="L665" i="8"/>
  <c r="D486" i="6"/>
  <c r="M464" i="8"/>
  <c r="C466" i="6"/>
  <c r="L106" i="8"/>
  <c r="K46" i="8"/>
  <c r="C371" i="6"/>
  <c r="K283" i="8"/>
  <c r="C365" i="6"/>
  <c r="L283" i="8"/>
  <c r="C259" i="6"/>
  <c r="L588" i="8"/>
  <c r="D259" i="6"/>
  <c r="M588" i="8"/>
  <c r="K588" i="8"/>
  <c r="K455" i="8"/>
  <c r="C36" i="6"/>
  <c r="L455" i="8"/>
  <c r="D36" i="6"/>
  <c r="M455" i="8"/>
  <c r="F33" i="5"/>
  <c r="D675" i="6"/>
  <c r="M333" i="8"/>
  <c r="L587" i="8"/>
  <c r="D562" i="6"/>
  <c r="M452" i="8"/>
  <c r="K584" i="8"/>
  <c r="D533" i="6"/>
  <c r="M584" i="8"/>
  <c r="K724" i="8"/>
  <c r="C528" i="6"/>
  <c r="L724" i="8"/>
  <c r="K464" i="8"/>
  <c r="C486" i="6"/>
  <c r="L464" i="8"/>
  <c r="D430" i="6"/>
  <c r="M407" i="8"/>
  <c r="K157" i="8"/>
  <c r="C255" i="6"/>
  <c r="L157" i="8"/>
  <c r="C250" i="6"/>
  <c r="D250" i="6"/>
  <c r="M504" i="8"/>
  <c r="C200" i="6"/>
  <c r="D200" i="6"/>
  <c r="M308" i="8"/>
  <c r="K445" i="8"/>
  <c r="C122" i="6"/>
  <c r="L445" i="8"/>
  <c r="D122" i="6"/>
  <c r="M445" i="8"/>
  <c r="F366" i="5"/>
  <c r="F5" i="5"/>
  <c r="C675" i="6"/>
  <c r="L333" i="8"/>
  <c r="C672" i="6"/>
  <c r="L551" i="8"/>
  <c r="C669" i="6"/>
  <c r="L437" i="8"/>
  <c r="C662" i="6"/>
  <c r="L320" i="8"/>
  <c r="C643" i="6"/>
  <c r="L211" i="8"/>
  <c r="K552" i="8"/>
  <c r="D585" i="6"/>
  <c r="M552" i="8"/>
  <c r="K717" i="8"/>
  <c r="D539" i="6"/>
  <c r="M717" i="8"/>
  <c r="D481" i="6"/>
  <c r="M158" i="8"/>
  <c r="K494" i="8"/>
  <c r="D440" i="6"/>
  <c r="M494" i="8"/>
  <c r="C440" i="6"/>
  <c r="L494" i="8"/>
  <c r="K531" i="8"/>
  <c r="D420" i="6"/>
  <c r="M531" i="8"/>
  <c r="K233" i="8"/>
  <c r="D313" i="6"/>
  <c r="M233" i="8"/>
  <c r="C313" i="6"/>
  <c r="L233" i="8"/>
  <c r="D225" i="6"/>
  <c r="M639" i="8"/>
  <c r="D195" i="6"/>
  <c r="M468" i="8"/>
  <c r="D156" i="6"/>
  <c r="M223" i="8"/>
  <c r="D120" i="6"/>
  <c r="M447" i="8"/>
  <c r="D112" i="6"/>
  <c r="M638" i="8"/>
  <c r="D31" i="6"/>
  <c r="M533" i="8"/>
  <c r="D23" i="6"/>
  <c r="M375" i="8"/>
  <c r="D16" i="6"/>
  <c r="M95" i="8"/>
  <c r="K207" i="8"/>
  <c r="D308" i="6"/>
  <c r="M396" i="8"/>
  <c r="D304" i="6"/>
  <c r="M240" i="8"/>
  <c r="D290" i="6"/>
  <c r="M400" i="8"/>
  <c r="D286" i="6"/>
  <c r="M86" i="8"/>
  <c r="D239" i="6"/>
  <c r="M664" i="8"/>
  <c r="D231" i="6"/>
  <c r="M581" i="8"/>
  <c r="D191" i="6"/>
  <c r="M40" i="8"/>
  <c r="C149" i="6"/>
  <c r="L70" i="8"/>
  <c r="D144" i="6"/>
  <c r="M302" i="8"/>
  <c r="D140" i="6"/>
  <c r="M520" i="8"/>
  <c r="C132" i="6"/>
  <c r="L186" i="8"/>
  <c r="C129" i="6"/>
  <c r="L108" i="8"/>
  <c r="C112" i="6"/>
  <c r="L638" i="8"/>
  <c r="C76" i="6"/>
  <c r="L33" i="8"/>
  <c r="D72" i="6"/>
  <c r="M69" i="8"/>
  <c r="D47" i="6"/>
  <c r="M537" i="8"/>
  <c r="C44" i="6"/>
  <c r="L43" i="8"/>
  <c r="C31" i="6"/>
  <c r="L715" i="8"/>
  <c r="C27" i="6"/>
  <c r="L666" i="8"/>
  <c r="C16" i="6"/>
  <c r="L95" i="8"/>
  <c r="K667" i="8"/>
  <c r="D110" i="6"/>
  <c r="M704" i="8"/>
  <c r="C72" i="6"/>
  <c r="L69" i="8"/>
  <c r="D56" i="6"/>
  <c r="M71" i="8"/>
  <c r="D43" i="6"/>
  <c r="M420" i="8"/>
  <c r="D22" i="6"/>
  <c r="M689" i="8"/>
  <c r="K327" i="8"/>
  <c r="D397" i="6"/>
  <c r="M701" i="8"/>
  <c r="D365" i="6"/>
  <c r="M283" i="8"/>
  <c r="D333" i="6"/>
  <c r="M397" i="8"/>
  <c r="D230" i="6"/>
  <c r="M149" i="8"/>
  <c r="D33" i="6"/>
  <c r="M559" i="8"/>
  <c r="C22" i="6"/>
  <c r="L689" i="8"/>
  <c r="C18" i="6"/>
  <c r="L155" i="8"/>
  <c r="D421" i="6"/>
  <c r="M156" i="8"/>
  <c r="C408" i="6"/>
  <c r="L422" i="8"/>
  <c r="C397" i="6"/>
  <c r="L701" i="8"/>
  <c r="C394" i="6"/>
  <c r="L652" i="8"/>
  <c r="C391" i="6"/>
  <c r="L274" i="8"/>
  <c r="C341" i="6"/>
  <c r="L329" i="8"/>
  <c r="D311" i="6"/>
  <c r="M51" i="8"/>
  <c r="D130" i="6"/>
  <c r="M267" i="8"/>
  <c r="C56" i="6"/>
  <c r="L71" i="8"/>
  <c r="D51" i="6"/>
  <c r="M602" i="8"/>
  <c r="C43" i="6"/>
  <c r="L420" i="8"/>
  <c r="C33" i="6"/>
  <c r="L559" i="8"/>
  <c r="C30" i="6"/>
  <c r="L371" i="8"/>
  <c r="K550" i="8"/>
  <c r="D328" i="6"/>
  <c r="M404" i="8"/>
  <c r="D266" i="6"/>
  <c r="M413" i="8"/>
  <c r="D210" i="6"/>
  <c r="M480" i="8"/>
  <c r="D205" i="6"/>
  <c r="M12" i="8"/>
  <c r="D105" i="6"/>
  <c r="M483" i="8"/>
  <c r="K575" i="8"/>
  <c r="D473" i="6"/>
  <c r="M543" i="8"/>
  <c r="D415" i="6"/>
  <c r="M491" i="8"/>
  <c r="D387" i="6"/>
  <c r="M582" i="8"/>
  <c r="D317" i="6"/>
  <c r="M338" i="8"/>
  <c r="D299" i="6"/>
  <c r="M11" i="8"/>
  <c r="D273" i="6"/>
  <c r="M463" i="8"/>
  <c r="D229" i="6"/>
  <c r="M560" i="8"/>
  <c r="D173" i="6"/>
  <c r="M23" i="8"/>
  <c r="D161" i="6"/>
  <c r="M738" i="8"/>
  <c r="D157" i="6"/>
  <c r="M690" i="8"/>
  <c r="D45" i="6"/>
  <c r="M58" i="8"/>
  <c r="K331" i="8"/>
  <c r="K287" i="8"/>
  <c r="K612" i="8"/>
  <c r="D432" i="6"/>
  <c r="D284" i="6"/>
  <c r="M93" i="8"/>
  <c r="D255" i="6"/>
  <c r="M157" i="8"/>
  <c r="D219" i="6"/>
  <c r="M507" i="8"/>
  <c r="D204" i="6"/>
  <c r="M301" i="8"/>
  <c r="D164" i="6"/>
  <c r="M442" i="8"/>
  <c r="D132" i="6"/>
  <c r="M186" i="8"/>
  <c r="D129" i="6"/>
  <c r="M108" i="8"/>
  <c r="D104" i="6"/>
  <c r="M175" i="8"/>
  <c r="D82" i="6"/>
  <c r="M339" i="8"/>
  <c r="D76" i="6"/>
  <c r="M33" i="8"/>
  <c r="D66" i="6"/>
  <c r="M612" i="8"/>
  <c r="D35" i="6"/>
  <c r="M131" i="8"/>
  <c r="C32" i="6"/>
  <c r="L593" i="8"/>
  <c r="K470" i="8"/>
  <c r="D449" i="6"/>
  <c r="M96" i="8"/>
  <c r="C428" i="6"/>
  <c r="L427" i="8"/>
  <c r="C393" i="6"/>
  <c r="L215" i="8"/>
  <c r="C347" i="6"/>
  <c r="L554" i="8"/>
  <c r="C336" i="6"/>
  <c r="L746" i="8"/>
  <c r="C284" i="6"/>
  <c r="L93" i="8"/>
  <c r="C273" i="6"/>
  <c r="L463" i="8"/>
  <c r="C232" i="6"/>
  <c r="L456" i="8"/>
  <c r="C219" i="6"/>
  <c r="L507" i="8"/>
  <c r="D199" i="6"/>
  <c r="M125" i="8"/>
  <c r="C187" i="6"/>
  <c r="L31" i="8"/>
  <c r="C173" i="6"/>
  <c r="L23" i="8"/>
  <c r="D149" i="6"/>
  <c r="M70" i="8"/>
  <c r="D125" i="6"/>
  <c r="M276" i="8"/>
  <c r="D108" i="6"/>
  <c r="M535" i="8"/>
  <c r="C104" i="6"/>
  <c r="L175" i="8"/>
  <c r="C82" i="6"/>
  <c r="L339" i="8"/>
  <c r="D62" i="6"/>
  <c r="M458" i="8"/>
  <c r="C58" i="6"/>
  <c r="L392" i="8"/>
  <c r="D44" i="6"/>
  <c r="M43" i="8"/>
  <c r="D41" i="6"/>
  <c r="M594" i="8"/>
  <c r="C35" i="6"/>
  <c r="L131" i="8"/>
  <c r="F439" i="5"/>
  <c r="F408" i="5"/>
  <c r="F369" i="5"/>
  <c r="F337" i="5"/>
  <c r="F303" i="5"/>
  <c r="F266" i="5"/>
  <c r="F235" i="5"/>
  <c r="F197" i="5"/>
  <c r="F164" i="5"/>
  <c r="F130" i="5"/>
  <c r="F93" i="5"/>
  <c r="F61" i="5"/>
  <c r="F38" i="5"/>
  <c r="F16" i="5"/>
  <c r="F470" i="5"/>
  <c r="F438" i="5"/>
  <c r="F404" i="5"/>
  <c r="F367" i="5"/>
  <c r="F336" i="5"/>
  <c r="F297" i="5"/>
  <c r="F265" i="5"/>
  <c r="F231" i="5"/>
  <c r="F194" i="5"/>
  <c r="F163" i="5"/>
  <c r="F125" i="5"/>
  <c r="F92" i="5"/>
  <c r="F56" i="5"/>
  <c r="F28" i="5"/>
  <c r="F23" i="5"/>
  <c r="K418" i="8"/>
  <c r="K378" i="8"/>
  <c r="C674" i="6"/>
  <c r="D674" i="6"/>
  <c r="K45" i="8"/>
  <c r="D644" i="6"/>
  <c r="M45" i="8"/>
  <c r="C644" i="6"/>
  <c r="L45" i="8"/>
  <c r="K726" i="8"/>
  <c r="C661" i="6"/>
  <c r="L726" i="8"/>
  <c r="D661" i="6"/>
  <c r="M726" i="8"/>
  <c r="K346" i="8"/>
  <c r="D637" i="6"/>
  <c r="M346" i="8"/>
  <c r="K343" i="8"/>
  <c r="D629" i="6"/>
  <c r="M343" i="8"/>
  <c r="C629" i="6"/>
  <c r="L343" i="8"/>
  <c r="K595" i="8"/>
  <c r="C601" i="6"/>
  <c r="L595" i="8"/>
  <c r="D601" i="6"/>
  <c r="M595" i="8"/>
  <c r="L618" i="8"/>
  <c r="L706" i="8"/>
  <c r="L712" i="8"/>
  <c r="K257" i="8"/>
  <c r="C294" i="6"/>
  <c r="L257" i="8"/>
  <c r="D294" i="6"/>
  <c r="M257" i="8"/>
  <c r="K359" i="8"/>
  <c r="C272" i="6"/>
  <c r="L359" i="8"/>
  <c r="D272" i="6"/>
  <c r="M359" i="8"/>
  <c r="F188" i="5"/>
  <c r="D664" i="6"/>
  <c r="M495" i="8"/>
  <c r="K68" i="8"/>
  <c r="D175" i="6"/>
  <c r="M68" i="8"/>
  <c r="C175" i="6"/>
  <c r="L68" i="8"/>
  <c r="F466" i="5"/>
  <c r="F433" i="5"/>
  <c r="F396" i="5"/>
  <c r="F365" i="5"/>
  <c r="F326" i="5"/>
  <c r="F294" i="5"/>
  <c r="F260" i="5"/>
  <c r="F223" i="5"/>
  <c r="F192" i="5"/>
  <c r="F153" i="5"/>
  <c r="F121" i="5"/>
  <c r="F87" i="5"/>
  <c r="F44" i="5"/>
  <c r="F27" i="5"/>
  <c r="F7" i="5"/>
  <c r="K589" i="8"/>
  <c r="C559" i="6"/>
  <c r="L589" i="8"/>
  <c r="D559" i="6"/>
  <c r="M589" i="8"/>
  <c r="F465" i="5"/>
  <c r="F427" i="5"/>
  <c r="F394" i="5"/>
  <c r="F361" i="5"/>
  <c r="F324" i="5"/>
  <c r="F293" i="5"/>
  <c r="F254" i="5"/>
  <c r="F222" i="5"/>
  <c r="F151" i="5"/>
  <c r="F120" i="5"/>
  <c r="F81" i="5"/>
  <c r="F462" i="5"/>
  <c r="F425" i="5"/>
  <c r="F393" i="5"/>
  <c r="F355" i="5"/>
  <c r="F322" i="5"/>
  <c r="F289" i="5"/>
  <c r="F252" i="5"/>
  <c r="F221" i="5"/>
  <c r="F182" i="5"/>
  <c r="F150" i="5"/>
  <c r="F116" i="5"/>
  <c r="F79" i="5"/>
  <c r="F6" i="5"/>
  <c r="K479" i="8"/>
  <c r="C474" i="6"/>
  <c r="L479" i="8"/>
  <c r="D474" i="6"/>
  <c r="M479" i="8"/>
  <c r="K569" i="8"/>
  <c r="C438" i="6"/>
  <c r="L569" i="8"/>
  <c r="D438" i="6"/>
  <c r="M569" i="8"/>
  <c r="F456" i="5"/>
  <c r="K616" i="8"/>
  <c r="D3" i="6"/>
  <c r="M616" i="8"/>
  <c r="C3" i="6"/>
  <c r="L616" i="8"/>
  <c r="F453" i="5"/>
  <c r="F422" i="5"/>
  <c r="F384" i="5"/>
  <c r="F351" i="5"/>
  <c r="F318" i="5"/>
  <c r="F281" i="5"/>
  <c r="F249" i="5"/>
  <c r="F211" i="5"/>
  <c r="F178" i="5"/>
  <c r="F145" i="5"/>
  <c r="F108" i="5"/>
  <c r="F77" i="5"/>
  <c r="C493" i="6"/>
  <c r="D493" i="6"/>
  <c r="K367" i="8"/>
  <c r="D655" i="6"/>
  <c r="M367" i="8"/>
  <c r="K97" i="8"/>
  <c r="C651" i="6"/>
  <c r="L97" i="8"/>
  <c r="D651" i="6"/>
  <c r="M97" i="8"/>
  <c r="K91" i="8"/>
  <c r="C627" i="6"/>
  <c r="L91" i="8"/>
  <c r="D627" i="6"/>
  <c r="M91" i="8"/>
  <c r="K101" i="8"/>
  <c r="C624" i="6"/>
  <c r="L101" i="8"/>
  <c r="F423" i="5"/>
  <c r="F390" i="5"/>
  <c r="F353" i="5"/>
  <c r="F321" i="5"/>
  <c r="F283" i="5"/>
  <c r="F250" i="5"/>
  <c r="F217" i="5"/>
  <c r="F180" i="5"/>
  <c r="F149" i="5"/>
  <c r="F110" i="5"/>
  <c r="F14" i="5"/>
  <c r="F20" i="5"/>
  <c r="F25" i="5"/>
  <c r="F30" i="5"/>
  <c r="F36" i="5"/>
  <c r="F42" i="5"/>
  <c r="F55" i="5"/>
  <c r="F71" i="5"/>
  <c r="F86" i="5"/>
  <c r="F101" i="5"/>
  <c r="F115" i="5"/>
  <c r="F129" i="5"/>
  <c r="F144" i="5"/>
  <c r="F158" i="5"/>
  <c r="F173" i="5"/>
  <c r="F187" i="5"/>
  <c r="F201" i="5"/>
  <c r="F216" i="5"/>
  <c r="F230" i="5"/>
  <c r="F245" i="5"/>
  <c r="F259" i="5"/>
  <c r="F273" i="5"/>
  <c r="F288" i="5"/>
  <c r="F302" i="5"/>
  <c r="F317" i="5"/>
  <c r="F331" i="5"/>
  <c r="F345" i="5"/>
  <c r="F360" i="5"/>
  <c r="F374" i="5"/>
  <c r="F389" i="5"/>
  <c r="F403" i="5"/>
  <c r="F417" i="5"/>
  <c r="F432" i="5"/>
  <c r="F446" i="5"/>
  <c r="F461" i="5"/>
  <c r="F15" i="5"/>
  <c r="F21" i="5"/>
  <c r="F26" i="5"/>
  <c r="F31" i="5"/>
  <c r="F37" i="5"/>
  <c r="F43" i="5"/>
  <c r="F58" i="5"/>
  <c r="F74" i="5"/>
  <c r="F89" i="5"/>
  <c r="F103" i="5"/>
  <c r="F117" i="5"/>
  <c r="F132" i="5"/>
  <c r="F146" i="5"/>
  <c r="F161" i="5"/>
  <c r="F175" i="5"/>
  <c r="F189" i="5"/>
  <c r="F204" i="5"/>
  <c r="F218" i="5"/>
  <c r="F233" i="5"/>
  <c r="F247" i="5"/>
  <c r="F261" i="5"/>
  <c r="F276" i="5"/>
  <c r="F290" i="5"/>
  <c r="F305" i="5"/>
  <c r="F319" i="5"/>
  <c r="F333" i="5"/>
  <c r="F348" i="5"/>
  <c r="F362" i="5"/>
  <c r="F377" i="5"/>
  <c r="F391" i="5"/>
  <c r="F405" i="5"/>
  <c r="F420" i="5"/>
  <c r="F434" i="5"/>
  <c r="F449" i="5"/>
  <c r="F463" i="5"/>
  <c r="F451" i="5"/>
  <c r="F413" i="5"/>
  <c r="F380" i="5"/>
  <c r="F346" i="5"/>
  <c r="F309" i="5"/>
  <c r="F278" i="5"/>
  <c r="F240" i="5"/>
  <c r="F207" i="5"/>
  <c r="F174" i="5"/>
  <c r="F137" i="5"/>
  <c r="F105" i="5"/>
  <c r="F66" i="5"/>
  <c r="K731" i="8"/>
  <c r="D6" i="6"/>
  <c r="M731" i="8"/>
  <c r="C6" i="6"/>
  <c r="L731" i="8"/>
  <c r="K453" i="8"/>
  <c r="C611" i="6"/>
  <c r="L453" i="8"/>
  <c r="D611" i="6"/>
  <c r="M453" i="8"/>
  <c r="F447" i="5"/>
  <c r="F410" i="5"/>
  <c r="F379" i="5"/>
  <c r="F341" i="5"/>
  <c r="F308" i="5"/>
  <c r="F274" i="5"/>
  <c r="F237" i="5"/>
  <c r="F206" i="5"/>
  <c r="F168" i="5"/>
  <c r="F135" i="5"/>
  <c r="F102" i="5"/>
  <c r="F64" i="5"/>
  <c r="F39" i="5"/>
  <c r="F17" i="5"/>
  <c r="K379" i="8"/>
  <c r="C681" i="6"/>
  <c r="L379" i="8"/>
  <c r="K619" i="8"/>
  <c r="C658" i="6"/>
  <c r="L619" i="8"/>
  <c r="D658" i="6"/>
  <c r="M619" i="8"/>
  <c r="K212" i="8"/>
  <c r="C607" i="6"/>
  <c r="L212" i="8"/>
  <c r="D607" i="6"/>
  <c r="M212" i="8"/>
  <c r="K522" i="8"/>
  <c r="D591" i="6"/>
  <c r="M522" i="8"/>
  <c r="C591" i="6"/>
  <c r="L522" i="8"/>
  <c r="K228" i="8"/>
  <c r="C550" i="6"/>
  <c r="L228" i="8"/>
  <c r="D550" i="6"/>
  <c r="M228" i="8"/>
  <c r="F452" i="5"/>
  <c r="F418" i="5"/>
  <c r="F381" i="5"/>
  <c r="F350" i="5"/>
  <c r="F312" i="5"/>
  <c r="F279" i="5"/>
  <c r="F246" i="5"/>
  <c r="F209" i="5"/>
  <c r="F177" i="5"/>
  <c r="F139" i="5"/>
  <c r="F106" i="5"/>
  <c r="F73" i="5"/>
  <c r="F49" i="5"/>
  <c r="F441" i="5"/>
  <c r="F409" i="5"/>
  <c r="F375" i="5"/>
  <c r="F338" i="5"/>
  <c r="F307" i="5"/>
  <c r="F269" i="5"/>
  <c r="F236" i="5"/>
  <c r="F202" i="5"/>
  <c r="F165" i="5"/>
  <c r="F134" i="5"/>
  <c r="F96" i="5"/>
  <c r="F62" i="5"/>
  <c r="F24" i="5"/>
  <c r="F10" i="5"/>
  <c r="F8" i="5"/>
  <c r="F469" i="5"/>
  <c r="F454" i="5"/>
  <c r="F440" i="5"/>
  <c r="F426" i="5"/>
  <c r="F411" i="5"/>
  <c r="F397" i="5"/>
  <c r="F382" i="5"/>
  <c r="F368" i="5"/>
  <c r="F354" i="5"/>
  <c r="F339" i="5"/>
  <c r="F325" i="5"/>
  <c r="F310" i="5"/>
  <c r="F296" i="5"/>
  <c r="F282" i="5"/>
  <c r="F267" i="5"/>
  <c r="F253" i="5"/>
  <c r="F238" i="5"/>
  <c r="F224" i="5"/>
  <c r="F210" i="5"/>
  <c r="F195" i="5"/>
  <c r="F181" i="5"/>
  <c r="F166" i="5"/>
  <c r="F152" i="5"/>
  <c r="F138" i="5"/>
  <c r="F123" i="5"/>
  <c r="F109" i="5"/>
  <c r="F94" i="5"/>
  <c r="F80" i="5"/>
  <c r="F65" i="5"/>
  <c r="F34" i="5"/>
  <c r="F13" i="5"/>
  <c r="M716" i="8"/>
  <c r="M686" i="8"/>
  <c r="K703" i="8"/>
  <c r="D677" i="6"/>
  <c r="M703" i="8"/>
  <c r="K209" i="8"/>
  <c r="K210" i="8"/>
  <c r="K289" i="8"/>
  <c r="K288" i="8"/>
  <c r="K59" i="8"/>
  <c r="K60" i="8"/>
  <c r="C676" i="6"/>
  <c r="D669" i="6"/>
  <c r="M437" i="8"/>
  <c r="K144" i="8"/>
  <c r="C642" i="6"/>
  <c r="L144" i="8"/>
  <c r="K541" i="8"/>
  <c r="D632" i="6"/>
  <c r="M541" i="8"/>
  <c r="K195" i="8"/>
  <c r="D560" i="6"/>
  <c r="M195" i="8"/>
  <c r="C560" i="6"/>
  <c r="L195" i="8"/>
  <c r="K634" i="8"/>
  <c r="C475" i="6"/>
  <c r="L634" i="8"/>
  <c r="D475" i="6"/>
  <c r="M634" i="8"/>
  <c r="F464" i="5"/>
  <c r="F450" i="5"/>
  <c r="F435" i="5"/>
  <c r="F421" i="5"/>
  <c r="F406" i="5"/>
  <c r="F392" i="5"/>
  <c r="F378" i="5"/>
  <c r="F363" i="5"/>
  <c r="F349" i="5"/>
  <c r="F334" i="5"/>
  <c r="F320" i="5"/>
  <c r="F306" i="5"/>
  <c r="F291" i="5"/>
  <c r="F277" i="5"/>
  <c r="F262" i="5"/>
  <c r="F248" i="5"/>
  <c r="F234" i="5"/>
  <c r="F219" i="5"/>
  <c r="F205" i="5"/>
  <c r="F190" i="5"/>
  <c r="F176" i="5"/>
  <c r="F162" i="5"/>
  <c r="F147" i="5"/>
  <c r="F133" i="5"/>
  <c r="F118" i="5"/>
  <c r="F104" i="5"/>
  <c r="F90" i="5"/>
  <c r="F75" i="5"/>
  <c r="F59" i="5"/>
  <c r="F50" i="5"/>
  <c r="F11" i="5"/>
  <c r="K279" i="8"/>
  <c r="C660" i="6"/>
  <c r="L279" i="8"/>
  <c r="K124" i="8"/>
  <c r="C646" i="6"/>
  <c r="L124" i="8"/>
  <c r="K355" i="8"/>
  <c r="C639" i="6"/>
  <c r="L355" i="8"/>
  <c r="K555" i="8"/>
  <c r="C631" i="6"/>
  <c r="L555" i="8"/>
  <c r="C628" i="6"/>
  <c r="L188" i="8"/>
  <c r="K459" i="8"/>
  <c r="D626" i="6"/>
  <c r="M459" i="8"/>
  <c r="K141" i="8"/>
  <c r="D600" i="6"/>
  <c r="M141" i="8"/>
  <c r="C600" i="6"/>
  <c r="L141" i="8"/>
  <c r="K452" i="8"/>
  <c r="C562" i="6"/>
  <c r="L452" i="8"/>
  <c r="K734" i="8"/>
  <c r="D548" i="6"/>
  <c r="M734" i="8"/>
  <c r="C548" i="6"/>
  <c r="L734" i="8"/>
  <c r="L733" i="8"/>
  <c r="K377" i="8"/>
  <c r="C442" i="6"/>
  <c r="L377" i="8"/>
  <c r="D442" i="6"/>
  <c r="M377" i="8"/>
  <c r="K174" i="8"/>
  <c r="D312" i="6"/>
  <c r="M174" i="8"/>
  <c r="C312" i="6"/>
  <c r="L174" i="8"/>
  <c r="K350" i="8"/>
  <c r="C194" i="6"/>
  <c r="L350" i="8"/>
  <c r="D194" i="6"/>
  <c r="M350" i="8"/>
  <c r="K623" i="8"/>
  <c r="D2" i="6"/>
  <c r="M623" i="8"/>
  <c r="K271" i="8"/>
  <c r="C566" i="6"/>
  <c r="L271" i="8"/>
  <c r="D566" i="6"/>
  <c r="M271" i="8"/>
  <c r="K168" i="8"/>
  <c r="D487" i="6"/>
  <c r="M168" i="8"/>
  <c r="C487" i="6"/>
  <c r="L168" i="8"/>
  <c r="K34" i="8"/>
  <c r="D483" i="6"/>
  <c r="M34" i="8"/>
  <c r="K258" i="8"/>
  <c r="C437" i="6"/>
  <c r="L258" i="8"/>
  <c r="D437" i="6"/>
  <c r="M258" i="8"/>
  <c r="K136" i="8"/>
  <c r="D274" i="6"/>
  <c r="M136" i="8"/>
  <c r="C274" i="6"/>
  <c r="L136" i="8"/>
  <c r="K649" i="8"/>
  <c r="C654" i="6"/>
  <c r="L649" i="8"/>
  <c r="K109" i="8"/>
  <c r="D612" i="6"/>
  <c r="M109" i="8"/>
  <c r="K635" i="8"/>
  <c r="C599" i="6"/>
  <c r="L635" i="8"/>
  <c r="D599" i="6"/>
  <c r="M635" i="8"/>
  <c r="K107" i="8"/>
  <c r="D593" i="6"/>
  <c r="M107" i="8"/>
  <c r="C593" i="6"/>
  <c r="L107" i="8"/>
  <c r="K388" i="8"/>
  <c r="D557" i="6"/>
  <c r="M388" i="8"/>
  <c r="C557" i="6"/>
  <c r="L388" i="8"/>
  <c r="K172" i="8"/>
  <c r="C513" i="6"/>
  <c r="L172" i="8"/>
  <c r="D513" i="6"/>
  <c r="M172" i="8"/>
  <c r="K77" i="8"/>
  <c r="D606" i="6"/>
  <c r="M77" i="8"/>
  <c r="K610" i="8"/>
  <c r="D588" i="6"/>
  <c r="M610" i="8"/>
  <c r="K526" i="8"/>
  <c r="C332" i="6"/>
  <c r="L526" i="8"/>
  <c r="D332" i="6"/>
  <c r="M526" i="8"/>
  <c r="K495" i="8"/>
  <c r="C664" i="6"/>
  <c r="L495" i="8"/>
  <c r="F459" i="5"/>
  <c r="F445" i="5"/>
  <c r="F430" i="5"/>
  <c r="F416" i="5"/>
  <c r="F402" i="5"/>
  <c r="F387" i="5"/>
  <c r="F373" i="5"/>
  <c r="F358" i="5"/>
  <c r="F344" i="5"/>
  <c r="F330" i="5"/>
  <c r="F315" i="5"/>
  <c r="F301" i="5"/>
  <c r="F286" i="5"/>
  <c r="F272" i="5"/>
  <c r="F258" i="5"/>
  <c r="F243" i="5"/>
  <c r="F229" i="5"/>
  <c r="F214" i="5"/>
  <c r="F200" i="5"/>
  <c r="F186" i="5"/>
  <c r="F171" i="5"/>
  <c r="F157" i="5"/>
  <c r="F142" i="5"/>
  <c r="F128" i="5"/>
  <c r="F114" i="5"/>
  <c r="F99" i="5"/>
  <c r="F85" i="5"/>
  <c r="F69" i="5"/>
  <c r="F54" i="5"/>
  <c r="F48" i="5"/>
  <c r="C7" i="6"/>
  <c r="L728" i="8"/>
  <c r="D676" i="6"/>
  <c r="K466" i="8"/>
  <c r="D666" i="6"/>
  <c r="M466" i="8"/>
  <c r="C666" i="6"/>
  <c r="L466" i="8"/>
  <c r="K54" i="8"/>
  <c r="C656" i="6"/>
  <c r="L54" i="8"/>
  <c r="C645" i="6"/>
  <c r="L305" i="8"/>
  <c r="K89" i="8"/>
  <c r="D636" i="6"/>
  <c r="M89" i="8"/>
  <c r="C636" i="6"/>
  <c r="L89" i="8"/>
  <c r="K230" i="8"/>
  <c r="C630" i="6"/>
  <c r="L230" i="8"/>
  <c r="K645" i="8"/>
  <c r="D617" i="6"/>
  <c r="M645" i="8"/>
  <c r="C617" i="6"/>
  <c r="L645" i="8"/>
  <c r="K325" i="8"/>
  <c r="D508" i="6"/>
  <c r="M325" i="8"/>
  <c r="C508" i="6"/>
  <c r="L325" i="8"/>
  <c r="K399" i="8"/>
  <c r="C472" i="6"/>
  <c r="L399" i="8"/>
  <c r="D472" i="6"/>
  <c r="M399" i="8"/>
  <c r="K720" i="8"/>
  <c r="D461" i="6"/>
  <c r="M720" i="8"/>
  <c r="C461" i="6"/>
  <c r="L720" i="8"/>
  <c r="K564" i="8"/>
  <c r="K676" i="8"/>
  <c r="K615" i="8"/>
  <c r="D348" i="6"/>
  <c r="C348" i="6"/>
  <c r="F473" i="5"/>
  <c r="F458" i="5"/>
  <c r="F444" i="5"/>
  <c r="F429" i="5"/>
  <c r="F415" i="5"/>
  <c r="F401" i="5"/>
  <c r="F386" i="5"/>
  <c r="F372" i="5"/>
  <c r="F357" i="5"/>
  <c r="F343" i="5"/>
  <c r="F329" i="5"/>
  <c r="F314" i="5"/>
  <c r="F300" i="5"/>
  <c r="F285" i="5"/>
  <c r="F271" i="5"/>
  <c r="F257" i="5"/>
  <c r="F242" i="5"/>
  <c r="F228" i="5"/>
  <c r="F213" i="5"/>
  <c r="F199" i="5"/>
  <c r="F185" i="5"/>
  <c r="F170" i="5"/>
  <c r="F156" i="5"/>
  <c r="F141" i="5"/>
  <c r="F127" i="5"/>
  <c r="F113" i="5"/>
  <c r="F98" i="5"/>
  <c r="F84" i="5"/>
  <c r="F68" i="5"/>
  <c r="F53" i="5"/>
  <c r="F29" i="5"/>
  <c r="F3" i="5"/>
  <c r="F9" i="5"/>
  <c r="F46" i="5"/>
  <c r="F63" i="5"/>
  <c r="F76" i="5"/>
  <c r="F88" i="5"/>
  <c r="F100" i="5"/>
  <c r="F112" i="5"/>
  <c r="F124" i="5"/>
  <c r="F136" i="5"/>
  <c r="F148" i="5"/>
  <c r="F160" i="5"/>
  <c r="F172" i="5"/>
  <c r="F184" i="5"/>
  <c r="F196" i="5"/>
  <c r="F208" i="5"/>
  <c r="F220" i="5"/>
  <c r="F232" i="5"/>
  <c r="F244" i="5"/>
  <c r="F256" i="5"/>
  <c r="F268" i="5"/>
  <c r="F280" i="5"/>
  <c r="F292" i="5"/>
  <c r="F304" i="5"/>
  <c r="F316" i="5"/>
  <c r="F328" i="5"/>
  <c r="F340" i="5"/>
  <c r="F352" i="5"/>
  <c r="F364" i="5"/>
  <c r="F376" i="5"/>
  <c r="F388" i="5"/>
  <c r="F400" i="5"/>
  <c r="F412" i="5"/>
  <c r="F424" i="5"/>
  <c r="F436" i="5"/>
  <c r="F448" i="5"/>
  <c r="F460" i="5"/>
  <c r="F472" i="5"/>
  <c r="F12" i="5"/>
  <c r="F22" i="5"/>
  <c r="F32" i="5"/>
  <c r="F57" i="5"/>
  <c r="F70" i="5"/>
  <c r="F83" i="5"/>
  <c r="F95" i="5"/>
  <c r="F107" i="5"/>
  <c r="F119" i="5"/>
  <c r="F131" i="5"/>
  <c r="F143" i="5"/>
  <c r="F155" i="5"/>
  <c r="F167" i="5"/>
  <c r="F179" i="5"/>
  <c r="F191" i="5"/>
  <c r="F203" i="5"/>
  <c r="F215" i="5"/>
  <c r="F227" i="5"/>
  <c r="F239" i="5"/>
  <c r="F251" i="5"/>
  <c r="F263" i="5"/>
  <c r="F275" i="5"/>
  <c r="F287" i="5"/>
  <c r="F299" i="5"/>
  <c r="F311" i="5"/>
  <c r="F323" i="5"/>
  <c r="F335" i="5"/>
  <c r="F347" i="5"/>
  <c r="F359" i="5"/>
  <c r="F371" i="5"/>
  <c r="F383" i="5"/>
  <c r="F395" i="5"/>
  <c r="F407" i="5"/>
  <c r="F419" i="5"/>
  <c r="F431" i="5"/>
  <c r="F443" i="5"/>
  <c r="F455" i="5"/>
  <c r="F467" i="5"/>
  <c r="K508" i="8"/>
  <c r="D678" i="6"/>
  <c r="M508" i="8"/>
  <c r="K431" i="8"/>
  <c r="C668" i="6"/>
  <c r="L431" i="8"/>
  <c r="K562" i="8"/>
  <c r="D572" i="6"/>
  <c r="M562" i="8"/>
  <c r="F471" i="5"/>
  <c r="F457" i="5"/>
  <c r="F442" i="5"/>
  <c r="F428" i="5"/>
  <c r="F414" i="5"/>
  <c r="F399" i="5"/>
  <c r="F385" i="5"/>
  <c r="F370" i="5"/>
  <c r="F356" i="5"/>
  <c r="F342" i="5"/>
  <c r="F327" i="5"/>
  <c r="F313" i="5"/>
  <c r="F298" i="5"/>
  <c r="F284" i="5"/>
  <c r="F270" i="5"/>
  <c r="F255" i="5"/>
  <c r="F241" i="5"/>
  <c r="F226" i="5"/>
  <c r="F212" i="5"/>
  <c r="F198" i="5"/>
  <c r="F183" i="5"/>
  <c r="F169" i="5"/>
  <c r="F154" i="5"/>
  <c r="F140" i="5"/>
  <c r="F126" i="5"/>
  <c r="F111" i="5"/>
  <c r="F97" i="5"/>
  <c r="F82" i="5"/>
  <c r="F67" i="5"/>
  <c r="F52" i="5"/>
  <c r="F47" i="5"/>
  <c r="F41" i="5"/>
  <c r="F35" i="5"/>
  <c r="F18" i="5"/>
  <c r="K693" i="8"/>
  <c r="D680" i="6"/>
  <c r="M693" i="8"/>
  <c r="K226" i="8"/>
  <c r="C647" i="6"/>
  <c r="L226" i="8"/>
  <c r="K129" i="8"/>
  <c r="C638" i="6"/>
  <c r="L129" i="8"/>
  <c r="K98" i="8"/>
  <c r="C625" i="6"/>
  <c r="L98" i="8"/>
  <c r="F19" i="5"/>
  <c r="F40" i="5"/>
  <c r="F45" i="5"/>
  <c r="F60" i="5"/>
  <c r="F72" i="5"/>
  <c r="K285" i="8"/>
  <c r="D5" i="6"/>
  <c r="M285" i="8"/>
  <c r="K716" i="8"/>
  <c r="K686" i="8"/>
  <c r="K498" i="8"/>
  <c r="C670" i="6"/>
  <c r="L498" i="8"/>
  <c r="K76" i="8"/>
  <c r="D615" i="6"/>
  <c r="M76" i="8"/>
  <c r="K169" i="8"/>
  <c r="C610" i="6"/>
  <c r="L169" i="8"/>
  <c r="D610" i="6"/>
  <c r="M169" i="8"/>
  <c r="K74" i="8"/>
  <c r="C597" i="6"/>
  <c r="L74" i="8"/>
  <c r="K631" i="8"/>
  <c r="D584" i="6"/>
  <c r="M631" i="8"/>
  <c r="C584" i="6"/>
  <c r="L631" i="8"/>
  <c r="K61" i="8"/>
  <c r="D570" i="6"/>
  <c r="M61" i="8"/>
  <c r="K618" i="8"/>
  <c r="K712" i="8"/>
  <c r="K706" i="8"/>
  <c r="D567" i="6"/>
  <c r="K732" i="8"/>
  <c r="C563" i="6"/>
  <c r="L732" i="8"/>
  <c r="K236" i="8"/>
  <c r="C283" i="6"/>
  <c r="L236" i="8"/>
  <c r="K138" i="8"/>
  <c r="D480" i="6"/>
  <c r="M138" i="8"/>
  <c r="C480" i="6"/>
  <c r="L138" i="8"/>
  <c r="K632" i="8"/>
  <c r="D471" i="6"/>
  <c r="M632" i="8"/>
  <c r="K506" i="8"/>
  <c r="D386" i="6"/>
  <c r="M506" i="8"/>
  <c r="C386" i="6"/>
  <c r="L506" i="8"/>
  <c r="K714" i="8"/>
  <c r="C380" i="6"/>
  <c r="L714" i="8"/>
  <c r="D380" i="6"/>
  <c r="M714" i="8"/>
  <c r="K568" i="8"/>
  <c r="C289" i="6"/>
  <c r="L568" i="8"/>
  <c r="D289" i="6"/>
  <c r="M568" i="8"/>
  <c r="K259" i="8"/>
  <c r="D183" i="6"/>
  <c r="M259" i="8"/>
  <c r="C183" i="6"/>
  <c r="L259" i="8"/>
  <c r="K239" i="8"/>
  <c r="C433" i="6"/>
  <c r="L239" i="8"/>
  <c r="D433" i="6"/>
  <c r="M239" i="8"/>
  <c r="K326" i="8"/>
  <c r="C237" i="6"/>
  <c r="L326" i="8"/>
  <c r="D237" i="6"/>
  <c r="M326" i="8"/>
  <c r="K599" i="8"/>
  <c r="D507" i="6"/>
  <c r="M599" i="8"/>
  <c r="K660" i="8"/>
  <c r="C460" i="6"/>
  <c r="L660" i="8"/>
  <c r="D460" i="6"/>
  <c r="M660" i="8"/>
  <c r="K92" i="8"/>
  <c r="C456" i="6"/>
  <c r="L92" i="8"/>
  <c r="D456" i="6"/>
  <c r="M92" i="8"/>
  <c r="K22" i="8"/>
  <c r="C412" i="6"/>
  <c r="L22" i="8"/>
  <c r="D412" i="6"/>
  <c r="M22" i="8"/>
  <c r="K657" i="8"/>
  <c r="K527" i="8"/>
  <c r="K518" i="8"/>
  <c r="D370" i="6"/>
  <c r="C370" i="6"/>
  <c r="K151" i="8"/>
  <c r="D253" i="6"/>
  <c r="M151" i="8"/>
  <c r="C253" i="6"/>
  <c r="L151" i="8"/>
  <c r="L408" i="8"/>
  <c r="K540" i="8"/>
  <c r="D577" i="6"/>
  <c r="M540" i="8"/>
  <c r="K304" i="8"/>
  <c r="C511" i="6"/>
  <c r="L304" i="8"/>
  <c r="D511" i="6"/>
  <c r="M304" i="8"/>
  <c r="K410" i="8"/>
  <c r="D494" i="6"/>
  <c r="M410" i="8"/>
  <c r="C494" i="6"/>
  <c r="L410" i="8"/>
  <c r="K626" i="8"/>
  <c r="C478" i="6"/>
  <c r="L626" i="8"/>
  <c r="D478" i="6"/>
  <c r="M626" i="8"/>
  <c r="K118" i="8"/>
  <c r="C448" i="6"/>
  <c r="L118" i="8"/>
  <c r="D448" i="6"/>
  <c r="M118" i="8"/>
  <c r="K116" i="8"/>
  <c r="D650" i="6"/>
  <c r="M116" i="8"/>
  <c r="K465" i="8"/>
  <c r="C648" i="6"/>
  <c r="L465" i="8"/>
  <c r="K193" i="8"/>
  <c r="C640" i="6"/>
  <c r="L193" i="8"/>
  <c r="K553" i="8"/>
  <c r="D619" i="6"/>
  <c r="M553" i="8"/>
  <c r="K177" i="8"/>
  <c r="K218" i="8"/>
  <c r="C571" i="6"/>
  <c r="K312" i="8"/>
  <c r="C552" i="6"/>
  <c r="L312" i="8"/>
  <c r="D552" i="6"/>
  <c r="M312" i="8"/>
  <c r="K622" i="8"/>
  <c r="D510" i="6"/>
  <c r="M622" i="8"/>
  <c r="C510" i="6"/>
  <c r="L622" i="8"/>
  <c r="K637" i="8"/>
  <c r="C485" i="6"/>
  <c r="L637" i="8"/>
  <c r="D485" i="6"/>
  <c r="M637" i="8"/>
  <c r="K164" i="8"/>
  <c r="C605" i="6"/>
  <c r="L164" i="8"/>
  <c r="D605" i="6"/>
  <c r="M164" i="8"/>
  <c r="K199" i="8"/>
  <c r="C602" i="6"/>
  <c r="L199" i="8"/>
  <c r="D602" i="6"/>
  <c r="M199" i="8"/>
  <c r="K713" i="8"/>
  <c r="C598" i="6"/>
  <c r="L713" i="8"/>
  <c r="K154" i="8"/>
  <c r="D568" i="6"/>
  <c r="M154" i="8"/>
  <c r="K358" i="8"/>
  <c r="D565" i="6"/>
  <c r="M358" i="8"/>
  <c r="C565" i="6"/>
  <c r="L358" i="8"/>
  <c r="K661" i="8"/>
  <c r="C419" i="6"/>
  <c r="L661" i="8"/>
  <c r="K545" i="8"/>
  <c r="C503" i="6"/>
  <c r="L545" i="8"/>
  <c r="D503" i="6"/>
  <c r="M545" i="8"/>
  <c r="K722" i="8"/>
  <c r="C431" i="6"/>
  <c r="L722" i="8"/>
  <c r="D431" i="6"/>
  <c r="M722" i="8"/>
  <c r="K90" i="8"/>
  <c r="C196" i="6"/>
  <c r="L90" i="8"/>
  <c r="D196" i="6"/>
  <c r="M90" i="8"/>
  <c r="K158" i="8"/>
  <c r="C481" i="6"/>
  <c r="L158" i="8"/>
  <c r="K182" i="8"/>
  <c r="C298" i="6"/>
  <c r="L182" i="8"/>
  <c r="D298" i="6"/>
  <c r="M182" i="8"/>
  <c r="K492" i="8"/>
  <c r="C121" i="6"/>
  <c r="L492" i="8"/>
  <c r="D121" i="6"/>
  <c r="M492" i="8"/>
  <c r="K707" i="8"/>
  <c r="C49" i="6"/>
  <c r="L707" i="8"/>
  <c r="D49" i="6"/>
  <c r="M707" i="8"/>
  <c r="C38" i="6"/>
  <c r="L390" i="8"/>
  <c r="D38" i="6"/>
  <c r="M390" i="8"/>
  <c r="K390" i="8"/>
  <c r="K83" i="8"/>
  <c r="C609" i="6"/>
  <c r="L83" i="8"/>
  <c r="K654" i="8"/>
  <c r="C580" i="6"/>
  <c r="L654" i="8"/>
  <c r="D580" i="6"/>
  <c r="M654" i="8"/>
  <c r="K307" i="8"/>
  <c r="D578" i="6"/>
  <c r="M307" i="8"/>
  <c r="K100" i="8"/>
  <c r="D547" i="6"/>
  <c r="M100" i="8"/>
  <c r="K165" i="8"/>
  <c r="D540" i="6"/>
  <c r="M165" i="8"/>
  <c r="C540" i="6"/>
  <c r="L165" i="8"/>
  <c r="K181" i="8"/>
  <c r="D523" i="6"/>
  <c r="M181" i="8"/>
  <c r="K63" i="8"/>
  <c r="C505" i="6"/>
  <c r="L63" i="8"/>
  <c r="K387" i="8"/>
  <c r="C441" i="6"/>
  <c r="L387" i="8"/>
  <c r="D441" i="6"/>
  <c r="M387" i="8"/>
  <c r="D334" i="6"/>
  <c r="M473" i="8"/>
  <c r="K260" i="8"/>
  <c r="C87" i="6"/>
  <c r="L260" i="8"/>
  <c r="D87" i="6"/>
  <c r="M260" i="8"/>
  <c r="K146" i="8"/>
  <c r="D418" i="6"/>
  <c r="M146" i="8"/>
  <c r="K747" i="8"/>
  <c r="D406" i="6"/>
  <c r="M747" i="8"/>
  <c r="C406" i="6"/>
  <c r="L747" i="8"/>
  <c r="K651" i="8"/>
  <c r="C367" i="6"/>
  <c r="L651" i="8"/>
  <c r="D367" i="6"/>
  <c r="M651" i="8"/>
  <c r="K516" i="8"/>
  <c r="C158" i="6"/>
  <c r="L516" i="8"/>
  <c r="D158" i="6"/>
  <c r="M516" i="8"/>
  <c r="K655" i="8"/>
  <c r="D621" i="6"/>
  <c r="M655" i="8"/>
  <c r="K529" i="8"/>
  <c r="C564" i="6"/>
  <c r="L529" i="8"/>
  <c r="D564" i="6"/>
  <c r="M529" i="8"/>
  <c r="K332" i="8"/>
  <c r="D556" i="6"/>
  <c r="M332" i="8"/>
  <c r="K523" i="8"/>
  <c r="C546" i="6"/>
  <c r="L523" i="8"/>
  <c r="D546" i="6"/>
  <c r="M523" i="8"/>
  <c r="C539" i="6"/>
  <c r="L717" i="8"/>
  <c r="K650" i="8"/>
  <c r="C532" i="6"/>
  <c r="L650" i="8"/>
  <c r="K295" i="8"/>
  <c r="D527" i="6"/>
  <c r="M295" i="8"/>
  <c r="K311" i="8"/>
  <c r="D482" i="6"/>
  <c r="M311" i="8"/>
  <c r="K363" i="8"/>
  <c r="K14" i="8"/>
  <c r="K13" i="8"/>
  <c r="D450" i="6"/>
  <c r="C450" i="6"/>
  <c r="K366" i="8"/>
  <c r="D444" i="6"/>
  <c r="M366" i="8"/>
  <c r="C444" i="6"/>
  <c r="L366" i="8"/>
  <c r="K200" i="8"/>
  <c r="K173" i="8"/>
  <c r="D309" i="6"/>
  <c r="C309" i="6"/>
  <c r="D177" i="6"/>
  <c r="M328" i="8"/>
  <c r="K152" i="8"/>
  <c r="D595" i="6"/>
  <c r="M152" i="8"/>
  <c r="K702" i="8"/>
  <c r="C558" i="6"/>
  <c r="L702" i="8"/>
  <c r="D558" i="6"/>
  <c r="M702" i="8"/>
  <c r="D545" i="6"/>
  <c r="M32" i="8"/>
  <c r="D534" i="6"/>
  <c r="M191" i="8"/>
  <c r="K232" i="8"/>
  <c r="D517" i="6"/>
  <c r="M232" i="8"/>
  <c r="C517" i="6"/>
  <c r="L232" i="8"/>
  <c r="K597" i="8"/>
  <c r="C476" i="6"/>
  <c r="L597" i="8"/>
  <c r="K140" i="8"/>
  <c r="C417" i="6"/>
  <c r="L140" i="8"/>
  <c r="D417" i="6"/>
  <c r="M140" i="8"/>
  <c r="K273" i="8"/>
  <c r="C396" i="6"/>
  <c r="L273" i="8"/>
  <c r="D396" i="6"/>
  <c r="M273" i="8"/>
  <c r="K558" i="8"/>
  <c r="C354" i="6"/>
  <c r="L558" i="8"/>
  <c r="D354" i="6"/>
  <c r="M558" i="8"/>
  <c r="K668" i="8"/>
  <c r="K587" i="8"/>
  <c r="K398" i="8"/>
  <c r="K408" i="8"/>
  <c r="K642" i="8"/>
  <c r="C576" i="6"/>
  <c r="L642" i="8"/>
  <c r="C545" i="6"/>
  <c r="L32" i="8"/>
  <c r="C541" i="6"/>
  <c r="L213" i="8"/>
  <c r="C534" i="6"/>
  <c r="L191" i="8"/>
  <c r="K351" i="8"/>
  <c r="C529" i="6"/>
  <c r="L351" i="8"/>
  <c r="K62" i="8"/>
  <c r="K280" i="8"/>
  <c r="K556" i="8"/>
  <c r="D498" i="6"/>
  <c r="M556" i="8"/>
  <c r="K647" i="8"/>
  <c r="C469" i="6"/>
  <c r="L647" i="8"/>
  <c r="K244" i="8"/>
  <c r="K297" i="8"/>
  <c r="C390" i="6"/>
  <c r="D390" i="6"/>
  <c r="K658" i="8"/>
  <c r="C363" i="6"/>
  <c r="L658" i="8"/>
  <c r="D363" i="6"/>
  <c r="M658" i="8"/>
  <c r="K104" i="8"/>
  <c r="D360" i="6"/>
  <c r="M104" i="8"/>
  <c r="C360" i="6"/>
  <c r="L104" i="8"/>
  <c r="K685" i="8"/>
  <c r="D337" i="6"/>
  <c r="M685" i="8"/>
  <c r="K521" i="8"/>
  <c r="C305" i="6"/>
  <c r="L521" i="8"/>
  <c r="D305" i="6"/>
  <c r="M521" i="8"/>
  <c r="K430" i="8"/>
  <c r="C524" i="6"/>
  <c r="L430" i="8"/>
  <c r="K249" i="8"/>
  <c r="D521" i="6"/>
  <c r="M249" i="8"/>
  <c r="C521" i="6"/>
  <c r="L249" i="8"/>
  <c r="K318" i="8"/>
  <c r="D509" i="6"/>
  <c r="M318" i="8"/>
  <c r="K741" i="8"/>
  <c r="D325" i="6"/>
  <c r="M741" i="8"/>
  <c r="C325" i="6"/>
  <c r="L741" i="8"/>
  <c r="K220" i="8"/>
  <c r="C267" i="6"/>
  <c r="L220" i="8"/>
  <c r="D267" i="6"/>
  <c r="M220" i="8"/>
  <c r="K241" i="8"/>
  <c r="C245" i="6"/>
  <c r="L241" i="8"/>
  <c r="D245" i="6"/>
  <c r="M241" i="8"/>
  <c r="K487" i="8"/>
  <c r="D536" i="6"/>
  <c r="M487" i="8"/>
  <c r="C536" i="6"/>
  <c r="L487" i="8"/>
  <c r="K229" i="8"/>
  <c r="D500" i="6"/>
  <c r="M229" i="8"/>
  <c r="K611" i="8"/>
  <c r="D489" i="6"/>
  <c r="M611" i="8"/>
  <c r="K148" i="8"/>
  <c r="C378" i="6"/>
  <c r="L148" i="8"/>
  <c r="D378" i="6"/>
  <c r="M148" i="8"/>
  <c r="K700" i="8"/>
  <c r="K574" i="8"/>
  <c r="C346" i="6"/>
  <c r="D346" i="6"/>
  <c r="K160" i="8"/>
  <c r="D207" i="6"/>
  <c r="M160" i="8"/>
  <c r="C207" i="6"/>
  <c r="L160" i="8"/>
  <c r="K517" i="8"/>
  <c r="C445" i="6"/>
  <c r="L517" i="8"/>
  <c r="D445" i="6"/>
  <c r="M517" i="8"/>
  <c r="K50" i="8"/>
  <c r="D435" i="6"/>
  <c r="M50" i="8"/>
  <c r="K156" i="8"/>
  <c r="C421" i="6"/>
  <c r="L156" i="8"/>
  <c r="D384" i="6"/>
  <c r="M42" i="8"/>
  <c r="K42" i="8"/>
  <c r="K21" i="8"/>
  <c r="D382" i="6"/>
  <c r="M21" i="8"/>
  <c r="K49" i="8"/>
  <c r="D330" i="6"/>
  <c r="M49" i="8"/>
  <c r="K53" i="8"/>
  <c r="D320" i="6"/>
  <c r="M53" i="8"/>
  <c r="K695" i="8"/>
  <c r="C314" i="6"/>
  <c r="L695" i="8"/>
  <c r="D314" i="6"/>
  <c r="M695" i="8"/>
  <c r="K219" i="8"/>
  <c r="D270" i="6"/>
  <c r="M219" i="8"/>
  <c r="K352" i="8"/>
  <c r="D261" i="6"/>
  <c r="M352" i="8"/>
  <c r="C261" i="6"/>
  <c r="L352" i="8"/>
  <c r="K698" i="8"/>
  <c r="D236" i="6"/>
  <c r="M698" i="8"/>
  <c r="C236" i="6"/>
  <c r="L698" i="8"/>
  <c r="K126" i="8"/>
  <c r="C224" i="6"/>
  <c r="L126" i="8"/>
  <c r="D224" i="6"/>
  <c r="M126" i="8"/>
  <c r="K369" i="8"/>
  <c r="D26" i="6"/>
  <c r="M369" i="8"/>
  <c r="K334" i="8"/>
  <c r="D392" i="6"/>
  <c r="M334" i="8"/>
  <c r="K425" i="8"/>
  <c r="D364" i="6"/>
  <c r="M425" i="8"/>
  <c r="C364" i="6"/>
  <c r="L425" i="8"/>
  <c r="K640" i="8"/>
  <c r="C293" i="6"/>
  <c r="L640" i="8"/>
  <c r="K440" i="8"/>
  <c r="D285" i="6"/>
  <c r="M440" i="8"/>
  <c r="C285" i="6"/>
  <c r="L440" i="8"/>
  <c r="K322" i="8"/>
  <c r="K252" i="8"/>
  <c r="C251" i="6"/>
  <c r="L443" i="8"/>
  <c r="L462" i="8"/>
  <c r="K512" i="8"/>
  <c r="C455" i="6"/>
  <c r="L512" i="8"/>
  <c r="K368" i="8"/>
  <c r="D451" i="6"/>
  <c r="M368" i="8"/>
  <c r="K66" i="8"/>
  <c r="D414" i="6"/>
  <c r="M66" i="8"/>
  <c r="K196" i="8"/>
  <c r="D399" i="6"/>
  <c r="M196" i="8"/>
  <c r="K401" i="8"/>
  <c r="C389" i="6"/>
  <c r="L401" i="8"/>
  <c r="D389" i="6"/>
  <c r="M401" i="8"/>
  <c r="K461" i="8"/>
  <c r="C296" i="6"/>
  <c r="L461" i="8"/>
  <c r="D296" i="6"/>
  <c r="M461" i="8"/>
  <c r="K64" i="8"/>
  <c r="D279" i="6"/>
  <c r="M64" i="8"/>
  <c r="K309" i="8"/>
  <c r="C263" i="6"/>
  <c r="L309" i="8"/>
  <c r="K214" i="8"/>
  <c r="C217" i="6"/>
  <c r="L214" i="8"/>
  <c r="D217" i="6"/>
  <c r="M214" i="8"/>
  <c r="K227" i="8"/>
  <c r="C212" i="6"/>
  <c r="L227" i="8"/>
  <c r="D212" i="6"/>
  <c r="M227" i="8"/>
  <c r="K489" i="8"/>
  <c r="D147" i="6"/>
  <c r="M489" i="8"/>
  <c r="K73" i="8"/>
  <c r="C603" i="6"/>
  <c r="L73" i="8"/>
  <c r="K203" i="8"/>
  <c r="D519" i="6"/>
  <c r="M203" i="8"/>
  <c r="K490" i="8"/>
  <c r="D515" i="6"/>
  <c r="M490" i="8"/>
  <c r="K150" i="8"/>
  <c r="D467" i="6"/>
  <c r="M150" i="8"/>
  <c r="C449" i="6"/>
  <c r="L96" i="8"/>
  <c r="K96" i="8"/>
  <c r="K449" i="8"/>
  <c r="K444" i="8"/>
  <c r="K441" i="8"/>
  <c r="K580" i="8"/>
  <c r="D427" i="6"/>
  <c r="M580" i="8"/>
  <c r="K515" i="8"/>
  <c r="D374" i="6"/>
  <c r="M515" i="8"/>
  <c r="K429" i="8"/>
  <c r="D342" i="6"/>
  <c r="M429" i="8"/>
  <c r="K502" i="8"/>
  <c r="C275" i="6"/>
  <c r="L502" i="8"/>
  <c r="D275" i="6"/>
  <c r="M502" i="8"/>
  <c r="K653" i="8"/>
  <c r="D188" i="6"/>
  <c r="M653" i="8"/>
  <c r="C188" i="6"/>
  <c r="L653" i="8"/>
  <c r="D74" i="6"/>
  <c r="M330" i="8"/>
  <c r="C74" i="6"/>
  <c r="L330" i="8"/>
  <c r="K330" i="8"/>
  <c r="K373" i="8"/>
  <c r="C544" i="6"/>
  <c r="L373" i="8"/>
  <c r="K266" i="8"/>
  <c r="C542" i="6"/>
  <c r="L266" i="8"/>
  <c r="K47" i="8"/>
  <c r="D538" i="6"/>
  <c r="M47" i="8"/>
  <c r="K561" i="8"/>
  <c r="K733" i="8"/>
  <c r="K484" i="8"/>
  <c r="C459" i="6"/>
  <c r="L484" i="8"/>
  <c r="K315" i="8"/>
  <c r="K180" i="8"/>
  <c r="K113" i="8"/>
  <c r="K435" i="8"/>
  <c r="D429" i="6"/>
  <c r="M435" i="8"/>
  <c r="K678" i="8"/>
  <c r="C368" i="6"/>
  <c r="L678" i="8"/>
  <c r="D368" i="6"/>
  <c r="M678" i="8"/>
  <c r="K111" i="8"/>
  <c r="C316" i="6"/>
  <c r="L111" i="8"/>
  <c r="D316" i="6"/>
  <c r="M111" i="8"/>
  <c r="K412" i="8"/>
  <c r="D307" i="6"/>
  <c r="M412" i="8"/>
  <c r="C307" i="6"/>
  <c r="L412" i="8"/>
  <c r="K592" i="8"/>
  <c r="K605" i="8"/>
  <c r="D115" i="6"/>
  <c r="C115" i="6"/>
  <c r="K524" i="8"/>
  <c r="C12" i="6"/>
  <c r="L524" i="8"/>
  <c r="D12" i="6"/>
  <c r="M524" i="8"/>
  <c r="K682" i="8"/>
  <c r="C464" i="6"/>
  <c r="L682" i="8"/>
  <c r="K475" i="8"/>
  <c r="D439" i="6"/>
  <c r="M475" i="8"/>
  <c r="K684" i="8"/>
  <c r="C426" i="6"/>
  <c r="L684" i="8"/>
  <c r="K394" i="8"/>
  <c r="C422" i="6"/>
  <c r="L394" i="8"/>
  <c r="K19" i="8"/>
  <c r="D410" i="6"/>
  <c r="M19" i="8"/>
  <c r="K243" i="8"/>
  <c r="D376" i="6"/>
  <c r="M243" i="8"/>
  <c r="K402" i="8"/>
  <c r="D344" i="6"/>
  <c r="M402" i="8"/>
  <c r="K603" i="8"/>
  <c r="C277" i="6"/>
  <c r="L603" i="8"/>
  <c r="D277" i="6"/>
  <c r="M603" i="8"/>
  <c r="K114" i="8"/>
  <c r="D268" i="6"/>
  <c r="M114" i="8"/>
  <c r="K328" i="8"/>
  <c r="C177" i="6"/>
  <c r="L328" i="8"/>
  <c r="K683" i="8"/>
  <c r="C48" i="6"/>
  <c r="L683" i="8"/>
  <c r="D48" i="6"/>
  <c r="M683" i="8"/>
  <c r="K25" i="8"/>
  <c r="D303" i="6"/>
  <c r="M25" i="8"/>
  <c r="K641" i="8"/>
  <c r="C281" i="6"/>
  <c r="L641" i="8"/>
  <c r="K740" i="8"/>
  <c r="C69" i="6"/>
  <c r="L740" i="8"/>
  <c r="D69" i="6"/>
  <c r="M740" i="8"/>
  <c r="K242" i="8"/>
  <c r="D554" i="6"/>
  <c r="M242" i="8"/>
  <c r="K694" i="8"/>
  <c r="D496" i="6"/>
  <c r="M694" i="8"/>
  <c r="K337" i="8"/>
  <c r="D491" i="6"/>
  <c r="M337" i="8"/>
  <c r="L441" i="8"/>
  <c r="K491" i="8"/>
  <c r="C415" i="6"/>
  <c r="L491" i="8"/>
  <c r="C372" i="6"/>
  <c r="L739" i="8"/>
  <c r="D372" i="6"/>
  <c r="M739" i="8"/>
  <c r="K739" i="8"/>
  <c r="D351" i="6"/>
  <c r="M41" i="8"/>
  <c r="K85" i="8"/>
  <c r="D318" i="6"/>
  <c r="M85" i="8"/>
  <c r="K17" i="8"/>
  <c r="K16" i="8"/>
  <c r="D306" i="6"/>
  <c r="C291" i="6"/>
  <c r="L324" i="8"/>
  <c r="K324" i="8"/>
  <c r="K261" i="8"/>
  <c r="C258" i="6"/>
  <c r="L261" i="8"/>
  <c r="K159" i="8"/>
  <c r="D222" i="6"/>
  <c r="M159" i="8"/>
  <c r="C222" i="6"/>
  <c r="L159" i="8"/>
  <c r="K549" i="8"/>
  <c r="K711" i="8"/>
  <c r="D170" i="6"/>
  <c r="C170" i="6"/>
  <c r="K606" i="8"/>
  <c r="K335" i="8"/>
  <c r="D135" i="6"/>
  <c r="M335" i="8"/>
  <c r="C118" i="6"/>
  <c r="L357" i="8"/>
  <c r="D118" i="6"/>
  <c r="M357" i="8"/>
  <c r="K357" i="8"/>
  <c r="K499" i="8"/>
  <c r="C114" i="6"/>
  <c r="L499" i="8"/>
  <c r="D65" i="6"/>
  <c r="M284" i="8"/>
  <c r="K284" i="8"/>
  <c r="C19" i="6"/>
  <c r="L298" i="8"/>
  <c r="D19" i="6"/>
  <c r="M298" i="8"/>
  <c r="K298" i="8"/>
  <c r="K299" i="8"/>
  <c r="D287" i="6"/>
  <c r="M299" i="8"/>
  <c r="K30" i="8"/>
  <c r="C180" i="6"/>
  <c r="L30" i="8"/>
  <c r="K142" i="8"/>
  <c r="D155" i="6"/>
  <c r="M142" i="8"/>
  <c r="K696" i="8"/>
  <c r="C142" i="6"/>
  <c r="L696" i="8"/>
  <c r="D142" i="6"/>
  <c r="M696" i="8"/>
  <c r="L120" i="8"/>
  <c r="L134" i="8"/>
  <c r="K245" i="8"/>
  <c r="C107" i="6"/>
  <c r="L245" i="8"/>
  <c r="D107" i="6"/>
  <c r="M245" i="8"/>
  <c r="C221" i="6"/>
  <c r="L451" i="8"/>
  <c r="K451" i="8"/>
  <c r="K202" i="8"/>
  <c r="D209" i="6"/>
  <c r="M202" i="8"/>
  <c r="K426" i="8"/>
  <c r="C198" i="6"/>
  <c r="L426" i="8"/>
  <c r="K672" i="8"/>
  <c r="C182" i="6"/>
  <c r="L672" i="8"/>
  <c r="D182" i="6"/>
  <c r="M672" i="8"/>
  <c r="M705" i="8"/>
  <c r="M601" i="8"/>
  <c r="K656" i="8"/>
  <c r="C127" i="6"/>
  <c r="L656" i="8"/>
  <c r="K542" i="8"/>
  <c r="D106" i="6"/>
  <c r="M542" i="8"/>
  <c r="C97" i="6"/>
  <c r="L596" i="8"/>
  <c r="D97" i="6"/>
  <c r="M596" i="8"/>
  <c r="K596" i="8"/>
  <c r="D11" i="6"/>
  <c r="M477" i="8"/>
  <c r="K477" i="8"/>
  <c r="K537" i="8"/>
  <c r="K374" i="8"/>
  <c r="D388" i="6"/>
  <c r="M374" i="8"/>
  <c r="D301" i="6"/>
  <c r="M319" i="8"/>
  <c r="K319" i="8"/>
  <c r="K341" i="8"/>
  <c r="C295" i="6"/>
  <c r="L341" i="8"/>
  <c r="K269" i="8"/>
  <c r="C276" i="6"/>
  <c r="L269" i="8"/>
  <c r="K189" i="8"/>
  <c r="D247" i="6"/>
  <c r="M189" i="8"/>
  <c r="K557" i="8"/>
  <c r="C241" i="6"/>
  <c r="L557" i="8"/>
  <c r="D241" i="6"/>
  <c r="M557" i="8"/>
  <c r="K184" i="8"/>
  <c r="D179" i="6"/>
  <c r="M184" i="8"/>
  <c r="K67" i="8"/>
  <c r="D169" i="6"/>
  <c r="M67" i="8"/>
  <c r="K471" i="8"/>
  <c r="C160" i="6"/>
  <c r="L471" i="8"/>
  <c r="D160" i="6"/>
  <c r="M471" i="8"/>
  <c r="C146" i="6"/>
  <c r="L370" i="8"/>
  <c r="K370" i="8"/>
  <c r="D146" i="6"/>
  <c r="M370" i="8"/>
  <c r="K65" i="8"/>
  <c r="D139" i="6"/>
  <c r="M65" i="8"/>
  <c r="D123" i="6"/>
  <c r="M675" i="8"/>
  <c r="K675" i="8"/>
  <c r="C123" i="6"/>
  <c r="L675" i="8"/>
  <c r="K171" i="8"/>
  <c r="C113" i="6"/>
  <c r="L171" i="8"/>
  <c r="D113" i="6"/>
  <c r="M171" i="8"/>
  <c r="K600" i="8"/>
  <c r="C85" i="6"/>
  <c r="L600" i="8"/>
  <c r="D85" i="6"/>
  <c r="M600" i="8"/>
  <c r="D15" i="6"/>
  <c r="M292" i="8"/>
  <c r="K292" i="8"/>
  <c r="K419" i="8"/>
  <c r="D446" i="6"/>
  <c r="M419" i="8"/>
  <c r="K407" i="8"/>
  <c r="C430" i="6"/>
  <c r="L407" i="8"/>
  <c r="C420" i="6"/>
  <c r="L531" i="8"/>
  <c r="C407" i="6"/>
  <c r="L571" i="8"/>
  <c r="D385" i="6"/>
  <c r="M742" i="8"/>
  <c r="K648" i="8"/>
  <c r="K617" i="8"/>
  <c r="K577" i="8"/>
  <c r="K671" i="8"/>
  <c r="K663" i="8"/>
  <c r="C280" i="6"/>
  <c r="L663" i="8"/>
  <c r="K353" i="8"/>
  <c r="C278" i="6"/>
  <c r="L353" i="8"/>
  <c r="D260" i="6"/>
  <c r="M708" i="8"/>
  <c r="K708" i="8"/>
  <c r="C260" i="6"/>
  <c r="L708" i="8"/>
  <c r="C257" i="6"/>
  <c r="L37" i="8"/>
  <c r="C230" i="6"/>
  <c r="L149" i="8"/>
  <c r="K500" i="8"/>
  <c r="C218" i="6"/>
  <c r="L500" i="8"/>
  <c r="D218" i="6"/>
  <c r="M500" i="8"/>
  <c r="K620" i="8"/>
  <c r="C145" i="6"/>
  <c r="L620" i="8"/>
  <c r="D145" i="6"/>
  <c r="M620" i="8"/>
  <c r="K705" i="8"/>
  <c r="K601" i="8"/>
  <c r="K340" i="8"/>
  <c r="D91" i="6"/>
  <c r="M340" i="8"/>
  <c r="C91" i="6"/>
  <c r="L340" i="8"/>
  <c r="C73" i="6"/>
  <c r="L278" i="8"/>
  <c r="D73" i="6"/>
  <c r="M278" i="8"/>
  <c r="C21" i="6"/>
  <c r="L256" i="8"/>
  <c r="D21" i="6"/>
  <c r="M256" i="8"/>
  <c r="K434" i="8"/>
  <c r="K432" i="8"/>
  <c r="C432" i="6"/>
  <c r="K745" i="8"/>
  <c r="C411" i="6"/>
  <c r="L745" i="8"/>
  <c r="D411" i="6"/>
  <c r="M745" i="8"/>
  <c r="D335" i="6"/>
  <c r="M729" i="8"/>
  <c r="D323" i="6"/>
  <c r="M743" i="8"/>
  <c r="K643" i="8"/>
  <c r="C208" i="6"/>
  <c r="L643" i="8"/>
  <c r="D208" i="6"/>
  <c r="M643" i="8"/>
  <c r="K48" i="8"/>
  <c r="C126" i="6"/>
  <c r="L48" i="8"/>
  <c r="D126" i="6"/>
  <c r="M48" i="8"/>
  <c r="K544" i="8"/>
  <c r="C84" i="6"/>
  <c r="L544" i="8"/>
  <c r="D84" i="6"/>
  <c r="M544" i="8"/>
  <c r="D28" i="6"/>
  <c r="M290" i="8"/>
  <c r="K290" i="8"/>
  <c r="C28" i="6"/>
  <c r="L290" i="8"/>
  <c r="D457" i="6"/>
  <c r="M721" i="8"/>
  <c r="K548" i="8"/>
  <c r="D452" i="6"/>
  <c r="M548" i="8"/>
  <c r="K18" i="8"/>
  <c r="D409" i="6"/>
  <c r="M18" i="8"/>
  <c r="K145" i="8"/>
  <c r="D404" i="6"/>
  <c r="M145" i="8"/>
  <c r="C402" i="6"/>
  <c r="L272" i="8"/>
  <c r="C385" i="6"/>
  <c r="L742" i="8"/>
  <c r="K216" i="8"/>
  <c r="K44" i="8"/>
  <c r="K679" i="8"/>
  <c r="D358" i="6"/>
  <c r="M679" i="8"/>
  <c r="C335" i="6"/>
  <c r="L729" i="8"/>
  <c r="C333" i="6"/>
  <c r="L397" i="8"/>
  <c r="C323" i="6"/>
  <c r="L743" i="8"/>
  <c r="K15" i="8"/>
  <c r="K381" i="8"/>
  <c r="C292" i="6"/>
  <c r="L485" i="8"/>
  <c r="C220" i="6"/>
  <c r="L122" i="8"/>
  <c r="K362" i="8"/>
  <c r="C197" i="6"/>
  <c r="L362" i="8"/>
  <c r="D197" i="6"/>
  <c r="M362" i="8"/>
  <c r="D174" i="6"/>
  <c r="M380" i="8"/>
  <c r="K380" i="8"/>
  <c r="C174" i="6"/>
  <c r="L380" i="8"/>
  <c r="K176" i="8"/>
  <c r="D102" i="6"/>
  <c r="M176" i="8"/>
  <c r="C102" i="6"/>
  <c r="L176" i="8"/>
  <c r="K163" i="8"/>
  <c r="C93" i="6"/>
  <c r="L163" i="8"/>
  <c r="K94" i="8"/>
  <c r="D81" i="6"/>
  <c r="M94" i="8"/>
  <c r="K604" i="8"/>
  <c r="C60" i="6"/>
  <c r="L604" i="8"/>
  <c r="D60" i="6"/>
  <c r="M604" i="8"/>
  <c r="K670" i="8"/>
  <c r="C54" i="6"/>
  <c r="L670" i="8"/>
  <c r="D54" i="6"/>
  <c r="M670" i="8"/>
  <c r="K493" i="8"/>
  <c r="C40" i="6"/>
  <c r="L493" i="8"/>
  <c r="K503" i="8"/>
  <c r="C413" i="6"/>
  <c r="L503" i="8"/>
  <c r="K384" i="8"/>
  <c r="D356" i="6"/>
  <c r="M384" i="8"/>
  <c r="K303" i="8"/>
  <c r="C338" i="6"/>
  <c r="L303" i="8"/>
  <c r="K348" i="8"/>
  <c r="C326" i="6"/>
  <c r="L348" i="8"/>
  <c r="K139" i="8"/>
  <c r="C252" i="6"/>
  <c r="L139" i="8"/>
  <c r="D252" i="6"/>
  <c r="M139" i="8"/>
  <c r="K567" i="8"/>
  <c r="C246" i="6"/>
  <c r="L567" i="8"/>
  <c r="K231" i="8"/>
  <c r="D203" i="6"/>
  <c r="M231" i="8"/>
  <c r="K744" i="8"/>
  <c r="D189" i="6"/>
  <c r="M744" i="8"/>
  <c r="C162" i="6"/>
  <c r="L627" i="8"/>
  <c r="D162" i="6"/>
  <c r="M627" i="8"/>
  <c r="K627" i="8"/>
  <c r="L281" i="8"/>
  <c r="D99" i="6"/>
  <c r="M265" i="8"/>
  <c r="C99" i="6"/>
  <c r="L265" i="8"/>
  <c r="K265" i="8"/>
  <c r="K571" i="8"/>
  <c r="K28" i="8"/>
  <c r="C366" i="6"/>
  <c r="L28" i="8"/>
  <c r="K29" i="8"/>
  <c r="D362" i="6"/>
  <c r="M29" i="8"/>
  <c r="K206" i="8"/>
  <c r="C352" i="6"/>
  <c r="L206" i="8"/>
  <c r="K198" i="8"/>
  <c r="C350" i="6"/>
  <c r="L198" i="8"/>
  <c r="K510" i="8"/>
  <c r="K504" i="8"/>
  <c r="K347" i="8"/>
  <c r="D240" i="6"/>
  <c r="M347" i="8"/>
  <c r="K448" i="8"/>
  <c r="D213" i="6"/>
  <c r="M448" i="8"/>
  <c r="D180" i="6"/>
  <c r="M30" i="8"/>
  <c r="K633" i="8"/>
  <c r="C167" i="6"/>
  <c r="L633" i="8"/>
  <c r="D167" i="6"/>
  <c r="M633" i="8"/>
  <c r="C57" i="6"/>
  <c r="L310" i="8"/>
  <c r="D57" i="6"/>
  <c r="M310" i="8"/>
  <c r="K310" i="8"/>
  <c r="K457" i="8"/>
  <c r="K24" i="8"/>
  <c r="C264" i="6"/>
  <c r="L24" i="8"/>
  <c r="K308" i="8"/>
  <c r="K185" i="8"/>
  <c r="C166" i="6"/>
  <c r="L386" i="8"/>
  <c r="K386" i="8"/>
  <c r="D166" i="6"/>
  <c r="M386" i="8"/>
  <c r="K614" i="8"/>
  <c r="C111" i="6"/>
  <c r="L614" i="8"/>
  <c r="D111" i="6"/>
  <c r="M614" i="8"/>
  <c r="K323" i="8"/>
  <c r="C89" i="6"/>
  <c r="K253" i="8"/>
  <c r="C83" i="6"/>
  <c r="L117" i="8"/>
  <c r="K117" i="8"/>
  <c r="K197" i="8"/>
  <c r="C64" i="6"/>
  <c r="L197" i="8"/>
  <c r="C59" i="6"/>
  <c r="L55" i="8"/>
  <c r="K55" i="8"/>
  <c r="K313" i="8"/>
  <c r="D17" i="6"/>
  <c r="M313" i="8"/>
  <c r="D13" i="6"/>
  <c r="M566" i="8"/>
  <c r="K442" i="8"/>
  <c r="K72" i="8"/>
  <c r="D256" i="6"/>
  <c r="M72" i="8"/>
  <c r="D186" i="6"/>
  <c r="M514" i="8"/>
  <c r="K514" i="8"/>
  <c r="K235" i="8"/>
  <c r="C178" i="6"/>
  <c r="L235" i="8"/>
  <c r="K421" i="8"/>
  <c r="C176" i="6"/>
  <c r="L421" i="8"/>
  <c r="C148" i="6"/>
  <c r="L505" i="8"/>
  <c r="D143" i="6"/>
  <c r="M586" i="8"/>
  <c r="K586" i="8"/>
  <c r="K383" i="8"/>
  <c r="D131" i="6"/>
  <c r="M383" i="8"/>
  <c r="C13" i="6"/>
  <c r="L566" i="8"/>
  <c r="K147" i="8"/>
  <c r="C168" i="6"/>
  <c r="L147" i="8"/>
  <c r="D168" i="6"/>
  <c r="M147" i="8"/>
  <c r="K120" i="8"/>
  <c r="K134" i="8"/>
  <c r="K281" i="8"/>
  <c r="K170" i="8"/>
  <c r="D133" i="6"/>
  <c r="D53" i="6"/>
  <c r="M411" i="8"/>
  <c r="K411" i="8"/>
  <c r="C53" i="6"/>
  <c r="L411" i="8"/>
  <c r="K486" i="8"/>
  <c r="C50" i="6"/>
  <c r="L486" i="8"/>
  <c r="D50" i="6"/>
  <c r="M486" i="8"/>
  <c r="K301" i="8"/>
  <c r="C204" i="6"/>
  <c r="L301" i="8"/>
  <c r="K166" i="8"/>
  <c r="D192" i="6"/>
  <c r="M166" i="8"/>
  <c r="D172" i="6"/>
  <c r="M79" i="8"/>
  <c r="K79" i="8"/>
  <c r="D154" i="6"/>
  <c r="M102" i="8"/>
  <c r="K255" i="8"/>
  <c r="D152" i="6"/>
  <c r="M255" i="8"/>
  <c r="K438" i="8"/>
  <c r="D134" i="6"/>
  <c r="M438" i="8"/>
  <c r="K382" i="8"/>
  <c r="D119" i="6"/>
  <c r="M382" i="8"/>
  <c r="K513" i="8"/>
  <c r="C100" i="6"/>
  <c r="L513" i="8"/>
  <c r="C68" i="6"/>
  <c r="L345" i="8"/>
  <c r="K345" i="8"/>
  <c r="K223" i="8"/>
  <c r="K102" i="8"/>
  <c r="K628" i="8"/>
  <c r="K547" i="8"/>
  <c r="K591" i="8"/>
  <c r="D238" i="6"/>
  <c r="M591" i="8"/>
  <c r="K472" i="8"/>
  <c r="D234" i="6"/>
  <c r="M472" i="8"/>
  <c r="C90" i="6"/>
  <c r="L204" i="8"/>
  <c r="K204" i="8"/>
  <c r="K153" i="8"/>
  <c r="K625" i="8"/>
  <c r="K533" i="8"/>
  <c r="K719" i="8"/>
  <c r="K594" i="8"/>
  <c r="K52" i="8"/>
  <c r="D137" i="6"/>
  <c r="M52" i="8"/>
  <c r="K87" i="8"/>
  <c r="D79" i="6"/>
  <c r="M87" i="8"/>
  <c r="C51" i="6"/>
  <c r="L602" i="8"/>
  <c r="C46" i="6"/>
  <c r="L293" i="8"/>
  <c r="D27" i="6"/>
  <c r="M666" i="8"/>
  <c r="K578" i="8"/>
  <c r="D55" i="6"/>
  <c r="M81" i="8"/>
  <c r="K81" i="8"/>
  <c r="K57" i="8"/>
  <c r="K58" i="8"/>
  <c r="K286" i="8"/>
  <c r="K251" i="8"/>
  <c r="K462" i="8"/>
  <c r="K443" i="8"/>
  <c r="K481" i="8"/>
  <c r="D95" i="6"/>
  <c r="M481" i="8"/>
  <c r="M575" i="8"/>
  <c r="M381" i="8"/>
  <c r="L17" i="8"/>
  <c r="L16" i="8"/>
  <c r="M449" i="8"/>
  <c r="L667" i="8"/>
  <c r="M441" i="8"/>
  <c r="L190" i="8"/>
  <c r="L533" i="8"/>
  <c r="M323" i="8"/>
  <c r="L625" i="8"/>
  <c r="M321" i="8"/>
  <c r="M190" i="8"/>
  <c r="M510" i="8"/>
  <c r="M443" i="8"/>
  <c r="M177" i="8"/>
  <c r="L286" i="8"/>
  <c r="L58" i="8"/>
  <c r="L287" i="8"/>
  <c r="L207" i="8"/>
  <c r="L547" i="8"/>
  <c r="M62" i="8"/>
  <c r="M547" i="8"/>
  <c r="L208" i="8"/>
  <c r="M57" i="8"/>
  <c r="M577" i="8"/>
  <c r="M207" i="8"/>
  <c r="M671" i="8"/>
  <c r="M208" i="8"/>
  <c r="M648" i="8"/>
  <c r="M286" i="8"/>
  <c r="M287" i="8"/>
  <c r="L601" i="8"/>
  <c r="L688" i="8"/>
  <c r="L251" i="8"/>
  <c r="M315" i="8"/>
  <c r="M113" i="8"/>
  <c r="M408" i="8"/>
  <c r="M185" i="8"/>
  <c r="M733" i="8"/>
  <c r="M216" i="8"/>
  <c r="M44" i="8"/>
  <c r="M252" i="8"/>
  <c r="M715" i="8"/>
  <c r="M668" i="8"/>
  <c r="M667" i="8"/>
  <c r="J17" i="5"/>
  <c r="M625" i="8"/>
  <c r="J444" i="5"/>
  <c r="M432" i="8"/>
  <c r="M434" i="8"/>
  <c r="J32" i="5"/>
  <c r="L686" i="8"/>
  <c r="L716" i="8"/>
  <c r="J418" i="5"/>
  <c r="L617" i="8"/>
  <c r="L648" i="8"/>
  <c r="L577" i="8"/>
  <c r="L671" i="8"/>
  <c r="L308" i="8"/>
  <c r="L185" i="8"/>
  <c r="L44" i="8"/>
  <c r="L46" i="8"/>
  <c r="L216" i="8"/>
  <c r="L504" i="8"/>
  <c r="L510" i="8"/>
  <c r="L605" i="8"/>
  <c r="L592" i="8"/>
  <c r="M170" i="8"/>
  <c r="M281" i="8"/>
  <c r="M120" i="8"/>
  <c r="M134" i="8"/>
  <c r="L322" i="8"/>
  <c r="L252" i="8"/>
  <c r="J6" i="8"/>
  <c r="J343" i="5"/>
  <c r="J202" i="5"/>
  <c r="J58" i="5"/>
  <c r="J28" i="5"/>
  <c r="J120" i="5"/>
  <c r="J276" i="5"/>
  <c r="J431" i="5"/>
  <c r="J269" i="5"/>
  <c r="J152" i="5"/>
  <c r="J45" i="5"/>
  <c r="J425" i="5"/>
  <c r="J51" i="5"/>
  <c r="J428" i="5"/>
  <c r="J372" i="5"/>
  <c r="J316" i="5"/>
  <c r="J381" i="5"/>
  <c r="J135" i="5"/>
  <c r="J265" i="5"/>
  <c r="J400" i="5"/>
  <c r="J245" i="5"/>
  <c r="J86" i="5"/>
  <c r="J383" i="5"/>
  <c r="J3" i="5"/>
  <c r="J67" i="5"/>
  <c r="J329" i="5"/>
  <c r="J175" i="5"/>
  <c r="J10" i="5"/>
  <c r="J353" i="5"/>
  <c r="J160" i="5"/>
  <c r="J6" i="5"/>
  <c r="J313" i="5"/>
  <c r="J158" i="5"/>
  <c r="J455" i="5"/>
  <c r="J300" i="5"/>
  <c r="J144" i="5"/>
  <c r="J331" i="5"/>
  <c r="J190" i="5"/>
  <c r="J47" i="5"/>
  <c r="J133" i="5"/>
  <c r="J289" i="5"/>
  <c r="J299" i="5"/>
  <c r="J217" i="5"/>
  <c r="J83" i="5"/>
  <c r="J452" i="5"/>
  <c r="J84" i="5"/>
  <c r="J454" i="5"/>
  <c r="J23" i="5"/>
  <c r="J401" i="5"/>
  <c r="J346" i="5"/>
  <c r="J411" i="5"/>
  <c r="J165" i="5"/>
  <c r="J7" i="5"/>
  <c r="J295" i="5"/>
  <c r="J387" i="5"/>
  <c r="J232" i="5"/>
  <c r="J72" i="5"/>
  <c r="J370" i="5"/>
  <c r="J216" i="5"/>
  <c r="J53" i="5"/>
  <c r="J317" i="5"/>
  <c r="J162" i="5"/>
  <c r="J445" i="5"/>
  <c r="J340" i="5"/>
  <c r="J147" i="5"/>
  <c r="J456" i="5"/>
  <c r="J301" i="5"/>
  <c r="J145" i="5"/>
  <c r="J442" i="5"/>
  <c r="J287" i="5"/>
  <c r="J131" i="5"/>
  <c r="M605" i="8"/>
  <c r="M592" i="8"/>
  <c r="J463" i="5"/>
  <c r="J320" i="5"/>
  <c r="J178" i="5"/>
  <c r="J35" i="5"/>
  <c r="J146" i="5"/>
  <c r="J302" i="5"/>
  <c r="J457" i="5"/>
  <c r="J332" i="5"/>
  <c r="J244" i="5"/>
  <c r="J114" i="5"/>
  <c r="J182" i="5"/>
  <c r="J116" i="5"/>
  <c r="J278" i="5"/>
  <c r="J55" i="5"/>
  <c r="J434" i="5"/>
  <c r="J375" i="5"/>
  <c r="J465" i="5"/>
  <c r="J195" i="5"/>
  <c r="J324" i="5"/>
  <c r="J374" i="5"/>
  <c r="J220" i="5"/>
  <c r="J57" i="5"/>
  <c r="J357" i="5"/>
  <c r="J203" i="5"/>
  <c r="J39" i="5"/>
  <c r="J304" i="5"/>
  <c r="J149" i="5"/>
  <c r="J406" i="5"/>
  <c r="J315" i="5"/>
  <c r="J134" i="5"/>
  <c r="J443" i="5"/>
  <c r="J288" i="5"/>
  <c r="J132" i="5"/>
  <c r="J429" i="5"/>
  <c r="J274" i="5"/>
  <c r="J117" i="5"/>
  <c r="L434" i="8"/>
  <c r="L432" i="8"/>
  <c r="M297" i="8"/>
  <c r="M244" i="8"/>
  <c r="M712" i="8"/>
  <c r="M706" i="8"/>
  <c r="M618" i="8"/>
  <c r="J451" i="5"/>
  <c r="J308" i="5"/>
  <c r="J166" i="5"/>
  <c r="J1" i="5"/>
  <c r="J159" i="5"/>
  <c r="J314" i="5"/>
  <c r="J360" i="5"/>
  <c r="J307" i="5"/>
  <c r="J148" i="5"/>
  <c r="J371" i="5"/>
  <c r="J151" i="5"/>
  <c r="J88" i="5"/>
  <c r="J460" i="5"/>
  <c r="J27" i="5"/>
  <c r="J410" i="5"/>
  <c r="J229" i="5"/>
  <c r="J358" i="5"/>
  <c r="J361" i="5"/>
  <c r="J207" i="5"/>
  <c r="J44" i="5"/>
  <c r="J344" i="5"/>
  <c r="J189" i="5"/>
  <c r="J25" i="5"/>
  <c r="J292" i="5"/>
  <c r="J136" i="5"/>
  <c r="J366" i="5"/>
  <c r="J4" i="5"/>
  <c r="J121" i="5"/>
  <c r="J430" i="5"/>
  <c r="J275" i="5"/>
  <c r="J119" i="5"/>
  <c r="J416" i="5"/>
  <c r="J260" i="5"/>
  <c r="J103" i="5"/>
  <c r="L297" i="8"/>
  <c r="L244" i="8"/>
  <c r="J439" i="5"/>
  <c r="J297" i="5"/>
  <c r="J154" i="5"/>
  <c r="J12" i="5"/>
  <c r="J172" i="5"/>
  <c r="J326" i="5"/>
  <c r="J13" i="5"/>
  <c r="J394" i="5"/>
  <c r="J336" i="5"/>
  <c r="J179" i="5"/>
  <c r="J433" i="5"/>
  <c r="J180" i="5"/>
  <c r="J125" i="5"/>
  <c r="J59" i="5"/>
  <c r="J437" i="5"/>
  <c r="J257" i="5"/>
  <c r="J386" i="5"/>
  <c r="J348" i="5"/>
  <c r="J194" i="5"/>
  <c r="J30" i="5"/>
  <c r="J330" i="5"/>
  <c r="J176" i="5"/>
  <c r="J11" i="5"/>
  <c r="J279" i="5"/>
  <c r="J123" i="5"/>
  <c r="J327" i="5"/>
  <c r="J277" i="5"/>
  <c r="J107" i="5"/>
  <c r="J417" i="5"/>
  <c r="J262" i="5"/>
  <c r="J104" i="5"/>
  <c r="J402" i="5"/>
  <c r="J247" i="5"/>
  <c r="J89" i="5"/>
  <c r="L253" i="8"/>
  <c r="L323" i="8"/>
  <c r="M17" i="8"/>
  <c r="M417" i="8"/>
  <c r="M16" i="8"/>
  <c r="L13" i="8"/>
  <c r="L14" i="8"/>
  <c r="L363" i="8"/>
  <c r="J427" i="5"/>
  <c r="J285" i="5"/>
  <c r="J142" i="5"/>
  <c r="J111" i="5"/>
  <c r="L615" i="8"/>
  <c r="L564" i="8"/>
  <c r="L676" i="8"/>
  <c r="J21" i="5"/>
  <c r="J185" i="5"/>
  <c r="J339" i="5"/>
  <c r="J43" i="5"/>
  <c r="J424" i="5"/>
  <c r="J399" i="5"/>
  <c r="J208" i="5"/>
  <c r="J213" i="5"/>
  <c r="J153" i="5"/>
  <c r="J97" i="5"/>
  <c r="J464" i="5"/>
  <c r="J65" i="5"/>
  <c r="J291" i="5"/>
  <c r="J29" i="5"/>
  <c r="J41" i="5"/>
  <c r="J420" i="5"/>
  <c r="J335" i="5"/>
  <c r="J181" i="5"/>
  <c r="J16" i="5"/>
  <c r="J318" i="5"/>
  <c r="J163" i="5"/>
  <c r="J421" i="5"/>
  <c r="J266" i="5"/>
  <c r="J109" i="5"/>
  <c r="J290" i="5"/>
  <c r="J264" i="5"/>
  <c r="J92" i="5"/>
  <c r="J404" i="5"/>
  <c r="J248" i="5"/>
  <c r="J90" i="5"/>
  <c r="J389" i="5"/>
  <c r="J234" i="5"/>
  <c r="J74" i="5"/>
  <c r="L711" i="8"/>
  <c r="L549" i="8"/>
  <c r="L606" i="8"/>
  <c r="M363" i="8"/>
  <c r="M13" i="8"/>
  <c r="M14" i="8"/>
  <c r="L657" i="8"/>
  <c r="L527" i="8"/>
  <c r="L518" i="8"/>
  <c r="J415" i="5"/>
  <c r="J273" i="5"/>
  <c r="J130" i="5"/>
  <c r="J99" i="5"/>
  <c r="M676" i="8"/>
  <c r="M615" i="8"/>
  <c r="M564" i="8"/>
  <c r="J34" i="5"/>
  <c r="J198" i="5"/>
  <c r="J352" i="5"/>
  <c r="J79" i="5"/>
  <c r="J450" i="5"/>
  <c r="J459" i="5"/>
  <c r="J242" i="5"/>
  <c r="J243" i="5"/>
  <c r="J187" i="5"/>
  <c r="J127" i="5"/>
  <c r="J98" i="5"/>
  <c r="J321" i="5"/>
  <c r="J164" i="5"/>
  <c r="J71" i="5"/>
  <c r="J447" i="5"/>
  <c r="J323" i="5"/>
  <c r="J168" i="5"/>
  <c r="J461" i="5"/>
  <c r="J305" i="5"/>
  <c r="J150" i="5"/>
  <c r="J408" i="5"/>
  <c r="J253" i="5"/>
  <c r="J95" i="5"/>
  <c r="J173" i="5"/>
  <c r="J251" i="5"/>
  <c r="J78" i="5"/>
  <c r="J390" i="5"/>
  <c r="J235" i="5"/>
  <c r="J76" i="5"/>
  <c r="J376" i="5"/>
  <c r="J222" i="5"/>
  <c r="J60" i="5"/>
  <c r="J403" i="5"/>
  <c r="J261" i="5"/>
  <c r="J118" i="5"/>
  <c r="J87" i="5"/>
  <c r="J49" i="5"/>
  <c r="J211" i="5"/>
  <c r="J365" i="5"/>
  <c r="L210" i="8"/>
  <c r="L209" i="8"/>
  <c r="L59" i="8"/>
  <c r="L289" i="8"/>
  <c r="L60" i="8"/>
  <c r="L288" i="8"/>
  <c r="J113" i="5"/>
  <c r="J270" i="5"/>
  <c r="J272" i="5"/>
  <c r="J218" i="5"/>
  <c r="J161" i="5"/>
  <c r="J129" i="5"/>
  <c r="J349" i="5"/>
  <c r="J256" i="5"/>
  <c r="J108" i="5"/>
  <c r="J466" i="5"/>
  <c r="J310" i="5"/>
  <c r="J155" i="5"/>
  <c r="J448" i="5"/>
  <c r="J293" i="5"/>
  <c r="J137" i="5"/>
  <c r="J395" i="5"/>
  <c r="J240" i="5"/>
  <c r="J80" i="5"/>
  <c r="J458" i="5"/>
  <c r="J238" i="5"/>
  <c r="J64" i="5"/>
  <c r="J377" i="5"/>
  <c r="J223" i="5"/>
  <c r="J61" i="5"/>
  <c r="J363" i="5"/>
  <c r="J209" i="5"/>
  <c r="J46" i="5"/>
  <c r="M527" i="8"/>
  <c r="M657" i="8"/>
  <c r="M518" i="8"/>
  <c r="M700" i="8"/>
  <c r="M574" i="8"/>
  <c r="J391" i="5"/>
  <c r="J249" i="5"/>
  <c r="J106" i="5"/>
  <c r="J75" i="5"/>
  <c r="J62" i="5"/>
  <c r="J224" i="5"/>
  <c r="J378" i="5"/>
  <c r="J143" i="5"/>
  <c r="J18" i="5"/>
  <c r="J303" i="5"/>
  <c r="J306" i="5"/>
  <c r="J246" i="5"/>
  <c r="J192" i="5"/>
  <c r="J193" i="5"/>
  <c r="J384" i="5"/>
  <c r="J347" i="5"/>
  <c r="J139" i="5"/>
  <c r="J453" i="5"/>
  <c r="J298" i="5"/>
  <c r="J141" i="5"/>
  <c r="J435" i="5"/>
  <c r="J280" i="5"/>
  <c r="J124" i="5"/>
  <c r="J382" i="5"/>
  <c r="J228" i="5"/>
  <c r="J66" i="5"/>
  <c r="J432" i="5"/>
  <c r="J225" i="5"/>
  <c r="J50" i="5"/>
  <c r="J364" i="5"/>
  <c r="J210" i="5"/>
  <c r="J48" i="5"/>
  <c r="J350" i="5"/>
  <c r="J196" i="5"/>
  <c r="L574" i="8"/>
  <c r="L700" i="8"/>
  <c r="J379" i="5"/>
  <c r="J237" i="5"/>
  <c r="J94" i="5"/>
  <c r="J63" i="5"/>
  <c r="J138" i="5"/>
  <c r="J230" i="5"/>
  <c r="J294" i="5"/>
  <c r="J385" i="5"/>
  <c r="J26" i="5"/>
  <c r="J56" i="5"/>
  <c r="J93" i="5"/>
  <c r="J156" i="5"/>
  <c r="J252" i="5"/>
  <c r="J311" i="5"/>
  <c r="J373" i="5"/>
  <c r="J462" i="5"/>
  <c r="J191" i="5"/>
  <c r="J407" i="5"/>
  <c r="J37" i="5"/>
  <c r="J69" i="5"/>
  <c r="J167" i="5"/>
  <c r="J200" i="5"/>
  <c r="J259" i="5"/>
  <c r="J322" i="5"/>
  <c r="J446" i="5"/>
  <c r="J126" i="5"/>
  <c r="J219" i="5"/>
  <c r="J282" i="5"/>
  <c r="J345" i="5"/>
  <c r="J436" i="5"/>
  <c r="J102" i="5"/>
  <c r="J354" i="5"/>
  <c r="J414" i="5"/>
  <c r="J9" i="5"/>
  <c r="J42" i="5"/>
  <c r="J73" i="5"/>
  <c r="J140" i="5"/>
  <c r="J174" i="5"/>
  <c r="J205" i="5"/>
  <c r="J268" i="5"/>
  <c r="J328" i="5"/>
  <c r="J388" i="5"/>
  <c r="J449" i="5"/>
  <c r="J112" i="5"/>
  <c r="J233" i="5"/>
  <c r="J296" i="5"/>
  <c r="J359" i="5"/>
  <c r="J423" i="5"/>
  <c r="M288" i="8"/>
  <c r="M60" i="8"/>
  <c r="M209" i="8"/>
  <c r="M210" i="8"/>
  <c r="M59" i="8"/>
  <c r="M289" i="8"/>
  <c r="J77" i="5"/>
  <c r="J236" i="5"/>
  <c r="J392" i="5"/>
  <c r="J177" i="5"/>
  <c r="J54" i="5"/>
  <c r="J333" i="5"/>
  <c r="J334" i="5"/>
  <c r="J281" i="5"/>
  <c r="J221" i="5"/>
  <c r="J227" i="5"/>
  <c r="J31" i="5"/>
  <c r="J412" i="5"/>
  <c r="J438" i="5"/>
  <c r="M418" i="8"/>
  <c r="M378" i="8"/>
  <c r="J169" i="5"/>
  <c r="J440" i="5"/>
  <c r="J284" i="5"/>
  <c r="J128" i="5"/>
  <c r="J422" i="5"/>
  <c r="J267" i="5"/>
  <c r="J110" i="5"/>
  <c r="J369" i="5"/>
  <c r="J215" i="5"/>
  <c r="J52" i="5"/>
  <c r="J419" i="5"/>
  <c r="J212" i="5"/>
  <c r="J36" i="5"/>
  <c r="J351" i="5"/>
  <c r="J197" i="5"/>
  <c r="J33" i="5"/>
  <c r="J337" i="5"/>
  <c r="J183" i="5"/>
  <c r="J19" i="5"/>
  <c r="M711" i="8"/>
  <c r="M549" i="8"/>
  <c r="M606" i="8"/>
  <c r="L173" i="8"/>
  <c r="L200" i="8"/>
  <c r="J367" i="5"/>
  <c r="J226" i="5"/>
  <c r="J82" i="5"/>
  <c r="J2" i="5"/>
  <c r="J91" i="5"/>
  <c r="J250" i="5"/>
  <c r="J405" i="5"/>
  <c r="J206" i="5"/>
  <c r="J85" i="5"/>
  <c r="J362" i="5"/>
  <c r="J368" i="5"/>
  <c r="J309" i="5"/>
  <c r="J255" i="5"/>
  <c r="J286" i="5"/>
  <c r="J68" i="5"/>
  <c r="J441" i="5"/>
  <c r="L378" i="8"/>
  <c r="L418" i="8"/>
  <c r="J204" i="5"/>
  <c r="J426" i="5"/>
  <c r="J271" i="5"/>
  <c r="J115" i="5"/>
  <c r="J409" i="5"/>
  <c r="J254" i="5"/>
  <c r="J96" i="5"/>
  <c r="J356" i="5"/>
  <c r="J201" i="5"/>
  <c r="J38" i="5"/>
  <c r="J393" i="5"/>
  <c r="J199" i="5"/>
  <c r="J22" i="5"/>
  <c r="J338" i="5"/>
  <c r="J184" i="5"/>
  <c r="J20" i="5"/>
  <c r="J5" i="5"/>
  <c r="J170" i="5"/>
  <c r="L218" i="8"/>
  <c r="L177" i="8"/>
  <c r="M200" i="8"/>
  <c r="M173" i="8"/>
  <c r="J355" i="5"/>
  <c r="J214" i="5"/>
  <c r="J70" i="5"/>
  <c r="J40" i="5"/>
  <c r="J105" i="5"/>
  <c r="J263" i="5"/>
  <c r="J239" i="5"/>
  <c r="J122" i="5"/>
  <c r="J14" i="5"/>
  <c r="J397" i="5"/>
  <c r="J15" i="5"/>
  <c r="J398" i="5"/>
  <c r="J341" i="5"/>
  <c r="J283" i="5"/>
  <c r="J319" i="5"/>
  <c r="J100" i="5"/>
  <c r="J467" i="5"/>
  <c r="J231" i="5"/>
  <c r="J413" i="5"/>
  <c r="J258" i="5"/>
  <c r="J101" i="5"/>
  <c r="J396" i="5"/>
  <c r="J241" i="5"/>
  <c r="J81" i="5"/>
  <c r="J342" i="5"/>
  <c r="J188" i="5"/>
  <c r="J24" i="5"/>
  <c r="J380" i="5"/>
  <c r="J186" i="5"/>
  <c r="J8" i="5"/>
  <c r="J325" i="5"/>
  <c r="J171" i="5"/>
  <c r="J468" i="5"/>
  <c r="J312" i="5"/>
  <c r="J157" i="5"/>
</calcChain>
</file>

<file path=xl/comments1.xml><?xml version="1.0" encoding="utf-8"?>
<comments xmlns="http://schemas.openxmlformats.org/spreadsheetml/2006/main">
  <authors>
    <author>Bou Sleiman Maroun</author>
  </authors>
  <commentList>
    <comment ref="J10" authorId="0">
      <text>
        <r>
          <rPr>
            <b/>
            <sz val="9"/>
            <color indexed="81"/>
            <rFont val="Tahoma"/>
            <family val="2"/>
          </rPr>
          <t>Bou Sleiman Maroun:</t>
        </r>
        <r>
          <rPr>
            <sz val="9"/>
            <color indexed="81"/>
            <rFont val="Tahoma"/>
            <family val="2"/>
          </rPr>
          <t xml:space="preserve">
SP: serine proteinase; SPH: serine proteinase homologs;
C: clip domain;
PC: partial clip domain;
P: proteinase or proteinase-like domain;
PP: partial proteinase domain;
LDLR: low-density lipoprotein receptor class A domain
SR: scavenger receptor cysteine-rich domain.
 </t>
        </r>
      </text>
    </comment>
  </commentList>
</comments>
</file>

<file path=xl/sharedStrings.xml><?xml version="1.0" encoding="utf-8"?>
<sst xmlns="http://schemas.openxmlformats.org/spreadsheetml/2006/main" count="44421" uniqueCount="16616">
  <si>
    <t>Annotation ID</t>
  </si>
  <si>
    <t>Symbol</t>
  </si>
  <si>
    <t>Name</t>
  </si>
  <si>
    <t>Gene Ontology</t>
  </si>
  <si>
    <t>gene</t>
  </si>
  <si>
    <t>whole</t>
  </si>
  <si>
    <t>crop</t>
  </si>
  <si>
    <t>midgut</t>
  </si>
  <si>
    <t>hindgut</t>
  </si>
  <si>
    <t>-</t>
  </si>
  <si>
    <t>sgland</t>
  </si>
  <si>
    <t>sgland enrichment</t>
  </si>
  <si>
    <t>brain</t>
  </si>
  <si>
    <t>head</t>
  </si>
  <si>
    <t>tubule</t>
  </si>
  <si>
    <t>ovary</t>
  </si>
  <si>
    <t>testis</t>
  </si>
  <si>
    <t>acc</t>
  </si>
  <si>
    <t>l_tubule</t>
  </si>
  <si>
    <t>l_fatbody</t>
  </si>
  <si>
    <t>ta_ganglion</t>
  </si>
  <si>
    <t>carcass</t>
  </si>
  <si>
    <t>CG17876</t>
  </si>
  <si>
    <t>Amy-d</t>
  </si>
  <si>
    <t>Amylase distal</t>
  </si>
  <si>
    <t>Alpha amylases</t>
  </si>
  <si>
    <t>CG18730</t>
  </si>
  <si>
    <t>Amy-p</t>
  </si>
  <si>
    <t>Amylase proximal</t>
  </si>
  <si>
    <t>CG8221</t>
  </si>
  <si>
    <t>Amyrel</t>
  </si>
  <si>
    <t>CG14704</t>
  </si>
  <si>
    <t>PGRP-LB </t>
  </si>
  <si>
    <t>Peptidoglycan recognition protein LB</t>
  </si>
  <si>
    <t>Amidases-PGRP</t>
  </si>
  <si>
    <t>CG14745</t>
  </si>
  <si>
    <t>PGRP-SC2 </t>
  </si>
  <si>
    <t>PGRP-SC2</t>
  </si>
  <si>
    <t>CG14746</t>
  </si>
  <si>
    <t>PGRP-SC1a</t>
  </si>
  <si>
    <t>CG8577</t>
  </si>
  <si>
    <t>PGRP-SC1b</t>
  </si>
  <si>
    <t>CG9681</t>
  </si>
  <si>
    <t>PGRP-SB1 </t>
  </si>
  <si>
    <t>PGRP-SB1</t>
  </si>
  <si>
    <t>CG9697</t>
  </si>
  <si>
    <t>PGRP-SB2 </t>
  </si>
  <si>
    <t>PGRP-SB2</t>
  </si>
  <si>
    <t>CG10531</t>
  </si>
  <si>
    <t>Cht9 </t>
  </si>
  <si>
    <t>Cht9</t>
  </si>
  <si>
    <t>Chitinases</t>
  </si>
  <si>
    <t>CG1780</t>
  </si>
  <si>
    <t>Idgf4 </t>
  </si>
  <si>
    <t>Imaginal disc growth factor 4</t>
  </si>
  <si>
    <t>CG18140</t>
  </si>
  <si>
    <t>Cht3</t>
  </si>
  <si>
    <t>Chitinase 3</t>
  </si>
  <si>
    <t>CG1869</t>
  </si>
  <si>
    <t>Cht7 </t>
  </si>
  <si>
    <t>Cht7</t>
  </si>
  <si>
    <t>CG2054</t>
  </si>
  <si>
    <t>Cht2 </t>
  </si>
  <si>
    <t>Chitinase 2</t>
  </si>
  <si>
    <t>CG30293</t>
  </si>
  <si>
    <t>Cht12 </t>
  </si>
  <si>
    <t>Cht12</t>
  </si>
  <si>
    <t>CG3044</t>
  </si>
  <si>
    <t>Cht11 </t>
  </si>
  <si>
    <t>Cht11</t>
  </si>
  <si>
    <t>CG3986</t>
  </si>
  <si>
    <t>Cht4 </t>
  </si>
  <si>
    <t>Chitinase 4</t>
  </si>
  <si>
    <t>CG4472</t>
  </si>
  <si>
    <t>Idgf1 </t>
  </si>
  <si>
    <t>Imaginal disc growth factor 1</t>
  </si>
  <si>
    <t>CG4475</t>
  </si>
  <si>
    <t>Idgf2 </t>
  </si>
  <si>
    <t>Imaginal disc growth factor 2</t>
  </si>
  <si>
    <t>CG4559</t>
  </si>
  <si>
    <t>Idgf3 </t>
  </si>
  <si>
    <t>Imaginal disc growth factor 3</t>
  </si>
  <si>
    <t>CG5154</t>
  </si>
  <si>
    <t>Idgf5 </t>
  </si>
  <si>
    <t>Imaginal disc growth factor 5</t>
  </si>
  <si>
    <t>CG5210</t>
  </si>
  <si>
    <t>CG5210 </t>
  </si>
  <si>
    <t>CG7565</t>
  </si>
  <si>
    <t>CG7565 </t>
  </si>
  <si>
    <t>CG8460</t>
  </si>
  <si>
    <t>CG9118</t>
  </si>
  <si>
    <t>LysD </t>
  </si>
  <si>
    <t>Lysozyme D</t>
  </si>
  <si>
    <t>CG9307</t>
  </si>
  <si>
    <t>Cht5 </t>
  </si>
  <si>
    <t>Cht5</t>
  </si>
  <si>
    <t>CG9357</t>
  </si>
  <si>
    <t>Cht8 </t>
  </si>
  <si>
    <t>Cht8</t>
  </si>
  <si>
    <t>CG3132</t>
  </si>
  <si>
    <t>Ect3 </t>
  </si>
  <si>
    <t>Galactosidases</t>
  </si>
  <si>
    <t>CG7997</t>
  </si>
  <si>
    <t>CG7997 </t>
  </si>
  <si>
    <t>CG9092</t>
  </si>
  <si>
    <t>Gal </t>
  </si>
  <si>
    <t>β galactosidase</t>
  </si>
  <si>
    <t>CG11669</t>
  </si>
  <si>
    <t>Mal-A7 </t>
  </si>
  <si>
    <t>Maltase A7</t>
  </si>
  <si>
    <t>Glucosidases</t>
  </si>
  <si>
    <t>CG11909</t>
  </si>
  <si>
    <t>tobi </t>
  </si>
  <si>
    <t>target of brain insulin</t>
  </si>
  <si>
    <t>CG14476</t>
  </si>
  <si>
    <t>CG14476 </t>
  </si>
  <si>
    <t>CG14934</t>
  </si>
  <si>
    <t>Mal-B1 </t>
  </si>
  <si>
    <t>Maltase B1</t>
  </si>
  <si>
    <t>CG14935</t>
  </si>
  <si>
    <t>Mal-B2 </t>
  </si>
  <si>
    <t>Maltase B2</t>
  </si>
  <si>
    <t>CG1597</t>
  </si>
  <si>
    <t>CG1597 </t>
  </si>
  <si>
    <t>CG33080</t>
  </si>
  <si>
    <t>CG33080 </t>
  </si>
  <si>
    <t>CG33090</t>
  </si>
  <si>
    <t>CG33090 </t>
  </si>
  <si>
    <t>CG6453</t>
  </si>
  <si>
    <t>CG6453 </t>
  </si>
  <si>
    <t>CG7685</t>
  </si>
  <si>
    <t>CG7685 </t>
  </si>
  <si>
    <t>CG7766</t>
  </si>
  <si>
    <t>CG8690</t>
  </si>
  <si>
    <t>Mal-A8 </t>
  </si>
  <si>
    <t>Maltase A8</t>
  </si>
  <si>
    <t>CG8693</t>
  </si>
  <si>
    <t>Mal-A4 </t>
  </si>
  <si>
    <t>Maltase A4</t>
  </si>
  <si>
    <t>CG8694</t>
  </si>
  <si>
    <t>Mal-A2 </t>
  </si>
  <si>
    <t>Maltase A2</t>
  </si>
  <si>
    <t>CG8695</t>
  </si>
  <si>
    <t>Mal-A3 </t>
  </si>
  <si>
    <t>Maltase A3</t>
  </si>
  <si>
    <t>CG8696</t>
  </si>
  <si>
    <t>Mal-A1 </t>
  </si>
  <si>
    <t>Maltase A1</t>
  </si>
  <si>
    <t>CG9485</t>
  </si>
  <si>
    <t>CG9485 </t>
  </si>
  <si>
    <t>CG11159</t>
  </si>
  <si>
    <t>Lysozymes</t>
  </si>
  <si>
    <t>CG1165</t>
  </si>
  <si>
    <t>LysS </t>
  </si>
  <si>
    <t>Lysozyme S</t>
  </si>
  <si>
    <t>CG1179</t>
  </si>
  <si>
    <t>LysB</t>
  </si>
  <si>
    <t>Lysozyme B</t>
  </si>
  <si>
    <t>CG1180</t>
  </si>
  <si>
    <t>LysE</t>
  </si>
  <si>
    <t>Lysozyme E</t>
  </si>
  <si>
    <t>CG14823</t>
  </si>
  <si>
    <t>CG16756</t>
  </si>
  <si>
    <t>CG16756 </t>
  </si>
  <si>
    <t>CG16799</t>
  </si>
  <si>
    <t>CG16799 </t>
  </si>
  <si>
    <t>CG30062</t>
  </si>
  <si>
    <t>CG30062 </t>
  </si>
  <si>
    <t>CG6421</t>
  </si>
  <si>
    <t>CG6421 </t>
  </si>
  <si>
    <t>CG6426</t>
  </si>
  <si>
    <t>CG6426 </t>
  </si>
  <si>
    <t>CG6429</t>
  </si>
  <si>
    <t>CG6429 </t>
  </si>
  <si>
    <t>CG6435</t>
  </si>
  <si>
    <t>CG6435 </t>
  </si>
  <si>
    <t>CG7798</t>
  </si>
  <si>
    <t>CG8492</t>
  </si>
  <si>
    <t>CG8492 </t>
  </si>
  <si>
    <t>CG9111</t>
  </si>
  <si>
    <t>LysC</t>
  </si>
  <si>
    <t>Lysozyme C</t>
  </si>
  <si>
    <t>CG9116</t>
  </si>
  <si>
    <t>LysP </t>
  </si>
  <si>
    <t>Lysozyme P</t>
  </si>
  <si>
    <t>CG9120</t>
  </si>
  <si>
    <t>LysX</t>
  </si>
  <si>
    <t>Lysozyme X</t>
  </si>
  <si>
    <t>CG11874</t>
  </si>
  <si>
    <t>CG11874 </t>
  </si>
  <si>
    <t>Mannosidases</t>
  </si>
  <si>
    <t>CG12582</t>
  </si>
  <si>
    <t>CG12582 </t>
  </si>
  <si>
    <t>CG14015</t>
  </si>
  <si>
    <t>CG14015 </t>
  </si>
  <si>
    <t>CG18802</t>
  </si>
  <si>
    <t>α-Man-II </t>
  </si>
  <si>
    <t>α Mannosidase II</t>
  </si>
  <si>
    <t>CG31202</t>
  </si>
  <si>
    <t>CG31202 </t>
  </si>
  <si>
    <t>CG3810</t>
  </si>
  <si>
    <t>Edem1 </t>
  </si>
  <si>
    <t>Edem1</t>
  </si>
  <si>
    <t>CG42275</t>
  </si>
  <si>
    <t>α-Man-I </t>
  </si>
  <si>
    <t>α Mannosidase I</t>
  </si>
  <si>
    <t>CG4606</t>
  </si>
  <si>
    <t>α-Man-IIb </t>
  </si>
  <si>
    <t>α-Man-IIb</t>
  </si>
  <si>
    <t>CG5322</t>
  </si>
  <si>
    <t>CG5322 </t>
  </si>
  <si>
    <t>CG5682</t>
  </si>
  <si>
    <t>Edem2 </t>
  </si>
  <si>
    <t>Edem2</t>
  </si>
  <si>
    <t>CG6206</t>
  </si>
  <si>
    <t>CG6206 </t>
  </si>
  <si>
    <t>CG9463</t>
  </si>
  <si>
    <t>CG9463 </t>
  </si>
  <si>
    <t>CG9465</t>
  </si>
  <si>
    <t>CG9465 </t>
  </si>
  <si>
    <t>CG9466</t>
  </si>
  <si>
    <t>CG9466 </t>
  </si>
  <si>
    <t>CG9468</t>
  </si>
  <si>
    <t>CG9468 </t>
  </si>
  <si>
    <t>CG16965</t>
  </si>
  <si>
    <t>CG16965 </t>
  </si>
  <si>
    <t>Trehalases</t>
  </si>
  <si>
    <t>CG6262</t>
  </si>
  <si>
    <t>CG6262 </t>
  </si>
  <si>
    <t>CG9364</t>
  </si>
  <si>
    <t>Treh </t>
  </si>
  <si>
    <t>Trehalase</t>
  </si>
  <si>
    <t>CG10175</t>
  </si>
  <si>
    <t>CG10175 </t>
  </si>
  <si>
    <t>Carboxylesterase</t>
  </si>
  <si>
    <t>CG1031</t>
  </si>
  <si>
    <t>α-Est1 </t>
  </si>
  <si>
    <t>α-Esterase-1</t>
  </si>
  <si>
    <t>CG10339</t>
  </si>
  <si>
    <t>CG10339 </t>
  </si>
  <si>
    <t>CG1082</t>
  </si>
  <si>
    <t>α-Est4 </t>
  </si>
  <si>
    <t>α-Esterase-4</t>
  </si>
  <si>
    <t>CG1089</t>
  </si>
  <si>
    <t>α-Est5 </t>
  </si>
  <si>
    <t>α-Esterase-5</t>
  </si>
  <si>
    <t>CG1108</t>
  </si>
  <si>
    <t>α-Est6 </t>
  </si>
  <si>
    <t>α-Esterase-6</t>
  </si>
  <si>
    <t>CG1112</t>
  </si>
  <si>
    <t>α-Est7 </t>
  </si>
  <si>
    <t>α-Esterase-7</t>
  </si>
  <si>
    <t>CG1121</t>
  </si>
  <si>
    <t>α-Est8</t>
  </si>
  <si>
    <t>α-Esterase-8</t>
  </si>
  <si>
    <t>CG1128</t>
  </si>
  <si>
    <t>α-Est9 </t>
  </si>
  <si>
    <t>α-Esterase-9</t>
  </si>
  <si>
    <t>CG1131</t>
  </si>
  <si>
    <t>α-Est10 </t>
  </si>
  <si>
    <t>α-Esterase-10</t>
  </si>
  <si>
    <t>CG1257</t>
  </si>
  <si>
    <t>α-Est3 </t>
  </si>
  <si>
    <t>α-Esterase-3</t>
  </si>
  <si>
    <t>CG12869</t>
  </si>
  <si>
    <t>CG12869 </t>
  </si>
  <si>
    <t>CG13772</t>
  </si>
  <si>
    <t>neuroligin </t>
  </si>
  <si>
    <t>neuroligin</t>
  </si>
  <si>
    <t>CG17148</t>
  </si>
  <si>
    <t>Est-P </t>
  </si>
  <si>
    <t>Esterase P</t>
  </si>
  <si>
    <t>CG2505</t>
  </si>
  <si>
    <t>α-Est2 </t>
  </si>
  <si>
    <t>α-Esterase-2</t>
  </si>
  <si>
    <t>CG31146</t>
  </si>
  <si>
    <t>Nlg1 </t>
  </si>
  <si>
    <t>Neuroligin 1</t>
  </si>
  <si>
    <t>CG34127</t>
  </si>
  <si>
    <t>CG34127 </t>
  </si>
  <si>
    <t>CG34139</t>
  </si>
  <si>
    <t>CG34139 </t>
  </si>
  <si>
    <t>CG3488</t>
  </si>
  <si>
    <t>Hydr2 </t>
  </si>
  <si>
    <t>α/β hydrolase2</t>
  </si>
  <si>
    <t>CG3841</t>
  </si>
  <si>
    <t>CG3841 </t>
  </si>
  <si>
    <t>CG3903</t>
  </si>
  <si>
    <t>Gli </t>
  </si>
  <si>
    <t>Gliotactin</t>
  </si>
  <si>
    <t>CG4382</t>
  </si>
  <si>
    <t>CG4382 </t>
  </si>
  <si>
    <t>CG4390</t>
  </si>
  <si>
    <t>CG4757</t>
  </si>
  <si>
    <t>CG4757 </t>
  </si>
  <si>
    <t>CG5068</t>
  </si>
  <si>
    <t>CG5068 </t>
  </si>
  <si>
    <t>CG6018</t>
  </si>
  <si>
    <t>CG6018 </t>
  </si>
  <si>
    <t>CG6414</t>
  </si>
  <si>
    <t>CG6414 </t>
  </si>
  <si>
    <t>CG6917</t>
  </si>
  <si>
    <t>Est-6 </t>
  </si>
  <si>
    <t>Esterase 6</t>
  </si>
  <si>
    <t>CG7529</t>
  </si>
  <si>
    <t>Est-Q </t>
  </si>
  <si>
    <t>Esterase Q</t>
  </si>
  <si>
    <t>CG8058</t>
  </si>
  <si>
    <t>Hydr1 </t>
  </si>
  <si>
    <t>α/β hydrolase 1</t>
  </si>
  <si>
    <t>CG8424</t>
  </si>
  <si>
    <t>Jhedup </t>
  </si>
  <si>
    <t>Juvenile hormone esterase duplication</t>
  </si>
  <si>
    <t>CG9287</t>
  </si>
  <si>
    <t>CG9287 </t>
  </si>
  <si>
    <t>CG9289</t>
  </si>
  <si>
    <t>CG9289 </t>
  </si>
  <si>
    <t>CG9858</t>
  </si>
  <si>
    <t>clt</t>
  </si>
  <si>
    <t>cricklet</t>
  </si>
  <si>
    <t>CG10133</t>
  </si>
  <si>
    <t>CG10133 </t>
  </si>
  <si>
    <t>Phospholipase</t>
  </si>
  <si>
    <t>CG10163</t>
  </si>
  <si>
    <t>CG10163 </t>
  </si>
  <si>
    <t>CG10747</t>
  </si>
  <si>
    <t>CG10747 </t>
  </si>
  <si>
    <t>CG11029</t>
  </si>
  <si>
    <t>CG11029 </t>
  </si>
  <si>
    <t>CG11124</t>
  </si>
  <si>
    <t>sPLA2 </t>
  </si>
  <si>
    <t>secretory Phospholipase A2</t>
  </si>
  <si>
    <t>CG11619</t>
  </si>
  <si>
    <t>CG11619 </t>
  </si>
  <si>
    <t>CG12034</t>
  </si>
  <si>
    <t>CG12110</t>
  </si>
  <si>
    <t>Pld </t>
  </si>
  <si>
    <t>Phospholipase D</t>
  </si>
  <si>
    <t>CG14034</t>
  </si>
  <si>
    <t>CG14034 </t>
  </si>
  <si>
    <t>CG14507</t>
  </si>
  <si>
    <t>CG14507 </t>
  </si>
  <si>
    <t>CG14945</t>
  </si>
  <si>
    <t>CG14945 </t>
  </si>
  <si>
    <t>CG15533</t>
  </si>
  <si>
    <t>CG15533 </t>
  </si>
  <si>
    <t>CG15534</t>
  </si>
  <si>
    <t>CG15534 </t>
  </si>
  <si>
    <t>CG1583</t>
  </si>
  <si>
    <t>GIIIspla2 </t>
  </si>
  <si>
    <t>CG17035</t>
  </si>
  <si>
    <t>GXIVsPLA2 </t>
  </si>
  <si>
    <t>GXIVsPLA2</t>
  </si>
  <si>
    <t>CG17191</t>
  </si>
  <si>
    <t>CG17192</t>
  </si>
  <si>
    <t>CG17192 </t>
  </si>
  <si>
    <t>CG18135</t>
  </si>
  <si>
    <t>CG2212</t>
  </si>
  <si>
    <t>sws </t>
  </si>
  <si>
    <t>swiss cheese</t>
  </si>
  <si>
    <t>CG2818</t>
  </si>
  <si>
    <t>CG2818 </t>
  </si>
  <si>
    <t>CG3009</t>
  </si>
  <si>
    <t>CG3009 </t>
  </si>
  <si>
    <t>CG30184</t>
  </si>
  <si>
    <t>CG30184 </t>
  </si>
  <si>
    <t>CG30503</t>
  </si>
  <si>
    <t>CG30503 </t>
  </si>
  <si>
    <t>CG31683</t>
  </si>
  <si>
    <t>CG32052</t>
  </si>
  <si>
    <t>CG32052 </t>
  </si>
  <si>
    <t>CG32741</t>
  </si>
  <si>
    <t>CG3376</t>
  </si>
  <si>
    <t>CG3376 </t>
  </si>
  <si>
    <t>CG3620</t>
  </si>
  <si>
    <t>norpA </t>
  </si>
  <si>
    <t>no receptor potential A</t>
  </si>
  <si>
    <t>CG3942</t>
  </si>
  <si>
    <t>CG3942 </t>
  </si>
  <si>
    <t>CG4200</t>
  </si>
  <si>
    <t>sl </t>
  </si>
  <si>
    <t>small wing</t>
  </si>
  <si>
    <t>CG4267</t>
  </si>
  <si>
    <t>CG4267 </t>
  </si>
  <si>
    <t>CG4574</t>
  </si>
  <si>
    <t>Plc21C </t>
  </si>
  <si>
    <t>Phospholipase C at 21C</t>
  </si>
  <si>
    <t>CG4979</t>
  </si>
  <si>
    <t>sxe2 </t>
  </si>
  <si>
    <t>sex-specific enzyme 2</t>
  </si>
  <si>
    <t>CG6271</t>
  </si>
  <si>
    <t>CG6277</t>
  </si>
  <si>
    <t>CG6277 </t>
  </si>
  <si>
    <t>CG6295</t>
  </si>
  <si>
    <t>CG6295 </t>
  </si>
  <si>
    <t>CG6296</t>
  </si>
  <si>
    <t>CG6296 </t>
  </si>
  <si>
    <t>CG6428</t>
  </si>
  <si>
    <t>CG6428 </t>
  </si>
  <si>
    <t>CG6567</t>
  </si>
  <si>
    <t>CG6567 </t>
  </si>
  <si>
    <t>CG6718</t>
  </si>
  <si>
    <t>iPLA2-VIA</t>
  </si>
  <si>
    <t>calcium-independent phospholipase A2 VIA</t>
  </si>
  <si>
    <t>CG6962</t>
  </si>
  <si>
    <t>CG7351</t>
  </si>
  <si>
    <t>PCID2 </t>
  </si>
  <si>
    <t>PCI domain-containing protein 2</t>
  </si>
  <si>
    <t>CG7365</t>
  </si>
  <si>
    <t>CG7365 </t>
  </si>
  <si>
    <t>CG8526</t>
  </si>
  <si>
    <t>CG8552</t>
  </si>
  <si>
    <t>CG8552 </t>
  </si>
  <si>
    <t>CG10357</t>
  </si>
  <si>
    <t>CG10357 </t>
  </si>
  <si>
    <t>Triglyceride lipases</t>
  </si>
  <si>
    <t>CG11055</t>
  </si>
  <si>
    <t>CG11055 </t>
  </si>
  <si>
    <t>CG11406</t>
  </si>
  <si>
    <t>CG11406 </t>
  </si>
  <si>
    <t>CG11598</t>
  </si>
  <si>
    <t>CG11598 </t>
  </si>
  <si>
    <t>CG11600</t>
  </si>
  <si>
    <t>CG11600 </t>
  </si>
  <si>
    <t>CG11608</t>
  </si>
  <si>
    <t>CG11608 </t>
  </si>
  <si>
    <t>CG13282</t>
  </si>
  <si>
    <t>CG13282 </t>
  </si>
  <si>
    <t>CG17097</t>
  </si>
  <si>
    <t>CG17097 </t>
  </si>
  <si>
    <t>CG17116</t>
  </si>
  <si>
    <t>Lip2 </t>
  </si>
  <si>
    <t>Lipase 2</t>
  </si>
  <si>
    <t>CG17292</t>
  </si>
  <si>
    <t>CG17292 </t>
  </si>
  <si>
    <t>CG18530</t>
  </si>
  <si>
    <t>CG18530 </t>
  </si>
  <si>
    <t>CG2772</t>
  </si>
  <si>
    <t>CG2772 </t>
  </si>
  <si>
    <t>CG31089</t>
  </si>
  <si>
    <t>CG31089 </t>
  </si>
  <si>
    <t>CG31091</t>
  </si>
  <si>
    <t>CG31091 </t>
  </si>
  <si>
    <t>CG31871</t>
  </si>
  <si>
    <t>CG31872</t>
  </si>
  <si>
    <t>CG31872 </t>
  </si>
  <si>
    <t>CG33174</t>
  </si>
  <si>
    <t>inaE </t>
  </si>
  <si>
    <t>inactivation no afterpotential E</t>
  </si>
  <si>
    <t>CG34447</t>
  </si>
  <si>
    <t>CG34448</t>
  </si>
  <si>
    <t>CG3635</t>
  </si>
  <si>
    <t>CG3635 </t>
  </si>
  <si>
    <t>CG5295</t>
  </si>
  <si>
    <t>bmm </t>
  </si>
  <si>
    <t>brummer</t>
  </si>
  <si>
    <t>CG5932</t>
  </si>
  <si>
    <t>CG5966</t>
  </si>
  <si>
    <t>CG5966 </t>
  </si>
  <si>
    <t>CG6113</t>
  </si>
  <si>
    <t>Lip4 </t>
  </si>
  <si>
    <t>Lipase 4</t>
  </si>
  <si>
    <t>CG6283</t>
  </si>
  <si>
    <t>CG6283 </t>
  </si>
  <si>
    <t>CG6431</t>
  </si>
  <si>
    <t>CG6431 </t>
  </si>
  <si>
    <t>CG6753</t>
  </si>
  <si>
    <t>CG6753 </t>
  </si>
  <si>
    <t>CG6847</t>
  </si>
  <si>
    <t>CG6847 </t>
  </si>
  <si>
    <t>CG7279</t>
  </si>
  <si>
    <t>Lip1 </t>
  </si>
  <si>
    <t>Lipase 1</t>
  </si>
  <si>
    <t>CG7329</t>
  </si>
  <si>
    <t>CG7329 </t>
  </si>
  <si>
    <t>CG7367</t>
  </si>
  <si>
    <t>CG7367 </t>
  </si>
  <si>
    <t>CG8093</t>
  </si>
  <si>
    <t>CG8093 </t>
  </si>
  <si>
    <t>CG8823</t>
  </si>
  <si>
    <t>Lip3 </t>
  </si>
  <si>
    <t>Lip3</t>
  </si>
  <si>
    <t>CG1009</t>
  </si>
  <si>
    <t>Psa </t>
  </si>
  <si>
    <t>Puromycin sensitive aminopeptidase</t>
  </si>
  <si>
    <t>Aminopeptidases</t>
  </si>
  <si>
    <t>CG10576</t>
  </si>
  <si>
    <t>CG10576 </t>
  </si>
  <si>
    <t>CG11951</t>
  </si>
  <si>
    <t>CG11951 </t>
  </si>
  <si>
    <t>CG11956</t>
  </si>
  <si>
    <t>SP1029 </t>
  </si>
  <si>
    <t>SP1029</t>
  </si>
  <si>
    <t>CG13340</t>
  </si>
  <si>
    <t>S-Lap7</t>
  </si>
  <si>
    <t>Sperm-Leucylaminopeptidase 7</t>
  </si>
  <si>
    <t>CG13630</t>
  </si>
  <si>
    <t>CG14516</t>
  </si>
  <si>
    <t>CG14516 </t>
  </si>
  <si>
    <t>CG18369</t>
  </si>
  <si>
    <t>S-Lap5</t>
  </si>
  <si>
    <t>Sperm-Leucylaminopeptidase 5</t>
  </si>
  <si>
    <t>CG31198</t>
  </si>
  <si>
    <t>CG31198 </t>
  </si>
  <si>
    <t>CG31233</t>
  </si>
  <si>
    <t>CG31233 </t>
  </si>
  <si>
    <t>CG31343</t>
  </si>
  <si>
    <t>CG31343 </t>
  </si>
  <si>
    <t>CG31445</t>
  </si>
  <si>
    <t>CG32063</t>
  </si>
  <si>
    <t>S-Lap3 </t>
  </si>
  <si>
    <t>Sperm-Leucylaminopeptidase 3</t>
  </si>
  <si>
    <t>CG32064</t>
  </si>
  <si>
    <t>S-Lap4 </t>
  </si>
  <si>
    <t>Sperm-Leucylaminopeptidase 4</t>
  </si>
  <si>
    <t>CG32351</t>
  </si>
  <si>
    <t>S-Lap2 </t>
  </si>
  <si>
    <t>Sperm-Leucylaminopeptidase 2</t>
  </si>
  <si>
    <t>CG32454</t>
  </si>
  <si>
    <t>CG32454 </t>
  </si>
  <si>
    <t>CG32473</t>
  </si>
  <si>
    <t>CG32473 </t>
  </si>
  <si>
    <t>CG3502</t>
  </si>
  <si>
    <t>CG3502 </t>
  </si>
  <si>
    <t>CG4008</t>
  </si>
  <si>
    <t>und </t>
  </si>
  <si>
    <t>uninitiated</t>
  </si>
  <si>
    <t>CG42335</t>
  </si>
  <si>
    <t>CG42335 </t>
  </si>
  <si>
    <t>CG4439</t>
  </si>
  <si>
    <t>S-Lap8 </t>
  </si>
  <si>
    <t>Sperm-Leucylaminopeptidase 8</t>
  </si>
  <si>
    <t>CG4467</t>
  </si>
  <si>
    <t>CG4467 </t>
  </si>
  <si>
    <t>CG4750</t>
  </si>
  <si>
    <t>loopin-1 </t>
  </si>
  <si>
    <t>loopin-1</t>
  </si>
  <si>
    <t>CG5188</t>
  </si>
  <si>
    <t>CG5188 </t>
  </si>
  <si>
    <t>CG5518</t>
  </si>
  <si>
    <t>sda </t>
  </si>
  <si>
    <t>slamdance</t>
  </si>
  <si>
    <t>CG5663</t>
  </si>
  <si>
    <t>Dip-C </t>
  </si>
  <si>
    <t>Dipeptidase C</t>
  </si>
  <si>
    <t>CG5849</t>
  </si>
  <si>
    <t>CG5849 </t>
  </si>
  <si>
    <t>CG6071</t>
  </si>
  <si>
    <t>CG6071 </t>
  </si>
  <si>
    <t>CG6225</t>
  </si>
  <si>
    <t>CG6225 </t>
  </si>
  <si>
    <t>CG6291</t>
  </si>
  <si>
    <t>ApepP</t>
  </si>
  <si>
    <t>Aminopeptidase P</t>
  </si>
  <si>
    <t>CG6372</t>
  </si>
  <si>
    <t>S-Lap1</t>
  </si>
  <si>
    <t>Sperm-Leucylaminopeptidase 1</t>
  </si>
  <si>
    <t>CG7340</t>
  </si>
  <si>
    <t>granny-smith </t>
  </si>
  <si>
    <t>granny smith</t>
  </si>
  <si>
    <t>CG7653</t>
  </si>
  <si>
    <t>CG7653 </t>
  </si>
  <si>
    <t>CG8773</t>
  </si>
  <si>
    <t>CG8773 </t>
  </si>
  <si>
    <t>CG8774</t>
  </si>
  <si>
    <t>CG8774 </t>
  </si>
  <si>
    <t>CG9285</t>
  </si>
  <si>
    <t>Dip-B </t>
  </si>
  <si>
    <t>Dipeptidase B</t>
  </si>
  <si>
    <t>CG9581</t>
  </si>
  <si>
    <t>CG9581 </t>
  </si>
  <si>
    <t>CG9806</t>
  </si>
  <si>
    <t>CG9806 </t>
  </si>
  <si>
    <t>CG10104</t>
  </si>
  <si>
    <t>CG10104 </t>
  </si>
  <si>
    <t>Aspartic type endopeptidases</t>
  </si>
  <si>
    <t>CG11509</t>
  </si>
  <si>
    <t>CG11840</t>
  </si>
  <si>
    <t>Spp </t>
  </si>
  <si>
    <t>Signal peptide protease</t>
  </si>
  <si>
    <t>CG13095</t>
  </si>
  <si>
    <t>Bace </t>
  </si>
  <si>
    <t>beta-site APP-cleaving enzyme</t>
  </si>
  <si>
    <t>CG13374</t>
  </si>
  <si>
    <t>pcl</t>
  </si>
  <si>
    <t>pepsinogen-like</t>
  </si>
  <si>
    <t>CG1548</t>
  </si>
  <si>
    <t>cathD </t>
  </si>
  <si>
    <t>cathD</t>
  </si>
  <si>
    <t>CG17134</t>
  </si>
  <si>
    <t>CG17134 </t>
  </si>
  <si>
    <t>CG17283</t>
  </si>
  <si>
    <t>CG17283 </t>
  </si>
  <si>
    <t>CG17370</t>
  </si>
  <si>
    <t>CG17370 </t>
  </si>
  <si>
    <t>CG17702</t>
  </si>
  <si>
    <t>CG18803</t>
  </si>
  <si>
    <t>Psn </t>
  </si>
  <si>
    <t>Presenilin</t>
  </si>
  <si>
    <t>CG31661</t>
  </si>
  <si>
    <t>CG31661 </t>
  </si>
  <si>
    <t>CG31926</t>
  </si>
  <si>
    <t>CG31928</t>
  </si>
  <si>
    <t>CG31928 </t>
  </si>
  <si>
    <t>CG33128</t>
  </si>
  <si>
    <t>CG33128 </t>
  </si>
  <si>
    <t>CG40342</t>
  </si>
  <si>
    <t>CG4420</t>
  </si>
  <si>
    <t>rngo </t>
  </si>
  <si>
    <t>rings lost</t>
  </si>
  <si>
    <t>CG5860</t>
  </si>
  <si>
    <t>CG5860 </t>
  </si>
  <si>
    <t>CG5863</t>
  </si>
  <si>
    <t>CG5863 </t>
  </si>
  <si>
    <t>CG6508</t>
  </si>
  <si>
    <t>CG6508 </t>
  </si>
  <si>
    <t>CG9771</t>
  </si>
  <si>
    <t>Dip2 </t>
  </si>
  <si>
    <t>Dorsal interacting protein 2</t>
  </si>
  <si>
    <t>CG11626</t>
  </si>
  <si>
    <t>CG11626 </t>
  </si>
  <si>
    <t>Carboxypeptidases</t>
  </si>
  <si>
    <t>CG12374</t>
  </si>
  <si>
    <t>CG12374 </t>
  </si>
  <si>
    <t>CG1371</t>
  </si>
  <si>
    <t>CG1371 </t>
  </si>
  <si>
    <t>CG14820</t>
  </si>
  <si>
    <t>CG14820 </t>
  </si>
  <si>
    <t>CG17633</t>
  </si>
  <si>
    <t>CG17633 </t>
  </si>
  <si>
    <t>CG18417</t>
  </si>
  <si>
    <t>CG18417 </t>
  </si>
  <si>
    <t>CG18585</t>
  </si>
  <si>
    <t>CG18585 </t>
  </si>
  <si>
    <t>CG2493</t>
  </si>
  <si>
    <t>CG2493 </t>
  </si>
  <si>
    <t>CG2915</t>
  </si>
  <si>
    <t>CG2915 </t>
  </si>
  <si>
    <t>CG3097</t>
  </si>
  <si>
    <t>CG3097 </t>
  </si>
  <si>
    <t>CG31019</t>
  </si>
  <si>
    <t>CG3108</t>
  </si>
  <si>
    <t>CG3108 </t>
  </si>
  <si>
    <t>CG31821</t>
  </si>
  <si>
    <t>CG31821 </t>
  </si>
  <si>
    <t>CG31823</t>
  </si>
  <si>
    <t>CG31823 </t>
  </si>
  <si>
    <t>CG32379</t>
  </si>
  <si>
    <t>CG32483</t>
  </si>
  <si>
    <t>CG32483 </t>
  </si>
  <si>
    <t>CG32627</t>
  </si>
  <si>
    <t>NnaD </t>
  </si>
  <si>
    <t>Drosophila Nna1 ortholog</t>
  </si>
  <si>
    <t>CG3344</t>
  </si>
  <si>
    <t>CG3344 </t>
  </si>
  <si>
    <t>CG33935</t>
  </si>
  <si>
    <t>mei-217</t>
  </si>
  <si>
    <t>CG4017</t>
  </si>
  <si>
    <t>CG4017 </t>
  </si>
  <si>
    <t>CG4122</t>
  </si>
  <si>
    <t>svr </t>
  </si>
  <si>
    <t>silver</t>
  </si>
  <si>
    <t>CG42264</t>
  </si>
  <si>
    <t>CG42264 </t>
  </si>
  <si>
    <t>CG4399</t>
  </si>
  <si>
    <t>east </t>
  </si>
  <si>
    <t>enhanced adult sensory threshold</t>
  </si>
  <si>
    <t>CG4408</t>
  </si>
  <si>
    <t>CG4408 </t>
  </si>
  <si>
    <t>CG4572</t>
  </si>
  <si>
    <t>CG4572 </t>
  </si>
  <si>
    <t>CG4678</t>
  </si>
  <si>
    <t>CG4678 </t>
  </si>
  <si>
    <t>CG7025</t>
  </si>
  <si>
    <t>CG7025 </t>
  </si>
  <si>
    <t>CG8539</t>
  </si>
  <si>
    <t>CG8560</t>
  </si>
  <si>
    <t>CG8560 </t>
  </si>
  <si>
    <t>CG8562</t>
  </si>
  <si>
    <t>CG8562 </t>
  </si>
  <si>
    <t>CG8563</t>
  </si>
  <si>
    <t>CG8563 </t>
  </si>
  <si>
    <t>CG8564</t>
  </si>
  <si>
    <t>CG8564 </t>
  </si>
  <si>
    <t>CG8945</t>
  </si>
  <si>
    <t>CG8945 </t>
  </si>
  <si>
    <t>CG9953</t>
  </si>
  <si>
    <t>CG9953 </t>
  </si>
  <si>
    <t>CG10992</t>
  </si>
  <si>
    <t>CG10992 </t>
  </si>
  <si>
    <t>Cysteine type endopeptidases</t>
  </si>
  <si>
    <t>CG11459</t>
  </si>
  <si>
    <t>CG11459 </t>
  </si>
  <si>
    <t>CG13423</t>
  </si>
  <si>
    <t>CG13423 </t>
  </si>
  <si>
    <t>CG1391</t>
  </si>
  <si>
    <t>sol </t>
  </si>
  <si>
    <t>small optic lobes</t>
  </si>
  <si>
    <t>CG1440</t>
  </si>
  <si>
    <t>CG1440 </t>
  </si>
  <si>
    <t>CG14902</t>
  </si>
  <si>
    <t>decay </t>
  </si>
  <si>
    <t>death executioner caspase related to Apopain/Yama</t>
  </si>
  <si>
    <t>CG18188</t>
  </si>
  <si>
    <t>Damm</t>
  </si>
  <si>
    <t>Death associated molecule related to Mch2</t>
  </si>
  <si>
    <t>CG3074</t>
  </si>
  <si>
    <t>CG3074 </t>
  </si>
  <si>
    <t>CG3692</t>
  </si>
  <si>
    <t>CalpC </t>
  </si>
  <si>
    <t>Calpain C</t>
  </si>
  <si>
    <t>CG4406</t>
  </si>
  <si>
    <t>CG4428</t>
  </si>
  <si>
    <t>Atg4 </t>
  </si>
  <si>
    <t>Autophagy-specific gene 4</t>
  </si>
  <si>
    <t>CG4637</t>
  </si>
  <si>
    <t>hh </t>
  </si>
  <si>
    <t>hedgehog</t>
  </si>
  <si>
    <t>CG4847</t>
  </si>
  <si>
    <t>CG4847 </t>
  </si>
  <si>
    <t>CG5367</t>
  </si>
  <si>
    <t>CG5367 </t>
  </si>
  <si>
    <t>CG5370</t>
  </si>
  <si>
    <t>Dcp-1 </t>
  </si>
  <si>
    <t>Death caspase-1</t>
  </si>
  <si>
    <t>CG6194</t>
  </si>
  <si>
    <t>CG6194 </t>
  </si>
  <si>
    <t>CG6337</t>
  </si>
  <si>
    <t>CG6337 </t>
  </si>
  <si>
    <t>CG6347</t>
  </si>
  <si>
    <t>CG6347 </t>
  </si>
  <si>
    <t>CG6357</t>
  </si>
  <si>
    <t>CG6357 </t>
  </si>
  <si>
    <t>CG6692</t>
  </si>
  <si>
    <t>Cp1 </t>
  </si>
  <si>
    <t>Cysteine proteinase-1</t>
  </si>
  <si>
    <t>CG7486</t>
  </si>
  <si>
    <t>Dredd </t>
  </si>
  <si>
    <t>Death related ced-3/Nedd2-like protein</t>
  </si>
  <si>
    <t>CG7563</t>
  </si>
  <si>
    <t>CalpA </t>
  </si>
  <si>
    <t>Calpain-A</t>
  </si>
  <si>
    <t>CG7788</t>
  </si>
  <si>
    <t>Ice </t>
  </si>
  <si>
    <t>Ice</t>
  </si>
  <si>
    <t>CG7863</t>
  </si>
  <si>
    <t>dream </t>
  </si>
  <si>
    <t>dream</t>
  </si>
  <si>
    <t>CG8091</t>
  </si>
  <si>
    <t>Nc </t>
  </si>
  <si>
    <t>Nedd2-like caspase</t>
  </si>
  <si>
    <t>CG8107</t>
  </si>
  <si>
    <t>CalpB </t>
  </si>
  <si>
    <t>Calpain-B</t>
  </si>
  <si>
    <t>CG8947</t>
  </si>
  <si>
    <t>26-29-p </t>
  </si>
  <si>
    <t>26-29kD-proteinase</t>
  </si>
  <si>
    <t>CG9660</t>
  </si>
  <si>
    <t>toc </t>
  </si>
  <si>
    <t>toucan</t>
  </si>
  <si>
    <t>CG17337</t>
  </si>
  <si>
    <t>Dipeptidases</t>
  </si>
  <si>
    <t>CG2200</t>
  </si>
  <si>
    <t>CG2200 </t>
  </si>
  <si>
    <t>CG34420</t>
  </si>
  <si>
    <t>CG34420 </t>
  </si>
  <si>
    <t>CG5282</t>
  </si>
  <si>
    <t>CG5282 </t>
  </si>
  <si>
    <t>CG6154</t>
  </si>
  <si>
    <t>CG6154 </t>
  </si>
  <si>
    <t>CG10142</t>
  </si>
  <si>
    <t>Ance-5 </t>
  </si>
  <si>
    <t>Ance-5</t>
  </si>
  <si>
    <t>Metallopeptidases</t>
  </si>
  <si>
    <t>CG10280</t>
  </si>
  <si>
    <t>CG10280 </t>
  </si>
  <si>
    <t>CG10588</t>
  </si>
  <si>
    <t>CG10588 </t>
  </si>
  <si>
    <t>CG10593</t>
  </si>
  <si>
    <t>Acer </t>
  </si>
  <si>
    <t>Angiotensin-converting enzyme-related</t>
  </si>
  <si>
    <t>CG10602</t>
  </si>
  <si>
    <t>CG10602 </t>
  </si>
  <si>
    <t>CG11771</t>
  </si>
  <si>
    <t>CG11771 </t>
  </si>
  <si>
    <t>CG11864</t>
  </si>
  <si>
    <t>CG11864 </t>
  </si>
  <si>
    <t>CG11865</t>
  </si>
  <si>
    <t>CG11865 </t>
  </si>
  <si>
    <t>CG13283</t>
  </si>
  <si>
    <t>CG13283 </t>
  </si>
  <si>
    <t>CG13650</t>
  </si>
  <si>
    <t>CG13650 </t>
  </si>
  <si>
    <t>CG14231</t>
  </si>
  <si>
    <t>CG14523</t>
  </si>
  <si>
    <t>CG14523 </t>
  </si>
  <si>
    <t>CG14526</t>
  </si>
  <si>
    <t>CG14526 </t>
  </si>
  <si>
    <t>CG14527</t>
  </si>
  <si>
    <t>CG14528</t>
  </si>
  <si>
    <t>CG14529</t>
  </si>
  <si>
    <t>CG14529 </t>
  </si>
  <si>
    <t>CG14869</t>
  </si>
  <si>
    <t>CG14869 </t>
  </si>
  <si>
    <t>CG15253</t>
  </si>
  <si>
    <t>CG15253 </t>
  </si>
  <si>
    <t>CG15254</t>
  </si>
  <si>
    <t>CG15254 </t>
  </si>
  <si>
    <t>CG15255</t>
  </si>
  <si>
    <t>CG15255 </t>
  </si>
  <si>
    <t>CG15485</t>
  </si>
  <si>
    <t>CG15485 </t>
  </si>
  <si>
    <t>CG16869</t>
  </si>
  <si>
    <t>Ance-2 </t>
  </si>
  <si>
    <t>Ance-2</t>
  </si>
  <si>
    <t>CG1794</t>
  </si>
  <si>
    <t>Mmp2</t>
  </si>
  <si>
    <t>Matrix metalloproteinase 2</t>
  </si>
  <si>
    <t>CG17988</t>
  </si>
  <si>
    <t>Ance-3 </t>
  </si>
  <si>
    <t>Ance-3</t>
  </si>
  <si>
    <t>CG1964</t>
  </si>
  <si>
    <t>Kul </t>
  </si>
  <si>
    <t>Kuzbanian-like</t>
  </si>
  <si>
    <t>CG2025</t>
  </si>
  <si>
    <t>CG2025 </t>
  </si>
  <si>
    <t>CG2111</t>
  </si>
  <si>
    <t>CG2111 </t>
  </si>
  <si>
    <t>CG2658</t>
  </si>
  <si>
    <t>CG3107</t>
  </si>
  <si>
    <t>CG3107 </t>
  </si>
  <si>
    <t>CG31427</t>
  </si>
  <si>
    <t>CG31619</t>
  </si>
  <si>
    <t>CG31619 </t>
  </si>
  <si>
    <t>CG31840</t>
  </si>
  <si>
    <t>CG31918</t>
  </si>
  <si>
    <t>CG31918 </t>
  </si>
  <si>
    <t>CG3239</t>
  </si>
  <si>
    <t>CG32635</t>
  </si>
  <si>
    <t>CG32635 </t>
  </si>
  <si>
    <t>CG32762</t>
  </si>
  <si>
    <t>CG33103</t>
  </si>
  <si>
    <t>Ppn </t>
  </si>
  <si>
    <t>Papilin</t>
  </si>
  <si>
    <t>CG3499</t>
  </si>
  <si>
    <t>CG3499 </t>
  </si>
  <si>
    <t>CG3622</t>
  </si>
  <si>
    <t>stl </t>
  </si>
  <si>
    <t>stall</t>
  </si>
  <si>
    <t>CG3731</t>
  </si>
  <si>
    <t>CG3731 </t>
  </si>
  <si>
    <t>CG3775</t>
  </si>
  <si>
    <t>CG3953</t>
  </si>
  <si>
    <t>Invadolysin </t>
  </si>
  <si>
    <t>Invadolysin</t>
  </si>
  <si>
    <t>CG40470</t>
  </si>
  <si>
    <t>CG4058</t>
  </si>
  <si>
    <t>Nep4 </t>
  </si>
  <si>
    <t>Neprilysin 4</t>
  </si>
  <si>
    <t>CG4096</t>
  </si>
  <si>
    <t>CG4169</t>
  </si>
  <si>
    <t>CG4169 </t>
  </si>
  <si>
    <t>CG42252</t>
  </si>
  <si>
    <t>mmd </t>
  </si>
  <si>
    <t>mind-meld</t>
  </si>
  <si>
    <t>CG42255</t>
  </si>
  <si>
    <t>CG42255 </t>
  </si>
  <si>
    <t>CG4580</t>
  </si>
  <si>
    <t>CG4580 </t>
  </si>
  <si>
    <t>CG4721</t>
  </si>
  <si>
    <t>CG4721 </t>
  </si>
  <si>
    <t>CG4723</t>
  </si>
  <si>
    <t>CG4723 </t>
  </si>
  <si>
    <t>CG4725</t>
  </si>
  <si>
    <t>CG4725 </t>
  </si>
  <si>
    <t>CG4852</t>
  </si>
  <si>
    <t>Sras </t>
  </si>
  <si>
    <t>severas</t>
  </si>
  <si>
    <t>CG4859</t>
  </si>
  <si>
    <t>Mmp1 </t>
  </si>
  <si>
    <t>Matrix metalloproteinase 1</t>
  </si>
  <si>
    <t>CG4933</t>
  </si>
  <si>
    <t>CG4933 </t>
  </si>
  <si>
    <t>CG5131</t>
  </si>
  <si>
    <t>CG5131 </t>
  </si>
  <si>
    <t>CG5517</t>
  </si>
  <si>
    <t>Ide </t>
  </si>
  <si>
    <t>Insulin degrading metalloproteinase</t>
  </si>
  <si>
    <t>CG5527</t>
  </si>
  <si>
    <t>CG5715</t>
  </si>
  <si>
    <t>CG5715 </t>
  </si>
  <si>
    <t>CG5905</t>
  </si>
  <si>
    <t>Nep1 </t>
  </si>
  <si>
    <t>Neprilysin 1</t>
  </si>
  <si>
    <t>CG6168</t>
  </si>
  <si>
    <t>CG6168 </t>
  </si>
  <si>
    <t>CG6232</t>
  </si>
  <si>
    <t>CG6232 </t>
  </si>
  <si>
    <t>CG6265</t>
  </si>
  <si>
    <t>Nep5 </t>
  </si>
  <si>
    <t>Neprilysin 5</t>
  </si>
  <si>
    <t>CG6465</t>
  </si>
  <si>
    <t>CG6465 </t>
  </si>
  <si>
    <t>CG6512</t>
  </si>
  <si>
    <t>CG6512 </t>
  </si>
  <si>
    <t>CG6696</t>
  </si>
  <si>
    <t>CG6696 </t>
  </si>
  <si>
    <t>CG6711</t>
  </si>
  <si>
    <t>Taf2 </t>
  </si>
  <si>
    <t>TBP-associated factor 2</t>
  </si>
  <si>
    <t>CG6763</t>
  </si>
  <si>
    <t>CG6763 </t>
  </si>
  <si>
    <t>CG6863</t>
  </si>
  <si>
    <t>tok </t>
  </si>
  <si>
    <t>tolkin</t>
  </si>
  <si>
    <t>CG6868</t>
  </si>
  <si>
    <t>tld </t>
  </si>
  <si>
    <t>tolloid</t>
  </si>
  <si>
    <t>CG6974</t>
  </si>
  <si>
    <t>CG6974 </t>
  </si>
  <si>
    <t>CG7147</t>
  </si>
  <si>
    <t>kuz</t>
  </si>
  <si>
    <t>kuzbanian</t>
  </si>
  <si>
    <t>CG7573</t>
  </si>
  <si>
    <t>CG7573 </t>
  </si>
  <si>
    <t>CG7631</t>
  </si>
  <si>
    <t>CG7631 </t>
  </si>
  <si>
    <t>CG7649</t>
  </si>
  <si>
    <t>Neu3 </t>
  </si>
  <si>
    <t>Neu3</t>
  </si>
  <si>
    <t>CG7791</t>
  </si>
  <si>
    <t>CG7791 </t>
  </si>
  <si>
    <t>CG7908</t>
  </si>
  <si>
    <t>Tace </t>
  </si>
  <si>
    <t>Tace</t>
  </si>
  <si>
    <t>CG8196</t>
  </si>
  <si>
    <t>Ance-4 </t>
  </si>
  <si>
    <t>Ance-4</t>
  </si>
  <si>
    <t>CG8358</t>
  </si>
  <si>
    <t>CG8358 </t>
  </si>
  <si>
    <t>CG8550</t>
  </si>
  <si>
    <t>CG8550 </t>
  </si>
  <si>
    <t>CG8728</t>
  </si>
  <si>
    <t>CG8728 </t>
  </si>
  <si>
    <t>CG8827</t>
  </si>
  <si>
    <t>Ance </t>
  </si>
  <si>
    <t>Angiotensin converting enzyme</t>
  </si>
  <si>
    <t>CG8988</t>
  </si>
  <si>
    <t>S2P </t>
  </si>
  <si>
    <t>site-2 protease</t>
  </si>
  <si>
    <t>CG9000</t>
  </si>
  <si>
    <t>ste24a </t>
  </si>
  <si>
    <t>prenyl protease type I</t>
  </si>
  <si>
    <t>CG9001</t>
  </si>
  <si>
    <t>ste24b </t>
  </si>
  <si>
    <t>ste24b prenyl protease type I</t>
  </si>
  <si>
    <t>CG9002</t>
  </si>
  <si>
    <t>ste24c</t>
  </si>
  <si>
    <t>ste24c prenyl protease type I</t>
  </si>
  <si>
    <t>CG9505</t>
  </si>
  <si>
    <t>CG9505 </t>
  </si>
  <si>
    <t>CG9507</t>
  </si>
  <si>
    <t>CG9507 </t>
  </si>
  <si>
    <t>CG9565</t>
  </si>
  <si>
    <t>Nep3 </t>
  </si>
  <si>
    <t>Neprilysin 3</t>
  </si>
  <si>
    <t>CG9634</t>
  </si>
  <si>
    <t>CG9634 </t>
  </si>
  <si>
    <t>CG9761</t>
  </si>
  <si>
    <t>Nep2 </t>
  </si>
  <si>
    <t>Neprilysin 2</t>
  </si>
  <si>
    <t>CG9780</t>
  </si>
  <si>
    <t>CG9780 </t>
  </si>
  <si>
    <t>CG9850</t>
  </si>
  <si>
    <t>CG1004</t>
  </si>
  <si>
    <t>rho </t>
  </si>
  <si>
    <t>rhomboid</t>
  </si>
  <si>
    <t>Serine type endopeptidases</t>
  </si>
  <si>
    <t>CG10041</t>
  </si>
  <si>
    <t>CG10041 </t>
  </si>
  <si>
    <t>CG10129</t>
  </si>
  <si>
    <t>ndl </t>
  </si>
  <si>
    <t>nudel</t>
  </si>
  <si>
    <t>CG10232</t>
  </si>
  <si>
    <t>CG10232 </t>
  </si>
  <si>
    <t>CG10405</t>
  </si>
  <si>
    <t>CG10405 </t>
  </si>
  <si>
    <t>CG10469</t>
  </si>
  <si>
    <t>CG10469 </t>
  </si>
  <si>
    <t>CG10472</t>
  </si>
  <si>
    <t>CG10472 </t>
  </si>
  <si>
    <t>CG10475</t>
  </si>
  <si>
    <t>Jon65Ai </t>
  </si>
  <si>
    <t>Jonah 65Ai</t>
  </si>
  <si>
    <t>CG10477</t>
  </si>
  <si>
    <t>CG10477 </t>
  </si>
  <si>
    <t>CG10586</t>
  </si>
  <si>
    <t>CG10586 </t>
  </si>
  <si>
    <t>CG10587</t>
  </si>
  <si>
    <t>CG10587 </t>
  </si>
  <si>
    <t>CG10663</t>
  </si>
  <si>
    <t>CG10663 </t>
  </si>
  <si>
    <t>CG10764</t>
  </si>
  <si>
    <t>CG10764 </t>
  </si>
  <si>
    <t>CG10772</t>
  </si>
  <si>
    <t>Fur1 </t>
  </si>
  <si>
    <t>Furin 1</t>
  </si>
  <si>
    <t>CG10882</t>
  </si>
  <si>
    <t>gho </t>
  </si>
  <si>
    <t>ghost</t>
  </si>
  <si>
    <t>CG1102</t>
  </si>
  <si>
    <t>MP1 </t>
  </si>
  <si>
    <t>Melanization Protease 1</t>
  </si>
  <si>
    <t>CG11037</t>
  </si>
  <si>
    <t>CG11066</t>
  </si>
  <si>
    <t>scaf </t>
  </si>
  <si>
    <t>scarface</t>
  </si>
  <si>
    <t>CG11192</t>
  </si>
  <si>
    <t>CG11192 </t>
  </si>
  <si>
    <t>CG11313</t>
  </si>
  <si>
    <t>CG11430</t>
  </si>
  <si>
    <t>olf186-F </t>
  </si>
  <si>
    <t>olf186-F</t>
  </si>
  <si>
    <t>CG11529</t>
  </si>
  <si>
    <t>CG11529 </t>
  </si>
  <si>
    <t>CG11664</t>
  </si>
  <si>
    <t>CG11664 </t>
  </si>
  <si>
    <t>CG11668</t>
  </si>
  <si>
    <t>CG11668 </t>
  </si>
  <si>
    <t>CG11670</t>
  </si>
  <si>
    <t>CG11670 </t>
  </si>
  <si>
    <t>CG11836</t>
  </si>
  <si>
    <t>CG11836 </t>
  </si>
  <si>
    <t>CG11841</t>
  </si>
  <si>
    <t>CG11841 </t>
  </si>
  <si>
    <t>CG11842</t>
  </si>
  <si>
    <t>CG11842 </t>
  </si>
  <si>
    <t>CG11843</t>
  </si>
  <si>
    <t>CG11843 </t>
  </si>
  <si>
    <t>CG11911</t>
  </si>
  <si>
    <t>CG11911 </t>
  </si>
  <si>
    <t>CG11912</t>
  </si>
  <si>
    <t>CG11912 </t>
  </si>
  <si>
    <t>CG12133</t>
  </si>
  <si>
    <t>CG12133 </t>
  </si>
  <si>
    <t>CG1214</t>
  </si>
  <si>
    <t>ru </t>
  </si>
  <si>
    <t>roughoid</t>
  </si>
  <si>
    <t>CG12256</t>
  </si>
  <si>
    <t>CG12256 </t>
  </si>
  <si>
    <t>CG12350</t>
  </si>
  <si>
    <t>λTry </t>
  </si>
  <si>
    <t>λTry</t>
  </si>
  <si>
    <t>CG12351</t>
  </si>
  <si>
    <t>δTry</t>
  </si>
  <si>
    <t>δTrypsin</t>
  </si>
  <si>
    <t>CG12385</t>
  </si>
  <si>
    <t>θTry </t>
  </si>
  <si>
    <t>θTrypsin</t>
  </si>
  <si>
    <t>CG12386</t>
  </si>
  <si>
    <t>ηTry </t>
  </si>
  <si>
    <t>ηTrypsin</t>
  </si>
  <si>
    <t>CG12387</t>
  </si>
  <si>
    <t>ζTry </t>
  </si>
  <si>
    <t>ζTrypsin</t>
  </si>
  <si>
    <t>CG12388</t>
  </si>
  <si>
    <t>κTry</t>
  </si>
  <si>
    <t>CG12558</t>
  </si>
  <si>
    <t>CG12558 </t>
  </si>
  <si>
    <t>CG12951</t>
  </si>
  <si>
    <t>CG12951 </t>
  </si>
  <si>
    <t>CG1299</t>
  </si>
  <si>
    <t>CG1299 </t>
  </si>
  <si>
    <t>CG1304</t>
  </si>
  <si>
    <t>CG1304 </t>
  </si>
  <si>
    <t>CG13318</t>
  </si>
  <si>
    <t>CG13430</t>
  </si>
  <si>
    <t>CG13527</t>
  </si>
  <si>
    <t>CG13527 </t>
  </si>
  <si>
    <t>CG13744</t>
  </si>
  <si>
    <t>CG13744 </t>
  </si>
  <si>
    <t>CG14061</t>
  </si>
  <si>
    <t>CG14088</t>
  </si>
  <si>
    <t>CG14088 </t>
  </si>
  <si>
    <t>CG14218</t>
  </si>
  <si>
    <t>CG14218 </t>
  </si>
  <si>
    <t>CG14227</t>
  </si>
  <si>
    <t>CG14642</t>
  </si>
  <si>
    <t>CG14642 </t>
  </si>
  <si>
    <t>CG14760</t>
  </si>
  <si>
    <t>CG14760 </t>
  </si>
  <si>
    <t>CG14780</t>
  </si>
  <si>
    <t>CG14780 </t>
  </si>
  <si>
    <t>CG14892</t>
  </si>
  <si>
    <t>CG14990</t>
  </si>
  <si>
    <t>CG14990 </t>
  </si>
  <si>
    <t>CG15002</t>
  </si>
  <si>
    <t>mas </t>
  </si>
  <si>
    <t>masquerade</t>
  </si>
  <si>
    <t>CG15046</t>
  </si>
  <si>
    <t>CG15046 </t>
  </si>
  <si>
    <t>CG1505</t>
  </si>
  <si>
    <t>gd </t>
  </si>
  <si>
    <t>gastrulation-defective</t>
  </si>
  <si>
    <t>CG15873</t>
  </si>
  <si>
    <t>CG1632</t>
  </si>
  <si>
    <t>CG1632 </t>
  </si>
  <si>
    <t>CG16705</t>
  </si>
  <si>
    <t>SPE </t>
  </si>
  <si>
    <t>Spatzle-Processing Enzyme</t>
  </si>
  <si>
    <t>CG16710</t>
  </si>
  <si>
    <t>CG16710 </t>
  </si>
  <si>
    <t>CG16749</t>
  </si>
  <si>
    <t>CG16749 </t>
  </si>
  <si>
    <t>CG1697</t>
  </si>
  <si>
    <t>rho-4 </t>
  </si>
  <si>
    <t>rhomboid-4</t>
  </si>
  <si>
    <t>CG16996</t>
  </si>
  <si>
    <t>Phae1</t>
  </si>
  <si>
    <t>Phaedra 1</t>
  </si>
  <si>
    <t>CG16997</t>
  </si>
  <si>
    <t>Phae2 </t>
  </si>
  <si>
    <t>Phaedra 2</t>
  </si>
  <si>
    <t>CG16998</t>
  </si>
  <si>
    <t>CG16998 </t>
  </si>
  <si>
    <t>CG17012</t>
  </si>
  <si>
    <t>CG17012 </t>
  </si>
  <si>
    <t>CG17212</t>
  </si>
  <si>
    <t>rho-6 </t>
  </si>
  <si>
    <t>rhomboid-6</t>
  </si>
  <si>
    <t>CG17234</t>
  </si>
  <si>
    <t>CG17234 </t>
  </si>
  <si>
    <t>CG17239</t>
  </si>
  <si>
    <t>CG17240</t>
  </si>
  <si>
    <t>Ser12 </t>
  </si>
  <si>
    <t>Serine protease 12</t>
  </si>
  <si>
    <t>CG17242</t>
  </si>
  <si>
    <t>CG17242 </t>
  </si>
  <si>
    <t>CG17404</t>
  </si>
  <si>
    <t>CG17404 </t>
  </si>
  <si>
    <t>CG17475</t>
  </si>
  <si>
    <t>CG17475 </t>
  </si>
  <si>
    <t>CG17477</t>
  </si>
  <si>
    <t>CG17477 </t>
  </si>
  <si>
    <t>CG17571</t>
  </si>
  <si>
    <t>CG17571 </t>
  </si>
  <si>
    <t>CG17572</t>
  </si>
  <si>
    <t>CG17572 </t>
  </si>
  <si>
    <t>CG1773</t>
  </si>
  <si>
    <t>CG1773 </t>
  </si>
  <si>
    <t>CG18030</t>
  </si>
  <si>
    <t>Jon99Fi</t>
  </si>
  <si>
    <t>Jonah 99Fi</t>
  </si>
  <si>
    <t>CG18125</t>
  </si>
  <si>
    <t>CG18125 </t>
  </si>
  <si>
    <t>CG18179</t>
  </si>
  <si>
    <t>CG18179 </t>
  </si>
  <si>
    <t>CG18180</t>
  </si>
  <si>
    <t>CG18180 </t>
  </si>
  <si>
    <t>CG18211</t>
  </si>
  <si>
    <t>βTry </t>
  </si>
  <si>
    <t>βTrypsin</t>
  </si>
  <si>
    <t>CG18223</t>
  </si>
  <si>
    <t>CG18223 </t>
  </si>
  <si>
    <t>CG18420</t>
  </si>
  <si>
    <t>CG18420 </t>
  </si>
  <si>
    <t>CG18444</t>
  </si>
  <si>
    <t>αTry</t>
  </si>
  <si>
    <t>αTrypsin</t>
  </si>
  <si>
    <t>CG18477</t>
  </si>
  <si>
    <t>CG18478</t>
  </si>
  <si>
    <t>CG18557</t>
  </si>
  <si>
    <t>CG18557 </t>
  </si>
  <si>
    <t>CG18563</t>
  </si>
  <si>
    <t>CG18563 </t>
  </si>
  <si>
    <t>CG18636</t>
  </si>
  <si>
    <t>CG18681</t>
  </si>
  <si>
    <t>εTry </t>
  </si>
  <si>
    <t>εTrypsin</t>
  </si>
  <si>
    <t>CG18734</t>
  </si>
  <si>
    <t>Fur2 </t>
  </si>
  <si>
    <t>Furin 2</t>
  </si>
  <si>
    <t>CG18735</t>
  </si>
  <si>
    <t>CG18735 </t>
  </si>
  <si>
    <t>CG18754</t>
  </si>
  <si>
    <t>CG18754 </t>
  </si>
  <si>
    <t>CG18838</t>
  </si>
  <si>
    <t>CG2045</t>
  </si>
  <si>
    <t>Ser7 </t>
  </si>
  <si>
    <t>Ser7</t>
  </si>
  <si>
    <t>CG2056</t>
  </si>
  <si>
    <t>spirit </t>
  </si>
  <si>
    <t>Serine Protease Immune Response Integrator</t>
  </si>
  <si>
    <t>CG2071</t>
  </si>
  <si>
    <t>Ser6 </t>
  </si>
  <si>
    <t>Serine protease 6</t>
  </si>
  <si>
    <t>CG2105</t>
  </si>
  <si>
    <t>Corin </t>
  </si>
  <si>
    <t>Corin</t>
  </si>
  <si>
    <t>CG2229</t>
  </si>
  <si>
    <t>Jon99Fii </t>
  </si>
  <si>
    <t>Jonah 99Fii</t>
  </si>
  <si>
    <t>CG2528</t>
  </si>
  <si>
    <t>CG2528 </t>
  </si>
  <si>
    <t>CG30002</t>
  </si>
  <si>
    <t>CG30002 </t>
  </si>
  <si>
    <t>CG30025</t>
  </si>
  <si>
    <t>CG30028</t>
  </si>
  <si>
    <t>γTry</t>
  </si>
  <si>
    <t>γTrypsin</t>
  </si>
  <si>
    <t>CG30031</t>
  </si>
  <si>
    <t>CG30083</t>
  </si>
  <si>
    <t>CG30083 </t>
  </si>
  <si>
    <t>CG30088</t>
  </si>
  <si>
    <t>CG30088 </t>
  </si>
  <si>
    <t>CG30090</t>
  </si>
  <si>
    <t>CG30090 </t>
  </si>
  <si>
    <t>CG30091</t>
  </si>
  <si>
    <t>CG30091 </t>
  </si>
  <si>
    <t>CG30098</t>
  </si>
  <si>
    <t>CG30187</t>
  </si>
  <si>
    <t>CG30187 </t>
  </si>
  <si>
    <t>CG30283</t>
  </si>
  <si>
    <t>CG30283 </t>
  </si>
  <si>
    <t>CG30286</t>
  </si>
  <si>
    <t>CG30286 </t>
  </si>
  <si>
    <t>CG30287</t>
  </si>
  <si>
    <t>CG30288</t>
  </si>
  <si>
    <t>CG30288 </t>
  </si>
  <si>
    <t>CG30289</t>
  </si>
  <si>
    <t>CG30289 </t>
  </si>
  <si>
    <t>CG30323</t>
  </si>
  <si>
    <t>CG30323 </t>
  </si>
  <si>
    <t>CG30371</t>
  </si>
  <si>
    <t>CG30371 </t>
  </si>
  <si>
    <t>CG30375</t>
  </si>
  <si>
    <t>CG30375 </t>
  </si>
  <si>
    <t>CG30414</t>
  </si>
  <si>
    <t>CG30414 </t>
  </si>
  <si>
    <t>CG3066</t>
  </si>
  <si>
    <t>Sp7 </t>
  </si>
  <si>
    <t>Serine protease 7</t>
  </si>
  <si>
    <t>CG3088</t>
  </si>
  <si>
    <t>CG3088 </t>
  </si>
  <si>
    <t>CG31034</t>
  </si>
  <si>
    <t>Jon99Cii</t>
  </si>
  <si>
    <t>Jonah 99Cii</t>
  </si>
  <si>
    <t>CG31039</t>
  </si>
  <si>
    <t>Jon99Ci </t>
  </si>
  <si>
    <t>Jonah 99Ci</t>
  </si>
  <si>
    <t>CG3117</t>
  </si>
  <si>
    <t>CG3117 </t>
  </si>
  <si>
    <t>CG31199</t>
  </si>
  <si>
    <t>CG31199 </t>
  </si>
  <si>
    <t>CG31200</t>
  </si>
  <si>
    <t>CG31200 </t>
  </si>
  <si>
    <t>CG31205</t>
  </si>
  <si>
    <t>CG31205 </t>
  </si>
  <si>
    <t>CG31217</t>
  </si>
  <si>
    <t>modSP </t>
  </si>
  <si>
    <t>modular serine protease</t>
  </si>
  <si>
    <t>CG31219</t>
  </si>
  <si>
    <t>CG31219 </t>
  </si>
  <si>
    <t>CG31220</t>
  </si>
  <si>
    <t>CG31220 </t>
  </si>
  <si>
    <t>CG31265</t>
  </si>
  <si>
    <t>CG31265 </t>
  </si>
  <si>
    <t>CG31266</t>
  </si>
  <si>
    <t>CG31266 </t>
  </si>
  <si>
    <t>CG31267</t>
  </si>
  <si>
    <t>CG31267 </t>
  </si>
  <si>
    <t>CG31269</t>
  </si>
  <si>
    <t>CG31269 </t>
  </si>
  <si>
    <t>CG31326</t>
  </si>
  <si>
    <t>CG31362</t>
  </si>
  <si>
    <t>Jon99Ciii</t>
  </si>
  <si>
    <t>Jonah 99Ciii</t>
  </si>
  <si>
    <t>CG31556</t>
  </si>
  <si>
    <t>CG31556 </t>
  </si>
  <si>
    <t>CG31681</t>
  </si>
  <si>
    <t>CG31681 </t>
  </si>
  <si>
    <t>CG31728</t>
  </si>
  <si>
    <t>CG31954</t>
  </si>
  <si>
    <t>CG31954 </t>
  </si>
  <si>
    <t>CG32130</t>
  </si>
  <si>
    <t>stv </t>
  </si>
  <si>
    <t>starvin</t>
  </si>
  <si>
    <t>CG32260</t>
  </si>
  <si>
    <t>CG32260 </t>
  </si>
  <si>
    <t>CG32269</t>
  </si>
  <si>
    <t>CG32270</t>
  </si>
  <si>
    <t>CG32271</t>
  </si>
  <si>
    <t>CG32271 </t>
  </si>
  <si>
    <t>CG32277</t>
  </si>
  <si>
    <t>CG32374</t>
  </si>
  <si>
    <t>CG32374 </t>
  </si>
  <si>
    <t>CG32376</t>
  </si>
  <si>
    <t>CG32376 </t>
  </si>
  <si>
    <t>CG32382</t>
  </si>
  <si>
    <t>sphinx2 </t>
  </si>
  <si>
    <t>sphinx2</t>
  </si>
  <si>
    <t>CG32383</t>
  </si>
  <si>
    <t>sphinx1 </t>
  </si>
  <si>
    <t>sphinx1</t>
  </si>
  <si>
    <t>CG32523</t>
  </si>
  <si>
    <t>CG32755</t>
  </si>
  <si>
    <t>CG32755 </t>
  </si>
  <si>
    <t>CG32808</t>
  </si>
  <si>
    <t>CG32833</t>
  </si>
  <si>
    <t>CG32833 </t>
  </si>
  <si>
    <t>CG32834</t>
  </si>
  <si>
    <t>CG32834 </t>
  </si>
  <si>
    <t>CG3303</t>
  </si>
  <si>
    <t>CG3303 </t>
  </si>
  <si>
    <t>CG33127</t>
  </si>
  <si>
    <t>CG33159</t>
  </si>
  <si>
    <t>CG33160</t>
  </si>
  <si>
    <t>CG33160 </t>
  </si>
  <si>
    <t>CG33166</t>
  </si>
  <si>
    <t>stet </t>
  </si>
  <si>
    <t>stem cell tumor</t>
  </si>
  <si>
    <t>CG33225</t>
  </si>
  <si>
    <t>CG33226</t>
  </si>
  <si>
    <t>CG33276</t>
  </si>
  <si>
    <t>CG33276 </t>
  </si>
  <si>
    <t>CG33304</t>
  </si>
  <si>
    <t>rho-5 </t>
  </si>
  <si>
    <t>rhomboid-5</t>
  </si>
  <si>
    <t>CG33329</t>
  </si>
  <si>
    <t>Sp212</t>
  </si>
  <si>
    <t>Serine-peptidase 212</t>
  </si>
  <si>
    <t>CG33458</t>
  </si>
  <si>
    <t>CG33458 </t>
  </si>
  <si>
    <t>CG33459</t>
  </si>
  <si>
    <t>CG33461</t>
  </si>
  <si>
    <t>CG33462</t>
  </si>
  <si>
    <t>CG33462 </t>
  </si>
  <si>
    <t>CG3355</t>
  </si>
  <si>
    <t>CG3355 </t>
  </si>
  <si>
    <t>CG3373</t>
  </si>
  <si>
    <t>Hmu </t>
  </si>
  <si>
    <t>Hemomucin</t>
  </si>
  <si>
    <t>CG34129</t>
  </si>
  <si>
    <t>CG34350</t>
  </si>
  <si>
    <t>CG34350 </t>
  </si>
  <si>
    <t>CG34409</t>
  </si>
  <si>
    <t>CG34409 </t>
  </si>
  <si>
    <t>CG3505</t>
  </si>
  <si>
    <t>CG3505 </t>
  </si>
  <si>
    <t>CG3589</t>
  </si>
  <si>
    <t>CG3589 </t>
  </si>
  <si>
    <t>CG3650</t>
  </si>
  <si>
    <t>CG3650 </t>
  </si>
  <si>
    <t>CG3700</t>
  </si>
  <si>
    <t>CG3795</t>
  </si>
  <si>
    <t>CG3795 </t>
  </si>
  <si>
    <t>CG3916</t>
  </si>
  <si>
    <t>CG3916 </t>
  </si>
  <si>
    <t>CG3991</t>
  </si>
  <si>
    <t>TppII </t>
  </si>
  <si>
    <t>tripeptidyl-peptidase II</t>
  </si>
  <si>
    <t>CG40160</t>
  </si>
  <si>
    <t>CG4053</t>
  </si>
  <si>
    <t>CG4259</t>
  </si>
  <si>
    <t>CG4259 </t>
  </si>
  <si>
    <t>CG4271</t>
  </si>
  <si>
    <t>CG4271 </t>
  </si>
  <si>
    <t>CG4316</t>
  </si>
  <si>
    <t>Sb </t>
  </si>
  <si>
    <t>Stubble</t>
  </si>
  <si>
    <t>CG4386</t>
  </si>
  <si>
    <t>CG4386 </t>
  </si>
  <si>
    <t>CG4477</t>
  </si>
  <si>
    <t>CG4477 </t>
  </si>
  <si>
    <t>CG4538</t>
  </si>
  <si>
    <t>CG4538 </t>
  </si>
  <si>
    <t>CG4613</t>
  </si>
  <si>
    <t>CG4613 </t>
  </si>
  <si>
    <t>CG4650</t>
  </si>
  <si>
    <t>CG4650 </t>
  </si>
  <si>
    <t>CG4653</t>
  </si>
  <si>
    <t>CG4653 </t>
  </si>
  <si>
    <t>CG4793</t>
  </si>
  <si>
    <t>CG4793 </t>
  </si>
  <si>
    <t>CG4812</t>
  </si>
  <si>
    <t>Ser8 </t>
  </si>
  <si>
    <t>Ser8</t>
  </si>
  <si>
    <t>CG4815</t>
  </si>
  <si>
    <t>CG4815 </t>
  </si>
  <si>
    <t>CG4821</t>
  </si>
  <si>
    <t>Tequila </t>
  </si>
  <si>
    <t>Tequila</t>
  </si>
  <si>
    <t>CG4914</t>
  </si>
  <si>
    <t>CG4920</t>
  </si>
  <si>
    <t>ea </t>
  </si>
  <si>
    <t>easter</t>
  </si>
  <si>
    <t>CG4927</t>
  </si>
  <si>
    <t>CG4998</t>
  </si>
  <si>
    <t>CG4998 </t>
  </si>
  <si>
    <t>CG5045</t>
  </si>
  <si>
    <t>CG5045 </t>
  </si>
  <si>
    <t>CG5246</t>
  </si>
  <si>
    <t>CG5246 </t>
  </si>
  <si>
    <t>CG5255</t>
  </si>
  <si>
    <t>CG5255 </t>
  </si>
  <si>
    <t>CG5355</t>
  </si>
  <si>
    <t>CG5355 </t>
  </si>
  <si>
    <t>CG5390</t>
  </si>
  <si>
    <t>CG5390 </t>
  </si>
  <si>
    <t>CG5896</t>
  </si>
  <si>
    <t>grass </t>
  </si>
  <si>
    <t>Gram-positive Specific Serine protease</t>
  </si>
  <si>
    <t>CG5909</t>
  </si>
  <si>
    <t>CG5909 </t>
  </si>
  <si>
    <t>CG6041</t>
  </si>
  <si>
    <t>CG6041 </t>
  </si>
  <si>
    <t>CG6048</t>
  </si>
  <si>
    <t>CG6048 </t>
  </si>
  <si>
    <t>CG6067</t>
  </si>
  <si>
    <t>CG6067 </t>
  </si>
  <si>
    <t>CG6298</t>
  </si>
  <si>
    <t>Jon74E</t>
  </si>
  <si>
    <t>Jonah 74E</t>
  </si>
  <si>
    <t>CG6361</t>
  </si>
  <si>
    <t>CG6361 </t>
  </si>
  <si>
    <t>CG6367</t>
  </si>
  <si>
    <t>psh </t>
  </si>
  <si>
    <t>persephone</t>
  </si>
  <si>
    <t>CG6438</t>
  </si>
  <si>
    <t>amon </t>
  </si>
  <si>
    <t>amontillado</t>
  </si>
  <si>
    <t>CG6457</t>
  </si>
  <si>
    <t>yip7 </t>
  </si>
  <si>
    <t>yippee interacting protein 7</t>
  </si>
  <si>
    <t>CG6462</t>
  </si>
  <si>
    <t>CG6462 </t>
  </si>
  <si>
    <t>CG6467</t>
  </si>
  <si>
    <t>Jon65Aiv </t>
  </si>
  <si>
    <t>Jonah 65Aiv</t>
  </si>
  <si>
    <t>CG6483</t>
  </si>
  <si>
    <t>Jon65Aiii </t>
  </si>
  <si>
    <t>Jonah 65Aiii</t>
  </si>
  <si>
    <t>CG6580</t>
  </si>
  <si>
    <t>Jon65Aii </t>
  </si>
  <si>
    <t>Jonah 65Aii</t>
  </si>
  <si>
    <t>CG6592</t>
  </si>
  <si>
    <t>CG6639</t>
  </si>
  <si>
    <t>CG6639 </t>
  </si>
  <si>
    <t>CG6865</t>
  </si>
  <si>
    <t>CG6865 </t>
  </si>
  <si>
    <t>CG7118</t>
  </si>
  <si>
    <t>Jon66Ci </t>
  </si>
  <si>
    <t>Jonah 66Ci</t>
  </si>
  <si>
    <t>CG7142</t>
  </si>
  <si>
    <t>CG7142 </t>
  </si>
  <si>
    <t>CG7169</t>
  </si>
  <si>
    <t>S1P </t>
  </si>
  <si>
    <t>S1P</t>
  </si>
  <si>
    <t>CG7170</t>
  </si>
  <si>
    <t>Jon66Cii </t>
  </si>
  <si>
    <t>Jonah 66Cii</t>
  </si>
  <si>
    <t>CG7432</t>
  </si>
  <si>
    <t>CG7432 </t>
  </si>
  <si>
    <t>CG7532</t>
  </si>
  <si>
    <t>l(2)34Fc </t>
  </si>
  <si>
    <t>lethal (2) 34Fc</t>
  </si>
  <si>
    <t>CG7542</t>
  </si>
  <si>
    <t>CG7542 </t>
  </si>
  <si>
    <t>CG7754</t>
  </si>
  <si>
    <t>ιTry </t>
  </si>
  <si>
    <t>ιTrypsin</t>
  </si>
  <si>
    <t>CG7829</t>
  </si>
  <si>
    <t>CG7829 </t>
  </si>
  <si>
    <t>CG7996</t>
  </si>
  <si>
    <t>snk </t>
  </si>
  <si>
    <t>snake</t>
  </si>
  <si>
    <t>CG8170</t>
  </si>
  <si>
    <t>CG8172</t>
  </si>
  <si>
    <t>CG8213</t>
  </si>
  <si>
    <t>CG8213 </t>
  </si>
  <si>
    <t>CG8299</t>
  </si>
  <si>
    <t>CG8299 </t>
  </si>
  <si>
    <t>CG8329</t>
  </si>
  <si>
    <t>CG8464</t>
  </si>
  <si>
    <t>HtrA2 </t>
  </si>
  <si>
    <t>HtrA2</t>
  </si>
  <si>
    <t>CG8481</t>
  </si>
  <si>
    <t>CG8481 </t>
  </si>
  <si>
    <t>CG8579</t>
  </si>
  <si>
    <t>Jon44E </t>
  </si>
  <si>
    <t>Jonah 44E</t>
  </si>
  <si>
    <t>CG8586</t>
  </si>
  <si>
    <t>CG8586 </t>
  </si>
  <si>
    <t>CG8738</t>
  </si>
  <si>
    <t>CG8738 </t>
  </si>
  <si>
    <t>CG8798</t>
  </si>
  <si>
    <t>CG8798 </t>
  </si>
  <si>
    <t>CG8867</t>
  </si>
  <si>
    <t>Jon25Bi </t>
  </si>
  <si>
    <t>Jonah 25Bi</t>
  </si>
  <si>
    <t>CG8869</t>
  </si>
  <si>
    <t>Jon25Bii </t>
  </si>
  <si>
    <t>Jonah 25Bii</t>
  </si>
  <si>
    <t>CG8870</t>
  </si>
  <si>
    <t>CG8870 </t>
  </si>
  <si>
    <t>CG8871</t>
  </si>
  <si>
    <t>Jon25Biii </t>
  </si>
  <si>
    <t>Jonah 25Biii</t>
  </si>
  <si>
    <t>CG8952</t>
  </si>
  <si>
    <t>CG8952 </t>
  </si>
  <si>
    <t>CG8972</t>
  </si>
  <si>
    <t>rho-7 </t>
  </si>
  <si>
    <t>rhomboid-7</t>
  </si>
  <si>
    <t>CG9294</t>
  </si>
  <si>
    <t>CG9294 </t>
  </si>
  <si>
    <t>CG9372</t>
  </si>
  <si>
    <t>CG9372 </t>
  </si>
  <si>
    <t>CG9377</t>
  </si>
  <si>
    <t>CG9377 </t>
  </si>
  <si>
    <t>CG9564</t>
  </si>
  <si>
    <t>Try29F </t>
  </si>
  <si>
    <t>Trypsin 29F</t>
  </si>
  <si>
    <t>CG9631</t>
  </si>
  <si>
    <t>CG9631 </t>
  </si>
  <si>
    <t>CG9649</t>
  </si>
  <si>
    <t>CG9649 </t>
  </si>
  <si>
    <t>CG9672</t>
  </si>
  <si>
    <t>CG9672 </t>
  </si>
  <si>
    <t>CG9673</t>
  </si>
  <si>
    <t>CG9673 </t>
  </si>
  <si>
    <t>CG9675</t>
  </si>
  <si>
    <t>spheroide</t>
  </si>
  <si>
    <t>CG9676</t>
  </si>
  <si>
    <t>CG9676 </t>
  </si>
  <si>
    <t>CG9733</t>
  </si>
  <si>
    <t>CG9733 </t>
  </si>
  <si>
    <t>CG9737</t>
  </si>
  <si>
    <t>CG9737 </t>
  </si>
  <si>
    <t>CG9897</t>
  </si>
  <si>
    <t>CG9897 </t>
  </si>
  <si>
    <t>CG9936</t>
  </si>
  <si>
    <t>skd </t>
  </si>
  <si>
    <t>skuld</t>
  </si>
  <si>
    <t>CG9997</t>
  </si>
  <si>
    <t>CG9997 </t>
  </si>
  <si>
    <t>MFKLLVLSCLLALALPSLAEVGWWKTGQFYQIYPRSFKDSDGDGVGDLIITQQLPYLKEIGITATWLSPIFTSPMADFGYDVADLKGIDPIFGTMEDFALLARAKELDIKIILDFVPNHTSDECDWFIRSAAGEEEYKDFYVWHTGKVNGIRQPPTNWVSVFRGSMWTWNEQRQAYYLHQFHAKQPDLNYRNPKVVAMKDVLRFWLRKGAYGFRIDAVPHVYEIPADADGNWPDEPRNEAVSDPEYTYLQHIYTTDQPETLELVYAFRDVIEEIDAELGGDDRVLLTEAYSPLELMQYYGNGTHLGSQIPFNFELLAKISYSSDAYHYSELIHNWLDNMPEGQANWVFGNHDQSRIGSRLGADRIDACNMIILGLPGVSVTYQGEEMGMTDVISWEDTVDPQACQSNEQEFERLTRDPVRTPFQWSDEVNAGFSNASVTWLVASNYKLVNVKKERGIALSHLNVYKQLRALRDEPTLKQGDVSVTAIGPNLAFKRSLAGYKSYITLININDDVESINLDSVFTSITTQLQYVVVNDKSVRKNDLTFANSVLLLPKEAVVLST</t>
  </si>
  <si>
    <t>MARNTGSSSGSTPAASSSGSSAAAAAAAAAAAAAASNAKQKQRSPRFSLSNLILDKWKTMIGCVCLAIASYFGYLGYLETRVNTPFDHQKMVVHAGLEPDRYWGSYRPLTYFGMKTRDPHSLVMGLMWYTPSNLGPGGQGIRHWCEQDKLDSYGWTHHDGRSFGVQEIQDLPFELKTSFVKYPEGKQYGGDWTARIVRNTTRAWDKSISLIWYVALDERTNGHIKYVSDDKSPEPGVYGEAQGLGFQVRFHAVKGKILHKSYLSTVAPSLAKLKDTLFSHFRAFADKRGNRFIGPGEIVSQNGLPSSNPEPNFIAIQITAEVDFTLDITYQSTSGFSLGESIPPPTGRAYQDSLQAKIAQFEQRFEDRFQLKQKGHSPEEVRFARNALSNLLGIGYFYGSSRVQSVYTKNPVPYWKAPLYTAVPSRSFFPRGFLWDEGFHGLISAWDIDIELDIICHWFDLLNVEGWIPREQILGVEALAKVPEEFVTQRSNANPPTFFLTLKKLLTSHRAELSQNGRLATLERLYPRVQAWFNWFNTTRGEVLGTYLWRGRNATTTRELNPKSLSSGLDDYPRASHPTDKERHLDLRWIALAAGVMAELSTLLGKDDAKYYETASYLTDNVRLNRLHLAPYSEQYAWGLHTDQVKLKRPPSMAPQQQQRHHHQHYQLPEMQRVTGELPTYQFVDSFGYVSLFPLLLEQLDHDSPYLTKLLNDLRDPEQLWTNYGLRSLSKRSPLMQRNTEHDPPYWRGPIWININYLAAKALHHYGKIDGPNAALARQIYAELDNLVGNILRQYKRSGYLWEQYDDTSGEGKGCNPFTGWTATVVLLMAEQ</t>
  </si>
  <si>
    <t>MTNRWNLTVLLGLTLLALQGPTEAMRMRGEPLPGLANIERHRSTEAVPQRVIGGTTAAEGNWPWIASIQNAYSYHLCGAIILDETWVLTAASCVAGLRLNLLVVTGTVDWWDLYAPYYTVSQIHVHCNFDKPLYHNDIALLQLSSKIFNDVTKNITLADIDELEEGDKLTFAGWGSSEAMGTYGRYLQEASGTYLPDACREKLQNQDDVDLGHVCVQMDAGQGACHGDTGGPLIDEQQRLVGIGNGVPCGRGYPDVYARTAFYHDWIRTTMNGCTI</t>
  </si>
  <si>
    <t>MQLGFLYAFVALLAIFRVEPSEGIIDINNQLNNIISPPILPAVESILDIGDADSTEDEQKVRLQRESIVKDYGFVFKPQPIVLESNSSYKPSVESEGQQSFSRGLEEAKLQIQKQSQSQSQAQGLGQSQQQIQYANIARTKVQKQFQQQLGLAQSQQQTQIQQSLNQDGAKLREKPYPHIQTSSQRNADDPESEEAAPGGLSGKIALVPPNEEGDQKQDQAQSQIEDEAEVLRQGLAQTESQIQNRQGLEKEIQGQSQSQDQAQSQDEAINPESANAENRSSQQSGDVAENQDQESQAQERSQLQLEGQEQSQDQAQSQDQSQALEKGGAPPLSPQQSLVQAEQAQEDPIDQSLHQAQSEVLNQVKSQTNGQLKAQAQMQAQVLDQALEDAHQYQSQAQSQGISLSQTTQQSLVEPDDQAKEDPVDQSLHQAQSEIIKQLLQTNDQDKAQAQAQAQTLDQALEEAHVQYQSQTQAQGTPIFQPPQLQPEDDQDTALDQSPTQAQLDAQSQSQEQANTKLQRKSQAQSEAHGIILTTLRKQAQQQSEVQSPQQEPLRSDDQSGDQAGDVAQNTALDQSLHQAQAEVQEQQSQTQASGTSLTQSQQQSQVQAVEALAQSLTQAHAQIQEQAQSQSQSQEDQSQSQAPNERQSQLQSQRQDQDQGPKFDDDLDEQPAPRSCSQCQKASYQYITEVDIEIDAKLDTPKMISKYGHQAETHYAFTADGYKLCLHRIPRSGTPVLLVHGLMASSDTWVQFGPSQGLAYILSQSGYDVWMLNTRGNVYSEELAGRESDKIFWDFSFHEIGQYDLPAAIDLILLQTKMPSIQYIGHSQGSTFFVMCSERPEYAGKISLMQSLSPSVYMEGTRSPALKFMKVLQGGFTMLLLLGGHKISLKNRIVDMFRNHICNKLIPSRICAIFEFVVCGFNFNSFNMTSPILEGHASQGSSAKQIYHFAQLQGNSAFQKYDYGLILNKIRYQSIFPPYNLSLALGKVALHRGDGDWLGSESDVLRLERDLPNCIENRNIRFEGFSHDFTISKDVRSLVYDRVIDLCGS</t>
  </si>
  <si>
    <t>MFKTIAVVVLLAALASAELHRVPILKEQNFVKTRQNVLAEKSYLRTKYQPSLRSVDEEQLSNSMNMAYYGAISIGTPAQSFKVLFDSGSSNLWVPSNTKSDACLTHNQYDSSASSTYVANGESFSIQYGTGSLTGYLSTDTVDVNGLIQSQTFAESTNEPGTNFNDANFDGILGMAYESLAVDGVAPPFYNMVSQGVDNSVFSFYLARDGTSTMGGELIFGGSDASLYSGALTYVPISEQGYWQFMAGSSIDGYSLCDDCQAIADTGTSLIVAPYNAYITLSEILNVGEDGYLDSSVSSLPDVTFNIGGTNFVLKPSAYIIQSDGNCMSAFEYMGTDFWILGDFIGQYYTEFDLGNNRIGFAPV</t>
  </si>
  <si>
    <t>MDATNNGESADQVGIRVGNPEQPNDHTDALGSVGSGGAGSSGLVAGSSHYGSGAIGQLANGYSSPSSSYRKNVAKMVTDRHAAEYNMRHKNRGMALIFHEHFEVPTLKSRAGTNVDCENLTRVLKQLDFEVTVYKDCRYKDILRTIEAASQNHSDSDCILVAILSHGEMGYIYAKDTQYKLDNIWSFFTANHCPSLGKPKLFFIQACQGDRLDGGVTMQRSQTETDGDSSMSYKIPVHADFLIAYTVPGFYSWRNTTRGSWFMQSLCAELAANGKRLDILTLLTFVCQRVAVDFSCTPDTPEMHQQKQIPCITTMLTRILRFSDKQLAPAGR</t>
  </si>
  <si>
    <t>MDCRANFLAYLAVFLHLVSDYCFVPVQCVDAPFIHIPGNGVISGTYLKMRTQNIKAYLGIRYAHARRFQPPDIELTPWKGIFNATVFQPDCWQNAMPSGKETEQILKIIQSDSSAQDAERKYEENCLYLNVFVPDGLPEINGYAVVVIHSGDFSTGSPADVEPFQLVFKQKVIVVTFSYRLNIFGFFTTDDGEAQGYGLMDQSAALYWVKKNINFFGGDSNRITLMGHDAGAVSVALHMTSGEWSGGFHKAIIMSGNPLSTVKMPYEYEGSLDQVSSTFACPRRPTSMFIQCLKIDAKRLSENLPQVSWGPVVDFGLSNTSYPFIENQPEILFKKGSYHRVPVIGVTDMEEVLTLFKDNLDTDISPSDLEGFYTDIAVTDMHKLVRNYEWCSYELISDAINFMYANDSDTDAKKANKHIISAHTEKFYITPMQTFADLISNSQVYSYLFRMRPRSVLQDLPSWISVPKYFDQIFVWGNPYMTNSVDWKSTKKIADIIMTLWANFAKTSNPTKSNVYVKWNAMTPNNDSVLLIDESFNTDLLNNQRINFWRSLYPKILVFSADCCNSTFSGSGLVIATSVPILCTLSIINI</t>
  </si>
  <si>
    <t>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FVFVQVGGQKKELRPVESLATSPKHRPSISAAAAMSVDVTVDRDGGRGEDSISIVAPSIQHQHSLDQSVSTSIRQVESSQFDVDLVLAEPLEILDHKSVKEKRLEMEKKLESLRKKHDKEKIKIAGQKSSPLEGKKPKFAINKLVKRLSNKSLEPGVEIPACPLDLGDSSEESAAADAGEDLAGGSSSLDRTQESRLRSACREYTSQYRELQEKYHEAIYSAAEKVLKTSQTGQTKQLKSLDKVTGEVMHQLQEARRNEVKNLATVHRDRDELIRMKREVASSVVERGAERVRLKQTFDRRTDELQKQHDSVRNALAEHRSKARQILDKEAESRSCVSNGFLVLFHGPHHHGCTGSGSSALSGNNLTLNLDAGAAGSHSAISPAKSNSIAAAAEMK</t>
  </si>
  <si>
    <t>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FVFVQVGGQKKELRPVESLATSPKHRPSISAAAAMSVDVTVDRDGGRGEDSISIVAPSIQHQHSLDQSVSTSIRQVESSQFDVDLVLAEPLEILDHKSVKEKRLEMEKKLESLRKKHDKEKIKIAGQKSSPLEGKKPKFAINKLVKRLSNKSLNCLSPHSEPGVEIPACPLDLGDSSEESAAADAGEDLAGSSSLDGRTQESRLRSACREYTSQYRELQEKYHEAIYSAAEKVLKTSQTQTKQLKASLDKVTGEVMHQLQEARRNEVKNLATVHRDRDELIRMKREVASVVERGVAERVRLKQTFDRRTDELQKQHDSVRNALAEHRSKARQILDKEESRSCVSSNGFLVLFHGPHHHGCTGSGSSALSGNNLTLNLDAGAAGSHSISPAKSHNSIAAAAEMK</t>
  </si>
  <si>
    <t>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CGQKKELRPVESLATSPKHRPSISAAAAMSVDVTVDRTDGGRGDSISIVAPSIQHQHSLDQSVSTSIRQVESSQFDVDLVLAEPLEKILDHKVKEKRLEMEKKLESLRKKHDKEKIKIAGQKSSPLEGKKPKFAITNKLVKLSNKSLNCLSPHSEPGVEIPACPLDLGDSSEESAAADAGEDLAGGSSSLGRTQESRLRSACREYTSQYRELQEKYHEAIYSAAEKVLKTSQTGQTKQLASLDKVTGEVMHQLQEARRNEVKNLATVHRDRDELIRMKREVASSVVERVAERVRLKQTFDRRTDELQKQHDSVRNALAEHRSKARQILDKEAESRSCSSNGFLVLFHGPHHHGCTGSGSSALSGNNLTLNLDAGAAGSHSAISPAKHNSIAAAAEMK</t>
  </si>
  <si>
    <t>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VELDFWNGRTEEPVIVHGYTFVPEIFAKDVLEAIAESAFKTSEYPVILSENHCNPRQQAKIANYCREIFGDMLLDKPLDSHPLEPNMDLPPPAMLRRKIIKNKKKHHHHHHHHHHKKPAQVGTPAANNKLTTANSVDAKAAQQVGLSSHEDGGVTRSTANGDVATGTGTGSAAGTAGHAPPLQQIRQSSKDSTGSSSDSSSEDESLPNTTPNLPSGNEPPPEKAQKETEAGAEISALVNYVQPIHSSFENAEKKNRCYEMSSFDEKQATTLLKERPIEFVNYNKHQLSRVYPAGRFDSSNFMPQLFWNAGCQLVALNFQTLDLAMQLNLGIFEYNARSGYLLKEFMRRSDRRLDPFAESTVDGIIAGTVSITVLSGQFLTDKRANTFVEVDMGLPADTVRKKFRTKTVRDNGMNPLYDEEPFVFKKVVLPELASIRIAAYEGGKLIGHRVLPVIGLCPGYRHVNLRSEVGQPIALASLFLCVVVKDYVPDLSNFAEALANPIKYQSELEKRDIQLSVLTDEAEALGSADEDLSKSFVFVVGGQKKELRPVESLATSPKHRPSISAAAAMSVDVTVDRTDGGRGEDSISVAPSIQHQHSLDQSVSTSIRQVESSQFDVDLVLAEPLEKILDHKSVKEKLEMEKKLESLRKKHDKEKIKIAGQKSSPLEGKKPKFAITNKLVKRLSNKLEPGVEIPACPLDLGDSSEESAAADAGEDLAGGSSSLDGRTQESRLRSAREYTSQYRELQEKYHEAIYSAAEKVLKTSQTGQTKQLKASLDKVTGEVMQLQEARRNEVKNLATVHRDRDELIRMKREVASSVVERGVAERVRLKQTFRRTDELQKQHDSVRNALAEHRSKARQILDKEAESRSCVSSNGFLVLFHGHHHGCTGSGSSALSGNNLTLNLDAGAAGSHSAISPAKSHNSIAAAAEMK</t>
  </si>
  <si>
    <t>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LGGQKKELRPVESLATSPKHRPSISAAAAMSVDVTVDRTDGGREDSISIVAPSIQHQHSLDQSVSTSIRQVESSQFDVDLVLAEPLEKILDHSVKEKRLEMEKKLESLRKKHDKEKIKIAGQKSSPLEGKKPKFAITNKLVRLSNKSLEPGVEIPACPLDLGDSSEESAAADAGEDLAGGSSSLDGRTQERLRSACREYTSQYRELQEKYHEAIYSAAEKVLKTSQTGQTKQLKASLDKTGEVMHQLQEARRNEVKNLATVHRDRDELIRMKREVASSVVERGVAERVLKQTFDRRTDELQKQHDSVRNALAEHRSKARQILDKEAESRSCVSSNGFVLFHGPHHHGCTGSGSSALSGNNLTLNLDAGAAGSHSAISPAKSHNSIAAAEMK</t>
  </si>
  <si>
    <t>MATITKRKNQTAKDRSRTDATTALRRLVIPRPDILHTYLDYKQVNQYLQLAQRYAHFVHVHILGHTHEKREIRALEINWMNSENVELSPQMREHSPRLDIGPNGRFTVPVIHVGEHCRKTVFIEAGTHAREWISVSTALNCIYQLTEYTRNIEVLRKLRFIIVPLVNPDGYEYSRTKNPKWRKNRRPHKSAKFVGTCNRNYDIFWNSGPSKINRNTYKGESPFSEPETRAMRCILDRMSSNLLFFSLHSYGQSIMYPWGYCRDNPIYWRELSSLANSGKSAIKSYNGREYRTGSSCLTKRTIAGSVVDYVYGVLKVPMALVMELPSRELGFQPPVEMISQIGHSWYGIREMCKRSFDLRHQIVREKEPPLPWPSRHESSNEGVAIENTSTTTETNTAGGDFAKTTSKKKRSKRTTIRAQHENILRLQRSLKAREALDLPEGQALPPGLFPRQMEPQYPPIKQSGLSRDGQGGGDGAILTSRGKPTISSPVLVL</t>
  </si>
  <si>
    <t>MEDKPKQGTRLALLVVERLHLNIKCQTAKDRSRTDATTALRRLVIPRPDLHTYLDYKQVNQYLQYLAQRYAHFVHVHILGHTHEKREIRALEINWMNSNVELSPQMREHSPRLFDIGPNGRFTVPVIHVGEHCRKTVFIEAGTHAREISVSTALNCIYQLTERYTRNIEVLRKLRFIIVPLVNPDGYEYSRTKNPKRKNRRPHKSAKFVGTDCNRNYDIFWNSGPSKINRNTYKGESPFSEPETRMRCILDRMSSNLLFFLSLHSYGQSIMYPWGYCRDNPIYWRELSSLANSGSAIKSYNGREYRTGSISCLTKRTIAGSVVDYVYGVLKVPMALVMELPSRLGFQPPVEMISQIGHESWYGIREMCKRSFDLRHQIVREKEPPLPWPSRHSSNEGVAIENTSTTTEETNTAGGDFAKTTSKKKRSKRTTIRAQHENILRQRSLKAREALDLPEGIQALPPGLFPRQMEPQYPPIKQSGLSRDGQGGGDAILTSRGKPTISSPVSLVL</t>
  </si>
  <si>
    <t>MDVDSGVPRCSIRLLSTLRIKDKPNQLNILSSWKHSLVHKRLHTYSCRNTHTNISNYTHTHNHSHSHTDRRSSQNSKGKTNSSSMNTKSNRQKFPLATSNCFSHKLELELELKL</t>
  </si>
  <si>
    <t>MMNNILVLIGFSSVMLVAGLDDMNCFSLQNEICPNANISFWLYTKENQETKLSVFELNRFEFYHHKPLKVLIHGFNGHRDFSPNTQLRPLFLTQDYNLSLDYPKLAYEPCYTEAVHNAKYVARCTAQLLRVLLESGLVKIEDLHLIGGLGAHVAGFIGQFLPEHKLEHITALDPAKPFYMVKDPALKLDPTDAKFVVVHTDVTMLGLLDAVGHVDFYLNMGVSQPNCGPINKMETHFCYHNRAADYAESISSPSGFYGFYCPNFKSFAKGICIPDKNIELMGFHVDPKARGRYFDTNNGPPYAKGENFTSISRQLKGRTFVNDDIIDKLIG</t>
  </si>
  <si>
    <t>MEIRVGVGDLLKMGTKLIGHKIVQYRLGTKQTKVVCTRDGQVRGHRRRTYDEEMYFAFEGIPFAQPPVGELRFRAPQPPHPWLGVRDCTYPRAKPMQKFVLSIVEGSEDCLYLNVYSKRLRSDKPLPVIVWIYGGGFQFGEAGRDFYPDYFMQQDVVVVTFNYRVGALGFLSLADRDLDVPGNAGLKDQVMALRWIQNIAQFNGDPQNITVMGESAGAASVHALMTTEQTRGLFHKAIMQSGSMFEWANEPSGRWAYRLACQLGYSGSENEKEVFRYLQKAPASEMAAQGITLVQEERRQYVLFPFTPVVEPYITRDCVLPRCHREMLPEAWGNDLPLILGGNFEGLFSYQSTLHDEEHMLSAFEVLIPREIREKSTQSHLKDLLRQFKVDNDDATRGRMEFNECLHILSVKHFWHGIHRTVLARLSHAPATPTYLYRFDVSPHFNHFRQVMCGKHVRGVSHADDLSYLFYHILANKVDKSSMEYQTIQRVGMWVAFARNDNPNCPQIGPTTWEALDEKGPQMCLNIGKQLEFIVLPESQNRIWDRLYDKNDL</t>
  </si>
  <si>
    <t>MPYKTLVILSVCTQIVNGITSAEIIASHNYPVEIHTVVTRDGYLLNAFRPNSIYCEQSGTKPAVLFQHGMTASSDVFLVNGPRDALPFMLADACFDVWSNSRGTRYSRRHVSLDPSDEDFWRFSWHEIGTEDVAAFIDYILGTTNQSVHYVGHSQGCTTLVVLLSMRPEYNQFVKTAILLGPPVFMGHTHTLGQIFRTLIMSMPDCEFMFHNRILNKILRRICGLFVVRVYCSTFFMIVNGKFSDLNTSAIPLIAATLPAGVSSRQPKHFIQLTDSGRFRPFDFGILRNLINYRLTPPDYPLHNVRPLTPVHIFYSDDDLSAAKEDVENFATSLPEAVMHRISPSWHHMDFVHSMTVANVINKPVIEIFKRFEQPIDCKGS</t>
  </si>
  <si>
    <t>MGFDMATRFMDILKLTFKVISFKYEQRKLSTAIYSVIKTKSGPVRGVKRTIWGGSYFSFEKIPFAKPPVGDLRFKAPEAVEPWDQELDCTSPADKPLQHMFFRKYAGSEDCLYLNVYVKDLQPDKLRPVMVWIYGGGYQVGEASRDMSPDFFMSKDVVIVTVAYRLGALGFLSLDDPQLNVPGNAGLKDQIMALRWQQNIEAFGGDSNNITLFGESAGGASTHFLALSPQTEGLIHKAIVMSGSVCPWTQPPRNNWAYRLAQKLGYTGDNKDKAIFEFLRSMSGGEIVKATATVSNDEKHHRILFAFGPVVEPYTTEHTVVAKQPHELMQNSWSHRIPMMFGGSFEGLLFYPEVSRRPATLDEVGNCKNLLPSDLGLNLDPKLRENYGLQLKAYFGDEPCNQANMMKFLELCSYREFWHPIYRAALNRVRQSSAPTYLYRFHDSKLCNAIRIVLCGHQMRGVCHGDDLCYIFHSMLSHQSAPDSPEHKVIGMVDVWTSFAAHGDPNCESIKSLKFAPIENVTNFKCLNIGDQFEVMALPLQKIEPVWNSFYAPNK</t>
  </si>
  <si>
    <t>MRRYWVSLLRHFSLIPNKSVPKVFTNGDFIQQVISFKYEQRKLSTAIYSIKTKSGPVRGVKRNTIWGGSYFSFEKIPFAKPPVGDLRFKAPEAVEPWDELDCTSPADKPLQTHMFFRKYAGSEDCLYLNVYVKDLQPDKLRPVMVWIGGGYQVGEASRDMYSPDFFMSKDVVIVTVAYRLGALGFLSLDDPQLNVPNAGLKDQIMALRWVQQNIEAFGGDSNNITLFGESAGGASTHFLALSPQTGLIHKAIVMSGSVLCPWTQPPRNNWAYRLAQKLGYTGDNKDKAIFEFLRMSGGEIVKATATVLSNDEKHHRILFAFGPVVEPYTTEHTVVAKQPHELMNSWSHRIPMMFGGTSFEGLLFYPEVSRRPATLDEVGNCKNLLPSDLGLNDPKLRENYGLQLKKAYFGDEPCNQANMMKFLELCSYREFWHPIYRAALNVRQSSAPTYLYRFDHDSKLCNAIRIVLCGHQMRGVCHGDDLCYIFHSMLHQSAPDSPEHKVITGMVDVWTSFAAHGDPNCESIKSLKFAPIENVTNFKLNIGDQFEVMALPELQKIEPVWNSFYAPNK</t>
  </si>
  <si>
    <t>MVISFKYEQRKLSTAIYSVIKTKSGPVRGVKRNTIWGGSYFSFEKIPFAPPVGDLRFKAPEAVEPWDQELDCTSPADKPLQTHMFFRKYAGSEDCLYLVYVKDLQPDKLRPVMVWIYGGGYQVGEASRDMYSPDFFMSKDVVIVTVARLGALGFLSLDDPQLNVPGNAGLKDQIMALRWVQQNIEAFGGDSNNITLGESAGGASTHFLALSPQTEGLIHKAIVMSGSVLCPWTQPPRNNWAYRLAKLGYTGDNKDKAIFEFLRSMSGGEIVKATATVLSNDEKHHRILFAFGPVEPYTTEHTVVAKQPHELMQNSWSHRIPMMFGGTSFEGLLFYPEVSRRPALDEVGNCKNLLPSDLGLNLDPKLRENYGLQLKKAYFGDEPCNQANMMKFELCSYREFWHPIYRAALNRVRQSSAPTYLYRFDHDSKLCNAIRIVLCGHMRGVCHGDDLCYIFHSMLSHQSAPDSPEHKVITGMVDVWTSFAAHGDPNESIKSLKFAPIENVTNFKCLNIGDQFEVMALPELQKIEPVWNSFYAPNK</t>
  </si>
  <si>
    <t>MSKQSASASATLLLLIWLTWQTMQCIALDWQQVKPMYLVSMYPGPAGLSSSSSPFSSSGSLEHDAEMSASNVDNRHIKGLGMGREMSALSEEDDREPLLNLETTPLMEKMLPEGAMAMDRIFGGDVGNPHCFPYQVGMLLQRPKGLYCGGSLISDKHVITAAHCVDMAKRALVFLGANEIKNAKEKGQVRLMVPSEFQIYPTWNPKRLKDDIAIVRLPHAVSFNERIHPIQLPKRHYEYRSFKNKAIASGWGRYATGVHAISNVLRYVQLQIIDGRTCKSNFPLSYRGTNICTSRNARSTCNGDSGGPLVLQRRHSKKRVLVGITSFGSIYGCDRGYPAAFTKASYLDWISDETGVSAHQDTTEAIFFDQYVREYGKPRQSRRLETEEQLEDVPDELDVHPRPASDEDISENVRPRTRSRPHSEHEFYF</t>
  </si>
  <si>
    <t>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t>
  </si>
  <si>
    <t>MCPKTSKTTPLLLIGGICFVIVLVGITGITLINNINLSNIIRLNEKVASSVSNNENQIKELNYVNNHPRNVYLKLNASSRDDEDDEQMQKEQEQLELPISAVIGGSKPKVEDNQVKESSEVISPSTSTFSMRSSAGELTSTSAPLSSVSVTAPPMPFGGVKYNQSSGLIDYEKRNQVVKMMEHAWHNYKLYAWGKNLRPLSQRPHSASIFGSYDLGATIVDGLDTLYIMGLEKEYREGRDWIERKSLDNISAELSVFETNIRFVGGMLTLYAFTGDPLYKEKAQHVADKLLPAFTPTGIPYALVNTKTGVAKNYGWASGGSSILSEFGTLHLEFAYLSDITGNLYRERVQTIRQVLKEIEKPKGLYPNFLNPKTGKWGQLHMSLGALGDSYYYLLKAWLQSGQTDEEAREMFDEAMLAILDKMVRTSPGGLTYVSDLKFDREHKMDHLACFSGGLFALGAATRQNDYTDKYMEVGKGITNTCHESYIRAPQLGPEAFRFSEAVEARALRSQEKYYILRPETFESYFVLWRLTHDQKYRDGWEAVLALEKHCRTAHGYCGLRNVYQQEPQKDDVQQSFFLAETLKYLYLFSDDSVLPLDEWVFNTEAHPLPIKGANAYYRQAPVTLPVSNA</t>
  </si>
  <si>
    <t>MCSRKCFRMPTLVICGVVLTIILVCITGITLTNSINISNIVKLREKVASSAAANGGHQAAQTRAALVEQQYSTLQQHHLSRSDLNYIQAATHPKNLQRLQQQQQQQLQQQQPNKIVIEIGLSNDSGPSSAPASSTLGSSSTGPRILQAEALMEGNVDSISLPAAAPLTAATTSSAKSLENSQGSDTPHSHANTTNAITMGIADHNPGGIQFERRAHVKQMMEHAWHNYKLYAWGKNELRPLSQRPSASIFGSYDLGATIVDGLDTLYIMGLEKEYREGRDWIERKFSLDNISAESVFETNIRFVGGMLTLYAFTGDPLYKEKAQHVADKLLPAFQTPTGIPYAVNTKTGVAKNYGWASGGSSILSEFGTLHLEFAYLSDITGNPLYRERVQTRQVLKEIEKPKGLYPNFLNPKTGKWGQLHMSLGALGDSYYEYLLKAWLQGQTDEEAREMFDEAMLAILDKMVRTSPGGLTYVSDLKFDRLEHKMDHLAFSGGLFALGAATRQNDYTDKYMEVGKGITNTCHESYIRAPTQLGPEAFRSEAVEARALRSQEKYYILRPETFESYFVLWRLTHDQKYRDWGWEAVLALKHCRTAHGYCGLRNVYQQEPQKDDVQQSFFLAETLKYLYLLFSDDSVLPDEWVFNTEAHPLPIKGANAYYRQAPVTLPVSNA</t>
  </si>
  <si>
    <t>MVCALGIEGSANKIGIGIIRDGKVLANVRRTYITPPGEGFLPKETAKHHEAILGLVESSLKEAQLKSSDLDVICYTKGPGMAPPLLVGAIVARTLSLLNIPLLGVNHCIGHIEMGRLITGAQNPTVLYVSGGNTQVIAYSNKRYRIFETIDIAVGNCLDRFARIIKLSNDPSPGYNIEQLAKSSNRYIKLPYVVKGDVSFSGILSYIEDLAEPGKRQNKRKKPQEEEVNNYSQADLCYSLQETIFMLVEITERAMAHCGSNEVLIVGGVGCNERLQEMMRIMCEERGGKLFATDRYCIDNGLMIAHAGAEMFRSGTRMPFEESYVTQRFRTDEVLVSWRD</t>
  </si>
  <si>
    <t>MNKLRQIHCSLKNACVLCKPHVLSSAGVRFSCGDGKTMAKGVVVGLYQKGDKDPKLTPAGHKIDQRVQGKLMKAICETKLDGRLGRGKVFHNIDTEFAVAVVGVGLEGIGFNELEMLDEGMEFVRVAAGVGARSLQQQGITNVLVDGDYAEQAAEGSQLAVWRFPDNLSKKNMPMVPTLELFESPDHEGWTRGIFKEAQNLARRLSDAPANCMTPTMFAQAAVDALCPCGITVEVRTMDWIEAQRNAFLMIAKGSCEPPVLLELSYCGTAPDDKPILFVGKGITFNSGALNLRPRGMDEYRGSMSAAACCVAMMRCIAALSLPINVTCIIPLCENMPSGMSAKGDVVTLLNGKSMAIRDLDKAGVVVLSDPLLYGQKTYLPRLVVDIATLNTVKKAFGGGATGIWSNSHYIWKQFQRAGSISGDRVWRLPLWQYYRRQVTDRAYDLSNNGRGLASSCLAAAILHELVPCVDWAHLDTRGTGLLSKYGLVPLTKKRMTGRPTRTLVQFVYQMACPEM</t>
  </si>
  <si>
    <t>MASTERNFLLLSLVVSALSGLVHRSDAAEISFGSCTPQQSDERGQCVHISCPYLANLLMVEPKTPAQRILLSKSQCGLDNRVEGLVNRILVCCPQSMRNIMDSEPTPSTRDALQQGDVLPGNDVCGFLFADRIFGGTNTTLWEFPWMLLQYKKLFSETYTFNCGGALLNSRYVLTAGHCLASRELDKSGAVLHSVRGEWDTRTDPDCTTQMNGQRICAPKHIDIEVEKGIIHEMYAPNSVDQRNDALVRLKRIVSYTDYVRPICLPTDGLVQNNFVDYGMDVAGWGLTENMQPSIKLKITVNVWNLTSCQEKYSSFKVKLDDSQMCAGGQLGVDTCGGDSGGPMVPISTGGRDVFYIAGVTSYGTKPCGLKGWPGVYTRTGAFIDWIKQKLE</t>
  </si>
  <si>
    <t>MNALDMNKQFLSVSQDHQHQTSVADQRSRSRSERASSLALPLNSLLDFYKQQEQCKSVTLLPLPSNSGSISESSSLSSSNSIVRRHSSHYYPMLEDKQPSQLPQAATEMLVNMTEQKYCQSAHQGASIAGGRQVHHQQQHLVRVDTPTPPPPIPRRLLRGKSAWQASSPHPLPLSAGGQDGAHGTGTGTVFVYPQPNVTAEAVVRGSGDGQGGGGAGLQSALLVDIATRPASGYADADGISDDDRSLENSVFDESLTSTPVKVAGYLAGRYAGLSHMAKRAQRSSSSTVDSAYGSLGGHSERFASSSTSVDFRSRFSSVDTQSSLDEKPLSSSIDSPLARDPRAYRERAVLNDAMHKLNNNNTSLGLALYSASNNNNGSSVASDGSQLPVVPRKQPPPVKGSSNSSNSIGETQSQSSKEPSSVSASASTSSAASAGSSTISGTMSSMSGPCPAVVPPTDAITKRPGPPEPPLRQANVFDPVETGSRGHPPPLTVRNKLGRNKPPPITYPRMQQRQDSTLSSDSYSISSSPGYNSKLMEALLGSQQGGRKSNAPGSAQRQTPLMDLAPTRFLGGAGGGTGSGKQGPAMPPRSKINFRQDSTISSDSFSQTSSPGYNPKLMEAPLLPSLSAKRLCSAPAIVCRQGVQHEPIEELEPPQTISPLHKAAGQPSSLQTIVRFQNGAPHTMSQHQIINRRKSSNPYITNGRLKFRLFQILINAFALLAIAGGLAAYFNAYPIKFVNKTIINTIHVEDTTSFGKNPAPGTCLPIIVRFCQGPQIPYNYTVFNYIGHFGQLETQTDLDSYEALVDVRCYELVSLFLCTLFVPKCGQSGATVPCKTLCTETMRRCGFFFDVFGLSLPEYLNCKLFKDFPSSEDCVGLDEVRVMRAATHPKCDGFQCDQNRCLPQEYVCDGHLDCMDQADEAKCERCGPDEYCGDSQCIGTKHICDGIIDCPYGQDERNCLRLSERNGDVGTGVLEVYRIQRQWMPACVKNWDRAVSPSAVCSILGYSAVNATSVLTQLTHRPLLATVNSTDIWKMYAKRKSTLMQEFANCKKTEDYPMADLTCSNYECGRVKRGRHKSRRIIGGTQASPGNWPFLAAILGGPEKIFYCAGVLISDQWVLTASHCVGYSVIDLEDWTIQLGVTRRNSFTYSGQKVKVKAVIPHPQYNMAIAHDNDILFQLATRVAFHEHLLPVCLPPPSVRNLHPGTLCTVIGWGKREDKDPKSTEYIVNEVQVPIITRNQCDEWLDNLTVSEGMVCAGFDDGGKDACQGDSGGLLCPYPGEKNRWFVGGIVSWGIMCAHPRLPGVYANVVQYVPWIQEQIAKSRPIKEDRVNKYDLHPGGPDILSKIATDPMREGAPHHYTHSRTSSK</t>
  </si>
  <si>
    <t>MQSFLIQMLPILLGIFFVWLSNSTALSEVNWKNHSLHRIHHRTKVITAVIISSHNYPVQTHTVVTRDGYILSVFRIPSSQLCASSEPKPVVLINHGMTSADSWLLTGPRNGLPFLLADACYDVWLINCRGTRYSRKHLKLKAWLLQFRFSWHEIGMEDLPATVDHILASTKRNSLHYVGHSQGCTSMLVMLSMRPENKRIRTTILLAPPVFLKHSLSMGHKIMKPLFNLLPDIELLPHHKMLNSASAICKILGVKDVCTALYLLTNGRVSQHMNRTLIPMLIATHPAGISSRQPHFFQLKDSGRFRQYDFGFGMNYLIYRQNTPPEYPLEMVRPHSAIHIFYSDDGTISPRDVLTLASKLPYAVPHHITDETWNHMDFLLANNINELINNPVKIIKTFEENIKHKIGNIKGEISIDALLNE</t>
  </si>
  <si>
    <t>MRMLRLQLMALLLVGLLLALISADPGPQDTEVAREKRGTITLDFGLLLRLLLKSAQLSSAKANLARTTRRPPTTTTTTPPPPPPPAPIRIRKPIWHPFSSGFLPGAFDVDYADPPAPRPPAPAPPTTQPPRRVRPQVRPRPRPTTLAPPPPNYDYDYDYDAQPAAPAEPPPPPPPPPPPTAPPRPRPRPRPRPQQPPQQRRPAQLGDRLIYQYAQPTDTFFRSRAVAEATAAADPDSGDLVDSQDDSVADPDAAAFPVTADGPDSQPASPPPSASRFLVNYESDDDFGQPFAGQAQDAGQDGGQDQGSAGASGIPASSQGYFPPLELGNTNRFPTFNQQQYFY</t>
  </si>
  <si>
    <t>MRMLRLQLMALLLVGLLLALISADPGPQDTEVAREKRGTITLDFGLLLRLLLKSAQLSSAKANLARTTRRPPTTTTTTPPPPPPPAPIRIRKPIWHPFSSGFLPGAFDVDYADPPAPRPPAPAPPTTQPPRRVRPQVRPRPRPTTLAPPPPNYDYDYDYDAQPAAPAEPPPPPPPPPPPTAPPRPRPRPRPRPQQPPQQRRPAQLGDRLIYQYL</t>
  </si>
  <si>
    <t>MLARAIRVRPMMRGIASSSVWNRNRPIQSSLMQYCRDRSLRLQRLHGANMVQRFYSRKRDDSNGDIIMGPDLMSDQDTHLPATVAVPDVWPHVPLLAMKNPLFPRFMKIVEVSNPIIMDLLRRKVKLNQPYVGVFLKKTDGEEELITLNDVYNLGTFAQIQELQDLGDKLRMVVVAHRRIRITGQVVEDVPPPKPADQSTDQADAAPIKSRSDPARKPRGRIPRSRTGKSRESAAAEELIQNQTLPPLKSGKVESSSLPKPPTEEKIVEPETGAKENVNQSAPSAQPVLIVEVEVKQPIYKQTEEVKALTQEIIKTLRDIITMNPLYRESLQQMLHQNQRVVDPIYLCDLGASLSAGEPAELQKILEETDIPERLQLALTLLKKELELSRLQKIGREVEEKVKQQHRKYILQEQLKVIKKELGIEKDDKDAIGEKYREKLKKVVPEAIMTVIDEELTKLNFLESHSSEFNVTRNYLDWLTSLPWGVISTELCLEKATETLNDDHYGMEDIKKRILEFIAVSSLKGSTQGKILCFHGPPGGKTSIAKSIARALNREYFRFSVGGMTDVAEIKGHRRTYVGAMPGKLIQCKKTKIENPLVLIDEVDKIGKGYQGDPSSALLELLDPEQNANFLDHYLDVVDLSRVLFICTANVIDTIPEPLRDRMELIEMSGYVAEEKIAIARQYLMPAMKDCGLTDKHINISEDALNMLIRSYCRESGVRNLQKHIEKVIRKVAFRVKKEGEHFPVNADNLTTFLGKQIFSSDRMYATTPVGVVMGLAWTAMGGSLYIETSRRHIRQGAKTDPNTVAGSLHITGNLGDVMKESAQIALTVARNFYSLEPNNLFLEQEHIHLHVPEGATPKDGPSAGITIITALVSLATGKPVRDIAMTGEVSLKGKVLPVGGIKEKTIAARRSGVNCLILPVDNKKDFEELPYITDGLEVHFATTYEDVYKIAFTDVTETTTNNVEEQEPLQKLSSAAAAKETWPY</t>
  </si>
  <si>
    <t>MLARAIRVRPMMRGIASSSVWNRNRPIQSSLMQYCRDRSLRLQRLHGANMVQRFYSRKRDDSNGDIIMGPDLMSDQDTHLPATVAVPDVWPHVPLLAMKNPLFPRFMKIVEVSNPIIMDLLRRKVKLNQPYVGVFLKKTDGEEELITLNDVYNLGTFAQIQELQDLGDKLRMVVVAHRRIRITGQVVEDVPPPKPVMTTLHYPLFNIKLQIPAEDQSTDQADAAPIKSRSDPARKPRGRIPRSRTKSRESAAAEELIQNQTLEPPLKSGKVESSSLPKPPTEEKIVEPETGAKEVNQSAPSAQPVLIVEVENVKQPIYKQTEEVKALTQEIIKTLRDIITMNPYRESLQQMLHQNQRVVDNPIYLCDLGASLSAGEPAELQKILEETDIPERQLALTLLKKELELSRLQQKIGREVEEKVKQQHRKYILQEQLKVIKKELGEKDDKDAIGEKYREKLKDKVVPEAIMTVIDEELTKLNFLESHSSEFNVTNYLDWLTSLPWGVISTENLCLEKATETLNDDHYGMEDIKKRILEFIAVSLKGSTQGKILCFHGPPGVGKTSIAKSIARALNREYFRFSVGGMTDVAEIGHRRTYVGAMPGKLIQCLKKTKIENPLVLIDEVDKIGKGYQGDPSSALLLLDPEQNANFLDHYLDVPVDLSRVLFICTANVIDTIPEPLRDRMELIEMGYVAEEKIAIARQYLMPQAMKDCGLTDKHINISEDALNMLIRSYCRESGRNLQKHIEKVIRKVAFRVVKKEGEHFPVNADNLTTFLGKQIFSSDRMYATPVGVVMGLAWTAMGGSSLYIETSRRHIRQGAKTDPNTVAGSLHITGNLDVMKESAQIALTVARNFLYSLEPNNLFLEQEHIHLHVPEGATPKDGPSAITIITALVSLATGKPVRQDIAMTGEVSLKGKVLPVGGIKEKTIAARRSGNCLILPVDNKKDFEELPTYITDGLEVHFATTYEDVYKIAFTDVTETTTNVEEQEPLQKLSSAAAAKSETWPY</t>
  </si>
  <si>
    <t>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LDMCRRTSAYGECNRGTAGFAYVGGACVVNKLEKVNSVAIIEDTGGFSGIIVAAHEVGHLLGAVHDGSPPPSYLGGPGAQCRWEDGYIMSDLRHTERGFRWSACTVQSFHHFLNGDTATCLHNAPHEDSLGRSLPGTLLSLDAQCRRDRGTYACFKDERVCAQLFCFDAQTGYCVAYRAAEGSACGNGYHCLDGRCTPLPSNIIPDYGHNYRLVYN</t>
  </si>
  <si>
    <t>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LDMCRRTSAYGECNRGTAGFAYVGGACVVNKLEKVNSVAIIEDTGGFSGIIVAAHEVGHLLGAVHDGSPPPSYLGGPGAQCRWEDGYIMSDLRHTERGFRWSACTVQSFHHFLNGDTATCLHNAPHEDSLGRSLPGTLLSLDAQCRRDRGTYACFKDERVCAQLFCFDAQTGYCVAYRAAEGSACGNGYHCLDGRCTPLPSNIIPDYGHNYRLVYNKIDNKKDAAEDESSSEETESQEDETESVEDQDEGTTSSEEQEDNKIEQSSAAGGAAAQSTTARSTTTTTVRTTSTTTTTAKPKSKSFGYLHRSLPERQWMQDNGVLVTTISSSVSSSSSGSSSGEAAATSTRRPTTTTTTQTPNLFQIYTHELRKQIEYLHMLQTQQHATKFQPEQQQQQSQQQQSIVEIPLVQKSLTNYSVTSSSSTSNGAKQQPPSNKDENQRQQQQQQQAQQQLQDGLPDEENEATAGIQSNEIERQKRKFPTTPTAATSAAQKSATPATPATSATSARPTPTTAKPITTSSLDAYFKKLQALHDAGSASSSTTTTTTTSVSSSVSSATSSKQQHPQQQQQQVQQIADGSHFLKRTPHRSSLKAYKTSSSSSNNSSSQTQQQQQQQQQQYTNYIGDTTNNQPAVLDNSGSASSTTETAKKPKIKTQKLIRRTRVMQTQTT</t>
  </si>
  <si>
    <t>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YDMCRRRKGGRCTKGTAGFAYVGGACVVNKREKVNSVAIIEDTGGFSGIIVAAHEVGHLLGAVHDGSPPPSYLGGPGAQRRWEDGYIMSDLRHTERGFRWSACTVQSFHHFLNGDTATCLHNAPHEDSAGRSLPGTLLSLDAQCRRDRGTYACFKDERVCAQLFCFDAQTGYCVAYRPAEGSACGNGYHCLDGRCTPLPSNIIPDYGHNYRLVYNKIDNKKDAAEDVSSSEETESQEDETESVEDQDEGTTSSEEQEDNKIEQSSAAGGAAAQSTTARSTTTTTVRTTSTTTTTAKPKSKSFGYLHRSLPERQWMQDNGVLVTTRSSSVSSSSSGSSSGEAAATSTRRPTTTTTTQTPNLFQIYTHELRKQIEYLHMLQTQQHATKFQPEQQQQQSQQQQSIVEIPLVQKSLTNYSVTSSSSSSNGAKQQPPSNKDENQRQQQQQQQAQQQLQDGLPDEENEATAGIQSNEAERQKLVNWKLFP</t>
  </si>
  <si>
    <t>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YDMCRRRKGGRCTKGTAGFAYVGGACVVNKREKVNSVAIIEDTGGFSGIIVAAHEVGHLLGAVHDGSPPPSYLGGPGAQRRWEDGYIMSDLRHTERGFRWSACTVQSFHHFLNGDTATCLHNAPHEDSAGRSLPGTLLSLDAQCRRDRGTYACFKDERVCAQLFCFDAQTGYCVAYRPAEGSACGNGYHCLDGRCTPLPSNIIPDYGHNYRLVYNVTSSSSSTSNGAQQPPSNKDENQRQQQQQQQAQQQLQDGLPDEENEATAGIQSNEAIERQKKFPTTPTAATSAAQKSATPATPATSATSARPTPTTAKPITTSSFLDAYFKLQALHDAGSASSSTTTTTTTSVSSSVSSATSSKQQHPQQQQQQQVQQIDGSHFLKRTPHRSSLKAYKTSSSSSNNSSSQTQQQQQQQQQQYATNYIGTTNNQPAVLDNSGSASSTTETAKKPKIKTQKLIRRTRVMQTQTQT</t>
  </si>
  <si>
    <t>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YDMCRRRKGGRCTKGTAGFAYVGGACVVNKREKVNSVAIIEDTGGFSGIIVAAHEVGHLLGAVHDGSPPPSYLGGPGAQRRWEDGYIMSDLRHTERGFRWSACTVQSFHHFLNGDTATCLHNAPHEDSAGRSLPGTLLSLDAQCRRDRGTYACFKDERVCAQLFCFDAQTGYCVAYRPAEGSACGNGYHCLDGRCTPLPSNIIPDYGHNYRLVYN</t>
  </si>
  <si>
    <t>MRGLTLLSLAFLGVCSALTVPHSLVHPRDLEIRHGGIEGRITNGNLASEQVPYIVGVSLNSNGNWWWCGGSIIGHTWVLTAAHCTAGADEASLYYGAVYNEPAFRHTVSSENFIRYPHYVGLDHDLALIKTPHVDFYSLVNKIELPSDDRYNSYENNWVQAAGWGAIYDGSNVVEDLRVVDLKVISVAECQAYYGTTASENTICVETPDGKATCQGDSGGPLVTKEGDKLIGITSFVSAYGCQVGPAGFTRVTKYLEWIKEETGIY</t>
  </si>
  <si>
    <t>MLMSRALCRSWLPQVARRCHANVNVPILRINSGHPAARSCRQIHSNRKQSNLKPTTGEPAAAEQNTPVPVNNVIKAVAFTGAFTVGCFAGATILEYENRSLILEKARQARFGWWQSRSLADRDYWTQIKQDIRRHWDSLTPGDKMFAILLCNLVAFAMWRVPALKSTMITYFTSNPAAKVVCWPMFLSTFSHYSAMLFANMYVMHSFANAAAVSLGKEQFLAVYLSAGVFSSLMSVLYKAATSQAMSLGASGAIMTLLAYVCTQYPDTQLSILFLPALTFSAGAGIKVLMGIDFGVVMGWKFFDHAAHLGGAMFGIFWATYGAQIWAKRIGLLNYYHDLRRTK</t>
  </si>
  <si>
    <t>MAKTSLCLVPILCQFLGLHAALLDSLLNQSTIYYLKPSADVSLENVEQLSVESVKLIVHGYLGSCTHGSIMPLRNAYTAQGYENVLVADWGPVANLDYSSRLAVKNVAQILAKLLEEFLQRHGISLEGVHVIGHSLGAHIAGRIGRYNGSLGRVTGLDPALPLFSSRSDDSLHSNAAQFVDVIHTDYPLFGDIRPRTVDFYPNFGLAPQPGCENVDVVAASKLLHEAYSCSHNRAVMFYAESIGMENFPAVSCSLTAIKSRRVEDCLREKSKTNTENANDYQTVFMGEHVNRSALYYYLETNGAPPYGQGRNSH</t>
  </si>
  <si>
    <t>MKQPTLIRPRLRHRRSTPAAATKMCPKRHWLVNNRAAGSRGSGGAAARSRSLDQIVEVLVALIVVNCLATAAAALITPPDSLESLGSLGIPSSSASSSDDDDMSSGFYRIPHRLEGYPQLQQLQRGQNFKISPKPCSFGRVEGTCMFWECIKSEGKHVGMCVDSFMFGSCCTHNYTDNIVLPQTAFSYTRPTKPLTRPRPPAAPYKPMISGMTTIERPHGAGTLVIRPSGPHHQGTLARPHPPPYSKPTTASDLHGSASHPSSSSSSSSSSNPNSIWHTSTQQQQQQQHQQNQQHWQMTTEPSFITKPRPTGWTKPGIVNLPMPARPSKPSKPTKKPIVYDRTPPPPSVPPSTSTSTTSTSLIWPAQTHPPQPHRPTRPQLSPGTSLAASSSHWPSSTTSTTSSTTSTTTTTTTTRRTTTPTTTTRRTTTNKPTRPYQRPTATSSSSTSTTSSKTPTTTRPISSSSSSSSGIVTSSQRPTQPTHRTPVLASGIETNEISDSSIPDAGALGHVKTISAARSECGVPTLARPETRIVGGKSAFGRWPWQVSVRRTSFFGFSSTHRCGGALINENWIATAGHCVDDLLISQRIRVGEYDFSHVQEQLPYIERGVAKKVVHPKYSFLTYEYDLALVKLEQPEFAPHVSPICLPETDSLLIGMNATVTGWGRLSEGGTLPSVLQEVSVPIVNDNCKSMFMRAGRQEFIPDIFLCAGYETGGQDSCQGDSGGPLQAKSQDGFFLAGIISWGIGCAEANLPGVCTRISKFTPWILEHV</t>
  </si>
  <si>
    <t>MPVKTVNRQQSQTPAQQLQLQQQRDVENGLYPTIPAERRSPPSRPQTLRDTIDMEEIPLNQTNSQEPEDRRKMHEIFDKHDSDRDGLINTHELKELISGYCRDIPAYIADQILKRSDQDNDGHLDFEEFYAMSLRHKWMVRNMLTRYRYVVPPPKPLEGDEPDGAYEKQMSICPPPLTMVLFSIIEIIMFLVDVIHQDDPNYQDRIGESTSGPAATLFIYNPYKRYEGWRFVSYMFVHVGIMHLMNLIIQIFLGIALELVHHWWRVGLVYLAGVLAGSMGTSLTSPRIFLAGASGVYALITAHIATIIMNYSEMEYAIVQLLAFLVFCFTDLGTSVYRHLTDQDQIGYVAHLSGAVAGLLVGIGVLRNLEVRRWERILWWVAVIVYFALMTTIIIHVFVPDYFPKQEY</t>
  </si>
  <si>
    <t>MVMLLSKRQLPPSAATRTRRKVPPTRRRSTWALSSLLALVVLDICIARCAAGISYSSNSGNLSTSQKSPSSANNGGLVLIGSSSATSSSVPSLSLTSSSAGLSSPGSSSSSSSSSTSTSGSNSNRSSRPTSNNSNSNSNYSPNHDQLAQLSSRIINTRNGAISGVIVQLDGRHLDPVEAYRGIPYASPPVGNLRFMPVSAAMWSGVKKADRFSPVCPQRLPDIHNETAALERMPKGRLEYLKRLLYLQNQSEDCLYLNIYVPIQVGSRDSSGSSSSSSAGSSSSGSGGSSSSSSSSTSSSSAGSGSPAKYPVLVFVHGESYEWNSGNPYDGSVLASYGQILVVINYRLGVLGFLNANTDRYSKLPANYGLMDIIAALHWLKENIAAFGGDPNITLAGHGTGAACVHFLISSMAVPEGLLFNRAILMSGSGLAPWSLVSNPAYAAIVAHHVNCASDLPHAHLMKCLREKTLDQLLSVPIRPPEFGFAFGPSDGVVIDGGDYVPPAPGSPAAQAQAQASTAAGNGLGGEAGIAAAGGWGTPQLENIVLMRKTAINKLSRYDLMAGVTRAEAFFSFNSGDVQYGIEADRRSILKAYVRNTYTFHLNEIFATIVNEYTDWERPVQHPINIRDETLEALSDAVVAPAAQTVDLHSADHRNSYLYVFDYQTRFGDYPQRQGCIHGEDLPYIFAPLVGGFNHFTRNYTKTEISLSEVVMFYWSNFVRTGNPNEQMETEHGSRERSRYKTIEWTAYESVHKKYLNFDTKPKLKNHYRAHRLSFWLNLIPDLHPGGDNVPAAHHQLHDDDDEDNNIPSDASVKPLNPPYISRAANAAAMANFIFTNQVFSLLNLSSPSSSLQRNGTRYGGGKIYPDDMMDGDHAGGAASASDSDGFAAYSTALSVTIAIGCSLLILNVLIFAGVYYQRDKTRLSEPRPQTLKRQENGQMPNNICGDLETLTIHAKSDPATILSHHHAMQHHQLPPPEFAIPHRAPPPPKHMKSLQDPGGGGSVSGAVGVSGVVQMPPPHALQVMGNQCTLTKKSCMKQTQAQAQQHSPAQQQQQQQQQQQQHVVTHQQHLQNHHNQSTTVLTTAGGLVVPTPPTVPVIVASTTQHQQHQQQHQQQQHQQQQQQQQQHPLMDELR</t>
  </si>
  <si>
    <t>MIGKMQTKVFLLCLVLSLGTFPTAQGQSDAGNDEEQPLHLTNDASFFQPLHDRRLGRQLIEDLAESQSSASSVSSGSSQSGSAYEDDDDDVEGSSEYYSDEEQSEGSNESLPRLLSQSTFNRISETLGALNHVGHMLVDITRGGQDQKMEGAEKSEDTSQDNSQSGGSSSATASASSTTEVVPSSTSSPRGNSEQLGVSDKLMDPLPITLSANSLLPAGKPANLSVIQVATKRIGMDDSAPMFVEKELKLKKKKKKNKNKQKVKKPSEEGVLVPVAQGAQQSQQKIKIPTTPRTTTSTTTEAPITLTPLDQLAEASDEAGTGKDVENYCKTPSGRRGRCEDLSCPALLLNLSSLRESLCFKSLYVPGVCCPISSSSTVLTTQKPLRLTTRPTTTSTTKATQPTKKSTVRPTTRPTSGLVLIPQKKPPTTTTTTTTEVPLEPGLDEIGNNIVDPDECGQQEYSTGRIVGGVEAPNGQWPWMAAIFLHGPKREFWCGGSLIGTKYILTAAHCTRDSRQKPFAARQFTVRLGDIDLSTDAEPDPVTFAVKEVRTHERFSRIGFYNDIAILVLDKPVRKSKYVIPVCLPKGIMPPKERLPGRRATVVGWGTTYYGGKESTSQRQAELPIWRNEDCDRSYFQINENFICAGYSDGGVDACQGDSGGPLMMRYDSHWVQLGVVSFGNKCGEPYPGVYTRVTEYLDWIRDHTR</t>
  </si>
  <si>
    <t>MLKLFAVVLLLASVALAVENYDGYKIYDINARNAFEKQLLLRLSGNEAYFFDLPRSLDASSRVMVKPEDQEGFEHLLEKYGVNYSVINENFGESLRQEDENQNQRLMNLRSAERSVSFKAFHRHAEINAYLDELAAAYPSRVSVQVAKSYENRDIKTITITNGDGKTGKNVVFLDAGIHAREWIAHAGALYVIHQLENFAANSELLKDFDWVILPVVNPDGYEYSHTTTRMWRKTRKPISSACYGDANRNFDFHWGEVGASSYSCSDTFKGETAFSEPETQLIRDILLSLTGRGFYLTLHSYGNYLLYPWGWTSALPSSWRDNDEVAQGGADAIKSATGTKYTGSSTNVLYAAAGGSDDYAFGVANFPVSITMELPAGGTGFNPSTSQIEGFSETWVGIKAMAQKVADK</t>
  </si>
  <si>
    <t>MKSTVWLPLLTLIWRSASANPILGLFDPACQVVRGECPNKNISFWLYSNTRENPILLDPLDLNPWNFQPPRPLKILIHGYTGDRDFAPNSYIRPVLLDEDVYVISIDYGPLVRYPCYIQAVQNLPLVSRCLAQLINNLVDRAIVANDIHLIGFSLGGQVAGQTANYVKRKMKRITGLDPAKPLFILGPDSRRLDKGADFVDVIHTDVFGRGYLRAAGHVDFYPNFGAKQPGCMEENMQDPSSCNHRAPRFYAESINTTVGFWARQCSGWLLQLLTLCPTTGAQALLGYHVSDELGSYFLQTASKSPYALGKMQDVDNRQTLAKFHLNFDHNEIDDDYEPQLLEFLELEAVKVVVKMDESELDKRLNWIYREEDEPLSRNLI</t>
  </si>
  <si>
    <t>MTSARILLGVPLLLYLMGVALGVPVSTSSPATQKINPEIGVTTGKSDADSTPTIEHTSGLSEFEEECQFAWQRFLVDFDVHYDNDYERQKRRDIFCENQKVRDHNLKYDLGVVSFKKGINQWSDLTFEEWKEKQTPKVMPEIASESSEERDKVNCQAAWEKFLIDFGAQYKNANETEKRRNVFCANWRAIVEHNVQEKWAEPFKRDINQWTDHTIEERSSPAPEIRKEEATTSTSEIDNDNIICQAWEKFLIDFKPSYQDDTETEKRRNVFCDNFKSIHKHNVQFDLGNISFKKINQWSDLTVEEWKNKQRPAFNPEFSKVEATTKISKDKRDDNTCQAAWKKLIDFGAKYQDEKETEKRRTIFCDNWKAIQEHNEQFELGVESFKKGINQWDLTVEEWKTKQRPNLAPEFSKEETTTKISKEKKYKKNV</t>
  </si>
  <si>
    <t>MADWKRPLETCIALCVLLCVFHVNGQWEFPAQYPEPYRNPNPNPVPDPTPPPPPPSPPCGRPPPGSPPPGPPPPGPPPGCPGGPGGPLQHRQWDNGPRWQPRRPPPNHHRNFHNIFLNTESKVDGENYNKTAETEDLHDDFNGRSIVPGQYPHMAALGFRNENHEIDYKCGGSLISEEFVLTAAHCLTTHGTSPDIKIGDIKLKEWELNVAPQRRRVAQIYLHPLYNASLNYHDIGLIQLNRPVETWFVRPVRLWPMNDIPYGKLHTMGYGSTGFAQPQTNILTELDLSVVPIECNSSLPADEGSPHGLLTSQICAHDYEKNRDTCQGDSGGPLQLNLERRRRHTSRKHYRYYLVGITSYGAYCRSELPGVYTRVSSYIDWIASIVWPNYYSFTN</t>
  </si>
  <si>
    <t>MADWKRPLETCIALCVLLCVFHVNGQWEFPAQYPEPYRNPNPNPVPDPTWDFNNYNSYGYNGQWAPGYFNNYGYYRPPPPPPSPPCGRPPPGSPPPGPPPGPPPGCPGGPGGPLQHRQWDNGPRQWQPRRPPPNHHRNFHNIFLNTEKVDGENYNKTAETEDLHDDFNGRSIVAPGQYPHMAALGFRNENHEIDYKGGSLISEEFVLTAAHCLTTHGTSPDIVKIGDIKLKEWELNVAPQRRRVAIYLHPLYNASLNYHDIGLIQLNRPVEYTWFVRPVRLWPMNDIPYGKLHTGYGSTGFAQPQTNILTELDLSVVPIEQCNSSLPADEGSPHGLLTSQICADYEKNRDTCQGDSGGPLQLNLERRRRRHTSRKHYRYYLVGITSYGAYCRELPGVYTRVSSYIDWIASIGRAKRSVIARILHPVMQEVAKARRRRRKRARRKEAWESPLVATFSMTPPWKTPTMSAIMF</t>
  </si>
  <si>
    <t>MKFLGIVLCVAFLALQAKSAQAVCGYESCHETKSNMINIHLVPHSHDDVWLKTVDQYYYGHRNNIQHAGVQYIIDTVISELIKNPDRRFIQVETSFFSWWNEQSETMRAVVKMLVNEGRLQFINGAWSMNDEAAVNYQSVIDQFTVGKFLDDTFGVCGRPRVGWQIDPFGHSREQASIYAQMGFDGEFFSRMDHNDGRRMNDLALEMIWDASESLSQVKLFTGLLYTFYWDTPGFCFDVHCSDDPIDSDSYDNNVKSRVDDFIAYAAQVAEKFRTNHIMIPMGGDFQYEDAEVNKNMDKLIKYVNERQSSGSKYNIIYSTPTCYLNSVHKSVQSYPNKTLDFFYGSDTNSFWTGYYTSRPTQKRFERDGNHILQVAKQLSAFAELSSTQQKELEYLREIMGVMQHHDAITGTEKQHVSDDYDRILYDAIVGGVKTAGDALRLTNLPNGEFESCLQLNISECAFTKDGADNVVVTLYNALAHTTKQYVRVPKNENYQVTDEKGRVVASEIVPVPAEVLALEFRDSDTQHELVFKASVDKINYYIKKVDSKESSNGVRVISQPKANAETYDDEETIVQTSLIKLVLDNKTLLKRVEMNGVSENIEQSYGLYRTYDSGAYVFRQYNQGDFVIQEDGVEFTYDGALVKEVHQRFSEYISQVIRISEDKPYVEFEWLVGPIPVEEEFGTEVTIFSSEIASNGVFYTDSNGRELIRREKDKREDFTPELAVQPTSGNYYPISRIALQDSNKRLAILNDRAQGGTSMKDGQIELMLHRRLVRDDGYGVGEANEEKYGQPLIARGKVFLILNAADESTSAEREAEKEFHLPLWKFFSKNTGTTAAAKSVPSFDDFPKSVHLLTLEPFNDDEILLRVENFKDHIEGKVVSFIRPIFDYLNGVEIRETTLDGNLPLSDMKQFKFHAEGSGIRGSEPEYYTSHKPLSANQTQDAAEFAVTLYPMQIRTFIIKH</t>
  </si>
  <si>
    <t>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t>
  </si>
  <si>
    <t>MYKNALKGGIRTAKQAWKLKNELGKLNLDLAKANSDFEQHLCEAARYTQFHFLARNTPRTPLLLLKTTGDNNSSPRIVANYYRTAPVNPPKQQNPKPSAADKTTSVKHLFRAESGHLNALISSKQFVKVQKQFYRDFSSVSLGAPLKSDAPLLGDLCSQYRAILAHTSADVIPGQDRHHPGCNYQQIRRAHTQLLSEQQLEQERKMAQKAKFERLPTNVVPRHYELLLQPNLKEFTFTGKTVVQVVKEPTTQITLNALDIVLDSVELHFECSKLKPEKIVYSAENETATLEFAQIPAETQGVLHMSFTGELNDKMKGFYRSKYFGPNGEERFAGVTQFEATDARCFPCWDEPAIKATFDITLVVPKDRVALSNMPVIKEDSLPDGLRRVRFDTPIMSTYLVAVVVGEYDYVEGKSDDGVLVRVFTPVGKREQGTFALEVATVLPYYKDYFNIAYPLPKMDLIAISDFSAGAMENWGLVTYRETFVLVDPKTSLMRKQSIALTVGHEIAHQWFGNLVTMEWWTHLWLNEGYASFVEFLCVHLFPEYDIWTQFVTDMYTRALELDSLKNSHPIEVPVGHPSEIDEIFDEIYNKGASVIRMLHDYIGEDTFRKGMNLYLTRHQYGNTCTEDLWAALQEASKNVSDVMTSWTQHKGFPVVSVESEQTSKNQRLLRLKQCKFTADGSQADECLWVVPISVSTSKNPTGIAKTFLLDKSSMEVTLDNVDEDDWIKINPGTVYYRTRYSQEMLEQLMPAVEKMELPPLDRLGLIDDMFAMVQAGHASTADVALVDSYRNETNYTVWTAITNSLTNLHILISHTDLMEDFHRFGRNLYEPVYRLGWEPRDGENHLDTLLRSLVLTRLVSFRSSDTIEEAKIRFRRHVNGTLLPADLRTTCYKAVLQDGDEKIFNEMLDLYRATDLHEEQDRISRALGCCDLKLLRRVIDFAMSSEVRAQDSVFVIVAVAINPKGRDMAWEFFKENNKQLERYQGGFLLSRLIKYLIENFASEERAKEVEEFLQVNQIPGCERTVSQAETIRLNAAWLQRDREQLAIFLRDD</t>
  </si>
  <si>
    <t>MYKNALKGGIRTAKQAWKLKNAARYTQSFHFLARNTPRTPLLLLKTTGDNSSPRIVANYYRTAPVNPPKQQNPKPSGAADKTTSVKHLFRAESGHLNAISSKQFVKVQKQFYRDFSSVSLGAPLKSSDAPLLGDLCSQYRAILAHTSDVIPGQDRHHPGCNYQQIRRAHTQLLSKEQQLEQERKMAQKAKFERLPTVVPRHYELLLQPNLKEFTFTGKTVVQVNVKEPTTQITLNALDIVLDSVEHFECSKLKPEKIVYSAENETATLEFAQEIPAETQGVLHMSFTGELNDKMGFYRSKYFGPNGEERFAGVTQFEATDARRCFPCWDEPAIKATFDITLVVKDRVALSNMPVIKEDSLPDGLRRVRFDRTPIMSTYLVAVVVGEYDYVEGSDDGVLVRVFTPVGKREQGTFALEVATKVLPYYKDYFNIAYPLPKMDLIISDFSAGAMENWGLVTYRETFVLVDPKNTSLMRKQSIALTVGHEIAHQWGNLVTMEWWTHLWLNEGYASFVEFLCVHHLFPEYDIWTQFVTDMYTRALLDSLKNSHPIEVPVGHPSEIDEIFDEISYNKGASVIRMLHDYIGEDTFRGMNLYLTRHQYGNTCTEDLWAALQEASSKNVSDVMTSWTQHKGFPVVSVSEQTSKNQRLLRLKQCKFTADGSQADENCLWVVPISVSTSKNPTGIAKTLLDKSSMEVTLDNVDEDDWIKINPGTVGYYRTRYSQEMLEQLMPAVEKMLPPLDRLGLIDDMFAMVQAGHASTADVLALVDSYRNETNYTVWTAITNSTNLHILISHTDLMEDFHRFGRNLYEPVAYRLGWEPRDGENHLDTLLRSLLTRLVSFRSSDTIEEAKIRFRRHVNGTELLPADLRTTCYKAVLQDGDEKFNEMLDLYRATDLHEEQDRISRALGCCGDLKLLRRVIDFAMSSEVRAQDVFVIVAVAINPKGRDMAWEFFKENNKQLLERYQGGFLLSRLIKYLIENFSEERAKEVEEFLQVNQIPGCERTVSQAVETIRLNAAWLQRDREQLAIFLDD</t>
  </si>
  <si>
    <t>MKAIGILLAIALTSGFLVVSAVNLPGVPVDFDLDDHILSAIADDIAERLREYITFLKTGVETAEFLKLTNQLAKSHSEKDIFTRNMPDLEPRDSFFACACRSVTRVLIRTIREEDGELHGENSSVLMKEFAMDVCRRLNLQTEEVCELIDSNLPSVEYIMRNSESDSQSFCSLFMEFNFCNTGTNQDYNWTLTIDNGEASAGPKSDTPTFQDSDIRICQFSDIHHDPYYTPGSLATCAEPMCCQRKETTEGTSDAAGYWGDYRDCDLPWHAFESALDNAVANSKCDFIYQTGDIDHMVWATSVEKNTMVLTKVSERLNAAFGDVPVYPCIGNHEPHPLNLFSPGVPDEISTKWLYEHLYNDWSKWLPAETKETILKGGYYTVVPRKGFRIIANSNDCYTDNFWLYHSGTDKIPQLQWFHDTLLEAEKNGEYVHVLTHIPSGGTCWSVWAREFNRCVSRFRSTISGIFTGHSHKDELFVYYSEDEGHPTAVWNGGAVTTYSNKNPNYREYAVNPETYTVTNHWTWIYNLTAANLKPDEQPWFLEYEFIKEFTEDMSPAGISKLLDEFAENPELMRKYWRYRVTSADPQVGGCDRSCLAGSLCRAAVTINSERERCEELREKLFASLDNEESTSSSGSTATTPSPSTPGGNDDNDGGGSSTLGLLSVSSLLAIVLSIRLA</t>
  </si>
  <si>
    <t>MRRRRGTPLGVSWTNCVLLLATGLLVVLISVHAKNPRPHRGLPAPAPAPPASVDQVATENAHRREPTVDGSVLQRLSGSDRAVDEDEDVDEDEDEGLKQHLEHRQQFDAYLGTIRRLRRPYRSKYTIEQLMRLHVTPKVSGDIDMDPKAGGFMGDIALPEGDSGPVVAHTPIDDEEQERQEVEQLLADSPSPVHDPSVSGAANSGPTKFNATFQLDLEKLKQEVYHEGLQVEEEGLTDIIRKKTKPSSGPVNLKAGQSQSQSQSANEPVKPGSESPSDYAQASSYKNEVLPPSERIHTDKPARLTLAEIGPKFSNKTQSLHRNVDTRKIQSDNKDIEDDSGNNVAERRPSQIVPTSLPEQRSTPAHVYSNAGGNGMQLDDEVDFLHSRGVVRRHRRGPKQRRSNQHLEHEVKLQRLREELSRPVIEAHHHQSHHQKQAQHRHHQSHHRKKHRRQQQHHRRRGQSTTQYVNHSPPGFNQSQQAQQQSVPEMLLKAETSKDEEPLRHRVARAVTAKKERIWDYGVIPYEIDGNFSGIHKALKLAMRHWENSTCIKFVERDPEIHPNYIVFTVRSCGCCSFVGKRGNGPQASIGRNCDKFGIVVHELGHVVGFWHEHTRPDREKHVVIEHNNIMKGQDYNNMLSPDEVDSLGMAYDYDSIMHYARNTFSKGTYLDTILPIEMKGRKRPEGQRLRLSQGDIAQANLLYKCPKCGRTFQESSGIFASPSHYTAGALSNETHCEWRITATYGERVELKLENMNIFKSNNCETDYLEIRDGYFEKSPLIGRCGKVDKEVIRTESSRMLLTYVNTHRIEGFRGFKAEFDVVCGGELSVDDAGRLESPNYPLDYLPNKECVWKITVPESYQVALKFQSFEVENHDSCVYDYEVRDGPGQDAPLIGVFCGYKPPPNMKSSGNSMYVKFVSDTSVQKAGFSAFMKEVDECETQNHGCEHECINTLGGYECSCRIGFELHSDKKHCEDACGGIEYPNGTITSPSFPEMYPLLKECIWEIVAPPKHRISLNFTHFDLEGTAHQSDCGYDSVTVYSKLGENRLKRIGTFCGSSIPPTATSESNALRLEFHSDSIQRSGFAAVFFTDIDECAVNNGGCQHECRNTIGSYICMCHNGYSMHENHDCKEGECKYEISAPFGTIFSPNYPDSYPPNADCVWHFITTPGHRIKLINEFDVESHQECTYDNVAVYDGESESSSVLGRFCGDKIPFPISSTSNQMYVLKTDKNKQKNGFTASHSTACGGYLRATSQVQQFYSHARFGNQDYDDGMCEWTIAAPDNSYVQLIFLTFDIESSENCTFDYVQVFSDIDDVYGQYGPMGQYCGNVLPQDINSMTHSLLVRFKTDGSVPMKGFSASYVAVPNSGEYDHDEDVENSYSSEMVTPFPGSLKSIYIEDTQEETDEYSDFSGNQLVFNGQYGRYSLPKRYYSGK</t>
  </si>
  <si>
    <t>MLIGSCWVLILFARSSNGIYNGVEAKFDFWTFLASVWVSGYHECGGAVISRIVLTAAQCVKNKPVKRITVRVGTPDIYRGGRIIRVTALVVHENYKNWNDIALLWLEKPVLSVRVTKIPLATKEPSENEYPSNAGWGEKLLESYVVTKLQNGVTKIRPRSMCAEELVEPVGEELLCAFYTENDICPGDYGGPLVLAKVVGIAVQGHGCGFAVLPSLYTNVFHYLEWIEENAEKLIKN</t>
  </si>
  <si>
    <t>MIILWSLIVHLQLTCLHLILQTPNLEALDALEIINYQTTKYTIPEVWKEPVATIGEDVDDQDTEDEESYLKFGDDAEVRTSVSEGLHEGAFCRRSFDGSGYCILAYQCLHVIREYRVHGTRIDICTHRNNVPVICCPLADKHVLAQRSATKCQEYNAAARRLHLTDTGRTFSGKQCVPSVPLIVGGTPTRHGLFPHAALGWTQGSGSKDQDIKWGCGGALVSELYVLTAAHCATSGSKPPDMVRLARQLNETSATQQDIKILIIVLHPKYRSSAYYHDIALLKLTRRVKFSEQVPACLWQLPELQIPTVVAAGWGRTEFLGAKSNALRQVDLDVVPQMTCKQIRKERRLPRGIIEGQFCAGYLPGGRDTCQGDSGGPIHALLPEYNCVAFVVITSFGKFCAAPNAPGVYTRLYSYLDWIEKIAFKQ</t>
  </si>
  <si>
    <t>MIILWSLIVHLQLTCLHLILQTPNLEALDALEIINYQTTKYTIPEVWKEPVATIGEDVDDQDTEDEESYLKFGDDAEVRTSVSEGLHEGAFCRRSFDGSGYCILAYQCLHVIREYRVHGTRIDICTHRNNVPVICCPLADKHVLAQRSATKCQEYNAAARRLHLTDTGRTFSGKQCVPSVPLIVGGTPTRHGLFPHAALGWTQGSGSKDQDIKWGCGGALVSELYVLTAAHCATSANHRTWFAWAA</t>
  </si>
  <si>
    <t>MLVGLSDQLARIMESVFEAYLGPDSVLASAVGQAVGSGEPEDIPRRNTDWVLGKKYNAIQELELIRRDIQSRLWCTYRHGFSPLGEVQLTTDKGWGCMRCGQMVLAQALIDLHLGRDWFWTPDCRDATYLKIVNRFEDVRNSFYSIHIAQMGESQNKAVGEWLGPNTVAQILKKLVRFDDWSSLAIHVAMDSTVVLDVYASCREGGSWKPLLLIIPLRLGITDINPLYVPALKRCLELDSSCGMIGRPNQALYFLGYVDDEVLYLDPHTTQRTGAVAQKTAAAEQDYDETYHQKAARLNFSAMDPSLAVCFLCKTSDSFESLLTKLKEEVLSLCSPALFEISQRAVDWDTTEDIDWPTMPDIDWPAGTSDSDSFAIVEESGRDSDAGCSGAISGKKPSERAV</t>
  </si>
  <si>
    <t>MLVGLSDQLARIMESVFEAYLGPDSVLASAVGQAVGSGEPEDIPRRNTDWVLGKKYNAIQELELIRRDIQSRLWCTYRHGFSPLGEVQLTTDKGWGCMRCGQMVLAQALIDLHLGRDWFWTPDCRDATYLKIVNRFEDVRNSFYSIHIAQMGESQNKAVGEWLGPNTVAQILKKLVRFDDWSSLAIHVAMDSTVVLDVYASCREGGSWKPLLLIIPLRLGITDINPLYVPALKRCLELDSSCGMIGRPNQALYFLGYVDDEVLYLDPHTTQRTGAVAQKTAAAEQDYDETYHQKAARLNFSAMDPSLAVCFLCKTSDSFESLLTKLKEEVLSLCSPALFEISQRAVDWDTTEDIDWPTMPDIDWPAGTSDSDSFAIVESGRDSDAGCSGAIGGKKPSERAV</t>
  </si>
  <si>
    <t>MENLTQNVNETKVDLGQEKEKEASQEEEHATAAKETIIDIPAACSSSSNSSYDTDCSTASSTCCTRQGEHIYMQREAIPATPLPESEDIGLLKYVHRQWPWFILVISIIEIAIFAYDRYTMPAQNFGLPVPIPSDSVLVYRPDRRLQWRFFSYMFLHANWFHLGFNIVIQLFFGIPLEVMHGTARIGVIYMAGVFASLGTSVVDSEVFLVGASGGVYALLAAHLANITLNYAHMKSASTQLGSVVFVSCDLGYALYTQYFDGSAFAKGPQVSYIAHLTGALAGLTIGFLVLKNFHREYEQLIWWLALGVYCAFTVFAIVFNLINTVTAQLMEEQGEVITQHLLDLGV</t>
  </si>
  <si>
    <t>MARFSGVVLLLAIVLLAVFVAQGLAEKNANRQKQQKPRPGNQNFGIQKNRPKPQKVQKQKPNKQQGQNGQEPKVFTTTVPDLGRLRGRTLTTDWTGQKMQFLDIPYGKAERFRPAEPAPSWKGVLPAHRPHAGCPSIQDLIVFAKLEDGFDVEDCLRLSVNTKAMEGKSLPVMVYIHGDFFYDGDSVEAAPGYLLEDVVLVSVRYRLGPFGFLSTLTDEMPGNAAVTDIILALKWVQQHIASFGGPQRVTLFGQVGGAALVNVLTLSPAVPAGLFHRVIYQSGTALSPAFITDALGATKAIGRIAGCKQSTKVDQLNKCLNRLNATMLLAAFSVHGENQPSLSGAYGGVQLVIGGPSGILPEHPGRLLAAEKFQAYPTMGGSVKHGGTFMLRIFADIFNETILDDTMTGRQYIDTIIEQANGADPSGSWKEFSDEEIFTQNVKNGTFKRLTPGLIDLCSTISLKNPVLLVLQANAKKLPNSTYLYSFDYEEQNRYATGEDEANFVPFDMGVSLTDDNLYLFPWPRFLALNSNRDLKVARMVALWTSFATTGVPQAPGLPAWPAMNDETGPYMKIDRTVSFGDNYLDEYIAVEEAKHGYNLVNDEYYDLQEALLAASKLDSLNDANEEDEEDQDDAEGRAASQTGGQNWVFIARKSTRVQK</t>
  </si>
  <si>
    <t>MDVLEMLRASASGSYNTIFSDAWCQYVSKQITATVYMYFALVMMSLLFIWFLYFKRMARLRLRDEIARSISTVTNSSGDMRGLRFRKRDKMLFYGRRMRKMKNVSGQMYSSGKGYKRRAVMRFARRILQLRRDNMPLEMRTVEPPAELEETIEGSDRVPPDALYMLQSIRIFGHFEKPVFLRLCKHTQLLELMAGDLFKITDPDDSVYIVQSGMINVYISNADGSTLSLKTVRKGESVTSLLSFIVLSGNPSYYKTVTAKAIEKSVVIRLPMQAFEEVFQDNPDVMIRVIQVIMRLQRVLFTALRNYLGLNAELVQNHMRYKSVSTMSGPINSQTSQSSRQAPGPPMVISQMNLMQSAVSGTGSSGVSVTVTRPPSSPSRHSREEHTLSDPNNPDGSFHGTTNLFTEVHGDAPNADLFHQQQQQHSVGNLSTRRSSITLMADGSHSCLQTPGVTTSIDMRLVQSSAVDSLRKELGLSEEDSHIIEPFVELELEPNVTLITEGNADDVCVWFVMTGTLAVYQSNQDATRAKQDKSDMLIHVHPGEIVGGLAMLTGEASAYTIRSRSITRIAFIRRAAIYQIMRQRPRIVDLGNGVVRRLSPLVRQCDYALDWIFLESGRAVYRQDESSDSTYIVLSGRRSVITHPGGKKEIVGEYGKGDLVGIVEMITETSRTTTVMAVRDSELAKLEGLFNAIKLRYPIVVTKLISFLSHRFLGSMQTRSGSGAPGAPVEANPVTKYSTVALVPITDEVPMTPFTYELYHSLCAIGPVLRLTSDVVRKQLGSNIEAANEYRLTSWLAQQEDRNIITLYQCDSSLSAWTQRCMRQADVILIVGLDRSHLVGKFEREIDRLAMRTQKELVLLYPEASNAKPANTLSWLNARPWVKHHHVLCVKRIFTRKSQYRINDLYSRVLLSEPNMHSDFSRLARWLTGNSGLVLGGGGARGAAHIGMLKAIQEAGIPVDMVGGVSIGALMGALWCSERNTTVTQKAREWSKKMTKWFLQLLDLTYPITSMFSGREFNKTIHDTFGDVSEDLWIPYFTLTTDITASCHRIHTNGSLWRYVRSSMSLSGYMPPLCDPKDHLLLDGGYVNNLPADVMHNLGAAHIIAIDVGSQDDTDLTNYGDDLSGWWLYKKWNPFTSPVKVPDLPDIQSRLAYVSCVRQLEEVKNSDYCEYIRPPIKYKTLAFGSFDEIRDVGYVFGKNYFESMAKAGRLGRFNQWFNKEPPKRVHASLNEYTFIDLAQIVCRLPETYAVNTAELFSEDEDCDGYISEPTTLNTRRRIQVSRAGNSLSFSETEMDSDVELDLKLERKTDKSTQSSPPSNSRSDRGKEEARHMSNWHWGVKHKDETGSGATEATKTQTGQEQELQQEQQDQGAAEQLVDKDKEENKENRSSPNNETK</t>
  </si>
  <si>
    <t>MSIAGVFPPFCDYRDGHLLLDGCYTNNVPADVMHNLGAAHIIAIDVGSQDTDLTNYGDDLSGWWLLYKKWNPFTSPVKVPDLPDIQSRLAYVSCVRQLEVKNSDYCEYIRPPIDKYKTLAFGSFDEIRDVGYVFGKNYFESMAKAGRGRFNQWFNKEPPKRVNHASLNEYTFIDLAQIVCRLPETYAVNTAELFSEEDCDGYISEPTTLNTDRRRIQVSRAGNSLSFSETEMDSDVELDLKLERKDKSTQSSPPSNSRSDMRGKEEARHMSNWHWGVKHKDETGSGATEATKTQGQEQELQQEQQDQGATAEQLVDKDKEENKENRSSPNNETK</t>
  </si>
  <si>
    <t>MDVLEMLRASASGSYNTIFSDAWCQYVSKQITATVYMYFALVMMSLLFIWFLYFKRMARLRLRDEIARSISTVTNSSGDMRGLRFRKRDKMLFYGRRMRKMKNVSGQMYSSGKGYKRRAVMRFARRILQLRRDNMPLEMRTVEPPAELEETIEGSDRVPPDALYMLQSIRIFGHFEKPVFLRLCKHTQLLELMAGDLFKITDPDDSVYIVQSGMINVYISNADGSTLSLKTVRKGESVTSLLSFIVLSGNPSYYKTVTAKAIEKSVVIRLPMQAFEEVFQDNPDVMIRVIQVIMRLQRVLFTALRNYLGLNAELVQNHMRYKSVSTMSGPINSQTSQSSRQAPGPPMVISQMNLMQSAVSGTGSSGVSVTVTRPPSSPSRHSREEHTLSDPNNPDGSFHGTTNLFTEVHGDAPNADLFHQQQQQHSVGNLSTRRSSITLMADGSHSCLQTPGVTTSIDMRLVQSSAVDSLRKELGLSEEDSHIIEPFVELELEPNVTLITEGNADDVCVWFVMTGTLAVYQSNQDATRAKQDKSDMLIHVHPGEIVGGLAMLTGEASAYTIRSRSITRIAFIRRAAIYQIMRQRPRIVDLGNGVVRRLSPLVRQCDYALDWIFLESGRAVYRQDESSDSTYIVLSGRRSVITHPGGKKEIVGEYGKGDLVGIVEMITETSRTTTVMAVRDSELAKLEGLFNAIKLRYPIVVTKLISFLSHRFLGSMQTRSGSGAPGAPVEANPVTKYSTVALVPITDEVPMTPFTYELYHSLCAIGPVLRLTSDVVRKQLGSNIEAANEYRLTSWLAQQEDRNIITLYQCDSSLSAWTQRCMRQADVILIVGLDRSHLVGKFEREIDRLAMRTQKELVLLYPEASNAKPANTLSWLNARPWVKHHHVLCVKRIFTRKSQYRINDLYSRVLLSEPNMHSDFSRLARWLTGNSGLVLGGGGARGAAHIGMLKAIQEAGIPVDMVGGVSIGALMGALWCSERNTTVTQKAREWSKKMTKWFLQLLDLTYPITSMFSGREFNKTIHDTFGDVSEDLWIPYFTLTTDITASCHRIHTNGHLWRYCRASMSIAGVFPPFCDYRDHLLLDGCYTNNVPADVMHNLGAAHIIAIDVGSQDDTDLTNYGDDLSGWWLYKKWNPFTSPVKVPDLPDIQSRLAYVSCVRQLEEVKNSDYCEYIRPPIKYKTLAFGSFDEIRDVGYVFGKNYFESMAKAGRLGRFNQWFNKEPPKRVHASLNEYTFIDLAQIVCRLPETYAVNTAELFSEDEDCDGYISEPTTLNTRRRIQVSRAGNSLSFSETEMDSDVELDLKLERKTDKSTQSSPPSNSRSDRGKEEARHMSNWHWGVKHKDETGSGATEATKTQTGQEQELQQEQQDQGAAEQLVDKDKEENKENRSSPNNETK</t>
  </si>
  <si>
    <t>MGCLLLLCSCLVALFIPIQAIVDINVATSNDIHNNLNRTTSPCTNFWNFCGRFSSASKYVDNFERVEDQFATAMVEFMESHLGENDTLAPRLIKQMRQYKACKEDTRKLHGNPRPEELVNQWILHPKKFLVYGLNGVFIDERVDVAADSMRWVIQLRMPDPADRYSDRRVLQLMRLYEEAWYSMGVVKLVEKMHQLDKYRAEYPVVYTWSFSELRQEIPIPHSFFIELLGVNHTEELYHLTFEVSVEYLRECFRCLRDFASEPKDTYIRARQYVLVEESEPRERNPRSCIHHMRYLPLGMNYIYDRFIYQNREEDTSKVLEILSTLKAAFGQYLDANRLQLTPQLAYVRAKLEGIQIKIGNLPEEKSPEFYNNHYGSANFSATNFLANLLEAALRTRLQNAGLLARNSRVDLRHYYVNDNVRKARTSPFYENERNTITVPMFLQWPLFDHREHTIFQHSLLGAVLGHEMNHAFEQEGILFDAAGNESPVGEIRESKPFRDAIKCAEEQPFVSLKERLADLNGLQLAYDAFFGLAHDSRQEYRPYAFEQEFTAPQLFHLSYAQFFCGSLPPVIAHDRDDERVNVSVGNLQFAYDFNCETSPSSVCEMWRPGDVANSNRNVH</t>
  </si>
  <si>
    <t>MGKLLALLAVLCLSQVIGAERIVNCYWGTWANYRSGNGKFDVSNIDAGLTHLSYSFFGINDNGEIQSLDTWLDYDLGFINQAISLKNQNSNLKVLAVVGWNEGSTKYSSMSGDWYKRQNFINSALNLLRNHGFDGLDLDWEYPNQRGNWNDRANFVTLLREIKEAFAPYGYELGIAVGAGESLASASYEIANIAQQDFINVMTYDFAMASDGQTGFNAPQWAVENAINFWLSQGAPANKLVLGVGYGRSFQLSDSSQNWPGAPCRGEGSAGSYTGSTGYLGYNEICQNNWHTVFYDNAAPYAYSGDQWVSFDNVLSVQYKMDFALSKGLAGAMIWSLETDDYRQCGETYPLLKTINRKLR</t>
  </si>
  <si>
    <t>MFIYEFWNSEDCLLAQIPNAEINTTQVGIAVDVVGDRVVGVVDDGIAVDVDDSVVVVVEVGIAVDVVDDSVVVVVEEGIAVDVVDDAVVVVVDVGIAVVVDDSVVVVVVVGIAVEVVGDCVVVVVDIGIAVDVVDDSVVVVVEGGIADVVDDAVVVVVDVGIGVDVVDDSVVVVLDVGIAVDVVGVSVVVVVDVGTVDVIGDSVVVVVVVRIAVEVVGDCVVVVVDVGIAVDVVDDSVVVVVDVGAVDVVDDSVVVVVEVGIAVDVVDDSVVVVVDVGIAVDVVGVSVVVVLDVTAVDVVGDSVVVVVVVGIAVEVVGDCVVVVVDVGSAVDVVDDSVVVVVEGIAVDVVDDAVVVVVDVGIAVDVVDDSVVDVVEVGIDVDVVDDSVVVVVDGIAVDVVDDAVVVVVDVGIAVDVVDDSVVVVVEGGIAVDVVDDSVVVVDVGIGVCVVVVDVGIAGDVVGDPVDVGMAVDVVGDPVDVGMAVDVVAGSDVGMAVDVVGDPVVVGMAVDVVGDPVDVGMAVDVVEDPVVVGMVVDVVGPVDAGSEVTVVGSLVDVLLLLHFPQNLFRAKSVGCSSKS</t>
  </si>
  <si>
    <t>MHSVSLLGCLCLSLSLTLSTGSPQLNLPTPQPEVFYNGYTPNVATTPAQRADRDRDQRYGPPYSDAGGGGNTDDGLDDFRFGQTDDERMRIGYGYPTPVNFSDSPFSGARFSNHNYGPISSTTERNYGNDANLNGRYSDVPYSSQGENFNPNDQYNYNNNPNVEFVGINNRNRFENPFLSNQDRFNLNQGYLERQRQQDRRYQQELEKLRILLVESDQKGSLECTANVAAQWNFETNVNDFTQTELNAQQRYVEFQRITAEQSKRINKDLIFDRRLYRQLMLQSEVGPNALPLDLDRYNRLLNEMLFLYNSAEICAYQQPFQCDLHYIPQLKDIMAKSRDWDEQHTWVEYHRKAGRGMRDSYEQLIDVMQEVAYVNNVTNGGEYWYLAYESGFRQDMDIVWEQIRPLYEGLHAYVRRKLRDYYGPDRINRIAPIPSHILGNYGQSWSNVLDILIPYPGRKLIDVTPRMVEQGYTPQLMFQLAEEFFTSINSAVGPEFYRNSIFEQPLDRRVLCEPSAWDFCNRHDFRVKICTDINQRSLSVHHEMAHIQYFLQYRHLPKIFRNGANPAFHQAVGDAIGLSVSTPRHLQLGLLQRSLDESSYDINYLFTMAIDKVAFLPFALSLDNWRYDVFSGNANKTMNCHYWNLREKYSGIKPPVLRSEKDFDPGAKYHIPANIPYIKYFFSTVQFQIYRGLCRESGQYVPGDPRKPLHQCDIYRQPAAGNILKTLMSKGASQWQEVLEETLREGRLDGTALREYFAPLEEWLRQENLRTNEYVGWNYDGDYKRSIETAGLQVFGGYYNGATGQKSAPFLYPLILLIYLYFSLRL</t>
  </si>
  <si>
    <t>MMNGRSIGMLKKLRHTWRTFPRLMATKVTSLGGDEVGSGTGIGQITGGVTSDGPQKVNTPSKEIVTHLPPLTEPLPNLPEAVYAAPLAESAITKVTTLNGLRIASEPRYGQFCTVGLVIDSGPRYEVAYPSGVSHFLEKLAFNSTVNPNKDAILKELEKNGGICDCQSSRDTLIYAASIDSRAIDSVTRLLADVTLPTLSDQEVSLARRAVNFELETLGMRPEQEPILMDMIHAAAFRDNTLGLPLCPLENLDHINRNVLMNYLKYHHSPKRMVIAGVGVDHDELVSHVQRYFVDKAIWETEALEDSGPKQVDTSIAQYTGGLVKEQCEIPIYAAAGLPELAHILGFEGCSHQDKDFVPLCVLNIMMGGGGSFSAGGPGKGMYSRLYTKVLNYHWMYSATAYNHAYGDCGLFCVHGSAPPQHMNDMVEVLTREMMGMAAEPREELMRSKIQLQSMLLMNLESRPVVFEDVGRQVLVTGQRKRPQHFIKEISVTAADIQRVAQRLLSSPPSVAARGDIHNLPEMSHITNAVSGSGRTGLGRLSLF</t>
  </si>
  <si>
    <t>MWPGSERGSSRALEIPTSQQNAGGSSQQETLADIEHISTIAGSLASIGSSHTQMRYQCTNDAGYDTEHTSLNSDFDEAELRRELLRDKWKLLFDMFDPGFGEISVEEFLEALKSPEFLSQVPMNKRELLLERAKKAKLPTGPGYVTFDFVNVMSGKRTRSFKCAVHHRDREVCSENDFQLVLNEPPLFRKMVHAVAEILPEERDRKYYADRYTCCPPPFFIILVTLVELGFFVYHSVVTGEAAPRPIPSDSMFIYRPDKRHEIWRFLFYMVLHAGWLHLGFNVAVQLVFGLPLEVHGSTRIACIYFSGVLAGSLGTSIFDPDVFLVGASGGVYALLAAHLANVLNYHQMRYGVIKLLHILVFVSFDFGFAIYARYAGDELQLGSSSEFLAIDAETAGAVSYVAHLAGAIAGLTIGLLVLKSFEQKLHEQLLWWIALGTYLAVVFAIAFNIMNGFAMFNIRVEKIRVTETIFNDFQ</t>
  </si>
  <si>
    <t>MSGKRTRSFKCAVHHRDREVCSENDFQLVLNEPPLFRKMVHAVAMEILPERDRKYYADRYTCCPPPFFIILVTLVELGFFVYHSVVTGEAAPRGPIPSSMFIYRPDKRHEIWRFLFYMVLHAGWLHLGFNVAVQLVFGLPLEMVHGSRIACIYFSGVLAGSLGTSIFDPDVFLVGASGGVYALLAAHLANVLLNYHMRYGVIKLLHILVFVSFDFGFAIYARYAGDELQLGSSSEFLAIDQAETAAVSYVAHLAGAIAGLTIGLLVLKSFEQKLHEQLLWWIALGTYLALVVFAAFNIMNGFAMFNIRVEKIRVTETIFNDFQ</t>
  </si>
  <si>
    <t>MAVMAWLARLALFYTATFLLAGASGEDGKIVNGTTAGPGEFPFVVSLRRKSGRHSCGATLLNPYWVLTAAHCVRGSSPEQLDLQYGSQMLARNSSQVAVAAIFVHPGYEPEDKYVNDIALLQLAQSVALSKFVQPVRLPEPRQVTPGASAVLAGWGLNATGGVVQQHLQKVKLQVFSDTECSERHQTYLHDSQICALPEGGKGQCSGDSGGPLLLIGSDTQVGIVSWSIKPCARPPFPGVFTEVSYVDWIVETVNSYSPPSSLWVGQLIVGRSPPSLS</t>
  </si>
  <si>
    <t>MPLKWSLLLGTFVLISCSSVEAAVTVGRACKVTDTMPGICRTSSDCEPLDGYIKSGVLTLNDVPSCGLGAWGEIFCCPTKPCCDNSTITSVSTSSTTSKAPMTSGRVDVPTFGSGDRPAVAACKKIRERKQQRSGNQLVIHIVGGYPDPGVYPHMAAIGYITFGTDFRCGGSLIASRFVLTAAHCVNTDANTPAFVLGAVNIENPDHSYQDIVIRSVKIHPQYVGNKYNDIAILELERDVVETDNRPACLHTDATDPPSNSKFFVAGWGVLNVTTRARSKILLRAGLELVPLDQNISYAEQPGSIRLLKQGVIDSLLCAIDQKLIADACKGDSGGPLIHELNVDGMYTIMGVISSGFGCATVTPGLYTRVSSYLDFIEGIVWPDNR</t>
  </si>
  <si>
    <t>MCLRLLLSILVSIAGLACAARIPGPEERIVGGSYIPIEYVPWQVSVQNNLHCCGGVIYSDRAILTAAHCLSNVTVTDLSVRAGSSYWSKGGQVLKVLKIAHPKYVPKLYNPYDIAVLILEAPLRLGGTVKKIPLAEQTPVAGTIVLTGWGYTRENSSFLWPILQGVHVAILNRTDCLKAYKHVNITIDMICADGQRDTCQGDSGGPLIETTKGGHRQLIGMVSWGDGCGTNPGVYEDIAFFHNWIYTVKKNIYKSIVK</t>
  </si>
  <si>
    <t>MFHESLKLISLMLLWVIVAAVLTDCEARSLVDRSENSDSNGSSTNRSAAYQLQEYAEFMKSYMNQSVEPCENFYEYACGNYRNVKPDRYSPGSRSNLGVTYTLIDITEQLLGRMDLAEALNVSSELAVAQRFYNACLGANLHPFNAAPAYLSLIRSIGGFPAVDGDAWKASNFNWINMSAHLANYGANGLIRETLQRYPFEPYTKLPELGFDHIIVHEENISRNTTRAFRLNEERMHGYLRAFGLEDRIREAIAGVFAFWRDALEIPPQCEVFDPYRIKRVFPQSEYYYNISWSLHSTNKLFCDFYYVELDKVCARHRKAVANYLAMKLLYRFDPKLKAPRYQNYCSVTLYQSMRFLFNKLYMANNFSEAKRLEMSEMVRELRKSLRKALEDDWLDAESRARALLKESRIQPRIGSFQDDALSDRIIREINSLKVIEDRYATNINLQHLVVQINRFSSRHFQELTNDTKPQKILTGLQVGAGYYTPDNSIVMAGVVEPPIYQRHLPISLKFGTLGFIVGHELIHGFDTTSSYFDGNGHMSLLSEISQQALEDRAECYMDYYGKYQVPEISRRVNGKTTLDENIADNSGRQALTAYRSHRQQLLEHPGQERISDAMPGLDLTPEQLFFLGFAQLFCSHEEEHYWKGLSDVHTFDQFRVLGVLSNSEDFFHAYNCSVGSGMRPGAKTCL</t>
  </si>
  <si>
    <t>MRLKSGVLSLLLLTTFLALGECFWPFSKWHGRNDNPSAPPEPKLSPVIFPGDGGSQMDARLNKPNSPYLICQKTHDWYNLWLDLEQLVIPIVYCWIDNKLYYDKVTRTTHNTPGVETRIPGWGNPEVVEWIDPTKNSAGAYFKDIANLVKLGYIRKQNIHGAPYDFRKAPNENQQFFIDLKQLVEDSYEANNQSAVFISHSMGSLMTLVFLQEQTLQWKAKYVKRMISLAGVWAGSFKAVKVFAMDDLDSFALSAKILKAEQITHPSTAWLLPSPLFWKPTEVLAMTPSRNYTMQLEEFFKDLDYMTGWEMRKDTIRYNRNFDPPNVELHCLYGEGIDTVERLYKKSDISGETPKLIMGLGDGTVNQRSLRACKYWAGYSKAPINTLALQNVHLHILSNPDVLKYIRTVMQQ</t>
  </si>
  <si>
    <t>MSIYSTLILLLTIVSGFCKGENHTRGWLPEFCVVGEQKCPNSRVSFWLYNQTRDDPIQLDPLNPQKDVFQPRLPLKILIHGFIGNRNLTPNLEVRDVLQTQPINVISVDYGTLVRWPCYYPWAVNNAPIVSECLAQMINNLISAGISREDIHLIGFSLGAQVAGMVANYVSQPLARITGLDPAGPGFMMQPSLQQKDASDADFVDIIHTDPFFFSMLPPMGHADFYPNLDQLNQRGCSYISNWRFNCNHYRAAVYYGESIISERGFWAQQCGGWFDFFSQRCSHYSNMPNTQMGFVSEDASGSYFLTTHEVAPFAKGPLVEVEFDVSELRNFTEIEL</t>
  </si>
  <si>
    <t>MYLNENKNRIWACALCFFLSLICVQGRVGLGPGVQEWDYVEVRKGAHLFWLLYTTANVSHFIERPLVIWLQGGPGVASTGSGIFEQLGPIDIEGKTRESWLKHVNVLFVDSPVGTGFAYVEHHSLYARNNRQIALDLVQLMKQFLTKPDFRKVPLHIFSESYGGKMAPEFALELHLAKKVGELECDLKSVVVGNPWSPLDSILSYAPFLLQSGIVDDDGYRRISRLAGELAALVYGGKWLRALMKTEVQDEISASAGGVFIYNTQRRVHVDEVYRYGEDPQMSDFMRSNVTKALLGNMPVWMEQNSTVFERLSQDIFKPANQIVTKLLEETPIQVGIYSGILDLCATPGTVNWIRRLKWRRSLEYAKAPRTAIRIEGMLEGYEKHGGKLSMFVFRAGHLVQQENPAAMAYILRYFTSY</t>
  </si>
  <si>
    <t>MRMCSTMWLQMTLGLALLGAVSLQQLQSFPKLCDVQNFDDFLRQTGKVYDEERVYRESIFAAKMSLITLSNKNADNGVSGFRLGVNTLADMTRKEIATLGSKISEFGERYTNGHINFVTARNPASANLPEMFDWREKGGVTPPGFQGGCGACWSFATTGALEGHLFRRTGVLASLSQQNLVDCADDYGNMGCDGGFEYGFEYIRDHGVTLANKYPYTQTEMQCRQNETAGRPPRESLVKIRDYATTPGDEEKMKEVIATLGPLACSMNADTISFEQYSGGIYEDEECNQGELNHVTVVGYGTENGRDYWIIKNSYSQNWGEGGFMRILRNAGGFCGIASECSYI</t>
  </si>
  <si>
    <t>MSMPDAGSLKSPAGGQEVECHRLLSDLPAFAYPSTTLRSTTSGHSTGTNTTVCESPGARDRTSFACSSSCVSSACSATASDDDEDERALERCLRGTTDLGESGLRYSLKGPPPELYSAKKDFISKGPLLGRQLEVKKRCEWWCHKYIKMSTHWRQNACLYACCIAFLLGMLIMFHLGLRSAHKGQEELPQSTHPLASPPATPATLHPRRLDNDTSTDHEPPDGLDDLDEEEHSAFVMPTKVYNYSSEADLIYESKRNSDINSFLKESASAFAMTGTYRNMSNEIWDPHPQYNLNFGRQLHLVLRQDASFVHNHSMTHIRILKEGEEHPGPETEAEAEQRHLGCYSGYVEDDPHSMVSVSLCGGMTGYIKTSFGALLIQPVNRTSSDEVLHRVRKSQRNARHAVSKFELGLDDFMSKLEQVQEEEQKSKSRKLNRKKRHYADDNQVYTLEVLIAVDNSMKQFHGEDLQPYILILMSIVSSIFADASIGNSIILLVRLISLPNINDQTHSSNEMLKHFCQFINQSGYERDTAMLITREPICSVPGKICHMLGLAELGTVCSSSSCSIVQDTGLPTAFTMAHELGHILNMNDDDDKCMPYVTRQNNNKVLHIMSSVMGIHMHPWSWSKCSRHFVSEFLEKDKSCLETSVGAHIPYGTERLPGEIYSLDAQCQLSFGNDFGYCPTDEECKLWCNRTSGNSNEQCASSNLPWADGTPCGSSGHWCQRGKCVSNKHGYGRQNGGWGPWTPFTPCSLTCGGGVQESRRECNQPVPENGGKYCTGSRKKYRSNTHQCPPGSMDPREQQCYAMNGRNMNIPGVNPDTKWVPKYEKDACKLFCMDMKVTYFMLKSMVTDGTSCAVDSFDKCVNGICRPAGCDNELNSIAKLDCGVCEGRNDTCHEVTGNLLVSNLLGLNDGNEPNKTLYYVTRIPKGASNIITQRGYPDQNFIVLTDDRDNELLNGKFLKTYPLKFVYAGVTMQYTGSSSVEQVNTTYSWKLSRDLIVQIISLDVSPSKRQDTVLLSYSYTIDKPPDYEEVEIYRWEMQAPSNCDSLCEGRSHRLPACISTTQGVKVAPQFCDKSAMPIDDRACNTDCRLNLTVTSISECSAACGELGTREKTYACVQTFTNMQRSNVDMSYCKLKFDVAYHEECREGCWVLSEWSTCSKSCGTGSQQREAHCYLHSRVSDDLCNPRTKPHLNTLIGICNTESCPTYTKSPNALAVSNWVIGEWGCNEWCEKTRSVSCSHPYGIGCGSRKPKDVRKCCHIKYTSDWTDCSVQCGGVKRKKQSCTRVYKPDVPGTRKRRVYVDESYCISRKVHRPKLRTTTKSCINCKWNASDWRRCPADCSEEYQTRDVRCESFQGDGVEDKHCDAKKRPSKRICNNCVRRQSRVISQCNCEGVEKRRDFCFNSHKGRIACPTRARVERHSTPPPHCRRRSAIGSSISSRPRGTGVSSSRSLNSIGGSRNRGTPRSCADLEMHGYNKDGNYQLEVRSRMVHIYCHGMNSRTPQEYVNVDPQENYSIYYERTKQTNSCPPESRGHEYYNDQNSGRTHFRKLRLNITDLRIMDNDFKFADRGLAQKLGSAGDCYNRIGQCPQGDFSINMKDTDFSIRPGTVWRMHGQYSMKRISEFDTTTQMRRGFCGGYCGGCYIAPDSGLYLDV</t>
  </si>
  <si>
    <t>MSTHWRQNACLYACCIAFLLGMLIMFHLGLRSAHKGQEELPQSTHPLANPPATPATLHPRRLDNDTSTDHEPPDGLDDLDEEEHSAFVMPTKVYNYSLEADLIYESKRNSDINSFLKESASAFAMTGTYRNMSNEIWDPHPQYNLNVGRQLHLVLRQDASFVHNHSMTHIRILKEGEEHPGPETEAEAEQRHLGCFSGYVEDDPHSMVSVSLCGGMTGYIKTSFGALLIQPVNRTSSDEVLHRVFKSQRNARHAVSKFELGLDDFMSKLEQVQEEEQKSKSRKLNRKKRHYADVNQVYTLEVLIAVDNSMKQFHGEDLQPYILILMSIVSSIFADASIGNSIRLLVRLISLPNINDQTHSSNEMLKHFCQFINQSGYERDTAMLITREPICGVPGKICHMLGLAELGTVCSSSSCSIVQDTGLPTAFTMAHELGHILNMNHDDDKCMPYVTRQNNNKVLHIMSSVMGIHMHPWSWSKCSRHFVSEFLEKTKSCLETSVGAHIPYGTERLPGEIYSLDAQCQLSFGNDFGYCPTDEECKRWCNRTSGNSNEQCASSNLPWADGTPCGSSGHWCQRGKCVSNKHGYGRQVGGWGPWTPFTPCSLTCGGGVQESRRECNQPVPENGGKYCTGSRKKYRSCTHQCPPGSMDPREQQCYAMNGRNMNIPGVNPDTKWVPKYEKDACKLFCRDMKVTYFMLKSMVTDGTSCAVDSFDKCVNGICRPAGCDNELNSIAKLDKGVCEGRNDTCHEVTGNLLVSNLLGLNDGNEPNKTLYYVTRIPKGASNIITQRGYPDQNFIVLTDDRDNELLNGKFLKTYPLKFVYAGVTMQYTGSSSVEQVNTTYSWKLSRDLIVQIISLDVSPSKRQDTVLLSYSYTIDKPPDYEAVEIYRWEMQAPSNCDSLCEGRSHRLPACISTTQGVKVAPQFCDKSAMPKDDRACNTDCRLNLTVTSISECSAACGELGTREKTYACVQTFTNMQRSNIDMSYCKLKFDVAYHEECREGCWVLSEWSTCSKSCGTGSQQREAHCYLHNRVSDDLCNPRTKPHLNTLIGICNTESCPTYTKSPNALAVSNWVIGEWGENEWCEKTRSVSCSHPYGIGCGSRKPKDVRKCCHIKYTSDWTDCSVQCGEVKRKKQSCTRVYKPDVPGTRKRRVYVDESYCISRKVHRPKLRTTTKSCRNCKWNASDWRRCPADCSEEYQTRDVRCESFQGDGVEDKHCDAKKRPSKRICNNCVRRQSRVISQCNCEGVEKRRDFCFNSHKGRIACPTRARVERHSCPPPHCRRRSAIGSSISSRPRGTGVSSSRSLNSIGGSRNRGTPRSCADLKMHGYNKDGNYQLEVRSRMVHIYCHGMNSRTPQEYVNVDPQENYSIYYEYTKQTNSCPPESRGHEYYNDQNSGRTHFRKLRLNITDLRIMDNDFKFADSGLAQKLGSAGDCYNRIGQCPQGDFSINMKDTDFSIRPGTVWRMHGQYSVKRISEFDTTTQMRRGFCGGYCGGCYIAPDSGLYLDV</t>
  </si>
  <si>
    <t>MFNSMGISRGDFPQGKQRKAPKPTPFMEIIKLEVKKRCEWWCHKYIQKMTHWRQNACLYACCIAFLLGMLIMFHLGLRSAHKGQEELPQSTHPLANSPATPATLHPRRLDNDTSTDHEPPDGLDDLDEEEHSAFVMPTKVYNYSLSEDLIYESKRNSDINSFLKESASAFAMTGTYRNMSNEIWDPHPQYNLNVFGQLHLVLRQDASFVHNHSMTHIRILKEGEEHPGPETEAEAEQRHLGCFYSYVEDDPHSMVSVSLCGGMTGYIKTSFGALLIQPVNRTSSDEVLHRVFRKQRNARHAVSKFELGLDDFMSKLEQVQEEEQKSKSRKLNRKKRHYADVDNVYTLEVLIAVDNSMKQFHGEDLQPYILILMSIVSSIFADASIGNSIRILVRLISLPNINDQTHSSNEMLKHFCQFINQSGYERDTAMLITREPICGSVGKICHMLGLAELGTVCSSSSCSIVQDTGLPTAFTMAHELGHILNMNHDDDKCMPYVTRQNNNKVLHIMSSVMGIHMHPWSWSKCSRHFVSEFLEKTDKCLETSVGAHIPYGTERLPGEIYSLDAQCQLSFGNDFGYCPTDEECKRLWNRTSGNSNEQCASSNLPWADGTPCGSSGHWCQRGKCVSNKHGYGRQVNGWGPWTPFTPCSLTCGGGVQESRRECNQPVPENGGKYCTGSRKKYRSCNTQCPPGSMDPREQQCYAMNGRNMNIPGVNPDTKWVPKYEKDACKLFCRMDKVTYFMLKSMVTDGTSCAVDSFDKCVNGICRPAGCDNELNSIAKLDKCGCEGRNDTCHEVTGNLLVSNLLGLNDGNEPNKTLYYVTRIPKGASNIIITRGYPDQNFIVLTDDRDNELLNGKFLKTYPLKFVYAGVTMQYTGSSSVVEVNTTYSWKLSRDLIVQIISLDVSPSKRQDTVLLSYSYTIDKPPDYEAEVIYRWEMQAPSNCDSLCEGRSHRLPACISTTQGVKVAPQFCDKSAMPKIDRACNTDCRLNLTVTSISECSAACGELGTREKTYACVQTFTNMQRSNIVDSYCKLKFDVAYHEECREGCWVLSEWSTCSKSCGTGSQQREAHCYLHNSRSDDLCNPRTKPHLNTLIGICNTESCPTYTKSPNALAVSNWVIGEWGECNWCEKTRSVSCSHPYGIGCGSRKPKDVRKCCHIKYTSDWTDCSVQCGEGVRKKQSCTRVYKPDVPGTRKRRVYVDESYCISRKVHRPKLRTTTKSCRINKWNASDWRRCPADCSEEYQTRDVRCESFQGDGVEDKHCDAKKRPSKRRINNCVRRQSRVISQCNCEGVEKRRDFCFNSHKGRIACPTRARVERHSCTPPHCRRRSAIGSSISSRPRGTGVSSSRSLNSIGGSRNRGTPRSCADLKEMGYNKDGNYQLEVRSRMVHIYCHGMNSRTPQEYVNVDPQENYSIYYEYRTQTNSCPPESRGHEYYNDQNSGRTHFRKLRLNITDLRIMDNDFKFADSRGAQKLGSAGDCYNRIGQCPQGDFSINMKDTDFSIRPGTVWRMHGQYSVMKISEFDTTTQMRRGFCGGYCGGCYIAPDSGLYLDV</t>
  </si>
  <si>
    <t>MKVFVVLALALAAVSAETVQQVHPKDLPKDTKINGRIVNGYPAYEGKAPTVGLGFSGNGGWWCGGSIIAHDWVLTAAHCTNGASQVTIYYGATWRTNAFTHTVGSGDFIQNHNWPNQNGNDIALIRTPHVDFWHMVNKVELPSFNDRNMYDNYWAVACGWGLTTAGSQPDWMECVDLQIISNSECSRTYGTQPDGICVSTSGGKSTCSGDSGGPLVLHDGGRLVGVTSWVSGNGCTAGLPSGFTRTNQLDWIRDNSGVAY</t>
  </si>
  <si>
    <t>MATRSCAYKDCEYYYVGHENALTKGRTLFAFPKQPQRARIWHENGQVHPIPHSQLFMCSLHFDRKFISSSKNRTLLVGEAVPFPYEESSSKPEEEPQQASTSHESYYINLSDDELSINNVDTTSVTTIDAVHDSPPQKRPKESSIVILKEAVKMEPNPNAGRVRAEPDNIDTTEVSVFNFKGQEYVQMSMEYYLQERKMAKLLQDYKNALRSIKKHISHLD</t>
  </si>
  <si>
    <t>MNKLRNVLKSVVQRRLPVSHLIQIRTACGGESKSSKGLVVGVYQKENDNPKLTPAGEKVNDRLHGKLQEMICQSKITGHLGRGKIFNNIDPEFRSMAVGVGLEGIGFNELEMLDEGMENVRVAAGIGARSLQEIGVSEVFVDGMDYAQAAEGAVLAVWRYCDMNSKRKPPHIPKLELYESPDYEGWTRGVFKAEAQLARRMCDTPACCMTPTLFAQATVDALCPCGITVEIRTMEWIEQQRLHSFMIAKGSCEPPVLMEITYCGTNPEDKPILFLGKGITFNSGAMNLRKCRGMEYRACMSGAASCVAMMRCVAALALPINVCCIIPLCENMPSGMACKPGDVTLMNHKSMAVRNLDKAGVVVMADPLLYGQSTYKPRLVVDVATLGSGVKKFGGGATGIFSNSHYIWKQFQSAGALTGDRVWRLPLWNYYRKQITDEMGYLSNDGRGLANSCLAAAVLHELVPCVDWAHLDTRGTGLLTKYGLVPYLTAYMTGRPTRTLAQFLYQMACPANQ</t>
  </si>
  <si>
    <t>MVRSSWSKVRVLPLLWFLFHGIPLLAIRLQPCELAGQLYILDVPKSELPWLCIAEFESRFNTHVVGQANADGSRDYGLFQISDRYWCAPPNRTEYYAFDCNVNCTHLLSDDITMAVQCARLIQKQQGWTAWSVYPEFCNGTLDAIDVFQPGNATESMTSDELAEVKD</t>
  </si>
  <si>
    <t>MSASHFREQLALCITLAVLAAASGDYRANMFLNGQYQNGIKDQKENNLLNPSTNVFLNHAIISRQASPFQGPTYLPPKEFLKCAPGQQCVRSGQCLNGFAQQLPKIQNCDPETTVCCTYRPPPTTTTTTTTSVPVANCAYDSDCVTPNCRNGEISAINYVKKQGPNRCPAPNICCRIPSTTLTEDGYIFNLPEKTFLPTKPAVLAMPSTQAPFRPQPTTAVPASRPTIEYLPPSTTQHPSYEKVQSRRPVYLPPSPATESASSLIPKIRPRPEPRPQPTRRPTNEYLPPAAANEPRFEPDRAPQPSNQKPIYRGEDQLSPQIFPTPQPANVPKHFAKCASALVTSENFCNAIGVLSETPVELSPMEAAFRVPLTDCLQTENGSPGKCCRDPNVDPWPVNLAGVCATRNKRTKPTGVKDLDANFAEIPWQAMILRESSKTLIGGAIIGDQFVLSSASCVNGLPVTDIRVKAGEWELGSTNEPLPFQLTGVKVDVHPDYDPSTNSHDLAIIRLERRLEFASHIQPICISDEDPKDSEQCFTGWGKQALSIHEEGALMHVTDTLPQARSECSADSSSVCSATKFDSCQFDVSALACGSGSSVRLKGIFAGENSCGEGQTVRFAKPDIKWINTAFAENNKPLLKR</t>
  </si>
  <si>
    <t>MAVYGIVATVLVLLLLGDASDVEATGRIIGGSDQLIRNAPWQVSIQISAHECGGVIYSKEIIITAGHCLHERSVTLMKVRVGAQNHNYGGTLVPVAAYVHEQFDSRFLHYDIAVLRLSTPLTFGLSTRAINLASTSPSGGTTVTVTGGHTDNGALSDSLQKAQLQIIDRGECASQKFGYGADFVGEETICAASTDAACTGDSGGPLVASSQLVGIVSWGYRCADDNYPGVYADVAILRPWIVKAAA</t>
  </si>
  <si>
    <t>MMQPRLVILGLIGLTAVGMCHAQGRIMGGEDADATATTFTASLRVDNAHCGGSILSQTKILTTAHCVHRDGKLIDASRLACRVGSTNQYAGGKIVNVEVAVHPDYYNLNNNLAVITLSSELTYTDRITAIPLVASGEALPAEGSEVIAGWGRTSDGTNSYKIRQISLKVAPEATCLDAYSDHDEQSFCLAHELKEGCHGDGGGGAIYGNTLIGLTNFVVGACGSRYPDVFVRLSSYADWIQEQI</t>
  </si>
  <si>
    <t>MKFRLAAFWLFLLTVGGNHKLLSHVSPMGVAAEKQPLHKGNELENAMKLEAPKQSRVIGDITTTIQPDSDPGRSIGHQALRRAKAPPPSLELHFRQNLKLFAGDETTHVGHTNATDNTTAAVLATDEGSSEHEPSTTHHPERRHVVPKLQYTQEIQVKQGRLMGITRRFQVTSGLRQVDQFLGLPYAEAPTGNRRFPPGAPLPWQGLKIARHLPPVCPQKLPDLSPHGSENMSRARHKHLSRLLPLRTESEDCLYLNLYVPHEEPQSTPKQYAVLVYLHGESFEWNSGNPYDGSLSSYGEVIVVTVNYRLGVLGFLRPSIDAHNIANYALLDQIAALHWIKENEAFGGDNSRVTLMGHSTGAACVNYLMVSPVASGLFHRAILMSGSAMSDWASNQSLQLTMQIAHALECPLNEHVEAEDDDVLLDCLRHRRYQDILHIPTLTQFSTSLGPIVDGHVIPNQPYKVMGHYTEHFSRYDLLFGITESESYHTAALALEEGLRENERDNLLRFYMQSRFDIRPDLALAATLKKYQDMYNNPIATNLEHRDVVLDILSDARVVGPLLQTGMFHADVNRRNYMYVFGHNSATGFAHLPHSIMGEELAFIFGAPLAAAGPFPSGNYTVQEKLLSEAVMAYWTNVKTGNPKAPWKGIFINSHALEWDRYDLDWPEFNRRAQAYLNIGIPPTVGKYRQIYMNFWNKELPDELNQIAAIQEQLQKPGQEVITGHMSKYGPRDHGEDPVRTLKLLLQEPSLAGPTQSGESTETAAENMYNAPPTFGHVHKMQGGDFEDLVTSTNSLESGEDHPQAPPETVAKSEATMQLLIALITIIIVLNLLYGTFLLRQRRRRAKALPFPAPKLGGTILSYDGANDEELKRCSKSRDGDDFVLEMTRKSNTYEAIKTGQRSLSCSTVDTHTKVCEWMSSQEAPKSGSFNATPPPQPILSDGRLIICQDIEVADAALLIPQHMHEPQHYEMLLQRQHSATEPSDEILQQQYPLRNHSHSHSDPVDMILAADEQVTSFVHADDVDINVTRDDSDGLEVIPLTSAQQLELLRQRNYPKVLPTEQDLINSSYKRNSLPPQFNAPLPPPRTISNTLGRRRRDSSNITTSPLQVARDCGGEDEDLKEPQITNTLIVGPIVPKSPASSLKRVKRMPESSAMTALSGSFQSFEAVPPAHETTPQGGERTECIYAIRPSPGSCSWAAPNGDLYAQPMKSSSRNSLIPRPTKPESQSQATPAGPAGESLGSTGMATASRIPQLQRQASGKDLQARTATDNTAPLGCQPRTDSTISSGSSASYASTTDSSSSSSTGTVRTELQQFQPAPGRSTTN</t>
  </si>
  <si>
    <t>MRSAIYNFFIYICSSMASGTRTLFILTILLTAPGLEAFVNDFSSLHVISVRLPKEVLPLSYEVLIEPHMDNQNFEGSIRMHLRWIGDSKKVYFHAHDTLIDVSQINLTTLNMGDGTLDKNVIILRGVRLPRKPVFVLYLKDKIKKGSCLLDIYFQGNISETEEGLFRSYYTNSGNDGEEIYLATNLKPNNARRLFPFDEPGIKVPFNVSIARPKGYITLFNTPLHNTINHPKLRSYSLDFFHTTAMSTHAFGFVILKLHMWNEHKIVKSSDIPAINIWSNNLSSTNLLDIQNKLVAHTTIQHFFNIPLPLTKLDVIAIPSLATLPFISASGILIARESEILKKVFEISRELIYQWIGIWITPEWWTDANVNKALISFIASEIVFEINGGIEFGKYPMTILYSLYYELSKRYPNSHITGIKHEFASIKVQLIIRMLSLTVGKTFRLGIQSFICDYKFKTYKSSDFWNAITTQAKADNSLDSDLSILSIAESLEHSRLPLVTIIRDYDSETAIVQQKVYLRERLHDVPDQDNMLWWIPIALRQDSLSFVNTGSFKWMNKTRQMLISNLPSKNMFIIVNEEEIGPFPVNYDNNWNMLSKYLRTEEKRESIPVYTRAKLLHDAWNLAYAGELNFSTALNVTFLKYERNHIVWSPVFTFLDQVGKRLEKSSINKKFELYIIELLAPLYEYLTAHFNEDINITELRKLTTSFLCKAGYFPCFKEARRAFNIWINSSFPNFEPVPNEYICSIFKWGSMKEWMFGLDRLCEFPKSRIQSDRTHLLKMLAGCPQRDKIFILLELAILKNISIFSDTDKMLIISTVTSRSIGYTTLLDFLSNNDDIHHKFYNNTNIWTKLISSATGMFSTQEGYDLVKKFYDEHYGHFGRAQIIEKSLRNIKEGIQWSKQNIPVIEEWIDHYLSDAPKLAYV</t>
  </si>
  <si>
    <t>MLRLLVCLWLLVYSGSSYEVQNKPVTEDCLDCLCETMSGCNASAICVNGCGIFRITWGYWVEAGKLTLPTDTALSEDAFTNCVNQPHCAANTVQNYMFHGQDCNGDEHIDCLDFGALHKLGNLKCQEELPYIFAKVFNRCLKSKERMEEKIIKEQETVS</t>
  </si>
  <si>
    <t>MQKCRAPIPFLLIAGILVILEASRTEAAVPRQPDSRIVNGREATEGQFPQLSLRRQTVHICGASILSSNWAITAAHCIDGHEQQPREFTLRQGSIMRTGGTVQPVKAIYKHPAYDRADMNFDVALLRTADGALSLPLGKVAPIRLPTGEAISESMPAVVSGWGHMSTSNPVLSSVLKSTTVLTVNQEKCHNDLRHHGVTEAMFCAAARNTDACQGDSGGPISAQGTLIGIVSWGVGCADPYYPGVTRLAHPTIRRWIRLLTK</t>
  </si>
  <si>
    <t>MLLLIPLFLTLLGAEAQQFGKAIMHFGNCNSVEFGRGTCIEKKDCDFYADKLMELASKQQCFSRQRPDLVCCPRETNIIPPLAPRISNGTTNATSSTTLKLLPRTTPRPPSGIDQLPEHPYCGSAFSFRLVGGHNTGLFEFPWTTLLYETVSGGKDYACGASFIAQRWLLTAAHCIHTMGRNLTAAILGEWNRDTDDCENDLNGVRECAPPHIRVTIDRILPHAQYSELNYRNDIALLRLSRPVNLQMQNLEPVCLPPQRGRYANQLAGSAADVSGWGKTESSGSSKIKQKAMLIQPQDQCQEAFYKDTKITLADSQMCAGGEIGVDSCSGDSGGPLTVEANTSGNRYVYLAGVVSIGRKHCGTALFSGIYTRVSSYMDWIESTIRANR</t>
  </si>
  <si>
    <t>MTSNLSGIVVIANLWILVVGGQSKNWSGYYVDNGTHYLLYEGPRIKPQTLPGNISTNPAINALEAQDYLPTRIVNGKKIKCSRAPYQCALHYNNYFICCVILNRRWILTAQHCKIGNPGRYTVRAGSTQQRRGGQLRHVQKTVCHPNSEYTMKNDLCMMKLKTPLNVGRCVQKVKLPSTRTKRFPKCYLASGWGLTANAQNVQRYLRGVIVCKVSRAKCQQDYRGTGIKIYKQMICAKRKNRDTCGDSGGPLVHNGVLYGITSFGIGCASAKYPGVYVNVLQYTRWIKKVAKK</t>
  </si>
  <si>
    <t>MLFFCLALIIGCAVGEYSEVRVIQEEDNFLESPHYLKNEEIGDLFSQLADYPDLAQTYTIGKSLEDRPIYALALSAPTGESKNGDLLRPMVKLVANIQDEAVGRQMVLYMAEYLATHYDGDPKVQALLNLTEIHFLPTCNPDGFAKAEGNCESLPNYVGRGNAANIDLNRDFPDRLEQSHVHQLRAQSRQPETAALNWIVSKPFVLSANFHGGAVVASYPYDNSLAHNECCEESLTPDDRVFKQLHTYSDNHPIMRKGNNCNDSFSGGITNGAHWYELSGGMQDFNYAFSNCFETIELSCCKYPAASTLPQEWQRNKASLLQLLRQAHIGIKGLVTDASGFPIDANVYVAGLEEKPMRTSKRGEYWRLLTPGLYSVHASAFGYQTSAPQQVRTNDNQEALRLDFKLAPVETNFDGNFRKVKVERSEPPQKLKKQFNGFLTPKYEHHNFTAMESYLRAISSSYPSLTRLYSIGKSVQGRDLWVLEIFATPGHVPGVPEFKYVANMHGNEVVGKELLLILTKYMLERYGNDDRITKLVNGTMHFLYSMNPDGYEISIEGDRTGGVGRANAHGIDLNRNFPDQYGTDRFNKTEPEVAAVMNWTLSLPFVLSANLHGGSLVANYPFDDNENDFNDPFMRLRSSINGRKPNPTEDNALFKHLAGIYSNAHPTMYLGQPCELFQNEFFPDGINGAQWYSVTGGMQDWNYVRAGCLELTIEMGCDKFPKAAELSRYWEDHRELLQFIEQVHCGIHGFVHSTIGTPIAGAVVRLDGANHSTYSQVFGDYWKLLPGRHNLTVLGDNYAPLRMEVEVPDVHPFEMRMDITLMPDDPQHWASANFRIIENVVNTRYHTNPQVRARLAELENQNGQIASFGYADSEFGTIFNYLMTSDIGEPEEHKYKLLVVSSLYDTTAPLGREILLNLIRHLVEGFKLQDTVVELLKRSVIYFLPQTSKFQNVFDMYNSNTSICDPVLGDELAERILGPEDQAKDVFLQFLRSERFDLMLTFGAGNSDLNYPKGDSVLVKFAHRMQRTENYSPLQCPPSATRQLHRETTERLTNMMYRIYNLPVYTLGISCCRMPHQKIASVWRKNIDKIKNFLALVKTGVSGLVQNDKGQPLREAYVRLLEHDRIIVTKNVARFQLMLPHGLYGLEVTAPNYESQMIKVDVEDGRVTELGIIRMHFTLIRGVVLELPNNDNRATTSIAGVVLDESNHPVRNAKVSVVGQTQLRNTGSMGQYRISAVPLGTITLKVEAPRHLEATRQMHLIQGGLATENVVFHLVNEHVFGLPRFLFILCASVLIIVGVIVCVLCAQFWFYRRHRGDKPYYNFLLPQRGKEQFGLEDDDGGDDGETELFRSPIKRELSQRAHLVNNQTNYSFIQA</t>
  </si>
  <si>
    <t>MNTCLEGNCESLPNYVGRGNAANIDLNRDFPDRLEQSHVHQLRAQSRQPTAALVNWIVSKPFVLSANFHGGAVVASYPYDNSLAHNECCEESLTPDDRFKQLAHTYSDNHPIMRKGNNCNDSFSGGITNGAHWYELSGGMQDFNYAFNCFELTIELSCCKYPAASTLPQEWQRNKASLLQLLRQAHIGIKGLVTDAGFPIADANVYVAGLEEKPMRTSKRGEYWRLLTPGLYSVHASAFGYQTSAQQVRVTNDNQEALRLDFKLAPVETNFDGNFRKVKVERSEPPQKLKKQFNFLTPTKYEHHNFTAMESYLRAISSSYPSLTRLYSIGKSVQGRDLWVLEIATPGSHVPGVPEFKYVANMHGNEVVGKELLLILTKYMLERYGNDDRITKVNGTRMHFLYSMNPDGYEISIEGDRTGGVGRANAHGIDLNRNFPDQYGTRFNKVTEPEVAAVMNWTLSLPFVLSANLHGGSLVANYPFDDNENDFNDPMRLRNSSINGRKPNPTEDNALFKHLAGIYSNAHPTMYLGQPCELFQNEFPDGITNGAQWYSVTGGMQDWNYVRAGCLELTIEMGCDKFPKAAELSRYWDHREPLLQFIEQVHCGIHGFVHSTIGTPIAGAVVRLDGANHSTYSQVFGYWKLALPGRHNLTVLGDNYAPLRMEVEVPDVHPFEMRMDITLMPDDPQHASANDFRIIENVVNTRYHTNPQVRARLAELENQNGQIASFGYADSEFGTFNYLKMTSDIGEPEEHKYKLLVVSSLYDTTAPLGREILLNLIRHLVEGFLQDTSVVELLKRSVIYFLPQTSKFQNVFDMYNSNTSICDPVLGDELAERLGPETDQAKDVFLQFLRSERFDLMLTFGAGNSDLNYPKGDSVLVKFAHRQRTEFNYSPLQCPPSATRQLHRETTERLTNMMYRIYNLPVYTLGISCCRPHQKKIASVWRKNIDKIKNFLALVKTGVSGLVQNDKGQPLREAYVRLLEDRIINVTKNVARFQLMLPHGLYGLEVTAPNYESQMIKVDVEDGRVTELGIRMHPFTLIRGVVLELPNNDNRATTSIAGVVLDESNHPVRNAKVSVVGQQLRNFTGSMGQYRISAVPLGTITLKVEAPRHLEATRQMHLIQGGLATENVFHLKVNEHVFGLPRFLFILCASVLIIVGVIVCVLCAQFWFYRRHRGDKYYNFSLLPQRGKEQFGLEDDDGGDDGETELFRSPIKRELSQRAHLVNNQNYSFIIQA</t>
  </si>
  <si>
    <t>MPTLGLLFASIGIAVLAMGVPHCRGYTIKEDESFLQQPHYASQEQLEDLAGLEKAYPNQAKVHFLGRSLEGRNLLALQISRNTRSRNLLTPPVKYIANHGDETVGRQLLVYMAQYLLGNHERISDLGQLVNSTDIYLVPTMNPDGYASQEGNCESLPNYVGRGNAANIDLNRDFPDRLEQSHVHQLRAQSRQPETALVNWIVSKPFVLSANFHGGAVVASYPYDNSLAHNECCEESLTPDDRVFKLAHTYSDNHPIMRKGNNCNDSFSGGITNGAHWYELSGGMQDFNYAFSNCELTIELSCCKYPAASTLPQEWQRNKASLLQLLRQAHIGIKGLVTDASGFIADANVYVAGLEEKPMRTSKRGEYWRLLTPGLYSVHASAFGYQTSAPQQRVTNDNQEALRLDFKLAPVETNFDGNFRKVKVERSEPPQKLKKQFNGFLPTKYEHHNFTAMESYLRAISSSYPSLTRLYSIGKSVQGRDLWVLEIFATGSHVPGVPEFKYVANMHGNEVVGKELLLILTKYMLERYGNDDRITKLVNTRMHFLYSMNPDGYEISIEGDRTGGVGRANAHGIDLNRNFPDQYGTDRFKVTEPEVAAVMNWTLSLPFVLSANLHGGSLVANYPFDDNENDFNDPFMRRNSSINGRKPNPTEDNALFKHLAGIYSNAHPTMYLGQPCELFQNEFFPDITNGAQWYSVTGGMQDWNYVRAGCLELTIEMGCDKFPKAAELSRYWEDHEPLLQFIEQVHCGIHGFVHSTIGTPIAGAVVRLDGANHSTYSQVFGDYWLALPGRHNLTVLGDNYAPLRMEVEVPDVHPFEMRMDITLMPDDPQHWASNDFRIIENVVNTRYHTNPQVRARLAELENQNGQIASFGYADSEFGTIFNLKMTSDIGEPEEHKYKLLVVSSLYDTTAPLGREILLNLIRHLVEGFKLQTSVVELLKRSVIYFLPQTSKFQNVFDMYNSNTSICDPVLGDELAERILGETDQAKDVFLQFLRSERFDLMLTFGAGNSDLNYPKGDSVLVKFAHRMQREFNYSPLQCPPSATRQLHRETTERLTNMMYRIYNLPVYTLGISCCRMPHKKIASVWRKNIDKIKNFLALVKTGVSGLVQNDKGQPLREAYVRLLEHDRINVTKNVARFQLMLPHGLYGLEVTAPNYESQMIKVDVEDGRVTELGIIRHPFTLIRGVVLELPNNDNRATTSIAGVVLDESNHPVRNAKVSVVGQTQLNFTGSMGQYRISAVPLGTITLKVEAPRHLEATRQMHLIQGGLATENVVFLKVNEHVFGLPRFLFILCASVLIIVGVIVCVLCAQFWFYRRHRGDKPYYFSLLPQRGKEQFGLEDDDGGDDGETELFRSPIKRELSQRAHLVNNQTNYFIIQA</t>
  </si>
  <si>
    <t>MPTLGLLFASIGIAVLAMGVPHCRGYTIKEDESFLQQPHYASQEQLEDLAGLEKAYPNQAKVHFLGRSLEGRNLLALQISRNTRSRNLLTPPVKYIANHGDETVGRQLLVYMAQYLLGNHERISDLGQLVNSTDIYLVPTMNPDGYASQEGNCESLPNYVGRGNAANIDLNRDFPDRLEQSHVHQLRAQSRQPETALVNWIVSKPFVLSANFHGGAVVASYPYDNSLAHNECCEESLTPDDRVFKLAHTYSDNHPIMRKGNNCNDSFSGGITNGAHWYELSGGMQDFNYAFSNCELTIELSCCKYPAASTLPQEWQRNKASLLQLLRQAHIGIKGLVTDASGFIADANVYVAGLEEKPMRTSKRGEYWRLLTPGLYSVHASAFGYQTSAPQQRVTNDNQEALRLDFKLAPVETNFDGISSFYSPYY</t>
  </si>
  <si>
    <t>MLFFCLALIIGCAVGEYSEVRVIQEEDNFLESPHYLKNEEIGDLFSQLADYPDLAQTYTIGKSLEDRPIYALALSAPTGESKNGDLLRPMVKLVANIQDEAVGRQMVLYMAEYLATHYDGDPKVQALLNLTEIHFLPTCNPDGFAKAEGNCESLPNYVGRGNAANIDLNRDFPDRLEQSHVHQLRAQSRQPETAALNWIVSKPFVLSANFHGGAVVASYPYDNSLAHNECCEESLTPDDRVFKQLHTYSDNHPIMRKGNNCNDSFSGGITNGAHWYELSGGMQDFNYAFSNCFETIELSCCKYPAASTLPQEWQRNKASLLQLLRQAHIGIKGLVTDASGFPIDANVYVAGLEEKPMRTSKRGEYWRLLTPGLYSVHASAFGYQTSAPQQVRTNDNQEALRLDFKLAPVETNFDGISSFYSPYY</t>
  </si>
  <si>
    <t>MPTLGLLFASIGIAVLAMGVPHCRGYTIKEDESFLQQPHYASQEQLEDLAGLEKAYPNQAKVHFLGRSLEGRNLLALQISRNTRSRNLLTPPVKYIANHGDETVGRQLLVYMAQYLLGNHERISDLGQLVNSTDIYLVPTMNPDGYASQEGNCESLPNYVGRGNAANIDLNRDFPDRLEQSHVHQLRAQSRQPETALVNWIVSKPFVLSANFHGGAVVASYPYDNSLAHNECCEESLTPDDRVFKLAHTYSDNHPIMRKGNNCNDSFSGGITNGAHWYELSGGMQDFNYAFSNCELTIELSCCKYPAASTLPQEWQRNKASLLQLLRQAHIGIKGLVTDASGFIADANVYVAGLEEKPMRTSKRGEYWRLLTPGLYSVHASAFGYQTSAPQQRVTNDNQEALRLDFKLAPVETNFDGNFRKVKVERSEPPQKLKKQFNGFLPTKYEHHNFTAMESYLRAISSSYPSLTRLYSIGKSVQGRDLWVLEIFATGSHVPGVPEFKYVANMHGNEVVGKELLLILTKYMLERYGNDDRITKLVNTRMHFLYSMNPDGYEISIEGDRTGGVGRANAHGIDLNRNFPDQYGTDRFKVTEPEVAAVMNWTLSLPFVLSANLHGGSLVANYPFDDNENDFNDPFMRRNSSINGRKPNPTEDNALFKHLAGIYSNAHPTMYLGQPCELFQNEFFPDITNGAQWYSVTGGMQDWNYVRAGCLELTIEMGCDKFPKAAELSRYWEDHEPLLQFIEQVHCGIHGFVHSTIGTPIAGAVVRLDGANHSTYSQVFGDYWLALPGRHNLTVLGDNYAPLRMEVEVPDVHPFEMRMDITLMPDDPQHWASNDFRIIENVVNTRYHTNPQVRARLAELENQNGQIASFGYADSEFGTIFNLKMTSDIGEPEEHKYKLLVVSSLYDTTAPLGREILLNLIRHLVEGFKLQTSVVELLKRSVIYFLPQTSKFQNVFDMYNSNTSICDPVLGDELAERILGETDQAKDVFLQFLRSERFDLMLTFGAGNSDLNYPKGDSVLVKFAHRMQREFNYSPLQCPPSATRQLHRETTERLTNMMYRIYNLPVYTLGISCCRMPHKKIASVWRKNIDKIKNFLALVKTGVSGLVQNDKGQPLREAYVRLLEHDRINVTKNVARFQLMLPHGLYGLEVTAPNYESQMIKVDVEDGRVTELGIIRHPFTLIRGVVLELPNNDNRATTSIAGVVLDESNHPVRNAKVSVVGQTQLNFTGSMGQYRISAVPLGTITLKVEAPRHLEATRQMHLIQGGLATENVVFLKVNEHVFGLPRFLFILCASVLIIVGVIVCVLCAQFWFYRRHRGDKPYYFSLLPQRGKEQFGLEDDDGGDDGETELFRSPIKRGMTIQPYFDEEQLERLHTDDDDDDGPHMEPELDVADDSEDDIVMLHNNGNKRR</t>
  </si>
  <si>
    <t>MLFFCLALIIGCAVGEYSEVRVIQEEDNFLESPHYLKNEEIGDLFSQLADYPDLAQTYTIGKSLEDRPIYALALSAPTGESKNGDLLRPMVKLVANIQDEAVGRQMVLYMAEYLATHYDGDPKVQALLNLTEIHFLPTCNPDGFAKAEGNCESLPNYVGRGNAANIDLNRDFPDRLEQSHVHQLRAQSRQPETAALNWIVSKPFVLSANFHGGAVVASYPYDNSLAHNECCEESLTPDDRVFKQLHTYSDNHPIMRKGNNCNDSFSGGITNGAHWYELSGGMQDFNYAFSNCFETIELSCCKYPAASTLPQEWQRNKASLLQLLRQAHIGIKGLVTDASGFPIDANVYVAGLEEKPMRTSKRGEYWRLLTPGLYSVHASAFGYQTSAPQQVRTNDNQEALRLDFKLAPVETNFDGNFRKVKVERSEPPQKLKKQFNGFLTPKYEHHNFTAMESYLRAISSSYPSLTRLYSIGKSVQGRDLWVLEIFATPGHVPGVPEFKYVANMHGNEVVGKELLLILTKYMLERYGNDDRITKLVNGTMHFLYSMNPDGYEISIEGDRTGGVGRANAHGIDLNRNFPDQYGTDRFNKTEPEVAAVMNWTLSLPFVLSANLHGGSLVANYPFDDNENDFNDPFMRLRSSINGRKPNPTEDNALFKHLAGIYSNAHPTMYLGQPCELFQNEFFPDGINGAQWYSVTGGMQDWNYVRAGCLELTIEMGCDKFPKAAELSRYWEDHRELLQFIEQVHCGIHGFVHSTIGTPIAGAVVRLDGANHSTYSQVFGDYWKLLPGRHNLTVLGDNYAPLRMEVEVPDVHPFEMRMDITLMPDDPQHWASANFRIIENVVNTRYHTNPQVRARLAELENQNGQIASFGYADSEFGTIFNYLMTSDIGEPEEHKYKLLVVSSLYDTTAPLGREILLNLIRHLVEGFKLQDTVVELLKRSVIYFLPQTSKFQNVFDMYNSNTSICDPVLGDELAERILGPEDQAKDVFLQFLRSERFDLMLTFGAGNSDLNYPKGDSVLVKFAHRMQRTENYSPLQCPPSATRQLHRETTERLTNMMYRIYNLPVYTLGISCCRMPHQKIASVWRKNIDKIKNFLALVKTGVSGLVQNDKGQPLREAYVRLLEHDRIIVTKNVARFQLMLPHGLYGLEVTAPNYESQMIKVDVEDGRVTELGIIRMHFTLIRGVVLELPNNDNRATTSIAGVVLDESNHPVRNAKVSVVGQTQLRNTGSMGQYRISAVPLGTITLKVEAPRHLEATRQMHLIQGGLATENVVFHLVNEHVFGLPRFLFILCASVLIIVGVIVCVLCAQFWFYRRHRGDKPYYNFLLPQRGKEQFGLEDDDGGDDGETELFRSPIKRGMTIQPYFDEEQLERILTDDDDDDGPHMEPELDVADDSEDDIVMLHNNGNKRR</t>
  </si>
  <si>
    <t>MNTCLEGNCESLPNYVGRGNAANIDLNRDFPDRLEQSHVHQLRAQSRQPTAALVNWIVSKPFVLSANFHGGAVVASYPYDNSLAHNECCEESLTPDDRFKQLAHTYSDNHPIMRKGNNCNDSFSGGITNGAHWYELSGGMQDFNYAFNCFELTIELSCCKYPAASTLPQEWQRNKASLLQLLRQAHIGIKGLVTDAGFPIADANVYVAGLEEKPMRTSKRGEYWRLLTPGLYSVHASAFGYQTSAQQVRVTNDNQEALRLDFKLAPVETNFDGNFRKVKVERSEPPQKLKKQFNFLTPTKYEHHNFTAMESYLRAISSSYPSLTRLYSIGKSVQGRDLWVLEIATPGSHVPGVPEFKYVANMHGNEVVGKELLLILTKYMLERYGNDDRITKVNGTRMHFLYSMNPDGYEISIEGDRTGGVGRANAHGIDLNRNFPDQYGTRFNKVTEPEVAAVMNWTLSLPFVLSANLHGGSLVANYPFDDNENDFNDPMRLRNSSINGRKPNPTEDNALFKHLAGIYSNAHPTMYLGQPCELFQNEFPDGITNGAQWYSVTGGMQDWNYVRAGCLELTIEMGCDKFPKAAELSRYWDHREPLLQFIEQVHCGIHGFVHSTIGTPIAGAVVRLDGANHSTYSQVFGYWKLALPGRHNLTVLGDNYAPLRMEVEVPDVHPFEMRMDITLMPDDPQHASANDFRIIENVVNTRYHTNPQVRARLAELENQNGQIASFGYADSEFGTFNYLKMTSDIGEPEEHKYKLLVVSSLYDTTAPLGREILLNLIRHLVEGFLQDTSVVELLKRSVIYFLPQTSKFQNVFDMYNSNTSICDPVLGDELAERLGPETDQAKDVFLQFLRSERFDLMLTFGAGNSDLNYPKGDSVLVKFAHRQRTEFNYSPLQCPPSATRQLHRETTERLTNMMYRIYNLPVYTLGISCCRPHQKKIASVWRKNIDKIKNFLALVKTGVSGLVQNDKGQPLREAYVRLLEDRIINVTKNVARFQLMLPHGLYGLEVTAPNYESQMIKVDVEDGRVTELGIRMHPFTLIRGVVLELPNNDNRATTSIAGVVLDESNHPVRNAKVSVVGQQLRNFTGSMGQYRISAVPLGTITLKVEAPRHLEATRQMHLIQGGLATENVFHLKVNEHVFGLPRFLFILCASVLIIVGVIVCVLCAQFWFYRRHRGDKYYNFSLLPQRGKEQFGLEDDDGGDDGETELFRSPIKRGMTIQPYFDEEQERILHTDDDDDDGPHMEPELDVADDSEDDIVMLHNNGNKRR</t>
  </si>
  <si>
    <t>MVVLQLFCMLLILRQGLADVVTSTTESPTRINGGQRVNETVPFQVSLQMRRGRWQHFCGGSIVSGQHVLTAAHCMEKMKVEDVSVVVGTLNWKAGGLRRLVTKHVHPQYSMNPRIINDIALVKVTPPFRLERSDISTILIGGSDRIGKVPVRLTGWGSTSPSTSSATLPDQLQALNYRTISNEDCNQKGFRVTRNECALAVQGQGACVGDSGGPLIRPGKQPHLVGIVSYGSSTCAQGRPDVYTRSSFLPYISQVINQDLA</t>
  </si>
  <si>
    <t>MFSKCFHLLLAVHLLISPVVPVLLEPSERIIGGSSMDITDVPWQVSLQYGEHFCGGSIYSKTIIITAAHCIKEGERSIRAGSSLHDSGGVVVGVEAYIHPQFDKHNMENDVAVLKLSSPLSFSDSIQTIPLAETDPPTSSSALATGWRGNFLIRPRQLQGVEILIRPLIVCKLKYGNGVFNEDICAGRMGKGGCYGSGGPLVFNGQLVGITSRTGNIVCLGSSLYASVARYRNWILSAIDVLHFQPATN</t>
  </si>
  <si>
    <t>MKLIRGTTLLGIGILFVGCGAFSLPSVYDVLSKDQQATSFVSASIAEEIREYLKYHRTGIETERLRQLGKDIRSSHSKKAIFTESMADLTSTDQFFVCLCRSTINVFARTFTEGELSGPERDDEAKKLMLGMCDYFAISTQEVCSGLDLNWPILDFILNETVAKSNTFCSMLPIPICQVKQDEYNLTLSIQGDLPQSNSNLPAKTSEDILVLHLTDIHYDPEYAEGSNAACDEPMCCRNSLPEGSSSAAAGFWSDYRDCDCPKRLILSAFEHIKENHKIEWIYHTGDVPPHNVWTTRQGNLDMLSEIDELLAKYFPDTPIYPCLGNHEPHPANVFGNDEIPSSRVDWLYEHVWSLWSKWLPAEAEETVLRGGYYTASPSKGHRIVALNSMDCLYNWWLFYNATLIQEQLQWFHDTLLSAEEAGESVHILTHIPAGDGDCWCWSQEYNRVLTRFNGIITGVFSGHTHKDEMNLHYSEDGYATVVNWNGGSLSYSNKNPNYRLYELHPENWQVLDHHTYTFNLTEANLTPDEQPKWELEYQTKEYTEDTSPAGIDRLLLEMAEKPDLLRKFWRNKFTNSDPKLAEGCDNALSKTICRIATSNYQERTRCKELQAILAESLENEPDTDDNNGGGAAGLSASLASLLALLAASKLL</t>
  </si>
  <si>
    <t>MKAFIVLVALACAAPAFGRTMDRCSLAREMSNLGVPRDQLNKWACIAEHSSYRTGVVGPENYNGSNDYGIFQINDYYWCAPPSGRFSYNECGLSCNALTDDITHSVRCAQKVLSQQGWSAWSTWHYCSGWLPSIDDC</t>
  </si>
  <si>
    <t>MKCVFLILAALGLSFAGEGSTYDHFRLPTALRPQSYDVRILTQLENPDDHFNGTVKIQIEVLQNTHNITLHSKDLTIDDTEITLSQIGGEETTENCITTAVNPTHDFYILNTCKELLAGQFYELSLPFSAKLQDQLAGYYRSSYVNTANETRWISVTQFEPAAARLAFPCFDEPGYKASFAITLGYHKKYTGLSNMVNETRPHESIPDYVWTSFEESLPMSTYLVAYSLNDFSHKPSTLPNGTLFTWARPNAIDQCDYAAELGPKVLKYYEELFGIKFPLPKVDQIAVPDFSAGMENWGLVTFAESTLLYSPEYSSQEAKQETANIVAHELAHQWFGNLVTMKWTDLWLNEGFATYVASLCVEDIHPQWRTLQLESMSNLLTIFRKDSLESSPISRPIEMTSQISESFDEISYQKGSSVIRMMHLFLGEEAFRTGLKLVLEVPKTIHDLPGPDQWVIFNNQLSAPYKVNYDAQNWKLLIETLNSEDYHSIVVNRAQLIDDVLYFAWTGEQDYEIALQVISYLERERELLPWKSAFDNLQVSGILRQTPNFRFFKNFTRRLITPIYEHLNGINDTVASEEQQDKTILKAVADWACSFEVSDCVTQALSFYRSWRSEANPDEVNPVPLGIRGVVYCTAIHGCDEDWDFLWTRYQKANVATEKQIILDSLGCSQEVWVLQRYLERNFDGGDIRKQDSTSVFQAIADSEVGFLLAKKYLMDNVDSISKFYHPQSESMSELPPLSEQIFTQRDYDEFMNFMASSKDQLKDIEQTISQSLETMLINVQWKRNYERFTRAISKH</t>
  </si>
  <si>
    <t>MKCVFLILAALGLSFAGEGSTYDHFRLPTALRPQSYDVRILTQLENPDDHFNGTVKIQIEVLQNTHNITLHSKDLTIDDTEITLSQIGGEETTENCITTAVNPTHDFYILNTCKELLAGQFYELSLPFSAKLQDQLAGYYRSSYVNTANETRWISVTQFEPAAARLAFPCFDEPGYKASFAITLGYHKKYTGLSNMVNETRPHESIPDYVWTSFEESLPMSTYLVAYSLNDFSHKPSTLPNGTLFTWARPNAIDQCDYAAELGPKVLKYYEELFGIKFPLPKVDQIAVPDFSAGMENWGLVTFAESTLLYSPEYSSQEAKQETANIVAHELAHQWFGNLVTMKWTDLWLNEGFATYVASLCVEDIHPQWRTLQLESMSNLLTIFRKDSLESSPISRPIEMTSQISESFDEISYQKGSSVIRMMHLFLGEEAFRTGLKSYLEYTYKNAEQDNLWESLTQAAHKTGSGKCSQDHSRSARTRSVGN</t>
  </si>
  <si>
    <t>MCIPLLLLAIGFSSVISISGQPEGRIINGTTVDIARHPYLVSLRYRRDNSSYMHECAGVIISEQALITSAQCLYGLPEETKLVAVAGANTRNGTDGFIPVANWTHHPNYDPVTVDNDIGVLLLDTTLDLTLLGISSIGIRPERPAVGLATVAGWGYREEWGPSSYKLEQTEVPVVSSEQCTQIYGAGEVTERMICAFVVQGGSDACQGDTGGPLVIDGQLVGLVSWGRGCARPNYPTVYCYVASFDWIEETIAAAGV</t>
  </si>
  <si>
    <t>MSLLIATFLALLALTNGAVIPIGLEPQTSSLGGRIVGGTASSIEDRPWQSLQRSGSHFCGGSIISNNIIVTAAHCLDTPTTVSNLRIRAGSNKRTYGGLVEVAAIKAHEAYNSNSKINDIGVVRLKTKLTFGSTIKAITMASATPAHSAASISGWGKTSTDGPSSATLLFVDTRIVGRSQCGSSTYGYGSFIKATMCAAATNKDACQGDSGGPLVSGGQLVGVVSWGRDCAVANYPGVYANIAELDWVLQAQKT</t>
  </si>
  <si>
    <t>MHLSYLTILTALFFHLEANKTAVGRLPKWLVPLSYRVDIVTRINQPYQPGGTVVIDLRSERSTKRIVLNAHDLAIGKRRAVTLSDKNGNSVPVSSIQMIKLSRLTVSLKRPLKVNVTYSMRVAFTSVLRNDNTGFYSSNYVDHNTTLQWLAATQFEPNHAREAFPCFDDPIFRTPFKINLAHPYLYRALSNMPVQRIRHASLKDYVWTQFVESHPMQTYLVAFMISKFDRPGFTSSERSDCPISTARPDALSQTEFANMVVAPLLSFYEDLFNSTYRQKKIDLVALPDFTFKSKNWGLPAFAEESLLYDSQRSSIDDQQGVARAVAMMVVNQWFGNLVSVAWWEIWLKNVFALYLSRFGVHSLRPEWDYQERHALQLYLSVLDYDAHVNTDLTASVPDESHIWAAYNEIGERKAAVLFEMLHRVMGEEAWLTALRRYLVVYNRTATSSDFWDLLQLQVDRNGRLGKGLNITRIMKCWLGQPGYPLVTVTRYDHRTAIVSQQRFFITPQFRNRWARNPCWWVPLSYTCPSCQHSEIISFSWLTCPTSKPSSKSNTVLLEKLEAEPTDWILFNVQHTAPFRVNYDLRNWQLNKTLADPNKFRLIHRVNRAQLVDDLFSLAWSGDIEYDMALGILGYLEHDEFVVWVATEISFERINNVAKSNPNYLIFKTYMRLLLERQFKRVISSDLSSSGNMTHRPVIIRLACEYELPACVSLARREFMKGTPEKGGWMTIREREVVCTAVKFGTEGDRDMVESMYKRSNFAAEKESLLTALACSRNVFALQRVIWTFESSGVRKQNARRTFKAVVSNSMGYRLAKKYVSVNMQNIRNYCSNSDKVVNLMTPLIECLSTPKELLYFSKFFKEILRDMNGSERLIKILLERGNNIHWQRTKFRPMLQAIRDIILWRSRAKRIL</t>
  </si>
  <si>
    <t>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FADLSRFYIASDNELMIDILKGEINFKSAWDLLGRPLVTLVLKRIHLDQDKIPLAMIQTMRKLKSGYINGTRVMLSLKDFLNTSAITDLSFLGSTEDGYPDRLHPDVQTYLDEHLLRSFSNRSTNLRGGQLRPRTLRRRMSCKGAIKKTRSINVDSDNLGMEGPSPLTERRLSIVPPPWLQANKQSHVSVFATTPEEGPTSSPLSLGNDLIRENIYPVDPHHRSAIDRRSEFVRQQEMPKILIQRHRAETNFADTEVEELIAMLRETENLEQGDILQYLVDTQGLDFNTAGLGFKNKSEENATPNANNAGMLEEGRVVTVDLLKGLYEKACQQKLWGLVRHTAGMLGKRVEDLAKAVTDLLVRQKQVTVMPPNNEHTITAPLPEVELRQLIHDAYGDDESTAMLTQELMVYLAMFIRTPQLFHEMLRLRVGLIIQVMAKELSRTLNCDGEAASEHLLNLSPFEMKNLYHILSGKEFAVSSVARGNLSIVSCKSSRVSKKSQIGLGDPEGEDALIATDDRQGQWLRRRRLDGALNRVPRDFYSRVWTVLEKCQGLAIEGRVLQQSLQEMTPGELKFALEVETALNQIPQPEYRQLVVEALMVLTLVTEHNMVPSLGVIYVEHLVHKANQLFLEDQRKVQGDATLCCAKIKDGKEQQQAASGMLLGGAAYICQHLYDSAPSGSYGTMTYMSRAVALVLDCVPKHGEMECAI</t>
  </si>
  <si>
    <t>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HIDYEEYYTTRDPDLLASNFTTNLAFTNNWRHMLGRPTITLMATHYMLDQDKIPLAMIQTMRKLKSGYINGTRVMGSLKDFLNTSAITDLSFLGSTEDGYPDRLHPDVQTYLDEHLLRSFSNRSMNLRGGQLRPRTLRRRMSCKGAIKKTRSINVDSDNLGMEGPSPLTERRLSIVPPPWLQANKQSHVSVFATTPEEGPTSSPLSLGNDLIRENIYPVDPHSRSAIDRRSEFVRQQEMPKILIQRHRAETNFADTEVEELIAMLRETENLEQGDILQYLVDTQGLDFNTAGLGFKNKSEENATPNANNAGMLEEGRVVTRDLLKGLYEKACQQKLWGLVRHTAGMLGKRVEDLAKAVTDLLVRQKQVTGMPPNNEHTITAPLPEVELRQLIHDAYGDDESTAMLTQELMVYLAMFIREPQLFHEMLRLRVGLIIQVMAKELSRTLNCDGEAASEHLLNLSPFEMKNLYHILSGKEFAVSSVARGNLSIVSCKSSRVSKKSQIGLGDPEGEDALIAIDDRQGQWLRRRRLDGALNRVPRDFYSRVWTVLEKCQGLAIEGRVLQQSTQEMTPGELKFALEVETALNQIPQPEYRQLVVEALMVLTLVTEHNMVPSGGVIYVEHLVHKANQLFLEDQRKVQGDATLCCAKIKDGKEQQQAASGMLCGGAAYICQHLYDSAPSGSYGTMTYMSRAVALVLDCVPKHGEMECAI</t>
  </si>
  <si>
    <t>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HIDYEEYYTTRDPDLLASNFTTNLAFTNNWRHMLGRPTITLMATHYMLDQDKIPLAMIQTMRKLKSGYINGTRVMGSLKDFLNTSAITDLSFLGSTEDGYPDRLHPDVQTYLDEHLLRSFSNRSMNLRGGQLRPRTLRRRMSCKGAIKKTRSINVDSDNLGMEGPSPLTERRLSIVPPPWLQANKQSHVSVFATTPEEGPTSSPLSLGNDLIRENIYPVDPHSRSAIDRRSEFVRQQEITVPKILIQRHRAETNFADTEVEELIAMLRETELEEQGDILQYLVDTQGLDFNTELEQAFVDDAVLELADGGGGAGAGAGGGGAKKSPTIVLPTVIIDAATIPAGTGTDPDNAAHPSSATANSNNSHCIGNSNISSSSSNISNHNNMSPHENNHDSSQSEGMLEEGRVVTVRDLLKGLYEACQQKLWGLVRHTAGMLGKRVEDLAKAVTDLLVRQKQVTVGMPPNNEHTTAPLPEVELRQLIHDAYGDDESTAMLTQELMVYLAMFIRTEPQLFHEMLLRVGLIIQVMAKELSRTLNCDGEAASEHLLNLSPFEMKNLLYHILSGKEAVSSVARGNLSIVSCKSSRVSKKSQIGLGDPEGEDALIATIDDRQGQWLRRRLDGALNRVPRDFYSRVWTVLEKCQGLAIEGRVLQQSLTQEMTPGELFALEVETALNQIPQPEYRQLVVEALMVLTLVTEHNMVPSLGGVIYVEHLHKANQLFLEDQRKVQGDATLCCAKIKDGKEQQQAASGMLLCGGAAYICQLYDSAPSGSYGTMTYMSRAVALVLDCVPKHGEMECAI</t>
  </si>
  <si>
    <t>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HIDYEEYYTTRDPDLLASNFTTNLAFTNNWRHMLGRPTITLMATHYMLDQDKIPLAMIQTMRKLKSGYINGTRVMGSLKDFLNTSAITDLSFLGSTEDGYPDRLHPDVQTYLDEHLLRSFSNRSMNLRGGQLRPRTLRRRMSCKGAIKKTRSINVDSDNLGMEGPSPLTERRLSIVPPPWLQANKQSHVSVFATTPEEGPTSSPLSLGNDLIRENIYPVDPHSRSAIDRRSEFVRQQEITVPKILIQRHRAETNFADTEVEELIAMLRETELEEQGDILQYLVDTQGLDFNTAGLGFKNKSEENATPNANNAELEQAFVDAVLELADGGGGAGAGAGGGDGAKKSPTIVLPTVIIDAATIPAGTGTDPDAAHPSSATANSNNSHCIGNTSNISSSSSNISNHNNMSPHENNHDSSQSEMLEEGRVVTVRDLLKGLYEKACQQKLWGLVRHTAGMLGKRVEDLAKAVTLLVRQKQVTVGMPPNNEHTITAPLPEVELRQLIHDAYGDDESTAMLTQEMVYLAMFIRTEPQLFHEMLRLRVGLIIQVMAKELSRTLNCDGEAASEHLNLSPFEMKNLLYHILSGKEFAVSSVARGNLSIVSCKSSRVSKKSQIGLGPEGEDALIATIDDRQGQWLRRRRLDGALNRVPRDFYSRVWTVLEKCQGLIEGRVLQQSLTQEMTPGELKFALEVETALNQIPQPEYRQLVVEALMVLTVTEHNMVPSLGGVIYVEHLVHKANQLFLEDQRKVQGDATLCCAKIKDGKQQQAASGMLLCGGAAYICQHLYDSAPSGSYGTMTYMSRAVALVLDCVPKGEMECAI</t>
  </si>
  <si>
    <t>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FADLSRFYIASDNELMIDILKGEINFKSAWDLLGRPLVTLVLKRIHLDQDKIPLAMIQTMRKLKSGYINGTRVMLSLKDFLNTSAITDLSFLGSTEDGYPDRLHPDVQTYLDEHLLRSFSNRSTNLRGGQLRPRTLRRRMSCKGAIKKTRSINVDSDNLGMEGPSPLTERRLSIVPPPWLQANKQSHVSVFATTPEEGPTSSPLSLGNDLIRENIYPVDPHHRSAIDRRSEFVRQQEMPKILIQRHRAETNFADTEVEELIAMLRETENLEQGDILQYLVDTQGLDFNTAGLGFKNKSEENATPNANNAAGTGTDPDNAAPSSATANSNNSHCIGNTSNISSSSSNISNHNNMSPHENNHDSSQSEGMLEGRVVTVRDLLKGLYEKACQQKLWGLVRHTAGMLGKRVEDLAKAVTDLLRQKQVTVGMPPNNEHTITAPLPEVELRQLIHDAYGDDESTAMLTQELMVLAMFIRTEPQLFHEMLRLRVGLIIQVMAKELSRTLNCDGEAASEHLLNLPFEMKNLLYHILSGKEFAVSSVARGNLSIVSCKSSRVSKKSQIGLGDPEEDALIATIDDRQGQWLRRRRLDGALNRVPRDFYSRVWTVLEKCQGLAIERVLQQSLTQEMTPGELKFALEVETALNQIPQPEYRQLVVEALMVLTLVTHNMVPSLGGVIYVEHLVHKANQLFLEDQRKVQGDATLCCAKIKDGKEQQAASGMLLCGGAAYICQHLYDSAPSGSYGTMTYMSRAVALVLDCVPKHGEECAI</t>
  </si>
  <si>
    <t>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FADLSRFYIASDNELMIDILKGEINFKSAWDLLGRPLVTLVLKRIHLDQDKIPLAMIQTMRKLKSGYINGTRVMLSLKDFLNTSAITDLSFLGSTEDGYPDRLHPDVQTYLDEHLLRSFSNRSTNLRGGQLRPRTLRRRMSCKGAIKKTRSINVDSDNLGMEGPSPLTERRLSIVPPPWLQANKQSHVSVFATTPEEGPTSSPLSLGNDLIRENIYPVDPHHRSAIDRRSEFVRQQEMPKILIQRHRAETNFADTEVEELIAMLRETENLEQGDILQYLVDTQGLDFNTGMLEEGRVVTVRDLLKGLYEKACQQKLWGLVHTAGMLGKRVEDLAKAVTDLLVRQKQVTVGMPPNNEHTITAPLPEVELRLIHDAYGDDESTAMLTQELMVYLAMFIRTEPQLFHEMLRLRVGLIIQVMKELSRTLNCDGEAASEHLLNLSPFEMKNLLYHILSGKEFAVSSVARGNLIVSCKSSRVSKKSQIGLGDPEGEDALIATIDDRQGQWLRRRRLDGALNRPRDFYSRVWTVLEKCQGLAIEGRVLQQSLTQEMTPGELKFALEVETALNIPQPEYRQLVVEALMVLTLVTEHNMVPSLGGVIYVEHLVHKANQLFLEDRKVQGDATLCCAKIKDGKEQQQAASGMLLCGGAAYICQHLYDSAPSGSYTMTYMSRAVALVLDCVPKHGEMECAI</t>
  </si>
  <si>
    <t>MLSPLFLLPLLALAGAAKLPHIQHLTLRDTEQVHAEIQPLIIDGYDVQGDNVPYLVSLSLTRATYTHLCGASIIGKRWLLTAAHCVDELRTFNGDAVGPVYAGIINRSNVTAAQVRYVDFASTHRSFNGNAGSDNIALLHVSESFEYARVQQIALPDINDDYSNKTAAAYGWGLTDPDGDEYSKELQYAFAPLLNSGCKELLPADAPLTAQQVCSQVKTCYGDGGTPLIYWPITGPAELVGLGSWYMPCGYANRPTVYTSVPPYIGWIHQTIGAYYQL</t>
  </si>
  <si>
    <t>MTQFGLHGCSYILFWFLLACAAADLQENQQSRIINGSVAKADETRHLVSRLLRHDNNFGSGHICGGALIAPRKVLTAAHCLYNNQRKRFRRASEFVVVGTLNRFEHRNGTIVSQVSSMAYMHTFSPDSMRDDVGILFLRTGLPMSPGGVHLTVAPIQLAGQITPPGKLCQVAGWGRTEQSSLSNILLTANVSTIRHTCRMIYRSGLLPGMMCAGRLQGGTDSCQGDSGGPLVHEGRLVGVVSWGYCAEPGLPGVYVDVEYYRQWIEGRSGAPHSRLATGLFLLLLLPLLMRCSGW</t>
  </si>
  <si>
    <t>MTMEDRNRIWTTGNINHGFFGDNLQQQPLPLQRLQTPGNLSLLSAPIRAGSGNGNATANGHGQNSATESANGKQLPYEPISPNLIGIQSKFRRSYYHKVLGGLLALVIILLIAIIVISLGLKKSSSICRSKECLRTAASLIYAMDEQDPCEDFYQFTCGRWANEHPRPDSVTSNDWFRERQAHIMRVVREFLRSNIKSEPEAVGKAKTMYRACMDTKLLDKRDLEPLINYLLRFGLPVLPSALNLLGSGSKYATEAANVKYNWLQSIVSIKQHLTMDLIIGFDVFPDPFNRTINIALGTPETDSAFPFNNDDSHKMLRKIHRKTIFMQNSDDEDDSEDDRESEEEAAKQTSTGMTAYLHYVRKVIEKYLLYVDPNVNQEEATLGITELVKQGRVARKVHEFKEEAENMTKPSKNPADDIVYITLQDLQNQTDKNIAPKTLPWVRYMELILKGTRHAGNIQMTQNLTIITSQADITYLQNIVEYLDDTPASIESYLFLSTIEELVLHTSSSMRLLHSEYMRVAIGTEGSTPRSLYCANGVSLLGMAVSYVLADADFTKEKLPKVERMLSDIRRSFDRLVKSTSWMDAATRKTIQKSAEMKSFIGFPPWLRNASVLNAYYEGAEVNASTHLENLMDFVHQMMDKLNEMDKPEPIGWATSPSNVNAFHTFQSNAITVPIAILQYPFYDLL</t>
  </si>
  <si>
    <t>MTMEDRNRIWTTGNINHGFFGDNLQQQPLPLQRLQTPGNLSLLSAPIRAGSGNGNATANGHGQNSATESANGKQLPYEPISPNLIGIQSKFRRSYYHKVLGGLLALVIILLIAIIVISLGLKKSSSICRSKECLRTAASLIYAMDEQDPCEDFYQFTCGRWANEHPRPDSVTSNDWFRERQAHIMRVVREFLRSNIKSEPEAVGKAKTMYRACMDTKLLDKRDLEPLINYLLRFGLPVLPSALNLLGSGSKYATEAANVKYNWLQSIVSIKQHLTMDLIIGFDVFPDPFNRTINIALGTPETDSAFPFNNDDSHKMLRKIHRKTIFMQNSDDEDDSEDDRESEEEAAKQTSTGMTAYLHYVRKVIEKYLLYVDPNVNQEEATLGITELVKQGRVARKVHEFKEEAENMTKPSKNPADDIVYITLQDLQNQTDKNIAPKTLPWVRYMELILKGTRHAGNIQMTQNLTIITSQADITYLQNIVEYLDDTPASIESYLFLSTIEELVLHTSSSMRLLHSEYMRVAIGTEGSTPRSLYCANGVSLLGMAVSYVLADADFTKEKLPKVERMLSDIRRSFDRLVKSTSWMDAATRKTIQKSAEMKSFIGFPPWLRNASVLNAYYEGAEVNASTHLENLMDFVHQMMDKLNEMDKPEPIGWATSPSNVNAFHTFQSNAITVPIAILQYPFYDLLEALNYGSIGTILGHELTHGFDDSGRRFDRAGNMVEWWSNRTIDEYVNRECFVEQYSRYHLADIDEYIDGELTLGENIADNGGMREAFYAYRLYVKEVRERSKLPGLEHYSHEQLFFISFGNLWCETYTPAASRYALTDSHCPGQMRRGVLSNSEEFARTFKCARGTPMNPDQPKCRI</t>
  </si>
  <si>
    <t>MSAAQETLSDTPQNSTPLLATTVSTTKVISFRPRYPYIVSIGENLKGYYHLCVGVILSNEFVLSAAHCIQTNPTKQLYVAGGADSLNSRKQTRFFVVERWHPQFRVLGGNDIAVLRIYPKFPLDDVRFRSINFAGKPQRDSGTQASLGWGRVGVGKIRKLQEMPFLTMENDECQQSHRFVFLKPLDICAMHLKGPRPCDGDSGAPLMNVAKEKLYGLLSYGRKACTPLKPYAFTRINAYSSWIQEMDSMAARLKVLQINRTVWKDG</t>
  </si>
  <si>
    <t>MRALLGICVLALVTPAVLGRTMDRCSLAREMANMGVSRDQLSKWACIAEESSYRTGVVGPPNTDGSNDYGIFQINDMYWCQPSSGKFSHNGCDVSCNALTDDIKSSVRCALKVLGQQGWSAWSTWHYCSGYLPPIDDCF</t>
  </si>
  <si>
    <t>MARWLLNSFSLILLLAVCSLQARLILPLSLDDGQLETKGAALFATSRVDNSAGNYRLPNTTEPESYNVELWTNVHNGDTEFNGTVNIDIRVLNETSNILHYRQTSNFEATIISRDVATPTAIPLTVTPELQREFLVLTQTTAGEAFGNTNWTITINYTGIHRSDMGGFYISSYTDDDGEQHFLATTQFESTNARHAPCYDEPARRANFTITIHHDPSYTAISNMPVNTAATSSGVTAFQTTPKMSYLVAFIVSDFESTTGELNGIRQRVFSRKGKQDQQEWALWSGLLVESSLAYFGVPFALPKLDQAGIPDFSAGAMENWGLATYREQYMWWNKQNSTINLKNIANIIGHEYAHMWFGDLVSIKWWTYLWLKEGFATLFSYESNDIAFPLWTYQIFHVNDYNSALLNDALASAVPMTHYVQTPSEISNRYNTFSYAKPASLYMFKNAWTDKVFRTGLNKYLTKNQYTSCDEWDLFASFQESADELGFTLASVDDIFSSWSHQAGYPLLTVTRNYNAGTITITQKRYVANKTDTNSATWVPLNFATANKYDYRDTSATHYLLNVTETVISDVEASSDDWIIVNIQNSGYRTLYDTQNYGLITAALKSQPWRFHPRNRAQLLYDTYIFVSTDRLSHSILELLGYLTNEQQYAPWSTANTILTVYDRYLRGDDSYYNFQDFVKRLIDPFDKIGVNEIPGEHYLNNYLRIVLVSLACQVGSDDCYNQSANKLSEYLYNTAIEATLKTQAYCAGLRSTTNEIYSRVQSDLLSSSDSTDRSLFISSLGCGSTSQLLDFLRLSLDTNNSLSYSERTSLLNSAYSRSEIGLTASLEFLESWEAYANLSDSAKPLDAALRGIATYVVSEKQKTRLNALVDVVEADGPSYIDDLSTTIDSRITSNFAWLEVNRDPVLNWIEDSLKENGSPSLTSSITTILSAMALLLFRL</t>
  </si>
  <si>
    <t>MKQFAVIFALALASVSAISVPQPGFPEGRIINGYEAAKGEAPYIVSLQTSNSHFCAGSLLDEVTIVTAAHCLTYNQGQAVAGAHSRTDQENVQIRKFTAQYVIHENYGGGVGPNDIGLILLKEEDAFDLNAVARDGSNPVSAVSLPSTFQGTSDGYLYGWGRDNSGLLPLNLQKLDAIIVDYNECKAALPSNNSLATNVCTHTPGKADGSCNGDSGGPLVSQSSSRGAELIGIVSWGYTPCLSTTPSVYTSVSSFLPWIDENRKA</t>
  </si>
  <si>
    <t>MSYQTGAVSTLVLVLLALSFSEASLRRRAFTSEKSETANKFSSRIVGGESDVLAAPYLVSLQNAYGNHFCAGSIIHDQWVITAASCLAGLRKNNVQVVTTYNHWGSEGWIYSVEDIVMHCNFDSPMYHNDIALIKTHALFDYDDVTQITIAPLEDLTDGETLTMYGYGSTEIGGDFSWQLQQLDVTYVAPEKCNATGGTPDLDVGHLCAVGKVGAGACHGDTGGPIVDSRGRLVGVGNWGVPCGYFPDVFARISFYYSWIISTINGCAI</t>
  </si>
  <si>
    <t>MAGLVKSDTEDFIDWWPHTVFYQIYPRSFKDSNGDGIGDLKGITSKLRYADTGITATWLSPIFQSPMIDFGYDISDYKAIQPEYGTMQDFEELIDTAFLGIKVVLDFVPNHSSDQHEWFKKSAAREPGYEDFYVWHDGIVQENGTRVPNNWPSVFYGSAWEWHEGREQYYLHQFTKEQPDLNYRNPKVVQAMDDVLFWLNKGVAGFRIDAVNHLFEDESLKDEPLSGKTTDSLSYDYTKHIYSRDPEVLEMIHHWRQLLDDFSAKHPERPTRIMMTEAYAGLTQLADYYEDSNGRGSHLPFNFHFITDVKGDSDARDYVYNVEKWLIYMPRGHAANWVMGNHDPRVASRFGPASVDAMNMLLLTLPGVAVTYNGEELGMVDYRELSWEETVDPARNVGEKLYQEVSRDPVRTPFQWNNETNAGFSTAAKTWLPVHPNYLELLEAQKVANRSHYQVYKDLLELRKSAIMRVGRFNIEPLTRWVFAFKRSYPFESIITVINVSDKEQLVDLSEFLSQPKKLVVEVSGVDSKYQPGQSLAASLLLAAREGLVCRL</t>
  </si>
  <si>
    <t>MNYDGLLSKLTDEKLMLFEAAGEGTIVEGSRICGQDADPLSLPLVEDGAEEEQAAPIQTIHRTVFAVPRVPSPSPVSTSGANLNLKTENAATATPQRKSTSSRFMNAFSQLYGGGNSGPSCGHVEQHNEEPGDLSANRTPTKGMESKVAMWHNVKYGWSGKMRQTSFSKEQPVWLLGRCYHRRFTPPVSMESSITEPSGADTTPDNATSAFDSIQATSTSTSLYPALNPQQIDEIVVPQELGMDAENQVGEQPWEEGIEGFRRDFYSRIWMTYRREFPIMNGSNYTSDCGWGCMRSGQMLFAQGLICHFLGRSWRYDSESQLHSTYEDNMHKKIVKWFGDSSSSSPFSIHALVRLGEHLGKKPGDWYGPASVSYLLKHALEHAAQENADFDNSVYVAKDCTIYLQDIEDQCSIPEPAPKPHVPWQQAKRPQAETTKTEQQQWKSLIVLIPLRLGSDKLNPVYAHCLKLLLSTEHCLGILGGKPKHSLYFVFQEDRLIHLDPHYCQEMVDVNQENFSLHSFHCKSPRKLKASKMDPSCCIFYCATKSDFDNFMESVQLYLHPMRCASGATVDKAAGSHHTTPQSSHQTETEMNYPLFSFSRGRCMDHERDEMSDSLYKPLIKQVASLAQELGAQLAPPHGDEHDQDDSESEEFVL</t>
  </si>
  <si>
    <t>MCYYSILLLLLVVVNVAWAAPSIRIETDPELTAGYIEGDMVPSGSSRNIRNETYRWPNRIIYYHINSYIDEEHRNHIVSAIQKIESISCLTFKEATTDKYYVNVTSEEGGCFSYIGYLNRVQQLNLQNNEIGVGCFRLYTIVHEFLHLGFFHQQSAADRDDYVQIVEENITEGMEFNFDKYTEETVNDFGEKYDYGVMHYGPYAFSKNGERTILALEEGKEDVIGQRLELSETDIRKLNAIYKCPVK</t>
  </si>
  <si>
    <t>MRLPFLGVSLILLLSVTFGIGQSSYELATKQILDRAKDRMRHVWSLNRRFVQLTAKGKSPLGGQVLNSKLEVEAETYRLFYDLAGNLSVVSVAELNDPLRRRVQRMAKLQLQGLRPKDYEQAKDLLRQIHNFVNGPLVCPYEDCSARSLAMYPQIMNKNMHTKLYEDLVINWKAWRRAINEKDVAKNTFIGYVRLLIAATYNGHVTPSRTWYLNYDTENFQAEMEAVVWEIMPLYRELHAYLRREQAAYPKADTKSDGAISAPIMDQILSQDWYPHQFFRTPHQGRQHQLPSVHRLEEVLVTPVKINRKAAEFFESLGLMVMPNIFYDRFSRRMNDEEGGAECSQVYYFPPDVALRYCPKLDYKKMMQIHGTMAELQYHLYKMQLPFGLDTECPGFGAAIAETVILASGTPRHLHRLHILLNDSLTEEQSLNRLFRMGVHTIAVPQYFINDKFLVDVMDGRIGVKDYNCAYWGLQDKFAGVQPPLQRLNKFDVDFKFYRGLNPETSNTKKFLAEILGFQFYRSFCLASGQYKPGDPNFPHNCDFYDSKEAGKKIRDMMQLGATRHWRDVMEIATGERKLSGRGILEYFPLFTWLKERNKQLDIEPGWDADELCRR</t>
  </si>
  <si>
    <t>MWIICLLLVPLVAASSNTRLLNGILSHVDKEANPCENYYNHACGQYNMRIDDTFFDIIQMLDHQVNQNLVKLMDELEMSSQLPDFNVSSVDGKVLRYYSCRGAPRNMDSLSQYLKVISPGEGLTWPQFIPDGSSWPQENFKWLKALALHRYGLTNVFFNLEVVSNPRNASEYMVELNTPTFGEESQLPNSFIEILSLYIIKVPSSEIITLARKMRTLELLLKTMINPIDTLNNRYISIRDFQMETHNWQRFFEILIGSSAAPELQVLVRNFRYFTALKELMDKQDARLVASYIMRFAIFLLDETMGGRESTECVSQVRRNMNLAANMLYKERFFEDSTFSANIEIKDIFEKLRHQFLLQVDQNHLELTALQMKFFVRKAEAIEINVVNLPKTDLRHFIGQYYQDLQFPTGELDYHQEHLKVLQFRTQKMLAQSSKGHSEEQILTYRSQAAPLPPPQPFFQLESEDVFKYSLMGYIMAHHLISAFATEGITGSDGNDQSFRSHRFEEAVSCLSRNSENIDESMGDIAGLELAYFTYAKMANRNRLDFTHLPPEQIFFLNVGQFFCGNSDMLVQYKEDQVRLQRAIEGFEFDKAFGCYRNKPKHEKCR</t>
  </si>
  <si>
    <t>MRSSIGLTGMAKTILHLFIGGILLVNLSLGATVRRPRLDGRIVGGQVANKDIPYQVSLQRSYHFCGGSLIAQGWVLTAAHCTEGSAILLSKVRIGSSRSVGGQLVGIKRVHRHPKFDAYTIDFDFSLLELEEYSAKNVTQAFVGLPEDADIADGTPVLVSGWGNTQSAQETSAVLRSVTVPKVSQTQCTEAYGNFGITDRMLCAGLPEGGKDACQGDSGGPLAADGVLWGVVSWGYGCARPNYPGYSRVSAVRDWISSVSG</t>
  </si>
  <si>
    <t>METQPEVPEVPLRPFKLAHQVVSLTGISFERRSIIGVVELTIVPNSENLLIRLNAKQLRIYSVVLNDVCQADFTYFDPFQNICYKEHKSRALEVYSKHLTAAQYTDPDVNNGELLIQVPPEGYSMIQEGQGLRIRIEFSLENPKCGVFVIPPASTDEETQMNSSHMFTNCYENSSRLWFPCVDSFADPCTWRLEFTDKNMTAVSCGELLEVIMTPDLRKKTFHYSVSTPVCAPNIALAVGQFEIYDPHMHEVTHFCLPGLLPLLKNTVRYLHEAFEFYEETLSTRYPFSCYKQVVDELDTDISAYATMSIASVNLLHSIAIIDQTYISRTFMSRAVAEQFFGCITSHHWSDTWLAKGIAEYLCGLYSRKCFGNNEYRAWVQSELARVVRYEEYGGIILDCSQPPAPLPVSGTNQSAASSKQQEIVHYFPIKSLHTVSPKYVAMRRKAHFVIRMLENRIGQELLIQVFNKQLALASSAATTKIGAGLWSQLISTNIFIKAIFTVTGKDMSVFMDQWVRTGGHAKFSLTSVFNRKRNTIELIRQDYVNQRGIRKYNGPLMVQLQELDGTFKHTLQIESTLVKSDITCHSKRRNKKKKIPLCTGEEVDMDLSAMDDSPVLWIRLDPEMILLRDLIIEQPDQWQYQLRHERDVTAQFQAIQALQKYPTNATRLALTDTIESERCFYQVRCAAHSLTKVANQMVASWSGPPAMLNIFRKFFGSFSAPHIIKLNNFSNFQLFLQKAIPVAMAGLRTSHGICPPEVMRFLFDLFKYNENSRNHYTDAYYRALVEALGETLTPVVSVAIHGTQITTDSLSTDAKLVLDEVTRLLNMEKHLPYKYMVSVSCLKVIRKLQKFGHLPSLPHIYRSYAEYGIYLDLRIAAMECLDFVKVDGRSEDLEHLITLLETDPDPAARHALAQLLIDNPPFTRESRSRLKPNLVDRLWFSINRLPYDTKLRCDIVDLYYALYGTKRPNCLQAGENQSFKDLMKDNNSSVGSVTGSFKKTSDSKSHLPTPTNTLDNEPQERQKPAMVTKRTATEAFEVGDEIIKLERSEEITVLDEPVNVQAYDSETKVNALQADEERDTHQAAKRLKNEMYAEDDNSSTMLDVGDSTRYESSHEEGKLKSGDGGLKKKKKEKKKHKHKHKHRHSKDKDKDKDKERKDKDKRDPHISRLQARETAPDTLSSEDSSNSNSLPPMNL</t>
  </si>
  <si>
    <t>MKLFVFLALAVAAATAVPAPAQKLTPTPIKDIQGRITNGYPAYEGKVPYVGLLFSGNGNWWCGGSIIGNTWVLTAAHCTNGASGVTINYGASIRTQPQTHWVGSGDIIQHHHYNSGNLHNDISLIRTPHVDFWSLVNKVELPSYNDRQDYAGWWAVASGWGGTYDGSPLPDWLQSVDVQIISQSDCSRTWSLHDNMCINTDGGKSTCGGDSGGPLVTHDGNRLVGVTSFGSAAGCQSGAPAVFSRTGYLDWIRDNTGIS</t>
  </si>
  <si>
    <t>MEHLRPLSYEEMCQMELLQAAGGSTTSSAPPAMMPIMVIPTALLPAPIDAAGGGVPGGGGIGGAAMVEHYYQLQPTHHLLPAEPLPTTATATATANSGLALLQGEQQIPHPSIQHPQQMNILCTGTLGRQRMPASGGGGHNPNINPNNPSVAATLPRGFQPAAFVTDVESDFEGSECGAGSMTTTCIPHFRFGACGQSLQQHHQQQDAVVGCGSLAYMMGSGTLGRGRRLAGGQGKPKRVSFKGDLPPPSPPPPPAVELDENGLPIPGGPGDAGSCSYMHFDNYMDYQTTGFGGPDVTEHSNIRRTLSRQNSISNSDSGGEIASIQKSKVNFGNPLAGGVVVGDIVGLDAKSPTSLGSTTGAGATGKAKGKASRKANAGPDGGQKGRRGSWLAITLVSAICLLAIAATLAYQHFLMAPSRNSHAQRLRIVRRILREVPLVDHNNYAWNVRKYAHSSLELHLSHDVDHKSLWSRPAWAQTDMERLKQGLVSQVWSAYVPCEAQGLDAVQLALEQIDIVRRLSDMYARETVLATSSQDIVDHRRGLLASLIGVEGGHTIGSSLGVLRSFYSLGARYLSLTHRCDVSWAGSASPAEQGLTPFGKAIVREMNRLGMMIDLSHSSDATARDVLQVTRAPVIFHSAARQLCNSTRNVPDDILRLVAENGGLIMLSFDSEDVACGRQARLQDVEHIKYVRAIAGIQHIGLGAGYDGIELPPLGLEDVSKYPELLAALLEDHNSEEDVAMLAGRNFLRIMETVETVRDYWKRAAIQPIEQTEPQPKTQCTYM</t>
  </si>
  <si>
    <t>MEHLRPLSYEEMCQMELLQAAGGSTTSSAPPAMMPIMVIPTALLPAPIDAAGGGVPGGGGIGGAAMVEHYYQLQPTHHLLPAEPLPTTATATATANSGLALLQGEQQIPHPSIQHPQQMNILCTGTLGRQRMPASGGGGHNPNINPNNPSVAATLPRGFQPAAFVTDVESDFEGSECGAGSMTTTCIPHFRFGACGQSLQQHHQQQDAVVGCGSLAYMMGSGTLGRGRRLAGGQGKPKRVSFKGDLPPPSPPPPPAVELDENGLPIPGGPGDAGSCSYMHFDNYMDYQTTGFGGPDVTEHSNIRRTLSRQNSISNSDSGGEIASIQKSKVNFGNPLAGGVVVGDIVGLDAKSPTSLGSTTGAGATGKAKGKASRKANAGPDGGQKGRRGSWLAITLVSAICLLAIAATLAYQHFLMAPSRNSHAQRLRIVRRILREVPLVDHNNYAWNVRKYAHSSLELHLSHDVDHKSLWSRPAWAQTDMERLKQGLVSQVWSAYVPCEAQGLDAVQLALEQIDIVRRLSDMYARETVLATSSQDIVDHRRGLLASLIGVEGGHTIGSSLGVLRSFYSLGARYLSLTHRCDVSWAGSASPAEQGLTPFGKAIVREMNRLGMMIDLSHSSDATARDVLQVTRAPVIFHSAARQLCNSTRNVPDDILRLVAENGGLIMLSFDSEDVACGRQARLQDVEHIKYVRAIAGIQHIGLGAGYDGIELPPLGLEDVSKYPELLAALLEDHNSEEDVAMLAGRNFLRIMETVETVRDYWKRAAIQPIEQTEPQPKTQCTYMSXPQAQAVRQRRDEPPMERANRTTATLTGEHFWQRGPESRDSVSNRTNPVIAATTTSFTVSELF</t>
  </si>
  <si>
    <t>MKAFIVLVALAMAAPALGRTLDRCSLAREMSNLGVPRDQLARWACIAEHSSYRTGVVGPENYNGSNDYGIFQINNYYWCAPPSGRFSYNECGLSCNALTDDITHSVRCAQKVLSQQGWSAWSTWHYCSGWLPSIDGC</t>
  </si>
  <si>
    <t>MAMISARRYFLLGLLVLTTSAYVTVGDEGDPCQVRSDIPGICLSSSACEIRGYLKSGTLSTSQVPSCGFGAREEIICCPTVACCATEPTTPNPNPSRVLPEKERPSVAACEKIRSGGKPLTVHILDGERVDRGVYPHMAAIAYNSFGAAFRCGGSLIASRFVLTAAHCVNSDDSTPSFVRLGALNIENPEPGYQDIVIDVQIHPDYSGSSKYYDIAILQLAEDAKESDVIRPACLYTDRSDPPANKYFVAGWGVMNVTNRAVSKILLRAALDLVPADECNASFAEQPSANRTLRGVIASQLCAADKNQRKDACQGDSGGPLILEIDDVDGTYSIVGVISSGFGATKTPGLYTRVSSFLDYIEGIVWPSNR</t>
  </si>
  <si>
    <t>MAMISARRYFLLGLLVLTTSAYVTVGDEGDPCQVRSDIPGICLSSSACEIRGYLKSGTLSTSQVPSCGFGAREEIICCPTVACCATDRGREVQFHATSERSSLPEPKREPTPEPEPLPPTTTEGKRERESRLDENQNFFDFNKLLSTVKPQKTHESLKLPTQESMKTPTHESMKMPTHESMKLPTHEPMKLPIQSVAWGIAPSKTQPIASTQRSFMEPEWGREPRIVNRPLTTPRSRPQRPNNSNNTNPSPNNNNLIHLVNDRLREQGMQIEPAREVPMVLQTTPTPTPAPTPTLIDPFEPYRFRGQDRDKDTQPQEPWNDVSNNLDADPAPSIFNPAETRPTPNPNPSRVNLPEKERPSVAACEKIRSGGKPLTVHILDGERVDRGVYPHMAIAYNSFGSAAFRCGGSLIASRFVLTAAHCVNSDDSTPSFVRLGALNIEPEPGYQDINVIDVQIHPDYSGSSKYYDIAILQLAEDAKESDVIRPACLYDRSDPPANYKYFVAGWGVMNVTNRAVSKILLRAALDLVPADECNASFAEPSANRTLRRGVIASQLCAADKNQRKDACQGDSGGPLILEIDDVDGTYSIGVISSGFGCATKTPGLYTRVSSFLDYIEGIVWPSNR</t>
  </si>
  <si>
    <t>MAMISARRYFLLGLLVLTTSAYVTVGDEGDPCQVRSDIPGICLSSSACEIRGYLKSGTLSTSQVPSCGFGAREEIICCPTVACCATEPTTPNPNPSRVLPEKERPSVAACEKIRSGGKPLTVHILDGERVDRGVYPHMAAIAYNSFGAAFRCGGSLIASRFVLTAAHCVNSDDSTPSFVRLGALNIENPEPGYQDIVIDVQIHPDYSGSSKYYDIAILQLAEDAKESDVIRPACLYTDRSDPPANKYFVAGWGVMNVTSKLCVRKLQDWIVFDGVFTDRAVSKILLRAALDLVPDECNASFAEQPSANRTLRRGVIASQLCAADKNQRKDACQGDSGGPLILEDDVDGTYSIVGVISSGFGCATKTPGLYTRVSSFLDYIEGIVWPSNR</t>
  </si>
  <si>
    <t>MQVRSKKPVWFLFKMMELLLSLGCCLVHWTCFMEEGVPHIFLLCGTYGGVIICFISLIGAFYAERPTMKHEALFGGILGGLHMVTVYANMYVATLEEFTERWPSFYACCRDNAIVALYAGAIYLMHCTFALDLMFSHSRSRANQKMHQRSKRPLQLYFISRGAEAYLSRFWFFRRIAARMLTSAQPSEHSGRKRQVSSESDSDAKEREEERIRNSEVF</t>
  </si>
  <si>
    <t>MSAKTSVWLVFFCALGCLIHDADLRSIQPKASQCGYQSCHPTKPNMLNVLVAHTHDDVGWLKTVDQYYYGSETKIQKAGVQYIIDSVVEALLRDPEKRIYVESAFFFKWWKEQKPKVQEAVKMLVEQGRLEFIGGAWSMNDEATTHYSVIDQFSWGLRLLNDTFGECGRPRVGWQIDPFGHSREMASMFAQMGFDGFFGRLDYQDKDERLMTKNAEMIWHGSANLGEEADLFSGALYNNYQAPDGCFDILCNDAPIIDGKHSPDNNVKERIDTFLDFAKTQSQYYRTNNIIVTMGDFTYQAAQVYYKNLDKLIRYGNERQANGSNINLLYSTPSCYLKSLHDAITWPTKSDDFFPYASDPHAYWTGYFTSRPTLKRFERDGNHFLQVCKQLSLAPKKPEEFDPHLTFMRETLGIMQHHDAITGTEKEKVALDYAKRMSVAFACGATTRNALNQLTVQSKDNVKDTSAKYVFEFKTCALLNITSCPVSEANRFALTLYNPLAHTVNEYVRIPVPYSNYRIIDNKGVTLESQAVPIPQVLIIKHRNSTAKYEIVFLATNIPALGYRTYYVEKLDSTEGNTRSKALPKRTSVTVIGNSHIQLGFDTNGFLSEVTADGLTRLVSQEFLFYEGAVGNNAEFLRSSGAYIFRPNENKIHFATDQVEIEVYKGDLVHEVHQKFNDWISQVVRVNKDSYAEFEWLVGPIPIDDGIGKEVITRFNSDIASDGIFRTDSNGREMIRKINHRDTWSVKINEAVAGNYYPITTKIDVEDDTARMAILTDRAQGGSSKDGSLELMVHRRLLKDDAFGVGEALNETEYGDGLIARGKHHLFFGKSTDEGVSLKGIERLTQLEKLLPTWKFFSNMEDYSADEWQTAFTNIFSGISLVPKPVHLLTLEPWHENQLLVRFEHIMENGEDASYSQPVQFNVKNVLSAFDEGIRETTLDGNAWLDESRRLQFAPDPEEAAFNTYATFSQPAESVHLLSAKPMLGVKYADEALPAGQLGAESNRIRRETETRQEKKDEGRSSKSTEGPYSFKSDSSNQEYIIELSPMEIRTFIVYLTP</t>
  </si>
  <si>
    <t>MSAKTSVWLVFFCALGCLIHDADLRSIQPKASQCGYQSCHPTKPNMLNVLVAHTHDDVGWLKTVDQYYYGSETKIQKAGVQYIIDSVVEALLRDPEKRIYVESAFFFKWWKEQKPKVQEAVKMLVEQGRLEFIGGAWSMNDEATTHYSVIDQFSWGLRLLNDTFGECGRPRVGWQIDPFGHSREMASMFAQMGFDGFFGRLDYQDKDERLMTKNAEMIWHGSANLGEEADLFSGALYNNYQAPDGCFDILCNDAPIIDGKHSPDNNVKERVDAFLAYVTEMAEHFRTPNVILTMEDFHYQNADMWYKNLDKLIKYGNERQANGSNINLLYSTPSCYLKSLHDAITWPTKSDDFFPYASDPHAYWTGYFTSRPTLKRFERDGNHFLQVCKQLSLAPKKPEEFDPHLTFMRETLGIMQHHDAITGTEKEKVALDYAKRMSVAFACGATTRNALNQLTVQSKDNVKDTSAKYVFEFKTCALLNITSCPVSEANRFALTLYNPLAHTVNEYVRIPVPYSNYRIIDNKGVTLESQAVPIPQVLIIKHRNSTAKYEIVFLATNIPALGYRTYYVEKLDSTEGNTRSKALPKRTSVTVIGNSHIQLGFDTNGFLSEVTADGLTRLVSQEFLFYEGAVGNNAEFLRSSGAYIFRPNENKIHFATDQVEIEVYKGDLVHEVHQKFNDWISQVVRVNKDSYAEFEWLVGPIPIDDGIGKEVITRFNSDIASDGIFRTDSNGREMIRKINHRDTWSVKINEAVAGNYYPITTKIDVEDDTARMAILTDRAQGGSSKDGSLELMVHRRLLKDDAFGVGEALNETEYGDGLIARGKHHLFFGKSTDEGVSLKGIERLTQLEKLLPTWKFFSNMEDYSADEWQTAFTNIFSGISLVPKPVHLLTLEPWHENQLLVRFEHIMENGEDASYSQPVQFNVKNVLSAFDEGIRETTLDGNAWLDESRRLQFAPDPEEAAFNTYATFSQPAESVHLLSAKPMLGVKYADEALPAGQLGAESNRIRRETETRQEKKDEGRSSKSTEGPYSFKSDSSNQEYIIELSPMEIRTFIVYLTP</t>
  </si>
  <si>
    <t>MMAKWLLGLWLAILLVDRPGAKAYRSGSGYHSEQSEPVGLSATGNAHSSGGDQQQPIYHRDSACPPHFTGLVAYPHDCHRYVNCFDGSPTIQTCSPGTFNDRTQVCDHPSNVVCPSAESASTRLGRLRQLDSEPKCQPGVNGLQPHPDCSKFLNCANGQAFIMDCAPGTAFSPASLVCVHKDLAKCGSGTGAVRDDSGTDNRQSKSYETSGRDQFGNRYTTRTTTTTRVIGDRWTDMNMQRPSGVVEQNPHHHHHGYNPGWSGQETSYVQRGPTQSTLYVEGSLQPNRNYPTNKPLAPMAPTNTGGVYYGQPVEDKQNVPSRQNYSRRIDYGSPGNGWKPMPPDPLGGQQPLNLDYSPHSPGAKEPQSQDSLPGQKPINLDYDEEPIPQYLHGLPPYPGSPPRFYPDQLPSGSKPIGRQQPVESSPDASGYPDQQKPLDPDGLHGSKVPPRHSPNPGYPLYNESNLYGGLLPPKPDSPVNTTPTPTPNPSSQAPTPQLANRLHTFPIYPPVDNKTSLRNPIQPHYSPSYAGIAHSRDAPAKVPVTSTTPAQDPDPFNPELDEPFYDDVDFLTTTVRNVLVPPPFDHKFSPQSTNPSINRNQSASGPNSQAAIKEALKLMLRPYFNHSGNAQEQLAQQESAIVSVISKPSTTTTTTPRPTSKTPKTDPDFDAELIKAGEQESLDSVDDYVFPDARETSRTEQTLDPSTTYASTNFQRSTRRAELDPDTLTATTMKTWHAPGHSRDYHRRHPNLPDPFTEHHPNSSPHQHHHHHRHPHEHSADFHIHPELPNPFPLKNETPQHQDLNDDWDLLPNSNAEEVTPKLATRSSFNTQCFDCGNGQCLKKEEICDGKKNCPNGKDEANCPPSDYEVRLSGGESPNMGREVKANGQWGYVCDDKFGLKDADVVCRELGFQMGAQEVRGSSFYAPPNQDNYLMDEVECHGNETKLGQCAFKGWGVHNCGVDEVAGVTCKVPVMKCPNNWLCHTSKECIPPAFVCDNTPDCADKSDECAAVCQAPVQYRLEGGRNSNERLEVKHHGVWGSVCDDDFNLKSAQVACNSMGFFGPAKIEKNIFGNSNGPWLDQVMCFGNETSIDQCNHWNWGEHNCNHTEDVALHCSAGPPPRSQRYSTQIKGGRSLGRETTPKTYSQIGLWERSSKAVHTPRRCGIFKDDLTDEYAREERVVRGNVAQRGRHPWQATIRTRGRGGISSHWCGAVVISKRHLLTAACLYGSPKGAYFVRVGDHYANIAESSEVDSFIENWYLHENFRKGTHMNNDALVVLKTPLKFSDYVQPICLPDKNAELVEDRKCTISGWGSIKSGVSTPAVLGSAELPILADHVCKQSNVYGSAMSEGMFCAGSMDESVDACEGDSGGPVCSDDDGETLYGLISWGQHCGFKNRPGVYVRVNHYIDWIYEKINESLLR</t>
  </si>
  <si>
    <t>MMAKWLLGLWLAILLVDRPGAKAYRSGSGYHSEQSEPVGLSATGNAHSSGGDQQQPIYHRDSACPPHFTGLVAYPHDCHRYVNCFDGSPTIQTCSPGTFNDRTQVCDHPSNVVCPSAESASTRLGRLRQLDSEPKCQPGVNGLQPHPDCSKFLNCANGQAFIMDCAPGTAFSPASLVCVHKDLAKCGSGTGAVRDDSGTGYPALPFDDLGCPPGTRGLRPHPHDVHKYLRCGIGVKPQVEQCPRGIFDGSSSVCVYSDSPRTSSSSFTSAEIQVNYLLCPVGAVGQFVHPFDQTFLSCKDGKSAVQNCQPNYVFSISRRYCQLKAQLAFTDYVTLIISEISYESLILNACPGNINGIFLYPYDAKKYVQCSSGGRMSILSCGPQMAFSVSQRCLPSHQVHISDRVQFWQEVQVQTTYTSQDLRGNVQSQLSSLRSCPPNVQNYPYPFHAGHYVRCQYGALEIICCPTGQLYSLSQRQCVPRSLLSAHDYLYSYISAELSTEFMVDRSTLSCPPQAQGLYLHPFDCTKYVRCWNHCTPGEFSFSNQKCVPKEQCKGPTDHVEYLIETTTVTTYDSDGPESASSLAKTGDSCPPGASGNHAHPFDCTKFLECSNGQTFVKNCGPGTAFSTAKHICDHANVDCSGRNSLPEQSQVTQNNIATSYPTKPLDILPILKTSPPSYPHAEHLTLLCPSGVNGQFVHPFDQTKFLLCQAGKLAVQSCQSGYVFSISKSICQPKQLVYSDYVTYKVSVISIDQTMILSACPDGTNGLHLYPYDAGKYVRCSDGKMSIQSCENQMAFSLSQRACRPSRLLSTEDRVRFREELQIQTTYSSQDIIQQSPLKECPSVLRGNYPYPFHAGHFVNCQNGHLQIVSCPPTALYSLSQECVVRQLLSPHDYLDYAYISVQLSTNIIHDTTALSCPPQAQGYYLHPFDTKYIVCWEKQTHIESCPQGEAFSISQQKCVARDKITQAYDRVEYLEDTQELSHEEAEEEEQTEPESNLSLDGGNQPPGKYQAPYYSNGGYPTPSQNNGYQTPSQNNGGYQAPFQNNGGYQPSYQGNGGYTPTYQNPFEGYHQPNQSSQTNGGYQPPLPPHGGYQPPSQTYGGFQQPNRTYEDFHNPSQTVGGFQPPSVKGGYQPHNQLNGGYNQPNQSSSFQANGGYQPPSQVNRGYQTSFESNGYQPPLETNKGHQVPSQINGGYQPRVDGNRGYQPPNELNGGYQPPNELNGYPAPSQLNGGYQPPLEGNLGYRPLSQQNSGYQPPQPSTGGYQPPFQSTGGHYPGQDAPYAIPTPLLCPEKISGLFPNPFDATGYLTCIDGHTLPRQCQLDVFSVSQGYCLPEQHVNKTDRVPFERTQTYQDNSLDCPRDFLGFVVYPDCSKYLSCGPSGMKLLNCPGEQHYSISHGFCKPVDQVQREDRLYTINELIIFEWTQKMMIVGAVTACPEGITGTLPHPRVPTKYLRCGPGQAEMYDCPQQIFSVSRRVCVLDDKLSSYDRTDYLVRGVNSGWMDPSNDNRQSKSYETGRDQFGNRYTTRTTTTTRVIGDRWTDMNMQRPSGVGVEQNPHHHHHGYNGWSGQETSYVQRGPTQSTLYVEGSLQPNRNYPTNKTPLAPMAPTNTGGVYGQPVEDKQNVPSRQNYSRRIDYGSPGNGWKPMPPLDPLGGQQPLNLDYPHSPGAKEPQSQDSLPGQKPINLDYDEEPIPQYLHNGLPPYPGSPPRFYDQLPSGSKPIGRQQPVESSPDASGYPDQQKPLDPDNGLHGSKVPPRHSPPGYPLYNESNLYGGLLPPKPDSPVNTTPTPTPNPSSSQAPTPQLANRLHFPIYPPVDNKTSLRNPIQPHYSPSYAGIAHSRDAPWAKVPVTSTTPAQDDPFNPELDEPFYDDVDFLTTTVRNVLVPPPFDHKFYSPQSTNPSINRNQASGPNSQAAIKEALKLMLRPYFNHSGNAQEQLAQQAESAIVSVISKPSTTTTTPRPTSKTPKTDPDFDAELIKAGEQESLDSVDDDYVFPDARETSRTQTLDPSTTYASTNFQRSTRRAELDPDTLTATTMKTNWHAPGHSRDYHRRPNLPDPFTEHHPNSSPHQHHHHHRHPHEHSADFHIRHPELPNPFPLKNEPQHQDLNDDWDLLPNSNAEEVTPKLATRSSFNTQCDFDCGNGQCLKKEECDGKKNCPNGKDEANCPPSDYEVRLSGGESPNMGRIEVKANGQWGYVCDKFGLKDADVVCRELGFQMGAQEVRGSSFYAPPNQDFNYLMDEVECHGNEKLGQCAFKGWGVHNCGVDEVAGVTCKVPVMKCPNNYWLCHTSKECIPPAVCDNTPDCADKSDECAAVCQAPVQYRLEGGRNSNEGRLEVKHHGVWGSVDDDFNLKSAQVACNSMGFFGPAKIEKNIFGNSNGPIWLDQVMCFGNETSDQCNHWNWGEHNCNHTEDVALHCSAGPPPRSQRYSQTQIKGGRSLGRETPKTYSQIGLWERSSKAVHTPRRCGIFKDDLTDEYAHREERVVRGNVAQRRHPWQATIRTRGRGGISSHWCGAVVISKRHLLTAAHCLYGSPKGAYFVRGDHYANIAESSEVDSFIENWYLHENFRKGTHMNNDIALVVLKTPLKFSDVQPICLPDKNAELVEDRKCTISGWGSIKSGVSTPAQVLGSAELPILADHCKQSNVYGSAMSEGMFCAGSMDESVDACEGDSGGPLVCSDDDGETLYGLSWGQHCGFKNRPGVYVRVNHYIDWIYEKINESLLR</t>
  </si>
  <si>
    <t>MMAKWLLGLWLAILLVDRPGAKAYRSGSGYHSEQSEPVGLSATGNAHSSGGDQQQPIYHRDSACPPHFTGLVAYPHDCHRYVNCFDGSPTIQTCSPGTFNDRTQVCDHPSNVVCPSAESASTRLGRLRQLDSEPKCQPGVNGLQPHPDCSKFLNCANGQAFIMDCAPGTAFSPASLVCVHKDLAKCGSGTGAVRDDSGTGYPALPFDDLGCPPGTRGLRPHPHDVHKYLRCGIGVKPQVEQCPRGIFDGSSSVCVYSDSPRTSSSSFTSAEIQVNYLLCPVGAVGQFVHPFDQTFLSCKDGKSAVQNCQPNYVFSISRRYCQLKAQLAFTDYVTLIISEISYESLILNACPGNINGIFLYPYDAKKYVQCSSGGRMSILSCGPQMAFSVSQRCLPSHQVHISDRVQFWQEVQVQTTYTSQDLRGNVQSQLSSLRSCPPNVQNYPYPFHAGHYVRCQYGALEIICCPTGQLYSLSQRQCVPRSLLSAHDYLYSYISAELSTEFMVDRSTLSCPPQAQGLYLHPFDCTKYVRCWNQQTFIECVVCAYAILRTI</t>
  </si>
  <si>
    <t>MILSACPDGTNGLHLYPYDAGKYVRCSDGGKMSIQSCENQMAFSLSQRARPSRLLSTEDRVRFREELQIQTTYSSQDIQIQQSPLKECPSVLRGNYPYFHAGHFVNCQNGHLQIVSCPPTALYSLSQRECVVRQLLSPHDYLDYAYIVQLSTNIIHDTTALSCPPQAQGYYLHPFDCTKYIVCWEKQTHIESCPQGAFSISQQKCVARDKITQAYDRVEYLEDTQHELSHEEAEEEEQTEPESNLLDGGNQPPGKYQAPYYSNGGYPTPSQNNGGYQTPSQNNGGYQAPFQNNGYQPSYQGNGGYTPTYQNPFEGYHQPNQSSYQTNGGYQPPLPPHGGYQPPQTYGGFQQPNRTYEDFHNPSQTVGGFQPPYSVKGGYQPHNQLNGGYNQPQSSSFQANGGYQPPSQVNRGYQTSFESNGGYQPPLETNKGHQVPSQINGYQPRVDGNRGYQPPNELNGGYQPPNELNGAYPAPSQLNGGYQPPLEGNLYRPLSQQNSGYQPPQPSTGGYQPPFQSTGSGHYPGQDAPYAIPTPLLCPKISGLFPNPFDATGYLTCIDGHTLPRQCQPLDVFSVSQGYCLPEQHVNKDRVPFERTQTYQDNSLDCPRDFLGFVVYPFDCSKYLSCGPSGMKLLNCPEQHYSISHGFCKPVDQVQREDRLYTINELHIIFEWTQKMMIVGAVTACPGITGTLPHPRVPTKYLRCGPGQAEMYDCPSQQIFSVSRRVCVLDDKLSSDRTDYLVRGVNSGWMDPSNDNRQSKSYETSGRDQFGNRYTTRTTTTTRVGDRWTDMNMQRPSGVGVEQNPHHHHHGYNPGWSGQETSYVQRGPTQSTLVEGSLQPNHARETSRTEQTLDPSTTYASTNFQRSTRRAELDPDTLTATTKTNWHAPGHSRDYHRRHPNLPDPFTEHHPNSSPHQHHHHHRHPHEHSADHIRHPELPNPFPLKNETPQHQDLNDDWDLLPNSNAEEVTPKLATRSSFNQCDFDCGNGQCLKKEEICDGKKNCPNGKDEANCPPSDYEVRLSGGESPNGRIEVKANGQWGYVCDDKFGLKDADVVCRELGFQMGAQEVRGSSFYAPPQDFNYLMDEVECHGNETKLGQCAFKGWGVHNCGVDEVAGVTCKVPVMKCNNYWLCHTSKECIPPAFVCDNTPDCADKSDECAAVCQAPVQYRLEGGRNNEGRLEVKHHGVWGSVCDDDFNLKSAQVACNSMGFFGPAKIEKNIFGNSGPIWLDQVMCFGNETSIDQCNHWNWGEHNCNHTEDVALHCSAGPPPRSQYSQTQIKGGRSLGRETTPKTYSQIGLWERSSKAVHTPRRCGIFKDDLTDYAHREERVVRGNVAQRGRHPWQATIRTRGRGGISSHWCGAVVISKRHLLAAHCLYGSPKGAYFVRVGDHYANIAESSEVDSFIENWYLHENFRKGTHMNDIALVVLKTPLKFSDYVQPICLPDKNAELVEDRKCTISGWGSIKSGVSPAQVLGSAELPILADHVCKQSNVYGSAMSEGMFCAGSMDESVDACEGDSGPLVCSDDDGETLYGLISWGQHCGFKNRPGVYVRVNHYIDWIYEKINESLR</t>
  </si>
  <si>
    <t>MLWIMGLVVAAVRLNGQASGAANVTVIEDIRSAFRGVTNDTELLNHIIPMYGASMRSANPSFVFKMPSKSNGGGDDFELLTMQRSDFAEPIFPNISQSTAIDSPSTIPPETSVKTSLMVSPQQDWQQMGLDGWTGELKPPVASLEQDRDTRPPISWQNSYPHDEIRLEFQNHHFDGRVTDIRVITQTTSKPAEMEDMNVQNVYIARVNDPFGYSMKWSFTNDSSREKELLPEGDRGKRDVARLYSIKCSTGCDPLIYKGYGCYCGFGGHGVPADGIDRCCRVHDKCYGQSNCISLEYFVPYVWKCYRGKPLCAVDHGEFGGPDSCAARLCQCDLRLSRCLKRYCPHRRSICHSSRSRRLQNLIFF</t>
  </si>
  <si>
    <t>MIARCLTSLFLVQILGFHSAVYAHPDSVQIQPRIIGGHVSSIKEEKYLVVTTSEELCGGSLVKPRWVITAAHCVYNKNKNDFKIYGGASNQAGPYAVITVDYIAIRPDFNRKTLNMDVAALRLNSDMIGANIETIPLAAQSVPARALKVSGWGFLTADATKTAERVHSVLVPMWSRASCVSAFRGIHRITRSMVCARLYKKDSCDGDSGGPLVYRGQLAGIVSFGYGCASALPGIYTSVPEIRDWQRVVEQH</t>
  </si>
  <si>
    <t>MHGLLGSAGDFVSGGRGRSLALELHARCFDVWLANARGTTHSRGHRTLQSDARFWRFSWHEIGIYDLPAIVDYVLARTNRRQLHYVGHSQGTTVLLVLSQRPEYNARFANAALLAPVAFLQHLSSPPLRLLASDSSMATLLLNKLGLELLPASALTQVGGQFFCTASRPTYALCTLFTSVYVGFSDYPLDRSILPRLETTPAGISRGQLQHFGQLINSGKFQQYDYRSPRLNTLRYGRTTPPSYQANVRLQLQIFHGSRDTLSSLADVQRLVRELRNSVTQMYQVPGYNHIDFLASSAPQVVFQRIIQQAWQLDMALAA</t>
  </si>
  <si>
    <t>MAPEEEEPEEEVARDSLCTRSDSVCQAVQRQQLQCQVHRIETADGYRLSHRIPAPQNRWCPQQLRPFLLMHGLLGSAGDFVSGGRGRSLALELHARCFVWLANARGTTHSRGHRTLQTSDARFWRFSWHEIGIYDLPAIVDYVLARTRRQLHYVGHSQGTTVLLVLLSQRPEYNARFANAALLAPVAFLQHLSSPPRLLASDSSMATLLLNKLGLHELLPASALTQVGGQFFCTASRPTYALCTLTSVYVGFSDYPLDRSILPRILETTPAGISRGQLQHFGQLINSGKFQQYDRSPRLNTLRYGRTTPPSYQLANVRLQLQIFHGSRDTLSSLADVQRLVRERNSVTQMYQVPGYNHIDFLFASSAPQVVFQRIIQQAWQLDMALAA</t>
  </si>
  <si>
    <t>MHGLLGSAGDFVSGGRGRSLALELHARCFDVWLANARGTTHSRGHRTLQSDARFWRFSWHEIGIYDLPAIVDYVLARTNRRQLHYVGHSQGTTVLLVLSQRPEYNARFANAALLAPVAFLQHLSSPPLRLLASDSSMATLLLNKLGLELLPASALTQVGGQFFCTASRPTYALCTLFTSVYVGFSDYPLDRVSTIIAGHNLANKAPETFFLLYAKVFIALWSGTTSRLSPTIPPPLKATSLKLPEDKHTYYRGPNEEGRR</t>
  </si>
  <si>
    <t>MLPFWTSLLVLCAAGVLAQNDSVVEPRIVGGTKAREGQFPHQISLRRRGHTCGGSIISKDYVVTAAHCVKQGNNVAPANELEIQAGSLLLSSGGVRVPATVTVHPNYNSNGHDVAVLRLRNSLTFNSNIAAIKLATEDPPNDATVDIGWGAISQRGPISNSLLYVQVKALSRESCQKTYLRQLPETTMCLLHPKDKACYGDSGGPATYQGKLVGLASFVIGGCGRAAPDGYERVSKLRNWIAEKA</t>
  </si>
  <si>
    <t>MAAATWSWLLAPFLLLHWASAGAGGGAGGSGAGLSGPAVFTSSFLVRFRGVDNSFAHDVADKYGFDNLGPLVGADGHEYHFKHRTLPHARSRRSLTHTALKSHPAVHTAVQQPGFKRVKRGLRPAVPAIHGMKFDLKVGEGNRIDEETDPYFPMQWYLKNTGQNGGKVRLDLNVQAAWAQGITGKNVTTAIMDDGVYMHPDLKFNYNAEASYDFSSNDPFPYPRYTDDWFNSHGTRCAGEVAAARNGICGVGVAYDSKIAGIRMLDQPYMTDLIEANSMGHEPHKIHIYSASWGTDDGKTVDGPRNATMRAIVQGVNEGRNGLGNIYVWASGDGGEEDDCNCDYAASMWTISINSAINDGQNAHYDESCSSTLASTFSNGAKDPNTGVATTDYGKCTTTHSGTSAAAPEAAGVFALALEANPQLTWRDIQHLTVLTSKRNSFDAKNRFHWTMNGVGLEFNHLFGFGVLDAGAMVTLSKQWHSVPPRYHCEGELTQPQAIVMGRSLFWEIKTDACKGTDTEVNYLEHVQAVISANASRRGLELFLTSPMGTKSMILSRRANDDDHRDGFTKWPFMTTHSWGEYPQGTWKEARFNSPQTRHGNLLEWSLVLHGTKEAPYRTLHPSSPHSKLAIVKKAHEKKM</t>
  </si>
  <si>
    <t>MDSMYGIIAIVSLILVAGQVQAQGQNAELNQSCGASNEHQCVPRHMCKVIEFRMAMTYRNLGCVSTAICCPKNLIIKEPRLIINEPITDPQCGFVNSKVTFSFREEDTGLAQEAEVPWMVALLDARTSSYVAGGALIAPHVVITARQTENMTASQLVVRAGEWDFSTKTEQLPSVDVPIRSIVRHPGFNLENGANNALVFLRRSLTSSRHINPICMPSAPKNFDFSRCIFTGWGKNSFDDPSYMNLKKISLPVVQRRTCEQQLRLYYGNDFELDNSLMCAGGEPGKDSCEGDGGPLACAIKDNPQRYELAGIVNFGVDCGLPGVPAVYTNVANVIEWITLTTVMPLPEEREEVPYASPTLSAGPYLNQWNQPNYEWLPTGYPNVNSIPWQLQANNDLANSQYVRYYPVENVGINIHSAGHGNDQQIVRPIQQDIPKDSDDLNSVFSTTMEYNFD</t>
  </si>
  <si>
    <t>MARIVYDGKFHCGGSLLTKDYVLSAAHCVKKLRKSKIRVIFGDHDQEITESQAIQRAVTAVIKHKSFDPDTYNNDIALLRLRKPISFSKIIKPICLPRNYDPAGRIGTVVGWGRTSEGGELPSIVNQVKVPIMSITECRNQRYKSTRTSSMLCAGRPSMDSCQGDSGGPLLLSNGVKYFIVGIVSWGVGCGREGYPVYSRVSKFIPWIKSNLENTCLC</t>
  </si>
  <si>
    <t>MFRISSGVSNAFGLSDTEDEVEYTENSSLKNCDCDCGFSNEEIRIVGGKTGVNQYPWMARIVYDGKFHCGGSLLTKDYVLSAAHCVKKLRKSKIRVIFDHDQEITSESQAIQRAVTAVIKHKSFDPDTYNNDIALLRLRKPISFSKIKPICLPRYNYDPAGRIGTVVGWGRTSEGGELPSIVNQVKVPIMSITECRQRYKSTRITSSMLCAGRPSMDSCQGDSGGPLLLSNGVKYFIVGIVSWGVCGREGYPGVYSRVSKFIPWIKSNLENTCLC</t>
  </si>
  <si>
    <t>MRRIGLLNSLMRQKTTARNLFQFGKVKGDTGKYEQIVSTGQVSPERFVPEIKKPAYYFKNMPPGNTLGSPEIKSQVQIDAMRLSGRLAARILRECGKLTVGTTTDQIDAFAHERILESKAYPSPLRYAGFPKSICTSINNIACHGIPDRQLADGDIINIDVTVFLNGYHGDCSETFRVGNVDERGGFLVEATKSCLQCISLCGPGVEFNEIGKFIDRYCDEHDLASIAAFIGHGIGSYFHGPPEIHYYNEIPGKMQPGMTFTIEPILSLGGAEIAVLQDGWTAISLDGARSAQFHTILITETGTEILTRD</t>
  </si>
  <si>
    <t>MPRFQIKSLVFLAGLIVLVGEANSTLRRIPIQKSPNFKRSHKNIVAERDVQQKYNRQYTANGYPMEHLSNYDNFQYYGNISIGTPGQDFLVQFDTGSSLWVPGSSCISTACQDHQVFYKNKSSTYVANGTAFSITYGTGSVSGYLSVCVGFAGLTIQSQTFGEVTTEQGTNFVDAYFDGILGMGFPSLAVDGVTPTQNMMQQGLVQSPVFSFFLRDNGSVTFYGGELILGGSDPSLYSGSLTYVNVQAAYWKFQTDYIKVGSTSISTFAQAIADTGTSLIIAPQAQYDQISQLFANSEGLFECSSTSYPDLIININGVDFKIPAKYYIIEEEDFCSLAIQSINDFWIMGDVFLGRIYTEFDVGNQRLGFAPVNSAVGLRKAVLWRIFTLLLAGMWKLK</t>
  </si>
  <si>
    <t>MLIKSLKCLFLLVFCLQFPHSNTSRDNLEKRAHLVRQSNDNLLLEPAWDNVSLRLMGESATVTINDVDMMTVLRRRQRIIADRQAARREPLKVDAVRDFHDVELKMTRIQRRIFSARNSTKRSGLNQRILRRQLQRVERVKGILQTLGNLARNECLSNPCKNGGTCHDAYKGFQCECPAGWQGDSCEDDVNECFTLGTDLDGCLNNGQCINTPGSYRCVCRNGFTGTHCRLRHNTCLFGGSRELCEHGTCIQAANSAGYVCICDQGWTWADANVTSASPSACVRDVDECEPRVNCHDECINLPGSFRCGACPTGYTGDGRFCRDIDECASEDNGGCSLQPRVTTNTEGSHRCGRCPAGWTGDGRTCTASDSNSCNNEGICHPLAKCEYVSDMVCTCPLGSFGHGYGADGCSADSSRLPCDQHPCQNNGTCVQNGRGTTCICPGYSGVVCNSSDACHPSPCLNGGTCRLLPDAKYQCVCPRGYTGTTCSHQFFCGVTIRGPSGQLHYPPNTADGDYQADERCPFIIRTNRNMVLNLTFTQQLEDSADCTADFLQLHDGNSLSSRLIGRFCGSRLPMTNGSVITTQEQVFWFRSDNQTQGKGFHVIWNSLPFSCGETINLTSTQTGVLRSPGYPGQARPLDCRWQLTAPFGYRLLLRFYDISLGSSEASAGNCSQDSLIVYDSDRQLLACQSIQPPPVYSSSNSLRLDFHTDAIRSDSSFQMHYEVVPGHPGCGGVYESRGRISGYMNFEVCLYLIEQPRGTQVKLVIDRVSLVQSLSCHYLKIEIDGRSTDAPLLRRICGSHEESELEPIISIGNVILVRYEYALSGVRLSKSFLTYTRVCTGNFNTNSGIISTPNYPGPYFDDMTCTYNLTGPLDTAVRMRIDLSLGTANNENDTSYLDVYLSADQKRHIVKSTDNLILLSHSNRASLVFHSGGGRGMRLEYNFVPNQCGGFLNEPGRRYVTAVRGTFCQWFIDFPGRKKSIHTLGPTPSISIYDNSTSPGKLVNSYSGSVGDVFDGDLLTINLHTNWPLEIYSIQFDIVQQDSCGGTFTARFGYIKSPNWPKNYGESQMCEWILRAPGHRIELVVHNFTLEEEYSSTGCWTDWLEIRNGDSESSPLIGRYCGNEIPRIPSFGNVLHLKFKSDDSMEEKGFLLSWQQMGAGCGGKLSSSMGTIHSPLLAGNRGILACDWQIIVAEGSRVSLQLRSNDNRICSGQLTLYDGPTTASPIVIRCNGTIAKPLQSTGNRVLVRYDVGHDAPDGTDFMLNYQTNCRVRLGLQGAIETPNFPENYPPGQDCEWDIRAGGRKNHLQLIFSHLSVEKFSSILNDYVSLVDMLDDQTLSEQHLCTNDGLEPITTVGNRLLLRFKSDSSVELGFRAEYKRIGCGEHLRESGGRFESPNAPFSVDMDCVWIITASEGNQIRLLHEVYFEAPQIECRDAESSLSVSAPSGYNSSVVLFRSCHEETQTQTFTSGNELVIRFVSSSAPSRKYFKASFVQVPASCGGYISASSGVLTTPGFHNHDSKNVANYTSNIECVWTVEVTNGYGIRPHFEQFNLTDSGNCSVSFVELTLEPDNKEIFLEKTCGEDSPMIRIVHGRKLRVRFKSQAGTWGRFIMYFERCGGRLSTGEGYLQSRLDEECSWLVTSPEGSKLSLIINQLECPKCNAVSQCSEGLQLLNDDDQVLLYQMCRDHPANLIVPANNVRILTHGIRLQAQFSTENSCGGNITSASGSLSSPNYPDSYPANIECVWSIRTRPGNALEITFEAMIVRSEHCNDDFLEIRSSVQGPLLALYCDKNLPETPLVVHSELWIKFRSRGNTAGGFRFRWTYVHNNEINSGINGTIEPPPPLFVSNEDQPFTWRLFTDKKVFVLQFEEYISGLILFDGYDDNALAVNIPVSPWRFTSSSNVVYLKTVDALTHFRLKWGVLDSNLVASNLSLTTGGCTKELTLSHHGDIELSSPGYPGYAPNLNCEWTIRSQFPSHHIYAHSIIVDLEDYPACSADYLSIQSSRDLKWKNELHACKASQIAPVHGTPYLRLQFRSDVSINGTGFRAKLRTSCGSNTGIVGTIPQENLFDECAWHIDVRPGRKIDIAINYNNMPPIAVCEAYGLIDGVDEHASLLEHTRFGNQMGIRRTQFRTSGSHAYIKYHIGRSRINGLCLNLTYREFNECNGEIQLNQQAPNYTIMSPGYPYLPHPHAECTWLVMAPPGTIAVDFDEQFELSARHCDKENVEFFDGATKLARLLLRTCRKPQNTVRTTNLLLVHYQSQLNEPTGGFRLNLSLSTCGGQFSASAGFISSENYPHLGGYKPSVCEYSILLPKNAFIRLNITDLHLPYDANGTSSDRLEIVDYEDRTQKMVLDGRTKTSILFTLNTNAATIRFVAVQNVNNYRGFKIRYERYVGTCSRINGASGDIVIPPMPQSVWLRFCRLRISVPKGQRVRLNLLNLSNIRVVKRDTNRSFMQIGRLESMAHFSFYNDANSLSKIAEFRIDGGYNGSGIIESTDYMLVVVMTNQLDLSATPLRARYSSSEPTVCPPNIGDQATGSISIQSLLQPGYHCTIKFVGTDSATLTFKVEEYLFQTAGGPAVVFRDDITNIPVKAMYNVTNSFVSVVTSAGSVTLLNSKNVKLRRFRATYRRHNCGGRLQAAEGVTESPDLLTTLNDAYGEVECLWTLSNSNGYVLEGNVTLTDRCDREYIVIFSQSEVGRICRGMAMNSTLLERPFSTILYHSESRLAQQSKFILQAWKSVSSNAIRIDHRPSPPVTISSKNYLESKQRIWEFVTNDGLSLRLHFLERIFIVSPNCSTDRLTVERYDQTTEEYIEVTSLCGRQAANDILVPSARMRVIFQTSNITGDGFSFQVIPSCDSVLLAGAEIQTLASPSWAAFRGRQFNCSYTFYHDNHQVVVSVRTRGRPWASYACSRSYFEAYRRGDGNGVGEESIGRLCPEEVKGNGRVRLRYVSPLSRWFEMQYQLIQCGGNYSTSFTLRPPQNEDSSVAHNTLCEWRITAPPQHAVVIEFKYFDMESSRNCGFDSLTIYRGHVVSEERTGLLCGNVTNPETIIVNSNEALIVLTTDSSNSYRGFLASVRFTPNCNEVALDLEVPRMSVMRQYVVNISESLLCIFQASAPPDYRISLEVRKLQLADVVCRTCSYLEIHDSKDVEGQNLGRYYGGTNGNEPSNRTKVFSSFSDMSFLIATTGQAQKNISFELILQMVRTVCGQGEYDLRLNETITLGMQYDNSTRYEGSIQCLWIIKNKGDVELEFRKLRLKEISQGTGKCTDYLKLSKPYFSRYCGQHDKSFKIVEEVNESNLQLAFHSDGLEESQGFEVIIRRKSTCNRNYELSQVIDTSNLTNCTDYIRVPRGYSITLYVMTVLFDSFDNNYFRVIDVQNKTIFTNSDIQWETKAMITSTNELRLESRQVSSLKFFYFSTSNQFPGGCGDLAVGGSVGSYLENPSYEGRNSSLCTWKISVPAGGSLRFSFAEFNMGSSNCDLDNVRFYDSVVDDQRLVKAICGSRIPDMFTIAKNNVIIVAKKSQNDGLGFRMDIIEI</t>
  </si>
  <si>
    <t>MLSASYIILAMLMCHTVNAIAQEVARTVPTAPSPAHFAELSQAVHDQLMHEERQRERVRRGHRSRRAVKRVCYGELGCFEDSGPFAYLEMLPSSPEEITKFYFYSTRQRSDRPLMELSFLNMTNAFRGKRETEVSTSSPEGTSGRSSASAPSSMSAVNATTFTTERPGGGQKKPTPSIDDLEGFDELSVRVIVHGFSACPHVWIYEMKTALMAVEDCIVICVDWENGATFPNYVRAAANTRLVGKLAMLLRNLQQHKGLDLMRTHVIGFSLGAHVSGFAGAELPGLSRITGLDPGPLFEAQHPKVRLDSSDAEFVDVIHSNGENLILGGLGSWQPMGHVDYYPGGRVQTGCSNLFVGAVTDFIWSAQAAEDEEGRSLCNHRRAYKFFIDSVARCLFPAFPCGNYDDFLKGRCFPCAQDDEDLAEGVPRCGNMGYYADRSTGGQLYLLTREEEPFCAHQFQLQIFNSFNDLPLRTIGRLEAILEGDGGLNEFEISEKDDAEFFAGDIVSKIIVPHPALGFPTTLSLHYKSYSGWLSKGLPWDIDKVVLTDSFGRSHSLCRPSTKLSSGSPVRLRLQAGNCELDNQEDYGYTTQPPAAPPAQHAGNPTVAVPTDVPDSSVQESGLAASVDGVESAKQRKIFNLGTSFKLARNQTYPLDQGDELPWQPILVGNSLDNETAEAAESSRSLDSIAGEIFEPVLKDRRLAVNRGRNLQDYATTDSPEIMEPVLKATTPRVKGKDLDLSESELAAGMVTTLGAITSAVAGSSRLPAKTMAQVGTGRSPDPDPQTVQLLPFRLGELLQRAERYARETLLPLISVQAPRFFGFNVTPHDREPRPGESRKPRYIPRYEESAFLNTSSNARRRSQKASRRSSAQQRNLLRLVRRSHGLDDGEDGSDEQREGEREQRNEVNYYTNVLQSESRSMRPEAPEYRPFIDLPTYKPKTAAAFSTSAAVSAPLASAAVSGSVSLSRARRRGRSPKLI</t>
  </si>
  <si>
    <t>MLKGGMLSRWKMWSPQYKILRNHLINFKSVSTYKNISGVNTKQPKSPRQGCMPHVTKKRKYKYEEGKTYHGFQCERVEHISEFELTSYTFRYERTGTEWHIDRNDSNNVFSINFRTTPFDSTGLPHILEHLSLCGSQKYPVRDPFFKLNRSVATFMNAMTGPDYTIYPFSTMNEIDFRNLQHIYLDAVFRPNLAYFFLQEGWRLENKDIFDKQSKLVIKGVVYNEMKGAFSENAQVFSQNLLNNIPDHTYRHVSGGNPLEIPKLAYNDLVEFHKKYYHPSNARIYSYGLFDASKLALLDEEYLSDQSWVDNSYSLIRQQERWTQPRLVHISSRLDNMGTTIDRNQIAIALLMCDATNIQESFELHVLSEVLIRGPNSPFYKNLIEPNFSGGYQTTGYSSDTKDTTFVVGLQDLRVEDFKKCIEIFDKTIINSMNDGFDSQHESVLHNLELSLKHQNPNFGNTLLFNSTALWNHDGDVVSNLRVSDMISGLESISQNKKYFQEKIEKYFANNNHRLTLTMSPDEAYEDKFKQAELELVEQVKLLDEVKIEKIYERGLILDSYQKAESNTDLLPCLTMNDVRDPPKWPKLIQNVQNVRTQICKVPTNEITYFKCMFNITGLSHEETQLMPLFCNVISAMTTNYNYREFDKHILLKTGGFDFKLHLIEDVRDSKSYSLSVMINTHALNNVPEMFALCQELIKNVRFDDSERLKMLIENYISYISVGVASSGHLYAMLGTSQVCDAGKLKSLLYGVDHIDFMKNFVHSTSTVDICDKLSTIASKVFNKNMRGAINTTQSYEPSAISNYEKFLESLPTFGKTQTSRNIHYLDPSCQQYMNIPVNYCAKALFTVPYLHQDHPTLRVLAKLLSAKYLLPVIREKNGAYGGAKISSDGIFSFYSYRDPNSTKTLNAFDETYKWLRANQNVIDQQSLFESLGVLQQLDTPIAPGNIGIDYFLYEVSQEDFESYRSRMLSVTIDDLQCAINYFGKESMHYGKCILGPVNANLELETSHKWIIN</t>
  </si>
  <si>
    <t>MGIEKILPCTLRLNKLMSLAGNDCLCIIDRNAVPNELKATFEEHRKFDKFDSSISCFKVPNVDQPVVYAPVSELTDYDDVRSYQEAAKRSMEKVLKAGHTPLLFVPKVKRFPEVELCTVLGALEQLYVPIQLREAGTLKDPRVTTLSQIDDPRAEAIFQEALILEAGRFVARDIGVGDPERMTPIQVEKYIKPLFDLNVNVISDTQVLQKEYPLFAAVNRAADAVERHRGRIIFLEYKPPKPARKLMLVGKGVTYDTGGADIKAGGVMAGMSRDKCGAAAVAGFMQVVSQLQPDIHVVAALCMVRNSVGEECYVADEVITSRAGLHVRIGNTDAEGRMCMTDACRMKELVVEQNLPDPHLFTIATLTGHAFISAGEGQSIAIDNSVAHREDHRRLQAAGQAFGEPFEVSILRPSDFSFNAGKVIGEDLVQANNAPSVRTPRHQVPAAFMIKASGLDKHGLDSMLPIKYTHIDIAGSAGEHPAMPTAAPLVLVKTHLQ</t>
  </si>
  <si>
    <t>MYRSRVCLNVLKSISIPHGLLVLQLLLLLLPLCGAFVNETTVFGPEKLQFKIFDDEQPGQISGRSFICVPLFRIFSLELRHNIRLAPDEFVAVSGDHPLGLWQLEKALPLKEQDKARTKWYLRVWICASQRFYYRYLIYSKNRQGNRLRTWEGQRVARMLQTYEIYRSPGLDIFGEAYPVSVGGGFYLERGWLQYEVIELKFVWQDHIAISGMGSNAKYRLILTPLNLIDDTRIEVSRYAYNQSSRPQNQRGVRYTQGTIVVFRIYQPLDTYNALRLSIYQASRDLQLSLGEAYFPDQIKGSRGILQLPIFASLQNLAIGEITLPYLVVQPMPKVEAGNLRASHHYWPDNWPTLDVGYRGLGASYFQSSTSLTENTIESYLAVLKAKGDMVQDVQLTKDYVPVVWHGFGFYTSDTDRSVRDRFDLRFVLIRELTYSELKASVFILKRWTVQEYTNLNVKDVSQKHRIFPKLSEVFEALPKTLGLLVEIKWQIMASGVPESTQSLNKNIYVDRILQITIHHGCGRPLIFASFDADICTMILKQHVFPVILMSIGKSQIWDEYMDLRAQSFQQAINFVQSAEILGTALHVNFQNKHQQVNLALDLQQSLFLWGNDMQDEHLLEQFRALDVTGLIYDHMDVGPFAWKRSEFFRAPQLMELFGAQCVSSGNSTTIPGIKPAKPTIWPKL</t>
  </si>
  <si>
    <t>MFRLLVLAACLAISVHAYSDGAPKAACRDLTPQHGAKLQVTKPPYSISGSHVRSDQKLTLTLGGDEFLGFMIQARDGQNRVVGQFQVVDSVHSQTLDCGKDDTITHLSAQKGKPLTGITFDWIPPAGYKGNVKFMATVVQTGFVYWVRVTKDIDV</t>
  </si>
  <si>
    <t>MQLNDHWRKIVKTLIFAFLCTEMQTTYTHRDLAAKRGIGLAEMDAIAAEGKEGFQLKMVAPHQASIRLLTLERDYFGKGHICSGALVAPSVVLTVTSCFSQVKKSYYHPSELRVVLGSPQRFAPNEQALVFGVTHIHQPPKDLALAIMLDKDVPENLPYIQAIGLPTPGATSILDSDHHNLLQINTWGYDGDIRELDLVTLNATHTSCHQHQSKSPRICVQPKTSNYIRGRLYMDAGATLTERDRLGLRSIDGAFEDVASHVEWILAKIGDGGNQNSSIWGILGFLVFTGYVITSRKSFS</t>
  </si>
  <si>
    <t>MSHGGAGGGLGAQTVGAGQLGGGAAAAGGGEYRELHWTVSSVMDSSRVSCLISMLLIVYGSFRSLNIEQEAREREQKKRNESMTNLLTGEPVEKEPTDFATLDTMHALCLPLGASISLLIMFFFFDSMQLLFAVCTAIIATVALAFLLPMCQYIIRPCTDGKRFSFGFCGRFTAAELFSFTLSVSIVCIWVLTGHWLMDAMGMGLCVAFIAFVRLPSLKVSTLLLTGLLIYDVFWVFLSSYIFSTVMVKVATRPADNPVGIVARKLHLGGIVRDTPKLNLPGKLVFPSLHNTGHSMLGLGDVVMPGLLLCFVLRYDAYKKAQGVTSDPTLSPPRGVGSRLTYFCSLLGYFLGLLTATVSSEVFKAAQPALLYLVPFTLLPLLLMAYLKGDLRMWSEPFIAQQPSKQLE</t>
  </si>
  <si>
    <t>MSHGGAGGGLGAQTVGAGQLGGGAAAAGGGEYRELHWTVSSVMDSSRVSCLISMLLIVYGSFRSLNIEQEAREREQKKRNESMTNLLTGEPVEKEPNLFTADKFATLDTMHALCLPLGASISLLIMFFFFDSMQLLFAVCTAIIATVLAFLLLPMCQYIIRPCTDGKRFSFGFCGRFTAAELFSFTLSVSIVCIWVTGHWLLMDAMGMGLCVAFIAFVRLPSLKVSTLLLTGLLIYDVFWVFLSSIFSTNVMVKVATRPADNPVGIVARKLHLGGIVRDTPKLNLPGKLVFPSLNTGHFSMLGLGDVVMPGLLLCFVLRYDAYKKAQGVTSDPTLSPPRGVGSLTYFHCSLLGYFLGLLTATVSSEVFKAAQPALLYLVPFTLLPLLLMAYLGDLRRMWSEPFIAQQPSKQLE</t>
  </si>
  <si>
    <t>MPKWAHLGLAALLLISTTQEGTADIDWWENASLYQIYPRSFQDSDGDGIDLKGITSRLGYLKEIGITATWLSPIFTSPMSDFGYDISNFYDIDPIFGTEDFDDLIVEAKSLGVKIILDFVPNHSSDENVWFEKSVNREDGYDDFYVWDGKLNEETGARDPPSNWVSVFSGPMWTWNEKRQQYFLHQFQVKQPDLNFNPMVREHMLDVLKFWLDRGVDGFRIDAVPHIYEHRNADGSYPDEPVSGWSDPNAYDYHDHIYTKDQPATVDLMYEWREFLDNYRAQNGGDSRVLLAEASSVETLSAYFGNSTHQGTQLPMNFQLMYLSGYSTAKDVVGSIDYWMNTMKEHQTANWVVGNHDTNRVADRMGAHKVDLLNVIVNALPGASVTYYGEEIMSNVDVECTGDSCEDRDGERTPMQWTAGKNADFSDGESTWLPLSPEYQRNVQTERGVSRSSLNIFKGLQELKSSSAFLAFKEDGGFSYEAVTEQVLQIRTNKISEEYRILVNMGNGMEILDGLAPKTYEYVLATAYSTHYSGQKADLQRIILMPYEAVVLRWL</t>
  </si>
  <si>
    <t>MFAFLPVLLLCVHLLHFKIISGVDLPSVSGGALAPGPVWPNGEINAAPEGLFKANATAEKNLGGTVVDLQPNLNRQRRQFFFDPSILLWQGALGASGVGGWGPGEGSKCLTSRGQPGVCVRIDGCRQYYRLARQISIFTLRQWPQANLGLNGNMCNFFDMLGRVNNGICCTDIDANSFGVFPLPGTTTTTTTTTEMSVVADEEDREHVIPEGEVEGVYPPDVPRPEEPIDNANSVEDTPDFQDINIEGNPPGADKKPEAEPVGEPVEQPISTQPASTIHPYQWPFGSFAGGQWPALPTHPPTTGGWPPPLPTHPPNHHYPTHPTTGGVPSTKRTTPRPTSPARTTTRRPTYPSYPSPVTTTTTTRRPVSGTSSEGLPLQCGNKNPVTPDQERVGGINASPHEFPWIAVLFKSGKQFCGGSLITNSHILTAAHCVARMTSWDAALTAHLGDYNIGTDFEVQHVSRRIKRLVRHKGFEFSTLHNDVAILTLSPVPFTREIQPICLPTSPSQQSRSYSGQVATVAGWGSLRENGPQPSILQKDIPIWTNAECARKYGRAAPGGIIESMICAGQAAKDSCSGDSGGPMVINDGRYTQVGIVSWGIGCGKGQYPGVYTRVTSLLPWIYKNI</t>
  </si>
  <si>
    <t>MFEAWTLIVALFVLGVAENVENLQQIEELKCGYGNPDAVKVQFNVTEGQKPAEFPWTIAVIHNRSLVGGGSLITPDIVLTAAHRIFNKDVEDIVVSAGWEYGSALEKYPFEEAFVLKMVIHKSFNYQRGANNLALLFLDREFPLTYKNTICLPTQKRSLSSTRCIVAGWGKYQFSDTHYGGVLKKIDLPIVPRHICDQLRKTRLGQNYTLPRGLICAGGEKDNDACTGDGGGALFCPMTEDPKQFQIGIVNWGVGCKEKNVPATYTDVFEFKPWIVQQIKENLYTPDN</t>
  </si>
  <si>
    <t>MKLFLLTLSVALAVVAASPGFNRTSLLPQVTISEGAEGRIVNGYPAPEGAPYIVGLLIRTDGSNSAAVGAGTIIASDWILTAAHCLTTDYVEIHYGSNGWNGAFRQSVRRDNFISHPNWPAEGGRDIGLIRTPSVGFTDLINKVALPFSEESDRFVDTWCVACGWGGMDNGNLADWLQCMDVQIISNSECEQSYGTASTDMCTRRTDGKSSCGGDSGGPLVTHDNARLVGVITFGSVDCHSGPSGTRVTDYLGWIRDNTGIS</t>
  </si>
  <si>
    <t>MRCSLRMQLLLLLGLCVFISRIQGQLIGGEEDEEDEEEEEEEEESVEDEPEDRLQRKNIKQDSTLSVDKLIAKYGYESEVHHVTTEDGYILTMHRIRKGAPPFLLQHGLVDSSAGFVVMGPNVSLAYLLADHNYDVWLGNARGNRYSNHTTLDPDESKFWDFSWHEIGMYDLPAMIDHVLKVTGFPKLHYAGHSQGTSFFVMCSMRPAYNDKVVSMQALAPAVYAKETEDHPYIRAISLYFNSLVSSIREMFNGEFRFLCRMTEETERLCIEAVFGIVGRNWNEFNRKMFPVILHYPAGVAAKQVKHFIQIIKSGRFAPYSYSSNKNMQLYRDHLPPRYNLSLTVPTFVYYSTNDLLCHPKDVESMCDDLGNVTGKYLVPQKEFNHMDFLWADVRKMLYRRMLQVLGKVPEGSPEEANRSRREIRGKFIR</t>
  </si>
  <si>
    <t>MKKVIAALLILFASLFLGSREGSAFLLDAECGRSLPTNAKLTWWNYFDSTDIQANPWIVSVIVNGKAKCSGSLINHRFVLTAAHCVFREAMQVHLGDFAWNPGQNCSSGARLSNAYCVRIDKKIVHAGFGKIQAQQYDIGLLRMQHAQYSDFVRPICLLINEPVAAIDRFQLTVWGTTAEDFRSIPRVLKHSVGDRDRELCTLKFQQQVDESQICVHTETSHACKGDSGGPFSAKILYGGTYRTFFGIIIFGLSSCAGLSVCTNVTFYMDWIWDALVNLS</t>
  </si>
  <si>
    <t>MLLLKYGVSRKIFSFLLFLLLLLPILDAGDPIGSHFVRRRAKRLSSPYFKEKTLVLAKYVVSIRSRRPHKLFGDNHFCGGVIISRTYILTSAHCAMDKKIVHRSRVLVVVAGTTNRLKSRKGLSLNMEVKKIFVPDKFTVFNTNNIAMMLAKKLPLDNPLVGVINLPTADPEPGLNYTVLGWGRIFKGGPLASDILIDVELLPRDICEKKVHIFKEEMMCAGNLNNTMDENPCAGDTGSPLIFNEVFGVVSYRVGCGSKTLPSIYTNVYMHMDWINGIMNNNEANRLCYSPNYLTTIGIIIGNKILKSWGFYLIT</t>
  </si>
  <si>
    <t>MLLLKYGVSRKIFSFLLFLLLLLPILDAGDPIGSHFVRRRAKRLSSPYFKEKTLVLAKYVVSIRSRRPHKLFGDNHFCGGVIISRTYILTSAHCAM</t>
  </si>
  <si>
    <t>MAGSNLLIHLDTIDQNDLIYVERDMNFAQKVGLCFLLYGDDHSDATYILKLLAMTRSDFPQSDLLIKFAKSRPETWRRHLVEALCIIGARKVLRRLGFWQELRMHYLPHIAGITLHVHPLLKSLYRMCEELSLVQSGRLLLDVREKVSQQAGDPLRFYDPAYLEIFLLDWLTRRSIKLGDINAAGSDVQLLVGHLKNGLQAQANLLKDTIISNAPEPDAAGTAAMAVKQEIESDNQQSYCSTQIDLKLTRENAGIALIINQQKFHRNKFLSPDPLRRRDGTDVDKERLIEVFSSGYNVEAYDNVDHMGIIERIRSACDRSLVRDSLVVFILSHGFEEAVYASNIAMKITDIEDLLCSYDTLYYKPKLLIIQACQEKLVHKKKPNELFRIDVTVSPDQHIDMLRAMSTVNGYAALRHTQTGSWFIGSLCDAIDRRSASEHIAILTIVTNEVSKKRGSNDESMVPNVKSTFRQHVYFPPR</t>
  </si>
  <si>
    <t>MAGSNLLIHLDTIDQNDLIYVERDMNFAQKVGLCFLLYGDDHSDATYILKLLAMTRSDFPQSDLLIKFAKSRPETWRRHLVEALCIIGARKVLRRLGFWQELRMHYLPHIAGITLHVHPLLKSLYRMCEELSLVQSGRLLLDVREKVSQQAGDPLRFYDPAYLEIFLLDWLTRRSIKLGDINAAGSDVQLLVGHLKNGLQAQANLLKDTIISNAPEPDAAGTAAMAVKQEIESDNQQSYCSTQIDLKLTRENAGIALIINQQKFHRNVSRDNMKFLSPDPLRRRDGTDVDKERLEVFSSMGYNVEAYDNVDHMGIIERIRSACDRSLVRDSLVVFILSHGFEEVYASNSIAMKITDIEDLLCSYDTLYYKPKLLIIQACQEKLVHKKKPNELRIDVTTVSPDQHIDMLRAMSTVNGYAALRHTQTGSWFIGSLCDAIDRRSSEHIADILTIVTNEVSKKRGSNDESMVPNVKSTFRQHVYFPPR</t>
  </si>
  <si>
    <t>MAGSNLLIHLDTIDQNDLIYVERDMNFAQKVGLCFLLYGDDHSDATYILKLLAMTRSDFPQSDLLIKFAKSRPETWRRHLVEALCIIGARKVLRRLGFWQELRMHYLPHIAGITLHVHPLLKSLYRMCEELSLVQSGRLLLDVREKVSQQAGDPLRFYDPAYLEIFLLDWLTRRSIKLGDINAAGSDVQLLVGHLKNGLQAQANLLKDTIISNAPEPDAAGTAAMAVKQEIESDNQQSYCSTQIDLKLTRENAGIALIINQQKFHRNVSRDNMVSSLQ</t>
  </si>
  <si>
    <t>MFSTTTHSVPYLYLGNFSRKPHYYSVNRTKLHGSAGAARLSKSTSTSSRHDLVLDLRNLLSRSSASIQGMVERAARLNGILDRRLVDDVLAKVTSMLPMRDVRVTLEESATQIGRVQLQNYQFEVSLTGAAGSVPTGANVKVIPTITGLLRPLFSQQQLNQIRGFKTDRSIEAEQKRNPTMTSRLKNALANSPQRLGDTPLQAEKLRRLLAKSEEHGFNKAESLKIAFAEGYLAAANSEDSPKSGTMKYLKTIVVIVVFLGIFLSFFTTSNGSVFRIQLGNQVEVDPEEINVTFDVKGCDEAKQELKEVVEFLKSPEKFSNLGGKLPKGVLLVGPPGTGKTLLRAVAGEAKVPFFHAAGPEFDEVLVGQGARRVRDLFKAAKARAPCVIFIDIDSVGAKRTNSVLHPYANQTINQLLSEMDGFHQNAGVIVLGATNRRDDLQALLRPGRFDVEVMVSTPDFTGRKEILSLYLTKILHDEIDLDMLARGTSFTGADLENMINQAALRAAIDGAETVSMKHLETARDKVLMGPERKARLPDEANTITAYHEGGHAIVAFYTKESHPLHKVTIMPRGPSLGHTAYIPEKERHVTKAQLLAMMDTMMGGRAAEELVFGTDKITSGASSDLKQATSIATHMVDWGMSDKVGLRTIEASKGLGTGDTLGPNTIEAVDAEIKRILSDSYERAKILRKHTREHKALAEALLKYETLDADDIKAILNESQ</t>
  </si>
  <si>
    <t>MFSTTTHSVPYLYLGNFSRKPHYYSVNRTKLHGSAGAARLSKSTSTSSRHDLVLDLRNLLSRSSASIQGMVERAARLNGILDRRLVDDVLAKVTSMLPMRDVRVTLEESATQIGRVQLQNYQFEVSLTGAAGSVPTGANVKVIPTITGLLRPLFSQQQLNQIRGFKTDRSIEAEQKRNPTMTSRLKNALANSPQRLGDTPLQAEKLRRLLAKSEEHGFNKAESLKIAFAEGYLAAANSEDSPKSGTMKYLKTLQTIVVIVVFLGIFLSFFTTSNGSVFRIQLGNQVEVDPEEINTFEDVKGCDEAKQELKEVVEFLKSPEKFSNLGGKLPKGVLLVGPPGTGKLLARAVAGEAKVPFFHAAGPEFDEVLVGQGARRVRDLFKAAKARAPCVIIDEIDSVGAKRTNSVLHPYANQTINQLLSEMDGFHQNAGVIVLGATNRRDLDQALLRPGRFDVEVMVSTPDFTGRKEILSLYLTKILHDEIDLDMLARTSGFTGADLENMINQAALRAAIDGAETVSMKHLETARDKVLMGPERKARPDEEANTITAYHEGGHAIVAFYTKESHPLHKVTIMPRGPSLGHTAYIPEERYHVTKAQLLAMMDTMMGGRAAEELVFGTDKITSGASSDLKQATSIATMVRDWGMSDKVGLRTIEASKGLGTGDTLGPNTIEAVDAEIKRILSDSYEAKAILRKHTREHKALAEALLKYETLDADDIKAILNESQ</t>
  </si>
  <si>
    <t>MFSTTTHSVPYLYLGNFSRKPHYYSVNRTKLHGSAGAARLSKSTSTSSRHDLVLDLRNLLSRSSASIQGMVERAARLNGILDRRLVDDVLAKVTSMLPMRDVRVTLEESATQIGRVQLQNYQFEVSLTGAAGSVPTGANVKVIPTITGLLRPLFSQQQLNQIRGFKTDRSIEAEQKRNPTMTSRLKNALANSPQRLGDTPLQAEKLRRLLAKSEEHGFNKAESLKIAFAEGYLAAANSEDSPKSGTMKYLKTLQTIVVIVVFLGIFLSFFTTSNGSVFRSIQLGNQVEVDPEEIVTFEDVKGCDEAKQELKEVVEFLKSPEKFSNLGGKLPKGVLLVGPPGTGTLLARAVAGEAKVPFFHAAGPEFDEVLVGQGARRVRDLFKAAKARAPCVFIDEIDSVGAKRTNSVLHPYANQTINQLLSEMDGFHQNAGVIVLGATNRDDLDQALLRPGRFDVEVMVSTPDFTGRKEILSLYLTKILHDEIDLDMLAGTSGFTGADLENMINQAALRAAIDGAETVSMKHLETARDKVLMGPERKALPDEEANTITAYHEGGHAIVAFYTKESHPLHKVTIMPRGPSLGHTAYIPKERYHVTKAQLLAMMDTMMGGRAAEELVFGTDKITSGASSDLKQATSIAHMVRDWGMSDKVGLRTIEASKGLGTGDTLGPNTIEAVDAEIKRILSDSYRAKAILRKHTREHKALAEALLKYETLDADDIKAILNESQ</t>
  </si>
  <si>
    <t>MILLNCLVICLCIFSCGAQDSSLDKLISDIFKTDETPKPSSPPPPVVNPDSSGSTGSENGGSSSTQYQSCGDQKECVPRWLCANDTINTSGDGIIDIRGTDAECKNYLDLCCDLPNKRKDPIFEFKPDHPEGCGYQNPNGVGFKITGVNQEAEFGEFPWMLAILREEGNLNLYECGGALIAPNVVLTAAHCVHNKQSSIVVRAGEWDTQTQTEIRRHEDRYVKEIIYHEQFNKGSLYNDVAVMLLSPFTLQENIQTVCLPNVGDKFDFDRCYATGWGKNKFGKDGEYQVILKKVMPVVPEQQCETNLRETRLGRHFILHDSFICAGGEKDKDTCKGDGGSPLVPIAGQKNRFKSAGIVAWGIGCGEVNIPGVYASVAKLRPWIDAKLKIWSIPRHYT</t>
  </si>
  <si>
    <t>MMWIQKNPFLGLLLCSFLAFFQSTYAEVGKLVCFYDAQSFVREGPAQMSAELEPALQFCNFLVYGYAGIDAVTYKIKSLDPSLTNDRQHYRHITALRKYPHVRFLLSVGGDRDVNSEGVADSDKYLRLLEQSEHRKSFQASVLAELNNGFDGIDLAWQFPKNRPKLQQGVFKRVWGSLRGWFSSSSVDEKSEEHREFATLLEELQSDLRRGGQLLTVSMLPHVSAELFIDVPKVLSNVDFVNLGTDFQTPERDPKVADLPTPLYAMYDRDPSHNVQYQVQYWMNQTSEISVHKLVGVTSYGRAWNMTRNSGITGYPPIPAANGAAPPGRQTVTPGLLSWPEICLLQQQPQDREVPHLRKVGDPTKRFGIYAYRAADDQGENGLWVGYEDPLTAIKAGFVHAQGLGGVAFHDLSMDDFRGQCAGEKFPILRSIKFK</t>
  </si>
  <si>
    <t>MWRRVIFIRCCFWTLTETGAPCGLQMECVPQGLCKTSAWNQNAISWPSPQRSESCCHSSQKLVIGAPLNCGKSNPNGLGGTVEEVVDQAKPNEFPWTVLMQNLINFFGAGTLVTENIVITAAHLMLDKTINDFGIIGGAWDLKQLAGTIQWRTATRIVSHPDFNKMTGANNIALIVLETSFVMKPPIGPICWPTSGSFDRERCLVAGWGRPDFLAKNYSYKQKKIDLPIVSRSDCESLLRRTAFVSFQLDPTILCAGGERGRDACIGDGGSPLMCPIPGHPAIYELVGIVNSGFCGLENVPALYTNISHMRPWIEKQLNDELNKPYKTFPIYNISY</t>
  </si>
  <si>
    <t>MWSRKLLTFLLTITTLHPTIQAASVGQECGIFNEKQYNSDNIIAEPTEHWVVRIVGVTKDGSNTLLCTGILIDSRRVVTAAHCVSKDESESIYGVVFGSDSSNINLVSAVTVHPDYSPRKFENDLAIIELTKEVVFSDLVQPICLPSSEMVPGSETSNSKLIVAGLEGPSFDRRHSATQRLDKRIKMTYTKIDSKEHEKQARFPEELICGHTERSPLSGSALTEASGTPRQFHLLGIAVAGFFSSLDHQGYLNIRPHLDWISKNSSKL</t>
  </si>
  <si>
    <t>MRVRWNHFKLLLFWLTVLAVLAFEAEARKRVRIGLHKNPEPIEENIKNEKTLSIKHNLNVDDTKAKTKTDTKVPGSKVATLENLYNTEYYTTLGFGNPQDLKVLIDTGSANLWVLSSKCPDSVAPCANRIKYNSSASTTYRAINTAFIAYGSNSEEGPIALSGFQSQDTVNFAGYSIKNQIFAEITNAPETAFLKSLDGILGLGFASIAINSITPPFYNLMAQGLVNRSVFSIYLNRNGTNAINGELILGGSDSGLYSGCLTYVPVSSAGYWQFTMTSANLNGFQFCENCEAILVGTSLIVVPEQVLDTINQILGVLNPTASNGVFLVDCSSIGDLPDIVFTVRRKFPLKSSDYVLRYGNTCVSGFTSMNGNSLLILGEIFLGAYYTTYDIVKLIGLAPAI</t>
  </si>
  <si>
    <t>MCNFHLLLILATALGDLACATPSLRSASDPEKILNNLAQLRQSSFLDWISILGPEVPAEWSSPAKRECAECSCGNINTRHRIVGGQETEVHEYPWMIMMWFGNFYCGASLVNDQYALTAAHCVNGFYHRLITVRLLEHNRQDSHVKIDRRVSRVLIHPKYSTRNFDSDIALIRFNEPVRLGIDMHPVCMPTPSENYGQTAVVTGWGALSEGGPISDTLQEVEVPILSQEECRNSNYGESKITDNMCAGYVEQGGKDSCQGDSGGPMHVLGSGDAYQLAGIVSWGEGCAKPNAPGYTRVGSFNDWIAENTRDACSCAQPEAAGEPASPMETTEQGDQENTTANGAEADPEVEEANKL</t>
  </si>
  <si>
    <t>MEGGYVNEGGQLKTKNGQKYVFNGPPSGVYVSKACLIIAAFITVLALLFIAITYFVTRQGLNPKEVTPPSCITADHPDVNATPIQTAGWVSMNSPPPLAATPTPMASPTPTNTPTVTTTLAMPASSEKPEIRMVDPKVGDIPVVEPAGEVEDNTTKPINRPLKLYEGWRPLHYSLLIEPSVATSISNGSLTIEIERVSKVTSWEPIVLDVHNVSISNVRVIRALADGASNASEEQDLDFDSDYGENATFVINLSKTLAVETQLRVLLSLDFVSQVTDTLQGIYKTSYTNPDTKNEWMISTQFSPVDARRAFPCFDRPDMKANFSISIVRPMQFKMALSNMPKSSRRFRRGFIRDDFETTPKMPTYLVAFIVSNMVDSRLASQDSGLTPRVEITRPQFVGMTHYAYKMVRKFLPYYEDFFGIKNKLPKIDLVSVPDFGFAAMNWGLITFRDSALLVPEDLQLASSSEHMQVVAGIIAHELAHQWFGNLVTPWWDDLWLKEGFACYMSYKALEHAHPEFQSMDTLTMLEFKESMEHDADNTHAISFDVRSTNDVRRIFDPISYSKGTILLRMLNSIVGDVAFRSATRDLLKFAYGNMDRDDLWAMLTRHGHEQGTLPKDLSVKQIMDSWITQPGYPVVNERRGADLVLRQERYLLPSKNTADQSTWFIPITFETDELRKGDNIPTHWMSEDEEELIVGNVFAHSSNSDNVIYLNLNRQGYYRVNYDMTSWLALKKNFTLPRITRAQLLDDALHLSQAEYLTYDIPLTFLMELFDAVDDELLWIAAKGLNYLIYNLKREPAYETFRAFMKFIVRPAFDHYGLHEPDNESHLQLKHRLVAYFACKFNYDRCTQKAQMKFREWMRDPKNNPIKPNLKSVIYCTSLAESSPEWYFAYKQYKTTTSASEKEEILTSLGCTTKPWLLSKYLNMTINPTSILKQDGALAFRAVASNAIGHEIAFDFLQGNIKEIVEYYGDGFSTLSEMISLTIYMNKDYHKHQLLDLAATCRKLGLHAVESAIELALEQVNNNIYWRSSYHSLKNFLEGIVSEFQINI</t>
  </si>
  <si>
    <t>MEGGYVNEAIISFTNPKLQIPLMASAIYAPTTITTNTTSTAGTPTSAKNSASASASASASLSSPAGPSAAGSASTSSAPAGGGPWQGLVAKLRNFKLDTKNIRKRFHFDYISKDRFLGGQLKTKNGQKYVFNGPPSGVYVSKACLIIAFITVLALLFTIAITYFVTRQGLNPKEVTPPSCITADHPDVNATPIQTAWVSMNSPPPLQAATPTPMASPTPTNTPTVTTTLAMPASSEKPEIRMVDPVGDIPVVEPAAGEVEDNTTKPINRPLKLYEGWRPLHYSLLIEPSVATSINGSLTIEIERDVSKVTSWEPIVLDVHNVSISNVRVIRALADGASNASEEDLDFDSDYGEDNATFVINLSKTLAVETQLRVLLSLDFVSQVTDTLQGIYTSYTNPDTKNEEWMISTQFSPVDARRAFPCFDRPDMKANFSISIVRPMQKMALSNMPKSGSRRFRRGFIRDDFETTPKMPTYLVAFIVSNMVDSRLASDSGLTPRVEIWTRPQFVGMTHYAYKMVRKFLPYYEDFFGIKNKLPKIDLSVPDFGFAAMENWGLITFRDSALLVPEDLQLASSSEHMQVVAGIIAHELHQWFGNLVTPKWWDDLWLKEGFACYMSYKALEHAHPEFQSMDTLTMLEFESMEHDADNTSHAISFDVRSTNDVRRIFDPISYSKGTILLRMLNSIVGDAFRSATRDLLKKFAYGNMDRDDLWAMLTRHGHEQGTLPKDLSVKQIMDSITQPGYPVVNVERRGADLVLRQERYLLPSKNTADQSTWFIPITFETDELKGDNIPTHWMRSEDEEELIVGNVFAHSSNSDNVIYLNLNRQGYYRVNYDTSWLALKKNFSTLPRITRAQLLDDALHLSQAEYLTYDIPLTFLMELFDADDELLWIAAKPGLNYLIYNLKREPAYETFRAFMKFIVRPAFDHYGLHEPNESHLQLKHRALVAYFACKFNYDRCTQKAQMKFREWMRDPKNNPIKPNLSVIYCTSLAEGSSPEWYFAYKQYKTTTSASEKEEILTSLGCTTKPWLLSYLNMTINPTSGILKQDGALAFRAVASNAIGHEIAFDFLQGNIKEIVEYYDGFSTLSEMIKSLTIYMNKDYHKHQLLDLAATCRKLGLHAVESAIELALQVNNNIYWRSHSYHSLKNFLEGIVSEFQINI</t>
  </si>
  <si>
    <t>MEGGYVNEEDSDAIMGVESPGGQLKTKNGQKYVFNGPPSGVYVSKACLIAAFITVLALLFTIAITYFVTRQGLNPKEVTPPSCITADHPDVNATPIQTGWVSMNSPPPLQAATPTPMASPTPTNTPTVTTTLAMPASSEKPEIRMVDKVGDIPVVEPAAGEVEDNTTKPINRPLKLYEGWRPLHYSLLIEPSVATSSNGSLTIEIERDVSKVTSWEPIVLDVHNVSISNVRVIRALADGASNASEQDLDFDSDYGEDNATFVINLSKTLAVETQLRVLLSLDFVSQVTDTLQGIKTSYTNPDTKNEEWMISTQFSPVDARRAFPCFDRPDMKANFSISIVRPMFKMALSNMPKSGSRRFRRGFIRDDFETTPKMPTYLVAFIVSNMVDSRLAQDSGLTPRVEIWTRPQFVGMTHYAYKMVRKFLPYYEDFFGIKNKLPKIDVSVPDFGFAAMENWGLITFRDSALLVPEDLQLASSSEHMQVVAGIIAHEAHQWFGNLVTPKWWDDLWLKEGFACYMSYKALEHAHPEFQSMDTLTMLEKESMEHDADNTSHAISFDVRSTNDVRRIFDPISYSKGTILLRMLNSIVGVAFRSATRDLLKKFAYGNMDRDDLWAMLTRHGHEQGTLPKDLSVKQIMDWITQPGYPVVNVERRGADLVLRQERYLLPSKNTADQSTWFIPITFETDERKGDNIPTHWMRSEDEEELIVGNVFAHSSNSDNVIYLNLNRQGYYRVNYMTSWLALKKNFSTLPRITRAQLLDDALHLSQAEYLTYDIPLTFLMELFDVDDELLWIAAKPGLNYLIYNLKREPAYETFRAFMKFIVRPAFDHYGLHEDNESHLQLKHRALVAYFACKFNYDRCTQKAQMKFREWMRDPKNNPIKPNKSVIYCTSLAEGSSPEWYFAYKQYKTTTSASEKEEILTSLGCTTKPWLLKYLNMTINPTSGILKQDGALAFRAVASNAIGHEIAFDFLQGNIKEIVEYGDGFSTLSEMIKSLTIYMNKDYHKHQLLDLAATCRKLGLHAVESAIELAEQVNNNIYWRSHSYHSLKNFLEGIVSEFQINI</t>
  </si>
  <si>
    <t>MEGGYVNEEDSDAIMGVESPAIISFTNPKLQIPLMASAIYAPTTITTNTSTAGTPTSAKNASASASASASASLSSPAGPSAAGSASTSSAPAGGGPWQLVAKLRNFKLDDTKNIRKRFHFDYISKDRFLGGQLKTKNGQKYVFNGPPGVYVSKACLIIAAFITVLALLFTIAITYFVTRQGLNPKEVTPPSCITADPDVNATPIQTAGWVSMNSPPPLQAATPTPMASPTPTNTPTVTTTLAMPASEKPEIRMVDPKVGDIPVVEPAAGEVEDNTTKPINRPLKLYEGWRPLHYLLIEPSVATSISNGSLTIEIERDVSKVTSWEPIVLDVHNVSISNVRVIRLADGASNASEEQDLDFDSDYGEDNATFVINLSKTLAVETQLRVLLSLDFSQVTDTLQGIYKTSYTNPDTKNEEWMISTQFSPVDARRAFPCFDRPDMKNFSISIVRPMQFKMALSNMPKSGSRRFRRGFIRDDFETTPKMPTYLVAFVSNMVDSRLASQDSGLTPRVEIWTRPQFVGMTHYAYKMVRKFLPYYEDFGIKNKLPKIDLVSVPDFGFAAMENWGLITFRDSALLVPEDLQLASSSEHQVVAGIIAHELAHQWFGNLVTPKWWDDLWLKEGFACYMSYKALEHAHPEQSMDTLTMLEFKESMEHDADNTSHAISFDVRSTNDVRRIFDPISYSKGTLLRMLNSIVGDVAFRSATRDLLKKFAYGNMDRDDLWAMLTRHGHEQGTLKDLSVKQIMDSWITQPGYPVVNVERRGADLVLRQERYLLPSKNTADQSTFIPITFETDELRKGDNIPTHWMRSEDEEELIVGNVFAHSSNSDNVIYLNNRQGYYRVNYDMTSWLALKKNFSTLPRITRAQLLDDALHLSQAEYLTYDPLTFLMELFDAVDDELLWIAAKPGLNYLIYNLKREPAYETFRAFMKFIVPAFDHYGLHEPDNESHLQLKHRALVAYFACKFNYDRCTQKAQMKFREWMDPKNNPIKPNLKSVIYCTSLAEGSSPEWYFAYKQYKTTTSASEKEEILTLGCTTKPWLLSKYLNMTINPTSGILKQDGALAFRAVASNAIGHEIAFDFQGNIKEIVEYYGDGFSTLSEMIKSLTIYMNKDYHKHQLLDLAATCRKLGHAVESAIELALEQVNNNIYWRSHSYHSLKNFLEGIVSEFQINI</t>
  </si>
  <si>
    <t>MKVFLAILALAVASASAFDEKVFVKDLPKATKIEGRITNGYAAPEGKAPTVGLGFSGGWWCGGSIIAHDWVLTAEHCIGDAASVIVYFGATWRTNAQFHTVGNGNFIKHSNADIALIRIPHVDFWHMVNKVELPSYNDRYNNYNEWWVACGWGGTYDGSPLPDWLQCVDLQIVHNEECGWTYGSVGDNVICTRTVDKSICGGDSGGPLVTHDGSKLVGVSNFVSSNGCQSGAPAGFQRVTYHLDWRDHTGIS</t>
  </si>
  <si>
    <t>MRRLKIVSLLFCILCLSGDRKASACHCIRLGKCAPFARLLLHHGPGEQSVFAKVHSASCGFQGLEPLVCCPNSRKQYHDESSFVKASRKMRFAPPNDRIWDGADSDKGSRHSHTHGDYLEAETNLHDYWNFEEQRNCPQPVEPEFFDRFALGHHFLYHVEHEERDTLLRPVPKDKPIVFPGDLRFQRQGEEAIDSNDQGPPLAPFTTTLATPIETIPASLSTTTASMPPFAQENTQGCGINVESRLGGDQASAGQFPWLTRIAYRNRSSSRISFRCSGSLISSNHIVTAAHCVVLVSDLELSHVRLGSQDGATPFAIEQVIVHPNYDQPKYANDIALLRINSTGTFTPICLPFNGPITLGNRLIGQIGVAAGWSIGSTENNSSMDPSNSTAGRFIRLPIVNTTSCAIAYASLSENFQQPIVITPNHLCAQGMPMNDVCRGDGGPFMDDGTSGVFGTSGRYTIIGIVAFGPTLCGVTTIPGVYTLVSSFSDILRSIAEGSD</t>
  </si>
  <si>
    <t>MDDLRGFLRQAGQEFLNAAGEAAMGAAKDVVGSVINEIFIKKEADTKRVPSIKNMRVLGEKSSSLGPYSEVQDYETILNSCLASGSLFEDPLFPASNELQFSRRPDRHIEWLRPHEIAENPQFFVEGYSRFDVQQGELGDCWLLAATNLTQESNLFFRVIPAEQSFEENYAGIFHFRFWQYGKWVDVIIDDRLPTYGELMYMHSTEKNEFWSALLEKAYAKLHGSYEALKGGSTCEAMEDFTGGVEWYDLKEAPGNLFTILQKAAERNSMMGCSIEPDPNVTEAETPQGLIRGHYSITKVCLIDIVTPNRQGKIPMIRMRNPWGNEAEWNGPWSDSSPEWRYIEEQKAEIGLTFDRDGEFWMSFQDFLNHFDRVEICNLSPDSLTEDQQNSGRKWEMSMYEGEWTPGVTAGGCRNFLDTFWHNPQYIITLVDPDEEDEEGQTVIVALMQKNRRSKRNMGMECLTIGFAIYSLNDRELENRPQGLNFFRYKSVGRSPHFINTREVCARFKLPPGHYLIVPSTFDPNEEGEFIIRVFSETQNMEENDDHVGYGGKADTITPGFPTPKPIDPQKEGLRRLFDSIAGKDMEVWMELKRILDHSMRDDLPKPVVFNRFSNNMAFETQAAGPGDDGAGACGLLLICGPFLKGTPFEEQLGMNDQSNKRLIGDNPADGGPVTANAIVDETHGFKDVCRSMVAMLDADKSGKLGFEEFETLLSEIAKWKAIFKVYDVENTGRVGFQLREALNSAGYHLNNRVLNVLGHRYGSRDGKIAFDDFIMCAVKIKTYDIFKERDTEKNETATFTLEEWIERTIY</t>
  </si>
  <si>
    <t>MDDLRGFLRQAGQEFLNAAGEAAMGAAKDVVGSVINEIFIKKEADTKRVPSIKNMRVLGEKSSSLGPYSEVQDYETILNSCLASGSLFEDPLFPASNELQFSRRPDRHIEWLRPHEIAENPQFFVEGYSRFDVQQGELGDCWLLAATNLTQESNLFFRVIPAEQSFEENYAGIFHFRFWQYGKWVDVIIDDRLPTYGELMYMHSTEKNEFWSALLEKAYAKLHGSYEALKGGSTCEAMEDFTGGVEWYDLKEAPGNLFTILQKAAERNSMMGCSIEPDPNVTEAETPQGLIRGHYSITKVCLIDIVTPNRQGKIPMIRMRNPWGNEAEWNGPWSDSSPEWRYIEEQKAEIGLTFDRDGEFWMSFQDFLNHFDRVEICNLSPDSLTEDQQNSGRKWEMSMYEGEWTPGVTAGGCRNFLDTFWHNPQYIITLVDPDEEDEEGQTVIVALMQKNRRSKRNMGMECLTIGFAIYSLNDRELENRPQGLNFFRYKSVGRSPHFINTREVCARFKLPPGHYLIVPSTFDPNEEGEFIIRVFSETQNMECVQVDNDNEFV</t>
  </si>
  <si>
    <t>MLLLELNILTLNIWGIPYVSSDRRPRIDAICKELASGKYDIVSLQEVWAEDSELLQKGTEAVLPHSHYFHSGVMGAGLLVLSKYPILGTLFHAWSVNGFHRIQHADWFGGKGVGLCRILVGGQMVHLYNAHLHAEYDNANDEYKTHRIQAFDTAQFIEATRGNSALQILAGDLNAQPQDISYKVLLYTSKMLDSCDDSFRTNECEHNSYTSKQARERNPLGIRIDHIFVRGGDHVNAEIAEYKLPPERVPGEKFSFSDHEAVMAKLKLFKLEPRSEEPVATIEVNCLVEDGETCVREVGAGDALTGEDDQSSQHQPEIQCNGSSTSIQSMPAARTAALLEALACDASLLQLNTDRILYYSAATFLFVLLVLLVEFTAPVGMRTIFLLLKFIVGVILFCVFMASIWNYMERNGVLQGKKSMEVMLHHAQKYEYF</t>
  </si>
  <si>
    <t>MSSAIFAKIVQLGAVLLVSFVAWASAQDSDIARTCTAYKRSVWEETSEFFLIENAPIIYKTLDKCTSYAPLIIGGGPAVPKEFPHAARLGHKDENGEVWFCGGTLISDRHVLTAAHCHYSPQGSVNIARLGDLEFDTNNDDADPEDFVKDFTAHPEFSYPAIYNDISVVRLSRPVTFNDYKHPACLPFDDGRLGTSIAIGWGQLEIVPRTENKKLQKVKLYNYGTRCRITADRNDELPEGYNATTLCIGSNEHKDTCNGDSGGPVLIYHMDYPCMYHVMGITSIGVACDTPDLPMYTRVHFYLDWIKQQLAK</t>
  </si>
  <si>
    <t>MWRHRHLATILLLAVCVSQGSGLALDQPEGRVVGGKAAAANSAPYIVSMYGGTHYCAANIINSNWLVTAAHCLANRNQVLGSTLVAGSIAVAGTASTTKRQITHYVINDLYTGGTVPYDIGLIYTPTAFTWTAAVAPVKLPSSGVRPGKADLFGWGSTSKTNSPSYPKTLQEAKNIPIISLDSCAAALGSKGQDVHTNLCTGPLTGGTSFCTSDSGGPLVQGNVLIGIVSWGKLPCGQPNSPSVYQVSSFITWIAANQK</t>
  </si>
  <si>
    <t>MGTPRLTVVHGLILLLLVELGLTAVSDTEWDQYKAKYNKQYRNRDKYHRLYEQRVLAVESHNQLYLQGKVAFKMGLNKFSDTDQRILFNYRSSIPAPLTSTNALTETVNYKRYDQITEGIDWRQYGYISPVGDQGTECLSCWAFSTSVLEAHMAKKYGNLVPLSPKHLVDCVPYPNNGCSGGWVSVAFNYTRDHGITKESYPYEPVSGECLWKSDRSAGTLSGYVTLGNYDERELAEVVYNIGPVVSIDHLHEEFDQYSGGVLSIPACRSKRQDLTHSVLLVGFGTHRKWGDYWIKNSYGTDWGESGYLKLARNANNMCGVASLPQYPT</t>
  </si>
  <si>
    <t>MSSMAAFDQFKIGLKMVDFKVQQRRYRTSEKTVVSTTYGPIKGVKRKSIGQSYFSFERIPFAKPPVGELRYKAPQPPEVWTEVRSCTSQGPKPLQKHFFEMTDGSEDCLYLNVYTKNLYPTKPMPVMVWIYGGGFQFGEASRECYSPYLLREDVVVISINYRLGPLGFLCLDDPELDVPGNAGLKDQVLALRWVKACSRFGGDSANITIFGDSAGSASVHYMMITEQTHGLFHKAICMSGNTLSPAVTPQRNWPYRLAVQAGYAGENNTRDVWEFLKNAKGSEIIKANGELCIDEKKERIGFSFGPVIEPYVTSHCVVPKKPIEMMRTAWSNNIPLIIGGVSNGLLLYSETKTNPKCLNELDDCRFVVPIELNMDRESALCREYGDQLRQCYGDKTPSLDTLHEYLQMVSHEYFWFPIYRTVLSRLQYARSAPTYLYRFDFSKHFNHLRILSCGKKVRGTCHGDDLSYLFYNSLARKLKNHTREYKCIERVGLWTHFAACGNPNFDPEQEDLWQPVDPAAVEKHQLKCLNISDELKVIDPDLKKLMVWESFFRRDEL</t>
  </si>
  <si>
    <t>MSSMAAFDQFKIGLKMVDFKVQQRRYRTSEKTVVSTTYGPIKGVKRKSIGQSYFSFERIPFAKPPVGELRYKAPQPPEVWTEVRSCTSQGPKPLQKHFFEMTDGSEDCLYLNVYTKNLYPTKPMPVMVWIYGGGFQFGEASRECYSPYLLREDVVVISINYRLGPLGTNDDTWKKKHIFNISLPGFLCLDDPELDVGNAGLKDQVLALRWVKANCSRFGGDSANITIFGDSAGSASVHYMMITEQHGLFHKAICMSGNTLSPWAVTPQRNWPYRLAVQAGYAGENNTRDVWEFLNAKGSEIIKANGELCIDEEKKERIGFSFGPVIEPYVTSHCVVPKKPIEMRTAWSNNIPLIIGGVSNEGLLLYSETKTNPKCLNELDDCRFVVPIELNMRESALCREYGDQLRQCYYGDKTPSLDTLHEYLQMVSHEYFWFPIYRTVLRLQYARSAPTYLYRFDFDSKHFNHLRILSCGKKVRGTCHGDDLSYLFYNLARKLKNHTREYKCIERLVGLWTHFAACGNPNFDPEQEDLWQPVDPAAVKHQLKCLNISDELKVIDVPDLKKLMVWESFFRRDEL</t>
  </si>
  <si>
    <t>MLKFLILLSAVACALGGTIPEGLLPQLDGRIVGGTATTISSFPWQISLQSGSHSCGGSIYSARVIVTAAHCLQSVSASSLQIRAGSSYWSSGGVVAKVSFKNHEGYNANTMVNDIAVLHLSSSLSFSSTIKAIGLASSNPANGAAASSGWGTESSGSSSIPSQLRYVNVNIVSQSRCSSSSYGYGNQIKSSMICAFSGKDSCQGDSGGPLVSGGVLVGVVSWGYGCAAANYPGVYADVAALRSWVNN</t>
  </si>
  <si>
    <t>MAEREREAMSASLSRLLRTLSSASMSRRHCPLALLQPIPLHQSEIALGSSSGGSAERCCSSCSDDSNNNERCKSAERGTAADEVGEEGREEVELESKEAVEGEQDELELKRDSSTVNVNVVRANFKCNDMECSLVLGDYVNGFLGSFSKGLKTNQLVVNTDEKTLRPVARLKEPRDLFALPKDKDNDCSQQAPRWPECQVIEERIIHIPYVPAVPEPLNAPTGNELKPRPVGEENGIVVFSYSPIAVNYEKPKAKKEDDESSDESDYSSDSRQDSTPPSRSTPMRLAGGGECAPKLNSVSKMINNVDNRSTSASLDDNDDYYDDEYDTSGGYCGGSGEAKEKAIKDLIEAKKKRYQEEAEVTPVGGGTARNSRAASRSEASKDASDIDDIWKNTSEYKPASPRYVLSQFGKNVTKAVIDRIVDHEDLVPPSGSQKVSNQFAGPVKLPKTNIARLEVAFERSACQDRSKSRLKKKMSSSRRRRESTSDEDSSSSLGNEEDEEVDDSDSDAENTGSGIGLRRILGSYSARLAGGAEKCPCPSGSVSDTETLVGDESRSRLAGSNGLHQQDVVCSRNRQAQSRSPLRSVPHHAATVAAAAAALARGRNRDKDGCLGGKDEKNMGMGVGTTGTSSMGTRTSPVRNNVFRLSKDQHILLNSMTSQETTGTLISSTSTNQTTTTTNSSQSFLSDLPQAQFSRSAVGGARFMTNCHPMNPEEYDGLEFESRFESGNLAKAVQTPTYYELYLRPDLYTSRSKQWFYFRVRRTRRKMLYRFSIVNLVKSDSLYDGMQPVMYSTLGAKEKSEGWRRCGDNICYYRNDDESASSSANEDDEDNSYTLTFTIEFEHDDDTVFFAHSYPYTYSDLQDYLMEIQRHPVKSKFCKLRLCRTLAGNNVYYLTVTAPSSNEENMRRKKSIVVSARVHPSETPASWMMKLMDFITGDTTVAKRLRHKFIFKLVPMLNPDGVIVGNTRNSLTGKDLNRQRTVIRETYPSIWYTKAMIRRLIEECGVAMYCDMHAHSRKHNIFIYGCENRNPEKKLTEQVFPLMLHKNSADRFSFESCKFKIQRSKEGTGRIVVWMLGTNSYTIEASFGGSSLGSRKGTHFNTQDYEHMGRAFCETLLDYCDENPNKKRHAKLFKQIKKIRKREKREQKALKLQKMADQGCIMNDKLKVKRSVEKS</t>
  </si>
  <si>
    <t>MAEREREAMSASLSRLLRTLSSASMSRRHCPLALLQPIPLHQSEIALGSSSGGSAERCCSSCSDDSNNNERCKSAERGTAADEVGEEGREEVELESKEAVEGEQDELELKRDSSTVNVNVVRANFKCNDMECSLVLGDYVNGFLGSFSKGLKTNQLVVNTDEKTLRPVARLKEPRDLFALPKDKDNDCSQQAPRWPECQVIEERIIHIPYVPAVPEPLNAPTGNELKPRPVGEENGIVVFSYSPIAVNYEKPKAKKEDDESSDESDYSSDSRQDSTPPSRSTPMRLAGGGECAPKLNSVSKMINNVDNRSTSASLDDNDDYYDDEYDTSGGYCGGSGEAKEKAIKDLIEAKKKRYQEEAEVTPVGGGTARNSRAASRSEASKDASDIDDIWKNTSEYKPASPRYVLSQFGKNVTKAVIDRIVDHEDLVPPSGSQKFSRSAVGARFMTNCHPMNPEEYDGLEFESRFESGNLAKAVQITPTYYELYLRPDLTSRSKQWFYFRVRRTRRKMLYRFSIVNLVKSDSLYNDGMQPVMYSTLGAEKSEGWRRCGDNICYYRNDDESASSSANEDDEDNSTYTLTFTIEFEHDDTVFFAHSYPYTYSDLQDYLMEIQRHPVKSKFCKLRLLCRTLAGNNVYYLVTAPSSNEENMRRKKSIVVSARVHPSETPASWMMKGLMDFITGDTTVAKLRHKFIFKLVPMLNPDGVIVGNTRNSLTGKDLNRQYRTVIRETYPSIWYKAMIRRLIEECGVAMYCDMHAHSRKHNIFIYGCENKRNPEKKLTEQVFPMLHKNSADRFSFESCKFKIQRSKEGTGRIVVWMLGITNSYTIEASFGGSLGSRKGTHFNTQDYEHMGRAFCETLLDYCDENPNKVKRHAKLFKQIKKIKREKREQKALKLQKMADQGCIMNDKLKVKRSVEKSV</t>
  </si>
  <si>
    <t>MRLAGGGECAPGKLNSVSKMINNVDNRSTSASLDDNDDYYDDEYDTSGGCGGSGEAKEKAIIKDLIEAKKKRYQEEAEVTPVGGGTARNSRAASRSEAKDASDIDDIWKNNTSEYKPASPRYVLSQFGKNVTKAVIDRIVDHEDLVPSGSQKVSNQFAVGPVKLPKTNIARLEVAFERSACQDRSKSRLKKKMSSSRRRESTSDEDSSSSSLGNEEDEEVDDSDSDAENTGSGIGLRRILGSYSALAGGAEKCPCPGSGSVSDTETLVGDESRSRLAGSNGLHQQDVVCSRNRQQSRSPLRSVPHTHAATVAAAAAALARGRNRDKDGCLGGKDEKNMGMGVGTGTSSMGTRTSSPVRNNVFRLSKDQHILLNSMTSQETTGTLISSTSTNQTTTTNSSQSFLCSDLPQAQFSRSAVGGARFMTNCHPMNPEEYDGLEFESFESGNLAKAVQITPTYYELYLRPDLYTSRSKQWFYFRVRRTRRKMLYRFIVNLVKSDSLYNDGMQPVMYSTLGAKEKSEGWRRCGDNICYYRNDDESASSANEDDEDNSTYTLTFTIEFEHDDDTVFFAHSYPYTYSDLQDYLMEIQHPVKSKFCKLRLLCRTLAGNNVYYLTVTAPSSNEENMRRKKSIVVSARVPSETPASWMMKGLMDFITGDTTVAKRLRHKFIFKLVPMLNPDGVIVGNTNSLTGKDLNRQYRTVIRETYPSIWYTKAMIRRLIEECGVAMYCDMHAHSKHNIFIYGCENKRNPEKKLTEQVFPLMLHKNSADRFSFESCKFKIQRSKGTGRIVVWMLGITNSYTIEASFGGSSLGSRKGTHFNTQDYEHMGRAFCELLDYCDENPNKVKRHAKLFKQIKKIRKREKREQKALKLQKMADQGCIMNKLKVKRSVEKSV</t>
  </si>
  <si>
    <t>MDFGGGRVQFLQAQLFPVCTLTTSSGGFLGSFLSKGLKTNQLVVNTDEKLRPVARLKEPRDLFALPKDKDNDCSQQAPRWPVECQVIEERIIHIPYVPVPEPLNAPTGNELKPRPVGEENGIVVFSYSPISAVNYEKPKAKKEDDESDESDYSSDSRQDSTPPSRSTPMRLAGGGECAPGKLNSVSKMINNVDNRSSASLDDNDDYYDDEYDTSGGYCGGSGEAKEKAIIKDLIEAKKKRYQEEAVTPVGGGTARNSRAASRSEASKDASDIDDIWKNNTSEYKPASPRYVLSQGKNVTKAVIDRIVDHEDLVPPSGSQKVSNQFAVGPVKLPKTNIARLEVAERSACQDRSKSRLKKKMSSSRRRRESTSDEDSSSSSLGNEEDEEVDDSDDAENTGSGIGLRRILGSYSARLAGGAEKCPCPGSGSVSDTETLVGDESRRLAGSNGLHQQDVVCSRNRQAQSRSPLRSVPHTHAATVAAAAAALARGRRDKDGCLGGKDEKNMGMGVGTTGTSSMGTRTSSPVRNNVFRLSKDQHILNSMTSQETTGTLISSTSTNQTTTTTNSSQSFLCSDLPQAQFSRSAVGGAFMTNCHPMNPEEYDGLEFESRFESGNLAKAVQITPTYYELYLRPDLYTSSKQWFYFRVRRTRRKMLYRFSIVNLVKSDSLYNDGMQPVMYSTLGAKEKEGWRRCGDNICYYRNDDESASSSANEDDEDNSTYTLTFTIEFEHDDDTVFAHSYPYTYSDLQDYLMEIQRHPVKSKFCKLRLLCRTLAGNNVYYLTVTPSSNEENMRRKKSIVVSARVHPSETPASWMMKGLMDFITGDTTVAKRLRKFIFKLVPMLNPDGVIVGNTRNSLTGKDLNRQYRTVIRETYPSIWYTKAIRRLIEECGVAMYCDMHAHSRKHNIFIYGCENKRNPEKKLTEQVFPLMLKNSADRFSFESCKFKIQRSKEGTGRIVVWMLGITNSYTIEASFGGSSLGRKGTHFNTQDYEHMGRAFCETLLDYCDENPNKVKRHAKLFKQIKKIRKRKREQKALKLQKMADQGCIMNDKLKVKRSVEKSV</t>
  </si>
  <si>
    <t>MQKGVKDKENRNSAMGPEICEVQQHPSKQNDGFLGSFLSKGLKTNQLVVTDEKTLRPVARLKEPRDLFALPKDKDNDCSQQAPRWPVECQVIEERIIHPYVPAVPEPLNAPTGNELKPRPVGEENGIVVFSYSPISAVNYEKPKAKKDDESSDESDYSSDSRQDSTPPSRSTPMRLAGGGECAPGKLNSVSKMINNDNRSTSASLDDNDDYYDDEYDTSGGYCGGSGEAKEKAIIKDLIEAKKKRQEEAEVTPVGGGTARNSRAASRSEASKDASDIDDIWKNNTSEYKPASPRVLSQFGKNVTKAVIDRIVDHEDLVPPSGSQKVSNQFAVGPVKLPKTNIALEVAFERSACQDRSKSRLKKKMSSSRRRRESTSDEDSSSSSLGNEEDEEDDSDSDAENTGSGIGLRRILGSYSARLAGGAEKCPCPGSGSVSDTETLVDESRSRLAGSNGLHQQDVVCSRNRQAQSRSPLRSVPHTHAATVAAAAAAARGRNRDKDGCLGGKDEKNMGMGVGTTGTSSMGTRTSSPVRNNVFRLSKQHILLNSMTSQETTGTLISSTSTNQTTTTTNSSQSFLCSDLPQAQFSRSVGGARFMTNCHPMNPEEYDGLEFESRFESGNLAKAVQITPTYYELYLRPLYTSRSKQWFYFRVRRTRRKMLYRFSIVNLVKSDSLYNDGMQPVMYSTLAKEKSEGWRRCGDNICYYRNDDESASSSANEDDEDNSTYTLTFTIEFEHDDTVFFAHSYPYTYSDLQDYLMEIQRHPVKSKFCKLRLLCRTLAGNNVYLTVTAPSSNEENMRRKKSIVVSARVHPSETPASWMMKGLMDFITGDTTVKRLRHKFIFKLVPMLNPDGVIVGNTRNSLTGKDLNRQYRTVIRETYPSIYTKAMIRRLIEECGVAMYCDMHAHSRKHNIFIYGCENKRNPEKKLTEQVPLMLHKNSADRFSFESCKFKIQRSKEGTGRIVVWMLGITNSYTIEASFGSSLGSRKGTHFNTQDYEHMGRAFCETLLDYCDENPNKVKRHAKLFKQIKIRKREKREQKALKLQKMADQGCIMNDKLKVKRSVEKSV</t>
  </si>
  <si>
    <t>MAEREREAMSASLSRLLRTLSSASMSRRHCPLALLQPIPLHQSEIALGSSSGGSAERCCSSCSDDSNNNERCKSAERGTAADEVGEEGREEVELESKEAVEGEQDELELKRDSSTVNVNVVRANFKCNDMECSLVLGDYVNGFLGSFSKGLKTNQLVVNTDEKTLRPVARLKEPRDLFALPKDKDNDCSQQAPRWPECQVIEERIIHIPYVPAVPEPLNAPTGNELKPRPVGEENGIVVFSYSPIAVNYFSRSAVGGARFMTNCHPMNPEEYDGLEFESRFESGNLAKAVQITPYYELYLRPDLYTSRSKQWFYFRVRRTRRKMLYRFSIVNLVKSDSLYNDGQPVMYSTLGAKEKSEGWRRCGDNICYYRNDDESASSSANEDDEDNSTYTTFTIEFEHDDDTVFFAHSYPYTYSDLQDYLMEIQRHPVKSKFCKLRLLCTLAGNNVYYLTVTAPSSNEENMRRKKSIVVSARVHPSETPASWMMKGLMFITGDTTVAKRLRHKFIFKLVPMLNPDGVIVGNTRNSLTGKDLNRQYRTIRETYPSIWYTKAMIRRLIEECGVAMYCDMHAHSRKHNIFIYGCENKRNEKKLTEQVFPLMLHKNSADRFSFESCKFKIQRSKEGTGRIVVWMLGITNYTIEASFGGSSLGSRKGTHFNTQDYEHMGRAFCETLLDYCDENPNKVKRAKLFKQIKKIRKREKREQKALKLQKMADQGCIMNDKLKVKRSVEKSV</t>
  </si>
  <si>
    <t>MSERSKGDVSARVNNNANQTRVVKNPLLSASVTGLSFDDFPNKPQLLPAPPVVHATPPAAPVLIAGILNREPKSLVTVGQPSSIDDSEALDEINLNTSEDSVGAGGSSPYLGAGDQNANPLLEPPTEAGNDSLLSQAASSFTALPAVSNVFSTFSKRIYAGSRETSEEPKLDIQPSYIQQASYVQPVAPVPAPFYAPPAAANEVVAPEPPKFYAPTEVPPPNVGVPAPPPTSGNPNTYRFTARKKYAPIPGLSEQSGQPAQQPQVPQAPQAAPSFQTPPYPPQLTYAANPAPFDSAQPAAIPAEERKSGGGLFSLTSLVPTGVLQNITGIVQSATGRSSEPEHNVQQAGGYLDITTASAPAPSTNLFGGPNSTFPPGGNYFVPGAPPSLPSTVVGPPSVGNFFAPAAPLPVAQTAAPPAVGAFFTSAAPSVTPSVFTPGTVPLAPQPFQSATVNQSALPPNNPPTASAVGELFVPAPTTIAQGTSPAVPFDTQAVPTIPLTVPPGNPPPTSTLGGFFTTGEVAPVVAPFGTQASPATQSGFFNPGEVRPNVPLAEPVPTIPITSSGVPPIGLFPPAPAQPGVQTASNPPLPGAAAPPPAAGQASYRLQKGTRLYKSPLTPQETATSSGFAAPLPPTSTPAIFNPFGAPAPGSFNSVGHLEGQSSQGVPFFTPPVQNPPGQVAAPTVVPQSAPIAPPPGTSSTSVAPPLTASIANPPPTSGFASVPLFAAPTISSTIPFFNPQPTGAEVTTGLSQQENEATASTTLEGLVQGPAPTLSASQFFDTLPTGTQPENQVASVSSERENLVQEPISNQGIPFFAPPQTNIFTPQLQQEIAPAEDSKRSEIQEEFLSAPPQESNLSTELREDTHTGPPVIEPVLEETPSSSESSVPPASKVDQEDIVYPEPSAPVEQEIPLFVPVPGLPGLSQDIPLPPPPTGSTTASSIFAAPPVASSAPLFVPVPGPPSVSSLFSPSQVDSTSSFAPPPTSANTTILTPAPDTTSTLFANNIPTTTPSIPDIVPTTSAELVDAPGFQGSSDDTATNLFQGNTETQTVFSPFAQTKATPLVQETKPELVPPPIFFAPKSESEVLSQPPLAPSPLQSFFSTAPETATTTDFNFFGSPAPGSVFDLPVQQGIAPPPLALESPPQNSVSNIATSAIGFDLLNQTQQASSLVENSQNSSVNSFDGYFGGPSASAAQTFANETTNALVAPAINCDPVNFFDQVPQQSQIQQANEDQRIQNFFNNPPLQDQPAVPGELKYDIVHSGVAVKQLQERQTPVSNLVEPPSSACSEFSTLAPAPTQTDRQSGDDLLQQHLGELPEDILELRMASASSEKGQVATPPVAIPYSPVVAHWFYKRSVDTKFIWTPFSHYDALLETSLNLDDSTLIIPVEGGRYDVNIKERTKTPVYWEGKAIEVRRCSWYKGVDSKYVPYTEDTAALLEAEYKRSAETGEWHQKIMLANGEQVVFHGPVIVHFLPQQNADTWGASTQGSMRPRVVKRDLDDFTIEQGESQRVDHLLFVHGIGSACDLKMRSVEEVVDDFRVIAQQLVQSHYKNSTDMGLVGRVEVLISWHGHLHSEELGIDEKLKSITLESIPRLRNFTNDTLLDVLFYTSPKYCKIMNTVADALNDVYLKYRMRHPEFNGGVSLAGHSLGSLILFDLLCHQEPKESEEENKENPDQLPQKQSSQKVQLPTSDPLPKQVSYAMGPEGTGQPVIYTQLIFHPKKFFALGSPIGMFVTIRGIDKLGLDFHLPTCPGFYNIFHPFPVAYRIEALVNPDMNGIRPVLIPHHKGRKRMHLELKETMTRVGADIKQRMDTFKTTLDSVNFLTTVTKVKKEAEESLEKETSQTSSQAFQKQTEDQDESVASSSCKLRNRTDSNSTTASDPEFIELDFPLGKLNDSKRVDYVLQEAPEFINEYIFALSSHVCYWGSEDTILFVMKEIYASLGISTDSQVPQSSMTIRPVSHESSVSHSLLP</t>
  </si>
  <si>
    <t>MASASSEKGQVATPPVAIPYSPVVAHWFYKRSVDTKFIWTPFSHYDSALETSLNLDDSTLIIPVEGGRYDVNIKERTKTPVYWEGKAIEVRRCSWFYKVDSKYVPYTEDTAALLEAEYKRSAETGEWHQKIMLANGEQVVFHGPTVIHFLPQQNADTWGASTQGSMRPRVVKRDLDDFTIEQGESQRVDHLLFMVHIGSACDLKMRSVEEVVDDFRVIAQQLVQSHYKNSTDMGLVGRVEVLPISHGHLHSEELGIDEKLKSITLESIPRLRNFTNDTLLDVLFYTSPKYCQKINTVADALNDVYLKYRMRHPEFNGGVSLAGHSLGSLILFDLLCHQEPLKEEEENKENPDQLPQKQSSQKVQLPTSDPLPKQVSYAMGPEGTGQPVITYTLIFHPKKFFALGSPIGMFVTIRGIDKLGLDFHLPTCPGFYNIFHPFDPVYRIEALVNPDMNGIRPVLIPHHKGRKRMHLELKETMTRVGADIKQRFMDFKTTLDSVNFLTTVTKVKKEAEESLEKETSQTSSQAFQKQTEDQDESSVSSSCKLRNRTDSNSTTASDPEFIELDFPLGKLNDSKRVDYVLQEAPLEFNEYIFALSSHVCYWGSEDTILFVMKEIYASLGISTDSQVPQSSMTIERPSHESSVSHSLLP</t>
  </si>
  <si>
    <t>MSERSKGDVSARVNNNANQTRVVKNPLLSASVTGLSFDDFPNKPQLLPAPPVVHATPPAAPVLIAGILNREPKSLVTVGQPSSIDDSEALDEINLNTSEDSVGAGGSSPYLGAGDQNANPLLEPPTEAGNDSLLSQAASSFTALPAVSNVFSTFSKRIYAGSRETSEEPKLDIQPSYIQQASYVQPVAPVPAPFYAPPAAANEVVAPEPPKFYAPTEVPPPNVGVPAPPPTSGNPNTYRFTARKKYAPIPGLSEQSGQPAQQPQVPQAPQAAPSFQTPPYPPQLTYAANPAPFDSAQPAAIPAEERKSGGGLFSLTSLVPTGVLQNITGIVQSATGRSSEPEHNVQQAGGYLDITTASAPAPSTNLFGGPNSTFPPGGNYFVPGAPPSLPSTVVGPPSVGNFFAPAAPLPVAQTAAPPAVGAFFTSAAPSVTPSVFTPGTVPLAPQPFQSATVNQSALPPNNPPTASAVGELFVPAPTTIAQGTSPAVPFDTQAVPTIPLTVPPGNPPPTSTLGGFFTTGEVAPVVAPFGTQASPATQSGFFNPGEVRPNVPLAEPVPTIPITSSGVPPIGLFPPAPAQPGVQTASNPPLPGAAAPPPAAGQASYRLQKGTRLYKSPLTPQETATSSGFAAPLPPTSTPAIFNPFGAPAPGSFNSVGHLEGQSSQGVPFFTPPVQNPPGQVAAPTVVPQSAPIAPPPGTSSTSVAPPLTASIANPPPTSGFASVPLFAAPTISSTIPFFNPQPTGAEVTTGLSQQENEATASTTLEGLVQGPAPTLSASQFFDTLPTGTQPENQVASVSSERENLVQEPISNQGIPFFAPPQTNIFTPQLQQEIAPAEDSKRSEIQEEFLSAPPQESNLSTELREDTHTGPPVIEPVLEETPSSSESSVPPASKVDQEDIVYPEPSAPVEQEIPLFVPVPGLPGLSQDIPLPPPPTGSTTASSIFAAPPVASSAPLFVPVPGPPSVSSLFSPSQVDSTSSFAPPPTSANTTILTPAPDTTSTLFANNIPTTTPSIPDIVPTTSAELVDAPGFQGSSDDTATNLFQGNTETQTVFSPFAQTKATPLVQETKPELVPPPIFFAPKSESEVLSQPPLAPSPLQSFFSTAPETATTTDFNFFGSPAPGSVFDLPVQQGIAPPPLALESPPQNSVSNIATSAIGFDLLNQTQQASSLVENSQNSSVNSFDGYFGGPSASAAQTFANETTNALVAPAINCDPVNFFDQVPQQSQIQQANEDQRIQNFFNNPPLQDQPAVPGELKYDIVHSGVAVKQLQERQTPVSNLVEPPSSACSEFSTLAPAPTQTDRQSGDDLLQQHLGELPEDILELRMASASSEKGQVATPPVAIPYSPVVAHWFYKRSVDTKFIWTPFSHYDALLETSLNLDDSTLIIPVEGGRYDVNIKERTKTPVYWEGKAIEVRRCSWYKGVDSKYVPYTEDTAALLEAEYKRSAETGEWHQKIMLANGEQVVFHGPVIVHFLPQQNADTWGASTQGSMRPRVVKRDLDDFTIEQGESQRVDHLLFVHGIGSACDLKMRSVEEVVDDFRVIAQQLVQSHYKNSTDMGLVGRVEVLISWHGHLHSEELGIDEKLKSITLESIPRLRNFTNDTLLDVLFYTSPKYCKIMNTVADALNDVYLKYRMRHPEFNGGVSLAGHSLGSLILFDLLCHQEPKESEEENKNPDQLPQKQSSQKVQLPTSDPLPKQVSYAMGPEGTGQPVITTQLIFHPKKFFALGSPIGMFVTIRGIDKLGLDFHLPTCPGFYNIFHPFDVAYRIEALVNPDMNGIRPVLIPHHKGRKRMHLELKETMTRVGADIKQRFDTFKTTLDSVNFLTTVTKVKKEAEESLEKETSQTSSQAFQKQTEDQDESVASSSCKLRNRTDSNSTTASDPEFIELDFPLGKLNDSKRVDYVLQEAPLFINEYIFALSSHVCYWGSEDTILFVMKEIYASLGISTDSQVPQSSMTIEPVSHESSVSHSLLP</t>
  </si>
  <si>
    <t>MNKNLGFVERLRWRLKTIEHKVQQYRQSTNETVVADTEYGQVRGIKRLSYDVPYFSFEGIPYAQPPVGELRFKAPQRPIPWERVRDCSQPKDKAVQVQVFDKVEGSEDCLYLNVYTNNVKPDKARPVMVWIHGGGFIIGEANREWYGDYFMKEDVVLVTIQYRLGALGFMSLKSPELNVPGNAGLKDQVLALKWIKNCASFGGDPNCITVFGESAGGASTHYMMLTDQTQGLFHRGILQSGSAICWAYNGDITHNPYRIAKLVGYKGEDNDKDVLEFLQNVKAKDLIRVEENVLLEERMNKIMFAFGPSLEPFSTPECVISKPPKEMMKTAWSNSIPMFIGNTYEGLLWVPEVKLMPQVLQQLDAGTPFIPKELLATEPSKEKLDSWSAQIRVHRTGSESTPDNYMDLCSIYYFVFPALRVVHSRHAYAAGAPVYFYRYDFSEELIFPYRIMRLGRGVKGVSHADDLSYQFSSLLARRLPKESREYRNIETVGIWTQFAATGNPYSEKINGMDTLTIDPVRKSDEVIKCLNISDDLKFILPEWPKLKVWESLYDDNKDLL</t>
  </si>
  <si>
    <t>MKLFVFLACLAVASAGVVPSESARAVPVKDMPRAGKIEGRITNGYPAYEKIPYIVGLSFNDGGYWCGGSIIDHTWVLTAAHCTNSANHVLIYFGASFREAQYTHWVSRSDMIQHPDWNDFLNNDIALIRIPHVDFWSLVNKVELPSYDRYNSYSGWWAVASGWGLTDNNSGMSNYLNCVDVQIIDNNDCRNYYGSNITDNTICINTDGGKSSCSGDSGGPLVLHDNNRIVGIVSFGSGEGCTAGRAGFTRVTGYLDWIRDHTGIV</t>
  </si>
  <si>
    <t>MWRLCGFVLLLCGLASGQNSDEDLSKAIPDEEDPIGSNKELSDLVITTAGKIRGTILPSQSGRNFYAFRGIPYAKPPVDRLRFQPPEPVEQWFDTLDAFDGPKCPQLGLVSGDVSEDCLRVNIYTKELPSESQPNVRRPVIVFIHPGFYSLSGQSKNFAGPQYFMNRRLVLVTFNYRLGSLGFLATGTREAPGNMGKDQVQLLRWVKLHISRFGGDPSSITLLGYGAGAMAVTLHMVSPMSRGLFKAIVMSGAVTGQWSLPDHQMDVATKQATLLHCHTENVTEMMDCLKGKHYEFANTLPKMFEFDRNNPLILWKPVIEPDFGQERFLVEEPIRSYQNDDFMVPIITGMTKDEFVGPALSILQSPTLLSALNENFESLAPVFFMYNTSDARCNISQELRNHYFPDKLIDANRSLEALSNLYSDALTGFGIHRFVHLAARSKVYYYRFSYQGARSHIYYPEDAPYGVVHHDDLMYLFVEPSISRMFTEDDEFRMVDIMVRMFSAFAYKGDPNKPTDLALRDIRWRPFSFKKRYYLDIGKITLEENLNAENYEIWKRLFPLNWRRQTKE</t>
  </si>
  <si>
    <t>MKVFVVLVLALASASAGLLPNIAPVHPRDRVSTPSITGRITNGKDAVAGFPYQVGLSFSSSAGSWWCGGSIIGNEWVLTAAHCTDGAASVTIYYGATVTSPEFTQVVSSSKFRQHESYLALTIRNDISLIQTSSVSFSATVNKISLPVSNSYSTYEGKTAVASGWGLTSDQATAVSRDLQYVDLTIISNSKCQETFSLIVTSRVLCVDTTNKASTCQGDSGGPLALDGVLIGATSFGSADGCESGPAAFTRITYYRDWIKETSG</t>
  </si>
  <si>
    <t>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t>
  </si>
  <si>
    <t>MMTSRVLWLCLLVAIVPAMAKPSDAGDPFADDLTSDYAKKIIVQAKVAEKTMMKPEVSPCDDFYTHACGNWHRHNPAQLLGDVMTDNFKLISKGFDRRQRLLRANDLQSELEKKMQRFYMSCNLVHRDDVHYKLALENVIREYGTLPLVGAQWNSSDFSWWRTVAQIQHKYGKQIIIGLEIMHDIRNTSVNRVYISPDFKTINTRLTNLMEEVRTSMDLQQYFGLSSSVAKHTAEQLTELERTFSGGSGAATLQESLSLYTVADLQEKYSDHLNFTEFLGLILGEENIPKSLYIDEEYLDKALLTMRSTPLATQANYVLWKLLEDFLVDAQPKDMVKWCTESTKYFGKLAEHAVYKRYRNPDVESEVHKIWDQIKGIFRQRLLGDKLDWISNTRTLAIEKLERMHLNINSYDEENFENVYGEVFIDRLNYVSNVQQLLIAKIRFVARINQPADSVDATELLGFTPAYNIQENNITIPVALLQPRYFWGDQPEALKYATLGYLLAHEMLHGFDDDGRQYDASGNLAPWWDLKSRYEFEERKCFQAQYHEYQYGGSKLPESKDQSENIADSGGLKLAYAAYELWLGQQSEVLQRETMEGLPFNSRQLFFLGYAQLLCDDVQFLFQPWVSQSDRHAPSKYVIGPLSNFQEFPWVFNCSQSAPMDPEYKCAI</t>
  </si>
  <si>
    <t>MPELSSELQKFFAFVDGKKEDYIGALKTVVGIQSVSAWPEKRGEIGRMVWTADRLRSLGAETELADVGQQTLPNGQIIPLPKVLLGTLGKDPSKKTVLYGHLDVQPALKEDGWNTNPFELTEVDGKLFGRGASDDKGPVLCWIHAIEYQKLNIALPVNVKFVFEGMEESGSEGLDDLLLERKDNFLADVDFVCISDYWLGKKRPCLTYGLRGLAYFQVEVECSSKDLHSGVFGGTVHEAMPDLCHLSILVDKDTNILVPGVDRDVAPQIKNEQSIYENIDFEVSEYKKDIGVEQPHNGDKTRLLQARWRYPSLSVHGIEGAFYEPGAKTVIPKKVIGKFSIRLPNQDPKHIEECVVKYLNDKWAERGSPNKMKVTMLSAGKPWTEDPNHPHYAAKRAIKHVFNVEPDMTREGGSIPVTLTLQEATGKNVILVPVGACDDGASQNEKIDIYNYIEGTKLLGAYLHEVGK</t>
  </si>
  <si>
    <t>MDAVQQQTNSTSNIDSAKCQKLKRFVIVGLLITIGILSWHFYEYFHSKPPKTPDDVLTLSKNLYAEETEVSPYLYKVNLQGKTTSGAHDDRAPRNLFEHQDLLARDANSTTALLMRLFDNYELDVAVQEHPTPEHVQEQYDFLRAVMTRVMKLTMRFLVHKDIVSVEYDDQLRLLQELWFTPYSRGRGIVGSSSFEVFMAEIRDQKVLGLHNWLYFADQEQRGNVDYKGWLNHKEMGKHNQMVLSRYTFHNINKPVNGFFVGISPELDMALYTACFLATAKEEPCHIQLGHASAIVSHEWKWNGMRLIGTVYPDS</t>
  </si>
  <si>
    <t>MYGTWGVFLGGILLLQVLQLSMGLDNGLALKPPMGWMSWERFRCITDCKYPDECISEKLFQRHADLLVSEGYADAGYEYVIIDDCWLEKNRDNDTQKLPDRKRFPNGLNALSDHIHNQGLKFGLYQDYGTNTCAGYPGVIKHMKLDATFADWDVDYVKLDGCYANISDMASGYPEFGRLLNETGRPMVYSCSWPAYEDAGEMPDYESLKQHCNLWRNWDDIEDSLESLMQIIDYFAKNQDRIQPHGPGHWNDPDMLLLGNYGLSYDQSKLQMAIWAIMAAPLIMSNDLAAVRPEKAILQNRAVIAVDQDELGIQGRRVLSRNQIEVWKRPITPVTKSGHHSYAAFVSRRDDGAPYRIPFTVKELGLTNPKGYNVQDLYDASSKLGVFQSESQITRVNPNGVTFYKFTA</t>
  </si>
  <si>
    <t>MVMLPLTLVLILIMRLDGMLAALQLNEQRMRDLRNSHSEVPVYMEDYEALPEGSTYNDLINEEFILPASKRTQLQILAAERARRCQPYRYGNGESMELERNTLMKDSRTSFLPLGIPRECLGSGIELDIKPIDEEAYQRQKKRYQDIPYWLEKIRIRERREAERHAEEASAEISEATAALQSFWNEEGTREGIRMTAKTMKRYMDNKVDPCVDFYKYACGNWERLHPIPKDKAGFDTFEMLRESLLVLRNLLEKNTPVHSAAELRKSPVRNTLFKLNEQGEGEGEADQAAELTARLRRHIVSKRQLLNRVLVRYKRYTNGTKRKRLIETPRERTKEEEAAPPVLPKDKTKDKSDNEEQLHVPTDFLKPHQDAQLKAKNLYRSCVNSAVLAKRLEPLHTLIRELGGWPVLESQWSESNFNWQVLAATLRRYNNDILIVQWVGDIKNSEENIVQFDQTGLGLPTREYFLQPSNAKYLQAYQRYMAEVMHKMGSKADAQRVASELVAFETQLAGITAPAEQRLNVTKLYKRMTLDQLQAVVPIKWRAYLQSLQDREVLGTEEVVIYAVEYMSKLVTLLDETDPRTVSNYMMRFVRHRINNVDDRFDDIKQSFYHALFGREESPQRWKVCIAQVNTNMGMAGSMFVSRYFDNNSKRDTLRMTHDLQQAFRDILKTTDWLDDTTKQLAEEKNAMSLKIGYPDFILNPSELNSKYAGIEIYPEKYFENTLNVLLHTAKTEQKLHERVNKTNWQTAPAIVNAYYSRNKNQIMFPAGILQPPFYHRHFPKSLFGGIGVVIGHELTHGFDDKGRLFDRNGNIHKWWTDSSIRGFDERARCIIQYSNYTVEEVGIVLNGESTQGENIADNGGLRQAFHAYQRWLKEHPSEVSEILPGLNMTGPQLFFLNFGQVWCGAMRPEAIRNKLNTAIHSPGRFRVIGLSNSVDFAREFNCPLGSPMNPQKKCSV</t>
  </si>
  <si>
    <t>MSRHSQLKLAMPSVHGAPATAPGSPMNAKARSVKLGLGVNQRTGRVQWCGLTCCKMLLLLPVVMLPLTLVLILIMRLDGMLAALQLNEQRMRDLRNSHEVPVYMEDYEALLPEGSTYNDLINEEFILPASKRTQLQILAAERARRCQYRYGNGESMELEERNTLMKDSRTSFLPLGIPRECLGSGIELDIKPIDEEYQRQKKRYQDIAPYWLEKIRIRERREAERHAEEASAEISEATAALQSFWEEGTREGIRMTQAKTMKRYMDNKVDPCVDFYKYACGNWERLHPIPKDKAFDTFEMLRESLDLVLRNLLEKNTPVHSAAELRKSPVRNTLFKLNEQGEGGEADQAAELTAERLRRHIVSKRQLLNRVLVRYKRYTNGTKRKRLIETPRRTKEEEAAPPVVLPKDKTKDKSDNEEQLHVPTDFLKPHQDAQLKAKNLYSCVNSAVLAKRGLEPLHTLIRELGGWPVLESQWSESNFNWQVLAATLRRNNDILIVQWVGADIKNSEENIVQFDQTGLGLPTREYFLQPSNAKYLQAYRYMAEVMHKMGASKADAQRVASELVAFETQLAGITAPAEQRLNVTKLYKMTLDQLQAVVPEIKWRAYLQSLQDREVLGTEEVVIYAVEYMSKLVTLLDTDPRTVSNYMMWRFVRHRINNVDDRFDDIKQSFYHALFGREESPQRWKVIAQVNTNMGMAVGSMFVSRYFDNNSKRDTLRMTHDLQQAFRDILKTTDWDDTTKQLAEEKVNAMSLKIGYPDFILNPSELNSKYAGIEIYPEKYFENTNVLLHTAKTEQAKLHERVNKTNWQTAPAIVNAYYSRNKNQIMFPAGILQPFYHRHFPKSLNFGGIGVVIGHELTHGFDDKGRLFDRNGNIHKWWTDSSRGFDERARCIIAQYSNYTVEEVGIVLNGESTQGENIADNGGLRQAFHAYRWLKEHPSEVSDEILPGLNMTGPQLFFLNFGQVWCGAMRPEAIRNKLNTIHSPGRFRVIGTLSNSVDFAREFNCPLGSPMNPQKKCSV</t>
  </si>
  <si>
    <t>MFGLGQLLAVALLLIFLPSGLRGATTRTHLDTKAIRPRFNADPGRIINGEASLGATRHQVGIRKALNDGYFFGTGHLCGGSLIRPGWVLTAAHCFVDQIYDGTFVPKEEFIVVMGNLDRYNRTNTLTFTIEERIMQLDKFDLSTYDKIALLMLNGTVPTGHPTIRPIALNRFAIPEGVVCQVTGWGNTEDGYVSDIMTVDVPMISEEHCINDSDLGHLIQPGMICAGYLEVGEKDACAGDSGGPLCQSELAGVVSWGIQCALPRLPGVYTEVSYYYDWILQNMGENGEGSGEESEGSGEGSGEGSGEGSGEGSGDDGSGDDEDGSGDGGGAMAAVAGSLTLLLGILALRLMATQ</t>
  </si>
  <si>
    <t>MSSNGSDLGHNNRRNEKGNPDSVHSSMRGSMSSTRRKSINFQNQLQLALSNECDVMYCSLSSGRFRAPNGENFPPHGGKLKLSPLEKYDDANRGVPPPPAPNSDCFATCVANQLPSQSCSVGSAKPETSVMQKHGMAGNGMVGSGMSNGMAANGTNYHQRGVSPNSRYRLERYRESQSTPQSKLMDNMGGMPSAVPVSATRLLLPSNVPLPLAQCENYNAYLGSTVHTPVKRYVPTPPPAMELYSLSISSSPAANLPTPAAAVASSASTSASAMQSQYANMPYNYRSKCCHSEAHGSLSRTSQTYASCSPACTSPSPAPSTSMSMVFSAASSCSPIMTATSSASGNHRGDDSDSVIVVPPGGGAMAQIEAENPSGTCLHCNTVRRTTGVHQTQTTGPISPVPISLPVPMAMPVMSGLNEQMPSQSLESSMVSVQAKRLEGGNMAVPPGSNQHQLYRSQMASNPRLQHIHHQTQQHQSLQVLPQPQNHHLSKKRIGMYMRRTTSQFFGVEPSTEAADCALWQGRHRRLAIRCFGMFDTELYHMQQAIGGGNEDAGQSNGTNGNYAPDRPDILPVQDAIGMDMTMSGDSRQKCYTNRDFLAGEFVERKASVGYMFVAMVSYLVHMFNKRRPIQMHRVRCWQWSRSFAPIHVQSHSNQQTDADGCLTDGLEAIIDDEVFFDSPCEITTSVNDESSDIGRQAAKPRPCADQSGVGVSVYMAERQQNGWRTSALNSGGNASDINLTGDQSSHQPGAAHIPLCSSVSSQMQPAMRSSHSTTSTCNRGNRIAQLLDGVLENSRRPPLRCIKYFSVNDLDDRTDHRPFFTYWINTVQVVVLLSIICYGIAPIGIGSEQKTGQVLVTSLSLQTVQHVEQRNLWIGPRNIDLHMGAKFAACMRRDIKITEVVTKTRRHERETACCIRNDDSGCVQSSQAECIRGLYPTKSISTWKKWSPSESGPGGRISGSVCGLDPKFCDAPASIAPYEPDDITKWPICRKTNSFTQRYRYKDHTSEHMVCEVIGHPCCTGLYGECRITREYCDFIKGYFHEEASLCSQISCLNNVCGMFPFISVETPDQLYRLLTSCMHAGILHLAITLIFQHLFLADLERLIGTVRTAIVYIMSGFAGNLTSAIVPHRPEVGPSASLSGVVASLIALLVWMHWKYLHKPHIALFKLLLLCSVLGIGTLPYQLNFLGLLAGVICGCLLTMSLVPFTTFSKYGRKKKINLIWTCLFHVVVYTAMIVTFYIHPSEFHSISFVDMFSNSNGYDNFTNADHHGVDVSSNTRYSQTQNSQYYYHHHSDDIIRKSVTFTEKALVSHILYPTAPRKTSQQWQEVEYSRSFNHLSNYSDRIKKSIGNISKLKQVFTSPIRFSNKNNHSLMTELTSVHSENKQKYLGYINNNTEFNV</t>
  </si>
  <si>
    <t>MSPVQSYSHSRLLLLVVIVTLGVVQSSRLPAEVGSQPHSISLRRNGVHVGGALIREKWILTAAHCVSLGGGQQSYPAKSYNVRVGSIQRLTGGQLVPLKIIIHTNYSSSDAVGSNDLALLELETSVVLNANTNPIDLATERPAAGSQIFSGWGSSQVDGSLSHVLQVATRQSLSASDCQTELYLQQEDLLCLSPVDDFAGLCSGDAGAPASYNNQLVGIAAFFVSGCGSEQPDGYVDVTQHLEWIENA</t>
  </si>
  <si>
    <t>MHTIFRGPLLYRRICQIVVPKTLPRNYIHRELPSNLTRAMPSTLSAKLAPVARKDESVAEDFHGTQIKDVYRWLEDPDSTETEEFVNAQNSISRPFLEGEEWKKLNTKLTKLWNYPKYGCPMRYGNYYYYFMNTGLQNQSVMYQQKSGDESESKVFLDPNTLSEDGTIALTQKAFSEDGKYMAYGLSESGSDWIKIIRDAETGKDLSEVLEKVKFSEISWTKDNKGFFYGRYPDQDGKTDGSETKNENQKLYYHRVGESQDKDTLVVEFPEEPSWRIQSTVSDCGKYLILAIVKCRDNIVFYADLTPGAEITSKLNVKKIVEKFEADYDYITNEGSKIFFRTNNAPNYQVIAIDFNNSAEDKWETLIAEHKSDVLDWVKCVDNDKLLVCYIRVKSVLQVNSLKDGTLLREFDLDIGTIVGTSGEKKYSEIFYNFSSFLNPGIYRYDFKTPDKSPSVFREIKLNLEGFRREDYAVEQIFYKSKDGTKVPMFIRKKRDSVEPRPCLLYGYGGFNISMLPSFGLSGLMFIDTFDGVLAYPNLGGGEYGEKWHNGGRLLNKQNVFDDFQAAAEYLIENKYTTKDRLAIQGGSGGLLVGSCINQRPDLFGAAVAQVGVMDMLRFHKFTIGHAWCSDYGNPSEEHFDNLYKFSPLHNVHTPKGAETEYPSTLILTADHDDRVSPLHSLKFIALQEAVRDSEFQKNPVLLRVYQKAGHGAGKPTSKRIEEATDILTFLSKSLVDIVN</t>
  </si>
  <si>
    <t>MSIRSTHCIPTRVYLHLLLVSLPLLAVHATPAISPQSLRGIIFPVETFDCQLEDVARTKGTCRRMEDCPSALNGWLERRESPKTCYFVRFDHYVCCAPVAPIVTRSSQQACNELNKVSKVKEIDEFFVSVVGGMPTRPREFPFMAALWRSNFDQRIYYRCGGALIANNFVLTAAHCADLGGEPPSQVRLGGDNLTLEGEDISIRRVIIHPDYSASTAYNDIALLELETAAKPELKPTCIWTQKEVNTLVTAIGYGQTSFAGLSSAQLLKVPLKSVSNEECQHHYQKDQLAQGVLTQMCAGDITGERDTCQGDSGGPLLMQDGLLGYVVGITSLGQGCASGPPSYTRVSSFVDWIEGIVWPAQQVTNAPQPNQMTSFSPEFDLRAT</t>
  </si>
  <si>
    <t>MEPHFFFTVLWMLLMGTSSTYAQEIFGYCRTPDENSGTCINLRECGYLFLLQSEEVTEQDRRFLQASQCGYRNGQVLICCANSRMRNQQPQWGNHPQPQTTKPTKRSGTKLLPMAPNCGENFGDRVVGGNETTKREFPWMALIEYTKGNVKGHHCGGSLINHRYVLTAAHCVSAIPSDWELTGVRLGEWDASTNPDTVGKNGRRDCNEPYVDYPVEERIPHPQYPGNSRDQLNDIALLRLRDEVQSDFILPVCLPTLASQHNNIFLGRKVVVAGWGRTETNFTSNIKLKAELDTPTSECNQRYATQRRTVTTKQMCAGGVEGVDSCRGDSGGPLLLEDYSNGNNYYIAGVVSYGPTPCGLKGWPGVYTRVEAYLNWIENNVR</t>
  </si>
  <si>
    <t>MEPHFFFTVLWMLLMGTSSTYAQEIFGYCRTPDENSGTCINLRECGYLFLLQSEEVTEQDRRFLQASQCGYRNGQVLVSTPLKSCGICCANSRMRNQQQWGNHPQPTQTTKPTKRSGTKLLPMAPNCGENFGDRVVGGNETTKREFPMALIEYTKPGNVKGHHCGGSLINHRYVLTAAHCVSAIPSDWELTGVRLGWDASTNPDCTVGKNGRRDCNEPYVDYPVEERIPHPQYPGNSRDQLNDIALRLRDEVQYSDFILPVCLPTLASQHNNIFLGRKVVVAGWGRTETNFTSNKLKAELDTVPTSECNQRYATQRRTVTTKQMCAGGVEGVDSCRGDSGGPLLEDYSNGNSNYYIAGVVSYGPTPCGLKGWPGVYTRVEAYLNWIENNVR</t>
  </si>
  <si>
    <t>MLKFAVLLSVLACALAGTIPDGLLPQLDGRIVGGYETSIDAHPYQVSLQYGSHFCGGSIYSHDIVITAAHCLQSIEAKDLKIRVGSTYWRSGGSVHSVSFRNHEGYNSRTMVNDIAIIRIESDLSFRSSIREIRIADSNPREGATAVSGWGTTESGGSTIPDHLLAVDLEIIDVSRCRSDEFGYGKKIKDTMLCAYPHKDACQGDSGGPLVSGDRLVGVVSWGYGCGDVRYPGVYADVAHFHEWIRTAEE</t>
  </si>
  <si>
    <t>MFIQSFLLLLALNSLSAGPVIRPEERIIGGQPIGIEEAPWQVSIQRDGKLCGGSIYSADIIITAAHCVQGQGYQVRAGSALKNSNGSVVDVAAIRTHELGNDIAIVRLSKPLEFTNQVQPIPLAKTNPPPGSIAFVSGWGSSSYYSHIDLQGVNLYIQWPYYCGLTEPSRICAGSFGRAACKGDSGGPLVFDQQLVVVSGGTKDCTYSSIYTSVPYFREWILNAIDEIMSANRN</t>
  </si>
  <si>
    <t>MLRWPVVCLLLPLLATAKIFDRCELANLLQHRFGLPAAQVATLVCIAQHSDFNTAAFGGGVGLGGGSHGLFQISDVYWCSPPGQGKGCGLSCSRLRDDIADDVLCVRKIYAEHQRISGDGFTAWQAYDAYCRQDANSYVAGCGGPGSALSVAASYHKPQQVQVHSYPVQQYHQVAQIQPQGKIYSRCELAQELYYQKLPMPQIPTWVCIAQHESSFNTAAVGRLNADGSADHGLFQISDLFWCTHQRAGKGCHATCNQFLDSSIGDDVQCIRRIHQEHTQISGDGFNAWTVYKRCLNQHYEQIAACFAKPPAHQPQHHPNAIAGGPVKSKVSYAYQYGQVQVHTPIAPAVNQYYRPPQPSPVLSYQTNVAAYSGNPFLRPRPVNPPRQHPNAGVPLKNQTPANPFYIHKQQTQYQPQYQTHFQTHYQRTGKVYNRCELAQEYFSHKFPMQDLATWVCIAEHESSFNTTAVGRLNADGSADHGLFQISDLYCTHNDGGGKGCHIDCNRLLDSDITDDVKCVRTIHEEHTRISGDGFTAWTYNGHCRQKTRADVANCFDGKDLPAEVAKPSKGNELVKKTSPTPKAKIYNCELAKELYHRHKFPMREIPTWVCIAEHESSFNTAAVGKLNADGSEDHGLQISDIYWCTHDQTSGKACHIECDRLLDSDISDDVQCIRTIHEEHTRLSGGFNAWTVYNGHCRNQNLAKLSDCFDGNEISEADKTSHYGERPQVMPHQSPQKPQHKTATIQEYAGNPFLQNLQAAKPPQPTLNKNKLTNNVVAPKEQKNKLYATNPFFNGQVQSKPPPTQGAPVYSTKKPNYDHNPFLKAPGSVTPSKPSHASQEVKLHDSTSYAQNPFLSLLGKPIVPAQAPIKPQSKPPSPSKSQLVSRPYVSSDSFRNEVIKFTATSAAVATTASFTKQSVTTTTRKPQTASTKPVSTTAKTTSLPLWSWQTSTTAKPTISESGNRYTTSTTRSVITNKPNHPTIAAVSRPTTRATTRSTNGPIRTTSQPGTYLNTPLSSRSPIRQSTIRSTVFTTRSTTRPTIRSTTHAISRPTSSPTTRPTTRLTTRPTTRTTTRASSPTTRPTVGLTTYQPTRTPTSITRRPIYTTQKQYTTTTRATTPYPTVSKTTRPSTTTRPLTTTRYIPTTRQSVITQTTNRNSAIYLPRNNTISTNRSTKSPYHYVSINKPTTRSTTSTRPSTTIRYSPTTRQPPTTRSTTRYSAITASTRQTSTTPRPYLFTSTTKKSVTTKDPFDHPFFQKFKAKFEKTTTTTNQASTLAVNQNQTTISPYYAKYQENKVKTGAKTVLSYDFGQNRNTTSRPKSFDVYLNWNK</t>
  </si>
  <si>
    <t>MSWLISAVFLLLSLCAFSMGQDTISAMCLSDERCTSLKRCEDSDDSGRRIRPRSSRICGTQRVCCEKAQLDSYDRWLVERTTTVPSTIRNKVSSVLEPPNESCGQNMECVPRKLCRDNIINDSGISLINPRISPIQCSKSLYRCCAVQKVDDSESPYLVKQANFKYKNCGYSNPKGLIPDNDKFPYSEDVSIFGEFWMVGIFTGRQEFLCGGTLIHPRLVVTTSHNLVNETVDTLVARAGDWDLNLNEPYPHQGSRIKEIIMHSEFDPNSLYNDIALLLLDEPIRLAPHIQPLCPPPESPELTNQLLSVTCYATGWGTKEAGSDKLEHVLKRINLPLVEREECAKLRNTRLEARFRLRPSFICAGGDPGKDTCKGDGGSPLFCQMPGEMDRYLVGIVSWGVECAVEDIPAVYVNVPHLRGWIDEKIRGLGIVLQA</t>
  </si>
  <si>
    <t>MRNYHLEYKVLIEDLAPLVHAQRAENLRKKLLIQWPHIDVLSAFYTHSENDYLDSLLERFPKRVQVKQFGWSYERRPLKVLTITNGDGRRNKPVILIDTVHAREWISPSMALYIIQQLLDNYGDNQELLQDYDWVIMPVVNADGYEYHTDSRYWRKSRRPTSNPECIGTDINRNFGYEWGHDEGSSSDPCENIYRGRPFDQSESQVLRDVMLHYKGRLNFYLSLHSYGNYFLLPWGYTSDFPDTYDMMSVADAGAKAIIYSTNGIYSYGSTYYVLYPTSGDTTDFAFGVVNATVMTMELPAAGFQGFDPWISQIERLVTESWVGVRAMAAEVIRRYP</t>
  </si>
  <si>
    <t>MRFILLSLLLASFCLWEAVHTCASIEQRYKFPNSNVYVRLRRGDKLQYEMKGEKSLQTVTFDNFDSSANLVETSSGSYQLTDGQSTVEFTLVKSGVVATGSEITHVKVSRDQVLQGTQPRDCVPLKTGSTHWFSGPEQKQHYWPVERRHSNYSYLPKELDNFGVGERYWLNGDGVFLYVESNTPLFIDQNSAAYPDLCLSAISALPYDPRVTSAKFVYHVAVAKDAKAAHRYAVKTFLGQPTGYPERMVMHPVWSTWALYKAEVSDDVVRDFAKQILDNGFNNSQLEIDDDWEDYGAMTFRKNKFPDSKTLTDDLKALGFRVTLWIHPFINNNCTAIYDEAKSGYLVLDHEGSSDTQWWNSKPKDAAILDFTKTEVQEWFSKRLKRLQDEDGDSFKFDAGETSWLPSDPVLQASSSMVTPLQAVGDYVRTVAAFGDMVEVRAQNTQDQPIFVRIVDKDSEWGWNNGLLTLISSMLQMNLNGYPFVLPDMIGNGYYEKPPTKELFLRWLQANVFMPALQFSFVPWNFDDEAIAISKNFTAHATYTPYIMKLFKRAVDSGEPVNVPLWWIAPTDEVAQSIYDEFLLGEDIAAPVVVEGATKRDIYLPEGEWQDGNSDQVYTGPTWVMDYAAPLDTLPYFRVGFTL</t>
  </si>
  <si>
    <t>MSAQVESNGASESNNNCVKDVRLLLLPENSTDSDGNPASVAFSAESHKKIDDLTRTIDVGHVRRKRLWRVPWFILLMSFVQISLHWIASECMQKVLIFPEWNVEYWRLLTYMLLHSDYWHLSLNICFQCFIGICLEVEQGHWRLAVVMVGGVAGSLANAWLQPHLHLMGASAGVYAMLGSHVPHLVLNFSQLSHRFRIASLLILLLSDVGFTTYHFCHNHNRNPRTSLEAHIGGGVAGILCGFIVRRLQPANQKAIY</t>
  </si>
  <si>
    <t>MFPPRLLRIAFVICLLIVLLSPSADSAQTKTRRRLRRPTTSVSSSRSNLESKKSTEAPEAEKRIDQITSATTTSARRTRLRSKAKLGAAAAGGAAVAAGTALVASGSSLKGKKTKVDDGTPKIVCYYTNWSQYRVKIGKFVPEDIPALCTHIIFAFGWLKKNKLSSYESNDETKDNVPGLYERMMTLKKANPKLKILALGGWSFGTQKFKDMSSTRYTRQTFVYSAIPFLRKRGFDGLDMDWEYPGSDDKKNFVLLLKELREAFEAEAQELKKPRLLLSAAVPVGPDNIRGGYDPAIASYLDFINLMAYDFHGKWERETGHNAPLYAPSTDSEWRKQLSVDNASLWVKMGAPKEKLVIGMPTYGRSFTLANPDKHGPNAPASGGGREGVYTKGGFLAYYEICEMLLNGAVYVWDDEMKVPYLVDGDQWVGFDDERAIRNKMWIKSNGFGGAMVWTIDMDDFKGEVCGGNVKYPLIGAMREELLGISRGKEKDVNWTAVAATFEDIEEKPEPIKISVDEILNKVRKPQVQKKQRIKSGANVASNTRPAQVFCYLTSWSAKRPGAGKFQPENIDPKLCTHIVYAFATLQDKLTEATDDDPENYESVIALRDNNPDLQILLAIGGWAFGSTPFKELTSNVRMNQFVYEAIDFLRDYKFNGLDVDWEYPRGAEDRVAYVSLLKELRVAFEEAKSSGLPRLLLTAAVPASFEAIAAGYDVPEISKYLDFINVMTYDFHGQERTVGHNSPLFALESATGYQKKLTVDYSAREWVKQGAPKEKLLIGMPTYRSFELVNDTQFDIGSPSSGGGKAGKFTNEAGFLSYYEVCSFLAADNTTLWDSEQQVPFAYRGNQWVGFDDERSLKTKTEWLKEQGFGGIMVWSIDMDDSGRCGSGKYPLLTALNDELKDYKVELEYDGPYESHGPRGAYTTKDPHDVCAEEDGHISYHKDWADCTHYYMCEGERKHHMPCPANLVFNPQENVCDWPNVEGCHTPTEAP</t>
  </si>
  <si>
    <t>MKWFLLFVAALGLGLATADSSADSIETTYNYYRLPTSLRPQKYHLRILTLENPEDLRFSGSVKILIEALENTKNVTLHSKNLTIDESQITLRQIGGEGKENCVSSTAVNPSHDFYILNTCQELLAGNTYELYMPFAADLNRQLEGYYSSYKDPVANLTKWISVTQFEPASARLAFPCFDEPDFKAPFVVTLGYHKKTAISNMPEKETKPHETLADYIWCEFQESVPMSTYLVAYSVNDFSHKPSTPNSALFRTWARPNAIDQCDYAAQFGPKVLQYYEQFFGIKFPLPKIDQIAPDFSAGAMENWGLVTYREIALLYSAAHSSLADKQRVASVVAHELAHQWFNLVTMKWWTDLWLNEGFATYVASLGVENINPEWRSMEQESLSNLLTIFRDALESSHPISRPIQMVSEISESFDQISYQKGSTVLRMMHLFLGEESFRSLQAYLQKFSYKNAEQDNLWESLTQAAHKYRSLPKSYDIKSIMDSWTLQTYPVINVTRDYAARTAKLNQERYLLNTQVARAYRGGCWWVPLSYTTQAVQFNNTAPKAWMECGKNGESLPKTIQDLPGPDQWVIFNTQLSTLYKVNYDANWKLLIETLTNGDFERIHVINRAQLIDDALYLAWTGEQDYEIAMRLIEYQREREYLPWKSAFENLKRVGRIVRQTPDFEFFKRYMKKLILPIYEHLNGNDTFSAIPQQDQVLLKTMVVNWACQYQVGDCVPQALAYYRNWRAEANPDKNPVPINVRSTVYCTSIKHGSDSDWEFLWTRYKKSNVAAEKRTILTALGSREVWLLQRYLELTFDPKEAIRKQDSMWAFQAVAFNEVGFLLAKKYFMDVDFIYKFYHPLTKDMSRLLSPLSEQVITLSDFNEFKDFVNNSRQSLKGLQAIQQTLEIMLTNVQWKERNYHQMSRSIQQL</t>
  </si>
  <si>
    <t>MKFACATVLLLATILGAQAVDWNSVKNLNIETPMPKVHGETLPSGRITGQIAEPNQFPYQVGLLLYITGGAAWCGGTIISDRWIITAAHCTDSLTTGVVYLGAHDRTNAKEEGQQIIFVETKNVIVHEDWIAETITNDISLIKLPVPEFNKYIQPAKLPVKSDSYSTYGGENAIASGWGKISDSATGATDILQYATPIMNNSGCSPWYFGLVAASNICIKTTGGISTCNGDSGGPLVLDDGSNTLGATSFGIALGCEVGWPGVFTRITYYLDWIEEKSGVVNNG</t>
  </si>
  <si>
    <t>MKRSTTQILTRLRELMLRAQVGDSCGISAYIVPSDDAHQSEYQCQHDERSFVSGFDGSAGTAVITTETALLWTDGRYYQQAEKQLDSNWVLMRDGLSAPSIGAWLAKNLPKGSFVGVDPRLLSFRVWKPIETELSSAECQLVPIEGNIDEVWGEDQPPQTSNKIITLKLEHSGVTIAKKWDVVRQQLKEKNADALVSALDEIAWFLNLRGSDIDFNPVFFSYLIVTNDELLLFVDSGKLPTDFVQQKENNVQISVLPYASIGIEISKIVSTRESKIWIAPTSSYYLTALIPKSRIQEVTPICVLKAIKNDVEIAGFINSHIRDGVALCQYFAWLEDQVNKGAEDEMSGADKLESFRSTKDKYMGLSFTTISASGPNGSVIHYHPKKETNRKIDKEIYLCDSGAQYLDGTTDVTRTLHFGEPTEFQKEAYTRVLKGQLSFGSVFPAKVKGQVLDTLARKALWDVGLDYGHGTGHGVGHFLNVHEGPMGVGILMPDDPGLQANMFISNEPGFYQDGEFGIRVEDIVQIVPGQVAHNFSNRGLTFKTITMCPKQTKMIKKELLSDAEVKLLNSYHQQVWDTLSPILSREGDFTLSWLKKEVQP</t>
  </si>
  <si>
    <t>MSQQHEATAAAAEKPLNNGYLQANAPLEELSATVVSPLLGQQQVQHQAPQMQQQQQQQQQNKLPTVVFLAPDGSGGVGIQRGNPAQGNPGMVTGTGSHDWLLKESQQRRRLLVLAIAFTVLGAAIGALAIYFASVHQRCHLYRLEPDDDRPNGRWNQDSGSAHEGQDNICMTQECVRTAASLLSAMDLNSDPCEDFQYACGTWNKMHPIPEDRSSISTFEVLSDQQQVILRAVLEEPIDERDNKAIKAKTFFKSCMDIPQIRKIGTGRLKQVLQSLGGWPVIERNWSPPADLSVRLMGQLRLNYSEPVMIELYVGADDKNSSVNILQMDQLQYALPSRDYYLKSSANDRRAYHRYMTQVALLLGADPATAAAELEKVVLFETQLVNVSLPEARHDTSLVYRKMLLPELQELVPEVQWQEYLQAALGPGIPLQEDEPLVTYGHYLTEMGKILAHTDRRVVHNYMLWRLVMSLMSHMIDEYQRERVEFRKILGIQSERTRWSQCVEWTNKKLGVAVGALFIRDNFNQESKEVALEMIHTIRAFNELLAENDWMDDETRAVAKEKADSMNERIGYPELLTNATELEQEYVNTIVPDNFINNVLSILQWESEKMLRLLRQPVDKEKWTTEPAVVNAFYNPNNDIVFPAGILQPLFYSQHFPKSLNYGGIGVVIGHEITHGFDDKGRQFDKGNMMQWWNNATIEAFRERTQCVIDQYSRYKINEVDMFMDGRMTQGENIANGGLKQAFRAYKKWETLHGREQQLPGLNMTHDQLFFLNYAQIWCGSMRPDALTKIRSAVHSPGFVRVLGPLSNSRDFASAYKCPLGSTMNPAEKCSV</t>
  </si>
  <si>
    <t>MNVEQVLLISLALISLAPAILSIRTCGSHEVCVSKKKCDESDDSGKGKLKRILDNSCGRDLECCDREQLENFEAYQAEIEYRNQRRKNIWASSDNPLEEPKPNLVGAKEDEPGYKSCGVKRECVPRHLCSTGVVNEDGRYIIKPRINESNFGCRVVEECCPLGDQIEEGRNPIQRNVKDFLLKGCGYSNPKGLYYQDGYNNGESVFAEFPWMVALMDMEGNFVCGGTLIHPQLVLTSAHNVFNRSDSLLVRAGDWDLNSQTELHPYQMRAISELHRHENFNNLTLYNDIALVVLRPFQVAPHIQPICLPPPETPQMEAELRSASCLATGWGLRYSTSRTMENLKRIELPAVDHESCQRLLRHTVLGRRYNLHPSFTCAGGVKGKDTCMGDGGPLFCTLPGQKDRYQLVGLVSWGIECAEKDVPAAYTNVAYLRNWIDEQVTSGFPLIEG</t>
  </si>
  <si>
    <t>MHTALIGVPTFVGIILMFQLLHSGCSQFLDPACGIRTQSRTAYRIINGHAKYNSSPWMVFLHSTTDMFVCGGSLITDKLVLTAAHCFIANQHLVARLGYERTRSEECTGYYCNFREEHMVDAGFKHKLYDPNTHANDIAILRLSKSVYRDNIRPICVVWDHRWRHYLDKIDLLTATGWGKTQMESDSDALQTLDIRQPPDVCAKFIGQTIAGNQFCAGNWDSNLCNGDSGGPLGAVITHKNTQRFQVGIASYTNRNCQKASVFTDVLSHAEFILRVWRMYGKGQTLPIPKKPPTTRPPTWWHTTRIPKQTFQDYDYDTNHGSHWDWNYSPEWYPGGYFYIST</t>
  </si>
  <si>
    <t>MLVVQLIAVFLSLGLANALPADTGRASSVTTVTIVRGHGYEIEEHEVQTDGYILTMHRIPYSKNTGYDGPRPVVFLMHGLLCSSSDWVLAGPHSGLAYLSEAGYDVWMGNARGNTYSKRHASKSPLLQPFWNFEWHDIGIYDLPAMMYVLYWTNVTQLTYVGHSQGTTSFFVLNSMIPRFKSRIRSAHLLAPVAWMHMESPLATVGGPLLGQPNAFVELFGSAEFLPNTQLMNLFGALLCSDEAIQFMCTNTLFLLGGWNSPYINETLLPDIMATTPAGCSVNQIFHYLQEYNSYFRQFDYGSTRNKKEYSSKTPPEYDVEGIDVPTYLYYSDNDYFASLIDVRLRYTMNPSALKSAYRMPEEKWNHIDFLWGLNIKEILYDRVINDINN</t>
  </si>
  <si>
    <t>MKWLVLFVITLGLGLATPNSTYNHYRLPTALRPIKYDLHVLTQLEYADDSFNGSVKIQIQVLENTNNITLHSKELTIDETATTLRQITGEDLKNNCVSTEVNPEHDFYILRTCRQLLAGQVYELSLLFSSTLSDRLRGYYRSSYVDPANETRCGLAITRRRKQIFNPCMFTGLSNMPVKHTGKDDFLPDYVWTEFQSLPISTYLVAYSVNDAKEGIRKGDSKWAFQAVAKTEVGFHNNNIGSIS</t>
  </si>
  <si>
    <t>MKWLVLFVITLGLGLATPNSTYNHYRLPTALRPIKYDLHVLTQLEYADDSFNGSVKIQIQVLENTNNITLHSKELTIDETATTLRQITGEDLKNNCVSTEVNPEHDFYILRTCRQLLAGQVYELSLLFSSTLSDRLRGYYRSSYVDPANETRCGLAITRRRKQIFNPCMFTGLSNMPVKHTGKDDFLPDYVWTEFQSLPISTYLVAYSVNDAKEGIRKGDSKWAFQAVAKTEVGFHNNNIGSISDYNQLMKSIPLLLEPFQRQIYTRKDYYEFKLFLADSQEFLW</t>
  </si>
  <si>
    <t>MLRNLSVCLISFIGLWCLSNTHTQRLPPEGRMRPLQDDSIRSPVDRDIVPELDAGPGKPEEKMWFHITDFQFDRVEGPTQPKPKPRQYPPPPMPGQPFPPPGGFKKKENKQRRLCEQKYSEYVERIFPNDTAVAADANDADFDGRVLRPGEYPHMAAVGFESDRGQVDYKCGGSLISERFVLTAAHCTSIYEAPPKVRIGDLDLASEKRSVEAQLLRIEQVFAHPNYKKKMYYDDIALLKLEKEVLTEYVRPVRLWVFPELPTTIAFAMGYGATSFAKPMTNRLTNLNLTVVPNECNAELPPLAETPSGVLESQICAQDYILNRDTCQGDSGGPLQLNLPGRRGHRIHYHLIGITSYGVFCRSSYPSVYTRVSSFLDWIELTVW</t>
  </si>
  <si>
    <t>MLRNLSVCLISFIGLWCLSNTHTQRLPPEGRMRPLQDDSIRSPVDRDIVPELDAGPGKPEEKMWFHITDFQFDRVEGPTQPKPKPRQYPPPPMPGQPFPPPGGFKKKENKQRRLCEQKYSEYVERIFPNDTAVAADANDADFDGRVLRPGCRGLRVGQRASGLQMWRQLDKREIRAYRSPLYIHIRGAPQVGSHRG</t>
  </si>
  <si>
    <t>MEFLTKVWAKEATAPEAIEAITGAAQEKQNAKTEKASASKETSTEETTTQKDWGYDLYPERRGETFKPKWTRVLFGLEGQENIDRFKCEENVYWCVKNPLVKLMMGALKSSGCPIDLRRHISCEVCDPTVTGGYDPKLNQIVVCQNMRNKSMVHGVLTHEMIHMFDYCNNDMDFRNVDHLACTEIRAANLAHCSFLAMFQGDASPFNVKEAHQNCVKSKALASVLAVRNISKADAVAAVERVFPKYADLEPIGRRIRRNSTDQQKAYMEAPMYGYDV</t>
  </si>
  <si>
    <t>MKLFVFLALAVAAATAIPTPEQKLVPTPVKDVKIQGRITNGYPAYEGKVYIVGLLFSGNGNWWCGGSIIGNTWVLTAAHCTNGASGVTINYGASLRNQQYTHWVGSGNFVQHHHYNSGNLHNDISLIRTPHVDFWHLVNKVELPSYNRYQDYAGWWAVASGWGGTYDGSPLPDWLQAVDVQIMSQSDCSRSWSLHDMICINTNGGKSTCGGDSGGPLVTHEGNRLVGVTSFVSSAGCQSGAPAVFRVTGYLDWIRDNTGIS</t>
  </si>
  <si>
    <t>MGACNITVLLLVIMLWLPHGLSMGNSCSASVLEARRFFELENEQLRRRFEEFLSGYNYNTNVTEANRQAMIEVYARNAELNKRLAQQIKSSDYVQSEDDIRRQAEHLSKLGASALNADDYLALQNAISSMQTNYATATVCSYTNRSDSLTLEPHIQERLSHSRDPAELAWYWREWHDKSGTPMRQNFAEYVRLTRKSQLNGHRSYADYWVQFYEDPDFERQLDATFKQLLPFYRQLHGYVRFRLRHYGPDVMPAEGNIPISLLGNMWGQSWNELLDLFTPYPEKPFVDVKAEMEQGYTVQKLFELGDQFFQSLGMRALPPSFWNLSVLTRPDDRHVVCHASAWFYQDSDVRIKMCTEVDSHYFYVVHHELGHIQYYLQYEQQPAVYRGAPNPFHEAVGDVIALSVMSAKHLKAIGLIENGRLDEKSRINQLFKQALSKIVFPFGYAVDKYRYAVFRNELDESQWNCGFWQMRSEFGGVEPPVFRTEKDFDPAKYHIDADVEYLRYFAAHIFQFQFHKALCRKAGQYAPNNSRLTLDNCDFGSKAAGRSLSQFLSKGNSRHWKEVLEEFTGETEMDPAALLEYFEPLYQLKQENSRLGVPLGWGPTDKIPSDCCGTFS</t>
  </si>
  <si>
    <t>MNYNMDEMEATRLLRHPRRWWSIGFGKRIVAISILVIIVLLFSLVYHGLVEKIDQVQQIAALNARHQVLFNQPFEEDQSALIVSPQTLHFKLLDEDMNDMEDSKNRRRKHMRQMLVKFRLNKKHRMRRDLHGLDLLDPVRMEANMQHYTKLRSKRAREALSQLEHEFVRCKKHTPQDCMSAFLRMYKMAKEVTEKMKMKAIMREQQPKLESSSMESHEQKGTFSPADLIQVTTAEATTVAVHATEPARTKIKPSRISWIIDGHDHDESPVYTDGAPKKETTKAPWNTTQLVEITTKIDATATERTTVESTTEKISWILDHFDKPQEILRTTEGPGQRIIRNVTTSASSEPIVDTENTNSDHVPTTENGLVFNITTDGPVETTKSTAQRKLSFWILDGEENVEPEVKSTNTTTTTAATTTTGATSETIIVTTELPKITFDWIDGREVVEPQETTTEVTGTTERLRKMPFDWIIDGEEVVEPQENVTTTTIATVAVSTTEINERIHNSTAYPTKPKPVKFDWIIDGGESSGEVSTSSTSQPLTTREAISNPESPRSSHPLDNPTSIENMLESFEQHEEQKPILRVLNANESSETVTDGYERQLWLKKFEDQARPNQNELIDTFGTALDAKALDKMGPKIPLNGHTWNAADAQILSLCERVALRMRNKVATMSDGETKEKGETFTASPSQFTSRAPGGFPVSGETMKASAQFMFNPNFGMPSIPVCFYMTPANFRMPMSNTPTFMGMQGAHFGGSSNPGAGIFFVPQQFGPSGNFFGGSGGSGAGGQANIFSKNASPQKPTNGQQQVYCSYMQNQSGQGAGQSQTSSQQQQGGQSASNANFKMRHANQTNTANQQGQIIYASYAGLPQQPIQERSRCPEPDQFSCGQQECIPAARWCDNVVDCSDGSDESACTCADRVDEERLCDGYEDCPMGEELGCFGCESLAYSCYENPQDFAKRNRSTISMCYSRLERCDGFMNCLNGREEQCSMLVTDVADHMSHGASASEGYLYHNYRGDWHPVCNNGEKWAALACMDENSRMDHSASLNVSFQTLTLPGPFIEPSLHAGVHFAQACHGRNSHDSVDHVAYVKCPPMQCGLPSKSSMLEHSKRVRRAVSDSKEIVGDGRIVGGSTSALQWPFVVAIYRNGKFHCGGTIYSDRWIISAAHCVINYGKYFYEVRALLRRSSYSPATQIQPVSHVVVHQAYERRSMRNDLSLLRLLNPLQFNRWVPICLPDKGRTTVGDDWIWGPVEHTLCTVVGWGAIREKGPSSDPMRQVIVIRKKCTDPEDQASEDICAGDPDGGRDACQGDSGGPLFCRSVSNPDEFYLGVVSHGNGCARPQEFGVYTRVTLYLDWLEMATTPRLLPKLQPLQLCPGFCVWGGKRCIAKRQRCDRNVDCLGGEDEVGCTYNFLPDMVGGVRQNISTTESDYHPVKESEEKSKMREVIPIDDEDLKAEQDEEDLLKSTTSLGQTETTGPMDLSFAEQITSTTSDDLSITDETTSTDFTVSDSATSPSTLLPTTTNPTWLPSTNIETSTFSFTTTESEASTKQETLPTTVAQTTTIPTSTEDLKKLDLVTEFIESTTFETTMEVETTTLSLTSTDAPKLVTTEGVKETTTTEDTTISSIVTLTTTPLATISTTILTTEKHVAVTTLAPTTTTESAKTTTTHSSSHSEKDQIQIPNKFVCKKMSQIVDIMMRCDRKVDCEDGTDELDCTCKDYLGSLKGLICDGKADCEDLTDEQNCVECQSNEFRCPLSKTCLPLSSRCDNKDCKFKEDEKDCFALTNGHDVHFDVHQQPKFSSTGIFSRNGHGVWRVVCAETGYHEHQAKTADAVCALLGFNGAHYFNSSEFVTQHEMQPITPELKGGRRMSAQIHSMVGDNVQFTENEVIIPELGHPSASRPEKDRLLPRKCVGIYVCNPYSNKTTPLKTFSAGQVVKEKPIEQVPVLSPTIETHNTPNVHFKPQIAMVVNKKDEILDRLDKLIKSKKNKTILVNEQLHEAIEELHWPWLADVYMGDLWCIGVLIDKHWVMVHESCLSGIDLETHYVSVLLGGGKTKRSAHRSNEQIRRVDCFEGVPKSNVLLLHLERPVRFTHHVLPTFLPDSSHQNQSHARCISVLHDDATGRIKTVAITRIHNATNCDSCYKLQEKQPPANLMRLLNVSEDMASISEEVELINGVAPTELPAITKFTTCNQFGLKNVSDAHHNPSDQGLVCRDSHTGWFPTALFNYNNSDCQSFKQPFGIRTLELVYKSLQDIIDKPCKMLLPAPDCSTHRCPLGTCLPQAAMCNGRSDCHDGSDEEETKCRQQKQCAPGEMKCRTSFKCVPKSKFCDHVPDCEDMTDEPTICSCFTYLQATDPSICDGKRNCWDKSDESSVLCNCTADHFQCSSSPEDCIPRDFVCDKEKDCPGEDERYCFGIEHPLHLQKKDFWTNSQHTQPEIAPQYGQVIEQTYGIWHTCFPKSKPPQVDEVREICKKLGYNPYRQPSYRLIDDEENKPVHTYELADRGRSFSNESLMGKYRDSTKALIISKFSPLQLNERLTLFLKSSRPIAELVRNATDSSMCYRLEIRC</t>
  </si>
  <si>
    <t>MEWHLVCCVLACTLVSTQVYGQEQEKIVLSLPDESGQPGKNLTLDVAQLKIVLPSPHETRVIGGHVTTNAKLGGYLTALLYEDDFVCGGTLLNENIVLAAHCFLGRMKASEWIVAAGISNLNQKGIRRHVKDFILSEQFREDDMNMDAVVLLKTPLKAKNIGTLSLCSVSLKPGVELVVSGWGMTAPRGRGPHNLLTVTVPIIHKKNCRAAYQPTAKITDSMICAAVLGRKDACTFDSGGPLVFKQVCGIVSFGIGCASNRYPGVYTDVMYVKPFIEKSIKALLAK</t>
  </si>
  <si>
    <t>MYACQSALQENEMEIFYTDFKLRRIKMLPKGGTPKTWLLLLLVSSVCVIESKASSFCTKADQCALDEEIKTAADSVQARYDHTRIYQVELASEEHVRLQALEQASDSCSFMGHARQPGQKLTIMVTGAKVADFDDLVHSYNVTHRVLYNFQALIDANYLEVAPEDTKPEEFDWKRYHPLESINAWLKKLAETHPEVLVELGVSAQGRPILGVQIAFDNENRTTVFVESGIHAREWIAPATATYIIQLVNSKDSAVQALARSQRWYIFPTVNPDGYQYTFKGDRMWRKNRALFGIRGVDLNRNFPFHWNVTGASGDPCRYDYSGPSAASEVETQRMIEFIRHRVSERIRTFISLHSYSQMIMFPYGHSAERVDNYHDLTDIGKLAANKIKDVSRIYKSGSIYETIYPSSGGSKDWAHGQLKIPITFSYELRGPADSEDLFILAKEIEPTAAEAFASIQTIVQEAGKRGYY</t>
  </si>
  <si>
    <t>MEIFYTDFKLRRIKMLPKGGTPKTWLLLLLVSSVCVIQESKASSFCTKAQCALDEEIKTAADSVQARYDHTRIYQVELASEEHVRLFQALEQASDSCSMGHARQPGQKLTIMVTGAKVADFDDLVHSYNVTHRVLNYNFQALIDANYEVAPEDTKPEEFDWKRYHPLESINAWLKKLAETHPEVLLVELGVSAQGRILGVQIAFDNENRTTVFVESGIHAREWIAPATATYIIDQLVNSKDSAVQLARSQRWYIFPTVNPDGYQYTFKGDRMWRKNRALFGICRGVDLNRNFPFWNVTGASGDPCRYDYSGPSAASEVETQRMIEFIRHRVESERIRTFISLHYSQMIMFPYGHSAERVDNYHDLTDIGKLAANKIKDVSGRIYKSGSIYETYPSSGGSKDWAHGQLKIPITFSYELRGPADSEDLFILSAKEIEPTAAEAASIQTIVQEAGKRGYY</t>
  </si>
  <si>
    <t>MHRLPWKWAWLPLLLLITAKLEQVGGKTYLDWARTDSQLTRLPFFGGGVHLLRYLHPLSMSPPSERGKISELRSELDANYVSYRGAQLWKLNFNATRGSMAEREEDDEAAEKRQVLASPDAQFNEVVALFGSEVWNINQDGIDILIERNVADARKFMDKVGYSYNIMIDDIESAIDESYVEVPAVEHPLDSVRNNSPWMEVPGSTMNWRRYHDQADIKQFLQTLLETYSENVELIQIGVTRNKRPEVIRVSNGNPDNWAVFVDAGLQARDWLSPAALTYAISKLTHLWGRPKGKKGEGQRQSRAEKAMRRIDWYFLPLANPDGYQYSRQTDRLWTKNRGYDSVGCYGVNLDRNFDYGWDGTGSTSNPCKNLYRGAHSFSEPESRAVCSFLSGREYLGAYVSLGGYGQAITYPWGDADYVTENQRNLKQTARRAVLALRRLNAEYSSGTSYRQKLARPGNSADWVQDRIGPQLVFNMFLKDQGRYGYLLPPYIVESGEEVFEFLRIIAQQL</t>
  </si>
  <si>
    <t>MHRLPWKWAWLPLLLLITAKLEQVGGKTYLDWARTDSQLTRLPFFGGGVHLLRYLHPLSMSPPSERGKISELRSELDANYVSYRGAQLWKLNFNATRGSMAEREEDDEAAEKRQVLASPDAQFNEVVALFALTFVALIGSVFGQKLLWRSVSVPEISGISGLPLALLTLNSSELYESTLEGLQWLSPMDLRRFDFIPGSSYQINRRYRNGSQVQRYYGFQLWKVHETRLEQPELRAFWRHFGSEVNINQDGIDILIEQRNVADARKFMDKVGYSYNIMIDDIESAIDESYVEVPVEHPLDSVRNNSLPWMEVPGSTMNWRRYHDQADIKQFLQTLLETYSENVLIQIGVTRNKRPLEVIRVSNGNPDNWAVFVDAGLQARDWLSPAALTYAIKLTHLWGRPKGKDKGEGQRQSRAEKAMRRIDWYFLPLANPDGYQYSRQTRLWTKNRGYDSVSGCYGVNLDRNFDYGWDGTGSTSNPCKNLYRGAHSFSPESRAVCSFLSGMREYLGAYVSLGGYGQAITYPWGDADYVTENQRNLKQARRAVLALRRLNQAEYSSGTSYRQKLARPGNSADWVQDRIGPQLVFNMFKDQGRYGYLLPPHYIVESGEEVFEFLRIIAQQL</t>
  </si>
  <si>
    <t>MLKIVILLSAVVCALGGTVPEGLLPQLDGRIVGGSATTISSFPWQISLQSGSHSCGGSIYSANIIVTAAHCLQSVSASVLQVRAGSTYWSSGGVVAKVSFKNHEGYNANTMVNDIAVIRLSSSLSFSSSIKAISLATYNPANGASAASGWGTQSSGSSSIPSQLQYVNVNIVSQSQCASSTYGYGSQIRNTMICAASGKDACQGDSGGPLVSGGVLVGVVSWGYGCAYSNYPGVYADVAVLRSWVSTANS</t>
  </si>
  <si>
    <t>MSGCRRNRKLTMAVSGCLIIAVMALTVGLCVGLSGDTDAPEEQPRFTIDEANTFMLDGQPFRYVSGSFHYFRAVPESWRSRLRTMRASGLNALDTYVESLHNPHDGEYNWEGIADVVKFLEIAQEEDFYIILRPGPYICAERDNGGLHWLFTKYPSIKMRTNDPNYISEVGKWYAELMPRLQHLFVGNGGKIIMVQENEYGDYACDHDYLNWLRDETEKYVSGKALLFTVDIPNEKMSCGKIENVATTDFGIDRINEIDKIWAMLRALQPTGPLVNSEFYPGWLTHWQEQNQRRGQEVANALRTILSYNASVNLYMFFGGTNFGFTAGANYNLDGGIGYAADISYDYDAVMDEAGGVTTKYNLVKAVIGEFLPLPEITLNPAKRLAYGRVELPKLTLLSTEGRAALSKGDPVESIKPKTFEELDLYSGLVLYETELPSMDLPALLKIDQINDRAHVFVDQELVGTLSREAQIYSLPLSKGWGSTLQLLVEQGRVNFYISNDTKGIFGEVSLQLHNGGYLPLENWRSTAFPLEQSAVELWREHTDEKALDPLLARQRILRNGPILYTGSLTVTEVGDTYLNMAGWGKGVYVNGFNLGRYWPVAGPQVTLYVPNEILKVGENSLVILEYQRANKTATGELPAVQFDAVAQLDGESGDVPL</t>
  </si>
  <si>
    <t>MSGCRRNRKLTMAVSGCLIIAVMALTVGLCVGLSGDTDAPEPRFTIDHENTFMLDGQPFRYVSGSFHYFRAVPESWRSRLRTMRASGLNALDTYVEWSHNPHDGEYNWEGIADVVKFLEIAQEEDFYIILRPGPYICAERDNGGLPHLFTKYPSIKMRTNDPNYISEVGKWYAELMPRLQHLFVGNGGKIIMVQVEEYGDYACDHDYLNWLRDETEKYVSGKALLFTVDIPNEKMSCGKIENVFATDFGIDRINEIDKIWAMLRALQPTGPLVNSEFYPGWLTHWQEQNQRRDGEVANALRTILSYNASVNLYMFFGGTNFGFTAGANYNLDGGIGYAADITSDYDAVMDEAGGVTTKYNLVKAVIGEFLPLPEITLNPAKRLAYGRVELTPLTLLSTEGRAALSKGDPVESIKPKTFEELDLYSGLVLYETELPSMDLDPLLKIDQINDRAHVFVDQELVGTLSREAQIYSLPLSKGWGSTLQLLVENQRVNFYISNDTKGIFGEVSLQLHNGGYLPLENWRSTAFPLEQSAVELWRRHTDEKALDPLLARQRILRNGPILYTGSLTVTEVGDTYLNMAGWGKGVAYNGFNLGRYWPVAGPQVTLYVPNEILKVGENSLVILEYQRANKTATGEDLAVQFDAVAQLDGESGDVPL</t>
  </si>
  <si>
    <t>MAKKCQYVAILITVMVILSGAHRMKRLSSPKFHGDETLELAKYVVSIRSTPNKYFGDNHYCGGGLLSNQWVITAAHCVMGQSKIMYKARWLLVVAGSPRLRYTPGKSVCSPVSSLYVPKNFTMHNTFNMALMKLQEKMPSNDPRIGFHLPKEAPKIGIRHTVLGWGRMYFGGPLAVHIYQVDVVLMDNAVCKTYFRYGDGMMCAGNNNWTIDAEPCSGDIGSPLLSGKVVVGIVAYPIGCGCTNISVYTDVFSGLRWIRHTAYDWASITKTNPTLMFILLYVLH</t>
  </si>
  <si>
    <t>MTILWLTLLGLCLNLKLGSALHVPQHNCERYFSYYKEDSGAYIGVFTAPAGVNSLSWEVVFTAHGTGEANTVGSLIPYPNKERAFEKIHSGERGEVFVFTDFGNELPKLVRAEFNGEVLCQNEEYDAPSSTMTRRQSMSTSTPISQKAPREIVRQRRPPPSTPSNDPNPFLPSIMPRIDSDFEECGVEGFSPLQIGDLVTRGQYPWLAALYEGVGTATYKCVVSVISKRTVITAAHCIYGKSASQWVYLGRHDRNENPENGASLVSVTSVLTPSAYEGNPVPDADVGLLVLTSPVYTKYIRPLCLWGSNMGLPPNEGDTGAVAGWGYDRSAQKTRFPKTVSVRVPRDQCLKEMKRAEDFITRRTVCAGNSESHGPCFGDSGSALIVLRNNRWVRGVVSLSPRHGEICDLSKYVIYCDVARHIDWVRQNMV</t>
  </si>
  <si>
    <t>MWSVSGLVKLLLGVILMAASSSAQGNSSKNVVCYQGTWSVYRPGLGKFGEDIDPFLCTHLIYAFLGIEETGQLRVIDAYLDLEENSGRGNIKSFNALKKNPVLKTLVAVGGWNEGSKRFSLVARDPSKREKFVDDVVRFLQRHGFDGDLDWEYPGQRHSLDNEDRSNYITFLKELKEGLEPFGFILSAAVGSAQFSEISYDIPAMVPYLDLINVMAYDLHGPWDQVVGINAPLYAAEKDASDSSGQQQLNVDAVVKYWLKAGAPAEKLILGVPFYGRSFTLATAEGNQPGAPHIKGIAGNYSREPGVLGYNELCEMMEREEWTQKWEATQQVPYAYRQRQWVGEDPRSLALKAQYVMDNHLGGIMIWSLESDDFRGTCGQQPYPLLHEINRVFGGNTPSGLTTESNRESPSEGFSCPADAPAGYIRDPDNCSKFYYCSGGKHNFDCPSGLNFDLDTKSCNYSGSVK</t>
  </si>
  <si>
    <t>MISQLGRISIMSAVLLAFAAIVFASSSEKTELDPNATCNYTLVKKKTLGDPSFWKKFFKHLIPFTSSRGKMQFILFKRDFADCGRELFVGDVENLRNSFDARHQTRIVIHGWMSQSKGSHIRKVKNAYLSLTDPGPNGEPAPYEDFNIVCDWSKTSTNVNYYEVAKTVEDMGALLAELVRYLNQEANMHYDDVYVIHSLGAQIAGSAGKQIMPYRFNTIYALDPAGPQFREKSDEYRIDASDASYESIQTSVSFGFEQPVGHATFYPNYGKNQKKCYVYGCSHKRSHDYFIESLSPAGFWGPRCERHDDGTWLLLMSDGEFRMGGEPSIPKNGTFYVKTYSKPYAMGHRWQTEPPPREDDIENSTE</t>
  </si>
  <si>
    <t>MDHLWMCLLIVATHSGITQSQIGQPTATASPFVILPKIVGGYTVTIDQVFQVSVRRRSIHERHYGLGHVCGGAVISQRVVCSAAHCYAINTSVPLVYRPELYVVVAGSSAIDRTDRFTQEYLVQRIVGHKDYNGSTLENDIALLFLNFIPWESPGVRAIPLAIKAPEEGTTCLIHGWGKVTMKEKSASLQQAPVPINKELCQVIYKLPASQMCAGFLQGGIDACQGDSGGPLICDGRLAGIISWGGCADPGYPGVYTNVSHFLKWIRRANASLDYSEYRQIPPLNLASRRSVSSCLGIGVLALAMSLR</t>
  </si>
  <si>
    <t>MASTRMISAFTRNPRLYQQVTAPWKSYNLFGTPLFNHRLQPADSQIWRGADKCDNKTVIKGVVVGVYSKEGDGKEVKMTSSGEKFDDRTQGKVSELLRTGIKGELGKGKVFMNVDAEFRAVAVVGLGQEGAGFNDLENIDEGMENARAAGVGARALQLQGCTEVFVDSMEYPEQAAEGSALAIWRYNSNKRKQDRTVPKLDLYDSPDVDAWTRGLFKAESQNLARRLSDSPANQMTPTIFAQSAVALCPCGVSVEVRSMDWIEMNHLNSFLMIAKGSCEPPVVLEVSYCGTAPERPILLLGKGLTYNSGGLCLRPKDCLHMYRGCMAGAAVCVAAVRAAAALSPVNITAVLPLCENMPSGMAVKPGDVVTLLNGKTMGIVDVSKAGTVVLADLLFAQTTYKPRLVVDLATVGYGVCAGLGESAAGLFTNSNFIAKQFEKAGLTGDRLWRLPLWRYFKQLVTPNLTFDISNRGIGPASSCIAAAVLHELVPADWAHIDIRNVGMLTRHNPLPYLLKDRMTGRPTRTIVQFLYQMACPES</t>
  </si>
  <si>
    <t>MKVFAAVFLCILIAHEAKAQSDSRCLNPNQTPGLCVLINECQTLYSVLKATLTDQEKSFIKSSACGRGSNNQPYVCCTQDTGYVRIQRQDRTFPDYGAGGDWEEERPQSFVFPRQERRPWSFGNQPATSRTPFRKSSTSDGSSLLPQPSCGGVGIRNRIYDGQDTDVNEFPWMVLLEYRRRSGNGLSTACAGSLINRYVLTAAHCLTGRIEREVGTLVSVRLGEHDTRTAVDCPPGGGSCSPEVQLGFEEIRVHERYSEKASNQVHDIGLIRMERNVRYSDNIQPICLPSSVGLSRQSGQQFTVAGWGRTLKMARSAVKQKVTVNYVDPAKCRQRFSQIKVNLPTQLCAGGQFRKDSCDGDSGGPLMRFRDESWVLEGIVSFGYKCGLKDWPVYTNVAAYDIWIRQNVR</t>
  </si>
  <si>
    <t>MFLAKSIVCLALLAVANAQFDTNYASGRSGMVHLFEWKWDDIAAECENFGPNGYAGVQVSPVNENAVKDSRPWWERYQPISYKLETRSGNEEQFASMVRCNAVGVRTYVDVVFNHMAADGGTYGTGGSTASPSSKSYPGVPYSSLDFPTCAISNYNDANEVRNCELVGLRDLNQGNSYVQDKVVEFLDHLIDLGVAFRVDAAKHMWPADLAVIYGRLKNLNTDHGFASGSKAYIVQEVIDMGGEASKSEYTGLGAITEFRHSDSIGKVFRGKDQLQYLTNWGTAWGFAASDRSLFVDNHDNQRGHGAGGADVLTYKVPKQYKMASAFMLAHPFGTPRVMSSFSTDTDQGPPTTDGHNIASPIFNSDNSCSGGWVCEHRWRQIYNMVAFRNTVLDEIQNWWDNGSNQISFSRGSRGFVAFNNDNYDLNSSLQTGLPAGTYCDISGSKSGSSCTGKTVTVGSDGRASIYIGSSEDDGVLAIHVNAK</t>
  </si>
  <si>
    <t>MNPNMYGPPPTQFQQQPQFGAPPPNSGGWPPQQQQLPQQQPPQQQLPPQQQQQPQYGAPPPTSAASQPYLNGNYQQQLATSMGGLSVGGGVGGANPLKPLPQGAPAAAAPPPTGFNQFNSNAAPPPTNNNNAAFGAPPPTQAGSYVNALPPSSTPQSVASGINQMSLNSATLAGLPHMPPPKAATPGAAPGQPPIPAGSTSQPPLPGQPPLPGQPPFSGQIPTSQPAPSPYGVPSSRPGQPQLPPATPPTYTQPGLPPQQQQGIPPLQQPGIPQQQPGFPPQQPGLPPLSQPGLPQPGAPYGAPQQGGYSGGFPGQAPGGFPGAPPPLPGQQAAAPPQFGAPQGYPGQQPGYPPQPGQQPMPGYPPQPGQQLGGPGYPPQPGAGFPGQPGRPFNQPPMPGAGNMYQQAPQARRLDPDQMPNPIQVMIENQRLSGGPFVTNQGLLPPLVTTKFVVHDQGNSSPRFLRSSLYCIPNTGDLLKTTALPLTLNIPLAKVGEGEMEPPIVNFGEMGPIRCNRCKAYMSPNMQFVDAGRRFQCLMKVTSEVHQNYYQHLDHTGQRVDKHERPELLLGTYEFLATKDYCRNNTPPVPAFIFIIDVSYNTVKSGLVHLLCSQIKNILKHLPVDQGQDKSKVRVGFTYNSTVHFYNIKSSLAQPQMMVVGDVQEMFMPLLDGFLCHPEESAAVIDLMEEIPRMFADTKETETILYPAIQAGLEALKASNAAGKLLVFNSTLPIAAPGKLKNRDDRKLLGTDKEKTVLTPQTTAYNTLGQECVQQGCSVDLFVFNAYIDLATIGQVSRLTGGEVFKYTYFQADVDGKRLIQDIIKNVSRPIAFAVMRVRTSAGIRPTEFYGHFFMSNTTDVELASIDATKSISIEIKHDDKLPEENVYLQVALLYTSCSGQRRLRILNLALRVTTTIADVFKCCDLDAMMLFAKQACFKLMEHSPKQVKDNLIHRSAQILACYRKHCTSPTSAGQLILPELKLLPLYASCLLKNDAISGGSDMTLDDRSYVIQFILSMDLNQSVSYLYPFIPIHNVVPEETDLPTPVRCTHEKTQEDGAYILENGVHLFVWLGQALSPFVQSVFGVQGLQQIALERFNIVPETPLAKRIHGILEQIMKERSRYMRITLRQNDKLESVFRHFLVEDRGTDGSASYVDFLCHMHKEIKDLL</t>
  </si>
  <si>
    <t>MNPNMYGPPPTQFQQQPQFGAPPPNSGGWPPQQQQLPQQQPPQQQLPPQQQQQPQYGAPPPTSAASQPYLNGNYQQQLATSMGGLSVGGGVGGANPLKPLPQGAPAAAAPPPTGFNQFNSNAAPPPTNNNNAAFGAPPPTQAGSYVNALPPSSTPQSVASGINQMSLNSATLAGLPHMPPPKAATPGAAPGQPPIPAGSTSQPPLPGQPPLPGQPPFSGQIPTSQPAPSPYGVPSSRPGQPQLPPATPPTYTQPGLPPQQQQGIPPLQQPGIPQQQPGFPPQQPGLPPLSQPGLPQPGAPYGAPQQGGYSGGFPGQAPGGFPGAPPPLPGQQAAAPPQFGAPQGYPGQQPGYPPQPGQQPMPGYPPQPGQQLGGPGYPPQPGAGFPGQPGRPFNQPPMPGAGNMYQQAPQARRLDPDQMPNPIQVMIENQRLSGGPFVTNQGLLPPLVTTKFVVHDQGNSSPRFLRSSLYCIPNTGDLLKTTALPLTLNIPLAKVGEGEMEPPIVNFGEMGPIRCNRCKAYMSPNMQFVDAGRRFQCLMKVTSEVHQNYYQHLDHTGQRVDKHERPELLLGTYEFLATKDYCRNNTPPVPAFIFIIDVSYNTVKSGLVHLLCSQIKNILKHLPVDQGQDKSKVRVGFTYNSTVHFYNIKSSLAQPQMMVVGDVQEMFMPLLDGFLCHPEESAAVIDLMEEIPRMFADTKETETILYPAIQAGLEALKASNAAGKLLVFNSTLPIAAPGKLKNRDDRKLLGTDKEKTVLTPQTTAYNTLGQECVQQGCSVDLFVFNAYIDLATIGQVSRLTGGEVFKYTYFQADVDGKRLIQDIIKNVSRPIAFAVMRVRTSAGIRPTEFYGHFFMSNTTDVELASIDATKSISIEIKHDDKLPEENVYLQVALLYTSCSGQRRLRILNLALRVTTTIADVFKCCDLDAMMLFAKQACFKLMEHSPKQVKDNLIHRSAQILACYRKHCTSPTSAGQLILPELKLLPLYASCLLKNDAISGGSDMTLDDRSYVIQFILSMDLNQSVSYLYPFIPIHNVVPEETDLPTPVRCTHEKTQEDGAYILENGVHLFVWLGQALSPFVQSVFGVQGLQQIALERFNIVPETPLAKRIHGILEQIMKERSRYMRITLRQNDKLESVFRHFLVEDRGTDGSASYVDFLCHMHKEIKDLLSXHAGYSTYKPEQRWADSYSQNRARMRRLSSMRSRLG</t>
  </si>
  <si>
    <t>MAEPLAVETKPLSNGNANGNAVGIAESASAVFQEKLKLQQQEESNEIAAPKYGLKLKFDHVWPEKRIQNVRASIRQTLPMVPLVCRYAAYYWKVSREGRVYMDYYYMENGKQIYGVPIGGIGGGTIGRGYAGEFCRFQMRPGIYEYNVLANQFIVTIKDPKGCTIFQSLLSKCSTRDKTSDPDGDPDGERTKCQLPCSSRAKQPLSAWHSNIEDTRCSYTGLYPRSWTEYDLSHYGVRLTCRQVSVIPHEYRESSLPCAVFVWSVENVCDQERKVSITFTFKNGTGNKKQDAEGAESQLISEGNAKGVSIRQKISEMPCSYNLACRVLPEISITRCPQFDPAGGEQLWAQLKEHGQLSEHPTSEALKTKDIGVAVCGQVALKPMASHDLEFVAWDMPKIQFPRKMQTHTRYYTKYFDDSGDSGPRICEYALRQYSTWERLIAWQRPILNDETLPDWYKCAIFNQLYFISDGGTIWLKCDSSLGKELAYDDRLAYGRFGYLEGHEYRMYNTYDVHFYASPALAHLWPNLQVSLQYDFKDAAAELNDTRKMLYDGKVMPRKVKNCVPHDLGDPDEEPFTLINCYNIHDVNWKDLNTKFVLQVYRDYYVLNELAQAQSDNASKFSSIEFIDKESLYELYSDNKRKNSADEKQQNRKSASMYINETNGKVYLMDAIGYLKAMYASCKAIMRTIEYDKDNDGLIENTKMPDQTYDSWVMDGPSAYCSGLWLAALQAMSAMTILDQPNDCLRYQDILEKGKRSLEEKLWNGSYYRFDLSHSHRDTIMADQCGHWYLKSCGFDYEIYPKENVRTALKRIYDNNVMGFHEGNIGAANGFIAASEPTKPGHVDNSNIQAEEVWPGVVYALAATMIQEGMFEEAFQTAGGMYTLSQRIGMNFETPEALYGEKRYRSIGYMRPLSIWSMQVALERRRAQR</t>
  </si>
  <si>
    <t>MAVRLSLIWLLLLGTSIDVTRGKRLDNRKLLDNRIVGGQEAEDGVAPYQSIQTIWKTHICSGVILNEQWILTAGHCALDFSIEDLRIIVGTNDRLEPGTLFPDEALVHCLYDIPYVYNNDIALIHVNESIIFNDRTQIVELSREQPPGSTVTLTGWGAPESSYPTVQYLQTLNLTIIAHEECRERWDFHDGIDIGHCTFTREGEGACSGDSGGPLMWEGKLVGLVNWGRACGVGMPDMYANTVYYDWIRRTHSGCKNRV</t>
  </si>
  <si>
    <t>MLHSGKLVQLLTLAWLGALTMAEFRCGRLDEKLLYTTNEQAEPSENPWVILLEDQGNRYENTRCSVVIINELHILSTATCVKRFSQRSGDTKAVAMLGWDETDSPEEELSCNDKDFCVPGPELYKVVEIKVHPQTDKDTGDNDLAILLEKPVEWTNWVQPICLEGTSEPETLTNRNLHYTGFNHMASEKGKGLAMTSTQKCKQLTSSSVLVPVNQLCGYPVKRTKFYPGAPLMDIDVRDEKPHNFLVGILVRNVDAGQATTQVYQNVRRARSWIMENL</t>
  </si>
  <si>
    <t>MSLNKCLLFALLAIVASASVSAERVRYDNYRMYKVNSENAKQLEVLKDLGSSDSIMFLDGVHLVGADIQIIVAPHKVPDFLEILGKSEIKYELQSRDVKSLDEIDEKVAIKGRATTAYNWAQYYELDDTYAWLQSLAQTNPGVVTLIGGKTYQGRSILGVKITKGGETINGKAKPGIFLEAGIHAREWIAPAAATFINQLLTSEVENIKELAENYTWYVLPHANPDGYVYTHTTNRLWRKTRTPYSCFGADPNRNWGFHWNEVGASSSACSDTYAGPSAFSEIETLSLSKFIEGKGKVQLYLSLHAYSQYLLYPYGHTSDLPDNVADFEKVFDASIAAVNKRYTTYTGGNIYDAIYPAAGASVDWAYGTQDVRMAFCYELRPSSTSYLTGFKPAEQIVPASEELLDSIVAMATEVKSLGYF</t>
  </si>
  <si>
    <t>MNRFTGSLLVLVALAVGVYSAAIDGPIDFYKLYDNPEAHISLKSKITTARTAAHGYPSEHHHIVTEDGYILGVFRIPYSHKLQNQNEKRPIVLLQHGLSCSDAWILQGPNDGLPYLLADAGFDVWMGNARGTSYSRNHTTLSPDHPNWKFSWHEIGIYDITAIIDYALSTENGQGQDAIHYVGHSQGTTVFFALMSIPEYNDKIKTAHMFAPVAIMKNLSSGLVRSVGPYLGHRNTYSVLFGSQELPHNEFLMAIFFNICQPDFMLRPVCESAMEKLYAGGRVNMTAMPEGMATPAGCSTDQMLHYLQEQQSGYFRLFDHGTKKNLEVYGTQEPPEYPVELINLVHMWYADSDNLAAVEDVEQIAERLPNKVMHRMADTEWNHGDFALNWEVKYINEPVIDIMMEYELKNIG</t>
  </si>
  <si>
    <t>MKTWALTLVVIFLASSCSAAPTTQNRIETDPELTAGYIEGDMVPSPEGRGLRNETFRWPNRIVYYYINRDIDTEHRNHILRGIRIIEQSSCLVFKEATDQEYYVNVTSEAGGCYSYVGYRNRVQQLNLQTYALDTGCFRLGTIVHEFHALGFYHQQSTWNRDDYVRIAEENITEGTEGNFNKYDNETVEDYGEPYDSSVLHYTAYAFSKNGEMTIVPLQEGAEELMGQRLQMTQSDINKLNVMYKPRQ</t>
  </si>
  <si>
    <t>MFKWVTPASTATLSRCTLPATTAATTTTTAMAATRTATTTTRTTRPQLLIALTSLIIIVASFVPTTSGFRSIETNGGGRKLFGGYRITPKHCRATKTLSSDPRANGPTICMFNHECAQRGGEVVGACMDGFLFGACCQIPPTHELASLINEAQNAYFQQHQQQTKLQQSAAQSSFESYGEQQQSLSEEQVAQQPSQIYDQQNLDKVYQQLDSSSSISPPNGAYGDEPQQQEYQSESEQPVRDENAPTSSSSTEATQSQSSSASVEFEQEPSQPADASNDQTTQKINKQPVQPPNHVHKHSVTINSPSSPPQNDDFVMQVLSTLPPEHADDHHIVFTTEVPTKISGLQDQTSSESNSFEEVSSTPAATQKPKPKPTQMPTQKTTQKATQKPTPPTQKAKPKPVPQLAESMKRPIQQKPQQVAKPKPSPKPAQSTNNHHHNHLLDGGEFTHSDITHPGADADLVEDLQFSTGYGPQPVYAEPPKQQQQQQPAQSYISSSTSAKRPTTGHNSPTTVSSITTHVDSIESIILQLNNTSHGPSYVVSQQTPSYGYPGAAVVQTEPAAQNPTFYQENESEKVQESDSQSDYGYTTVNYESFYDKVSDEQDASAAVSQSAEMPTARPGYGEDVSAVLEDHTMPAGYHDAEAPVAPQTSEFNKMPVMGIAYPVDMSYMEEEGNLPATAAGYGQMSDSYEASTESTYQKLSTVQTEEPQPTYVRPTTNANKQNRPVASYIGMVTQHYNPQPGNGDYQAQVPPEVSVSSHTTKVQEQMDETSNGYQQSETTSGYSPPTAVPAPAQRPQYDAVQGDASSERPVLVTASPRPRPKPSTKRPAVKRISGESTKKKPQPQPSAGAYNQEKISEHSTRKPVSNGYDKVPESPITHIQKKPSATQHKEQEQTGYPRPASPAGYEQTTAAAPAPAAPSLNYDKPDAPPQYDQPSAPSASYDQLAPMPSLNYNEQHASSPGRKPSTAKPISTSYVTGPTPRPPATVDYHYDNVPPLFMADDKLDAFIQSTAENIVGSTPGNYQPPLVTASTPAYAHRPTSSGSYGHKKPGFVQINGTPKPPRPTVLITPKPTAINLTYSSLSDDSNKLASSTSSYVTGRPGVQGVSSNDFKDPGYFGSSPVHVAFQSTTEAVYAVPSDDKPAFPGYFGPTPSYPAFSVPGEKVGQNVMEETYTSNDFVNFPPVRNPNLNMSAASSAVTSDLDLSTPAFVEDVVLKDKMHTLVHLVASLQGNFEALADMIEEPGSNKTVATYQAGAGGTAKPVRVVTTRKPVRATTTRPKVTTKKPVTRVTTKAPNKKTSAVSTTTRKPATRRTTVAAKVTTTRRPATKKPTRRVSSTVKTTTVSSARPADDEIVDEEDEEDVNPNPSDNEDQGATLSSYGGANGRKIQCGVRPHVKSGRIVGGKGSTFGAYPWQVLVRETWLGLFTKNKCGGVLITSRYVITAAHCQPGFLASLVAVMGEFDISGDLEKRSVTKNVKRVIVHRQYDPATFENDLALLELDSPVQFDTHIVPICMPNDADFTGRMATVTGWGRLKYGGGVPSVLQEVQVPIIENSVCQEMFHTAGHNKILTSFLCAGYANGQKDSCEGDSGGPLVLQRPDGRYELAGTVSHGIKCAPYLPGVYMRTTFYKPWLRSITGV</t>
  </si>
  <si>
    <t>MFKWVTPASTATLSRCTLPATTAATTTTTAMAATRTATTTTRTTRPQLLIALTSLIIIVASFVPTTSGFRSIETNGGGRKLFGGYRITPKHCRATKTLSSDPRANGPTICMFNHECAQRGGEVVGACMDGFLFGACCQIPPTHELASLINEAQNAYFQQHQQQTKLQQSAAQSSFESYGEQQQSLSEEQVAQQPSQIYDQQNLDKVYQQLDSSSSISPPNGAYGDEPQQQEYQSESEQPVRDENAPTSSSSTEATQSQSSSASVEFEQEPSQPADASNDQTTQKINKQPVQPPNHVHKHSVTINSPSSPPQNDDFVMQVLSTLPPEHADDHHIVFTTEVPTKISGLQDQTSSESNSFEEVSSTPAATQKPKPKPTQMPTQKTTQKATQKPTPPTQKAKPKPVPQLAESMKRPIQQKPQQVAKPKPSPKPAQSTNNHHHNHLLDGGEFTHSDITHPGADADLVEDLQFSTGYGPQPVYAEPPKQQQQQQPAQSYISSSTSAKRPTTGHNSPTTVSSITTHVDSIESIILQLNNTSHGPSYVVSQQTPSYGYPGAAVVQTEPAAQNPTFYQENESEKVQESDSQSDYGYTTVNYESFYDKVSDEQDASAAVSQSAEMPTARPGYGEDVSAVLEDHTMPAGYHDAEAPVAPQTSEFNKMPVMGIAYPVDMSYMEEEGNLPATAAGYGQMSDSYEASTESTYQKLSTVQTEEPQPTYVRPTTNANKQNRPVASYIGMVTQHYNPQPGNGDYQAQVPPEVSVSSHTTKVQEQMDETSNGYQQSETTSGYSPPTAVPAPAQRPQYDAVQGDASSERPVLVTASPRPRPKPSTKRPAVKRISGESTKKKPQPQPSAGAYNQEKISEHSTRKPVSNGYDKVPESPITHIQKKPSATQHKEQEQTGYPRPASPAGYEQTTAAAPAPAAPSLNYDKPDAPPQYDQPSAPSASYDQLAPMPSLNYNEQHASSPGRKPSTAKPISTSYVTGPTPRPPATVDYHYDNVPPLFMADDKLDAFIQSTAENIVGSTPGNYQPPLVTASTPAYAHRPTSSGSYGHKKPGFVQINGTPKPPRPTVLITPKPTAINLTYSSLSDDSNKLASSTSSYVTGRPGVQGVSSNDFKDPGYFGSSPVHVAFQSTTEAVYAVPSDDKPAFPGYFGPTPSYPAFSVPGEKVGQNVMEETYTSNDFVNFPPVRNPNLNMSAASSAVTSDLDLSTPAFVEDVVLKDKMHTLVHLVASLQGNFEALADMIEEPGSNKTVATYQAGAGGTAKPVRVVTTRKPVRATTTRPKVTTKKPVTRVTTKAPNKKTSAVSTTTRKPATRRTTVAAKVTTTRRPATKKPTRRVSSTVKTTTVSSARPADDEIVDEEDEEDVNPNPSDNEDQGATLSSYGGANGRKIHSTSRTLPTPNLAFHSPSTECGVRPHVKSGRIGGKGSTFGAYPWQVLVRESTWLGLFTKNKCGGVLITSRYVITAAHCQPGLASLVAVMGEFDISGDLESKRSVTKNVKRVIVHRQYDPATFENDLALLEDSPVQFDTHIVPICMPNDVADFTGRMATVTGWGRLKYGGGVPSVLQEVQPIIENSVCQEMFHTAGHNKKILTSFLCAGYANGQKDSCEGDSGGPLVLQPDGRYELAGTVSHGIKCAAPYLPGVYMRTTFYKPWLRSITGV</t>
  </si>
  <si>
    <t>MFKWVTPASTATLSRCTLPATTAATTTTTAMAATRTATTTTRTTRPQLLIALTSLIIIVASFVPTTSGFRSIETNGGGRKLFGGYRITPKHCRATKTLSSDPRANGPTICMFNHECAQRGGEVVGACMDGFLFGACCQIPPTHELASLINEAQNAYFQQHQQQTKLQQSAAQSSFESYGEQQQSLSEEQVAQQPSQIYDQQNLDKVYQQLDSSSSISPPNGAYGDEPQQQEYQSESEQPVRDENAPTSSSSTEATQSQSSSASVEFEQEPSQPADASNDQTTQKINKQPVQPPNHVHKHSVTINSPSSPPQNDDFVMQVLSTLPPEHADDHHIVFTTEVPTKISGLQDQTSSESNSFEEVSSTPAATQKPKPKPTQMPTQKTTQKATQKPTPPTQKAKPKPVPQLAESMKRPIQQKPQQVAKPKPSPKPAQSTNNHHHNHLLDGGEFTHSDITHPGADADLVEDLQFSTGYGPQPVYAEPPKQQQQQQPAQSYISSSTSAKRPTTGHNSPTTVSSITTHVDSIESIILQLNNTSHGPSYVVSQQTPSYGYPGAAVVQTEPAAQNPTFYQENESEKVQESDSQSDYGYTTVNYESFYDKVSDEQDASAAVSQSAEMPTARPGYGEDVSAVLEDHTMPAGYHDAEAPVAPQTSEFNKMPVMGIAYPVDMSYMEEEGNLPATAAGYGQMSDSYEASTESTYQKLSTVQTEEPQPTYVRPTTNANKQNRPVASYIGMVTQHYNPQPGNGDYQAQVPPEVSVSSHTTKVQEQMDETSNGYQQSETTSGYSPPTAVPAPAQRPQYDAVQGDASSERPVLVTASPRPRPKPSTKRPAVKRISGESTKKKPQPQPSAGAYNQEKISEHSTRKPVSNGYDKVPESPITHIQKKPSATQHKEQEQTGYPRPASPAGYEQTTAAAPAPAAPSLNYDKPDAPPQYDQPSAPSASYDQLAPMPSLNYNEQHASSPGRKPSTAKPISTSYVTGPTPRPPATVDYHYDNVPPLFMADDKLDAFIQSTAENIVGSTPGNYQPPLVTASTPAYAHRPTSSGSYGHKKPGFVQINGTPKPPRPTVLITPKPTAINLTYSSLSDDSNKLASSTSSYVTGRPGVQGVSSNDFKDPGYFGSSPVHVAFQSTTEAVYAVPSDDKPAFPGYFGPTPSYPAFSVPGEKVGQNVMEETYTSNDFVNFPPVRNPNLNMSAASSAVTSDLDLSTPAFVEDVVLKDKMHTLVHLVASLQGNFEALADMIEEPGSNKTVATYQAGAGGTAKPVRVVTTRKPVRATTTRPKVTTKKPVTRVTTKAPNKKTSAVSTTTRKPATRRTTVAAKVTTTRRPATKKPTRRVSSTVKTTTVSSARPADDEIVDEEDEEDVNPNPSDNEDQGATLSSYGGANGRKIPRRKHKRRNQKT</t>
  </si>
  <si>
    <t>MAQTKIIQSRFLHIYGLLCLGSLMGCIKTIGASIAQQTLADADAPDEAKKEREAETDADADAEGDAKAETETGKGTREHTNGDAEADARIMATGICIILITLKRFLENSKTEEHNQRRQQSATSAASAAPAGATSPRRRHLHYPGHSVQPGHPEACALLVLLLLTSLWPDCCECLHGGSNTVKTKYGLLRGIVVRSPLVEAFLGIPYASPPVGSLRFMPPITPSTWKTVRSADRFSPVCPQNIPIPNGPEALLEVPRARLAQLRRLLPLLKNQSEDCLYLNIYVPYETRRQRRNDDTTGEPKTKLSTVVFIHGESYDWNSGNPYDGSELAAHGNVIVVTINFRGIFGFLKTGGKESAQGNFGLMDLVAGLHWLKENLPAFGGDPQSITLLGYTGAVLANILVVSPVASDLIQRTVLVSGSALSPWAIQKNPLFVKRRVAEQGCHGDMLYDDLAPCLRTKSVAELLAVKVDHPRFLVGFAPFVDGTVISPGNPLGSTTLPLGSAIVSTSGIEYANFPKRDLIFCLTSVESYLDLSAQDLEGFNETRRDRILRTFVRNNFHYHLNEIFAVLKNEYTDWEKAIRNPLSSRDTLQFLSDGHTASPLIKLGYMHSLRGGRAYFLHFKHKTIEEEYPQRSGSVGEDVPFWLGLPMSPLFPHNYTTQERQIGRLMLRYLSNFAKTGNPNQSTASVLPNPNEVLETALHQQKKRSTSLTHPNLSEALNLAVLYNQRRSNAMHERSYIRRRLRSNDAAFTQLGISSERDVGSYDGDELPFWDAYDVVNQLYVEGNKANIQSHYRGHKLSMWLNLIPQLHRHFNINDQSMRHHQFQDDMNNRDYEGVVRPQLQTKPAEDDNIIIMQRSRTTTPPPPSKNPSTNATQALNPLGGTPTTTECGIDGAMSVSELTTTQSPKDNRTGIVRVETQKDLATASTGIINLELLRRLGGKQFQSYTTALIATVAVGCFLLILNVLIFAGIYHQREKRADAKTKEELQEGDNSKNSSILKLNALMGGGGACGSGPGDIADAYTLSGSVDSKGGVGVVFGEYSCYDEKTKQLKEEKLLVELPPSSSTGQTSLMIDNWGCSTSTLDLLKTKPGDPIEMVTYSALPSVMESTSAMSSKRGSFVDTTLQFSPQQFDYAVQSSDQMSFKAIEDAVKAAAGHDSEITRDDDIPEPPPPPRSLAAQQQQQQQQQQQQTGILRQTGAGGTSTSGSASGSGKKRVHIQEIS</t>
  </si>
  <si>
    <t>MQGMLLPLMFWMLWIRESVAEELELRRSPRIVGGHPSDVWHQPHMVNIRRGNFECGGSLVTPRCVLTAAHCLNDGNPSDFVVRGGVTYLSDMRNSRYVKILMPSAYSRTTLDHDVALLQLKQPLQASIAKPISLAVRSPRPGSFVRVGWGLTDSSSTSLPNQLQSVHVQVMPQRECRDLYRGYRNITSSMFCASVPLKDACAGDSGGPVVNSNGILVGVVSWGRAHRCAARDSPGVYSDVSYLSDIADNIHRY</t>
  </si>
  <si>
    <t>MGIKAKHNAKQLLCICIAGHVLSAMVAAAPTSEEDLKQDTPYMKELLRQKTAEIESFMDQKADPCNDFYAFSCGNYKRINSALSMQVVTTGVFETLTKLNRKILKMLNTPHDSHDTPEDIKVKHFYESCLQIKELNSTYSEKLKRLIEFGTMPLLEGSSWQEDDFDWLNTTARMAYRYGITPIFGIEVNKDLASNTNRIYLGQQDFPLEARSMYVDDATAVYRQKYRNNIQRILQRYLGVKMDLAKTAKELIDFEVDLAQGLVDESEGLDVGELTQLLTVDEIQRRYSPTLDIDLLFVSMGERISDQIYEYNNRYQQNLVEVIKRTPKRTVANYIFFRLIWEFETPSDSPEKQMKACVDLTKKYFAKNLDNMFYRRYNNEKSSREIDNMWRQKSTFNETLRSSPALNWIERPTRNLAMAKLQAMTLEVNNYADDNFTEEFALNLQSDDYVENVRYTSLLGAKQMREMLHKPAKPFEAGSQLSYTPANILINTIKVPVALLQPFYIWSDVYPNAIMFGTLASLIGHELIHGFDDSGRKFDKGNSKDWWDEKSSSNFLKRRDCFTKQYGRYVYDGIQLKESTAQSENIADGGMRLAYTAYRKWYENQLTLPNGAQDMTKETLPNLRYTAKQLFFISFAQWCNDAHPSVKALQVSTDQHMPGRFRVIGSLSNFEEFSKEFNCPAGSAMNSEKCIL</t>
  </si>
  <si>
    <t>MKLVSIWALAALCLCLGQVASSEKLLNCYWGTWANYRPGDGKFTPSDIDSLCTHISYTFFGISDAGEFKSLDTWLDMDDGLGFISQTIALKQRNPNLKLAVVGGWNEGSTKYSAMAADPAKRATFVSTSLAFIQQYSFDGLDLDWEYGQRGGSEADRENFVTLLREIKETYDQYGLELGIAVGASEKSASISYDIPISQHLTFINVMTYDFHMALDGYLGLNAPLPEVAESIDYWLSHGAPAEKLLGIGFYGHSYQMSDSSQNWPGAACIGPGTAGVYTRENGFLGYHEICLNNQTVFDQENGAPYAFQGDQWIGYDNPESIQLKMQLVESRNLGGAMMWSIEDDFRGLCGESYPLLKTMNRALGREVSGGSGGGGGGGGEGSVTPAPTAAPSSPTPAPTPGGGSGGNECAQDGFFVLESDCNKFYQCVGGVRYDFQCGAGCFNTITLNCDW</t>
  </si>
  <si>
    <t>MENIQNEELSVGLTAAFRLQVLIDLNDSNTYDIWKQLMSHRKHWDPNTTREPLTREMFDKLWASLPKIPFPFKEYYWRELSELEEKIMSYGSEDDGFDGDLVTRIPPFWMMPWPNGNITYENLSQMAHWLDIKANEFILTYIYMRLKVAEGVSTESWHIDRDQCAEQSRQILSHPAAWLVEKNHPRLKEEPVLQDIAELKQRFGQKLLANRNNFTRSTQHFLLGKLKRMRLRLSILPRNSSAQSMRRIERHYRDVHMNASDYFGNLHIGLNHSRSHKKYAQLWAIVFGRQLIPSISKSDLYPTQVRGYGTYASAFYIVKQNMLIVPLSLLEPPFYTHGQPSILYSALGFILGHELSHGFDSEGMTFSSHGVGSSAVDRELDRNPRFQQELGCRRRFGRKRYEKFADASGLELAYSAYFDTAQTDHKRNRSAEELVTQKQQFHNFAQFFCSDKELLQAHDHGSDRKRVNDAVAHFEPFREAFSCGPSPRRRCRL</t>
  </si>
  <si>
    <t>MDRLDYNYQEKLADLLDNEREDDEPHFLQQLRNFYTACRKPLSQDQVLRLEHLIVMENIQNEELSVGLTAAFRLQVLIDLNDSNTYDIWKQLMSHRKHDPNTTNREPLTREMFDKLWASLPKIPFPFKEYYWRELSELEEKIMSYGSDDGFDSGDLVTRIPPFWMMPWPNGNITYENLSQMAHWLDIKANEFILTYYMRLKLVAEGVSTESWHIDRDQCAEQSRQILSHPAAWLVEKNHPRLKEEVLQDIFAELKQRFGQKLLANRNNFTRSTQHFLLGKLKRMRLRLSILPRNSAQSMVRRIERHYRDVHMNASDYFGNLHIGLNHSRSHKKYAQLWAIVFGQLIPSRISKSDLYPTQVRGYGTYASAFYIVKQNMLIVPLSLLEPPFYTHQPSILTYSALGFILGHELSHGFDSEGMTFSSHGVGSSAVDRELDRNPRFQELGCLRRRFGRKRYEKFADASGLELAYSAYFDTAQTDHKRNRSAEELVQKQQFFHNFAQFFCSDKELLQAHDHGSDRKRVNDAVAHFEPFREAFSCGSPRRRQCRL</t>
  </si>
  <si>
    <t>MYGIDNYPKNYHASGIGLVNLAALGYSKNEVSGGNEGGGAPKPKAGLYPLPYPSSESVGGMPYVVKQTSHAQNASYAGPTMGMGMPVPEAPSAPAPYPATPYPGSGLYPSLPSANVSSLPYPTAPMAPYPTGMPYPTGMPQPNLPYPAPLAPYPSAMPGLPGMPMPYAPMPTSPAPQHNIGFPALPYPTAPPPESATQEEEPSVGVAELSFTSVKVPENQNMFWMGRKATSARQNSVSKGDFQSLDSCLANGTMFEDPDFPATNASLMYSRRPDRYYEWLRPGDIADDPQFFVEYSRFDVQQGELGDCWLLAAAANLTQDSTLFFRVIPPDQDFQENYAGIFHKFWQYGKWVEVVIDDRLPTYNGELIYMHSTEKNEFWSALLEKAYAKLHGYEALKGGTTCEAMEDFTGGVTEWYDIKEAPPNLFSIMMKAAERGSMMGCLEPDPHVLEAETPQGLIRGHAYSITKVCLMDISTPNRQGKLPMIRMRNPGNDAEWSGPWSDSSPEWRFIPEHTKEEIGLNFDRDGEFWMSFQDFLNHFRVEICNLSPDSLTEDQQHSSRRKWEMSMFEGEWTSGVTAGGCRNFLETFHNPQYIISLEDPDDEDDDGKCTAIVALMQKNRRSKRNVGIDCLTIGFAIHLTDRDMQVKPQGLNFFKYRASVARSPHFINTREVCARFKLPPGHYLIVSTFDPNEEGEFIIRVFSETRNNMEENDDEVGFGETDDRIAPSLPPPTPKEDDPQRIALRRLFDSVAGSDEEVDWQELKRILDHSMRDVMVGSDGFSKDVRSMVAMLDKDRSGRLGFEEFEALLTDIAKWRAVFKLYDTRRTGSIDGFLRGALNSAGYHLNNRLLNALAHRYGSREGQIPFDDFLMCAIKVRTFIEMRERDTDNSDTAFFNLDDWLERTIY</t>
  </si>
  <si>
    <t>MIVTAKLVAIGLGLALTAFTVSTIVLAVQKANLKSDLRDAQEKLDLLEAYTSTAAPTTASTANPGSTASPGSTAEPGSTAEPGSTAEPGSTASPGSTVPGSTASTSEPGTTASPEKIDYRLPGTLKPTHYDLYLFPNIETGEFSGQEITITVEEATDQIVLHSLNLNISSVSIMNTGSDTLEILETTVDAVREFLIQLNEPLTKGRTVRLHIGFEGSMANKIVGLYSSSYVKEDETRKWIATSKFPTYARQAFPCFDEPALKAEFTITLVHPSGEDYHALSNMNVDSSVSQGAFEVTFAKSVPMSTYLACFIVSDFAYKQVSIDTKGIGETFSMSVYATPEQLKVDLAVTIGKGVIEYYIDYFQIAYPLPKLDMAAIPDFVSGAMEHWGLVTRETSLLYDEATSSATNKQRIASVIAHEFAHMWFGNLVTMNWWNDLWLNEFASFVEYLGVDAVYPEWKMRDQFTVSTLHSVLTLDGTLGSHPIIQTVENDQITEIFDTITYSKGSSLVRMLEDFLGETTFRQAVTNYLNEYKYSTAETNFFTEIDKLELGYNVTEIMLTWTVQMGLPVVTIEKVSDTEYKLTQKRFLNPNDYDADHEPSEFNYRWSIPITYFTSSDSVVQRLWFYHDQSEITVTVPAVEWIKFNADQVGYYRVNYDTDLWNDLADQLVVQPSAFGSVDRAHLLNDFALADSTQLPYATAFELTRYLDKETDYVPWSVAASRLTSLKRTLYYTSTAKYKKYATALIEPIYTALTWTVGEDHLDNRLRVTALSAACSLGLESCLTAGEQFNAWLAKPEDRPKADVRETVYYYGIQSVGSQEDWDAVWELFVNESASEKSKLMYGLSAIQIPWILQRYIDLAWNEEYVRGQDYFTCLTYISANPGESLVWDYVRENWQRLVDRFGLNERYLGNLIPSITARFSTQTKLEEMEQFAKYPEAGAGTAARVRALETVKNNIVWLAENLEGVDAWLDKQP</t>
  </si>
  <si>
    <t>MKSRKLPKGFVLCGLNCLTFVYFPLVLPILRCSAGAASSASGGGSKTADFDFRMQRVRNVLKEVPLIDGHNDLPWNIRKFLKNQLKDFHFGGDLRELAWSSSAWSHTDLRRLKEGMVSAQFWSAYAPCSSQHLDAVQLTLEQIDLIRLVQLYPHHMALVTTASGIEQTHRTGKIASLIGVEGGHAIGTSLSVLRMFQLGARYLTLTHTCNTPWADCCKVDEPGKYPHIGGLSQFGKLVVKEMNRLMIVDLSHVSVPTMLDALAASRAPLIFSHSSAHAICNSSRNVPDHVLQRIINGGLVMVAFYPHFVSCSGQATLHDVVAHINHIREVAGIDHVGIGAGYDVNLVPKGLEDVSKYPHLFAALLESDKWSEEDIAKLAGRNLIRVFKEVEARDQMELLRVAPIDQSIPAEDIMGRSYCRYQGPR</t>
  </si>
  <si>
    <t>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YGAEQAIPGSIGGGVQAAISGGVVARAQLPLPLPPPNGQQQMQQQQQLQLQQPAISPQQQPQQAFYTPELPPRNKSRSSRTNNTSNTTTTTNSSTAAAGSGSVSGPGSGAGSSSKSKGKSAKAKDSKSQKSQQANNSRSSSKEKGVKPVRRNIV</t>
  </si>
  <si>
    <t>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RRAASATSK</t>
  </si>
  <si>
    <t>MSSKCAFNIVFVSIIFIIIVNGYAKDISGVKRGECSVSNAENVLHKNGVCHERLNEYISHYETLNYDHEHIRASHNRARRSVTKDQYVHLKFASHGRDHLRLKRDLNTFSNKLDFYDSKGPIDVSTDHIYEGEVIGDRNSYVFGSIHGVFEGKIITERDAYYVEHAKHYFPTNRTATTTPPSTSTTSSATTATKSTPTRPLAKSNTSTTAVNSKTENFIKKIAESTTTSQQLPEYTESSSSSTTTPPTTEYFEDEKERNAEDELDFHSIIYKESHVEDAYENVREGHVAGCGITEVSQWMENIQNSAVEELPEPMSKDYQKLHRKQLHKKSAPQQQQQPHPPKYISGDEDFKYPHQKYTKEANFAEGAFYDPSTGRRLGSSANVADWHQLVHRVRRATDNGAGDRGSSGGSGRGREDNKNTCSLYIQTDPLIWRHIREGIAHDRGRKYEVDEKTREEITSLIAHHVTAVNYIYRNTKFDGRTEHRNIRFEQRIKIDDDSACRNSYNGPHNAFCNEHMDVSNFLNLHSLEDHSDFCLAYVTYRDFTGGTLGLAWVASASGASGGICEKYKTYTETVGGQYQSTKRSLNTIITFVNYNSRVPPKVSQLTLAHEIGHNFGSPHDYPQECRPGGLNGNYIMASATSGDRPNNSKFSPCSIRNISNVLDVLVGNTKRDCFKASEGAFCGNKVESGEECDCGFNEEECKDKCCYPRLISEYDQSLNSSAKGCTRRAKTQCSSQGPCCLSNSCTFVPTSYHQKCKEETECSWSSTCNGTTAECPEPRHRDDTMCNNGTALCIRGECSGSPCLLWNMTKCFLTSTTLPHVSKRKLCDLACQGNDTSTCRSTSEFADKYNIQKGGISLQPGSPCDNFQGYCDVFLKCRAVDDGPLLRLKNLLLNRKTLQTVAEWIVDNWYLVVLMGVAFIVVMGSFIKCCVHTPSSNPKKRRARRISETLRAPMNTLRRMQRHPNQRGAGPRSIPPPAHAQHYSRGGDGRGGGGGGGGRHGGSRSHHQQHPHDWDRHQGGHSIVPLPTGSHSSRNSAANQARRSDGRGPRSTSSGRPQAIASGSGAASGAARSHGGYAEQAIPGSIGGGVQAAISSGGVVARAQLPLPLPPPNGQQQMQQQQQLQLQPAISPQQQPQQAFYTPKELPPRNKSRSSRTNNTSNTTTTTNSSTAAAGGSVSGPGSGAGSSSKSKSGKSAKAKDSKSQKSQQANNSRSSSKEKGVKPRRNIV</t>
  </si>
  <si>
    <t>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YGAEQAIPGSIGGGVQAAISGGVVARAQLPLPLPPPNGQQQMQQQQQLQLQQPAISPQQQPQQAFYTPGVAPPPLQVSFSRPTSLHEQQQQQHHLQQQQQHQQQLEPQQQHAYADAYALGRGQYESTTRAPNNSK</t>
  </si>
  <si>
    <t>MTAVVESLQLILLAIAVRWGDALHRGIPVQQQNYGYVMQIYGPQFLAAGLFSARYVLTVAHCFKKNTKPEELSVRAGYRWIAWEFRGKQVAGLLRHPKSPLTLRNDIAVLRVKAAISHSHMINYIGLCSRPLTPLNMFAPPQELAGWLMHIAQPLKSMSVQVEPEKNCRQWFPQISGGVICASATMGEGLCYGDSGPLISGGEVCGLAIAFRKCGDKRYPALFTDVHYHRAFIAQAVLTLDREMLKSR</t>
  </si>
  <si>
    <t>MFKFALTLTLCLAGSLSLAQHNPHWWGNRNTIVHLFEWKWSDIAQECESLGPRGFAGVQVSPVNENILSAGRPWWERYQPISYKLTTRSGNEEEFGDMRRCNDVGVRIYVDVLLNHMSGDFDGVAVGTAGTEAEPSKKSFPGVPYTADFHPTCEITDWNDRFQVQQCELVGLKDLDQSSDWVRSKLIEFLDHLIELVAGFRVDAAKHMASEDLEYIYSSLSNLNIDHGFPHNSRPFIFQEVIDHGETVSRDEYKDLGAVTEFRFSEEIGNAFRGNNALKWLQSWGTDWGFLPSGALTFVDNHDNQRDAGAVLNYKSPRQYKMATAFHLAYPYGISRVMSSFAFDHDTPPPQDAQERIISPEFDADGACVNGWICEHRWRQIYAMVGFKNAVRTEITGWWDNGDNQISFCRGNKGFLAINNNLYDLSQDLNTCLPAGTYCDVSGSLIDGSCTGKSVTVNENGYGYIHIGSDDFDGVLALHVDAK</t>
  </si>
  <si>
    <t>MKFLIILALAVAASAFPEPELRHRSREMPVVGDIGGRITGGSNAAVGQFYQVGLSLKLSALSSAWCGGSLIGSTWVLTAAHCTDGVQSVTVYLGATVRSAEITHTVSSSDIIIHSGWNSANLRNDISLIKIPATSSSSRISAVKLPSSNSYSTFVGDVAVASGWGRTSDTSSGVATNLQYVDLTVITNTKCAQTYGSVVTDSTLCVATTDAKSTCNGDSGGPLVLKSSSEQIGLTSFGASAGCEKYPAAFTRVTSYLDWIKTNTG</t>
  </si>
  <si>
    <t>MVFLQRVYISFLVLHTQLLMYLAESEYPPCNLDEKCISLARCTSLLPFLPHNMTPAEKAVFEDRYCGYGPKGQELLDRVLICCPNMGHILPNTQICGPMPAYRIFGGEETQPNELPWMALILYAHRSRSVWNERLVSRCAGSLITNRVLTAAHCLRITGLDLRRVRLGEHNILSNPDCVTHINGREHCAPEHLEIDDLSIKHRHYMVFEERPYNDIALLRLKFPVRYTAQIKPICVQLDYIFSNPFSNHKLQIAGWGLSHKQGYSNVLLQAYVNGRNADECSLSEPSLGLDKETICAGNLGGNDTCKGDSGGPLMAIMERGDEEFVYLAGITSYGYSQCGYGPAYTKTSKFVEWILWNMYTNIF</t>
  </si>
  <si>
    <t>MGRLGVVDPSSYSQPDLITTEHSALNWKIDFAATKIQGSVLHRFKVLTALDKILLDVRDINVTNATLLAGGSELPINFFISDAVDDIGQKLTLELPSGAKGSLNVRIDYETSSSASGLQWLNPTQTLGKEHPYMFSQCQAIHARSVICQDTPAVKFTYDATVEHPSELTALMSALIDKKEPGKTLFKQEVPIPAYLAIAIGKLVSRPLGENSSVWAEEAIVDACAEEFSETATMLKTATELCGPYWKQYDLLVMPPSFPFGGMENPCLTFVTPTLLAGDKSLADVVAHEIAHSWGNLVTNKNFEHFWLNEGFTVFVESKIVGRMQGAKELDFKMLSNLTDLQEIRTQLNKTPELTKLVVDLSNCGPDDAFSSVPYIKGSTFLRYLEDLFGGPVFEPFLRDYLKKYAYKSIETKDFQSALYDYFIDTDKKDKLSAVDWDLWLSEGMPPVIPNFDESLANVTKELASLWSSKSVAELADSAEIKTTISIHQLDFLGKLIESKDIVDLNEGKINLLESTYNLKSSKNAEVRFRLNRLIIRARIKRLDEILEFANSNFRMKFCRPIYRDLAGWPEAKPAAIRNFVNVKDQMMVCSHTIEKDLGL</t>
  </si>
  <si>
    <t>MWLLREAFFFGLLAMAWAFGDEAIFEDEDIYNQALPPVPHTGITVPGTKCGPGNTAANFEDLGRERETDKCCRAHDHCDEIIESHGALHGLPTNTDWF</t>
  </si>
  <si>
    <t>MWLLREAFFFGLLAMAWAFGDEAIFEDEDIYNQALPPVPHTGITVPGTKCGPGNTAANFEDLGRERETDKCCRAHDHCDEIIESHGALHGLPTNTDWFILKCTCEQQFINCLQAVNSITAKTLGRIYYGSRSRCFANGHPTTGCKQYEGTFRKRCIRYQVDKSKAKVWQFYDMPFFTIPASA</t>
  </si>
  <si>
    <t>MDIPVLKTNGHERLASLDKSMPPASPTLPSPTIRRNKSDGKLMAQDVKERVKVIYTGGTIGMVRNERNVLAPIPNALVRSIRKYPNIHDEEYALRRFGSASMAPLVLPIVQGVDRRVIYQISEYTPLLDSSNMTMNDWARIASDIQQYEFFDGFVVLHGTDTLSYTASALSFMLENLGKTVIITGSQIPIFETRTDKDNFTSALIIAGNYIIPEVCIFFGHKLMRGNRTVKVSSNALDAFDSPNVPLARIGIDVNVDYRLIFRPCTIERFCVHLNLDENVGLLRIFPSISHSTFAFLAPPIRGVVLQSFGSGNIPSNRKDLIDELRAAGERGVIIINCTQCPNTVAEIYDTGKVLCDVGVIPGFDMTPEAALAKLAYVIGKEEWSLDMKKQMQSSLRGELTSLKAPKMEDYDLVDAVARSLHLSSPQELDQLGETLFPAMIAAVAEGDPKKINNLKAYGADLSGTNHDQRTALHLACQLGNVEIVKYLLQGVSVHVRDRYDRTPLLEAVATDSHEIIQLLINCGAHLTGSSRAVGEQLCAAARGSMIRLKSYQYAGADLAQSDPSGRTALHVAALHGFPEVVQYVLPYENPNEKDMLGLTAMDYAERGGHAAVMEVLK</t>
  </si>
  <si>
    <t>MWKILCGIVVLVTIVVNQLSEAREVRRRRGLMLQLDNYLSYDGIMQYLDLALSHSNRVTLKDVARTYENRALKMAIITNGDGRPGKRVIFLDAALHSRWMTPAAALLTIHKLVVEFAENSDLLTDYDWHIMPLANPDGYEYSRNTERWRNTRTPNGGNCFGTNLNRNFAVDWNVGFPELKDPCDENYAGSSPFSEVARTVRDIMHGLVESKRAVMYLSLHTANRSVFYPWVYDTDPVSNQKEHDEGRFVADRILQSTGTFIKTWQYAKYAGTFGGTSMDYALLAGFPLSFVFEMGTGRDHVEYKFFPPARDIRHLAEESWTGIKAFAEKTIEKYPPSRVISYNMVKLAENAATRNLGFNSMVATVCLFFTYLTNCNF</t>
  </si>
  <si>
    <t>MHYLALAVIFGLGSSANGRPSIKLQEDDIILISEQLQYFEGNLEGRVVKWSEYYWKGRTLVYSYAGGFSSLDIASIESAMAEISSKTCVKFRRTEYKRPQVVIQKEGSGCWSYVGYLGRADQTLNLGSGCMSNRTIQHELLHALGFFTHSDPQRDKYVRIQTDNIRSGHEHNFQRLRANGVTNYGFGYDYDSIMHYPFAFSKNGQSTIVPLKSHAKIGQATQMSPKDVQTLKRMY</t>
  </si>
  <si>
    <t>MYVANTTGGLMLQTMLYLANHTSRAAVNTLVDLPPAPKSDINEVKCFGVGCFPINGPWNTVTRSINVHPQKPSEIEPHFTLHTRRALDQPKYLDLNDPSVQGMGMNPKGKIFLLVHGYLESGEIPWMWDMAKALLAHEPEGRASVVLDWGGGASPPYVQAVANIRLVGAITAHVVHMLYEELRLPNLDNVHIIGHSGAHLSGYAGYHLQHDFGLKPARITGLDPAAPLFTDTDPIVRLDKTDAHFDIVHTDANPLMKGGLGINMRLGHVDFFPNGGFDNPGCNKKFQDVVKKKTFLTMQEFLGCNHIRSQQYFTESIGSQCPFLGITCDSFESFKDTKCTSCEPGHTCLRMGYHSQEDYQEQVDLGQLQQGDSPGVFYLWTGDSKPFCRLHYITVRVSGHDESTLHGGEVGILSIQLHDALVKKAGKNERAATEMMKFSQKMYFEPGYEYKALVAGRNLREPEYATVNWEYPTNILNPLTWRILSAPRIYEYILIEAMESSDLYLKLCPQHEGAILTGAENVLRSSYCK</t>
  </si>
  <si>
    <t>MKAFIVLVALACAAPAFGRTMDRCSLAREMSNLGVPRDQLARWACIAEHSSYRTGVVGPENYNGSNDYGIFQINDYYWCAPPSGRFSYNECGLSCNALTDDITHSVRCAQKVLSQQGWSAWSTWHYCSGWLPSIDDC</t>
  </si>
  <si>
    <t>MADVEKEPEKTIAEDLVVTKYKLAGEIVNKTLKAVIGLCVVDASVREICQGDNQLTEETGKVYKKEKDLKKGIAFPTCLSVNNCVCHFSPAKNDADYTKAGDVVKIDLGAHIDGFIAVAAHTIVVGAAADQKISGRQADVILAAYWAQAALRLLKSGANNYSLTDAVQQISESYKCKPIEGMLSHELKQFKIDGEKIIQNPSEAQRKEHEKCTFETYEVYAIDVIVSTGEGVGREKDTKVSIYKKEENYMLKMKASRALLAEVKTKYGNMPFNIRSFEEETKARMGVVECVGHKIEPFQVLYEKPSEIVAQFKHTVLLMPNGVNLVTGIPFEAENYVSEYSVAEELKTLLAQPLGPVKGKGKGKKATAGAATKVETAPAVETK</t>
  </si>
  <si>
    <t>MSDDYNEDAPVVQTTHGKVRGILLKSLYDEQFYAFDGIPYAVPPLGTLRKEPHDLKPWHGIRDCSKPLSKCLQVSTLTKEVEGSEDCLYLNISVKTLNDPMPVMVYIHGGAFKGGDSSRRAWGPDYFMKENVVYISIGHRLGPLGFLLNDPDLEVPGNAGLKDVILALRWIRANAANFNGDPERITIFGHSSGSMTQLLLASPQSEGLFHRAILLAGFSMELNRLPQMEYRLAKHLGYEGDNVDSVLEFLLKADPALIVSADFFTPLEKRQGHNMPFKPSIESYSTPNAVLLAEIDLQRTTWSNRIPIILGANSGEGMSIFSFVKMNPSWLKEFQCNPERVLPTLRNRCDPGQRRQLGQALIHHFCEAHGHELTVDHTNGLVELFTHGFVHADRLIQSRLTYGQAPTYLYRFDFDSPDFNFYRIRFMGKEQRGVGHVDELGIFKLPATFKLDKSRPEFTAIRRLVAMFVQFAATSDPNAPLTKSLVDWKPTRFGKRMVLNISEELKFIPQPEMPKLKFFDRLYEMAGVPL</t>
  </si>
  <si>
    <t>MRKSIVFIGLIALFQSCLAETPETYLLKTHSLPSDLNFMPTLGNGHVGYIFGDAIFMNGVYNGAGGNSKRARIPNWINISTEACDRFGCATDSDVVNGSYEMNLRDGYFRVVTTYRGLGISVEQRTYPHKYYNRALVYEVVANRLAGNSRINSPKFLRLTQFAGNFSDAFDFVVVNNGSSASGNYRTLRGQTKVVEEQFQPDPQEIFVLFSESLEQPLELQWPTWQDQLSHRVIIAIDRDESVTRELQDVLQLSSDNLLQKHSQSWNSFWDDEFSIEIKGDALELSQIVNAGIFIVSSLPSLETNQKNELFYGLSPTGLGRGNLEADYQGHNFWDTEIWMLPISLFGLDYAKEVLGYRSRKLEAAKYHANATGYKGARFPWESAYTGTEVTNCCPEVAEQEIHISPDISFALQKFFAQSNDSEWTCGTAWPITADVADFLVRATCDDSTKTCHLLNVMGPDEDHPNVNDNVYTNAVSKIALNFAEWLAKHGNASTERLEKWREVSDGLVILRDESLNYHPEYAGYVRDTIIKQADTILLYPLNFDKSSTHINDLRFYANVTRESGPAMTWSMFAANYLRNLQLTLANEFERGYKSYVRPEFKVWSETPIGYDGSANFLTGIGGFLQALIFGYGGLDFRTDDDQFLMFFGISLTPPNVEEVFINSIPYGQHAKCTLRFKSRHSEISCDRIGKGFKMAQGQKRTILGRSFNLTRQNEDPPIEISFL</t>
  </si>
  <si>
    <t>MYLPERTEHQKIERLYDSNRVNAEPGQGLDLNEKLKPPAVYILNHEQFPDSQLNRKGSSNDVNALRKTFESLKCRVEVISNPALPDVKNKVKEWSAKRTQDAGFVLFILSHGDRKEKILACDHREYHLDDDVLFPLFRNPTLSGKPKLIVQACKGPLRADAKKMNNEPYIKCYSCSEGYLSYRNENHGSVFIQTLCAMDQYGLTRDFQSIFKHVKAEVERRSTMTGSKQVPSEESHNFDKPFYFGYAKN</t>
  </si>
  <si>
    <t>MMYKLWWKLLLLQASGCLSLESRPDPRIVGGFPADIANIPYIVSIQLYGHHCGGSIINNHTILTAGHCLNGVPHRLLKVKVGGTSRYRKDGELFSVADQVHENFNPKTMDYDIGIIRLTKNLTLSRKVKAIPINPERVAEGTYATIAWGFKSMNGPPSDSLRYARVPIVNQTACRNLLGKTVTDRMLCAGYLKGGTACQMDSGGPLSVREQLVGIVSWGVGCALADKPGVYSRLDALHPWLDQVLKS</t>
  </si>
  <si>
    <t>MKVLGVLLFSAFALVAALERPVPVKDMPAGNKINGRITNGYPAYEGKVPIVALRFDNGNGGGWYCGGSIIGHEWVLTAAHCTYGASYVTISYGAVWRQPQFTHYDTGNLHNDIALIRTPHVDFWSLVNKVELPRYDDRYNNFYGWWALSGWGSSSDSSGMTDYLNCVDIQISDNSVCLDYYGSHYITSNHLCYATPNKGSCSGDSGGPLVLHDGNRQVGIVSFGSAAGCLSNSPKGLTRVTGYLDIRDHTGIS</t>
  </si>
  <si>
    <t>MLGSVLRLWILFGCFYRFLALAEVLQECDIPNETKRGVCLEVSRCKAYLVRNATNLPAEKVNFLKKVQCEVEQQVSEAQGSYESLVCCPANGQDYLFPLQFSKFEYRRFLDVTARFKRKKLKRRIQTVEPSSGFNLLNECGKQVTNRYGGEIAELDEFPWLALLVYNSNDYGCSGALIDDRHILTAAHCVQGEGVRRQGLKHVRLGEFNVKTEPDCIEEPNYLSCADAALDIAYEKIHVHPEYKESNYKYNDIAIIRLKHPVSFTHFVMPICLPNKSEPLTLAEGQMFSVSGWGTDLFNKYFINIHSPIKLKLRIPYVSNENCTKILEGFGVRLGPKQICAGGFAKDTCAGDSGGPLMYFDRQHSRWVAYGVVSYGFTQCGMAGKPAVYTNVEYTDWIDSVVQQRKKSQQTQDKM</t>
  </si>
  <si>
    <t>MKTATHCAFLIIATIVAISGAKGVEGERPYRRSFINPYPRYQFFDDGVDGEPLFLTPLINNASMSKQEVQKLARVVGSQFHGVESYSGYLTVDPGFKSMFFWYFPAEQEPEYAPVVLWLQGGPGASSLFGLFTENGPLELDGHGKLQRNYTWSKTHNLIYIDNPVGTGFSFTENDAGYATNEKDVGRNLHEAVMQLELFEWSNSSGFWVTGESYAGKYVPALAYHIHKVQNAIETRVYVPLKGVAGNGLSDPLHQLKYGDYLYQLGLIDEHGLQSFHDAEAKGAECIKSHDMECFDVFDSLINGDLTNGSLFSNLTGYNWYYNYLKTHDDDGANLGEFLQAGARRAIHVGNKTFHDLDKENKVELHLKKDIMDSVAPWIAELLAHYTVCIYSQLDIIVAYPLTRNYLNQLKFPGSDKYKVAPREVWRVGKEVAGYVKHAGHVEIMVRNAGHMAPHDQPKWLYMMIDHLTHYK</t>
  </si>
  <si>
    <t>MAKTPPLRPHGNMAKFLAALGICSWLLVSATAHNCQHQHPKAHEVVHGVIQLADSEDDSAGDPARHSVRRRSVAAEQPLRILLVYDESVYRLEEEKFNINDTVLPEAVQFWEQALMVRETKGVIRLNRKCDSTQVYVKNGHTHCIDHKATTMCGEVQVPDAHLDVCRVCNATGQNCRIDSNTQPGEGIENADFVFYSARQTQRCFKGLTVAYAAHCQQEAALDRPIAGHANLCPESISTKPQELQLISTVKHEILHALGFSVSLYAFFRDDDGKPRTPRKLDTGKPYLNEKLQIQWSNETIRKVVRENWSVRGGHVNKVVDMMVTPRVIAEVRAHFNCNKLEGELEDQGGEGTALTHWEKRILENEAMTGTHTQSPVFSRITLALMEDSGWYANYSMATPLTWGKGLGCAFAMRSCKDWIQYNHARGRSIHPFCSKVKQDPQTECTDDRNSVALCNLIRHEFELPKGYQNFDSLNHVKDGEEGFYGGSVSADHCPYIQEFTWRSKNVIVRGSHCRFTENNPRPEKNFALESYGEGAKCFHSESMWEERSCHQTREWQHWGSGCYKYDCFDGRLHILVGNYSYKCSFPGKLSIRIAANGWLHKGAIMCPPCHELCGAQFAAQGKQCRPGEEPDPLNKYRDNLACGAGSEKSRSVAIITAVLLLFGLRWGF</t>
  </si>
  <si>
    <t>MISKALAVLWIAGIAYGQDDLLRVETELLSFSHNLEPYLDTSKQPCQDFGYVCSHSANLSETGRQRFQSLLKETDVAQLMDMELQLINFFKSCESGRGEALKGSQLYRQSGGWPSLEPNKVNASQRTNQTQRWLGLLGYFHEVGAPYFETSVTMQSNKRLVVLQPDGTRRNTLRKFEQRVGEVLQSFGIEQSRAHVALEVLSLERSRRDIVKADHVEDQVQFSYGNFKRIVFGNASLIRLDWDGYRKLLGGKTPQASDTIVVKQLPRLVEYFALLQNTSMVRLLNWIWTDYLMDVDADCHQLSETYAGDLYAHVVQRVTANRVELAQMYSELGKAYTDQLGGSWIDEISRQSSRQFLGNIMHTTLNGDERLDAAYHSILLGRRSLYRNLEKLKFQRTRRLASHSAQQVRRYAQMFAPVNAFLGQHNLSTPLNYLLLGEFFSSLVAAGSSSRTQGAWRSSDSERRFAIFQQCVGKQTNAIDLLLSLLAQRQLSAYGQWLATQAGLVERVDAVLAAGSSKMSLQRLFFVTSLLVDCRSELGLQQDRKRQVTHATLRNSPEFLEAFRCRPGDVLYPQDQRCNP</t>
  </si>
  <si>
    <t>MKITVTTSDDKVFCLDVAQDLELENLKALCAMEIGAEVSQIAVIFNGRESSDKQTLQQCGVGDGDFIMLERRRSANRPVGGNPAISTLDFSNIAVPGTSGGSPPSRRVQQQGVQQPQFNNLTDIPTTDEFNVNFDDDPETVRQMFLSPETLSLLRQYNPSLAEAIDSGDKEKFARLLREHITERKRRNEHRMRMLNDPFDEETQRLIAEEIKQKNIQDNMAAAIEYNPEIFGTVTMLYINCKVNGPVKAFVDSGAQTTIMSKDCAERCHVNRLIDTRWNGVAKGVGTQPILGRIMVQLQIENDHLTSSFTVLGQQPMDMLLGLDMLKRHQCLIDLQRNLLIIGTGTTTPFLPESELPVSARLTGNSEDSMEQEAISNAIEQSKRESGGAGGGNTISPQERFTEQDVTDLMALGYPRSDVLTVLRLCGGNKQAARSVLLHRNAASGSEL</t>
  </si>
  <si>
    <t>MASQPLGLLLGAILFSICAIDASVPHPLAANYSIDILRLAKAAHIKAYMDEKEQACNNFYNYACANWPRLHPARKSKTRTNYLEELQELYIRKSADMLSATRGAENSADRQLKYFYGSCRLQTNDTRSALNTLQNVTDFRGGWPEIRASWYQYEYDWLQVVANLKRKLGVDIFIGLEVILDYKEEKMHRLKIGAPQPMSRRHYLHPHFEGTREIYERSIENKLKLYFPEQSEHWRQEVASQVVQIQQLAKGLPHNPALTLAQTTRQRTAAEMKTAYGSYVDVTRYLQLIFNDNLMDLYETPEDYMSNLVDVIRETPKLQLANYTMWKALEALDIARVPASQRAIWCVQLAQQFFPHQLESLFHRNYNHMQMINELQSTWSDIKRVFREDLQAERLLWLTLETRQKAITKLEALKLHFRTHDDNKLIRQMHGLILNMDRFYPLVSVLQWKTQRGLAKLMTEPVAEDEVHKLPHYEIQKNRIQVPITFLQARFWDPAYPNGLKYATLGVLLARQMLHGFDGVGRRYDAYGYKNNWWDHTSESYSRRTQCFQEQYAIFVEYKGKPVQDKDLLRRIVADNGALDIAYRAYQQLKNAAETPVIYQRERLPLLDHDHNQIFYLGYAQLYCTDYPETVERFDELEQLRVNTALSNSQQFANAYGCSREEKLNARFKCTL</t>
  </si>
  <si>
    <t>MQFSWMKVAIYLLTFLTYAYSGYGSSTIVHLRDAIIAAEAIFGDVFKNLVLVRKFRTVHEVFDAAVDENCIYQCPAPDIGGPAPRAVQNKFYTPTADGGSLGLRISTDYLPAKEMETCCNDHDICYDTCNSDKELCDLDFKRCLYKYDSYEKSIASDLMMKGCKAAAKMLFTGTLTLGCRSYLDSQQRSCYCAPPKSSYNGNRQGNSNSREKQQRQKYGWKDRNE</t>
  </si>
  <si>
    <t>MQFSWMKVAIYLLTFLTYAYSGYGSSTIVHV</t>
  </si>
  <si>
    <t>MKTFLILAIFALAASAYALEESERVNGENGWYVPQQDGSFEWVDMDVAEWMEAQEKLEGRGLTTVPVNFYLFTPKNPSSSKHIYATTKSISKSNFNPAPTRFVIHGWTQSYLNSMNSDIRKAFLSKGDYNVIVVDWARARSVDYATSMAVAATGKKVAKMINFLKDNHGLNLNDVYVIGHSLGAHVAGYAGKNTDGVHTIIGLDPALPLFSYNKPNKRLNSDDAWYVESIQTNGGTLGFLKPIGKAFYPNGGKTQPGCPLDVTGACSHGRSTTYYAEAVSEDNFGTMKCGDYEEVAKECGSTYSSVRMGADTNAYMVEGDFYVPVNSKAPFGMI</t>
  </si>
  <si>
    <t>MWRPLFLLQLTQLLLGLASGQIQPRIVGGTTTTLSAVGGFVVNLRYDGTYCGGSLVTSSHVVTAAHCLKGYQASRITVQGGVSKLSQSGVVRRVARYFPNGFSSSSLNWDVGVIRLQSALTGSGITTIPLCQVQWNPGNYMRVSGWGTRYGNSSPSNQLRTVRIQLIRKKVCQRAYQGRDTLTASTFCARTGGKDSSGDSGGGVIFKNQLCGIVSWGLGCANAQYPGVYTSVHRVRSFILRSIK</t>
  </si>
  <si>
    <t>MPAAKCGCLKKEARVHVIYVGGTIGMIRNESGVLHTAPKVLARQLQEFPCHDRNYTSKDNDGPMMVLPAVSGAPYRVLYDLIEFCPLMDSSCMGFCDWRIANEVGKTYKSYDGFVILHGTDTLAYSASALAFMLESLNKPVVFTGAQPIFEARSDGRENFLGALLIAGNYSIPEVLVFFGNKILRGCRSTKLNSDSHALDSPNFAPLGRASVNIEINSRQIFRPCNIKPFSLHSELEKNVALLRIPGISASVVQAILKEPTKGVVLQTFGAGNFPVNREDLLDELREAVHRGVIVNITQCSAGMVANIYETSQGLMEVGVIPGYDMTQEAAFTKLAYVLSKPEDIPNKKKVMLLSLRGELTTNKVAKINDIDLIEGVARTLHMSTAMERQQMSTFYPALVAAAVTEGDVHKLGDLKQYGANLCDTNCDGRSAMHLACFLGKNCVCFLISAGCPVNVHDRFNRTPLHEAIDTDNHDIINALLKNGAKLNDQLVQAELLRALTERGKIKRLESFRLAGANLTLADRTGRTALHYACQLGNHVVDYLLPHYENPYIKDELGMSPIDYAKAANHAHILTLMRFKEKELAKKDCSCT</t>
  </si>
  <si>
    <t>MPAAKCGCLKKEARVHVIYVGGTIGMIRNESGVLHTAPKVLARQLQEFPCHDRNYTSKDNDGPMMVLPAVSGAPYRVLYDLIEFCPLMDSSCMGFCDWRIANEVGTYKSYDGFVILHGTDTLAYSASALAFMLESLNKPVVFTGAQIIFEARSDGRENFLGALLIAGNYSIPEVLVFFGNKILRGCRSTKLNSDSFALDSPNFAPLGRASVNIEINSRQIFRPCNIKPFSLHSELEKNVALLRIYGISASVVQAILKEPTKGVVLQTFGAGNFPVNREDLLDELREAVHRGVIINITQCSAGMVANIYETSQGLMEVGVIPGYDMTQEAAFTKLAYVLSKPEWIPNKKKVMLLSLRGELTTNKVAKINDIDLIEGVARTLHMSTAMERQQMCTFYPALVAAAVTEGDVHKLGDLKQYGANLCDTNCDGRSAMHLACFLGKLCVCFLISAGCPVNVHDRFNRTPLHEAIDTDNHDIINALLKNGAKLNDQPVQAELLRALTERGKIKRLESFRLAGANLTLADRTGRTALHYACQLGNHEVDYLLPHYENPYIKDELGMSPIDYAKAANHAHILTLMRFKEKELAKKDPSCT</t>
  </si>
  <si>
    <t>MWQGIVCSLALCLVGLAGLGIANNLAGYEGYTKYTVQHGDENAFKYMVDQTNDAELDFWLLTRNSSVLTVSPRRKTQFEASLSSLGVSYEMQPLMELMALQANSSFADDNYDGEYEECQQDECEQAERPRRRTRRQARGFFSHYPRYEVLSFMSGLAARYPQFCRYESLGRSNEGRHIAALSISLNSRVRPRRVAYQAATHGREWITTQTVLYLAYELLSNLRAFTRVLQDVEIFLVPLVNPDGYYTHTTDRFWRKNRHRYAGHSCSGVDINRNFGNHWNYQGASQNLCSEVYSTAPNSEPETSAVVRYLEFNRNRVKLSLDVHSFGKFIFYPYGYAKNTVPPVGTLRSVALRAANQIGRYRGTRYTTGTSASILYEASGSLDDFAYGNLGILSYTLELPGDEFHVPAHDIIHVCKETFAGFIEFIRHVSL</t>
  </si>
  <si>
    <t>MEIVVIGMASILLLLTVFPLLGSTQFLDSECGTRSPLKLGPRIVNGKVARNSSPWMAFLHTSSNQFICGGTLISRRLVLTAAHCFIPNTTIVVRLGEYRKLKGYREEHQVNRTFQHRFYDPNTHANDIALLRLVSNVVYKANIRPICMWDASWKHHIDSIKVLTGTGWGRTESMHDSSELRTLDISRQPSKMCAFGVLSNQFCAGNWNSNLCIGDTGGPVGAMVRYRNAFRFVQVGIAITNKRCQPSVFTDVMSHIEFIRRIFLTQNGNDRNQPTPKPDKEPEFDWNNPYPIL</t>
  </si>
  <si>
    <t>MAVENSGMLFYTEHRYYGLSLPFGNESYRLSNLKQLSLHQSLADLAHFIHQKSNDPEMEDSKVILVGGSYSGSLVAWMTQLYPDLIAASWASSAPLLAADFFEYMEMVGKSIQLSYGNNCSLRIEKGFKFLVKLFDGDEIQELLYNLGCVGYSPKNPLDRAAFFNGLGNYFALVVQSYSASIPRLCETLMSLDSSDLAFIEFLKLLYSEGRRSSDCQDFGYSSMLELFTEDSVQSSETRAWFYQTNEFGWYTTTKSKSSASQAFANQVPLGYFEQLCQDAFGAEQTAHQLAHGVQTNSKFGGFGFNQSERYAQVIFTHGELDPWSALGQQKGDQAIVLTGYSHEDLSSIRVMDSVQMNLAKLRVMSFLRRH</t>
  </si>
  <si>
    <t>MTQKCETTNCGKDATLQCPTCLKLGIKGSFFCSQPCFKGFWKEHKAIHAAAGASNSAEQDGAYNPWPHFRFTGKLRPFPQTPKRTVPNAIQRPDYADHAGRSLSEEALRGTKIKVLDDEEIEGMRVAGRLGRECLDEGAKAVEVGITDELDRLVHEAAIERECYPSPLNYYNFPKSCCTSVNEVICHGIPDQRPLQGDLCNIDVTVYHRGFHGDLNETFFVGNVSEKHKKLVQVTHEALSKAIEFRPGEKYRDIGNVIQKYVAPHGFSVVRSYCGHGIHRVFHTAPNVPHYAKNAVGVMAPGHCFTIEPMISVGVQKAETWPDDWTAVTADGLYSAQFEQTLLNETGCEILTKRRENNGQPWFMDK</t>
  </si>
  <si>
    <t>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GNSHPRQNQRDDGSVLATEGMPLVTFKSNLRGNAEAGFTQEWSANLSERVARRQIEVQSTQSGNAQRSNEYRTVTAPDQNHPDGEERGIKLGLGDFIFYSVLVGKASSYGDWTTTIACFVAILIGLCLTLLLLIWRKALPALPISITFGLIFCFATSAVVKPFMEDLSAKQVF</t>
  </si>
  <si>
    <t>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GNSHPRQNQRDDGSVLATEAEAAGFTQEWSANLSEVARRQIEVQSTQSGNAQRSNEYRTVTAPDQNHPDGQEERGIKLGLGDFIYSVLVGKASSYGDWTTTIACFVAILIGLCLTLLLLAIWRKALPALPISIFGLIFCFATSAVVKPFMEDLSAKQVF</t>
  </si>
  <si>
    <t>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AEAAGFTQEWSANLSERVARRQIEVQSTQSGNAQRNEYRTVTAPDQNHPDGQEERGIKLGLGDFIFYSVLVGKASSYGDWTTTICFVAILIGLCLTLLLLAIWRKALPALPISITFGLIFCFATSAVVKPFMELSAKQVF</t>
  </si>
  <si>
    <t>MLLKKYVKTRRKLKILLLLAIVALLVITIIVLGSSGRNAAIELLLDERFARAYRPGDQPQVAEKPPPVAVALLQPQRENGVIVPEKYDEQKIKERIIQKIDLMKQQQQRDHEAEQSSRTTLDVVISAVHIFYTAPVPWYKSKKPPPPAEHPNDVPLTTPRPVRILNTAFYPALGLYKPSGSLLAQHFENIRSCGIGLILSFSGGKPAEAALLHQILELAPQHNLSVTFELSVAGNQSVEFVRQQLEIATYTSLAGFYKVWSQSRGVSLPVLYVSNAYKLSDSLGRLLCRSPSLVPDGLRRILDALFIGHIRLKSHADVLRRLCFDGFYSKLPSNGAVFASTWKWSYLKSFALSYKMLFVPTVGPGFAERNKFPRHGDIQRHRSNGRYYGVAWTAILNHVGFINIASYNNWPDGSQIEEVMPRAGFLDYNPGSRTKYLDLTAWVGNFLKTRQEAAAAASPASPPNCYELLNGTI</t>
  </si>
  <si>
    <t>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AVGDHQSNDEPIVPEVAERGNGAMSQSKLTSSSAVSTVITTILMCLVSKLIV</t>
  </si>
  <si>
    <t>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GEWDRLSGSF</t>
  </si>
  <si>
    <t>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GFKRRGYKNKN</t>
  </si>
  <si>
    <t>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AVGDHQSNDEPIVPEVAERTGNGAMSQSKLTSSSAVSTVITTILMCLVSLIV</t>
  </si>
  <si>
    <t>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APQVPSLNPNPNQGILPSWMWGLTNRF</t>
  </si>
  <si>
    <t>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FKRRGYKNKN</t>
  </si>
  <si>
    <t>MLWQRYSAHLFRRFEFHVRTKRRSPITQLAGVRAITYSSLCKMTDQVKYDIPDKSETDKKLYKTLLLGNGLHALIVSDPSPMPHDGFTTSESSSSKSTSTSSSIISRSESTSSTSTDSESSEESSSEEGDEKLAACALLIDYGSFAETKYQGLAHFLEHMIFMGSEKYPKENIFDAHIKKCGGFANANTDCEDTLFFEVAEKHLDSSLDYFTALMKAPLMKQEAMQRERSAVDSEFQQILQDDETRDQLLASLATKGFPHGTFAWGNMKSLKENVDDAELHKILHEIRKEHYGARMYVCLQARLPIDELESLVVRHFSGIPHNEVKAPDLSSFNYKDAFKAEFEQVFFVKPVENETKLELTWVLPNVRQYYRSKPDQFLSYLLGYEGRGSLCYLRRRLWALQLIAGIDENGFDMNSMYSLFNICIYLTDEGFKNLDEVLAAFAYVKLFANCGSMKDVYEEQQRNEETGFRFHAQRPAFDNVQELVLNLKYPPKDILTGKELYYEYNEEHLKELISHLNEMKFNLMVTSRRKYDDISAYDTEEWFGTEYATIPMPEKWRKLWEDSVPLPELFLPESNKYVTDDFTLHWHMGRPEVPDSPKLLIKTDTCELWFRQDDKFDLPEAHMAFYFISPMQRQNANDAMCSLYEEMVRFHVCEELYPAISAGLSYSLSTIEKGLLLKVCGYNEKHLIVEAIAEGMLNVAETLDENMLSAFVKNQRKAFFNALIKPKALNRDIRCVLERIRWLMINKYKCLSSVILEDMREFAHQFPKELYIQSLIQGNYTEEAHNVMNSLLSRLNCKQIRERGRFLEDITVKLPVGTSIIRCHALNVQDTNVITNFYQIGPNTVRVESILDLLMMFVDEPLFDQLRTKEQLGYHVGATVRNYGIAGYSIMVNSQETKTTADYVEGRIEVFRAKMLQILRHLPQDEYEHTDSLIKLKLVADLALSTEMSRNWDEIINESYLFDRRRRQIEVLRTLQKDEINFVISIDGDNMRKLSVQVIGHRPAGMPEPLCGEDTAKCASKSDDESESNDDDDDEDEEEEESSEEEEEEEKEKEGLKGEDEDDLFYSLENKLNIVFLAKFNNAFIITDIEKFKDDQYVYPQQKTQPKEEDELISAHIADAIRQ</t>
  </si>
  <si>
    <t>MRRRGSTCSAQQPQQRPHKQQQQQQQQNQRLIPGQRCSLLMLLIVGQAVASAGSEIIANRSASAGESLIMLSNFTVATPPPAPRFTSPFREQDVAEGELAGGGQVDWLDEQHPLTISRPPRAGRSERQAEEDQVDRCRLFVEGDPTKELYSPEYPNLYPKNINCTRVITAPKGQIIRLDFRNSFNIEAKEGCKFDFEIRDGQYGFSTLIGKFCGTDFPPEITSKERYLWLHFHSDETIEYTGFSAYEYLDRSRDAPSTDLNCTIDKGGFEGFINSTDVPAEIWEQVNRNKIALDIWRIQVKENWKIFLKFLDFKLSKPNDCQTNFLDIFPEQTVMPLRVKNFCSAGESITAESNILHLRFYADQTAINSTFGILFTAFRERGAACTEDEYDCDATCISKDLKCNNLDNCKFRWDEEGCTSEAAGQSEHVVIIVIVFGLILGMVITFIVNCIRKIIRDQKIIRDVPALSDGIYHIDSFILEAPKSAIFVGLNDFMCDFSYSSDGQMAPNLGHETRDEEAAVGGDSDFDSQMDSPKQTCDCFELDVNDGEQMEEDDEEELEEEQEQDHHVEDQEYDDGIGFSCDSDSGLTPEDDDEFVLVTGQCLPSNSSHSCSSSMQCSSGSSGREVATSSSNSMELDVLTPPPPPTLGKPKSGVHPLKFLHKI</t>
  </si>
  <si>
    <t>MRRRGSTCSAQQPQQRPHKQQQQQQQQNQRLIPGQRCSLLMLLIVGQAVASAGSEIIANRSASAGESLIMLSNFTVATPPPAPRFTSPFREQDVAEGELAGGGQVDWLDEQHPLTISRPPRAGRSERQAEEDQVDRCRLFVEGDPTKELYSPEYPNLYPKNINCTRVITAPKGQIIRLDFRNSFNIEAKEGCKFDFEIRDGQYGFSTLIGKFCGTDFPPEITSKERYLWLHFHSDETIEYTGFSAYEYLDRSRDAPSTDLNCTIDKGGFEGFINSTDVPAEIWEQVNRNKIALDIWRIQVKENWKIFLKFLDFKLSKPNDCQTNFLDIFPEQTVMPLRVKNFCSAGESITAESNILHLRFYADQTAINSTFGILFTAFRERGAACTEDEYDCDATCISKDLKCNNLDNCKFRWDEEGCTSEAAGQSEHVVIIVIVFGLILGMVITFIVNCIRKIIRDQKIIREHIRESKESKLDEMGRNSKGRSRENISRKHSQTSLQILDDVSNRYYREAVPLSSQSSKADFKEKEHSILRRHADMTQSLCGVGEDDGESSSTTTATHEMMTKAAMSAVPSNACDMGCQTRESLFVNPGIGPSAGPGVGVAVGIGIAVAPGGGVATLMRQKSSSSSLGVGGGAGGGMMMPPPPPRFFSTFGYEPSGSPAVATLTRRSMHQQQQHPQMPRQESMEMERHSGRSHYGGLLVTSTAKQPQEICHHHHQHQQQHQQQHQQQQQQQQQQQQQQRMHHAHPHPPSIAARLPAMKGHGTVMGQTTILPGGNKQQQQHQQKEESKVFIDIRNSAPDVIIMTS</t>
  </si>
  <si>
    <t>MRVFLLYSIYLLLVLSPSLVQGQGHVLDKPVTELCLTCICEAISGCNATICTSAEKGACGIFRITWGYWVDAGKLTVNGEHPDSEKAFINCAKDPHCADLVQNYMKKFNQDCNDDGEMDCHDYARIHKLGAYGCQADMPYNFQSVFECIERYEDEGF</t>
  </si>
  <si>
    <t>MKVFFVLAALLAAVSALPIEERVNGENGWFIPKLDGSFEWMDMQDAEDLANGAQMEGRISTNAVNFYVYTKSNPTDGKEIKAKSGSVEDSHFNKDHGTFVIHGWTQRYSDDMNTRITKAWLSKGDYNVIVVDWARARSVDYASSVLAPGAGGKVGEMIKYLHDHHGLDYDSLEVIGHSLGAHVAGYAGKTVGDKRVTIVGLDPALPLFSYDKPAKRLSTDDAHYVESIQTNGGKLGFLKPIGKGAYPNGGKSQPGCGLDATGSCSHARSVLYYAEAVTEDNFGSIKCHDYEDAVKNCGSTYSSVRMGAITNAYMVEGDFYVPVNSEAPFGKI</t>
  </si>
  <si>
    <t>MTRGALKVTILLVGLGLVLAGSRPISDCGERIEDDGYPMERHEVVTSDNILTMHRIPYSPKTGESSNRPVAFLMHGMLSSSSDWVLMGPERSLAYMLAAGYDVWMGNARGNTYSKAHKYWPTYWQIFWNFSWNEIGMYDVPAMIDYVAKTGQQQVQYVGHSQGTTVYLVMVSERPEYNDKIKSAHLLGPAAYMGNMSPLTRAFAPILGQPNAIVEVCGSMEFMPSNKFKQDLGIEMCQATSPYADCANEIFLIGGYDTEQLDYELLEHIKATSPAGASVNQNLHFCQEYNSGKFKFDYTALRNPYEYGSYFPPDYKLKNAKAPVLLYYGANDWMCDVSDVRKLDELPNMALDYLVPFEKWAHLDFIWGTEARKYVYDEVLKQMQSY</t>
  </si>
  <si>
    <t>MKGMRLMPMKMKAKLVVLSVGALWMMMFFLVDYAEGRRLSQLPESECDFFKEQPEDFFGILDSSLVPPKEPKDDIYQLKTTRQHSGRRRKQSHKSQNKALRLPPPFLWTDDAVDVLQHSHSPTLNGQPIQRRRRAVTVRKERTWDYGIPYEIDTIFSGAHKALFKQAMRHWENFTCIKFVERDPNLHANYIYFTVKCGCCSFLGKNGNGRQPISIGRNCEKFGIIIHELGHTIGFHHEHARGDRDHIVINKGNIMRGQEYNFDVLSPEEVDLPLLPYDLNSIMHYAKNSFSKSPLDTITPIGIPPGTHLELGQRKRLSRGDIVQANLLYKCASCGRTYQQNSGIVSPHFIYSGNGVLSEFEGSGDAGEDPSAESEFDASLTNCEWRITATNGKVILHLQQLHLMSSDDCTQDYLEIRDGYWHKSPLVRRICGNVSGEVITTTSRMLLNYVNRNAAKGYRGFKARFEVVCGGDLKLTKDQSIDSPNYPMDYPDKECVWRITAPDNHQVALKFQSFELEKHDGCAYDFVEIRDGNHSDSRLGRFCGDKLPPNIKTRSNQMYIRFVSDSSVQKLGFSAALMLDVDECKFTDGCQHLCINTLGSYQCGCRAGYELQANGKTCEDACGGVVDATKSNGSLYSSYPDVYPNSKQCVWEVVAPPNHAVFLNFSHFDLEGTRFHYTKCNYDYLIYSKMRDNRLKKIGIYCGHELPPVVNSEQSILRLEFYSDRTVQRSGFVAKVIDVDECSMNNGGCQHRCRNTFGSYQCSCRNGYTLAENGHNCTETRCKFITTSYGVLQSPNYPEDYPRNIYCYWHFQTVLGHRIQLTFHDFEVESHQEIYDYVAIYDGRSENSSTLGIYCGGREPYAVIASTNEMFMVLATDAGLQRGFKATFVSECGGYLRATNHSQTFYSHPRYGSRPYKRNMYCDWRIQADPESVKIRFLHFEIEYSERCDYDYLEITEEGYSMNTIHGRFCGKHKPPIIISSDTLLLRFQTDESNSLRGFAISFMAVDPPEDSVGEDFDAVTPFPGYLKSYSSETGSDHLLPPSRL</t>
  </si>
  <si>
    <t>MSKDAGLWSIRVILLCICIQWSDGRNSQCLHVRLSHGGWLIGRHLTTHNRHMRAFMGVPYAEPPLDDLRFRPPVPKAPWEGERLAIKDAPICLQRDPFRDMILEGSEDCLYLNVYTPERPRTNGSLPVMVWFHGGGWQCGSGISSFYPDFLLDHDIVLVSANFRLGPLGFLSTETLDCPGNNGLKDQLEVLHWVRAIASFGGDPNSVTVFGESAGGASVTYHMLSEKSRGLLHRGIAQSGTYFNPAQPAHKGVAAGRATKLAQIVGCGNAGEWPEKLECLRKKPAEDIVASLYDFVWDFDPMIPFPPVVEPEHDGAFLTVAPRQAAKPHGLQLPLMVGATAEELLKTAALLNLPQLLAEFKSQFEQVLPVVLNYDHHDDSVRQTITQRIESFFKSGHDYDKANHQNLTDLISDGWFVAGIDEYLRLRMSQEDVAPTYVYLFHKGAASFTEIFKGGRNEFYGACHAEELQYLFPIGRELFVSAVPTQKDLERELMLHLWVSFAKTGNPNPTNVSFHLPNWSPASSYPVEFARLGTKMEDSSIFRLENELMQHRVDFWRDLQPHLPASHAHNE</t>
  </si>
  <si>
    <t>MFPQIWGVIFLFTPTVFSELFKDPELLAGFYQGDIKAHPIRTRNGIVNQYHWPNRTVPYMIEDDAFADSHYREILRAISIIEENSCVIFKPATEMDFPALVITSKGLGCNTVHLGYRNKTQVVNLEIYPLGEGCFRIGSIIHELLHVGFEHQHVSQNRDQYVSIQWKNINPQYNINFVNNDNSTAWHDFDEGYDYEVMHYVPRAFSRNGQPTIVPLREGAENMGQRFYMSEKDIRKLNKMYRCPD</t>
  </si>
  <si>
    <t>MNILALILLLICGHKTSALSPQERIVGGVEVPIHLTPWLASITVHGNYSSSALITSLWLVTAGHCVQYPDSYSVRAGSTFTDGGGQRRNVVSVILHPDNLRTLENDIALLKLDKSFTLGGNIQVVKLPLPSLNILPRTLLVAGWGNPATDSESEPRLRGTVVKVINQRLCQRLYSHLHRPITDDMVCAAGAGRDHCGDSGAPLVHRGSSYGIVSFAHGCADPHFPGVYTRLANYVTWIFNVLENDKINMTYK</t>
  </si>
  <si>
    <t>MMESRSYLSLSWLLLLLCSTVCSANPNLEIMKRMLDDMDEKVEPCHNFYSSQKNLKWHAFATVSDQFQLLFDGIENEVFEKHSFEEKLQRLYKICSTMRPSLLRYFELVKPGEDLNWPFLTPRGGKWPKEKFQWMEALARLRRYGFNIMFGMSIRQDPNSDSGQPIVVFEKKYDSLFRFIESLQNIGLPPKLAKEIPLDNAIQEMYKSDMKFEHYARDAAPVKRISLGQLEIYGVSLTKYLEIVFRPFSPDFVVHVENLYYLRGLQNLMTAVPSQVVANYLTARFSFYIMFTFMHGDSCVTTMRQSMEFASNLLFEERILGRKKLRSYQNQAGKIFDAIRQQLIRLERNVLKLPPAEISLLQKKLNGLSLSIGNLPGKAGHRRFVTRYYKELFADDEELATAHLKVLEHRTRAELSLLDQPNFKDRRYMLHSYPISNFFFEAYEENGNTIYVAYDFLADASFDPDSHDIFKVTPLGIRFGLEMLKSFDLFCKHHKVNMLQLFDDNQITTAGDECVSAWTQDNLLSQRDQYLVVLHLVHEYFAEGSKFSQRQPNFTTMSLRELFFFRFGQSSFGQTLYFGSDFVEGGSPNSLTRLPVFVRTFNCLAPGEQLTTTQKS</t>
  </si>
  <si>
    <t>MSCFSAMSAPLLGEMEQTIGMLERGTIVTKLYGKQRRPDRRHLMLIRETQLLWATVATQTPRTDYEGAIQLREIREIRVGKHSKEFRLFADDCQRFESKCFVILHGNHFKLKSFSVVALSEIEADNWVRGLRYMVKDTLGAPYPLQIRWLRREYYQIENVNTHSAKATEQSPAQVTIKDFKLFLAGVSCKMTTGKFEHFTEDVRRKHDLKFDDFSRLYQKLLLPNGFASVLSGSGVANFPYSEDQVVRPAELKQFLETEQRDVSASEISSAAIASFIRDFVQDVERDVQEPYLTPEFVDFLFSKQNDLWNSKYDQVFMDMNLPLSSYWIASSHNTYLTGDQFSESSCEAYARALRMGCRCIELDCWNGPDNLPYIFHGHTITSKIKFMDVIKIKDHAFTSSEYPVILSIEQNCSLEQQRNMAQALIEVFGDMLLTQPCDRNQHLPSPYQLRRKIILKHKKLPQFDDIANGISSTGSLGHRSSLGGAGGGAGENDGENVRKVFKEGLLYFKDPVDKSWNLYQFVLTHQELIYSSEINESRGNSEDDDFGLSSSCSLNSNMQQKQKDTSANDELHFGENWFHGKLEGGRKADDLLKKYKHFGDGTFLVRESATFVGDYSLSFWRRNRPNHCRIKLKHENSIKYYLVENFVFDSLYSLIVYYRKNMLRSSEFSIILKEPVPQPKKHEDQWFHPNTTKEQAEQGLYRLEIGSFLVRPSVQSINAFVISFTINRKIKHCRMQEGRLYGIDTMNFESLVSLINYYTRNPLYRNVKLSHPVSQELLRQALAAAQGDHSGGHDDNGASNYMGSNLEENVTCKALYSYKANKPDELSFPKHAITNVQRDNSMWWIGDYGGMIKKHLPANYVKVIDSTTEDYNSLNEEGTDGTDSIEIFGAVASLFESNDPGIIFKLQIQTPTMQNPFVIGFDNQETAYEWKAIQEAALIASQLASERRKKERTARVAKEMSDLIIYFRSVPFREHSWIFEMSSFPETKAEKQFFQQNTQLFLSYHRNQISRVYPKGQRLDSSNFNPMPWNVGSQMIALNYQTGDKAMQLNQAKFRNNGQCGYILKPSFMKSDSFNPNPLCDGLSEVKVSIRLIAARHLFRGGKSNNPQIVVELIGASFDTGVKYRTVNENGFNPVWNESCEFNVRNPQFAILRFEVQDEDMFAETHFIAQACYPLCIRQGYRSVILRNKFSEELELSSLLINIKIANVTA</t>
  </si>
  <si>
    <t>MLVATDENNTNTTTASRSTRNTWRWSRLALAVSLFAYCCCASSAATPTTVTTAALLSGHQLLPWQTAAATAATTPSTARNLYAPHQSFSRHDDISFKDRQRSDGTVVQSFGSYRTARQFGGYSTTAQRRSDPAVEIIPAPSVELPQGLITVPKQLVPTMPENVTRQGRRRNYMYIPLQTEGENGSAALLQLRPSRNTLSALGPPADGVAAVAHEFGADLATQGSGPEQPPLALELGPERTERSDLAAASSTDKLEYAEPENTSRRVGFQFPSYSLKPASPFHPQAYREDNPIFGTSAGGYEPQPYSEDASPVPPPTQYEQHETRHTRQLYFDSDTASSSFEFPLVSNSKPHGLKLYRDDVTKFGDINGPITALPQQRPQRGFYFGDTEFRTGPAPVRQFGPQKNFQEYVGPSEYQGTRKSRYYPYKSSRSPRVVFPTNDNVTTGPSGPAGSSGPSGNGVYFSDNIAFRDQNFGINELAAVQDVRNDYSLQLDSASEATSSPQSASTFKEKVDITTDTECQHRGGTCEFFLGCWLSGGLIGTCDGLLRGCCHRTAKSANLGSSDFVGNAVDLTDLPQKNYGPVNNEPSCISLAKQTAQRRIVGGDDAGFGSFPWQAYIRIGSSRCGGSLISRRHVVTAHCVARATPRQVHVTLGDYVINSAVEPLPAYTFGVRRIDVHPYFKFTPQARFDISVLTLERTVHFMPHIAPICLPEKNEDFLGKFGWAAGWGALNPGSRRPKTLQAVDVPVIENRICERWHRQNGINVVIYQEMLCAGYRNGGKDSCQDSGGPLMHDKNGRWYLIGVVSAGYSCASRGQPGIYHSVSKTVDWVSYVVLTMN</t>
  </si>
  <si>
    <t>MLVATDENNTNTTTASRSTRNTWRWSRLALAVSLFAYCCCASSAATPTTVTTAALLSGHQLLPWQTAAATAATTPSTARNLYAPHQSFSRHDDISFKDRQRSDGTVVQSFGSYRTARQFGGYSTTAQRRSDPAVEIIPAPSVELPQGLITVPKQLVPTMPENVTRQGRRRNYMYIPLQTEGENGSAALLQLRPSRNTLSALGPPADGVAAVAHEFGADLATQGSGPEQPPLALELGPERTERSDLAAASSTDKLEYAEPENTSRRVGFQFPSYSLKPASPFHPQAYREDNPIFGTSAGGYEPQPYSEDASPVPPPTQYEQHETRHTRQLYFDSDTASSSFEFPLVSNSKPHGLKLYRDDVTKFGDINGPITALPQQRPQRGFYFGDTEFRTGPAPVRQFGPQKNFQEYVGPSEYQGTRKSRYYPYKSSRSPRVVFPTNDNVTTGPSGPAGSSGPSGNGVYFSDNIAFRDQNFGINELAAVQDVRNDYSLQLDSASEATSSPQSASTFKEKGCGISLAKQTAQRRIVGGDDAGFGSFPWQYIRIGSSRCGGSLISRRHVVTAGHCVARATPRQVHVTLGDYVINSAVEPPAYTFGVRRIDVHPYFKFTPQADRFDISVLTLERTVHFMPHIAPICLPENEDFLGKFGWAAGWGALNPGSRLRPKTLQAVDVPVIENRICERWHRQNGNVVIYQEMLCAGYRNGGKDSCQGDSGGPLMHDKNGRWYLIGVVSAGYSCSRGQPGIYHSVSKTVDWVSYVVGLTMN</t>
  </si>
  <si>
    <t>MTGSLWLSLALSLAVLAQFKVSAAPNLVCFYDSQGSQRQGLAQFSMIDILALQFCTHLVYGYAGVNADNYEMQSINKRLDLEQRHLAQITSMKERYPHKFLLSVGGDADTYEGNQYIKLLESGQQGHRRFIESARDLVRRYNFDGLDALQLPRNKPRKVHGDVGSAWKSFKKFFTGDFIVDTESETHKGQVTALIKLSAALKQNDLLLSLTVLPNVNSSWYYDAPSIAPSLDFINLGTFDFLTPQNPEEADFSAPTYEAVGQNRLGHYNLNFQMEHWLLQRVPANKINIGIATYRSWKMSKDSGDSGMPVVPSTQGPAPAGPQSKQEGLLNWAEICSLMPNPSSNARGPNAPVKRVVDPTKRYGSYAFRAADENGDHGLWISYDDPDSASSKMYARARNLGGVALFDLTQDDFRGQCTNDRFPMLRAIKYRL</t>
  </si>
  <si>
    <t>MKLTLTIGLILVAAGVLEAQPQGRIAGGEDAVLGQLPYQAALSIGGSYNGAVIIGQRYALTALSCVCSDGKDTPWAAVLFAVTVGSVDLYNGKQIRVEITINPNYSTLKTGIALLRLQEEITFSETVNAIPLSQDVPPMGSQVEVSGGRTTESEVNMHRTLQIGAAEVMAPRECALANRDELLVADDQVLCLGHGRQGICSGDIGGPAVYQGQLVGLGAQILGECGGMLPERFISIAANYDWIQQLQ</t>
  </si>
  <si>
    <t>MKLLRLSLLILLAVKPPNPCESKRIVGPFPAGQSGRIKGGEEAEIGFAPQVSLQPIVGSHNCGGAILNENWIITAGHCVENFIPALVNVITGTNKWAEGAIYYTAEIHKHCMYDQPYMHNDIALVKLTENITFNELTQPIALPTRPVLGEEIVLTGWGSDVAYGSSMEDLHKLTVGLVPLDECYETFNRTSSMGVGICTFSREGEGACHGDSGGPLVSNGQLVGVVNWGRPCGVGLPDVQANVYYLDWIRSKLSGNNKCY</t>
  </si>
  <si>
    <t>MAAVHNRTHFICGGTLIHKRFVLTAAHCIVDQDVQSVSLGAYNKSDPADKDVITAVVHSSFDVRASYENDIGLLKLSSDVIFNALIRPICIVLNKSMAHMRNMRTFKAFGWGTLRGNKTSDILQTIILNHLDREECYMELSVYPSEKICAGVPSGDTCGGDSGGPLTNDVFIQGIGNREVQFGIISVGKTSCDGQGYTDLMSFADWIKMTIERLSIEDEPQSAPFYKIIPQQQDVFLYNDCGGANAANLEALIRWSIFWTRGIFVTHQFVLTNAKRLPENSSNLQVYLKGRTQFGMYSVFGVFPNDQNDVALLKLNRPVTGPDGFKPICMLANVVDQQRAASTPFTMFFEAPDNGTIYDISVALGNPYQCSGRIQRRVEWNQLCVEHPYGMGIGSYILGRKVTNSGKTWLVLFGIVSDSSNGVYVFTNVMKLSEWIANTIR</t>
  </si>
  <si>
    <t>MAAVHNRTHFICGGTLIHKRFVLTAAHCIVDQDVQSVSLGAYNKSDPADKDVITAVVHSSFDVRASYENDIGLLKLSSDVIFNALIRPICIVLNKSMAHMRNMRTFKAFGWGTLRGNKTSDILQTIILNHLDREECYMELSVYPSEKICAGVPSGDTCGGDSGGPLTNDVFIQGIGNREVQFGIISVGKTSCDGQGYTDLMSFADWIKMTIERLSIEDEPQSAPFYKIIPQQQDVFLYNDCGGANAANLEALIRWSIFWTRGIFVTHQNSSNLQVYLKGRTQFYGMYSVFGVFPDQNDVALLKLNRPVTGPDGFKPICMLANVVDQQRAASTPPFTMFFEAPDGTIYDISVALGNPYQCSGRIQRRVEWNQLCVEHPYGMGFIGSYILGRKVNSGKTWLVLFGIVSDSSNGVYVFTNVMKLSEWIANTIRI</t>
  </si>
  <si>
    <t>MFIFTIFKIILLWPGAMSQFLEPNCGYPDISPKIMHGQNAENGTNPWMAIFKYNDKEVAELVCGGTLIHKQFVLSAAHCIKRDQILAVRLGEHSSSRYAVTKAFRNKYFTTGSYSNDIGILRIQPIVKFNAVIRPICIITDPTKVPNKTFKAAGWGKTENETFSKVLKTVELNELNASECYNMLWVNVTESQICAGPDGDTCAGDSGGPLIHPVYMDGSLRYVQLGIISFGSSLCNSPGVYTRLSFIDWILMVVDNYTVRSPPKIQYRVWPYG</t>
  </si>
  <si>
    <t>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GLSLLFFMIMQVFFLNFKHANDNNNKNKNNIIKCI</t>
  </si>
  <si>
    <t>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GHALLREWSLIFYGTTQSIGPNDPSVPKPSGSEATTPNSSSTTSNLHQAYSPQYPRIPPNNFGSSPSGGSKLPGKVPPPNKSSYVTNNPLLNSAPPKQGYQQISATYGVILGKANGKSNNNSEKTNNKGNKSNNGNKGKSGGSSGNRKEQTTQSTIIQTSTSKNKYYRISQQQQKNNKQDRNGVQTQRPKANSGEKSYDEKSRKVVGEITTNSGNGSIKAKQVKESTTTSSNSRIPKLFERYEKIQAIFPELEPYENSSPKGKPKQAKQKQFEVDLFKPTNGGNSRQGNTKKSPSVPPPSQTMATLSILPILPAGGSSLPDQKILKKQQLLMAAAGVMAPAQVEVEMEEVHATPDYEARKDQRKEVNPNAQITQWDMIFYGTETPAQPDDVANPSQSNQFNLYGNDMAHNDVEYDSGQWRNMQQVGEVGMTRDHSNTAACLKWSDRKCLGLSLLFFMIMQVFFLNKHANDNNNKNKNNIIKCI</t>
  </si>
  <si>
    <t>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ECNDSAYMFEDQCYDVCPVHTYPLDKFQAEEDEQDDEVTRGPVPYSSSPMDHSLLMSNSLDDKQDPLQAEDRRRRSSLTQLVEVPSRVCAACRSCLECYGALASQCSTCSPGSQLRKILNETFCYAYVVRSTGMASVVDISMDDRDTQQYMTGTTVLLLVSVIFTLMGVAVAGGIVYHRRAMARSNELYSVSLVPGDESDSDEDELFTAHFPARKSGVNIYRDEAPSEKIFEEDEISHL</t>
  </si>
  <si>
    <t>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CLVDALSGSEEIGSEHNPQNRGIMLRACMWL</t>
  </si>
  <si>
    <t>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GHALLREWSLIFYGTTQSIGPNDPSVPKPSGSEATTPNSSSTTSNLHQAYSPQYPRIPPNNFGSSPSGGSKLPGKVPPPNKSSYVTNNPLLNSAPPKQGYQQISATYGVILGKANGKSNNNSEKTNNKGNKSNNGNKGKSGGSSGNRKEQTTQSTIIQTSTSKNKYYRISQQQQKNNKQDRNGVQTQRPKANSGEKSYDEKSRKVVGEITTNSGNGSIKAKQVKESTTTSSNSRIPKLFERYEKIQAIFPELEPYENSSPKGKPKQAKQKQFEVDLFKPTNGGNSRQGNTKKSPSVPPPSQTMATLSILPILPAGGSSLPDQKILKKQQLLMAAAGVMAPAQVEVEMEEVHATPDYEARKDQRKEVNPNAQITQWDMIFYGTETPAQPDDVANPSQSNQFNLYGNDMAHNDVEYDSGQWRNMQQVGEVGMTRDHSNTAACLKWSDRKCLECNDSAYMFEDQCYDVPVHTYPLDKFQAEEDEQDDEVTRGPVNPYSSSPMDHSLLMSNSLDDKQDLQAEDRRRRSSLTQLVEVPSRVCAACDRSCLECYGALASQCSTCSPGSQRKILNETFCYAYVVRSTGMASVVDISKMDDRDTQQYMTGTTVLLLVSVITLMGVAVAGGIVYHRRAMARSNELYSRVSLVPGDESDSDEDELFTAHFPRKSGVNIYRDEAPSEKIFEEDEISHLV</t>
  </si>
  <si>
    <t>MKNDVVRWSRQPTSNTTNSSSSSRSDSNSTHKHRSKSNKLNARQLGSNARSCQQRSSVATTLEDEQQTIIECDIGNFNFDCNLFKTSFLTQHKQKRSGSSSKSKSNRSRPLAKTKAVFLLALQFSAVVFLCNINVGFVAGSVATAASAGGSSPAAPSSAPSSPPTVAVPPPPPPSSALKVDPNGQSPVLPPYVLDYTGGKAKLTPNNGKFGQSGSSGSNNNHIVGHYTHTWAVHIPNGDNGMADAAKDHGFVNLGKIMPATCSPKYKCTGHMDTTHFNQ</t>
  </si>
  <si>
    <t>MGTISSVLQWSCTKCNTINPTESLKCFNCGTVRKVFPQQQQQQHRSSSIASWTADDALEQEQAEKGQERDKEKGRAAVARSEYKHVYKSLLRGCLKRPRNSQNLPANCVDCEDTRKYIKSSIELYRHFSNPALNRRWVCHACGTDNSVTWHCLICDTVSYLAPIYKDAIAADRGQDLAGSLGNRGELLAADHSHPHHHHYLHQELEEQHQHQLHSQHLHKRHLKGRSASGSGSGPGSGSGLRRTQLSTAIDKSASGRSCHICYANNQSKDIFNLPQIKPAPQLTGIPPVAACSNRFAIANDTFCRRKQNNNNKNQNHKVVRESGAKRKYNFTITTLSRSAAKDGHGQMKPLRQVVNLNLNLQQEPQQKSPANPQQLQRKTQREPAAY</t>
  </si>
  <si>
    <t>MHDPGSSSRLSGAASAAAGTASAGAIAAAVGAAAASRHDNKTQLGNGSRKMWICIKCSYAYNRLWLQTCEMCEAKAEQQQQQLQLQQQQQQQQQHHHHLQQQQAEAPRDEPWTCKKCTLVNYSTAMACVVCGGSKLKSISSIEDMTLKGEFWTCSHCTLKNSLHSPVCSACKSHRQPQLSMAMEAVRERPDGQSYEQDAAAVGGGGGSAHQSGANEVKAPTALNLPLTSVALPMPMLQLPTSTAALRGSRSPSPRMQLLPSLQQQRNSSSSGAIPKRHSTGGSIVPRNISIAGLNYNLQQGQGVGSASVVSASGAGSGAGAVGASTSTKKWQCPACTYDNCAAVVCDICSSPRGLASAVLGEALGRKSVRVALTPADIRQESKLMENLRQLETEALTKWQNIIQYCRDNSELFVDDSFPPAPKSLYYNPASGAGEGNPVVQRRPHEINCDGGAYPPWAVFRTPLPSDICQGVLGNCWLLSALAVLAEREDVKEVLVTKEICGQGAYQVRLCKDGKWTTVLVDDLLPCDKRGHLVYSQAKKQLWVPLIEKAVAKIHGCYEALVSGRAIEGLATLTGAPCESIPLQASSLMPSEDELDKDLIWAQLLSSRCVRFLMGASCGGGNMKVDEEEYQQKGLRPHAYSVLDVKDIQGHRLLKLRNPWGHYSWRGDWSDDSSLWTDDLRDALMPGASEGVFWISFEDVLNYFDCIDICKVRSGWNEVRLQGTLQPLCSISCVLTVLEPTEAEFTLFQEGQRNSEKSQRSQLDLCVVIFRTRSPAAPEIGRLVHSKRQVRGFVGCHKMLERDIYLLVCLAFNHWHTGIEDPHQYPQCILAIHSKRLLVEQISPSPHLLADAIISLTLTKGQRHEGREGMTAYYLTKGWAGLVMVENRHENKWIHVKCDCQESYNVVSTRGELKTVDSVPPLQRQVIIVLTLEGSGGFSIAHRLTHRLANSRGLHDWGPPGATHCPPIENVHGLHAPRLI</t>
  </si>
  <si>
    <t>MKPLRQVVNLNLNLQQEPQQKSPANPQQLQRKTQREPAAVSMNPTQFTIRNGVFIAVNEWSEPMASSSSVSSSSNHHHHHHSNSNSNSSGNSNIINNNSSSSGSNKLYENECVALAQQQLRAAAAQAAQAAATAVAIASSPSAKAMAPAPTATMPIYAQVNKQHKLKKKQQIASESQTNNNTGSGEIADAVSESLTGLGTSTDGSGEASESESQVEEHSIYAKVWKGPRKATESKIMHDPGSSSRSGAASAAAGTASAGAIAAAVGAAAASRHDNKTQLGNGSRSKMWICIKCSAYNRLWLQTCEMCEAKAEQQQQQLQLQQQQQQQQQHHHHHLQQQQAEAPDEPWTCKKCTLVNYSTAMACVVCGGSKLKSISSIEDMTLRKGEFWTCSHTLKNSLHSPVCSACKSHRQPQLSMAMEAVRERPDGQSYEEQDAAAVGGGGSAHQSGANEVKAPTALNLPLTSVALPMPMLQLPTSTAAGLRGSRSPSPMQLLPSLQQQRNSSSSGAIPKRHSTGGSIVPRNISIAGLANYNLQQGQGGSASVVSASGAGSGAGAVGASTSTKKWQCPACTYDNCAASVVCDICSSPGLASAVLGEALGRKSVRVALTPADIRQESKLMENLRQLEETEALTKWQNIQYCRDNSELFVDDSFPPAPKSLYYNPASGAGEGNPVVQWRRPHEINCDGAYPPWAVFRTPLPSDICQGVLGNCWLLSALAVLAEREDLVKEVLVTKECGQGAYQVRLCKDGKWTTVLVDDLLPCDKRGHLVYSQAKRKQLWVPLIEAVAKIHGCYEALVSGRAIEGLATLTGAPCESIPLQASSLPMPSEDELDKLIWAQLLSSRCVRFLMGASCGGGNMKVDEEEYQQKGLRPRHAYSVLDVKIQGHRLLKLRNPWGHYSWRGDWSDDSSLWTDDLRDALMPHGASEGVFWIFEDVLNYFDCIDICKVRSGWNEVRLQGTLQPLCSISCVLLTVLEPTEAETLFQEGQRNSEKSQRSQLDLCVVIFRTRSPAAPEIGRLVEHSKRQVRGFGCHKMLERDIYLLVCLAFNHWHTGIEDPHQYPQCILAIHSSKRLLVEQIPSPHLLADAIISLTLTKGQRHEGREGMTAYYLTKGWAGLVVMVENRHENWIHVKCDCQESYNVVSTRGELKTVDSVPPLQRQVIIVLTQLEGSGGFSIHRLTHRLANSRGLHDWGPPGATHCPPIENVHGLHAPRLI</t>
  </si>
  <si>
    <t>MGTISSVLQWSCTKCNTINPTESLKCFNCGTVRKVFPQQQQQQHRSSSIASWTADDALEQEQAEKGQERDKEKGRAAVARSEYKHVYKSLLRGCLKRPRNSQNLPANCVDCEDTRKYIKSSIELYRHFSNPALNRRWVCHACGTDNSVTWHCLICDTVSYLAPIYKDAIAADRGQDLAGSLGNRGELLAADHSHPHHHHYLHQELEEQHQHQLHSQHLHKRHLKGRSASGSGSGPGSGSGLRRTQLSTAIDKSASGRSCHICYANNQSKDIFNLPQIKPAPQLTGIPPVAACSNRFAIANDTFCRRKQNNNNKNQNHKVVRESGAKRKYNFTITTLSRSAAKDGHGQMKPLRQVVNLNLNLQQEPQQKSPANPQQLQRKTQREPAAVSMNPTFTIPRNGVFIAVNEWSEPMASSSSVSSSSNHHHHHHSNSNSNSSGNSNINNNSSSSSGSNKLYENECVALAQQQLRAAAAQAAQAAATAVAIASSPSAAMAEPAPTATMPIYAQVNKQHKLKKKQQIASESQTNNNTGSGEIADAVSSLTAGLGTSTDGSGEASESESQVEEHSIYAKVWKGPRKATESKIMHDPGSSRLSGAASAAAGTASAGAIAAAVGAAAASRHDNKTQLGNGSRSKMWICKCSYAYNRLWLQTCEMCEAKAEQQQQQLQLQQQQQQQQQHHHHHLQQQQEAPRDEPWTCKKCTLVNYSTAMACVVCGGSKLKSISSIEDMTLRKGEFWCSHCTLKNSLHSPVCSACKSHRQPQLSMAMEAVRERPDGQSYEEQDAAAGGGGGSAHQSGANEVKAPTALNLPLTSVALPMPMLQLPTSTAAGLRGSRPSPRMQLLPSLQQQRNSSSSGAIPKRHSTGGSIVPRNISIAGLANYNLQGQGVGSASVVSASGAGSGAGAVGASTSTKKWQCPACTYDNCAASVVCDISSPRGLASAVLGEALGRKSVRVALTPADIRQESKLMENLRQLEETEALTWQNIIQYCRDNSELFVDDSFPPAPKSLYYNPASGAGEGNPVVQWRRPHENCDGGAYPPWAVFRTPLPSDICQGVLGNCWLLSALAVLAEREDLVKEVLTKEICGQGAYQVRLCKDGKWTTVLVDDLLPCDKRGHLVYSQAKRKQLWVLIEKAVAKIHGCYEALVSGRAIEGLATLTGAPCESIPLQASSLPMPSEDLDKDLIWAQLLSSRCVRFLMGASCGGGNMKVDEEEYQQKGLRPRHAYSVDVKDIQGHRLLKLRNPWGHYSWRGDWSDDSSLWTDDLRDALMPHGASEGFWISFEDVLNYFDCIDICKVRSGWNEVRLQGTLQPLCSISCVLLTVLEPEAEFTLFQEGQRNSEKSQRSQLDLCVVIFRTRSPAAPEIGRLVEHSKRQRGFVGCHKMLERDIYLLVCLAFNHWHTGIEDPHQYPQCILAIHSSKRLLEQISPSPHLLADAIISLTLTKGQRHEGREGMTAYYLTKGWAGLVVMVENHENKWIHVKCDCQESYNVVSTRGELKTVDSVPPLQRQVIIVLTQLEGSGFSIAHRLTHRLANSRGLHDWGPPGATHCPPIENVHGLHAPRLI</t>
  </si>
  <si>
    <t>MGTISSVLQWSCTKCNTINPTESLKCFNCGTVRKVFPQQQQQQHRSSSIASWTADDALEQEQAEKGQERDKEKGRAAVARSEYKHVYKSLLRGCLKRPRNSQNLPANCVDCEDTRKYIKSSIELYRHFSNPALNRRWVCHACGTDNSVTWHCLICDTVSYLAPIYKDAIAADRGQDLAGSLGNRGELLAADHSHPHHHHYLHQELEEQHQHQLHSQHLHKRHLKGRSASGSGSGPGSGSGLRRTQLSTAIDKSASGRSCHICYANNQSKDIFNLPQIKPAPQLTGIPPVAACSNRFAIANDTFCRRKQNNNNKNQNHKVVRESGAKRKYNFTITTLSRSAAKDGHGQMKPLRQVVNLNLNLQQEPQQKSPANPQQLQRKTQREPAAVSMNPTFTIPRNGVFIAVNEWSEPMASSSSVSSSSNHHHHHHSNSNSNSSGNSNINNNSSSSSGSNKLYENECVALAQQQLRAAAAQAAQAAATAVAIASSPSAAMAEPAPTATMPIYAQVNKQHKLKKKQQIASESQTNNNTGSGEIADAVSSLTAGLGTSTDGSGEASESESQVEEHSIYAKVWKGPRKATESKIMHDPGSSRLSGAASAAAGTASAGAIAAAVGAAAASRHDNKTQLGNGSRSKMWICKCSYAYNRLWLQTCEMCEAKAEQQQQQLQLQQQQQQQQQHHHHHLQQQQAPRDEPWTCKKCTLVNYSTAMACVVCGGSKLKSISSIEDMTLRKGEFWTSHCTLKNSLHSPVCSACKSHRQPQLSMAMEAVRERPDGQSYEEQDAAAVGGGGSAHQSGANEVKAPTALNLPLTSVALPMPMLQLPTSTAAGLRGSRSSPRMQLLPSLQQQRNSSSSGAIPKRHSTGGSIVPRNISIAGLANYNLQQQGVGSASVVSASGAGSGAGAVGASTSTKKWQCPACTYDNCAASVVCDICSPRGLASAVLGEALGRKSVRVALTPADIRQESKLMENLRQLEETEALTKQNIIQYCRDNSELFVDDSFPPAPKSLYYNPASGAGEGNPVVQWRRPHEICDGGAYPPWAVFRTPLPSDICQGVLGNCWLLSALAVLAEREDLVKEVLVKEICGQGAYQVRLCKDGKWTTVLVDDLLPCDKRGHLVYSQAKRKQLWVPIEKAVAKIHGCYEALVSGRAIEGLATLTGAPCESIPLQASSLPMPSEDEDKDLIWAQLLSSRCVRFLMGASCGGGNMKVDEEEYQQKGLRPRHAYSVLVKDIQGHRLLKLRNPWGHYSWRGDWSDDSSLWTDDLRDALMPHGASEGVWISFEDVLNYFDCIDICKVRSGWNEVRLQGTLQPLCSISCVLLTVLEPTAEFTLFQEGQRNSEKSQRSQLDLCVVIFRTRSPAAPEIGRLVEHSKRQVGFVGCHKMLERDIYLLVCLAFNHWHTGIEDPHQYPQCILAIHSSKRLLVQISPSPHLLADAIISLTLTKGQRHEGREGMTAYYLTKGWAGLVVMVENRENKWIHVKCDCQESYNVVSTRGELKTVDSVPPLQRQVIIVLTQLEGSGGSIAHRLTHRLANSRGLHDWGPPGATHCPPIENVHGLHAPRLI</t>
  </si>
  <si>
    <t>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LLWPLQRFKDSRGQHLLQGEALKFGIDLSGKDFDQDESERVPAEQLPPVLHSPSDPEYHEPSKSGPEADVPHVPPHMPHARWETGAAASTTAVPSLPDGFVYRWMLGEWSQCSQECGAAGSGLQRRTVSCQRAAKATSSGSTSDTENVVDNSECFAHGLELPEFFQSCGNEACPQWSKGDWTPCQRSHCHGRNTAQRREVTCRYPNGTEGSICDEYERPAMRQECYNERCEGVWRVEPWSECNACGRKGIKYRILQCVWYGSRRPAGNVCKHQPRPAVMKVCKSPACQAQLSSPAQLCRDSSRYCRNARAMGLCRLHRYKLKCCGSCEQQPNQHLI</t>
  </si>
  <si>
    <t>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VEP</t>
  </si>
  <si>
    <t>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LWPLQRFKDSRGQHLLQGEALKFGIDLSGKDFDQDESEVPAEQLPPEVLHSPSDPEYHEPSKSGPEADVPHVPPHMPHARWETGAAATTAVPSLPNDGFVYRWMLGEWSQCSQECGAAGSGLQRRTVSCQRAAKATSGSTSDTENNVVDNSECFAHGLELPEFFQSCGNEACPQWSKGDWTPCQRHCHGRNTAMQRREVTCRYPNGTEGSICDEYERPAMRQECYNERCEGVWREPWSECNAPCGRKGIKYRILQCVWYGSRRPAGNVCKHQPRPAVMKVCKSACQAQLSSSPAQLCRDSSRYCRNARAMGLCRLHRYKLKCCGSCEQQPNQLI</t>
  </si>
  <si>
    <t>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LLWPLQRFKDSRGQHLLQGEALKFGIDLSGKDFDQDESERVPAEQLPPVLHSPSDPEYHEPSKSGPEADVPHVPPHMPHARWETGAAASTTAVPSLPDGFVYRWMLGEWSQCSQECGAAGSGLQCRPRQPSYVGIPHVIAVMPGPWCVDFIAT</t>
  </si>
  <si>
    <t>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GIQMRGVECKSTDGSLSAKDPLTKPGSMQQCSTGIHCGGSLNKVGGTIIVGSSRSLNERSERQLDSSDDEDNEDENDEGDDVDDLESGQDTDDGEGLSYADQPLLYAHRTQSRLNQEPDEPRTMHLMNGNSNNNFNRGEDESEGPSLDPTYIKDNEWSPCSVTCGEIRRRTYNCKIFLEYSRTVATVNDSLCEGKKPHDEVERCVEDPCMLPSHGDDQFPRDSIKVGVSEPGKTYVWREQGYTSCSASCLGGVEELIINCVREDGRVVSPFLCSPETKPEARVRTCNDRPCPPRWNYSDYTPCSKSCGIGIKTEVQCIHEVTRGGDNTMVVPNSMCPQPPPADRQYCNVLDCPVRWEVGEWSCSHTCGYGFKDRKVECKQIMAQEHKIERPESMCPSAKPADKKPCNVKPCPEDPKPVIQINNSTHIQHDPKKTKITLKVGGAGLVFFGTQVKIKCPVKRNRTKIKWSKDHKPLQRSRKYKVSKKGALRILDITFRDAGVYSCHAGLSSEISIEVKAKPGQQIEELEQQETERLVREKSGTEALTSADMKSADGTGTSAVGPNSHVNGSAQQHGSRRRQQQSERLQNGRERSRRPKSDGVQHADSSIEDDLLWPLQRFKDSRGQHLLQGEALKFGIDLSGKDFDQDESERVPAEQLPEVLHSPSDPEYHEPSKSGPEADVPHVPPHMPHARWETGAAASTTAVPSPNDGFVYRWMLGEWSQCSQECGAAGSGLQRRTVSCQRAAKATSSGSTSDENNVVDNSECFAHGLELPEFFQSCGNEACPQWSKGDWTPCQRSHCHGRNAMQRREVTCRYPNGTEGSICDEYERPAMRQECYNERCEGVWRVEPWSECAPCGRKGIKYRILQCVWYGSRRPAGNVCKHQPRPAVMKVCKSPACQAQLSSPAQLCRDSSRYCRNARAMGLCRLHRYKLKCCGSCEQQPNQHLI</t>
  </si>
  <si>
    <t>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RFKDSRGQHLLQGEALKFGIDLSGKDFDQDESERVPAEQLPPEVLHSPDPEYHEPSKSGPEADVPHVPPHMPHARWETGAAASTTAVPSLPNDGFVYWMLGEWSQCSQECGAAGSGLQRRTVSCQRAAKATSSGSTSDTENNVVDNECFAHGLELPEFFQSCGNEACPQWSKGDWTPCQRSHCHGRNTAMQRREVCRYPNGTEGSICDEYERPAMRQECYNERCEGVWRVEPWSECNAPCGRKGKYRILQCVWYGSRRPAGNVCKHQPRPAVMKVCKSPACQAQLSSSPAQLCDSSRYCRNARAMGLCRLHRYKLKCCGSCEQQPNQHLI</t>
  </si>
  <si>
    <t>MILRDMGEATVRAALLAVLGILLIAGCDCSQRFKYEIKEFQVPLDHFSFINATFNIRYLYNDSFVDKSNARTPIFFYTGNEGDIELFAQNTGFLWEQARQRALVIFAEHRYYGKSLPFGSSTFNTSLPEHLAYFTVEQTLEDYAMLIFLRNDRQMPVVAFGGSYGGMLAAWFRMKYPHLVNGALAASAPVLQFPGIDCDIFYRIVTSVFQNAYNENCTLNIAKSWKLFETLGASEAGKKQISDAFLCNALKNDDDLKKFLDYVEEVYSNLAMVNYPYNSSFLAPLPAYPVRQVCYLKELHSTDADLLHAMSSALAVYTNYTQSAKCLDISVNSNADDSGWNIQCNQMVMPICSNGSETMFRTSSWNFKDYAEKCYKNYRLTPKPYDIILRYGRNLEAATNIIFSNGLLDPWSGGGVLQAPNDKVFVIILPEGAHHLDLRHSPADPPSVRDARDKEAAIIARWIQD</t>
  </si>
  <si>
    <t>MGTPELKIILEFSAGAELLFGNIKRRELNLDGKQKWTIANLLKWMHANITERPELFLQGDTVRPGILVLINDTDWELLGELDYELQPNDNVLFISTLH</t>
  </si>
  <si>
    <t>MSPHQLVTVLLLASLINLVLGQLPRNGCSGRFQYQGYQGQYIGLVEVRHEANNQTLILQFSQQGYHDFEDYVGSISLVDDDEVTQENLRQGLPIRYRVFPIPTIPPKITSMQLNGVQLCSGGVYPKPRTGITLRITWTPSYISVFGVPQPVPTRPRPAWQDESPQIDYRETRPSQPRLEDSGELFGRSNESLPAFQPGWGTAPQQANPNRGITSQPEIPSPVPQRPTPNPSRSNAPQQAVRSPVDVPQQNPSSNGIPCGRERASTTPLIFQGKSLQRGQLPWLVAIFERRESNGAFICGGTLISTSTVLSAAHCFRAPGRDLPASRLAVSLGRNTLAIHSDGERGVSQLIIHENFQFKQFTEADLALVRLDEPVRYTDYIVPICLWSTSNRMLPQGLKSYVAGWGPDETGTGNTEVSKVTDLNIVSEANCALELPHVLVQPSLCAKKTGAGPCASDGGGPLMLREQDVWVLRGVISGGVINEKENTCELSPSVFTDVAKHIEWVRQKMW</t>
  </si>
  <si>
    <t>MLNLLRRRPTSVPLIRAALSAPLHSTENRPGYIVLVPEIGEEGPLGEGVKPDGLPAFSDITIEMCLGAIGQQASAVENSVKALESDLHSGKQLNAASIRELDTVTGPLETTWGVAKALYLGNSTLIPTKSYMNIHERARNARAAKFCQTVYKALKDASSDSGPDEQRMRQKFLLEGKLNGLTLDKDKQDGLKELLTLGRERANFKNKVNMAVHSFGQIITDFNLVRDFPPSLLEATARDPGQPMTPWKITLQPQVVDGFLKHCPERMQRWNVWRASVLKASSQQEKSLENSTHIKIRGLRKRQANLLGYESFADMSMQTKMVGSVDNLKQIFAKLLKFAGPAQVELEKLQGFAQDSGCEYKLEAYDVAYWRRKQLAAEHGLQDQKLREFFPLRVLSGLFALSEKLFGIKIVEQPNAEVWHPAVKFYDVFDADSVNSSTPVGFYVDCYSKEHKFGRNNGWMVGIRNSNKSAGLTPLCALIFNFSEPQSPDAPPLLGYDDLQMLFKTFGSGLQHLLTQAGYSDLAGLSNIEWDASQVSGHVSNFLDDPTVIRSLSGHFSSGEPLEAELSQKMRLLKTQLAGYNLCQDLYLDLDVELHRSNAFWLEVVRKLWPVYQCMPLDKKDAHPCSLTDIFAGDWAAQFSHLYSRLIAADISSSFAEQRSEENYAVVGRRYKQTFLSCGGSVPTAEFRRFQGRDPSAEALLKSLDIFEPSQTTDN</t>
  </si>
  <si>
    <t>MKLLLLLLSVNILIFCLAERQRFDNYKVYRVSPVKANQLEGLRSLEANSDALVLNNLHLGPTDFLVAPDFDGTFLKLVKDLDLSPELIDANAQTSLSLIEPIADANRRSDDYSWSEYHELNDTHRWMQNLVGKYPDVVSVFVAGQSYGRELLGLRINHNDGRAEKQSIFLEAGMHAREWIGPATATYFANELLSSQQEIMNLARSYVWYILPHANPDGYVYTHKTNRMWRKTRSPQDKNCVGTDPRNWDFHWREVGASSDPCSESYAGPKAFSEPEVQTLSQFLKSVPEPMFMFSLHSFSQLLLYPYGHTSALPENHRQLEQIFNTAVGAMKRRYGTRYTGGNYDAIYPAAGSSMDWAYGVLNVKYSFTYELRPSGYSFWTGFRLPAAQIIPGQETTDSLVEMIKAAAQIEGYKI</t>
  </si>
  <si>
    <t>MRVYLALPLLLLGIGLSLAQYQYQAPHQTLAQQFADVVDVVDPAEQSIKVRPPKSRNQCTAKQNCFCGTPNVNRIVGGQQVRSNKYPWTAQLVKGRHYRLFCGGSLINDRYVLTAAHCVHGNRDQITIRLLQIDRSSRDPGIVRKVVTTVHPNYDPNRIVNDVALLKLESPVPLTGNMRPVCLPEANHNFDGKTAVAGWGLIKEGGVTSNYLQEVNVPVITNAQCRQTRYKDKIAEVMLCAGLVQGGKDACQGDSGGPLIVNEGRYKLAGVVSFGYGCAQKNAPGVYARVSKFLWIRKNTADGCYCQ</t>
  </si>
  <si>
    <t>MRVYLALPLLLLGIGLSLAQYQYQAPHQTLAQQFADVVDVVDPAEQSIKVRPPKSRNQCTAKQNCFCGTPNVNRIVGGQQVRSNKYPWTAQLVKGRHYRLFCGGSLINDRYVLTAAHCVHGNRDQITIRLLQIDRSSRDPGIVRKVVTTVHPNYDPNRIVNDVALLKLESPVPLTGNMRPVCLPEANHNFDGKTVSSLDLCAKLYFLLCRP</t>
  </si>
  <si>
    <t>MGLTEQLLLIGVVALGGVFGRLNSRQPSGYTPHRIVGGADIPPGEHVPYVSLQYRTRGGQMHFCGGSIIAPNRILTAAHCCQGLNASRMSVVAGIRGLEKGSRSQVLSYSIHPKYQELVTSDLAVLSIKPPLKLNNSTISAIEYRSQKDFVGGGVPVTLTGWGLRLPVPFPFLDNVNYPNVLQRMSYHTISNSECRAGMESVTDTEICARGPFRGACSGDSGGPLVMESKNGLQQVGIVSYGLVVGLYISPDVYTRVSTFSDWIGNQTK</t>
  </si>
  <si>
    <t>MFLAKSIVCLSLLAVANAQFDTNYASGRSGMVHLFEWKWDDIAAECENFGPNGYAGVQVSPVNENAVKDSRPWWERYQPISYKLETRSGNEEQFASMVRCNAVGVRTYVDVVFNHMAADGGTYGTGGSTASPSSKSYPGVPYSSLDFPTCAISNYNDANEVRNCELVGLRDLNQGNSYVQDKVVEFLDHLIDLGVAFRVDAAKHMWPADLAVIYGRLKNLNTDHGFASGSKAYIVQEVIDMGGEASKSEYTGLGAITEFRHSDSIGKVFRGKDQLQYLTNWGTAWGFAASDRSLFVDNHDNQRGHGAGGADVLTYKVPKQYKMASAFMLAHPFGTPRVMSSFSTDTDQGPPTTDGHNIASPIFNSDNSCSGGWVCEHRWRQIYNMVAFRNAVLDEIQNWWDSGSNQISFSRGSRGFVAFNNDNYDLNSSLQTGLPAGTYCDISGSKSGSSCTGKTVTVGSDGRASIYIGSSEDDGVLAIHVNAK</t>
  </si>
  <si>
    <t>MYFFFFVIRRAQYNWYTANTKSRIRIIATGIFTVGVIVITYIQCRAMMRSFQKNIPSNDNSLKDMNPDDMRAKIKEMMMHAWRNYARVVWGTNEFRPIRRVHFGGDFATYKLGATIIESLDTLHLMGLNKELRRSRDWIEKSFHLDRDEALSVYELTSRLLCPMLTLYSLTGDSLYMDKAIHIADKILPAFDTPTGPRRLVVPKEGSTLTKYLSDISRTSEFGSLHLEFYYLSEVSGYPVYRERVAIREILAKTTRPNGLYPNAYCTKFGKWENYNCSMHRLYDTLLKSWIQSGTDTQNADTFKEAMLAVAQNLVVINPEDVTYVSTFRNGTLFHRMRHSDCFGGLFVLGAAETQMKHWEKYAHIGIGLTDTCHDSYWSSPTRLGPDTFAFTESQQEIEPLQRNYYNLRPEVAETYLVLWRITHHPQYRLWGLEMVQAIEKCRMPYGYTGVMDVNNVTSEPDDVQGSFFLGSTLKYLYLLFSDDDVVSLEWVFNSAGHFLPIKGVNPMYRQHNSS</t>
  </si>
  <si>
    <t>MTIAESSQKSATRKPDSMEPILRLNNIEKSLQDTRDYRGLQLENGLKVLISDPNTDVSAAALSVQVGHMSDPTNLPGLAHFCEHMLFLGTEKYPHENGTTYLSQSGGSSNAATYPLMTKYHFHVAPDKLDGALDRFAQFFIAPLFTPATEREINAVNSEHEKNLPSDLWRIKQVNRHLAKPDHAYSKFGSGNKTTLEIPKSKNIDVRDELLKFHKQWYSANIMCLAVIGKESLDELEGMVLEKFSIENKNVKVPGWPRHPYAEERYGQKVKIVPIKDIRSLTISFTTDDLTQFYSGPDNYLTHLIGHEGKGSILSELRRLGWCNDLMAGHQNTQNGFGFFDIVDLTQEGLEHVDDIVKIVFQYLEMLRKEGPKKWIFDECVKLNEMRFRFKEEQPENLVTHAVSSMQIFPLEEVLIAPYLSNEWRPDLIKGLLDELVPSKSIVIVSQSFEPDCDLAEPYYKTKYGITRVAKDTVQSWENCELNENLKLALNSFIPTNFDISDVPADAPKHPTIILDTPILRVWHKQDNQFNKPKACMTFMSNPIAYLDPLNCNLNHMMVMLLKDQLNEYLYDAELASLKLSVMGKSCGDFTIRGFSDKQVVLLEKLLDHLFDFSIDEKRFDILKEEYVRSLKNFKAEPYQHSIYYLALLLTENAWANMELLDAMELVTYDRVLNFAKEFFQRLHTEFIFGNVTKQQATDIAGRVNTRLEATNASKLPILARQMLKKREYKLLAGDYLFEKENEFHKSSCAQLYLQCGAQTDHTNIMVNLVSQVLSEPCYDCLRTEQLGYIVFSGVRKVNGANGIRIIVQSAKHPSYVEDRIENFLQTYLQVIEMPLDEFERHKEALAVKKLEKPKTIFQQFSQFYGEIAMQTYHFEREEAEVILRKISKADFVDYFKKFIAKDGEERRVLSVHIVSQQTDENATSEAEPVETNMERHKPISDIVTFKSCKELYPIALPFLDIKAKGARSK</t>
  </si>
  <si>
    <t>MSDRRKVYILVLLQAIFFNQLAECVRLSSCQKDEKCTRLVSCSPLMNILPRGMTQAEKDVFAHRQCGLDPNGHELLHMVYVCCPELGDVLPNKQTCGQTPVFRDRGAENAELNEYPWMVLLLYENRLSLIRYVLTAAHCVIGGYLTQDLVLKSVRLGESTTDCITSESRCPHLDVEVGQTTVHQGFTSSGGTYRNDALLRLQFPVRYTKKIQPICLLDAEFPLQDLNLQISGWDPTKSSQTLITSVKERNPADCLNRYPSFRSASQVCAGGQRKGDTCAGISGSPVMGIMGSGVEFVFLAGIASYGQQYCYSAGIPGVYTKIGHFSEWIKANLA</t>
  </si>
  <si>
    <t>MNILRPRGMTQAEKDVFAHRQCGLDPNGHELLHMVYVCCPELGDVLPNKTCGQTTPVFRDRGAENAELNEYPWMVLLLYENRLSLIRYVLTAAHCVIGYLTQNDLVLKSVRLGESTTDCITSESRCPHLDVEVGQTTVHQGFTSSGGYRNDIALLRLQFPVRYTKKIQPICLLDAEFPLQDLNLQISGWDPTKSSQLITSTVKERNPADCLNRYPSFRSASQVCAGGQRKGDTCAGISGSPVMGIGSGVDEFVFLAGIASYGQQYCYSAGIPGVYTKIGHFSEWIKANLA</t>
  </si>
  <si>
    <t>MHSELEIVAVLTSLLIFLSGTGSAQFLGNICGERRDGLSPDIVGPWTAIHHFGRIVGVGTLIHERFILTDVHCGDSIGVIRARLGEYGRIGSELAEDHVAAFFSNANFNPETQANNMGLMKLLRTVVYKEHIIPVCILMDSRMQTFAELDYFNGTTWKNSDKSPMLRSKTVIRMPQACGKLDHGQFCAGHKDLDSCEPSGAALTREIDYIGPNRTVLFGIANSVEVKCSNSRTYTDVVQLHQWISVIYSSNTNDGMDKPHNTTHLPEPVFELKSTSFSTNSRI</t>
  </si>
  <si>
    <t>MQLSQLVIILAVSRGSVYGSSETAPQFNVGEIPSNGQPYQIVRVIEYIVYPYQRSPKISARFSSGGNKEPNSLEIIPAEIETLLTDGQATTEAPKAVKFVMRILYENKVICSGALISTRLVLTSALCFPRTLRQPPPRSYKLQASRSIYSVANLITGAIEDMALLLLHAPLEDPFVHPIDLCESPLRRNDNVTMYMQQHLRFLRTKLIPNSNCKRSYAQDENAFITQTMLCALNSNRLVDCQTAKDVLLHQDRLCGVDIYGQHCSDGGVNGELYADVFKARTELMHLIERYS</t>
  </si>
  <si>
    <t>MRAAPFGSWYWLGLGLGLLLAIECGVVSAKRFLRCELARKLLDQHGFERLLSNWICLLEHESDLDTGRITTNANGSRNYGLFQINGRFCQEGRRGGICAKCEDFLDENLRESVTCAKRIQTSDGFRHWAGWQRYCRNAQNLPNLKVIG</t>
  </si>
  <si>
    <t>MNIRVIILLFCLIVFVGGKKVHRFRLERRSHRHHKIPHAHLHLQFRNALRKYGFTPLRTVNAVNVTSESGKGVVITEPLINSYDTNFFGVVSVGDQSFMQFDTGSSDFWVPSSHCRFCIKTCGNKFFRKSNSKSFRSSGTPFSITYGGSVKGIVASDNVGFGDLKIQNQGIGLVNISDSCSVFDGIAGFAFQQLSMKSVPSFQQMIDQQLVEQPIFSFHLKSGSSDGGSMILGGSNSSLYYGPLTTNVTEAKYWSFKLDFIAVHGKGSRSSRTGNKAIMDTGTSLIVGPVLEVLINKDIGAEHNKTYNLYTVACESIPQLPIIVFGIAGKEFFVKPHTYVIRYNFCFSAFMDMLGLQYWILGDAFMRENYVEFDWARRRMGIAPA</t>
  </si>
  <si>
    <t>MSDPCWTTVFLWLLWLPHLQQNALVSGEDLPPPFQRIYQSEQTVRRSKADMGSHVNKSIDPCVDFYAYACGNWKSTLTPQQQLQQQTDRELLLLVEEARREDSVIVRQAKELFKSCVSAQAHQSQQQQHFLSEFINQNGGFPAVPGSWAVHHHDYNWLSVLGGLRLRYGMDILIGLRVGYNYGNVNENSLYLSEPSLIPTELCTRNRSDIRDSIYEPLEHRVASELKSWLALGHDESARLAADILFEHELCGGMKGGSFESWDAEEQLYLANYTRKTLREFSNSIELDLDSYVRSFGQDIYKPVYMAAPEYFRQLKRTVSAHNISLVANYIMYRAVSALNFPLDRPQLRKRECLERTKELLPTALGELYARQFGTEDGRIDLDNLYDTLKTARQSLGAEWLVEGTQRVGQEKLRNLKLQMPTYERPVILKLQLERGNYWQNRQLLGVVQSQRNNRLFEEFLPAPTDPVEAYEARVRLRPVQRRLDMGLALQPPAYDPRYGHAIRYATLGVQLAQQLVMAFDDPHWSVGLLERDNWDGQTWQYHIRSNCFARQVDNYLRPNVSATTQLITDSAAINVAFRAYLTWLGFQPNNDFTKLTKETLPDLNYSNTALFFLAYAQEHCSLEEARPRDEQGTPEGLYSARQNHTWTRLLVNGPLRNSVEFASEFRCPIGSPMNPASKCII</t>
  </si>
  <si>
    <t>MSRSDALVQSPTDLSRSVEEASLRIVYPEARKDGRFEEMIHGYKIKDVYWLEDPDSVDTQQFVNAQNNISQSFLERSAERENINSKLTKLWNFPKYGCMRHGNYYYFFKNTGLQNQSVLMQQKTLESPESIFLDTNSISSDGTTAISIKFSEDGAFMAYGLSESGSDWNKIRIRNTKEGIDLPEILEKVKFSNVSWKDSKGFFYGRYTDQDGIFDGSETKLAENQKLYYHLLGESPHQDILIAEFEHPSWRFKTDISDCGKYLILSISHTVRDNMLYYAELGSEEKNAFQLELKIVDKFEADFDYITNEGSNLYFHTNKDAPNYRVIVIDVNNPAEEHWTTPIEHKKDVLEWAKCVDGNKLVVCYNCDVKHILQARDLSTGKLIRQFGLDIGINGISGKKSNSEIFYGFSSFLSPGIIFYYDFAKPSEKPTVLREISLNLEFSRDNYSVEQVFYKSTDDTDIPMFIVQRKRDIAEPRPCLLYGYGGFNYSMPSFGILSLMFMDTFDGVLAFPNLRGGGEYGMEWHNGGRMLSKQNVFNDQAAAEFLTKNNYTTKDRLAIQGASNGGLLVGACINQRPDLFGAAVAQVGMDMLRFHKFTIGHAWCSDYGNPDEKVHFANLIKFSPLHNVHIPLNPNQEPSTLILTADHDDRVSPLHSYKFVAALQEAEAVRYSEYQLNPILLRVYTKGHGAGKPTKMRISEATDIITFFKKTLNVDCIN</t>
  </si>
  <si>
    <t>MSRSDALVQSPTDLSRSVEEASLRIVYPEARKDGRFEEMIHGYKIKDVYWLEDPDSVDTQQFVNAQNNISQSFLERSAERENINSKLTKLWNFPKYGCMRHGNYYYFFKNTGLQNQSVLMQQKTLESPESIFLDTNSISSDGTTAISIKFSEDGAFMAYGLSESGSDWNKIRIRNTKEGIDLPEILEKVKFSNVSWKDSKGFFYGRYTDQDGIFDGSETKLAENQKLYYHLLGESPHQDILIAEFEHPSWRFKTDISDCGKYLILSISHTVRDNMLYYAELGSEEKNAFQLELKIVDKFEADFDYITNEGSNLYFHTNKDAPNYRVIVIDVNNPAEEHWTTPIEHKKDVLEWAKCVDGNKLVVCYNCDVKHILQARDLSTGKLIRQFGLDIGINGISGKKSNSEIFYGFSSFLSPGIIFYYDFAKPSEKPTVLREISLNLEFSRDNYSVEQVFYKSTDDTDIPMFIVQRKRDIAEPRPCLLYGYGGFNYSMPSFGILSLMFMDTFDGVLAFPNLRGGGEYGMEWHNGGRMLSKQNVFNDQAAAEFLTKNNYTTKDRLAIQGASNGGLLVGACINQRPDLFGAAVAQVGMDMLRFHKFTIGHAWCSDYGNPDEKVHFANLIKFSPLHNVHIPLNPNQEPSTLILTADHDDRVSPLHSYKFVAALQEAVH</t>
  </si>
  <si>
    <t>MPSFDEPSLKATFNVTMGHHKRFQSYGNMKVQAVLPNREIQDYVWSVHETPTIPTHLLAFSVNNFNCRYSQAASLSPVRFRTCAQSADVRATSFAAQMPQILEFLDRVLQVALPLEKIDQLVVDDFPTEAMENFGLVVYRSKHLLLRDGPMSKEKLQTLELIAHEMAHMWFDNLLGMDSYSDLWLTEGLAGYFKSLVDHLQSKMGRRILLRYRESSMMYESQVGGISLVPLSSNASLNAETQLYQATSLTSMLIGFLGNETFYDGLQRHMWQNSFGSSTPDLFWRSLQLASERETFDKTWDVKSIMDTWTMQSGYPLVTVIRNGSEVFLKQGHALNRSSSHLWIPLTYLIEGGSLSKNLKPKAWLSPNSHGIKLNDIVPRNQWILLNLQAVGYRVNYDELTWQLLATTLFNDFRSINVLNRAQIVSDVLFLWNQDLLAWSTLNVLKYIIDEDEYEPLMAFVVGWTNGFWGISTESSFNIAKWLGIAAKWYEFISYTFDKFVVQDPNQNLNSLDYP</t>
  </si>
  <si>
    <t>MTADSSARNVFRKNGVAGLGNNGHGRNLITTANPSGGSSASLLQKQLSFTPVGSKQMGKSDEIEMIDSANIENFNTRYNKNSIIGWICCAPCIWLRTSAVHKMAITSATLLVTTLLVASPILFLISTAPSPLPRDCYMDGDRCSPAVAPPECSDPICEAVASSIQARLNWNKDPCTEFKKFSCWRNTPNKNITNLIMGNSQKSVDSQMLYLFQNKIMNGSFGILHNLFESCLQQTTNSTVMHRIFSLGGYLPVGSVGPSSIAPLIAKIYDLGPSPLVDLYHDLSYGRRPHILLISGPSTSSTILERKIRWMSPKAPPSRIRQGVPKLLADLIENFLPYFVSYARVSEKDTIFEFIKDLNKLQVEHSRRGFWDSTVLYNVSSLQDLYPVLNWTLIPQNWSGPIVVRNSDYLKALEYFLTKYPTRVAHNSLLLLSALQILPRDPSPEVCTRSTMWALPELSSSLYIAQHSSEDLKDTTKRAEIIFKSLKAHLRAPSLKGAALVKLSALKIQSQTWEGFSNTTDLLKSLQPLNITSECWFQNLEIYKKNKLEPNDISLNGGSHDAWAYPIVSTIFYDTLSHSIVVPLSVILPYFNAVLPPYLHYASVGVSIAKEILRSITKSFDEKAMRCVPHSVNIFSNSRMDILIHSGGMQISYHSMLSLTGPIKGMARLPGLNLTPTQIFFLVSAQLCAESNYLGIDTNAPEFDNILGWLVAQGGSATEVFKCPSGSMINVQKTCV</t>
  </si>
  <si>
    <t>MGKSQNNTGSLLLLIILGISLGDSMPLEDMDSQEMIDLTDLGDTLFGNPVETTGALVEALGVESPLNPEELGTYHEGDILIPLSYRDARFNGTRNGILLSSRWPGGVVPYEIKGPFTSQELGNINHAFKEYHTKTCVRFKPRTTEKDISIGSGKSGCWSSIGRLGGRQEVNLQSPNCLRTYGTPIHELMHALGFFHQNRHERDSYVRVMKDNIKPEMMVNFEKSSSRTQYGFGVEYDYGSVMHYSTSFTRNGQPTLKALRATSDASQMGQRKGFSAGDVRKINAMYKCK</t>
  </si>
  <si>
    <t>MWTWLLFLPLLKASSTNAIFEQCNHQVKLQSGQKLLINSPYYPALYPVGSCRYAVEAPKDHVLQFKCELQLRTLSTDLKCRTEVFHFNSEGDEVLTSSYFCGSGKFERKSFLNRAVISYISSGHSEPPSAVKLKDKLHAVPTTSTTTAPQAVSIEEQDAEEEQEEEEEPEEADEDLSDEVLHVLQDVGVSDALAYVSLLYDVEESRKSSTTIYLDKLPIRSSSKTSAKRARIVSSYPTAAPSPGHGGRFSCLVEAFQPTCSCGWSRIPRIASPTNEEAVLHEFPPMAGVLTKKHKVFCGAAIIHHRYLLSAAHCFLGPETNSAAKLRVVVGEHDLASSFETFAQRYDLDALILHEDFSQASGQPKNDIAMLKTRMAIVWSQHVGPACLPLQPEDGQKLPLAGHQVVAAGWGTTSYGGPQTHRLLKATLDVIDGRRCRQALSAGGLPPHTFCTYTPGRDTCQYDSGGALYERINGRLMAVGIVSFGQACAAQPSVNTRVASFIKWIRTKSPEVAYCPGR</t>
  </si>
  <si>
    <t>MASARNLLLLSSSRLHGHGYLEHARGQLEDLFKSANVKTVLFVPYALRDDKYTATVRDALQPWGFNVEGLHTKPDREQALREAQAIFVGGGNTFVLLRLYEMKLLDPIRELVLQRGLPYVGSSAGTNVATRSIHTTNDMPVAYPPSFALALVPFNINPHYLDPEAGSRHKGETRDERLEEFVAYHGLPVLGLREGTVRVQGEKAILLGDRNAKLFKADGGTEELAPLADLTFLLQ</t>
  </si>
  <si>
    <t>MSAVVLLILLGLSGLVSITAIRIKGNSTDGRFYKDQRIIGGQAAEDGFAYQISLQGISGAHSCGGAIINETFVLTAAHCVENAFIPWLVVVTGTNKYNPGGRYFLKAIHIHCNYDNPEMHNDIALLELVEPIAWDERTQPIPLPLVPQPGDEVILTGWGSTVLWGTSPIDLQVLYLQYVPHRECKALLSNDEDCDVHICTFSRLGEGACHGDSGGPLVSNGYLVGLVNWGWPCATGVPDVHASVYYRDWIRNVMSGNSKCTGFSSNQ</t>
  </si>
  <si>
    <t>MGESQLLLLLRLLLLPTVLISWMHCAGASTADIYKGARLGHRIVQTRYGLHGLILPLDSFRFLRSVEVFLGVPYATPPTKQNRFSPTRAPAPWDGIRIDKYSPVCPQRLPNIQNETAALEKMPKGRLEYLKRLLPFLENQSEDCLYLVFSPVNAGANEKKLPVIVFIHGESFEWSSGNPYDGSVLASYGEVVVVTLYRLGILGFLNANPNPHAHARVANYGLMDQMAALHWIQQNIQKFGGDPNSTLAGHGTGAACINYLMTSPTMVRGLFHRAILMSGSAYSSWALVEDPVLFIKLAKEVNCTIPDDINRHHEQIVDCLRDVPLEDLYLADIQAPNFLTSFGSVDGVVIRPGHSNLDIDDLMARNSRRSSADSGFQSSAGGGGGQGGGAGGGGGGSGSSFGGGYFGGSGAGTMNMGGHYDVLFGVVTGESIWRFSAHDIQGFEGERRDKIIRTYVRNAYNYHLNEIFYTIVNEYTDWDRTSQHPINTRDAVAALSDAQFVAPIVRAGDILAANSPPPVSSSSTAGSPGANAAASTSAGTQPSGRCYFYVFDYQTKDGDYPQRMGTVHGEDLPYIFGAPLVDGFSHFPNYTKSETALSEAVMIFWTNFARTGNPNEHHRQDSSLPVSKERNRFRSITENYDPLHQKYLEIGMKPRIKNHFRAHQLSIWLRLIPELHRAGMEDVIARNLFRNHDDMDLYEGPVKPDPFGISTAAGASGSSSSSSSSSRLLLVDEQLMKKGRGLNGSAYLNGILGVTTVEPNNMYTTCIPIGGNYSSSGGVFAPTTANASSDTLASGFEAAGYAAYSTALSVTIAIGCSLLILNVLIFAGVYYQRKTRLEVKTLQKQYQQRSLHQQVPYPPEPIKHAHYHMGHSQSSANVIVDVSHQDQAGQAAMLLQAAAAAAAAAANDVKPPPPHICSNTGMQQQQQVGGGGGALNNGGIEGSKVTTDNLGNVTYSTSSKQQQQHQQQQQQQQREHMQIKMTGTQTFGRSGSGSGGGAGGGAGSASGGASVVVSGSSVSYNPGMMTLPKGGLHHAATLNYARNTTALNMSGGGTALVDSRGNVLLTSTAVGPGMAGTGGGGSSGGGGGGDCMTLPRNLGLAAAGRHNPTTELQQYQQQQQSSKHQSNAVLTGMQSHHIRGPRPPLRTASSTTTNSSSNNSAMGVAVGVGGGVGNMLDQTPSGGSSSSGVSSAPSSSKGHHTHSHSHAAHLVHSHGDGLVLTSASPGGQQQQHPQQHQHPQQQQQVPQAAMDEMR</t>
  </si>
  <si>
    <t>MGESQLLLLLRLLLLPTVLISWMHCAGASTADIYKGARLGHRIVQTRYGLHGLILPLDSFRFLRSVEVFLGVPYATPPTKQNRFSPTRAPAPWDGIRIDKYSPVCPQRLPNIQNETAALEKMPKGRLEYLKRLLPFLENQSEDCLYLVFSPVNAGANEKKLPVIVFIHGESFEWSSGNPYDGSVLASYGEVVVVTLYRLGILGFLNANPNPHAHARVANYGLMDQMAALHWIQQNIQKFGGDPNSTLAGHGTGAACINYLMTSPTMVRGLFHRAILMSGSAYSSWALVEDPVLFIKLAKEVNCTIPDDINRHHEQIVDCLRDVPLEDLYLADIQAPNFLTSFGSVDGVVIRPGHSNLDIDDLMARNSRRSSADSGFQSSAGGGGGQGGGAGGGGGGSGSSFGGGYFGGSGAGTMNMGGHYDVLFGVVTGESIWRFSAHDIQGFEGERRDKIIRTYVRNAYNYHLNEIFYTIVNEYTDWDRTSQHPINTRDAVAALSDAQFVAPIVRAGDILAANSPPPVSSSSTAGSPGANAAASTSAGTQPSGRCYFYVFDYQTKDGDYPQRMGTVHGEDLPYIFGAPLVDGFSHFPNYTKSETALSEAVMIFWTNFARTGNPNEHHRQDSSLPVSKERNRFRSITENYDPLHQKYLEIGMKPRIKNHFRAHQLSIWLRLIPELHRAGMEDVIARNLFRNHDDMDLYEGPVKPDPFGISTAAGASGSSSSSSSSSRLLLVDEQLMKKGRGLNGSAYLNGILGVTTVEPNNMYTTCIPIGGNYSSSGGVFAPTTANASSDTLASGFEAAGYAAYSTALSVTIAIGCSLLILNVLIFAGVYYQRKTRLEVKTLQKQYQQRSLHQQVPYPPEPIKHAHYHMGHSQSSANVIVDVSHQDQAGQAAMLLQAAAAAAAAAANDVKPPPPHICSNTGMQQQQQVGGGGGALNNGGIEGSKVTTDNLGNVTYSTSSKQQQQHQQQQQQQQREHMQIKMTGTQTFGRSGSGSGGGAGGGAGSASGGASVVVSGSSVSYNPGMMTLPKGGLHHAATLNYARNTTALNMSGGGTALVDSRGNVLLTSTAVGPGMAGTGGGGSSGGGGGGDCMTLPRNLGLAAAGRHNPTTAELQQYQQQQQSSKHQSGAVLTGMQSHHIRGPRPPLRTASSTTTNSSSNNSAMGVAVGVGGGVGNMLDQTPSGGSSSSGVSSAPSSSKGHHTHSHSHAAHLVHSHGDGLVLTSASVGGQQQQHPQQHQHPQQQQQVPQAAMDEMR</t>
  </si>
  <si>
    <t>MSKDHWMRDLPSELRDLSIINLAIPGSHNSMTYGINSKSELSPDAEISIRWHRFFPCFVRRWSKTQSSGTLDQLELGVRYFDLRIAQKDDKFYYCHGLAMEIFEPLLEIRQFVDTHPEEVVILDLQHFYAMTVAHHQKLHKDLIQFFHRLYSTVDGSLKDCTLNRCLEMQRSVVIIYRRCPIPLPLRFWPSYAWPTWPNKASVKKLQSFLEDSLLSRQPQQGYVSQCLITPTGRYIAFRLFFTLKTAKRVDKKLQPWIQEQIPGPFEPKDEPRVNVFLADFVSLKGGQFCDWVVLNTKLLEQLAGDKELESTEGVEEEEAQ</t>
  </si>
  <si>
    <t>MASPANPSSNHKMNGNGKIYCEGNLLHTIQTAVPKLFADSKTFVDMKLNSPDKTLEDFNAMMEAKNQTPSSEDLKQFVDKYFSAPGTELEKWTPTDWKNPSFLDLISDPDLKQWGVELNSIWKDLGRKMKDEVSKNPEYYSIIPVPNVIVPGGRFIEFYYWDSYWIIRGLLYSQMFDTARGMIENFFSIVNRFGFINGGRVYYHGRSQPPLLTGMVKSYVDFTNDDKFAIDALDTLEHEFEFFVNHNVTVKNHSLCVYRDSSSGPRPESYREDVETGEEFPTDEAKELHYSELKGAESGMDFSSRWFISPTGTNDGNRSALSTTSIVPVDLNAYLYWNAKLIAFHSKAGNTKKVTEYETKAEKLLLGIQEVLWNEEAGVWLDYDMINQKPRDYTPTNLSPLWVKAFNISESEKISASVMAYIERNKLDSFPGGVPNTLSYTEQWDAPNVWAPMQYILVEGLNNLNTPEAKNMSLKWATRWVKTNFAAFSKRHMYEKYNADEFGVGGGGGEYEVQTGFGWSNGVIIEWLSKHGRDISIGSCGCLAGEKR</t>
  </si>
  <si>
    <t>MKLNNSPDKTLEDFNAMMEAKNQTPSSEDLKQFVDKYFSAPGTELEKWTTDWKENPSFLDLISDPDLKQWGVELNSIWKDLGRKMKDEVSKNPEYYSIPVPNPVIVPGGRFIEFYYWDSYWIIRGLLYSQMFDTARGMIENFFSIVNFGFIPNGGRVYYHGRSQPPLLTGMVKSYVDFTNDDKFAIDALDTLEHEFFFVNNHNVTVKNHSLCVYRDSSSGPRPESYREDVETGEEFPTDEAKELHSELKAGAESGMDFSSRWFISPTGTNDGNRSALSTTSIVPVDLNAYLYWNKLIAEFHSKAGNTKKVTEYETKAEKLLLGIQEVLWNEEAGVWLDYDMINKPRDYYTPTNLSPLWVKAFNISESEKISASVMAYIERNKLDSFPGGVPNLSYTGEQWDAPNVWAPMQYILVEGLNNLNTPEAKNMSLKWATRWVKTNFAFSKDRHMYEKYNADEFGVGGGGGEYEVQTGFGWSNGVIIEWLSKHGRDSIGSGCGCLAGEKR</t>
  </si>
  <si>
    <t>MFKLPTISLLLVSWSCLVALSQAKTYSLPDLTTDYNNAIPVDEEEAQDPASCKIYCEGNLLHTIQTAVPKLFADSKTFVDMKLNNSPDKTLEDFNAMMAKNQTPSSEDLKQFVDKYFSAPGTELEKWTPTDWKENPSFLDLISDPDLQWGVELNSIWKDLGRKMKDEVSKNPEYYSIIPVPNPVIVPGGRFIEFYYDSYWIIRGLLYSQMFDTARGMIENFFSIVNRFGFIPNGGRVYYHGRSQPLLTGMVKSYVDFTNDDKFAIDALDTLEHEFEFFVNNHNVTVKNHSLCVYDSSSGPRPESYREDVETGEEFPTDEAKELHYSELKAGAESGMDFSSRWFSPTGTNDGNRSALSTTSIVPVDLNAYLYWNAKLIAEFHSKAGNTKKVTEETKAEKLLLGIQEVLWNEEAGVWLDYDMINQKPRDYYTPTNLSPLWVKANISESEKISASVMAYIERNKLDSFPGGVPNTLSYTGEQWDAPNVWAPMQILVEGLNNLNTPEAKNMSLKWATRWVKTNFAAFSKDRHMYEKYNADEFGGGGGGEYEVQTGFGWSNGVIIEWLSKHGRDISIGSGCGCLAGEKR</t>
  </si>
  <si>
    <t>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t>
  </si>
  <si>
    <t>MCLKARHPKTKRDLMNMKTFCLWIVPVLILLQLGIEQVESKKYQRCELTVLVENYNFDKTFISNWICLVEHESYLDTTKVTKKGNESKNYGLFQINSKYCSEGRKGGQCNMKCEDFSNDDISDDIACARMIQEREGFKYWKGWDRFCNPQNLPNLRVACNLRSLSPVRSPRGFLT</t>
  </si>
  <si>
    <t>MRWKLQFVLFAIIQIVRSQNGEDSDSDTEVEMDSEVESGQFFSHLYKSNQQLVKIKNDSMDPCDDFYAHACGNFDQTKEENSDDFLPPYLYNKQDRMNFTAEVGNFETIPGRLISQLYTECRKREERNVFTPTRLTSHWERMLDEIPLARHKEVLSSWPFLKHQWERRRLYGQLNWIVLSAQLAAHGLPTLLHIYFLDTIYVSPMEELPCPSIADFQSSLSDVLEGRHHQVSRIISHEMRVLCRERGELPLVRSLSQNTRTNTSRPGEEQLLLDENTMDYFQQYFAALNFSEERVGARKFPLDVEKITQAWEVLRHTETRIVYNYVMWQAREQLRYPDCYRVSEFERLLHAEYWQWHVLRRHLSREVALASYQLHTTRFQKLRRSKLSRRDWGHLWPASVEKKELQVARILQNHAENYLNITELNENYEGLKLEKNSFYANLILRRAQLRHSFVSPYVDEEDVNQPAYFLRHFLHFVLLSLHRPTYHYYAHGLELWRESRLLLDTDGHYTAMDCLERQSFQHYDAKLAPIYRPLGSHEIEIFQFYRSFQYSLTDYHFWLQGERFAFAETFVLDYFGLNPHRVLFYAVAQLCNRQTEIFAAQLNRGYMNLPEFQEAFKCGAEKAMNPPSRCMINMCERH</t>
  </si>
  <si>
    <t>MFTKCISCCGLAIISVFFACLFVENCAALQKTLRHYEIFHKDDVVHRVVRGAKHSTNPFNTIKEVEFTTLGKNFRLILHPHRDVLHSKFRAYAVDADGETVVHMDHDSFYSGRVFGELESSVRAHIEDGTMTMSIHLPEETYHIEPSRHLPEAKKDTMVAYKASDVKVHKNEAGATPKTCGYIKEGLELEDKEHGDLDNELHTREKRQSDQYEYTPTKTRCPLLLVADYRFFQEMGGGNTKTTINLVSFLKNPRSI</t>
  </si>
  <si>
    <t>MFTKCISCCGLAIISVFFACLFVENCAALQKTLRHYEIFHKDDVVHRVVRGAKHSTNPFNTIKEVEFTTLGKNFRLILHPHRDVLHSKFRAYAVDADGETVVHMDHDSFYSGRVFGELESSVRAHIEDGTMTMSIHLPEETYHIEPSRHLPEAKKDTMVAYKASDVKVHKNEAGATPKTCGYIKEGLELEDKEHGDLDNELHTREKRQSDQYEYTPTKTRCPLLLVADYRFFQEMGGGNTKTTINLISLIDRVHKIYNDTVWQDRSDQEGFKGMGFVIKKIVVHSEPTRLRGGEHYNMIREKWDVRNLLEVFSREYSHKDFCLAHLFTDLKFEGGILGLAYVGPRRNSVGGICTPEYFKNGYTLYLNSGLSSSRNHYGQRVITREADLVTAHFGHNWGSEHDPDIPECSPSASQGGSFLMYTYSVSGYDVNNKKFSPCSLRIRKVLQAKSGRCFSEPEESFCGNLRVEGDEQCDAGLLGTEDNDSCCDKNKLRRNQGAMCSDKNSPCCQNCQFMASGMKCREAQYATCEQEARCTGAHACPKSPAMADGTTCQERGQCRNGKCVPYCETQGLQSCMCDIIADACKRCCMSINETCFPVEPPDVLPDGTPCITGFCNKGVCEKTIQDVVERFWDIIEENVAKTLRFLKDNIVMAVVLVTAVFWIPISCVISYFDRKKLRHEMKLIEWQKLDLIHPSDERRRVIHIRVPRQKISVARAC</t>
  </si>
  <si>
    <t>MGLLYALRVRIMNFMIFFLLIILMPGLPPRTTFPFKDYIVTPPKDLKGAESNFHLEGAERLLEGRVYGPECLIARNNEIYTGIHGGEVIKLTSNHVTHTKIGQPCEDIYEESRCGRPLGLAFDTQGNNLIIADAYYGLWQVDLGTNKTLLVSPAQELAGKSINRPAKIFNGVTVSKEGDVYWTDSSSDFTIEDLVFSFANPSGRLFKYNRSKNVSEVLLDELAFANGLALSPNEDFIVVAETGAMLTKYHLKGAKAGQSEVFVDGLPGLPDNLTPDAEGIWVPLVQSADSEHPNFTLFTRFPSVRLFLARMLALFELPFRYLNSVYPNKFSQRFVHFVGHMESTVLAPKRTTVVRVDWNGNIVGSLHGFDKSAATVSHVLEFQDFLFLGSPTQYLARVKSPKAKQPTLKVRNVRVEGEGLEASIGVPPSKATPKPKAAPSTTPKPTTTTTTTTPKPTTKTTTTTTTPKPTTTTTTKKPTTTTTTTTTTPKTTTKPPTAKPSTTTTTTTTPKPTTTTTPTTPTPEPSKPKVKRTVPEKPAVEEDIPSDTQPPKKEKLKVINKQGVNVE</t>
  </si>
  <si>
    <t>MQSLQLSQVLLIPLLLALVATNVGSASEVPRPLGVPLAKASLYQPRAGESWTCLDGSRTIPFSHINDDYCDCADGSDEPGTAACPQGQFHCVNKGHQPNIPSSQVQDGICDCCDGSDESETVGCPNTCLELGAAAAVQRRNAAELHKGAERRQEMITRGKQMRAEREARRLELDQRRKEQELLRAEKEQLKQTAEAEAEAIEIFKEQQREVDADTAQAEREPQQMRQEATLTFVRYDTNKDGFVETELMVDMNLDRDRNGVVTVEEAKYFLDERERVDLDAFVTLAWPRIKSLQLAEGLFQPPQPEEVAQQPEVTTESIQPTPPKLSEEQAELAGDDDIEADEGEEDQYDDEEPDVGVGEASPDAEEATPPNYDPETQRLIQQANEARNALEVERSLREIQQEVNEIDDQNNKGYGLTEEWAVHDGQCYNFEDREYVYTLCFDRASQKSRSGGPETTLGRWDKWSGEPKQYSQQKYTNGAACWNGPNRSAINISCALEPKITAVSEPNRCEYYFEFETPAACDSEAFQSESENLHDE</t>
  </si>
  <si>
    <t>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VSKNGGAKDGLDMVGPAWQKGYTGKGVVVSILDDGIQTNHPDLAQNYDPEASFDINGNDSDPPQDNGDNKHGTRCAGEVAAVAFNNFCGVGVAYNASIGGVRMLDGKVNDVEAQALSLNPSHIDIYSASWGPEDDGSTVDGPGPLARRAFIYGVTSGRQGGSIFVWASGNGGRYTDSCNCDGYTNSIFTLSISSATQAGFKPWYLEECSTLATTYSSGTPGHDKSVATVDMDGSLRPDHICTVEHTGTSASAPLAAGIALALEANPELTWRDMQYLVVYTSRPAPLEKENGWTLNGVKRKYSHKFGYLMDAGAMVSLAEQWTSVPPQHICKSRENNEDRKIDGAYGSTLSTHMDVNCAGTINEVRYLEHVQCRITLRFFPRGNLRILLTSPMGTTSTLLFERPRDVKSNFDDWPFLSVHFWGEKAEGRWTLQVINGGRRRVNQPGILSKWQLIFGTSTQPMRLKSELLNSSPQLRSPSSSNPFLFPSASNIGQPANEGGNFNTSFASYLNYQNIFSSAGSDPEPATATLDGQNVTAAIAGGSSAESLGFTASAQLVAAPETRDGDKKILHSCDAECDSSGCYGRGPTQCVACSHYRLDNTCSRCPPRSFPNQVGICWPCHDTCETCAGAGPDSCLTCAPAHLHVIDLAVCQFCPDGYFENSRNRTCVPCEPNCASCQDHPEYCTSCDHHLVMHEHKCYSCPLDTYETEDNKCAFCHSTCATCNGPTDQDCITCRSSRYAWQNKCLISCDGFYADKKRLECMPCQEGCKTCTSNGVCSECLQNWTLNKRDKCIVSGSECSESEFYSQVEGQCRPCHASCGSCNGPADTSCTSCPPNRLLEQSRCVSGREGFFVEAGSLCSPCLHTCSQCVSRTNCSNCSKGLELQNGECRTTCADGYSDRGICAKCYLSCHTCSGPRRNQCVQCPAGWQLAAGECHPECPEGFYKDFGCQKCHHYCKTCNDAGPLACTSCPPHSMLDGGLCMECLSSQYYDTTSTCKTCHDSCRSCFGPGQFSCKGCVPPLHLDQLNSQCVSCCQNQTLAEKTSAACCNCDGETGECKATSTGGKRRTVVGSGSAYKSSESKHGSFENDGNAEFVLRLDSPLTAITAIAVAICLLIITIFSIIFAVLQRNSNHVSRNSVRYKIANTSSGRRKNLSAKPTSDARFIFNIGEDDDTDGDNSDDELDGNVGTDNNRIVYDRKGNDHGHEFYIESTNDIDAIEFHCNGAGAQKAETQLQRCNAGDDDDILHYDRHTNAERKNHPSSTTSRTNIR</t>
  </si>
  <si>
    <t>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GFKPWYLEECSSTLTTYSSGTPGHDKSVATVDMDGSLRPDHICTVEHTGTSASAPLAAGICALLEANPELTWRDMQYLVVYTSRPAPLEKENGWTLNGVKRKYSHKFGYGLMAGAMVSLAEQWTSVPPQHICKSRENNEDRKIDGAYGSTLSTHMDVNGCATINEVRYLEHVQCRITLRFFPRGNLRILLTSPMGTTSTLLFERPRDIVKNFDDWPFLSVHFWGEKAEGRWTLQVINGGRRRVNQPGILSKWQLIFYGTTQPMRLKSELLNSSPQLRSPSSSNPFLFPSASNIGQPANEGGNFNTDSFSYLNYQNIFSSAGSDPEPATATLDGQNVTAAIAGGSSAESLGFTASAAQVAAPETRDGDKKILHSCDAECDSSGCYGRGPTQCVACSHYRLDNTCVSRPPRSFPNQVGICWPCHDTCETCAGAGPDSCLTCAPAHLHVIDLAVCLQFPDGYFENSRNRTCVPCEPNCASCQDHPEYCTSCDHHLVMHEHKCYSACPDTYETEDNKCAFCHSTCATCNGPTDQDCITCRSSRYAWQNKCLISCPDGYADKKRLECMPCQEGCKTCTSNGVCSECLQNWTLNKRDKCIVSGSEGCSSEFYSQVEGQCRPCHASCGSCNGPADTSCTSCPPNRLLEQSRCVSGCREFFVEAGSLCSPCLHTCSQCVSRTNCSNCSKGLELQNGECRTTCADGYYSRGICAKCYLSCHTCSGPRRNQCVQCPAGWQLAAGECHPECPEGFYKSDFCQKCHHYCKTCNDAGPLACTSCPPHSMLDGGLCMECLSSQYYDTTSATCTCHDSCRSCFGPGQFSCKGCVPPLHLDQLNSQCVSCCQNQTLAEKTSSACCNCDGETGECKATSTGGKRRTVVGSGSAYKSSESKHGSFENDGNAREFLRLDSPLTAITAIAVAICLLIITIFSIIFAVLQRNSNHVSRNSVRYRKINTSSGRRKNLSAKPTSDARFIFNIGEDDDTDGDNSDDELDGNVGTDINNIVYDRKGNDHGHEFYIESTNDIDAIEFHCNGAGAQKAETQLQRCNANGDDDILHYDRHTNAERKNHPSSTTSRTNIR</t>
  </si>
  <si>
    <t>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t>
  </si>
  <si>
    <t>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KSISLASHSQRMEYRDVSSHFFPDPLFKEQWYLNGGAKDGLDMNVGPAWQKGYTGKGVVVSILDDGIQTNPDLAQNYDPEASFDINGNDSDPTPQDNGDNKHGTRCAGEVAAVAFNNFCVGVAYNASIGGVRMLDGKVNDVVEAQALSLNPSHIDIYSASWGPEDDGSVDGPGPLARRAFIYGVTSGRQGKGSIFVWASGNGGRYTDSCNCDGYTNSFTLSISSATQAGFKPWYLEECSSTLATTYSSGTPGHDKSVATVDMDGSLPDHICTVEHTGTSASAPLAAGICALALEANPELTWRDMQYLVVYTSRPALEKENGWTLNGVKRKYSHKFGYGLMDAGAMVSLAEQWTSVPPQHICKSRNNEDRKIDGAYGSTLSTHMDVNGCAGTINEVRYLEHVQCRITLRFFPRGLRILLTSPMGTTSTLLFERPRDIVKSNFDDWPFLSVHFWGEKAEGRWTLVINGGRRRVNQPGILSKWQLIFYGTSTQPMRLKSELLNSSPQLRSPSSSPFLFPSASNIGQPANEGGNFNTDSFASYLNYQNIFSSAGSDPEPATATLGQNVTAAIAGGSSAESLGFTASAAQLVAAPETRDGDKKILHSCDAECDSGCYGRGPTQCVACSHYRLDNTCVSRCPPRSFPNQVGICWPCHDTCETCAAGPDSCLTCAPAHLHVIDLAVCLQFCPDGYFENSRNRTCVPCEPNCASCDHPEYCTSCDHHLVMHEHKCYSACPLDTYETEDNKCAFCHSTCATCNGPDQDCITCRSSRYAWQNKCLISCPDGFYADKKRLECMPCQEGCKTCTSNGCSECLQNWTLNKRDKCIVSGSEGCSESEFYSQVEGQCRPCHASCGSCNGADTSCTSCPPNRLLEQSRCVSGCREGFFVEAGSLCSPCLHTCSQCVSRTCSNCSKGLELQNGECRTTCADGYYSDRGICAKCYLSCHTCSGPRRNQCVCPAGWQLAAGECHPECPEGFYKSDFGCQKCHHYCKTCNDAGPLACTSCPHSMLDGGLCMECLSSQYYDTTSATCKTCHDSCRSCFGPGQFSCKGCVPPHLDQLNSQCVSCCQNQTLAEKTSSAACCNCDGETGECKATSTGGKRRTVGSGSAYKSSESKHGSFENDGNAREFVLRLDSPLTAITAIAVAICLLIITFSIIFAVLQRNSNHVSRNSVRYRKIANTSSGRRKNLSAKPTSDARFIFNGEDDDTDGDNSDDELDGNVGTDINNRIVYDRKGNDHGHEFYIESTNDIDIEFHCNGAGAQKAETQLQRCNANGDDDDILHYDRHTNAERKNHPSSTTSTNIR</t>
  </si>
  <si>
    <t>MKPTVMAANQAQSNPATAAGNNVSPGGPGVNIPVNREYVSGGYGSPQQSQFHTPQNAYGSPRQQQQHFQQHQQVPPNQQQQHFQPTFGFEPNMDMDNMPRSHLGRMHDPFAGFGDSHFGFPRFSTMGRRGRMAGGANTHMDHDDDFFRLPSEFRQYIPDGFGGRRGTGAAPAPGQVPQQQQPQPQPQYTQQQPQTHQFGVPPQQQPVYAGPTQQQVPQTPSKRLCDAAIQTEDPAGRSEVDCAPPNLNQHGLRNTVDMGVKSVAEQDQGLRSHSAPPPEQQQQNLQYHQQQQQHQPGVHSQPFGTQTSPPVQGQQFKTYYAPHQQTHPQQKQQTPPPAPQTPGTYVRTIPIFVEGRSEPIINAHKEIPNQNAPPSAQAQAQAQAYAQAQPQAAAPQQHNRPTPLNTQAQPEQQVPVEGAAGLPPQTPHTLNSINKIQDIQRVLELMGKVEQFKGTREEKEYAYLDEMLTRNLLKLDTIDTNGKDSIRLAREAIKCIQASINVLEAKAEENARAASGAAPAPSATAPAVDTGAVAASEAAQNAEPVTPQPQDATKMQEPIPLPAPPNAAAVEGAAASEATAAEATQSAVSETTTTTS</t>
  </si>
  <si>
    <t>MDMDNMFPRSHLGRMHDPFAGFGDSHFGFPRFSTMGRRGRMAGGANTHMHDDDFFNRLPSEFRQYIPDGFGGRRGTGAAPAPGQVPQQQQPQPQPQYTQQPQTHFQFGVPPQQQPVYAGPTQQQVPQTPSKRLCDAAIQTEDPAGRSVDCAPPTNLNQHGLRNTVDMGVKSVAEQDQGLRSHSAPPPEQQQQNLQYQQQQQHQQPGVHSQPFGTQTSPPVQGQQFKTYYAPHQQTHPQQKQQTPPAPQTPGGTYVRTIPIFVEGRSEPIINAHKEIPNQNAPPSAQAQAQAQAYQAQPQAHAAPQQHNRPTPLNTQAQPEQQVPVEGAAGLPPQTPHTLNSINIQDIQRDVLELMGKVEQFKGTREEKEYAYLDEMLTRNLLKLDTIDTNGKSIRLARKEAIKCIQASINVLEAKAEENARAASGAAPAPSATAPAVDTGAAASEAAGQNAEPVTPQPQDATKMQEPIPLPAPPNAAAVEGAAASEATAAATQSAVQSETTTTTS</t>
  </si>
  <si>
    <t>MDMDNMFPRSHLGRMHDPFAGFGDSRKRSSLHGPSGQVHADDDFPSYFDPDFGFPRFSTMGRRGRMAGGANTHMDHDDDFFNRLPSEFRQYIPDGFGGRGTGAAPAPGQVPQQQQPQPQPQYTQQQPQTHFQFGVPPQQQPVYAGPTQQVPQTPSKRLCDAAIQTEDPAGRSEVDCAPPTNLNQHGLRNTVDMGVKVAEQDQGLRSHSAPPPEQQQQNLQYHQQQQQHQQPGVHSQPFGTQTSPPQGQQFKTYYAPHQQTHPQQKQQTPPPAPQTPGGTYVRTIPIFVEGRSEPINAHKEIPNQNAPPSAQAQAQAQAYAQAQPQAHAAPQQHNRPTPLNTQAPEQQVPVEGAAGLPPQTPHTLNSINKIQDIQRDVLELMGKVEQFKGTREKEYAYLDEMLTRNLLKLDTIDTNGKDSIRLARKEAIKCIQASINVLEAKEENARAASGAAPAPSATAPAVDTGAVAASEAAGQNAEPVTPQPQDATKMEPIPLPAPPNAAAVEGAAASEATAAEATQSAVQSETTTTTS</t>
  </si>
  <si>
    <t>MKPTVMAANQAQSNPATAAGNNVSPGGPGVNIPVNREYVSGGYGSPQQSQFHTPQNAYGSPRQQQQHFQQHQQVPPNQQQQHFQPTFGFEPNMDMDNMPRSHLGRMHDPFAGFGDSRKRSSLHGPSGQVHADDDFPSYFDDPDFGFPFSTMGRRGRMAGGANTHMDHDDDFFNRLPSEFRQYIPDGFGGRRGTGAAAPGQVPQQQQPQPQPQYTQQQPQTHFQFGVPPQQQPVYAGPTQQQVPQTSKRLCDAAIQTEDPAGRSEVDCAPPTNLNQHGLRNTVDMGVKSVAEQDQLRSHSAPPPEQQQQNLQYHQQQQQHQQPGVHSQPFGTQTSPPVQGQQFKYYAPHQQTHPQQKQQTPPPAPQTPGGTYVRTIPIFVEGRSEPIINAHKEPNQNAPPSAQAQAQAQAYAQAQPQAHAAPQQHNRPTPLNTQAQPEQQVPEGAAGLPPQTPHTLNSINKIQDIQRDVLELMGKVEQFKGTREEKEYAYLEMLTRNLLKLDTIDTNGKDSIRLARKEAIKCIQASINVLEAKAEENARASGAAPAPSATAPAVDTGAVAASEAAGQNAEPVTPQPQDATKMQEPIPLPPPNAAAVEGAAASEATAAEATQSAVQSETTTTTS</t>
  </si>
  <si>
    <t>MKPTVMAANQAQSNPATAAGNNVSPGGPGVNIPVNREYVSGGYGSPQQSQFHTPQNAYGSPRQQQQHFQQHQQVPPNQQQQHFQQPTFGFEPNMDMDNFPRSHLGRMHDPFAGFGDSHFGFPRFSTMGRRGRMAGGANTHMDHDDDFNRLPSEFRQYIPDGFGGRRGTGAAPAPGQVPQQQQPQPQPQYTQQQPQTFQFGVPPQQQPVYAGPTQQQVPQTPSKRLCDAAIQTEDPAGRSEVDCAPTNLNQHGLRNTVDMGVKSVAEQDQGLRSHSAPPPEQQQQNLQYHQQQQQQQPGVHSQPFGTQTSPPVQGQQFKTYYAPHQQTHPQQKQQTPPPAPQTPGTYVRTIPIFVEGRSEPIINAHKEIPNQNAPPSAQAQAQAQAYAQAQPQHAAPQQHNRPTPLNTQAQPEQQVPVEGAAGLPPQTPHTLNSINKIQDIQDVLELMGKVEQFKGTREEKEYAYLDEMLTRNLLKLDTIDTNGKDSIRLAKEAIKCIQASINVLEAKAEENARAASGAAPAPSATAPAVDTGAVAASEAGQNAEPVTPQPQDATKMQEPIPLPAPPNAAAVEGAAASEATAAEATQSAQSETTTTTS</t>
  </si>
  <si>
    <t>MSNFIIGIAVICCLWRRVQGFQMLLEEDCGIPHNISERSVNAKLAQNPWAYLETPKGFHCSGTLINHLFVLTAAHCVPDDLLITVRLGEYNTKTKVDCNHLCQEPFQEYNVDMGFRHRYYNANDQTNDIGMLRLGRRVEYLNHIRPIIFASNRFQEPIDQLTWFTTTVWRETAANATSKVLRTMNIDRQPKETCSEYGWNMTFEQICAGNTLSQLCSTDSGAPQIRKMWHNGSDRYVQLGIASRVGQCQNSGILMDLLSYADWIKRVVRQYGPSTDMNRSLKKWVDKIPVFYYP</t>
  </si>
  <si>
    <t>MAQYQATSAFFLLLLSSTLVKSSEPWLDTFEHPKEETPDDDDAIMERRWLGYENFRLRCEKFEMEGNQTAAVRTRIAGGELATRGMFPYQVGLVIQLSADLVKCGGSLITLQFVLTAAHCLTDAIAAKIYTGATVFADVEDSVEELQTHRDFIIYPDYLGFGGYSDLALIRLPRKVRTSEQVQPIELAGEFMHQNFVGKVVTLSGWGYLGDSTDKRTRLLQYLDAEVIDQERCICYFLPGLVSQRHLCTDGSNGRGACNGDSGGPVVYHWRNVSYLIGVTSFGSAEGCEVGGPTYTRITAYLPWIRQQTAMT</t>
  </si>
  <si>
    <t>MLKPSIICLFLGILAKSSAGQFYFPNEAAQVPNYGRCITPNRERALCIHEDCKYLYGLLTTTPLRDTDRLYLSRSQCGYTNGKVLICCPDRYRESSSETPPPKPNVTSNSLLPLPGQCGNILSNRIYGGMKTKIDEFPWMALIEYTKQGKKGHHCGGSLISTRYVITASHCVNGKALPTDWRLSGVRLGEWDTNTNDCEVDVRGMKDCAPPHLDVPVERTIPHPDYIPASKNQVNDIALLRLAQQEYTDFVRPICLPLDVNLRSATFDGITMDVAGWGKTEQLSASNLKLKAAVGFRMDECQNVYSSQDILLEDTQMCAGGKEGVDSCRGDSGGPLIGLDTNKNTYYFLAGVVSFGPTPCGLAGWPGVYTLVGKYVDWIQNTIE</t>
  </si>
  <si>
    <t>MKTKIDEFPWMALIEYTKSQGKKGHHCGGSLISTRYVITASHCVNGKALTDWRLSGVRLGEWDTNTNPDCEVDVRGMKDCAPPHLDVPVERTIPHPDYPASKNQVNDIALLRLAQQVEYTDFVRPICLPLDVNLRSATFDGITMDVAWGKTEQLSASNLKLKAAVEGFRMDECQNVYSSQDILLEDTQMCAGGKEGDSCRGDSGGPLIGLDTNKVNTYYFLAGVVSFGPTPCGLAGWPGVYTLVGYVDWIQNTIE</t>
  </si>
  <si>
    <t>MSIRLVALLALFAALAHGKPGYGPGEQDWGYVDVRPGAHMFYWLYYTTAVSSYTERPLAIWLQGGPGASSTGYGNFEELGPVDLYGDWRSWTWVKDMNLFIDNPVGSGFSYVDNTAFYTATNKEIALDLVELMKGFYTLHPEFEEVPHIFCESYGGKMAPEFALELYYAKKRGEVKSNLTSVALGDPWTSPIDSVLWGPFLREMGIVDHAGYNAIQEAANFTAQLVEEERWIQATYQWGNTQWEVKASKGVDFYNVLKETKGGLYQRSKALTSEERLYRTMVKYDIDEDRTKLLDLMRGPVAETLGIPSNVIWGSQSGTTFDIHRTDFMKPVIHIVNELLEKTLKVGVFSGGLDLICATPGTVNWIAKLDWSRKDEYLAAPRNGITVDRILEYQKTGGNFTMFWINRSGHMAPADNPAAMSHVLREFTSF</t>
  </si>
  <si>
    <t>MQILTVFLGLILSTSLSDADLGVIGDISDETFEMLISGGYKPKSNRLSRVVSIRTKNYVRHRGDNHFCSGVLVSSRAVLTAAHCLTDRYKASMNPRGIVVFGHITRLAVYDESDFRSVDRLVVHPEYERYKKNDLAILRLSERVQSSHDVLPLLMRKTANVTYGDTCITLGWGQIYQHGPYSNELVYLDVILRPPSCQKHYDTFTADHNVCTEPVGESMNCAGDMGGPLLCKGALFGLIGGHMGCGGKAMKFLSFLYYKDWILLTIQSLSDCGVRVSLSRVFLTPLLLILV</t>
  </si>
  <si>
    <t>MQLLLWLCLCLLLLICQSSPSQANILNTLLGVPAECVHQSGVWPCKLSFCWLQGGKHAKGCGSNKWLFSCCVAETQHPHQQQHHSPSSPLANLVDYGKKLNLNSLPKRIMLRRRDDNELLNPKPECGVPRTAQNTLQKRIIGGRPAQAEYPWQAHIRIAEYQCGGVLISANMVATAAHCIQQAHLADITVYLGELDQDLGHIHEPLPVEKHGVLQKIIHPRFNFRMTQPDRYDIALLKLAQPTSFEHILPICLPQYPIRLIGRKGLIAGWGKTEAHMGHAGTNMLQVASVPIITLDCIRWHESKQINVEIKAEMFCAGHSDGHMDACLGDSGGPLVIKERGRFLVGITSAGFGCGVDHQPGIYHNVQKTVRWIQEVVARNE</t>
  </si>
  <si>
    <t>MPHAICILVVLGIYTLDGSGVLGGFMENTYPASVIEDAHLNTIQLLEKYHPAETHQVTTDDKYILTLHRIARPGAKPVLLVHGLEDTSSTWIVMGPESLGYFLYANGYDVWMGNVRGNRYSKGHVKLNPNTDKSYWSFSWHEIGMYDPAMIDGVLQKTGYQKLSYFGHSQGTTSFFVMASSRPEYNAKIHLMSALAVAFMKHMKAPLMGIARMGMNMFGDNFELFPHSEVFLNQCLSSAAMLKTCRFYWQIVGKNREEQNMTMFPVVLGHLPGGCNIKQALHYLQMQKSDRFCQDYESKENQRLYGRSTPPDYRLERIKAPVALYYGSNDYLSAVEDVHRLAKLPNVVENHLYRKWNHMDMIWGISARRSIQPRILQVMQYWETGGGGTKDGTGSPVEEDVPQLTTETPIEEGTTQGDEKIGNVQGNEEQGHAEETEQVQVTSPTSE</t>
  </si>
  <si>
    <t>MLGRIAVLLLLVGLFGPEVRSAKVNDDQCGAFDEDQMLNMQSTFAIPTEQWVARIVYGKGFEGKIRDNGCLGVLVSKRTVLAPAHCFVQYNGVAEAFSHLGVHNKSAPVGVRVCETDGYCVRPSQEIKLAEIAIHPDYDSRTLKNSLVLTLQRDAKIYPNVMPICMPPPSLLNETLVAQTFVVAGLRVFEDFRLKTVNTLSRGFCQSKVKTLVTSSNTVCGYHKQPVAYYLGAPLVGLQKKGHVTNYYLVGIMIDWRWENNRIMSSFLAIRNYMDFIRQNSNSLIVR</t>
  </si>
  <si>
    <t>MDRLSILLLVLGFSRIQALFCGGSMAKECVQRNRCRIGTETGRPIIDFRLNNGNQGCESGQTCCPKTEILQYPVQADNQPLPTECGHVNRIGVGFTITARDIAQKGELPWMVALLDSRSRLPLGGGSLITRDVVLTSSTKTLEVPEKLIVRAGEWDFESITEERAHEDVAIRKIVRHTNLSVENGANNAALLFLARLKLDHHIGLICLPPPNRNFIHNRCIVSGWGKKTALDNSYMNILKKIELPVDRSVCQTKLQGPYGKDFILDNSLICAGGEPGKDTCKGDGGAPLACPLQDPNRYELLGIVNFGFGCGGPLPAAYTDVSQIRSWIDNCIQAEAVHYSPQGNVGQSPAPLDRYIPNIGLETQNEVHSPVQGSLHNVVYQTGGVGYIRGMQGTAFQGPVQVGELIPNEGTVSGGLVYDSNEIQKFNQGGIYIPHVGQGNDNRYYPNPEIGAVPVGNPIPNEGNAFGGRGYDFNEIQKHNQGGRYIPHVHGNGPNAPKEPLKIGGNIPNVGQGNRGNRYDLNPEIGAVPVGNPIPNEGAFGGRGYDLNEIQKHNQGGRYIPHVGHGNGPNAPKELLKIGGNIPNVGQNRGNIYDPNPEIGAVPVGNPIPNEGNAFGGRGYDLNEIQKHNQGGRYIPVGHGNGPNAPKEPLKIGGNIPNVGQGNRGNIYDPNPEIGAVPVGNPIPNGNAFGGRGYDLNEIQKHNQGGRYIPHVGHGNGPNAPKEPLKIGGNIPNVQGNRGNRYDPNPEIGAVPVGNPIPNEGNAFGGRGYDLNEIQKHNQGGRYPHVGHGNGPNAPKEPLKIGGNIPNVGQGNRGNRYDLNPEIGHATFGATGGMQGNNIDNPYKNNLGDRAENELERFPLENPNRDHVIRLSDFLITTPTPAPIKLVIEK</t>
  </si>
  <si>
    <t>MIIKALAIVSLCLASIQASKVGAPQLPKKHLVCYYDSASFVKEGLGKLVDELEPALQFCDYLVYGYAGIERDSHKAVSLNQQLDLDLGKGLYRTVTRLRKYPNVKILLSVGGDKDIELDKDAKELPNKYLELLESPTGRTRFVNTVYLVKTYGFDGLDVAWQFPKNKPKKVHSGIGSLWKGFKKVFSGDSIVDEKSEHKEQFTALLRDVKNAFRPDNLLLSTTVLPNVNSSLFYDIPAVVNYLDFNLGTFDFFTPQRNPEVADYAAPIYELSERNPEFNVAAQVKYWLRNNCPAKINVGVATYGRPWKLTDDSGDTGVPPVKDVKDEAPVGGNTQVPGIYSWPVCALLPNQNNAYLKGANAPLIKVQDPAKRFGSYAYRAADKKGDNGIWVSEDPDTAADKAGYVRTENLGGVALFDLSYDDFRGLCTNEKYPILRAIKYRT</t>
  </si>
  <si>
    <t>MSLYFAFLTTLIISLVNSQYFNYNQIRRETYGSNPRATFPWVVSVLDQRWLFRYIGVGSLINPNVVLTAAHILNGTTKYDLVVRAGEWDTSTTADQQHDLEVLNIVSHEQFNRFNAENNMALLILVSAFEMTANINLIPLYLQEAGIKGSCFFNGWGKVYLNSTDYPTVLKTVQVDLLSMGMCSSRKLPIQQICGKLEGIDCSGDGGAPLVCRILTYPYKYAQVGIVNWLSQKPVENTFIVFTNVGLLPWIDYHLRLEANFRPR</t>
  </si>
  <si>
    <t>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RNVLKNEPVYQAIWADSTDFDEVLISPVMLQDHMPDKVLAALKKVVSCRDRTVKATTRRRNDNTTITTTTTVTTTTTTTQNTDTRYSRPPS</t>
  </si>
  <si>
    <t>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t>
  </si>
  <si>
    <t>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RNVLKNEPVYQAIWADSTDFDEVLISPVMLQDHMPDKVLAALKKVVTTSGPRKPQQTSNAFSTGSNEAAHDMDLEPPHCSGHSAPTDAMRFETRTDPGQMQNSMQSQHCKRLSQSSYTNLSNCLVLTPTAQHKLCLETSFTNGSTPHQSGVQPPRLTSAASSLLSSATTPYDISSALDDSLATVALRQSPSLISAETTATVINPEPDAEEIAIPQRLKAVAFDMALTPPPTLPERSMLGRQHSEKKPRSLPAQVQALRRASDAGAVPGVDLLHDDWYGLAPLASPETLSEISSVSSRTSVISLANSIERYLQHMGVGVGGPKVPLEDIFESQLHTPKVMRRAPKFSENLGCAEDTRNLDQYKRLGRVFITFPRIFPDQSPAAHSLDSSDDSFESASAHLQRLQLPHGANAVQSSKSADPLDGDPDATRQTQPAKKLTFSDSDILTDACLRLCPHCPCDRDVQRGCCTRSEHGKCGTEISGGCGGAAMGLGSTDTSFSASSSLEQFATPARQNGGTGASGNHLEEILIRPGVLESHFPVLGGGSAITPALVAPASPSPLSNGKRPDVVGGRVRKRLSSEEFVFSRSEDLPSLVQIDRCTGSPAGRRRAKGCVYPAGNSLRLDAAAAVASASASPTSISKFTRTRAAGGLAAKQAAGNNESN</t>
  </si>
  <si>
    <t>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RNVLKNEPVYQAIWADSTDFDEVLISPVMLQDHMPDKVLAALKKVVSCRDRTVKATTRRRNDNTTITTTTTVTTTTTTTQNTDTSSHPPSNHTSPQRTIEPLAIPTSYSLNFDVTVLSHSTSLANCICYCLFPLSLICETVHTCIPLSLATSTLFLHLYVTTSCEDQ</t>
  </si>
  <si>
    <t>MSWLLGLLGLQVLFLWLLWLPGEILAIPTPLKLPGYTHRLTPYIKHWEANFDRQVLQAAQVRHLEQARFRQKREVTPSASGLAHTIRLNFSAHDRDFRVLRQQPHSVFAHDVEIENTLGPIDYDVSRIYTGSLEDDEAAHVQAILTSNLLDGTIETQAEHYYIEPAHRYSQQLAESGVHSIVYKLSDVNMQKQQFTGGLNSATPAKTHCASEKLRKKRWLPEELAMSDAPAPTYNRNPPLPLDLEPYNDDFRVLASEEDKSEESPRKYPTTSTTRSTVRSTESFLATLTKPTSNNILVNNYNPSNLGEGSRSYSSGNNNANSNSNNNNSNNNNNNNNSNNNVRLYTKHKNIIVSTYNRPIEPEFGTPYEEPNNNGTRELPSNFFNANWTTLFGNNNNGNDRPSHKTHVEIITKNGATKKPNIIVNNYNPEIIFAPNPHNPSNSMMMTNLLSGRGGEDIHSSPRLLYDRKTTCMLYLQADHTFFQKMGSDESIEAITRHVQRANTIYRNTDFNNDGKPDNITFMIKRIKVHNMNAMKDPSRFPGNYGVEKFLELFSEEDYDAFCLAYMFTYRDFEMGTLGLAWTGDLKNGGVCEKNGHYRGSLKSLNTGIVTLLNYGKHVPPAVSHVTLAHEIGHNFGPHDPEQCTPGGEDGNFIMFARATSGDKKNNNKFSTCSLKSIEPVLNAKASMKGCFTEPQSSICGNGVVEPGEQCDCGWEEDCKDSCCFPMSRQPRLDEPCTLTPHARCSPSQGPCCTTDCKLKFGDKCRDDNGCRDPSFCDGRVPQCPSVNKPNKTICNKEFVCYMGDCTGSICLAYGLESCQCIPGPQDDRIKSCLCCKLPGEDSPCRSSFEWNEAPFDVPDMYSKPGTPCNDYNGYCDVFQKCEVDPSGPLATLRKLLLSEESIASFKKWMQHNWYTVALAAVGVILLLALSKLLAKRSNLKLKSVTIIHSATTETVRLPENNNGVIVHTAVRTKVPFKKKRGERTKKPGTGAGVTAAAAVGTRNAAKSSANPEPKKTTRSQAMAKKKSFEEPKKSSKKVGKHMKEIIDYSNRNNNGDDASNLSTTNNHTNTFGKVQKWLESPIVAQPLSHIEHSSRVRKVMSKSQSTPERLVQKTPQKTKSMGNLSNKVKLQVVYKPPFKFSLRLSKKPKVKTHVVGAGVRPKRSQKTSNRTGGQSSKEVSTRAKRSALLLCNEAEDDNQILTLNEPNYETLKPPTPPRSMEHCYNVDMQAEASSSKPSSSSKVAPSSQNRASLEVTPPVTAQRNSYRRSNSLSHNPFAAAPRRSSSKASGSVNLTRNFGSTQNLINLSQNLSKNKKRSSLNLASGSGATRSGKDPPTMGVASPQRRSSSNANLRRDSSVSSSKAVPVPPTRSRNSFSNIPRASLGGANSNAAVSTGAPPPSFSRQSSSSTATSSSSITAGTSGVALQQSASTSAMQRHPPSQPTRRSLHNFRTRSTGTGAAAGKPGAAVSAAATSAGASSAAASNENNELPSDLEVVVSDVENLV</t>
  </si>
  <si>
    <t>MSWLLGLLGLQVLFLWLLWLPGEILAIPTPLKLPGYTHRLTPYIKHWEANFDRQVLQAAQVRHLEQARFRQKREVTPSASGLAHTIRLNFSAHDRDFRVLRQQPHSVFAHDVEIENTLGPIDYDVSRIYTGSLEDDEAAHVQAILTSNLLDGTIETQAEHYYIEPAHRYSQQLAESGVHSIVYKLSDVNMQKQQFTGGLNSATPAKTHCASEKLRKKRWLPEELAMSDAPAPTYNRNPPLPLDLEPYNDDFRVLASEEDKSEESPRKYPTTSTTRSTVRSTESFLATLTKPTSNNILVNNYNPSNLGEGSRSYSSGNNNANSNSNNNNSNNNNNNNNSNNNVRLYTKHKNIIVSTYNRPIEPEFGTPYEEPNNNGTRELPSNFFNANWTTLFGNNNNGNDRPSHKTHVEIITKNGATKKPNIIVNNYNPEIIFAPNPHNPSNSMMMTNLLSGRGGEDIHSSPRLLYDRKTTCMLYLQADHTFFQKMGSDESIEAITRHVQRANTIYRNTDFNNDGKPDNITFMIKRIKVHNMNAMKDPSRFPGNYGVEKFLELFSEEDYDAFCLAYMFTYRDFEMGTLGLAWTGDLKNGGVCEKNGHYRGSLKSLNTGIVTLLNYGKHVPPAVSHVTLAHEIGHNFGPHDPEQCTPGGEDGNFIMFARATSGDKKNNNKFSTCSLKSIEPVLNAKASMKGCFTEPQSSICGNGVVEPGEQCDCGWEEDCKDSCCFPMSRQPRLDEPCTLTPHARCSPSQGPCCTTDCKLKFGDKCRDDNGCRDPSFCDGRVPQCPSVNKPNKTICNKEFVCYMGDCTGSICLAYGLESCQCIPGPQDDRIKSCLCCKLPGEDSPCRSSFEWNEAPFDVPDMYSKPGTPCNDYNGYCDVFQKCEVDPSGPLATLRKLLLSEESIASFKKWMQHNWYTVALAAVGVILLLFMRLTQMLRDQVEAKAEATAQTLGAEHKAAGETVESE</t>
  </si>
  <si>
    <t>MKIWRLFSQLIVSLACVFGQQPDMDVVGSCSRYKKSVFEERIEFGFLLPASIESRIIDNCRSYTPLIVGGHPAQPREFPHMARLGRRPDPSSRADWFCGVLISERFVLTAAHCLESERGEVNVVRLGELDFDSLDEDAAPRDYMVAGIAHPGYEDPQFYHDIGLVKLTEAVVFDLYKHPACLPFQDERSSDSFIAVWGSTGLALKPSAQLLKVKLQRYGNWVCKKLLTRQVEEFPRGFDGNNQLCGSEMAQDTCNGDSGGPLLMYHREYPCMYVVVGITSAGLSCGSPGIPGIYRVYPYLGWIARTLAT</t>
  </si>
  <si>
    <t>MSSQNLFVLLVISFFPLYNCLGDSPRNAFSSLNRVKRLSDGDFDEDSIASNYCVSLRSRSAEKFFGDNHFCSGVILAPMFVMTSAHCLINKRRVLISSVLLIVAGTLNRLKYIPNRTFVTPVTHIWLPDSFTMRNKQDFGLLKVKNPPRNNEHISIARLPVHPPLPGLKCKVMGWGRMYKGGPLASYMLYIDVQVISEACAKWLRVPSVEHVCAVDSDDLTAQQPCGGDWGAPMLHNGTVYGIVTLAGCGVSHLPSLYTNVHSNANWIHEKIISSAGSILLVPPLFRYLSIALIVVTLFNFVMKYNGV</t>
  </si>
  <si>
    <t>MGWWSKKSETDRSQPSQELVAQDPRTRVQTTSAATETTNTAVQNSTITDNKQTVTFLTTRQTVTHTQRALITETTTRRTPSQAELEALFAKIKMGGEGIGSTTTTTTTTSSRSRPPSLNGVSFRSTQPFKATASNAGKRSSTLVKTETTVTQKNGRTVTQHLETHRVDLKGSRPKATWASFASTANSSTSSYVSPYQKPSMAITCTSPNIKTPKTTSSTSSSSASSITSPPKPSSSVSSISSIFKAPKQVDKPLSSTATPKPFISLGSSGGTKPKVTAVAQSQDAQGTISTSLGSKSSLTKNKLKPARVYIFNHERFDNKNEFRKGSAQDVKVLRATFEQLKCVEVITDATLVTIKKTVRMLQTKDFEDKSALVLVILSHGTRHDQIAAKDDYSLDDDVVFPILRNRTLKDKPKLIFVQACKGDCQLGGFMTDAAQPNGSPEILKCYSTYEGFVSFRTEDGTPFIQTLCEALNRSGKTSDIDTIMMNVRQVKMQSKDRQIPSVTSTLTSKYVFGDY</t>
  </si>
  <si>
    <t>MVSAAIRLGLLLCILPQLVISQSSCVTPAQAAGQCIRYQECPFVQKILGYGRNIPRKIHNQISEMQCRSTTNTRDFHLCCPNEAPPQSNQESQRKVVREGGNLNRYDRQGLQLLNSVTNCGNKGNPKVSGGKTARPGDFPWVALLKYINDPRPFRCGGSLISERHILTAAHCIIDQPEVIAVRLGEHDLESEEDCHLGGTNRVCIPPYEEYGIEQIRVHPNYVHGKISHDVAIIKLDRVVKEKSHKPVCLPIDQKSQELDFDQSFFVAGWGGTEKETVATKLQQALITRKSLNERQYYNKGEVSDNHICATGTGIKHTCQGDSGGPVFFKHRFKNTYRVVQYGVSFGGRLCGQNQPGVFASVIDMLPWITQNL</t>
  </si>
  <si>
    <t>MLLMELVIFFDWLLIVSGMPKVKFGLQNFTGRGKDYRIKVITGILIIDKGYSVETHTVRTGDGYILDMFRIPSSPNCKEDGFKPSVLIQHGLISLADSLVTGPRSGLPFMLADRCYDVWLSNSRGVRYSQRHIRLKASQDAFWRFSWEMGMEDLPAMIDYILSTTNEEALHFVCHSQGCTTLLVLLSMKPEYNRMITANMMAPAVFMKHARNKLMKMFGNIIMSMKDSSFFGPLDAIRFLLSVFCCSKFKKLCAFMFILASEEPTSYMNNTAIPLILATHPGAISTRQPKHFLQRKSGKFRPYDFGVMRNKKLYNQDTPPDYPLENVRPQSPIHIYHSHGDDLARKDIHILISKLDKAVLHDVVFEKWSHSDFLFAKLIKKVVNEPIIKVIDFENRQ</t>
  </si>
  <si>
    <t>MLEFGRTLLRWRTRHCSRRVSTWTPLATAFNAPPARRINFTHDDVGLFGPELRSFEGFYLLRDNVESRTQELISEATSDQRRRKMVDIFDELSDSLCKADLAEFVRIAHPQSRYTQAAEQACISICGMVESLNTHKPIYKALSHVVDGDKLPTSEVDRHVSRLFLFDFEQCGIHLPEEERMRVVRLNDYILQLGQKMSGAVQPSVLPRSQVPESFRNYFPTSGENVIITGLCTNAENVQMREAAYLYLQPSKSQEDLLRDLLLCRHELARSCGFDTYAHRALKGSTMEKPEVVRFIDELSEKLRPRADCDFALMSQMKRREGGKADARAEVWDTPYYTNQLRRLFEEHANEFLPYFSLGGCMEGLDNLLHALYGIRLQNTDLKPGEAWHNDIKLAVVHEREGLLGYIYCDFYERVGKPNQDCHFTIQGGKRMPDGSYQLPVVVMLGLAQPRWSGPTLLSPARLDNLFHEMGHAMHSMLARTEHQHVTGTRSTDFAEVPSVLMEYFAGDPRVLRTFARHFQTHEPISEDMLRRLCASKNLAASETQLQVFYSALDQEYHGASARHGQSSTDTLRSVQDHYYGLPYVDNTWQLRFSHLVGYGAKYYAYLVSKTIASWIWQTYFEANPFNRQAGEKYRAELAHGGAVPSRKLVANFLQREMTPSVLADSLITEIDTDESKIKDLMITR</t>
  </si>
  <si>
    <t>MTVSNQPCSVRNPKIVGGSEAERNEMPYMVSLMRRGGHFCGGTIISERWLTAGHCICNGLQQFMKPAQIQGVVGLHSIREYLNGIGNGPDALRVDFKNVPHPQYDCNDVKHDIALLELVQPIRFSSHIQPSCVGSEEGHRSLEQEYGVSGWGWTHENQAENDRSDVLRKATVKIWNNEACERSYRSLGKSNTIGETLCAGYENGQIDSCWADSGGPLMSKEHHLVGVVSTGIGCARPGLPGIYTRSKYVSWMQKVIDGR</t>
  </si>
  <si>
    <t>MLKIVFVVAVLSLVKCAQSQIAFSNQPCSVRNPKIVGGSEAERNEMPYMSLMRRGGHFCGGTIISERWILTAGHCICNGLQQFMKPAQIQGVVGLHSIEYLNGIGNGPDALRVDFKNIVPHPQYDCNDVKHDIALLELVQPIRFSSHQPSCVGSEEGHRSLEQEYGTVSGWGWTHENQAENDRSDVLRKATVKIWNEACERSYRSLGKSNTIGETQLCAGYENGQIDSCWADSGGPLMSKEHHLVVVSTGIGCARPGLPGIYTRVSKYVSWMQKVIDGR</t>
  </si>
  <si>
    <t>MNSPLAITALVWGILCLTCPPLSEAGMEDWTPGQRLVYENLTQQDCGVRNQIPAVRIRFMITGGRKSSLMSQPWMAFLHIASDLEMCRCGGSLISELFLTAAHCFKMCPRSKEIRVWLGELDLSSTSDCTTYNYERVCAPPVEEFTIKWILHEEFNLFYPGYDIALIKLNKKVVFKDHIRPICLPLTDELLAFTLQGQRFMAVGWGKTESLRYANSTMEVDIRTEKCTDGRDTSFLCASGDYVDTNGDSGGPLLWKTTLFGKDRAVQFGVVSTGSQNCGAGHKAYYMDVPTYMPILEKMAEFSD</t>
  </si>
  <si>
    <t>MLHLHLFLLPLLLLNTCLQQHILQPAEATAFHQSEGEKSKAHPVLEEFSYTVIRPQVEHGRTKRSLLTTLDATDGLHTPQISLSYTHEGKRVVVDLQRDLLLPNSHFLRYQNASRGATPGHVVTTFTKTEVDLCHYQGHIRGKPESVALSTCDGALDGIVIDGRQTYFIHPHIDGRGRLQDDHYLLKQADMHPTNACGYDNHRDDHSHDYEKADGDNGLGGGIPSLPLRLDGGEFSRTLLRKRRQDDSSQLIRGPYNANKYSSYVELVIVVDNKVYKNFQENTKKVHQYCKGIAIINALYVPLNIFVALVGVVIWNESNEIEFSSDGDLTLRNFLNYRSTKLVDHPNDNAQLLTKENFAGGVVGKALKGPICTYEYSGGVSMQHSPNPAMVATMAHEMGHNFGMEHDTSDCHCRDEKCVMAASSTSFIPVNWSSCSIDQLTAFSRGMNYCLRNKPERLFESPTCGNGFVEPGEQCDCGLPEHCENACCNATCMLHSKNATCATGECCDLTTCRPKLAGSACREAENECDLPEYCTGESECPADVFRRDTEPCDGGQAYCFHGTCRSHSNQCRTLWGPTGDNSEHCYNKTEGTRLGNCGYNRLNKTFLRCEEQHVNCGMLHCIHLNERLEFGMESAAVSHSYISHDRKIVACRTALVDLGLQTTDPGLTPNGAKCGVDKMCVDQRCLVDAVRQKGMGKPCPEDCNGNGICNSRGHCHCDVGFGGESCSKAGSGGSPSGPATDPNGSVGFKRFLYVLFFFVLPVVALFWFLYHCYKNGMLTRGKLANILKSSGGSKPITTRTNQNGTGPPPSNGLLKSTPSSTDDMDSALLKSPSSTPSAGLFGKFDGFTLRPLNDASSPASNYNGPNVAFVQPTVQQDGPQRMPPPPVVKPGTAPIHPPSPKPEATWVRPAPALPPPNPGSTARPIISPPKLSSTLTMVPLKDSTEDLSPSRSAPPVPLHADPKLNVKRDGTIRRFASFLKEEKPPLKEKTYIDRERLRTLEISAPMPVPAAPQAESSNSDSETTPREEEQNLVKRAQSMRSPTKKAPLQSFGSMRSPPGLPRPKSGQVNSNGASRPKSPPRPPPVVVKKTNSISSSGYQRPVSTAQRSVENTYDDCEFVENEVRASNDIYSVIDEIPPAAQTLKRSDLVANRASNGSDMGLLNEIVNELEKINGDSYSGKPVAAAASAAQPTPADPPKSPQRPAPPKPASSVLEEKAANASASTYRPPPANAPVARVKPTVADKSQAQAQAQPSMSSFKPAAGGNVGQSQPAPVQLAKRSSSGSMSGVTNYARPKSFMKSTTKTLPNGTAGASTTAPSATIQKKPLSAKPSFSGGGAGGVLGKRANGGAAPTPPTVKAATLAAAPKSNIASLQRFEQS</t>
  </si>
  <si>
    <t>MLHLHLFLLPLLLLNTCLQQHILQPAEATAFHQSEGEKSKAHPVLEEFSYTVIRPQVEHGRTKRSLLTTLDATDGLHTPQISLSYTHEGKRVVVDLQRDLLLPNSHFLRYQNASRGATPGHVVTTFTKTEVDLCHYQGHIRGKPESVALSTCDGALDGIVIDGRQTYFIHPHIDGRGRLQDDHYLLKQADMHPTNACGYDNHRDDHSHDYEKADGDNGLGGGIPSLPLRLDGGEFSRTLLRKRRQDDSSQLIRGPYNANKYSSYVELVIVVDNKVYKNFQENTKKVHQYCKGIAIINALYVPLNIFVALVGVVIWNESNEIEFSSDGDLTLRNFLNYRSTKLVDHPNDNAQLLTKENFAGGVVGKALKGPICTYEYSGGVSMQHSPNPAMVATMAHEMGHNFGMEHDTSDCHCRDEKCVMAASSTSFIPVNWSSCSIDQLTAFSRGMNYCLRNKPERLFESPTCGNGFVEPGEQCDCGLPEHCENACCNATCMLHSKNATCATGECCDLTTCRPKLAGSACREAENECDLPEYCTGESECPADVFRRDTEPCDGGQAYCFHGTCRSHSNQCRTLWGPTGDNSEHCYNKTEGTRLGNCGYNRLNKTFLRCEEQHVNCGMLHCIHLNERLEFGMESAAVSHSYISHDRKIVACRTALVDLGLQTTDPGLTPNGAKCGVDKMCVDQRCLVDAVRQKGMGKPCPEDCNGNGICNSRGHCHCDVGFGGESCSKAGSGGSPSGPATDPNGSVGFKRFLYVLFFFVLPVVALFWFLYHCYKNGMLTRGKLANMYVSTSSFSIGSKEDTSPDSSISTTLAHKQTPARTAPPPLPLHTNRQLGIVTNTAPATITNIHAILPRHKSNPDVVHQLNIPPPSVPKSHSTHEVRPAATLKPLTLLHSTHSTSNNNNTESLNQNDKSNTNNSTLRRKLDITAPRLATTNPLALTEGAQFIQSDPARCAK</t>
  </si>
  <si>
    <t>MQVIFGILLILAVICSILSEFCDNGTGECKELSATDCPSIFFNLHLIRNVKYCDKSNHIVCCLLPNNMQPQSQQFSANIGLRRFEKECRRFNEIRTSCTTPFIVGGAKAAGREFPFMALLGQRGKNSSQIDWDCGAIIIHPKFVLTAHCLETSETKEQRLDPNYDGPKYVVRLGELDYNSTTDDAQPQDFRVLNYVHPAYGEDDDTGSRKNDIAVVELEMEATFSEYVAPACLPLDGGNEQLQVAAGWGATSESGHASSHLLKVSLDRYDVAECSQRLEHKIDVRTQLCAGSRSSADTCYGDSGGPVFVQHPIYSCLKQVIGITSYGLVCGVQGLPSVYTKVHYTDWIENIVWG</t>
  </si>
  <si>
    <t>MTTAKWIWRLALSILLVVGFVAAEKPTGYHREICQYRKGKHIQPMSVYHRLMAMREQMQIRATLQGPEIYGYILPSTDEHLNQEVAARDQRLRYLSGFGVRAFAAVTSHGAAIWVENRYAQQADGELECDWEIYLTSGNVSVADWLGHVHIDKRVGADPHLVPHSLWVQWERELEDKFLKLVRINTNLVDHIWGDEPEMPKNQVIKVHEKHFAGESWQDKVKELRRRLAHLGCDAMVVTSLTEIALLNIRGTDIPYTPVIKSYAVISRDDIFFYVDHSKISLGIDLHLRTDCFNDCVKIKEYNQIWSDIRTYAQIWKRVLVPAPCVQDLGASEAIYTSMPGKIVWEISPIIFMRAQKNSDEQAGMRRAHIRDGAAICEAMSNMETRFHTEQWEEKIKYEVELWRLSQKHAKGLSLRTVVAYGEHSALPYYISSNVTNIEVSQSLLVIESGGQYLEGTTDVSRTFIFGEPTHEMKKAYTNVLAGILHLAQLFPSDLKPSEVDALVRSMVWKDMTDFPQATGHGIGSFGSVEEPPISVSYGNSSFHFKQGYFFSSESGYYKRDDFGVRLKNVLEVVDTGHTHPSGARFLARDVTMVPYEPKLIDSTLLSAAEKRLLNEYNAKIRNDIGDELKRLGNMRAYWMMNQTRHIREYLPEDEYRSATGAGSCGHSASPLILLGLGLMVILSAIPSR</t>
  </si>
  <si>
    <t>MWIANERTICALMPLVILATWQLCLLPGTDAKHLAIRLRDPQSEIESETPLAHVHSHSHTDESGVRGAAAVHRRERRQLSDWLIAPNTRWCGRGNLANTYNDLGGASKADKCCRKHDHCKMWIDGMSNRYDLFNYRPYTLSHCSCDLFRTCLKMAGDEDANAIGKLFFNVVQTQCFGLKAETVCVQRGGSGKETDPLKEEVRHKAFLRDNKR</t>
  </si>
  <si>
    <t>MAFYDTWPKVDPIIVLVVLCLIVLVDRIWEMILTKRQQLVCLNAIMVPELRGIIPPEIYHRARIYELHKTELQIWKYLIDLIITLCELILGFYPFLWSSAKTLQKITSQEIWITLIFVFYLTIYICIRFLPVLIYDKCLLELRYGMSKFPWYLYCCIGAMSILLSQLVLFPLAAAIVFSVKFIGYYFFLWFWLFWAFTLLLVFFLPYCCIPCIGRQVVLPEGTALYMEVKRVCDVVGFPMKRVFIKTRTMQYSNAYFYGSCCLKRIVIFDTLLLNKGKEPNEIHPYEVGRGLTNQVAGVVCHELGHWKHGHFYKATIIMKIHFFITMGLFGLFFHSPQLYMAVFEPGVMPIIVGFIIVLKFALTPYLTLANVLMLWNLRRFEYAADKFAHRMYSIQLRMALVKIYADHMSFPVYDQCYARWHHTHPTILQRLAYQQKLDVKMNAGT</t>
  </si>
  <si>
    <t>MMKLLVCVLLVGSCTAVPLLTDVEPYITNGEPAEVGQFPYQAGLNVSFGWSTWCGGTLISHYWIITAAHCMDGAESVTVYLGAINIGDESEEGQERIMEKSGIIVHSNYMASTVVNDISLIRLPAFVGFTDRIRAASLPRRLNGQFPYESIRAFASGWGRESDASDSVSPVLRYVEMPIMPHSLCRMYWSGAVSEKICMSTTSGKSTCHGDSGGPLVYKQGNSSYLIGSTSFGTSMGCQVGFPAVTRISSYLDWILNHIIAHNK</t>
  </si>
  <si>
    <t>MAMQSLELILLLVFSLSSSLVQGQNPDPFAQLACTKFKQIVFEERVAISFFTDAPITYETVDSCHGSRPLIVDGTPAEPKEFPFAARLGHRKTNNEIKFCGGTLISNRLVLTAAHCFFSEHGEVNVVRLGELEFDTDTDDAEPEDFGLALKAHPGFENPQLYNDIGIVQLDREVKFNRYKHPACLPFDDGEQHESFAIGWGQKKFAQKESKKLLKVQLQGYKDRCVSSVDANDELPNGYEPKSQLIGSRDNKDTCNGDSGGPVLAYHKDLACMYHVMGITSAGITCSTPDIPSATRVHYFLNWIKGELAKQT</t>
  </si>
  <si>
    <t>MLSNQDLSLSLIVILAVTTVGQAAPSISRVVNGTDSSVLKYPFVVSLRSDGSHSCGGSIISKHFVMTAAHCTNGRPADTLSIQFGVTNISAMGPNVVGKKIIQHEDFDPTRQNANDISLLMVEEPFEFDGVSVAPVELPALAFAVPQDAGVEGVLIGWGLNDTYGSVQDTLQEVSLKIYSDEECTSRHNGQTDPKYICGGVDEGGKGQCSGDSGGPLIYNGQQVGIVSWSIKPCTVAPYPGVYCKSQYVDWIKSNQIIS</t>
  </si>
  <si>
    <t>MKLLLVLPLLVAVVSGQGFGGGGFGGGFGGGLGGGFGGGLGGLGNNRVGALQNVAGAVQNAVGNIAKAVPKVPLLSNVQDFGDFLSQSGKTYLSAADRLHEGAFASTKNLVEAGNAAFAQGVHTFKQAVNAFADLTHSEFLSQLTGLRSPEAKARAAASLKLVNLPAKPIPDAFDWREHGGVTPVKFQGTCGSCWAATTGAIEGHTFRKTGSLPNLSEQNLVDCGPVEDFGLNGCDGGFQEAAFCIDEVQKGVSQEGAYPYIDNKGTCKYDGSKSGATLQGFAAIPPKDEEQLKVVATLGPVACSVNGLETLKNYAGGIYNDDECNKGEPNHSILVVGYGSEKQDYWIVKNSWDDTWGEKGYFRLPRGKNYCFIAEECSYPV</t>
  </si>
  <si>
    <t>MQSNIISASPFHPSTTKPVGTNSFVFWQISMKLLLVLPLLVAVVSGQGFGGGFGGGFGGGLGGGFGGGLGGLGNNRVGGALQNVAGAVQNAVGNIAKAPKVPLLSNVQDFGDFLSQSGKTYLSAADRALHEGAFASTKNLVEAGNAAAQGVHTFKQAVNAFADLTHSEFLSQLTGLKRSPEAKARAAASLKLVNLPKPIPDAFDWREHGGVTPVKFQGTCGSCWAFATTGAIEGHTFRKTGSLPNSEQNLVDCGPVEDFGLNGCDGGFQEAAFCFIDEVQKGVSQEGAYPYIDNGTCKYDGSKSGATLQGFAAIPPKDEEQLKKVVATLGPVACSVNGLETLKYAGGIYNDDECNKGEPNHSILVVGYGSEKGQDYWIVKNSWDDTWGEKGYRLPRGKNYCFIAEECSYPV</t>
  </si>
  <si>
    <t>MYILLIGLALLHQLEGSSLFTLRQGKIFGGKTTLVKDHSFLVNLRRGGKRCGGVIISPNCVLTAAHCLEGRYQQVRDLTVHAQQQCLGDDMPPEHVRSWYVGLSPNYCAQRGLDSDLAVIRLSRPFDIAGNASLVKIDYNDLPPHSNTVLGWGAINEQGHNWNQCLQEANVKLISHRECIKSVGSGWQKVTNNMFCLGKNARDACQGDSGGPAIYAGRSVGIVSWGYGCGSGYPGVYTRLSSPSIYWLKDFIERH</t>
  </si>
  <si>
    <t>MSQTMPPENLSSRLLTVLSLPLFERVHELSILFDRCSLRQVQEIFPHVVSIFGIDGNPLGWGLRTTTLENNPVQFQTLHQFFGVCGPLMHVCHRLLVDYKFELDINLLPAKFVSLLQNGQNPSFYAELINVETMMHQVSTLSLNAFDYVIHFVLYALQPLHSINPIAMQIHNVRSKTVYLKLVAEYLNNFLPLLPDRIEPVHFSSGVKAPQPLPAQALQPQRQPRYIKIPSSYRNGGNVSGGGGISASVGVGNISPQSNSPSASSNRAYAWRSESVLHFFVDIWLRYDIESEHHPSSDFVRGVRTLVKQVHFFANGAQHDHSSLCALRKVSLSMVKARIYAFIGLIDRWPLDSSLMVVLELWLSYIQPWRYTIASLNNKTPSLSYRPPISSCDGFIIDNLIMYTHIFMQLLPHFGRLDYTVYRNAFMLYRLATIFSQHDLVKLQRFEAIHAGNSFGFDSPQRQVNIMNKSVSPGTPWNQAVNISSAKLFSTMQTQMETFLLLISMARNSVLRDIAKLRNEIAERQRSEGFLKNFYKKIFECTQEEVTLREFSRIPEVLRQCIDAFCRTFNVDQANLSMHETLPEEPSVSAPAVQNFSFFDASDTLDTSKLNPHQMSLNASSLHAAVDPATLPIQTNERALVRMLHFVSEKINNKYGSQLQGFYVRDDYFGKVARQLLYAPMTEQWFKSSGHVEICENLVPPRVCLRPLGSIPALTTIGCSMIFGQLVWGAPLLGIILATVLLVYIMLQALF</t>
  </si>
  <si>
    <t>MKNLSETEAEVTMQENVVHESLPQIPVATSVSCCFVLAVLYVGSLYIWSKHNRDHPTTVKRRFASVSMVMLAAPFFVYFFSSPELLSRVPFPKLLGLREGLWQAVVIPYSLTVLLFLGPIFVNMQNESVRSYFDLDYWRGSFGSIIWRNHVIAPLSEEFVFRACMMPLILQSFSPLVAVFITPLFFGVAHLHHIAELSLGVELSTALLIGLFQFIYTTLFGFYSAFLFARTGHVMAPILVHAFCNMGLPDLQDLWQQDLWRRVVAIILYLAGFVGWMFLVPLATDPSIYDNTLYN</t>
  </si>
  <si>
    <t>MKQIVVLCIFSLFAKDAQTLLLSQMDWKNLRNSGALDLNVLRCFLRDKNCPSPHIDHRLYAPNGPRRGTPLNVKNPITLYKGGFSKHRETVFIIHGFNTAIDIHLQFLRDAYLSRDFNVITVDWRPLTRYPCYLHSLINTRLTAQCTQIYAFLTHYGAVRERITCVGHSLGAHICGMISNHLTRKQYRIIGLDPARLIERMKSNKFRLSIDDANVIQVLHTNAGFLGQEDNSGHLNYCVNGGRIQFCKGNPIRKSRCSHFLSICYLATATFKHNKFMGVPCPNGCLNLSGSKRLVSGKVNPFEFASLIREYHIGNDAPDDARGCICIDVPYAKHCPFTD</t>
  </si>
  <si>
    <t>MDKMLTSLIALLLSLLSLNPITNASKYHREALQFLLRNGNFDLNPLNCHLLWETCPKRFIDYQLFTSNGPRRGTPLNVKNPITLYKGGFSKHRETVFIHGFNGTAIDIHLQFLRDAYLSRDFNVITVDWRPLTRYPCYLHSLINTRLAQCTAQIYAFLTHYGAVRERITCVGHSLGAHICGMISNHLTRKQYRIIGDPARPLIERMKSNKFRLSIDDANVIQVLHTNAGFLGQEDNSGHLNYCVNGRIQPFCKGNPIRKSRCSHFLSICYLATATFKHNKFMGVPCPNGCLNLSSKRLPVSGKVNPFEFASLIREYHIGNDAPDDARGCICIDVPYAKHCPFT</t>
  </si>
  <si>
    <t>MEVGQLIIIPLFLLLLDHSMGQLRRTPITRQINQNKTHANVKAEKILLAKYFLVDRQSSQTTQVLANGFNLEYTIRLCIGTPPQCFNLQFDTGSSDLWPSVKCSSTNEACQKHNKYNSSASSSHVEDGKGFSIQYGSGSLSGFLSTDVDIDGMVIRNQTFAEAIDEPGSAFVNTIFDGIIGMAFASISGGVTTPFDIIRQGLVKHPVFSVYLRRDGTSQSGGEVIWGGIDRSIYRGCINYVPVSMAYWQFTANSVKIEGILLCNGCQAIADTGTSLIAVPLRAYKAINKVLNATAGDGEAFVDCSSLCRLPNVNLNIGGTTYTLTPKDYIYKVQADNNQTLCLGFTYLQGNLLWILGDIFLGKVYTVFDVGKERIGFAKLKKHSSYRVYASSVKEPSSYGIDYPFYGDEYSRFF</t>
  </si>
  <si>
    <t>MRRERVVLLCLALLGLQQVSRATLRQSREIIITDAVRRIQNDGYNVERHVTTKDGYVLTLHRIPQVDPELGSLLRRPVVFLLSGLYASSDVWLLNGRESLAYLLWRAGYDVWLGNNRGNIYCRKNMWRNTTEREFWDFSWHEMGVYDPAQVDYVLRTTGQKAMHFVGISQGGTVFLVLNSMMPQYNAVFKSATLLAVAYVSNTKSGLAKVIGPVLGTRNYVSKMLEGVEMFSTNKFFKKFLSMTCENEKPLVCISRLWPAVGYDTRFLNKTLLPDLMANFPAGGSVKQLMHYFQYVSTRFRQYDYGPERNWLHYQQLEPPEYALENVSTPVTVFFSENDYIVAADIWRLLTRLPNVEAVYKVPWKRWNHFDFICGLGVREYIFDNIVLSMNREQRR</t>
  </si>
  <si>
    <t>MKRLLFLFLLAGILINNHALQHNETIDLKKLAKIVLPPAYQTRVIGGRVTNAKLGGYLVAMRYFNNFICGGTLIHELIVLTAAHCFEDRAEKEAWSVDGISRLSEKGIRRQVKRFIKSAQFKMVTMNMDVAVVLLNRPMVGKNIGTLLCSTALTPGQTMDVSGWGMTNPDDEGPGHMLRTVSVPVIEKRICREAYRSVSISDSMFCASVLGKKDACTYDSGGPLVYEKQVCGIVSFGIGCASRRYGVYTDVHYVKPFIVKGIKALLSRS</t>
  </si>
  <si>
    <t>MSSSIFRAFWLLCSLLICVTNAADYRLEGSVVPSHYNLTIGVLRNSVEPIFDGEVSITLRVVGTLEVQQIILHADTLDITECWLLDAAGAQVEAIDISLIYEAATQQVRVPLTEAAQPGKNYTLGFKYTGHIRTDMAGFFSASYVERTNVTRWLALTQMQRINARLVLPCFDEPALKAQFQLQIVRPNGYQSIANTLKETKALSQDRFVDHFKETPVMSTYLLAFMVANYSARGNESEFAVLTRPFYDNTEFSYHVGQQVVSAYGELFQSPYAELGNDVLQYASSPRFPHNGMEWGLIIYSDDVLIQEPGYSDDWSDKEFAIRIIAHETSHMWFGDSVTFSWWYFWLNEAFARYYEYFMAHQLYPDYHLDEQFVVRQMQLIFGTDAQNGTQPTSPESEIQTPSQIAYKFSGIAYAKGACIVRMWRNLMGAENFDTAIRSYLQYHLTNTVPYNLFYHLFEHWPKNQDVDLVDFLTDYTEQVGYPMIIVKALGNKVVTVEQSRFLLNKDDGSNATLKYTVPITFTTNLERDFYNLTPYKYLKTVNVLWLDFTSPIDWILFNLRQSNYQRVFYDDTLREGLLLAISATNHSIPVENRAQIIDDLFNFAQAQYVDYADVFRFLEYLAKEVEYVPWYAVYENNTVAKRLTPEQLPDFRIYLSSITAAVFEKLGVNVQFVTGHEVPSPDYREFYCAASGADYNSYTMLWGQYYLENRTSEKNMLWAAISCTRDYETHYHKMISGTESVEQKKIGIARMYEENPDLVQAIFEMITENIMELAYKVGRDTAEINDMAEYFTTREQQQLLKEFYYSNHQFFGESEELLSKSLVTVEKNLNWATHLEGLVKYLADRNGSSCLGATSLVVVLLLAVGSMLAW</t>
  </si>
  <si>
    <t>MSSSIFRAFWLLCSLLICVTNAADYRLEGSVVPSHYNLTIGVLRNSVEPIFDGEVSITLRVVGTLEVQQIILHADTLDITECWLLDAAGAQVEAIDISLIYEAATQQVRVPLTEAAQPGKNYTLGFKYTGHIRTDMAGFFSASYVERTNVTRWLALTQMQRINARLVLPCFDEPALKAQFQLQIVRPNGYQSIANTLKETKALSQDRFVDHFKETPVMSTYLLAFMVANYSARGNESEFAVLTRPFYDNTEFSYHVGQQVVSAYGELFQSPYAELGNDVLQYASSPRFPHNGMEWGLIIYSDDVLIQEPGYSDDWSDKEFAIRIIAHETSHMWFGDSVTFSWWYFWLNEAFARYYEYFMAHQLYPDYHLDEQFVVRQMQLIFGTDAQNGTQPTSPESEIQTPSQIAYKFSGIAYAKGACIVRMWRNLMGAENFDTAIRSYLQYHLTNTVPYNLFYHLFEHWPKNQDVDLVDFLTDYTEQVGYPMIIVKALGNKVVTVEQSRFLLNKDDGSNATLKYTVPITFTTNLERDFYNLTPYKYLKTVNVLWLDFTSPIDWILFNLRQSNYQRVFYDDTLREGLLLAISATNHSIPVENRAQIIDDLFNFAQAQYVDYADVFRFLEYLAKEVEYVPWYAVYENNTVAKRLTPEQLPDFRIYLSSITAAVFEKLGVGWNAQDTPVV</t>
  </si>
  <si>
    <t>MQGLLLYCLLTAPLASIEVLAQDLNQTIDVNKLAKIVQRPGFQTRVVGGVTTNAQLGGYLIALRYEMNFVCGGTLLHDLIVLTAAHCFLGRVKISDWLVGGASKLNDRGIQRQVKEVIKSAEFREDDMNMDVAILRLKKPMKGKSLGLILCKKQLMPGTELRVSGWGLTENSEFGPQKLLRTVTVPVVDKKKCRASLPTVHLTDSMFCAGVLGKKDACTFDSGGPLVYKNQVCGIVSFGIGCASKYYGVYTDIMYVKPFIEQSIKVLLAK</t>
  </si>
  <si>
    <t>MQGLLLYCLLTAPLASIEVLAQDLNQTIDVNKLAKIVQRPGFQTRVVGGVTTNAQLGGYLIALRYEMNFVCGGTLLHDLIVLTAAHCFLGRVKISDWLVGGASKLNDRGIQRQVKEVIKSAEFREDDMNMDVAILRLKKPMKGKSLGLILCKKQLMPGTELRVSGWGLTENSEFGPQKLLRTVTVPVVDKKKCRASLPTDWESHKHFDLFLKVHLTDSMFCAGVLGKKDACTFDSGGPLVYKNQVGIVSFGIGCASKRYYGVYTDIMYVKPFIEQSIKVLLAK</t>
  </si>
  <si>
    <t>MSRSGIIYVLLLQVVLNSGKPLPAGVYDPEEAGGFVEGDMMLTEEQQRNEQGAPKARNGLINTEKRWPGNVVVYRISDDFDTAHKKAIQTGIDTLELHCLRFREATDEDKAYLTVTAKSGGCYTAVGYQGAPQEMNLEIYPLGEGCFPGTILHEFMHALGFYHQQSSSIRDDFINVIYENIVPGKEFNFQKYADTVTDFEVGYDYDSCLHYRPGAFSINGEDTIVPLDSSAVIGQRVGLSSKDIDINIMYKCPIL</t>
  </si>
  <si>
    <t>MQSSPKLALALTLVLIWCLAQSHVESRRWRKSVQLKLHRETNHTKILSSHNQKLRLKEKLSPTSDLAISSVSVYQTTVSKENLINSHNTEYYVTAGFGPKSQPVTLLVDTASANLLVYSSEFVKQSCLHHDGYNSSESQTYQANGSPQIQFASQEILTGILSTDTFTLGDLVIKNQTFAEINSAPTDMCKRSNFDGIGLGFSEIALNGVETPLDNILEQGLIDEPIFSLYVNRNASDASNGGVLLGGSDPTLYSGCLTYVPVSKVGFWQITVGQVEIGSKKLCSNCQAIFDMGTLIIVPCPALKIINKKLGIKETDRKDGVYIIDCKKVSHLPKIVFNIGWKDTLNPSDYILNYSGTCVSGFSSLSDCNGTQTNDDSEDLNNIWVFGDVFFGIFTLFDFGLKLVGMAPK</t>
  </si>
  <si>
    <t>MFAPRVAVLLVACVSLASAGTRQLSVDVQPPATLATELNEYRLAEHITPNYNITLRPYLLETDGNKRFTFDGEVWIEVISNQTTNDIYLHSKNLTYSVEYWQKPTTEVANPTVIQISATNTTNYDTDIVKLTASTALTANTTYILHFYTGLMEDDMHGFYRSSYVDDNNVTKWLGSTQFQTHHARRAFPSFDEPQFATFDVTLKRHRTFNSVSNTRLISSYPSTEEGIFSDVYKTTPKMSTYLLAIISEFVARKDDDFGVYARPEYYAQTQYPYNVGIQILEEMGQYLDKDYYSGNDKMDMAAIPDFSAGAMENWGLLTYRERSLLVDESATTLASRQSIAAVAHEQAHMWFGDLVTCKWWSYTWLNEGFARYFQYFGTAMVEDKWELEKQFVDQVQSVMAMDSTNATNPLSDENTYTPAHLSRMFNSISYNKGATFIRMIHTMGEQQFQKSLQEYLKKYEYQSSLPEYLLGAWQANWPNSSYNESSKDIKSFTEQVGYPLINVTVGNSQVSFTQKRFLLKESDGSDSSLKYTVPISYTSETNNFLNTTPKFILKPNVTTTVQFNSTIKWIVVNIQQTGYYRVTYSDDWHAIHHALITANWGGIHENNRAQIVDDLFNLARAGYVTYNLTLDVIEYLTETNYIPWTSAFNGFNYLTIRLGNDTADFNYYIQTLTNKAYNQLGFNEANDTALDIYLRTKILSWACRYGSSDCISQAQGYFQSLATVPKNIRATVYCGLREGGEAEFQALYNKFKNETVATEETLLQNSFGCVKTQSLIEKVFDLISDEIRRQDKSSVLATLYTENNENVSPVFALVTQKYEELAEAMGGYSAVAVISNIAARFTTNQQLTDLENFNKANGAKFGSSQATLTAAEATVKENLEWTAKLGVFRSYLANYRSGSAMVNAFSAISLLMVALVTMLR</t>
  </si>
  <si>
    <t>MLKGLRHVRNALQRGGSQLIQLRSATGQPPRIGRELSLLQLSRRQVMQLAEYKAIVGLIARSLQLTPKEVRLMHLRSLSSTAKPPTASDGKTEKHEQPKGSAKAKDDSSKEKKSAVAAEDGDKSSRAAGEEAASTPTSSSTIGEPGEPNKNSNENDEKMRSVLTKAVLWLFTIYMFVAFFSLLITPRSERPEGSTRVSWNEFVHHMLAVGEVKELIIRPDMEMVTIILHEGAVIKGRKVSSTIFHAVADANKFEEKLRDVEKRLGIKDGVPVTYDRQTDTTGRILMLLLVCALLSIATRMKSIKSPLSMDSFNQMGRAKFTLVDPFDGGRGVLFRDVAGLSEAQEVKEFVDYLKSPEKYQRLGAKVPRGALLLGPPGCGKTLLAKAVATEAQPFLSMNGSEFIEMIGGLGAARVRDLFKEGKKRAPCIIYIDEIDAIGRQRGTESMGQGSSGESEQTLNQLLVEMDGMATKEGVLMLASTNRADILDKALRPGRFDRHILIDLPTLAERKEIFEKHLSSVKLESPPTTFSQRLARLTPGSGADIANVCNEAALHAARNTQMEVSSKNLEYAVERLVGGTEKRSHALSLERKVIAYHESGHALVGWMLPNSDILLKVTIVPRTSLALGFAQYTPSEQHYSKEELFDKMCMALGGRAAENLVFNRITTGAQNDLEKVTKIAYSQIKKFMNDTLGPIYVRDADETEGGGAMGSGGKKPFSRAMESMIDNEARHVVASAQTTEGILTTHRDKLEKLAEALLEKETLDYDQVVQLIGPPPYDLGKRQVEVEFEQSLKNLSTDTDATK</t>
  </si>
  <si>
    <t>MLKGLRHVRNALQRGGSQLIQLRSATGQPPRIGRELSLLQLSRRQVMQLAEYKAIVGLIARSLQLTPKEVRLMHLRSLSSTAKPPTASDGKTEKHEQPKGSAKAKDDSSKEKKSAVAAEDGDKSSRAAGEEAASTPTSSSTIGEPGEPNKNSNENDEKMRSVLTKAVLWLFTIYMFVAFFSLLITPRSERPEGSTRVSWNEFVHHMLAVGEVKELIIRPDMEMVTIILHEGAVIKGRKVSSTIFHAVADANKFEEKLRDVEKRLGIKDGVPVTYDRQTDTTGRILMLLLVCALLSIATRMKSIKSPLSMDSFNQMGRAKFTLVDPFDGGRGVLFRDVAGLSEAQEVKEFVDYLKSPEKYQRLGAKVPRGALLLGPPGCGKTLLAKAVATEAQPFLSMNGSEFIEMIGGLGAARVRDLFKEGKKRAPCIIYIDEIDAIGRQRGTESMGQGSSGESEQTLNQLLVEMDGMATKEGVLMLASTNRADILDKVRKPI</t>
  </si>
  <si>
    <t>MESLQVNTTSGPVLGKQCTGVYGDEYVSFERIPYAQPPVGHLRFMAPLPEPWSQPLDCTKPGQKPLQFNHYSKQLEGVEDCLYLNVYAKELDSPRPLPIVFFFGGGFEKGDPTKELHSPDYFMMRDVVVVTVSYRVGPLGFLSLNDPVGVPGNAGLKDQLLAMEWIKENAERFNGDPKNVTAFGESAGAASVHYLMNPKAEGLFHKAILQSGNVLCSWALCTIKNLPHRLAVNLGMESAEHVTDAVLDFLQKLPGEKLVRPYLLSAEEHLDDCVFQFGPMVEPYKTEHCALPNHQELLDKAWGNRIPVLMSGTSFEGLLMYARVQMAPYLLTSLKKEPEHMLPDVKRNLPQALARHLGQRLQETHFGGNDPSAMSPESLKAYCEYASYKVFWPILKTLRSRVKSSSASTYLYRFDFDSPTFNHQRLKYCGDKLRGVAHVDDSYLWYGDFSWKLDKHTPEFLTIERMIDMLTSFARTSNPNCKLIQDQLPRKEWKPLNSKSALECLNISENIKMMELPELQKLRVWESVCQST</t>
  </si>
  <si>
    <t>MESLQVNTTSGPVLGKQCTGVYGDEYVSFERIPYAQPPVGHLRFMAPLPEPWSQPLDCTKPGQKPLQFNHYSKQLEGVEDCLYLNVYAKEVSLWDRL</t>
  </si>
  <si>
    <t>MRELFFLAALLVAGNALPIEERINGENGWFVPQEDGTFQWMDKKDAKELENISPLEFRSNEVSFYLYTKQNPTEGQEITADASSIVASHFNKDHGTRFIHGWKGKYTDSMNVDITKAWLSKGDFNVIVVNWARSQSVDYAMSVRAVPAGTKVGEMIQYMHENHDMSLETLEVIGHSLGAHVAGYAGKQVGQKRVHTVGLDPALPLFSYDNPDKRLSSEDAFYVESIQTNGGVKGFVKPIGKAAFYSGGRKQPGCGVDLAGTCSHARSVIYYAEAITENSFGAIQCQDYQAALDNCGSSFSSVRMAEDTNAYNVEGHFYVPVNSEAPFGQT</t>
  </si>
  <si>
    <t>MHRWFFANEREECERKPEEDGPSSASETQEPPPPPPVPTTEWPFCVVFHSLNGNEYVAISGNCPSLGNWDPKEVYILAKNDCISCLCNCRQFEASLEIRNIDIHYRYCVVIHDPETDEVYIRFWESQLYPRVIRTCQNMLKNCDVFGPHDDDEANQVDRGWATTETIVHLKIFNAPFCWQRQKPRLLYVHVQPMFEPENPCNEPANPIKMVSSQTRLSRYLSTREIKAGNQYLQLAQVEVTNLCVNALAAQQRFGARCGPKDMELFHCSIAFPEETLYRLDLYTYAHKAGYDEPYHYGYGFLMPDQLLGTEGSARVKITCASTHRPLMEMCVRYLIIRPLPNFCDLSHSYERYWRKNRLCMNIGHKGSGNTYRLGSDVVRENTLYGFKQAVLNADMVEMDVQLTQDAQVVVYHDFVLRFMLQRMPSFEDLLENQDLLIFAYNLNKLMLLAMGGSKRKDLIAVPLEAFSYDQLKEVKVLRFAGSKGCDKSCRMLLEQRPFPLLLDLLDEENLPVDMGFLIEIKWPQMTNMRRWESGSFKPFDRNFYVDTILEIVLNKAGKRRIVFCSFDADICAMVRFKQNVYPVTLLLDPHSPVQYADQRVSVQDVAVRFCNSLEFLGLTLHANSLLNKPSTMAYLHINLDAFVYGSSTIDLEIRNKLKKHGVLGIIYDRLDQLDQVGEELEGDTMTIDSVTTRRVIQETEVEEWIQKCGYKPETSIVVHNIYI</t>
  </si>
  <si>
    <t>MWKLIFFGCLCGLNCQIVTSNLSEGNSSSANCKSEFEKFKNNNNRKYLRYDEMRSYKAFEENFKVIEEHNQNYKEGQTSFRLKPNIFADMSTDGYLKGLRLLKSNIEDSADNMAEIVGSPLMANVPESLDWRSKGFITPPYNQLSCGCYAFSIAESIMGQVFKRTGKILSLSKQQIVDCSVSHGNQGCVGGSLRNTSYLQSTGGIMRDQDYPYVARKGKCQFVPDLSVVNVTSWAILPVRDEQAIAAVTHIGPVAISINASPKTFQLYSDGIYDDPLCSSASVNHAMVVIGFGKYWILKNWWGQNWGENGYIRIRKGVNMCGIANYAAYAI</t>
  </si>
  <si>
    <t>MHALRNFAGNGIANVFGCGIRRRLSYVLGIETSCDDTGIAIVDTTGRVINVLESQQEFHTRYGGIIPPRAQDLHRARIESAYQRCMEAAQLKPDQLTAAVTTRPGLPLSLLVGVRFARHLARRLQKPLLPVHHMEAHALQARMEHPEIGYPFLCLLASGGHCQLVVANGPGRLTLLGQTLDDAPGEAFDKIGRRLRHILPEYRLWNGGRAIEHAAQLASDPLAYEFPLPLAQQRNCNFSFAGIKNSFRAIRARERAERTPPDGVISNYGDFCAGLLRSVSRHLMHRTQRAIEYCLPHRQLFGDTPPTLVMSGGVANNDAIYANIEHLAAQYGCRSFRPSKRYCDNGVMIAWHGVEQLLQDKEASTRYDYDSIDIQGSAGFAESHEEAVAAAAKCKWIQPL</t>
  </si>
  <si>
    <t>MASITYALCLCSLFILFSPLVSANRRVRRQNRSDRLLADIGVRAQSYDPVPENGIQQYTDIDQDLRHLFLNTRQTTLKWALNNIEALSSRGRREGKLQPVSKKVPFLCPTNNTRSPSPPTSIEHLRPGDIDIIAAFGDSLSAGNGILNNAIDMINEFRGLTFSGGGLANWRRFVTLPNILKIFNPKLYGFAVSNSLINHRSSRLNIAEPMIMSRDLPFQARVLIDLLRRDRHVDMKRHWKLLTVYGNNDICSDLCHWDTPQSFLDQHARDLRQAFRLLRDHVPRLLINLIVVPNPLVLSTMTKVPLQCFVVHRVGCHCLINDRLNRTEFNERMDTLTRWQQLDEIARLPEFRRQDFAIVAHPMLTKLTAPTLPDGSTDWRFFSHDCFHFSQRHAIISNLLWNSMLLPDDQKPRPSVVPELFERVVCPTAEQPYLVVRP</t>
  </si>
  <si>
    <t>MSDIYYCSNSQMKKSRDADKSSATLSATNTNANAVNLSAADKKNNNNNCNRNKEKSMQANGKNWKGIVQSNPNPSGGVGTTAQPPKVFHNTRCTRHHKHHSHGNGSAASAVGGAAGLANGPPMEATQQRERERERDRDRERERERDRRDREREREHQLHMHQHNHGLRRKSESVLSTDSDIRFTRRKLGDGQKCGCVIAGFLIALLVAGIFVYVGYTYFRPEPLPDRVFRGRFMVLNDKWSMELAQNSMRFQHKARDYRERINLTLRRSDLREAYEGSEILALDGSEDNNNIVVFNMIFDPYAGLVSSGDLLALFHEEMTQPPQQRRHFANMTVDVASLSIKETGLIEEPIMSSSPLGGHDETTEPVVTTTPAPPRRCSPLELSYCRQVGYNTTYPNLLGHASYEQLAEDVIVFRELVDGECHREAYDFVCRLLQPPCDTHSDLQPTPGQICREYCESFMAGCGGRLPQRFRQFFDCERFPESTGTQSCHKPHCVSDMQSNVQSPRLCDGYADCPDLSDERSCAFCSPNALYCGRGRACPRKARCDGKADCPDGADEKDCLSIAPLAADLLQPEPLVPYLSRFHSAGYVFSEKGVVGKLCAEGLEGDAKLVVRQTVSESLCKSLGYESVEIFDVQNDERLNDYVRVLDPHAPEISFIRTHCPRRQVLYVGCGELRCGVQSALFNAKHLSLPKMSAPGDWPWLVALFREDIHVCDGTLITQDWVLTTEGCFQGQPRTWMAIVGAVRLSAKAPWTQRRRIIGMIKSPVEGSTAALVRLETPVSYSDVRPICLPDALQRRLLQQPPAQRRSHVPVAERLEGQLVSQQRSRLSQENQFFLIPSQEQQDSSTENQGDEDQDEQEDHFGGESAASYMPKAEALHQELDYPLPDHAPQVNYYSSSSTVTSSSTAARIATKAPILAAVPAAQEQIWTNCTLGWSRQRDHLQRVQLKMGDMAPCENVSIATVNSMCMEATYQKYDCTQEYSGAPVQCLIPGTNQWALIGVSSWRIACGPTGVERPRMYDKIASNAAWIETISA</t>
  </si>
  <si>
    <t>MAEEVIGTVKEVLKGIIENVNAPKNESAPGEKKPSTPEGMAVAYSSLVVAMLPIIFGSIRSVKLHKLKKSTGEKADTMTKKDAMYFPLIASAALFGLYFFKIFQKVHINYLLTGYFFVLGVIALAHLLSPVINSLMPAAVPKVPFHIFTKGEGKHKEDIVNYKFSTHDIVCLVISSAIGVWYLLKKHWIANNLFGLFAINGVEMLHLNNFVTGVILLSGLFFYDIFWVFGTNVMVTVAKSFEAPILVFPQDLIENGLNASNFAMLGLGDIVIPGIFIALLLRFDDSKKRKTRIYYSTLIAYFLGLLATIFVMHVFKHAQPALLYLVPACMGTPLLVALIRGELVLFAYEDHPEEKPEKKEKKEKDEGVSSSGSKKKESKKG</t>
  </si>
  <si>
    <t>MSRILVVFLVLGVGCSLADPIYRNEEVHIPKLDGRIVGGQDTNITQYPHISMRYRGNHRCGGTIYRSNQIISAAHCVNTLSGPENLTIVAGSSNIWFPGPQQELEVREIIIHPKYRTLNNDYDAAILILDGDFEFNDAVQPIELAKEPDHDTPVTVTGWGTTSEGGTISDVLQEVSVNVVDNSNCKNAYSIMLTSRLCAGVNGGGKDACQGDSGGPLVYNNTLLGIVSWGTGCAREKYPGVYCSVDVLDWLVETVADKESVGKIDF</t>
  </si>
  <si>
    <t>MLKFNFKPIMVVKEIPLHENLNMESRPMNAATPTTTTTFSKGGRRYSVSTTAILLASFFICTLLAVGFIVYNFATCAELEPDSDEDVVCTSYHLRRLKGHDDTPKYDRDVRLPHSIRPLKYNITIEPQLSGNFTFAGSVQIRIRVLECYNITMHAEELNISRSDASVHRVQNNGEPEGDGLRIHKQYLVGAKQFFVELYDKLLKDVEYVVHLRFDGIIEDYLQGFYRSSYEVHNETRWVASTQFQTDARRAFPCFDEPALKANFTLHIARPRNMTTISNMPIVSSNDHATMPSYWDHFAESLPMSTYLVAYAISDFTHISSGNFAVWARADAIKSAEYALSVGRILTFLQDFFNVTFPLPKIDMIALPEFQAGAMENWGLITFRETAMLYDPVATANNKQRVASVVGHELAHQWFGNLVTPSWWSDIWLNEGFASYMEYLTDAVAPEWKQLDQFVVNELQAVFQLDALSTSHKISHEVFNPQEISEIFDRSYAKGSTIIRMMAHFLTNPIFRRGLSKYLQEMAYNSATQDDLWHFLTVEKSSGLLDDSRSVKEIMDTWTLQTGYPVVKVSRHPNSDVIRLEQVRFVYTTTREDESLLWYIPITFTTDSELNFANTRPTTWMPRTKLYELENRELSLAWFIFNVQQTGYYRVNYDLENWMAITEHLMDVDNFEDIAPANRAQLIDDVNLARGSYLSYETAMNLTRYLGHELGHVPWKAAISNFIFIDSMFVNSGDYLLKNYLLKQLKKVYDQVGFKDSQDESEDILVKLKRADILSMACHLGHQEIAEASRHFQNWMQTPNPDSNNPIVPNLRGVVYCSAIQYGTEYEWDFAFEFLKTNVPGEKDLLLNALGCSKEPWLLYRFLRRGISGQHIRKQDLFRVFAVSTTVVGQNIAFDFLRNNWQEIKTYMGSQMSSIHTLFKFATKGFNSKFQGEFENFVKDAHWDYDRPVQQIVEHIETSVDWMNKNYKSIVRWLENEAQ</t>
  </si>
  <si>
    <t>MVVKEIPLHENLNMESRPMNAATPTTTTTFSKGGRRYSVSLTTAILLASFICTLLAVGFIVYNFATCAELEPDSDEDVVCTSYHLRRLKAGHDDTPKYRDVRLPHSIRPLKYNITIEPQLSGNFTFAGSVQIRIRVLEDCYNITMHAELNISRSDASVHRVQNNGEPEGDGLRIHKQYLVGAKQFFVIELYDKLLKVEYVVHLRFDGIIEDYLQGFYRSSYEVHNETRWVASTQFQATDARRAFPFDEPALKANFTLHIARPRNMTTISNMPIVSSNDHATMPSYVWDHFAESLMSTYLVAYAISDFTHISSGNFAVWARADAIKSAEYALSVGPRILTFLQDFNVTFPLPKIDMIALPEFQAGAMENWGLITFRETAMLYDPGVATANNKQVASVVGHELAHQWFGNLVTPSWWSDIWLNEGFASYMEYLTADAVAPEWKLDQFVVNELQAVFQLDALSTSHKISHEVFNPQEISEIFDRISYAKGSTIRMMAHFLTNPIFRRGLSKYLQEMAYNSATQDDLWHFLTVEAKSSGLLDDRSVKEIMDTWTLQTGYPVVKVSRHPNSDVIRLEQVRFVYTNTTREDESLWYIPITFTTDSELNFANTRPTTWMPRTKLYELENRELSLAKWFIFNVQQGYYRVNYDLENWMAITEHLMDVDNFEDIAPANRAQLIDDVMNLARGSYLYETAMNLTRYLGHELGHVPWKAAISNFIFIDSMFVNSGDYDLLKNYLLKLKKVYDQVGFKDSQDESEDILVKLKRADILSMACHLGHQECIAEASRHFNWMQTPNPDSNNPIVPNLRGVVYCSAIQYGTEYEWDFAFERFLKTNVPGKDLLLNALGCSKEPWLLYRFLRRGISGQHIRKQDLFRVFAAVSTTVVGQIAFDFLRNNWQEIKTYMGSQMSSIHTLFKFATKGFNSKFQLGEFENFVKAHWDYDRPVQQIVEHIETSVDWMNKNYKSIVRWLENEAQ</t>
  </si>
  <si>
    <t>MALRGSHRLEVIFKRCIASPVLHSHAANRRSSQLAIKEGDPNSNGNSGQQQNGEQKEKGWRRLVRFFVPFSLGAVVSAAIIQREDLTPTIAASKMTGRRDFNFIADVVAGCADSVVYIEIKDTRHFDYFSGQPITASNGSGFIIEQNLILTNAHVVINKPHTMVQVRLSDGRTFPATIEDVDQTSDLATLRIQVNNSVMRLGKSSTLRSGEWVVALGSPLALSNTVTAGVISSTQRASQELGLRNDINYLQTDAAITFGNSGGPLVNLDGEAIGVNSMKVTAGISFAIPIDYVKFLERAAEKRKKGSAYKTGYPVKRYMGITMLTLTPDILFELKSRSQNMPSLTHGVLVWKVIVGSPAHSGGLQPGDIVTHINKKEIKNSSDVYDALADNSTLDIVILRGVKQMHVTITPED</t>
  </si>
  <si>
    <t>MWKLCQPRSRSRIKCFRFLILRCCPGFKRFSCQSAGDADSKVVKLSVGSKGRRLSGIYGDEFYSFEGIPFAKPPLGKARFVASQLADPWNSELDARQEPIPLQMDRRSGKVVGSEDCLYLNVYTKHFNESEPPLPVMVYIYGGAFRTGAVKSKYGPDYLMSRDVVYVLFNYRLCSLGFLSMPSGKLDVPGNAGLHDLLALQWVSQHIRNFNGDPQNITLFGESAGAASVHFMMCLPQAKGLFHKAMMSGSMLSPWVNAPDSDGIFCRLATSAGYEGPAEEVPILEFLRNVNAEKIGHDFISPRDRCFGFLNPFAPVVGGLVAAPFQQLMKEAWSCEVPLLLGGSFEGLVYYPFCQLDNGYMLELLKHEPAMVLPHELYQSMSVEERNTAADVVKYHYGPRGITKSNITQILDLFSYKLFWHGIHRVVLSRLSHAQAPTYLYFDFDSPKLNLMRNQLCGDDIKRGVCHADDLGYIFHKQAQAKQPLDSPEFTIQRMVGILTTFARTGDPNCPETGPDPWMPVSTKSPFKALNIGQQVECVQVEKDGLKVWNRLYSDL</t>
  </si>
  <si>
    <t>MSRNQDLCLAVFALLTTAGISHGAPQMGRVVNGTDSSVEKYPFVISMRGSGSHSCGGSIISKQFVMTAAHCTDGRKASDLSVQYGVTKINATGPNVVRKKIIQHEDYNPYNNYANDISLLLVEEPFEFDGVTVAPVKLPELAFATPQDAGGEGVLIGWGLNATGGYIQSTLQEVELKVYSDEECTERHGGRTDPRYICGGVDEGGKGQCSGDSGGPLIYNGQQVGIVSWSIKPCTVAPYPGVYCKSQYVDWIKKSQIIL</t>
  </si>
  <si>
    <t>MTRSQMISSLRRSTLGLFRCHKALIFARIPAFQQVRCKSEDGSCNTCNLGVVVGLYAKDGDKGLKLSPGGEKFDDRVGGKITELIKESGLNGELGVGRYQNIDKEYWAVAVVGLGKEGAGFNAEEVIDEGMENVRVCAAVGARALQLGCTTCHVDGMEYPEQAAEGAAMAVWRYNVNKRKKNRIAIPKLELYGSTDDAWTRGLFKAESQNLARRLSDTPANQMTPSIFAQATVDALCPCGVSVEVSMDWIETQNLNSFLMVAKGSCEPPIILEVSYCGTSPEERPILMLGKGLTNSGGLCLHPKRGMDEYRGAVSGAAVCVAAIRAAAALSLPINVSAVLPLCNMPSGMATKPGDVVTLLNGKTMRIKDISLAGTVLLADPLLYAQSTFKPKVVEVGSMASGIRKGLGASATGLWTNNSFLWKNFQKAGALTGDRLWRMPLRYFRKLVAPRASYDICSTGEGHASSCLAAAILYELVPCSDWVHLDTHGTMLAKHGVPPYLLKDCMTGRPTRSIIQFLYQMAC</t>
  </si>
  <si>
    <t>MLLKIRHALLEVTSPPAAKQSAIIINNELIISSGSILQPHLAVDGDKGANKAIVARLQRGQLLDVQNEEQEEDAQIRSLHFVATFDPQQRRPRPIAAPSRQPHILSRFTAHPLYVFCANEVCRNLHHILLTADSGDAGEVLRSSFVVGLRKPEKEKSFKRFLAHIANYLRYLQPMHTLDDVLVMCSPFGLENFYKTSIGKVSNVMGRSGCLFAISNALPLGCEGSAVFNNKLRLVGIVICTSFQRHENVNLTLAANFGYLLRNFMEQLGMSTTAFQLSREPSSFAWERTIVVIEAGQQGTGTFIRVHNKRFILTCAHVVGQNIETVNCRAADREFQSEVIWCNDSDKPFDLALLTAPQDVPEQCCVRLARSPATVGQMVYNAGFPYYVNFSFHDFNPSIFQGRVIKCDTGAIMSDGSVQAGQSGGPMFDQNGCILGVCVSNKLDDVVYPNINTAIPICDIRNTLQQFARTNDLNVLSNLVASPDVHRVWSEMPPIRSK</t>
  </si>
  <si>
    <t>MGSFPALLVVVGSLALGANAQLPPINCVAKIPSGRVTGHCISIRECDYFRILLSGNLSQSDRNLLRDNQCGVRGNDVQVCCPSTAGLGALTHPLLPSDGKVRWQRSNDTDTRIREFPWLALIEYTRGNQEKIHACGGVLISDRYVLTAHCVAQAATSNLQITAVRLGEWDTSTNPDCQYHEDSKVADCAPPYQDIAEELLPHPLYNRTDRTQINDIALVRLASPAKLNDFVQPICLPNKQLRADEEDLVTEVAGWQASSSQRMRKGYVTISSIEECQRKYASQQLRIQASKLCGTNSQECYGNAGGPLMLFKNDGYLLGGLVSFGPVPCPNPDWPDVYTRVASIDWIHDSLK</t>
  </si>
  <si>
    <t>MKAFIAILALAVASASGATMPRLATEKLTPVHTKDMQGRITNGYPAEEGAPYTVGLGFSGGWWCGGSIIAHDWVLTAEHCIGDADSVTVYFGATWRTNQFTHWVGNGNFIKHSSADIALIRIPHVDFWHMVNKVELPSYNDRYNDYNWWAVACGWGGTYDGSPLPDYLQCVDLQIIHNSECSGYYGSVGDNILCVRPDGKSTCGGDSGGPLVTHDGTKLVGVTNFGSVAGCQSGAPAGFQRVTYHDWIRDHTGIAY</t>
  </si>
  <si>
    <t>MRSTVEVKGRLLLTLLLHCLVALEVCGRAGAFTLLSPFSYSSLSFKNLLSVLLSSNPNLAGGGRNLKSDVLEDASLITPKLIRKYGYPSETHTVVTKDYILEMHRIPKKGAQPVLLMHGILDTSATWVLMGPKSGLGYMLSDLGYDVMGNSRGNRYSKNHTSLNSDYQEFWDFTFHEMGKYDLPANIDYILSKTGYQVHYIGHSQGTAIFWVLCSEQPAYTQKITSMHALAPIAYIHDMKSPLFRLVLFLDFLTAATRMLRITEFMPNTKFLVDHSQVVCHDNAMTQDVCSNILLVAGYNSEQLNKTMLPVMLSHTPSGASIKQLEHFGQLMKSGHFRKFDRGLRNQLEYNRMTPPDYDLSRVKVPVALYYSVNDLLVSTTGVDRLARELPNIDKYLVPMERFNHLDFLWAIDVKPLVYNRLVRNVRRVENHRAKLTANLAYLAMQLQRQQLRQQMQQQMMEGLPPNVHLPHGLGMEMLARATTFAPVTHTTTMTMPTTTTENDAEDEVLTTAATATEVP</t>
  </si>
  <si>
    <t>MKWFLLFVLAIGLDLSVANSISRYNHYRLPTALRPQRYYLRILTLLESPDLRFAGNVQIVIKALQNTRNITLHSKNLTIDESRITLRQISGAGNMDNCSSTSVNPTHDYYIFHTCKELLAGNVYKLFLPFSADLTPQLFGYYRSSYKPVTNKTRWLSATQFEPSSARKAFPCFDEPGFKASFVVTLGYHKQFNALSMPVREIRPHESLANYIWCEFQESVPMSTYLVAYSVNDFSFKPSTLPNGAFRTWARPNAIDQCDYAAEFGPKVLQYYEEFFGIRYPLPKIDQMAVPDFSGAMENWGLVKYRESTLLYSPTHSSLADKQDLANVIAHELAHQWFGNLVTKWWTDLWLNEGFATYVAGLGVQEIYPEWHSRDKGSLTALMTAFRLDSLVSHPISRPIQMVTEIEESFDAISYQKGSAVLRMMHLFMGEESFRTGLREYKLYAYKNAEQNNLWESLTTAAHQNGALPGHYDINTIMDSWTLQTGFPVLITRDYSTGTAEITQERYLRNSQIPQADRVGCWWVPLSYTTQDENDFNNTPKAWMECSSTDEGVPTTIDHSAGPEEWLILNIQLSTPYKANYDARNWKLIDTLNSKDFQSIHVINRAQLIDDVLYFAWTGEQDYETALQVTNYLRRERLIPWKSALDNLKLLNRILRQTPNFGSFKRYMQKLLTPIYEHLHGMNDTFLMTQQDEVLLKTTVVNVACQYDVSDCVTQAQAYFRRWRAETNPDENHPVLNLRSTVYCTAISQGTEEDWNFLWSRYRKSNVASERQTILSTLGCSKEVILQRYMEKSFHPKSAIRKQDSSLCFQAVASREVGFLLAKQYFIENVELIKYYYPQTRVMSRLLTPLSEQVSTINDLNKFRSFANDSRHFLKGIRQAMQSLETMLTNVQWMDWNYHKFSRTIRHH</t>
  </si>
  <si>
    <t>MHNWLASHNGDEDAMAAPSSCPASSENGSRLESRRIFGDITTNRLWTFRLMNQDLAPNEQLAIVGNCEALGNWQHSGAAILSKNEEDNEYSNLWTGEIIPRHCDTEYRYMVCAVDPGTEQLIVRRWETQLQPRIVKELDEQPAKNQSIFGSFNGQEKVDRGWLTKETLVQLKFFYAPFTFKQRMKRRHIQVKVTPMLSIPSAGCDTMLPSSPMEDSLSNDTHDTKENGGESSTAFAFSEVVTLSAECEIRSQEQFGTGCGPTDLVIFHLTVGDFENTAYLIDLYSYSSRVAKEDPPNHLGYHYVLPNLFKRSEGNLELPITCAKGHRPLGMMRLGYLIVKPSSCALMDMSVSYARYWNSKWTGLDVGHRGSGTSFKAKDAVIRENTITSLKNAEHGADMVEFDVQLSKDLVPVVYHDFMIYVSLKSKCSLQEHDFLALPMRLSLEQLKKLKVYHIAEGLSRETRSFHNDDCLEHQPFPQLCDVLDALDVHGFNIEIKWSQRLEDGKMEEEFEHVVDRNLYIDCILDVILRKAGNRRIVLCFDPDICTILRFKQNRYPVMFLTLGRTTKYQKYMDPRGNSMELAVWHAVMEFLGVVAHTEDLLRDPSQVNLAKERGLVLFCWGDDNNSKDTIKLLKELLHAIIYDKMDVLTTKEVKQSVFHLQAKDSQKELLKLQALEMGHVWHTSAGNEEQQ</t>
  </si>
  <si>
    <t>MKRRHIQVKVTPMNLSIPSAGCDTMLPSSPMEDSLSNDTHDTKENGGESTAFAFSEVVTLSADECEIRSQEQFGTGCGPTDLVIFHLTVGDFENTAYLDLYSYSSRVAKEDGPPNHLGYHYVLPNLFKRSEGNLELPITCAKGHRPLMMRLGYLIVKPSSLCALMDMSVSYARYWNSKWTGLDVGHRGSGTSFKAKAVIRENTITSLKNAAEHGADMVEFDVQLSKDLVPVVYHDFMIYVSLKSKSLQEHDFLALPMRELSLEQLKKLKVYHIAEGLSRETRSFHNDDCLEHQPPQLCDVLDALDVHVGFNIEIKWSQRLEDGKMEEEFEHVVDRNLYIDCILVILRKAGNRRIVLSCFDPDICTILRFKQNRYPVMFLTLGRTTKYQKYMDRGNSMELAVWHAVAMEFLGVVAHTEDLLRDPSQVNLAKERGLVLFCWGDNNSKDTIKLLKELGLHAIIYDKMDVLTTKEVKQSVFHLQAKDSQKELLKQALEMGHVWHTSADGNEEQQ</t>
  </si>
  <si>
    <t>MGLELIVIVSLIALAGAQLVPENSCPDYFRYVNDAFQGVQGEITLPSLMGRNRIDIRFSQRGEQDASAVGSLIPYPDENAVRQLTGSAKFRIAVRPNSNGLPKLTRLSYNEQILCSASEYRPPNSFFNRFYELDISGSLASFPSSVFPFTRDGLDVNVQTVFYPTSSRGNDIWRGFTQPWTTVSNRSPAVVTPAPTTEIFWNQPVPSVPITFAPPVPTITSSPAPAPPPPPPLPTPPAVVTVPPAPPPQRFDPRSQISSVVCGREGSTTPFIVRGNEFPRGQYPWLSAVYHKEVALAFKCRGSLISSSIVISAAHCVHRMTEDRVVVGLGRYDLDDYGEDGAERNVMRLLWHPDYNTRSYSDADIALITIERPVTFNDIIAPICMWTVEASRVSTTGFIAGWGRDEDSSRTQYPRVVEAEIASPTVCASTWRGTMVTERSLAGNRDGSGPCVGDSGGGLMVKQGDRWLLRGIVSAGERGPAGTCQLNQYVYCDLSKHINWISENI</t>
  </si>
  <si>
    <t>MTALGLVLLSMMGYSQHMQQANLGDGVATARLLSRSDWGARLPKSVEHFGPAPYVIIHHSYMPAVCYSTPDCMKSMRDMQDFHQLERGWNDIGYSFGIGDGMIYTGRGFNVIGAHAPKYNDKSVGIVLIGDWRTELPPKQMLDAAKNIAFGVFKGYIDPAYKLLGHRQVRDTECPGGRLFAEISSWPHFTHINDTEVSSTTAPVVPHVHPQAAAPQKPHQSPPAAPK</t>
  </si>
  <si>
    <t>MQQANLGDGVATARLLSRSDWGARLPKSVEHFQGPAPYVIIHHSYMPAVYSTPDCMKSMRDMQDFHQLERGWNDIGYSFGIGGDGMIYTGRGFNVIGAAPKYNDKSVGIVLIGDWRTELPPKQMLDAAKNLIAFGVFKGYIDPAYKLGHRQVRDTECPGGRLFAEISSWPHFTHINDTEGVSSTTAPVVPHVHPQAAPQKPHQSPPAAPK</t>
  </si>
  <si>
    <t>MGDKVSGSVSTSGPTSLAILMDSEQLEQQQLATSCGYSQHMQQANLGDGATARLLSRSDWGARLPKSVEHFQGPAPYVIIHHSYMPAVCYSTPDCMKSRDMQDFHQLERGWNDIGYSFGIGGDGMIYTGRGFNVIGAHAPKYNDKSVIVLIGDWRTELPPKQMLDAAKNLIAFGVFKGYIDPAYKLLGHRQVRDTEPGGRLFAEISSWPHFTHINDTEGVSSTTAPVVPHVHPQAAAPQKPHQSPAAPK</t>
  </si>
  <si>
    <t>MHSAHILFFVLGLTFVGIWVQAEVQKPITEQCLICMCEALSGCNATAVCNGACGIFRITWDQWVDSGRLTIPGDSPLTDSSFTNCANDPYCAADTLQSMVKYGQDCNDDQKEDCYDYGAIHYMGPFNCKADMPYTYESIFKRCLRNARNDKRQNS</t>
  </si>
  <si>
    <t>MTQKTMLLQLLLLVAAVAASLANELPSNLTLLDANEIPQRYDEAQLWRINISEAMQKRVPVGQMLEQKFGGNIWKENSKFLDISIARDQLKAARSFLSHRLDPQILSHNIQSMIDEELLEGIQSSSFGHGRRTKKAARSSMHWKDYHLETIYSFMREIRTKFPNIVRLYTIGQTAEGRDLKVLRISENPRENKKVWDGGIHAREWISPATVTFILYQLMSDWENQPAHIRGLTWYIMPVMNPDGYYSRTTNRLWRKNRSPSRRAQCSGVDLNRNFDIGWNGYGSSTNPCSDTYRSAPASERETRAVAEFLAKRKYNLESYLTFHSYGQMIVYPWAYKAVKVKDSVLQRVSSLAAERILQKTGTSYRAAVTHEVLGIAGGGSDDWSRAALGVKVYTIELRDRGAYGFVLPPRFIKDTALEGWTVVETVAQAIGPSSS</t>
  </si>
  <si>
    <t>MTMKLFCIWIASHVLSVLVLAAPTSEDVLNQDTPYMKELMRQAKAAEIEFMNQKVDPCKDFYAFSCGNYKRINSALNMRVLTTGVFETLTKGLNRKILMLNTPHDSHDTPEDIQVKHFYESCLQIKELNSTYSEKLKRLIAEFGTMPLEGSSWQEDDFDWLNTTARMAHRYGIMSIIGVGVATDFANNQKNIIYINQEFPLKTRSMYMDNETAIYRQNYQNNIQLILEKYLGVKDELARKAAKEMEFEVDLAHGLVDNNKHLNLRDLIELLTVAELRERYAPTLDTDQLIFVSMEKISDKVYEYNRRYQQNLVEVIERTPKSTVANYLFLRLIWEFIQKPSGVEKPTEACVDFTKTYFAKNLDNMIYRRYKNEKSSREIDSMWHQLKSTFKELLSSPALDWIEPSTRSLAIAKLEAMTLEVNNYVKENFTEEFADLNLQNTCVENLRQVQMLQAKQMRQLYHQPAKPLEAGELLSYTPSNILLENSIKVPALLQPFYIWSDVYPNAVMFGTLAYLIGHELIHGFDDSGRKFDEKGNSKDWDEKSSSNFLKRRDCFTKQYGRYVYDGIQLKESTAQSENIADNGGMRLATAYRKWYENQLTLPNGAQDMTKETLPNLRYTAKQLFFISFAQSWCNDVHKVKALQVSTDDHMPGKFRVIGTLSNFEEFSKEFNCHAGSAMNPIEKCIL</t>
  </si>
  <si>
    <t>MALNSERSLMLVLLAAISVVGQPFDPANSSPIKIDNRIVSGSDAKLGQFWQVILKRDAWDDLLCGGSIISDTWVLTAAHCTNGLSSIFLMFGTVDLFNNALNMTSNNIIIHPDYNDKLNNDVSLIQLPEPLTFSANIQAIQLVGQYGSIDYVGSVATIAGFGYTEDEYLDYSETLLYAQVEIIDNADCVAIYGKYVVDSTMCAKGFDGSDMSTCTGDSGGPLILYNKTIQQWQQIGINSFVAEDQTYRLPSGYARVSSFLGFIADKTGIA</t>
  </si>
  <si>
    <t>MYSTKFLWWLMALVAYAGATPTPGDGRIVGGEVATIQEFPYQVSVQLQGHICGGAIIGIDTVLTAAHCFEDPWSSADYTVRVGSSEHESGGHVLSLRRIAHGDYNPQSHDNDLALLILNGQLNFTEHLQPVPLAALADPPTADTRLQSGWGFQAEESAVSGEVGVSPQLRFVDVDLVESNQCRRAYSQVLPITRRMCAARPGRDSCQGDSGGPLVGYAAEEGPARLYGIVSWGLGCANPNFPGVYNVAAFRSWIDEQLDARGWDELLAGWSRL</t>
  </si>
  <si>
    <t>MLRHLPLISLLLFAPTVLAYFEGCDNTFNLSPGTTYVESPYYPNNYPGGSCRYKFTAPLDYYIQVQCSLGIPKGNGQCTTDNFWLDTEGDLLMRGAENCGSGTLSRESLFTELVFAYISTGTKGGSFKCTLTTVKQNCNCGWSATTRANGQQAAANEFPSMAALKDVTKNQASFCGGTIVAHRYILTAAHCIYQVSATNIVAIVGTNDLGNPSSSRYYQQYNIQQMIPHEQYVSDPDVNNDIAVLTASNIQWSRGVGPICLPPVGTSTPFTYDLVDVIGYGTVFFAGPTSTSLQINLNVVTNQDCQTEYNNVATIYTGQMCTYDYSGTGRDSCQFDSGGPVILKSRQFLVGIISYGKSCAESQYPMGVNTRITSYISWIRQKIGNSNCVVS</t>
  </si>
  <si>
    <t>MLFGLIGSFLLMLQIILVPYSNGAGCQFDTECVNLDKCPRTRAVMNSSRNIIGLRRCGTNKVCCPKWETYLPHDTCGQSRRKPTKGKIPALNEFPWMALLYGNKNNLSQKLVPKCGGSLINNWYVLTAAHCVEYPFMDYPYALKTVRGEHNTSTNPDRAIVNGRRQYAPLYMEIEVDQIITHEQFNRGRRLINDIAVRLKFPVRYTRAIQPICLPRAQKLAAHKRKFQASGWPDMGQGIASEVLLSFIAERHPDVCKSNYDFNLGSQICAGGLDGNDTSPGDSGGPLMETVIRGVTLTYAAGIISYGQKPCVLKTCKPAFYTKTSYFFEWIKSKLQSPFIDSDKSRTR</t>
  </si>
  <si>
    <t>MQPNRKIQIRRLHTTIGCQFDTECVNLDKCPRTRAVMNSSRKNIIGLRRGTNKVCCPKWETYLPHDTCGQSRRKPTKGKIPALNEFPWMAMLLYGNKNLSQKLVPKCGGSLINNWYVLTAAHCVEYPFMDYPYALKTVRLGEHNTSTPDRAIVNGRRQYAPLYMEIEVDQIITHEQFNRGRRLINDIALVRLKFPVYTRAIQPICLPRAQKLAAHKRKFQASGWPDMGQGIASEVLLRSFIAERHDVCKSNYDFNLGSQICAGGLDGNDTSPGDSGGPLMETVIRGKVTLTYAAIISYGQKPCVLKTCKPAFYTKTSYFFEWIKSKLQSPFIDSDSKSRTR</t>
  </si>
  <si>
    <t>MNVFTFLFIISAICSLDAFKTAVVPNEFIVHFHSKYFAPVRESYIAAKLGSNVTNWRIVPRLNLAWQYPSDFDILRVCDGYESSSEFIIERLQTHPSVAVVPQRSVRRILNYDAYSNLTYIHRHPQGVLRNRNPNNDRHRQLCSVLHNILWKLGITGKGVKVAIFDTGLTKNHPHFRNVKERTNWTNEKSLDDRVSGTFVAGVIASSRECLGFAPDADLYIFKVFTNSQVSYTSWFLDAFNYAIYKINILNLSIGGPDFMDSPFVEKVLELSANNVIMISAAGNDGPLYGTLNNGDQSDVVGVGGIQFDDKIAKFSSRGMTTWELPLGYGRMGLDIVTYGSQVGSDVRKGCRRLSGTSVSSPVVAGAAALLISGAFQKIDYINPASLKQVLIGAEKLPHYNMFEQGAGKLNLLKSMQLLLSYKPKITLIPAYLDFTQNYMWYSSQPLYYGSSVAIANVTILNGISVTSHIVGIPKWIPDFENQGQFLQVSQVSPIVWPWTGWMSVFIAVKKEGENFEGVCKGSITLVLESFKQTTNETHTEVDFPLTIKVTPKPPRNKRILWDQYHSLRYPPRYIPRDDLKVKLDPLDRADHIHTNFRDMYTHLRNVGYYIDVLREPFTCFNASDYGALLIVDPERGGDEEINALQENVYKRGLNVVVFGDWYNTTVMKKIKFFDENTRQWWTPDTGANIPALNDLLKPFGIAFGDFVGEGHFKLGDHSMYYASGATIVKFPMNPDIIVGTKLNDQGLSIINSKTPSKVAKLDVPIFGMFQTKANSIQSNEEIVNAESNLAEAIPTDYSTFKNRVLLLRTKQRSISFAKSNNHETKNEGRIAVGDSNCLDSTHLEKACYWLLITFLDFAINSHKSSLLQNLNRITEFHKLERPLPLRISQSIIKSRSQDNNCEQFKWLAPTKQNNAEERKSSIIDVTILENEHEINLIKNLLGEEIAKLGQNNDYLTGMQSADSLMTPIIFLIILSLIVILFVLFLKRRFI</t>
  </si>
  <si>
    <t>MVAWLTVKSVAIFLGLASTAFCVATIVLAVQNADLENDLQDALDKIDALVDTTSTSSTSTSTSTTTTTANPNGPTDDTEPGSTTTPGVGGDTTPSAGTPGGETSPSSSTGSTTNPIYPTLPTGLPDPEKIEWRLPTELTPIKYKVYYPDLTTGACEGTVSIQFQLNAITNLIVLHAKELNVHSISILNMMARIRVADSINLDESRELLLITLREVLSMNKAYTLSASFDCDLSSLVGSYISNYTNDGVDRSIISTKFEPTYARQAFPCFDEPALKAQFTITVARPSGDEYHVLSMPVASEYVDGDITEVTFAETVPMSTYLAAFVVSDFQYKETTVEGTSIALVYAPPAQVEKTQYALDTAAGVMAYYINYFNVSYALPKLDLVAIPDFVSGMENWGLVTFRETALLYDESTSSSVNKQRVAIVVAHELAHQWFGNLVTMNWNDLWLNEGFASFLEYKGVKQMHPEWDMDNQFVIEELHPVLTIDATLASPIVKSIESPAEITEYFDTITYSKGAALVRMLENLVGEEKLRNATTRYLVHIYSTATTEDYLTAVEEEEGLEFDVKQIMQTWTEQMGLPVVEVEKSGSTKLTQKRFLANEDDYAAEAEASSFNYRWSIPITYTSSINSEVQSLIFNHNNEATITLPEEASWIKINTNQVGYYRVNYGSEQWAELISALKNSRETFSTDRAHLLNDANTLAAAGQLNYSVALDLISYLESEQDYVPWSVGTSALATLNRVYYTDLYTNYTTYARKLLTPIVEKVTFTVAADHLENRLRIKVLSSACLGHESSLQQAVTLFNQWLASPETRPNPDIRDVVYYYGLQQVNTEAAWDQWKLYLDESDAQEKLKLMNCLTAVQVPWLLQRYINWAWDESNVRRQDYFTLGYISTNPVGQSLVWDYVRENWEKLVDRFGINERTLGRLIPTITARFSTTKLEEMQQFFAKYPEAGAGTAARQQALEAVKANIKWLAANKAQVGEWLAYVQQSSVTNRI</t>
  </si>
  <si>
    <t>MYAAKNVRPRSSLSTDDNHRIKDTNRPHKARSNTILTLAAFCVFLLVLCFLLGALVYVGKNIAEEHQRQQHANASQWALNSTIRTVYVDRDQLLSTKPISVLSDNRFYTTQVPTSKKSSIMATVAPAVKAASKVLQNLGFRLPKQIKSKYRLHLRPDLERKNYSGNISISLQVLEPIAFIPVHVKQLNVSTVEVKRDESGAPLKDITPTLTFAHPEFEYWVTEFEQPLEAGNYSLLLNFTGSLVDITGMYQSSYLDKLKNRSRSIISTKFEPTYARQAFPCFDEPALKAQFTITARPSGDEYHVLSNMPVASEYVDGDITEVTFAETVPMSTYLAAFVVSDFQKETTVEGTSIALKVYAPPAQVEKTQYALDTAAGVMAYYINYFNVSYALPLDLVAIPDFVSGAMENWGLVTFRETALLYDESTSSSVNKQRVAIVVAHEAHQWFGNLVTMNWWNDLWLNEGFASFLEYKGVKQMHPEWDMDNQFVIEEHPVLTIDATLASHPIVKSIESPAEITEYFDTITYSKGAALVRMLENLVGEKLRNATTRYLVRHIYSTATTEDYLTAVEEEEGLEFDVKQIMQTWTEQMLPVVEVEKSGSTYKLTQKRFLANEDDYAAEAEASSFNYRWSIPITYTSSNSEVQSLIFNHNDNEATITLPEEASWIKINTNQVGYYRVNYGSEQWAELSALKNSRETFSTADRAHLLNDANTLAAAGQLNYSVALDLISYLESEQDYPWSVGTSALATLRNRVYYTDLYTNYTTYARKLLTPIVEKVTFTVAADHLNRLRIKVLSSACSLGHESSLQQAVTLFNQWLASPETRPNPDIRDVVYYYLQQVNTEAAWDQVWKLYLDESDAQEKLKLMNCLTAVQVPWLLQRYINWADESNVRRQDYFTLLGYISTNPVGQSLVWDYVRENWEKLVDRFGINERTLRLIPTITARFSTETKLEEMQQFFAKYPEAGAGTAARQQALEAVKANIKWAANKAQVGEWLANYVQQSSVTNRI</t>
  </si>
  <si>
    <t>MATVAPAVKAASKVLQNLGFRLPKQIKPSKYRLHLRPDLERKNYSGNISSLQVLEPIAFIPVHVKQLNVSTVEVKRLDESGAPLKDITPTLTFAHPEFYWVTEFEQPLEAGNYSLLLNFTGSLVDRITGMYQSSYLDKLKNRSRSIITKFEPTYARQAFPCFDEPALKAQFTITVARPSGDEYHVLSNMPVASEYVGDITEVTFAETVPMSTYLAAFVVSDFQYKETTVEGTSIALKVYAPPAQVKTQYALDTAAGVMAYYINYFNVSYALPKLDLVAIPDFVSGAMENWGLVTRETALLYDESTSSSVNKQRVAIVVAHELAHQWFGNLVTMNWWNDLWLNEFASFLEYKGVKQMHPEWDMDNQFVIEELHPVLTIDATLASHPIVKSIESAEITEYFDTITYSKGAALVRMLENLVGEEKLRNATTRYLVRHIYSTATTDYLTAVEEEEGLEFDVKQIMQTWTEQMGLPVVEVEKSGSTYKLTQKRFLNEDDYAAEAEASSFNYRWSIPITYTSSINSEVQSLIFNHNDNEATITLPEASWIKINTNQVGYYRVNYGSEQWAELISALKNSRETFSTADRAHLLNDNTLAAAGQLNYSVALDLISYLESEQDYVPWSVGTSALATLRNRVYYTDLTNYTTYARKLLTPIVEKVTFTVAADHLENRLRIKVLSSACSLGHESSLQAVTLFNQWLASPETRPNPDIRDVVYYYGLQQVNTEAAWDQVWKLYLDESAQEKLKLMNCLTAVQVPWLLQRYINWAWDESNVRRQDYFTLLGYISTNPGQSLVWDYVRENWEKLVDRFGINERTLGRLIPTITARFSTETKLEEMQQFAKYPEAGAGTAARQQALEAVKANIKWLAANKAQVGEWLANYVQQSSVTRI</t>
  </si>
  <si>
    <t>MNSFALYQDPLRGEVLKISGNQIGMSVVPRKLSFSDPILLRHILCLVIVHNSFHLILCCRQLKLCKRTSVPPKQMEGILSQEAFQASKDKQLHASSLEFNIAIDTLYSCLDLYLCTLAFLWKLTVGWYHYADSTWLNVTFMTVFSTYVVRKLPSLFYEKLVLDPRYNVDPEKTPPLLGLICALVFVVVFLQVAVIPTAIFMAIHMLSEWYFTLFVWLGLVGLSVLVLAFVGLFGVPCLGKSRKMNTDMDNSLKAVLDDFNFPGRVYMVHTFHVGRPTAWVMGCCCCLRLDIHDNKWNRGFSSDDFDWGQMGAGLNDEQLAAFVAHQLAHWQLWHVAKGLALIYYLLIYLLLFGICNRWITLYAAAGFTTFYPSSVGFWLVYKYLMPIYHDISWIVFFCIRHFEYAADAYVNRRGYGLPMRAALLKLFSDDYEFPYVDQCYLWHRLRPSVLQRIDNLQRLNMINGVST</t>
  </si>
  <si>
    <t>MFGTVNNYLSGVLHAAQDLDGESLATYLSLRDVHVQNHNLYIAQPEKLVRFLKPPLDEVVSAHLKVLYHLAQEPPGYMEAYTQQSAACGAVVRLLQQLDENWCLPLMYRVCLDLRYLAQACEKHCQGFTPGHVLEKAADCIMACFRVAADGRASEEDTKRLGMMNLVNQLFKIYFRINKLHLCKPLIRAIDNCIFKSFPLPEQITYKYFVGRRAMFDSNYQAAVQYLSYAFSNCPDRFASNKRLIIYLVPVKMLLGYLPSKSLLQRYDLLLFLDLAMAMKAGNVNRFDEIVRDQLVLIRSGIYLLVEKLKFLVYRNLFKKVFVIRKSHQLDMGDFLSALHFVGTDVSLDETHCIVANLIYDGKIKGYISHAHNKLVVSKQNPFPSVS</t>
  </si>
  <si>
    <t>MFTVDASEGSSVVNETPLKSQFHDQKLVEHFCRQTQLLKLVQVSSGRFVNYMSSRRPEDLLAPIQLRLDFEYRQLLDISPQLLQLIVEEPLQFQEAVRSVYGLIRSHLKDAGLKPIDINQLHAHWRLVGLPFTPGLQFEPRDQLTRLLSQIRGILAAFTPQETLVLQSIWYCGSGCMRNAIQTSSTDAPFCSSCSRMSEYQKLRVTETYRILAVLPISAVQTPRVTNCLHRPKLVRLRAHAHDCEKLGASYLITGYFASSASTYQLEACHLRI</t>
  </si>
  <si>
    <t>MGHGIGGRIAGGELARANQFPYQVGLSIEEPNDMYCWCGASLISDRYLLAAHCVEKAVAITYYLGGVLRLAPRQLIRSTNPEVHLHPDWNCQSLENDILVRLPEDALLCDSIRPIRLPGLSSSRNSYDYVPAIASGWGRMNDESTAIDNLRYVYRFVESNEDCEYSYANIKPTNICMDTTGGKSTCTGDSGGPLVYDPVQNADILIGVTSYGKKSGCTKGYPSVFTRITAYLDWIAPKSPKVKHHTKDDIILHADWNSRTLRNDISLIRIPHVDYSSAIHNVELPKHEYHYASYGDEVIASGWGRTSDSSSAVAAHLQYAHMKVISNSECKRTYYSTIRDSNIVSTPAGVSTCNGDSGGPLVLASDKVQVGLTSFGSSAGCEKNYPAVFTRVSYLDWIKEHTG</t>
  </si>
  <si>
    <t>MGHGIGGRIAGGELARANQFPYQVGLSIEEPNDMYCWCGASLISDRYLLAAHCVEKAVAITYYLGGVLRLAPRQLIRSTNPEVHLHPDWNCQSLENDILVRLPEDALLCDSIRPIRLPGLSSSRNSYDYVPAIASGWGRMNDESTAIDNLRYVYRFVESNEDCEYSYANIKPTNICMDTTGGKSTCTGDSGGPLVYDPVQNADILIGVTSYGKKSGCTKGYPSVFTRITAYLDWIGEVSGVHY</t>
  </si>
  <si>
    <t>MNTSTAISFVAALVLCCLALSANALQIEPRSSWGAVSARSPSRISGAVDVIIHHSDNPNGCSTSEQCKRMIKNIQSDHKGRRNFSDIGYNFIVAGDGKYEGRGFGLQGSHSPNYNRKSIGIVFIGNFERSAPSAQMLQNAKDLIELAQRGYLKDNYTLFGHRQTKATSCPGDALYNEIKTWPHWRQ</t>
  </si>
  <si>
    <t>MTPAIVLLTFLVILTLGSYGYSQLLDSKCIALFRIRVIGGQNARRTPWMYLIRDNRFACGGSLIAYRFVLTAAHCTKINDNLFVRLGEYDSSRTTDGQRSYRVVSIYRHKNYIDFRNHDIAVLKLDRQVVYDAYIRPICILLNSGLQLANSIQNFTLTGWGQMAHYYKMPTTLQEMSLRRVRNEYCGVPSLSICCWPVQYACFGDSGGPLGSLVKYGHKTIYVQFGVTNSVTGNCDGYSSYLDLMYMPWLYQTLLRNW</t>
  </si>
  <si>
    <t>MVSKVALLLAVLVCSQYMAQGVYVVSKAEWGGRGAKWTVGLGNYLSYAIHHTAGSYCETRAQCNAVLQSVQNYHMDSLGWPDIGYNFLIGGDGNVYEGGWNNMGAHAAEWNPYSIGISFLGNYNWDTLEPNMISAAQQLLNDAVNRGLSSGYILYGHRQVSATECPGTHIWNEIRGWSHWS</t>
  </si>
  <si>
    <t>MADPRITLGLGLLIFGLILSAEASPQGRILGGEDVAQGEYPWSASVRYNAHVCSGAIISTNHILTAAHCVSSVGITPVDASTLAVRLGTINQYAGGSINVKSVIIHPSYGNFLHDIAILELDETLVFSDRIQDIALPPTTDEETEDVAELPNGTPVYVAGWGELSDGTASYKQQKANYNTLSRSLCEWEAGYGYESVCLSRAEGEGICRGDAGAAVIDDDKVLRGLTSFNFGPCGSKYPDVATRVYYLTWIEANT</t>
  </si>
  <si>
    <t>MEVINAVIAALVCLFIANNNVMSRLLVENCGISKDDPYVPNIFGGAKTNQENPWMVLVWSSKPCGGSLIARQFVLTAAHCVSFEDLYVRLGDYETLDPPYCLNNHCIPKFYNISVDMKIVHENYNGITLQNDIALLRMSEAVEYSDYRPICLLVGEQMQSIPMFTVTGWGETEYGQFSRILLNATLYNMDISYCNIFNKQADRSQICAGSHTSNTCKGDSGGPLSSKFHYGNRLLSFQYGLVSYGERCAANVAGVYTNVSYHREWIFNKMVQFKPTGHTTFWLSKLVGQTCNITIIRNIELMYNRIVYE</t>
  </si>
  <si>
    <t>MRRRGVYVMLTLCGVLTAGLTAFLVIFLTGGQGADASETATVTVELYNGGTVLGNYAYTAWTDRAFMQFRGIPFAEPPIEELRFRPPVARSPWTGTLNLNFGQRCPVITNLDSQMSDAELEDCLTLSVYTKNLSASQPVMFYIYGGGYNGSSEDHPPNYLLEKDVVLVVPQYRVGALGWLSTYTEELPGNAPIADIMALDWVQMHISSFGGDPQKVTIFGQSAGAGVASSLLLSPKTGDNMFKRAVQSGSIFASWAINKDPKAQSRRICIQLGCSGCEQHDQLVKCIQKAKVIDLKATASESFSPIVGDLHGILPQQPSELVKSYRRQIPILTGFTQHDGSFVASYYDALAAKVANVSSLSVRQFSQGINDLVNDTSGLTDNILNRLLFKPQLNSHDHSAAVSSYFDLTTNIFMKSPVITLATKMYTQQRSTPVYVYSFEYGTYTRFGYEFGNSHYPFNGGVHHSNDNIYLFATHPLEGQDTQMSQKMVDWTSFAIEGVPRNLSPLSSASGPYNKLNLEVTKGDDLLDTLTAAIDDPDNRLQREDME</t>
  </si>
  <si>
    <t>MAANKLCCTLAIGALLCLGFAALIQAQDKPVTDVCLGCICEAISGCNQTYCGGGVCGLFRITWAYWADGGKLTLGNESPQSEDAYANCVNDPYCAANTQNYMTKFGQDCNGDNAIDCYDFAAIHKLGGYGCKGELSYQYQTQLTNCLSFQQIDVRSS</t>
  </si>
  <si>
    <t>MTRYKQTEFTEDDSSSIGGIQLNEATGHTGMQIRYHTARATWNWRSRNKEKWLLITTFVMAITIFTLLIVLFTDGGSSDATKHVLHVQPHQKDCPSGNLPCLNKHCIFASSEILKSIDVTVDPCDDFYGYSCNQWIKNNPIPEGKSTGTFGKLEQMNQLIIRNVLEKPAKSFKSDAERKAKVYYESCLDADEHMEKGAKPMNDLLLQIGGWNVTKSGYNVANWTMGHTLKILHNKYNFNCLFGWAGEDDKNSSRHVIQIDQGGLTLPTADYYNNKTDNHRKVLNEYIEYMTKVCLLGANESDARAQMIGVINFEKKLANITIPLEDRRNEEAMYHPMQLRQLSLAPFLNWTDHFDNAMQMVGRRVTDDEVVVVYAPDFLKNLSDIILKMEQTEGKITLNNYLVWQAVRTLTSCLSKPFRDAYKGVRKALMGSDGGEEIWRYVSDTNNVVGFAVGAIFVRQAFHGESKPAAEQMIAEIREAFKMNLQNLTWDKQTREKAIEKANQISDMIGFPDYILDPVELDKKYAELNITPNAYFENNQVAIYNLKSNLKRLDQPVNKTNWGMTPQTVNAYYTPTKNQIVFPAGILQPFFDINNPKSLNFGAMGVVMGHELTHAFDDQGREYDKFGNINRWWDSKSERFNEKSECIARQYSGYKMNGRTLNGKQTLGENIADNGGLKAAYHAYQRKSDRDVDILKLPGLNLTHSQLFFVSFAQVWCSSTTDETNLLQMEKDPHSSQFRVIGTLSNMKEFAEVFQCKPGKRMNPTEKCEV</t>
  </si>
  <si>
    <t>MKVVCWVLEFLTVVQLLIETQSGYVQEAKREIWDAMAHHRHRHHQHYHHSSHWIDGRRVHRLRMPHPQRWSGRRRSLNQHQPFSRWSQWSPCDEECVRRERFCKVKRKCGHTKHVEQSKCSHCHPAPAIKWQPPLILDDSHIRERIQLPQPQPQPPPPPPPSIIINAAAAASSGPTVDYRYTEYKPPPNYASLYPSHPPIYTPTYPAAHPPTQPPTYPPPTHPPTPPPTPPTNPDEVVRHLPKYPKDIFSEEDVEDELEPEPDEDLISSDEQGDFFVLKHHRHRRRQNHRRPSHKPPKEEDYDDSDFVDFGERKSLRHRHLGEDSSVEGDVFQYEDFDLPDTMADSQESEGEFRNITWMQPAKDGIALRRRKVYSKWSRWTKCSPKCTTRRYKCRIMDQCGREVLREIAYCYTEGSFCQQWLQTQFQKTPAFETRPGSGSPNAMRRMQSEQPEVSMNDLNYIMTGKGYRGPEYTPLKLSCGIVRSGTGRRMSNMLKIIGGRAARKGEWPWQVAILNRFKEAFCGGTLIAPRWVLTAAHCRKVLFVRIGEHNLNYEDGTEIQLRVMKSYTHPNFDKRTVDSDVALLRLPAVNATTWIGYSCLPQPFQALPKNVDCTIIGWGKRRNRDATGTSVLHKATPIIPMQNCRKVYYDYTITKNMFCAGHQKGHIDTCAGDSGGPLLCRDTTKNHPWTIFGITSFGDGCAQRNKFGIYAKVPNYVDWVWSVVNCDGNCKM</t>
  </si>
  <si>
    <t>MSKKLVLLLLFVATVCAHRNRNRTAHHGGGPKDIIVNGYPAYEGKAPYAGLRMNNGAVGGGSVIGNNWVLTAAHCLTTDSVTIHYGSNRAWNGQLQHTNKNNFFRHPGYPNSAGHDIGLIRTPYVSFTNLINKVSLPKFSQKGERFEWWCVACGWGGMANGGLADWLQCMDVQVISNGECARSYGSVASTDMCTRADGKSVCGGDSGGALVTHDNPIQVGVITFASIGCKSGPSGYTRVSDHLDWREKSGIAY</t>
  </si>
  <si>
    <t>MMHKLKYRDKLKWLLALLVLIGTCFIQTRGQTRDPRFYSRPGVDYHWPNGDPDYRTYTFNDRRYGHYQPNGYGANYPGRNPPGQYPQGMPNEDRFRFDNDPNARTQFPGVLAGWREDLQGKQRRDSLTLERDVFVTTNYGQVQGFKV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t>
  </si>
  <si>
    <t>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t>
  </si>
  <si>
    <t>MYWILLLTSLLPWHPHATAQFLEPDCGYMSPEALQNEEHQAHISESPWMYLHKSGELVCGGTLVNHRFILTAAHCIREDENLTVRLGEFNSLTSIDCNSDCLPPSEDFEIDVAFRHGGYSRTNRIHDIGLLRLAKSVEYKVHIKPICITNTTLQPKIERLHRLVATGWGRSPSEAANHILKSIRVTRVNWGVCSKTWVDRRRDQICVSHESGVSCSGDSGGPMGQAIRLDGRVLFVQVGIVSYGNECLSPSVFTNVMEHIDWIMAALSTTH</t>
  </si>
  <si>
    <t>MYWILLLTSLLPWHPHATAQFLEPDCGYMSPEALQNEEHQAHISESPWMYLHKSGELVCGGTLVNHRFILTAAHCIREDENLTVRLGEFNSLTSIDCNSDCLPPSEDFEIDVAFRHGGYSRTNRIHDIGLLRLAKSVEYKGSRYIDGH</t>
  </si>
  <si>
    <t>MKLNPPAFLLLLALISICDRSWAVYNYKPPSRGYFYPKPERLPPLPVNGTTSSTGPPPGVQSDFIDDLIEGHKQQILSNVLGVASETPSDTASSLGSTLSSSASPVFPLEGGGAKAFRVNRCASCTCGVPNVNRIVGGTQVRTNKYPIAQIIRGTFLFCGGTLINDRYVLTAAHCVHGMDMRGVSVRLLQLDRSSTLGVTRSVAFAHAHVGYDPVSLVHDIALLRLDQPIPLVDTMRPACLPSNWQNFDFQKAIVAGWGLSQEGGSTSSVLQEVVVPIITNAQCRATSYRSMIVTMMCAGYVKTGGRDACQGDSGGPLIVRDRIFRLAGVVSFGYGCAKPDAPVYTRVSRYLEWIAVNTRDSCYCI</t>
  </si>
  <si>
    <t>MLSISSYFRLPLYTRLAVCILICVILNDCEARSIGDESHENAITDETADLRSHGAMMKSYMNFSVDPCDDFYEFACGNWKNVKTPRQSPHRRSNILDIYTLMDVTEQLLTRTKLAEALNVSAELLVAQRFYNSCLAAELFPRPAADPYLSVIRSLGGFPAVDRDAWNASSFSWFNMSAHLSNYGVRSLIHEEILPQPFNPYFKLPELGFDHVVHTAHVANTSSRAYQLNEHRMRGYLKEYNLTKDISAVIEGVFAFWSEALSIEDKFESDRDKCDLLSEIEEVPRFGQWRSYYEAWNGIDFYNGSSGGEFCDFYYVELDKVCAKHTEAVANYLAMRFLYRMDDLKEPKQPEDQKVNCLMIVQMTLPNLFNRLYMAEHFTDEKHSEISDMVTERKAQRQILESVEWLDAETRAEALSKEAGITPVIGSYKNEELSDTLIREINLTIVEGSYAQSLINLRVLGTYLHRYAGLHADELPKDTKPLTLLVGMQVAFYYNLDNSVYVMAGVLHPPAYHRSWPDSLKFGTIGYLIGHELTHGFDTGSSFDSAGEVRDWWSRKSEAVFQERAQCYVDYFNQYLIPEINQTIRGNERDENIADAGGLRAALTGYRNHMKQLQRSGADGETLAHKNEQMPGLDLSPQLFFVGFAQLWCADYEPEHYWEELTGAHTVDKYRVLGAVSNNDDFAEVYCPLGSPMHPKAESCRM</t>
  </si>
  <si>
    <t>MRLCLLVLGCVIAASAWPVDQLSVRDHGINGWFVPQREGGLRWIGKAEARQLEYYEAQEALEGRLSTNTVNFYLYTLQNPSTGQQIKATQDSIDGSFFPQNPTRITIHGWNSNYKDGVNTRVADAWFQYGDYNMIAVDWLRGRSLEYSSVAGAPGAGKKVAALVDFLVEGYGMSLDTLEIVGFSLGAHVAGHTAKQNSGKVGKVVGLDPASPLISYSNTEKRLSSDDALYVESIQTNGAILGFGQIGKASFYMNGGRSQPGCGIDITGSCSHTKAVLYYVEALLWNNFPSIKCESVDANKNNCGNTYSSVFMGASINFFVAEGIFYVPVNKESPYGLGELNSGEATTGTPEITSTTVDGEDESTTEVSTSTTTDKPEESTTEEPEEDSTTNGPEESSTTTEQPEDSTTTTEEPIDSTTEAPEDESTTSSPTDGGEQSTTEEETTTEKPEETSTSPIDTEDSTTKEPEDVSTTPKESEESTTSSPEDDDTTAPGEDDDTTAAPGGDEEETTTEDPEETTTSPSDADDSTTEEPEEDTTTTKPVEPSTTTEEPEDSTTEVPEESTTEEPDKETSTTNAEPEVTTTVEPDVSTVDPEGDQSTREDLEDVSTTAVPTKLPSTTGVPPEVPITTLAPEVPSTPPQDGNTKNIFIFNVFLVNVKIENK</t>
  </si>
  <si>
    <t>MIDAASAERASPQFIALFNDNLKLGHEDDGPQAVNGKDTHQHVPADLEAYGTLYAACQDHAAFFARDHTEFGQRLHAAHIAWQDFIVLANRLVQQIDAAHEYDFDEQTPGNGYRSFIYVTNACIAHGISICQQLTATRSTIFFRKKFMKEVEACSQLLSSLCTCLQYLLILRQWSASTGDLFACGNHTAEQLFELGTINQYCFYGRCLGFQYGDSIRGVLRFLGISMASYSESYYSQEGDGPIVKTRSLWTSGKYLMNPELRARRIVNISQNAKIDFCKSFWFLAESEMMHKLPIVGSSIKVNRLIELPAEPLKLPRRKNFKASDNLSSDVNQNQGDGDFVEIVPTAHLGPGLPVSVRLLSARRRSGMLGEGRYRGWHKPIPPSPSILFHCHGGFVAQSSKSHELYLRDWAVALDCPILSVDYSLAPEAPFPRALQEVYYACWLLNNTELLGTTAERVVCAGDSAGANLSIGVALKCIEQGVRVPDGLFLYCPTLVSFVPSPARLLCLMDPLLPFGFMMRCLRAYAAPAQETLQQNAKQEDAAQIRNVPKSNVGSLNSSRRTSMARSPLSPLEASMNPDDESSDTFASSASYHSQTVERTDLPHTEGDNSSCVSFEDDSQPIVHYPIEISADPPKDTSAAYIDNFLDKYLIDTATMEVTEETAPEAVQAQANGHAKISSDDDILVEGRDLVAIDTLQGRLQEAVNNITNTLTRCTQSYEIHGSNVMAQQDVRNMDLIARSPSEEFAFDVPKDPFLSPYWASDEWLSQLPETKILTLNMDPCLDDVMFAKKLKRLGRQVDLEILEGLPHGFLNFTMLSNEAMEGSKKCIKSLQTLQTDSKTKNIDKANSMDEEESSSPSASLAA</t>
  </si>
  <si>
    <t>MTLRSRLSGEAPQLWLLLLLASTASSLWASVAARTGPLHDKVVVCYVSTAVYRPEQGAYAIENFDPNLCTHVVYAFAGLDITQAAIKSLDPWQDLKEEGKGGYEKMTGLKRSHPHLKVSLAIGGWNEGSANYSTLVANNLLRGRFVKVSSFIRKYNFDGLDLDWEYPTQRKGKPADRENFVLLTKELREEFDEHGLLTSAIGASKKVIDEAYDVRQISRYLDYLHIMCYDYHGSWDRRVGYNAPLAPADDPLSVKFSIDYLLKLGAPPEKLVMGLPFYGRTFKTLASGFLNDVSGVGFKGPYTREDGFLGYNEICQTLSNQTSGWTREWDPQTSQVLAKSERNFTQEINVVTYDSSRSIANKVLFAMSKRLAGVMVWSVDTDDFLGNCKLDETYEDFQKVTAAPKRSSQNYPLLRTINEATMLAVDELAVPEPQPDDSENEPHGSIADRKNAGASMVSLGLGVTAVFMLLHRLA</t>
  </si>
  <si>
    <t>MLKLSLVAWLIFSLAWRTTPTACRQTNAPQSVQEMLAEQLQSYMDTKARCENFYQYACGNWQIQQQEQHSLRDRDWTRDRQRYQGQMLPTDTLGLIDHVNRKLELLLRRRNESSFESDSSILEQMRLYYRSCKRLKPYNLKKYLQLLPSNSTQWPSVGRGWRPERFDWITTLGRLRLHGLNGVLLREEVLPRWDDSNYSIYVNKPSRQETQPMGEGAMIELLLDIGQTKRTANALARQVDDFERKHRLQELEDDEGPREMQLGYLDSYLPQLRWLSFMRQVRIDSELDLRSTLIENIPYLRALSDLMESESPDTVCSYIMLKWLAFLKQQGPADISRGECVAARRAMPLASSWLVGQQFSDPESESYVSSLFQRLKVRFGQILAENRMRLSPLVHILQQKLRAVRLQMGFFQTEEIEDVEQYHVRIDLSGHSFYGNQLVLLQRVEANHDLLYINVTNFANSTGSNLSYLSESWEASNSSPLYVRPRNLVLPHGLLQLPIWHRNISALQQHAVMGFVLAHELAHGFDMLGMDYDAMGNIMPVEEIGASRQFRQGLQCLQQQMATGSKWIDEKLADFVALRLAYETFFGVDKREPRDPLLPQFSQRQLFFITFAQFFCGRTPVLSPRSQSEAHLKHAADLRVMQTLANFEEFSREFGCDKKAKMQASQRCRI</t>
  </si>
  <si>
    <t>MSVPMLLTPMEAQSPDDHMKNCAAFVDGASITYGTGNELESGSGSSAACPTLREFNVRLEVPLAAEERLGLTGDVKALGEWQLSRSVALESLDELNWQTVALQSCRQLEYRYFVYVEDLSGYKQIRRWETHFKPRSLGPCTELQCSQDVFGITSDNSDLKPQVHRGWLNHEAILQLKFNGEKMFQVHDIETFDPQHQLKIVPVEKTAGLHVEYSKQEYGKSQLELQPTFGVPYTKGDIVIFHITLLERMMEQHFRLECYSMSNELLGSATLVTSDLTGSEGVLHLPIKSAKNADTLARLRLPYVAVQPYRYSPLDFKNTYAHYWPKSWPNLDVGHRGNGKSYIDAPAERENTIASFLSAHEHHADMIELDVHLTADGVPVIYHDFGLRTAPPKQISRPDQLEYVLIKDINYELLKRLRIFSVIAGQVREYPSHNAEPRMEHIFPTLVEVLEKLPKSLGIDVEIKWPQRRQGGGSEAEQTIDKNFFADKVIQVIQKGCGRPIIFSSFDADMCTMLRFKQNVFPVMFLTQGETKKWQPFLDRTRTFIAAVNNAQAFELAGTAPHAEDFLGENASEMLRKAKDLGQIAVIWDDCNSKERVQYFTRIGATATCYDRSDLFMPEGKREAFFKSPALMAEFAACR</t>
  </si>
  <si>
    <t>MSDQCAAFVDGASITYGTGNELESGSGSSAACKPTLREFNVRLEVPLAAERLGLTGDVKALGEWQLSRSVALESLDELNWQATVALQSCRQLEYRYFVVEDLSGYKQIRRWETHFKPRSLGPCTELQCSQLDVFGITSDNSDLKPQVRGWLNHEAILQLKFNGEKMFQVHDIETFDPQHVQLKIVPVEKTAGLHVESKQEYGKSQLELQPTFGVPYTKGDIVIFHITLPLERMMEQHFRLECYSMNELLGSATLVTSDLTGSEGVLHLPIKSAKNADETLARLRLPYVAVQPYRSPLDFKNTYAHYWPKSWPNLDVGHRGNGKSYIADAPAERENTIASFLSAEHHADMIELDVHLTADGVPVIYHDFGLRTAPPGKQISRPDQLEYVLIKDNYELLKRLRIFSVIAGQVREYPSHNAEPRMEHRIFPTLVEVLEKLPKSLIDVEIKWPQRRQGGGSEAEQTIDKNFFADKVIHQVIQKGCGRPIIFSSFADMCTMLRFKQNVFPVMFLTQGETKKWQPFLDLRTRTFIAAVNNAQAFEAGTAPHAEDFLGENASEMLRKAKDLGQIAVIWGDDCNSKERVQYFTRIGTATCYDRSDLFMPEGKREAFFKSPALMAEFAAQCR</t>
  </si>
  <si>
    <t>MGPLHLRKLRPLRVNLAPSCQGIVGRCRALSSRCITDPLPWHSWQSPAQSQQRQKQQPLLKPPQLQPLPCGLRAIRSKCAAFVDGASITYGTGNELESSGSSAACKPTLREFNVRLEVPLAAEERLGLTGDVKALGEWQLSRSVALELDELNWQATVALQSCRQLEYRYFVYVEDLSGYKQIRRWETHFKPRSLGPTELQCSQLDVFGITSDNSDLKPQVHRGWLNHEAILQLKFNGEKMFQVHDETFDPQHVQLKIVPVEKTAGLHVEYSKQEYGKSQLELQPTFGVPYTKGDVIFHITLPLERMMEQHFRLECYSMSNELLGSATLVTSDLTGSEGVLHLPKSAKNADETLARLRLPYVAVQPYRYSPLDFKNTYAHYWPKSWPNLDVGHGNGKSYIADAPAERENTIASFLSAHEHHADMIELDVHLTADGVPVIYHDGLRTAPPGKQISRPDQLEYVLIKDINYELLKRLRIFSVIAGQVREYPSHAEPRMEHRIFPTLVEVLEKLPKSLGIDVEIKWPQRRQGGGSEAEQTIDKFFADKVIHQVIQKGCGRPIIFSSFDADMCTMLRFKQNVFPVMFLTQGETKWQPFLDLRTRTFIAAVNNAQAFELAGTAPHAEDFLGENASEMLRKAKDGQIAVIWGDDCNSKERVQYFTRIGATATCYDRSDLFMPEGKREAFFKSPLMAEFAAQCR</t>
  </si>
  <si>
    <t>MIFSRAPVQHVILFAPLKVTSGSGATKDACLSRELVFDSKSRNRRFRRAGGIGSTGARELGSRDSRQSTPRLEKLYQAETESARGHRLISLAQQESCRFNSGLRRSIDFQSARDLHSNPMAMSRTVLILAVALSLQCAAFVDGASITGTGNELESGSGSSAACKPTLREFNVRLEVPLAAEERLGLTGDVKALGEWLSRSVALESLDELNWQATVALQSCRQLEYRYFVYVEDLSGYKQIRRWETFKPRSLGPCTELQCSQLDVFGITSDNSDLKPQVHRGWLNHEAILQLKFNEKMFQVHDIETFDPQHVQLKIVPVEKTAGLHVEYSKQEYGKSQLELQPTGVPYTKGDIVIFHITLPLERMMEQHFRLECYSMSNELLGSATLVTSDLTSEGVLHLPIKSAKNADETLARLRLPYVAVQPYRYSPLDFKNTYAHYWPKWPNLDVGHRGNGKSYIADAPAERENTIASFLSAHEHHADMIELDVHLTAGVPVIYHDFGLRTAPPGKQISRPDQLEYVLIKDINYELLKRLRIFSVIAQVREYPSHNAEPRMEHRIFPTLVEVLEKLPKSLGIDVEIKWPQRRQGGGEAEQTIDKNFFADKVIHQVIQKGCGRPIIFSSFDADMCTMLRFKQNVFPMFLTQGETKKWQPFLDLRTRTFIAAVNNAQAFELAGTAPHAEDFLGENAEMLRKAKDLGQIAVIWGDDCNSKERVQYFTRIGATATCYDRSDLFMPEGREAFFKSPALMAEFAAQCR</t>
  </si>
  <si>
    <t>MAMSRTVLILAVALSLQCAAFVDGASITYGTGNELESGSGSSAACKPTLEFNVRLEVPLAAEERLGLTGDVKALGEWQLSRSVALESLDELNWQATVAQSCRQLEYRYFVYVEDLSGYKQIRRWETHFKPRSLGPCTELQCSQLDVFITSDNSDLKPQVHRGWLNHEAILQLKFNGEKMFQVHDIETFDPQHVQLKVPVEKTAGLHVEYSKQEYGKSQLELQPTFGVPYTKGDIVIFHITLPLERMEQHFRLECYSMSNELLGSATLVTSDLTGSEGVLHLPIKSAKNADETLALRLPYVAVQPYRYSPLDFKNTYAHYWPKSWPNLDVGHRGNGKSYIADAPERENTIASFLSAHEHHADMIELDVHLTADGVPVIYHDFGLRTAPPGKQIRPDQLEYVLIKDINYELLKRLRIFSVIAGQVREYPSHNAEPRMEHRIFPLVEVLEKLPKSLGIDVEIKWPQRRQGGGSEAEQTIDKNFFADKVIHQVIKGCGRPIIFSSFDADMCTMLRFKQNVFPVMFLTQGETKKWQPFLDLRTRFIAAVNNAQAFELAGTAPHAEDFLGENASEMLRKAKDLGQIAVIWGDDCSKERVQYFTRIGATATCYDRSDLFMPEGKREAFFKSPALMAEFAAQCR</t>
  </si>
  <si>
    <t>MTQIQLEHIRKLSFIPDKKSSLLLDPEEEEVRKTDDKPPSTPHIQFKKKFAQAPKEICGRIDRDLDFHLSQRTESLHVAIGEPKSSDGITSPVFVDDDDDVLEHQFVDESEAEAIESDSADSLPSITRGSWPWLAAIYVNNLTSLDFCGGSLVSARVVISSAHCFKLFNKRYTSNEVLVFLGRHNLKNWNEEGSLAPVDGIYIHPDFNSQLSSYDADIAVIILKDEVRFNTFIRPACLWSGSSKTYIVGERGIVIGWSFDRTNRTRDQKLSSELPGKKSTDASAPKVVKAPIVGAECFRANAHFRSLSSNRTFCAGIQAEERDTHQSGASIYTGISGAGLFIRNNRWMLRGTVSAALPAVETPDAESSHKLCCKNQYIIYADVAKFLDWITAV</t>
  </si>
  <si>
    <t>MRLHLAAILILCIEHVTKAVAQGMPISPCPKVFQYRFDGSEWFGLMAVRPDGHQPLHIRVTLSMRGKPTTNYLGEIELLTRGKFTHNAPVLYKIRFPKHFPPKLLLMSANNHVICFGSGEHSIFMTQIQLEHIRKLSFIPDKKSSLLDPEEEEVRKTDDKPPSTPHIQFKKKPFAQAPKEICGRIDRDLDFHLSQRESLHVAIGEPKSSDGITSPVFVDDDEDDVLEHQFVDESEAEAIESDSADLPSITRGSWPWLAAIYVNNLTSLDFQCGGSLVSARVVISSAHCFKLFNKYTSNEVLVFLGRHNLKNWNEEGSLAAPVDGIYIHPDFNSQLSSYDADIAIILKDEVRFNTFIRPACLWSGSSKTEYIVGERGIVIGWSFDRTNRTRDQLSSELPGKKSTDASAPKVVKAPIVGNAECFRANAHFRSLSSNRTFCAGIAEERDTHQSGASIYTGISGAGLFIRRNNRWMLRGTVSAALPAVETPDAESHKLCCKNQYIIYADVAKFLDWITAFV</t>
  </si>
  <si>
    <t>MRLHLAAILILCIEHVTKAVAQGMPISPCPKVFQYRFDGSEWFGLMAVRPDGHQPLHIRVTLSMRGKPTTYTQNYLGEIELLTRGKFTHNAPVLYKIRPKHHFPPKLLLMSANNHVICFGSGEHSIFMTQIQLEHIRKLSFIPDKKSLLLDPEEEEVRKTDDKPPSTPHIQFKKKPFAQAPKEICGRIDRDLDFHLQRTESLHVAIGEPKSSDGITSPVFVDDDEDDVLEHQFVDESEAEAIESDADSLPSITRGSWPWLAAIYVNNLTSLDFQCGGSLVSARVVISSAHCFKLNKRYTSNEVLVFLGRHNLKNWNEEGSLAAPVDGIYIHPDFNSQLSSYDAIAVIILKDEVRFNTFIRPACLWSGSSKTEYIVGERGIVIGWSFDRTNRTDQKLSSELPGKKSTDASAPKVVKAPIVGNAECFRANAHFRSLSSNRTFCGIQAEERDTHQSGASIYTGISGAGLFIRRNNRWMLRGTVSAALPAVETPAESSHKLCCKNQYIIYADVAKFLDWITAFV</t>
  </si>
  <si>
    <t>MRLHLAAILILCIEHVTKAVAQGMPISPCPKVFQYRFDGSEWFGLMAVRPDGHQPLHIRVTLSMRGKPTTNYLGEIELLTRGKFTHNAPVLYKIRFPKHFPPKLLLMSANNHVICFGSGEHSIFMTQIQLEHIRKLSFIPDKKSSLLDPEEEEVRKTDDKPPSTPHIQFKKYASG</t>
  </si>
  <si>
    <t>MKNTKIFVVVVLLAASSVVVLGSESGSFLEHPCGTVPISQFKILGGHNAVASAPWMAMVMGEGGFHCGGTLITNRFVLTSAHCIANGELKVRLGVLERAEAQKFAVDAMFVHTDYYFDQHDLALLRLAKRVHYSDNISPICLLLDPLKNIDEHIVKFRTYGWGKTESRSSSRMLQKTSLFNLHRSECAKQYPHQQIRNHICAESANANTCNGDSGGPLTAIVTYDHVQMVFQFGVTSFGHADCSKTVFTNVMTHLDWIVNTVRRAEI</t>
  </si>
  <si>
    <t>MITPPSGVVVLVTLGLLVSGSMGERERSLRLPNATYPLFYQLHISSDIHGQLLFSGNATIDVAIRQSTNEIVLHAKNLTDIQITVHRLMAEGSEIVDDTHTLHPTAALLIIHPIENYQAFEEGQQYRLEILYTAIMASRPAGLYYMDRDEENNHTVYVAATQCEPTYGRLIFPCYDEPGFKSNFSIKITHGSSHSASNMPVKEVLAHGDLKTTSFHTTPPISTYLVAFVISDFGSISETYRGITQIYTSPTSKEKGQVALKNAVRTVAALEDYFGVSYPLPKLDHVALKKNYGAMENWGLITYKDVNLLKNISSDGQKRKLDLITQNHEIAHQWFGNLVSPEWTYTWMNEGFATYFSYVITDLIYPNDKMMDMFMTHEADSAYSYNSFFDVHMSHYVEGEKDIMGVFDIISYKRGACVIKMFHHAFRQKLFVRGISHFLEKRYSVANELNLFDALHSELQDDEYFSHQPWASRIREIMLSWTHSEWLPILVTRNYENNTITFTQRSVHMKDELWWIPINFATTQSPNFEDTQVDMFMPPPQYTVSLEDLNIHVSGRDWIMVNKQHTGFYLVRYDTDNLMAIARQLQTNSVIHPINRLGLFRDLGPLIEHNEIEQVEVVFELLKYLELEEDVLTWNQLDTIECLTRNLHGTSSQSLFNEFVRRLVGPTFRRVYVEQGVNLAEDGMFRILEIACSADLPECLEYTRRLAKEHIIDKIYFKDGSDYHAIIDSVLCMGVYLSDQDFQRIIDMMQEIDRASVYYDDIIYALRCTQSHRHLLYYLEGLMGNSTHMVLSEFEDLMYLLYIYKSNLASRPVIWQYIERNYKVLCRAPNFLEFKQLAGFVPRHQRSHFERLRQTIANHMMQEGLNTNQTLIEVDSPLVGKKKITENFQDKFEQQIHKWLLNELPQATSRSDALLSASLSAANGSSRPQGVKEATRVLRSALRIVDMY</t>
  </si>
  <si>
    <t>MITPPSGVVVLVTLGLLVSGSMGERERSLRLPNATYPLFYQLHISSDIHGQLLFSGNATIDVAIRQSTNEIVLHAKNLTDIQITVHRLMAEGSEIVDDTHTLHPTAALLIIHPIENYQAFEEGQQYRLEILYTAIMASRPAGLYYMDRDEENNHTVYVAATQCEPTYGRLIFPCYDEPGFKSNFSIKITHGSSHSASNMPVKEVLAHGDLKTTSFHTTPPISTYLVAFVISDFGSISETYRGITQIYTSPTSKEKGQVALKNAVRTVAALEDYFGVSYPLPKLDHVALKKNYGAMENWGLITYKDVNLLKNISSDGQKRKLDLITQNHEIAHQWFGNLVSPEWTYTWMNEGFATYFSYVITDLIYPNDKMMDMFMTHEADSAYSYNSFFDVHMSHYVEGEKDIMGVFDIISYKRGACVIKMFHHAFRQKLFVRGISHFLE</t>
  </si>
  <si>
    <t>MSSLDADTVLLSILFLVVIENALEIYISLRQVKVYQTALKVPAELKSHMEDTFHKARKYGLDQEKFGIFKAVVMDVALLCMELYIGLIAVLWQLSVQVDKLQWDSKNEIIVSCVFVLISNVLSTFKGLPFKIYKIFVLEETHGFNKQARFFAWDQLKGFLVTQVLMIPITAAIIFIVQRGGDNFFIWLWIFTGVISVLLTLYPIFIAPLFDKYTPLEKGALRQSIEDLAASLKFPLTKLFVVEGSRSSHSNAYFYGLWNSKRIVLFDTLLLNKGKPDDSELSEEEKGKGCTDEELAVLGHELGHWKLGHVTKNIIIMQVHLFLMFLVFGNVFKYPPFYVAMGFPGTRPILVGLLIVFTYVLAPYNALMNFAMTILSRRFEYQADEFAFKLGFEQLGQALIKLNVDNLGFPVYDWLYSTWNHSHPTLLQRLNRLKELKEEKK</t>
  </si>
  <si>
    <t>MNKVILRILAVLFLLGIYAVSAQSDGRIVGGADTSSYYTKYVVQLRRRSSSSSYAQTCGGCILDAVTIATAAHCVYNREAENFLVVAGDDSRGGMNGVVRVSKLIPHELYNSSTMDNDIALVVVDPPLPLDSFSTMEAIEIASEQPAGVQATISGWGYTKENGLSSDQLQQVKVPIVDSEKCQEAYYWRPISEGMLAGLSEGGKDACQGDSGGPLVVANKLAGIVSWGEGCARPNYPGVYANVAYKDWIAKQRTSY</t>
  </si>
  <si>
    <t>MRLPIRQLVIVACLFIGIIRTESGRLLENDCGTTSSNGYRARIDGGRDAMESNPWMVRVMISGKAVCGGSLITARFVLTAEHCISPMYMNVRLGEYDTHPIFDCDDFVCTPRAYNVDVDRKIVHSNPGYDIGLLRMQRSVIFSNYVRICLILGKTLGGNPLSILRFNFTGWGTNSDGEEQDRLQTATLQQLPQWSCRPGRPLDISYICAGSYISDSCKGDSGGPLSAIRTFEGQGRVFQFGVASQLRLCSGLGIYTNVTHFTDWILDVIQNHSDDF</t>
  </si>
  <si>
    <t>MCRAWVVLFAWMLTAGRGSARLLDEDCGVPMQLIPKIVGGVDAGELKNPMALIKTNDEFICGGSVITNKFVLTAAHCMCTDEECIVKYTQLTVTLGVYLLATGEHNHPHEIYNVERVYIHDSFAIQNYRNDIALLRLQKSIVYKPQIPLCILLNDQLKPQTDLIQEFTAIGWGVTGNGKMSNNLQMVKIYRIDRKMEAAFWYTFDYPMFCAGTAVGRDTCKRDSGGPLYIHMLFDGIKRATQLGISTGTEDCRGFGMYTDVMGHIDFIERIVLDADIEVVLPYIDLLDAGCLGNTLNSWDRSGPDAIRSFEWLAEVYKDSFIISNGALISKTFVVTTAQLISETALKVQLGQGDVHTYAVASVHKHPKFVSLAQNDIALLKLGEEVQYTESIPICLPSLSNKAEQQKFQRRAADPALNLIAVGWGTPTNVVVRRTNASKCYEDHQDIGEQQLCMESPSPHLLRVGIGSPLVNPLTHGNRRAFSLVGLASFRLEPFASNVYTNVLEYLDWIGEMVK</t>
  </si>
  <si>
    <t>MTCSRMWIRSRWLGLLLHYWLVVVTQGGGVRPLYGLHSDELVAGEGQLVPRRVHPDGAFMTHQLEYAHELDHRRHRQRRSLNSEHDTQAADLHLLLPLNETLHLELMAHSYFLAPNLVVERHRRDLRTRSPLTTRHLNCHFHGKVRGPATNVAISTCAGLVGHIRTAGNEYFIEPSKEHEPHPVNGHPHVVFQRSSKPKHSLRKRNKRKRGGKSGSGAEVSNCGTREPRRRMETRLEWQARGKVKQGGRQIRRHHHHHHHHHHKHKYRHHQQKISRVPHTKFKYETQFQTEPDHEIPRRRRSISSPRHVETLIVADATMSAFHRDLNGYLLTIMNMVSALYKDSIGNSIEIVVVRIIQLDEEESQLQLNLTQNAQKNLDRFCSWQHKLNKGSKDPHHHDVAILITRKNICANNCMTLGLANVGGMCKPKQSCSVNEDNGIMSHTITHELGHNFGMFHDTAKIGCHPRVGPIVHIMTPTFGADTLQVCWSNSRKYITHFLDQGLGECLDDPPTPLDEYNYTGELPGMRYNARGQCRLQFNTTDSEVGACSAPHEFCSTLWCKVNGECVTHMRPTAPGTLCGRNKWCQNGCVRREELAAVNGGWGDWSEWSECSRSCGGGVSTQQRECDNPVPANGGVFIGERKRYKICRKRPCPAEEPSFRAQQCARFDNVSYQGATYKWLPFFDKNPCKLFCSDVDDTIIANWGATVLDGTPCTLGTNNMCIDGICKKVGCDWIVSEVQDDRCGVCGGSGDQCQPVRETYTDPFAAKDGAYVEIVTIPARARHIIRELANSPHFLAIATGDGGDRFYLNGDSLISMPGEFEIAGAESLYDRVDQETITIPQPIQHSISLYAIVRGNESNAGIFYEFTLPALNVTAGRQFQWRSNWTACSASCGGGVQHREPICQENGKALGDTLPCWTHAKNKRPARQSRGGDQPCPAHWWPGPWQFCPVTCRPVGFVAPPQRRRSVVCLDEHDVVVADACGHLQKPAEMEPCESSLPICRT</t>
  </si>
  <si>
    <t>MTCSRMWIRSRWLGLLLHYWLVVVTQGGGVRPLYGLHSDELVAGEGQLVPRRVHPDGAFMTHQLEYAHELDHRRHRQRRSLNSEHDTQAADLHLLLPLNETLHLELMAHSYFLAPNLVVERHRRDLRTRSPLTTRHLNCHFHGKVRGPATNVAISTCAGLVGHIRTAGNEYFIEPSKEHEPHPVNGHPHVVFQRSSKPKHSLRKRNKRKRGGKSGSGAEVSNCGTREPRRRMETRLEWQARGKVKQGGRQIRRHHHHHHHHHHKHKYRHHQQKISRVPHTKFKYETQFQTEPDHEIPRRRRSISSPRHVETLIVADATMSAFHRDLNGYLLTIMNMVSALYKDSIGNSIEIVVVRIIQLDEEESQLQLNLTQNAQKNLDRFCSWQHKLNKGSKDPHHHDVAILITRKNICANNCMTLGLANVGGMCKPKQSCSVNEDNGIMSHTITHELGHNFGMFHDTAKIGCHPRVGPIVHIMTPTFGADTLQVCWSNSRKYITHFLDQGLGECLDDPPTPLDEYNYTGELPGMRYNARGQCRLQFNTTDSEVGACSAPHEFCSTLWCKVNGECVTHMRPTAPGTLCGRNKWCQNGCVRREELAAVNGGWGDWSEWSECSRSCGGGVSTQQRECDNPVPANGGVFIGERKRYKICRKRPCPAEEPSFRAQQCARFDNVSYQGATYKWLPFFDKNPCKLFCSDVDDTIIANWGATVLDGTPCTLGTNNMCIDGICKLVAIGSSTRCRTIGAVSAAVLAISAS</t>
  </si>
  <si>
    <t>MWPIWLLVLLTLSLATGRQVGRCSLARQLYRYGMAYNELPDWLCLVEGESFNTKAINPSNVDGSVDWGLFQINDRYWCKPADGRPSNDLCRLPCRLLLDDIRYSIACAKYIRKQQGFSAWVAWNNRCQGVKPNVNHCFRRRHRNS</t>
  </si>
  <si>
    <t>MTTWTSLFLLLGLGLLAVDAAAPWWKTASFYQIYPRSFKDSDGNGVGDLGVTEKLEYLKEIGVTATWLSPFLKSPMADFGYDISDFKAVDPLFGTMEDENMVSRAKELGVKIILDFVPNHSSDECDWFLRSAAGEEEYKDYYMWHPGLDEDGTRRPPTNWVSVFRGSAWEWHEGRQEYYLHQFHKKQPDFNFRNPVREEMNNVLRFWLEKGVDGFRVDAIYHAFEIEADENGNYPDEPRNDWTNDDEYGYTHKIYTVDQPETPHLVYEWRQILEQFQADNGGDERILMVETWSPEIVMHYYGNETADGAQIPFNFQLISNLHYDSDAYHYEYLINNWLNLMPEKSANWVIGNHDKNRVGSRFGADRVDLFNILLLTLPGCSITYQGEELGMLGYVSWEDTVDPQACNGYEANYMDNSRDPARTPMHWSDETMAGFTTGNSTLPVSTDYRQRNVKTERGVSLSHLNVFKRLQQLRQEPSIEEGSAEVKAVSYVLAVKRHLSGDFVYISLFNIFDSIENVNLSSVFGSLPAKFQYALVTEKIKKVGDQVSAGSVTLMPHESIVLRSTTT</t>
  </si>
  <si>
    <t>MLALRLFVLLQCSLLVLAGVCLIPQPVKRQRSLEDVIKNPWKLSPRLDGIVGGHRINITDAPHQVSLQTSSHICGGSIISEEWILTAAHCTYGKTADRKVRLGTSEFARSGQLLRVQKIVQHAQFNYTNVDYDFSLLQLAHPIKFDEKKAVKLPESQMKYMDGEACFVSGWGNTQNLLESREWLRQVEVPLVNQELSEKYKQYGGVTERMICAGFLEGGKDACQGDSGGPMVSESGELVGVVSWGGCAKPDYPGVYSRVSFARDWIKEHSG</t>
  </si>
  <si>
    <t>MLKFVILLSAVACALGGTVPEGLLPQLDGRIVGGSATTISSFPWQISLQSGSHSCGGSIYSSNVIVTAAHCLQSVSASVLQIRAGSSYWSSGGVTFSVSFKNHEGYNANTMVNDIAIIKINGALTFSSTIKAIGLASSNPANGAAASSGWGTLSYGSSSIPSQLQYVNVNIVSQSQCASSTYGYGSQIRSTMICAASGKDACQGDSGGPLVSGGVLVGVVSWGYGCAYSNYPGVYADVAALRSWVSN</t>
  </si>
  <si>
    <t>MRLLFTCILSILGMDYSASLWIKKYSENYHRPTYYNRAHRTKDHVDYNRALEERDKPKPVEVQKRLPFDATRDLTYYVNVLNEGSVICAGALISRRMVTSTHCFQPRRFDLIYEYTAKHLSILTGVELDDNPEPHQVIGFFMPVNKNRFTNYVALLALSNKLDRDKYRYIPLHRKKPQAGDDVKMAYYGPPKFQIRYNTRVMDIDRCKIHYGLKEVFHVSTFEPDFICVRNKRHSKKTTCSTRPGPLLIDNKLAAINIYGEHCDEDDDSTNMDIYLPIRPVIPFIQTATDALRATGSGPYNESYPTTLSPLLEAIVKKSPNVYVGGPPEELAFDDPLNGGPDRVKNSIENHVESVLDY</t>
  </si>
  <si>
    <t>MATSKWESDEEIQYFREYLRIPSVHPDPDYAPCVEFLRRQANLMDLPMKYYPANEQNPVVVLTWKGLNPELPSILLNSHMDVVPVFPENWTHPPFGADDEEGRIFARGTQDMKSVGMQHLAAVRALKRSGAKFKRTIHISFVADEEMGRYGMRPFVPTEDFRALNVGFAMDEGLASPDEQLPLFYAERAVWRVYFNSGTAGHGSLLLPNTAGEKLNYIVGKMMEFRRSQVQRLQNNPELVIGDVTINLTKLGGGVQSNVVPPLLMVCFDCRLALDVDFEEFEANLHKWCADVGGIEITYEQKQPKVPPTAIDGSNPFWLAFKKATDEMHISIKPQIFTGGTDSYIRAVGIPALGFSPMNNTPVLLHDHDEFIQADIYLRGVQIFQKIISNIA</t>
  </si>
  <si>
    <t>MLLHWLVLVASVTLISAGSSPERIVGGHPVLISEVPWQAALMYSEKYICAVIYSDKIIITAAHCVERPFDTLYSVRVGSVWKNLGGQHARVAVIRKHEYVSSTILFNDIAVIRLVDTLIFNAEVRPIQLADSAPAAGTEASVSGWGEGILWLQPTSLLKTSVKILDPNVCKRSYQYITKTMICAAALLKDSCHGDSGPLVSGGQLVGIVSYGIGCANPFFPGVYANVAELKPWILNAIEQ</t>
  </si>
  <si>
    <t>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SVVVHRNFSLCLRLVEK</t>
  </si>
  <si>
    <t>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RSCRPRSDEESRFTFGGRYRQPASSGRHAPHQSHSPHAFGHHTHSHAHGHATHGPHSSHHSSHTHLQQEDEGIYETADHHERQVVDARLDCHEPDSESDDFIQAQQQLARWASEDVVSVVVLDQPPSGTMSDSQPYIDVGPIGAIAQQQHPHQQQQQQQQQQHPHQHHGDHHQSSAAAAGSGSGVAAATSVNSSIMALPIVPNGISVSQRDYYPSPPSTETESSGSVIQPPIRRGLQSAAAAAAADTAALSQHQQQLQLLQLPIYQQHPHQHHHPQQSGDTSSSNNSQSQIIENGCYPEYK</t>
  </si>
  <si>
    <t>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GTSDQNRISTLTMVILTVIVKCVFISFATLAVCYRRKTTTLKYDPPYSKKPIAKSYGGAATAPHHSVEEVSLDGSSKLVYANQTGFRDKGIHGRRYTTCGEDDQSHAEKGILKHGYGLVHGEQLKDKWGDDNQSDNLELITQDGTLASTSGGAAASEVERTKSLNGYHEDILEALRNAATHRGTGTGNTPVGSGSLSEEMLRKTLQDCNNQLGYSAEQYKRNIGSKSSSRENICDNAAVHAIILDGSGGGLGGMGLGSSGAGGGSTSMSGGMPGHGGTMLHHHRSQHQLHQPSTVALQPQQLDDDDAPTGPLRIRNLEDLIRQLEHHSSRHMSPSGSEDIRMSETEADRHYRLESSACSESSQGSCRPRSDEESRFTFGGRYRQPASSGRHAPHQSHSPHAFGHHTHSHAHGHATHGPHSSHHSSHTHLQQEDEGIYETADHHERQVVDARLDCHTPDSESDDFIQAQQQLARWASEDVVSVVVLDQPPSGTMSDSQPYIDVGPSGAIAQQQHPHQQQQQQQQQQHPHQHHGDHHQSSAAAAGSGSGVAAATSANSSIMALPIVPNGISVSQRDYYPSPPSTETESSGSVIQPPIRRGLQSAAAAAAADTAALSQHQQQLQLLQLPIYQQHPHQHHHPQQSGDTSSSNNSQEQIIENGCYPEYK</t>
  </si>
  <si>
    <t>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SVVVHRNFSLCLRRKTTTLKYDPPYSKKPIKSYGGAATAPNHHSVEEVSLDGSSKLVYANQTGFRDKGIHGRRYTTCGEDQSHAEKGILKKHGYGLVHGEQLKDKWGDDNQSDNLELITQDGTLASTSGAAASEVERTLKSLNGYHEDILEALRNAATHRGTGTGNTPVGSGSLSEELRKTLQDCNNSQLGYSAEQYKRNIGSKSSSRENICDNAAVHAIILDGSGGLGGMGLGSSVGAGGGSTSMSGGMPGHGGTMLHHHRSQHQLHQPSTVALPQQLDDDDAPSTGPLRIRNLEDLIRQLEHHSSRHMSPSGSEDIRMSETEDRHYRLESSAACSESSQGSCRPRSDEESRFTFGGRYRQPASSGRHAPHQHSPHAFGHHTHHSHAHGHATHGPHSSHHSSHTHLQQEDEGIYETADHHEQVVDARLDCHETPDSESSTTVSPVG</t>
  </si>
  <si>
    <t>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LQAGIPCVIKLQSANTTISENRYNSCVLQQKLSSPF</t>
  </si>
  <si>
    <t>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SNQQIPQSQKTATIHASYSRSCRPRSDEESRFTFGGRYRQPASSRHAPHQSHSPHAFGHHTHHSHAHGHATHGPHSSHHSSHTHLQQEDEGIYTADHHERQVVDARLDCHETPDSESDDFIQAQQQLARWASEDVVSVVVLDPPSGTMSDSQPYIDVGPISGAIAQQQHPHQQQQQQQQQQHPHQHHGDHHSSAAAAGSGSGVAAATSVANSSIMALPIVPNGISVSQRDYYPSPPSTETSSGSVIQPPIRRGLQSAAAAAAAADTAALSQHQQQLQLLQLPIYQQHPHHHHPQQSGDTSSSNNSQSEQIIENGCYPEYK</t>
  </si>
  <si>
    <t>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LQAGIPCVIKQKLSSPF</t>
  </si>
  <si>
    <t>MKVIAAVLLCLLIIRTAHGQYVSCRNPNQRTGYCVNIPLCVPLNSVLAKNPTDSEMRFIRESRCLVSDQSDLPFVCCTPDTDYNTTRARPNDEVIHSTLPDRSICGGDIAYNQITKGNETVLTEFAWMVLLEYRPHDGQQLRTYCAGLINNRYVVTAAHCVSAATRARKGDVVSVRLGEHNTSAVVDCLNGRCLPEVQIAVEEIRIHESFGTRLFWNDIALIRLAREVAYSPSIRPVCLPSTVGLNWQSGQAFTVAGWGRTLTSESSPVKMKLRVTYVEPGLCRRKYASIVVLGSHLCAEGRSRGDSCDGDSGGPLMAFHEGVWVLGGIVSFGLNCGSRFWPAYTNVLSYETWITQNIR</t>
  </si>
  <si>
    <t>MKVIAAVLLCLLIIRTAHGQYVSCRNPNQRTGYCVNIPLCVPLNSVLAKNPTDSEMRFIRESRCLVSDQSDLPFVCCTPDTDYNTTRARPNDEVIHSTLPDRSICGGDIAYNQITKGNETVLTEFAWMVLLEYRPHDGQQLRTYCAGLINNRYVVTAAHCVSAATRARKGDVSFRVSVRLGEHNTSAVVDCLNGRCPEPVQIAVEEIRIHESFGTRLFWNDIALIRLAREVAYSPSIRPVCLPSTGLQNWQSGQAFTVAGWGRTLTSESSPVKMKLRVTYVEPGLCRRKYASIVLGDSHLCAEGRSRGDSCDGDSGGPLMAFHEGVWVLGGIVSFGLNCGSRFPAVYTNVLSYETWITQNIR</t>
  </si>
  <si>
    <t>MFCRISGNKSRGKVIAKTVHSDMLWRCEYLILGMLLLAELTQLGEAVTAQQRRNRRLRSDNGTKRLTGTKNQTGIRSNRRQGTARKLSAKRVNQNKKATSSKIQSRIVGGTSTTISTTPYIVQLRRGSNLCSGSLITEQWVLTAAHCKGYSASDFTVRGGTTTLDGSDGVTRSVSSIHVAPKFTSKKMNMDAALLKNQSLTGTNIGTISMGNYRPKAGSRVRIAGWGVTKEGSTTASKTLQTAQIVVRQQKCRKDYRGQATITKYMLCARAAGKDSCSGDSGGPVTRNNTLLGISFGYGCARAGYPGVYTAVVAIRQWATNIMAN</t>
  </si>
  <si>
    <t>MACNASKTSLLRAIAKRGYATCPRPVGDLSAVNVKVLENKLVVATADATPVSRVSLVLGAGSRNESYDIQGASHLLRLAGGLSTQNSTAFAIARNIQQGGTLTTWGDRELVGYTVTTTADNAETGLRYLQDLLQPAFKPWELVDNAKVVNQLNAVSTEERAIELVHKAAFRNGLGNSIYSPRFQLGKLSSESLLHYAQTFAAGRAAVVGVGIDNNTLAGFAQTLQFPSGGSKAASANWYGGDARKTSGHRAVVAVAGQGAAASNHKEALAFAILEQALGAKAATKRGTSAGLFGAVNCAGGVGASVKAVNASYSDAGLFGFVVSADSKDIGKTVEFLVRGLKSSVSDKDVARGKALLKARIISRYSSDGGLIKEIGRQAALTRNVLEADALLAIDGISQSQVQEAAKKVGSSKLAVGAIGHLANVPYASDL</t>
  </si>
  <si>
    <t>MKREDTTDYRLPTNLVPTHYELYWHPDLETGNFTGQQRISIKVVEATNQILHSYLLDITSVYVLNREVEKFELEEERQFLIITLTEELAVDASITLGIFGGQMKDKLVGLYSSTYLNEAGATRTISTTKFEPTYARQAFPCFDEPAMATFAITVVHPSGSYHAVSNMQQTESNYLGDYTEAIFETSVSMSTYLVCIVSDFASQSTTVKANGIGEDFSMQAYATSHQINKVEFALEFGQAVTEYYIYYKVPYPLTKLDMAAIPDFASGAMEHWGLVTYRETALLYDPSYSSTANKSIAGTLAHEIAHQWFGNLVTMKWWNDLWLNEGFARYMQYKGVNAVHPDWMLEQFQIVALQPVLLYDAKLSSHPIVQKVESPDEITAIFDTISYEKGGSIRMLETLVGAEKFEEAVTNYLVKHQFNNTVTDDFLTEVEAVVTDLDIKKMLTWTEQMGYPVLNVSKVADGSFKVTQQRFLSNPASYEEAPSDSAYGYKSVPITWFADDGSENSFIYDYDVDSVGIAVPSEVQWIKLNVNQTGYYRVNEESLWALLIQQLTTSPARFEIADRGHLLNDAFALADANQLSYKIPLDMTYLAQERDFVPWYVASNKLRSLHRSLMFSEGYVSYLTYARSLIAGVYEEVWTVDADNHLKNRLRVSILTAACALGVPDCLQQASERFSTFLENPTTRPSDLREIVYYYGMQQSTSQSSWDQLFQLFVAETDASEKLKLMYGLSGVRNSYLFDFLAQASSDESIVRSQDYFTCVQYIAANPVGEPVVWEFYREQWPQLTRFGLNNRNFGRLIAQITANFASSVKLEEVQHFFSKYPESGAGANSRLEVETIKYNIEWLSRNEADITDWLSGTASPLTKKNQ</t>
  </si>
  <si>
    <t>MFLSGYWLQVVLSWAVVAFATATVVVAVQKAQLERDLRDVQDKIDVFEESGESRTRMKREDTTDYRLPTNLVPTHYELYWHPDLETGNFTGQQRISIKVEATNQIILHSYLLDITSVYVLNREVEKFELEEERQFLIITLTEELAVDSITLGIIFGGQMKDKLVGLYSSTYLNEAGATRTISTTKFEPTYARQAFPFDEPAMKATFAITVVHPSGSYHAVSNMQQTESNYLGDYTEAIFETSVSMTYLVCIIVSDFASQSTTVKANGIGEDFSMQAYATSHQINKVEFALEFGQVTEYYIQYYKVPYPLTKLDMAAIPDFASGAMEHWGLVTYRETALLYDPSSSTANKQSIAGTLAHEIAHQWFGNLVTMKWWNDLWLNEGFARYMQYKGVAVHPDWGMLEQFQIVALQPVLLYDAKLSSHPIVQKVESPDEITAIFDTIYEKGGSVIRMLETLVGAEKFEEAVTNYLVKHQFNNTVTDDFLTEVEAVVDLDIKKLMLTWTEQMGYPVLNVSKVADGSFKVTQQRFLSNPASYEEAPSSAYGYKWSVPITWFADDGSENSFIYDYDVDSVGIAVPSEVQWIKLNVNQGYYRVNYEESLWALLIQQLTTSPARFEIADRGHLLNDAFALADANQLSYIPLDMTAYLAQERDFVPWYVASNKLRSLHRSLMFSEGYVSYLTYARSLIGVYEEVGWTVDADNHLKNRLRVSILTAACALGVPDCLQQASERFSTFLEPTTRPSPDLREIVYYYGMQQSTSQSSWDQLFQLFVAETDASEKLKLMYGSGVRNSQYLFDFLAQASSDESIVRSQDYFTCVQYIAANPVGEPVVWEFYEQWPQLTTRFGLNNRNFGRLIAQITANFASSVKLEEVQHFFSKYPESGAANSRLEAVETIKYNIEWLSRNEADITDWLSGTASPLTKKNQ</t>
  </si>
  <si>
    <t>MRQLLVLLVLVGIGHSAAKLNRVQLQVNKNFTKTHGSVKAEKTVLASKYFLAETSFSVSSSGATENLHNSMNNEYYGVIAIGTPEQRFNILFDTGSANWVPSASCPASNTACQRHNKYDSSASSTYVANGEEFAIEYGTGSLSGFLSDIVTIAGISIQNQTFGEALSEPGTTFVDAPFAGILGLAFSAIAVDGVTPFDNMISQGLLDEPVISFYLKRQGTAVRGGELILGGIDSSLYRGSLTYVPSVPAYWQFKVNTIKTNGTLLCNGCQAIADTGTSLIAVPLAAYRKINRQLATDNDGEAFVRCGRVSSLPKVNLNIGGTVFTLAPRDYIVKVTQNGQTYCSAFTYMEGLSFWILGDVFIGKFYTVFDKGNERIGFARVAD</t>
  </si>
  <si>
    <t>MTQQQPPWPSPISSSSSNPRGKCWLILVLMAVLPLVADVGALPFLFTHIPQINWTQPEMESWVIEEQPRSIEPHLEPVLHPNRTHRALSSDSTDAEFLRLVSIRHNQTASSRMLWYDVAGGDGLVYPPFVDKALKLLNLKQVAFEIESVMSKVTCTACRAGAGMLQHQIQSGKTDAELIRMITDYCTNLNIQSARVQGVAQLFGSELIYVLKRVNLSPDELCSFVIGDGCADVYNPYHEWEVIFPVPKPPRLPDLPIPMEAAPFFKVLHISDTHYDPHYAEGSNADCNEPLCCRSSGRPATPNAAAGKWGDYRKCDTPKRTVDHMLSHIAETHKDIDYILWTGLPPHDVWNQTKEENLAIIKDTVKQMVEMFPGVPIFPALGNHESAPVNSFPPYVNQVDISISWLYDELDIQWRRWLPQSVTHTVRRGAFYSVLVRPGFRISLNMNYCNNKNWWLLLNSTDPATELQWFIYELQSAEFSNEKVHVIGHIPGHSDCLKVWSRNFYKIISRYESTVTAQFYGHTHYDEFEMFYDPHDLNHNGIAYIGPSVSPYYDLNPGYRIYYVDGDHDATTRLVIDHESWIMNLKEALYGYPIWYKLYTARAAYNMKALRPSDWNNLLNELTNNQELFELYYKYYWNSPARPTCDAECKKRLICDCRSGRSHDRKHFCAEVESKIDEESSKSWKSFYKGLTNSAEDRTEEPAPTTDGYGPFDVVIVNVG</t>
  </si>
  <si>
    <t>MTQQQPPWPSPISSSSSNPRGKCWLILVLMAVLPLVADVGALPFLFTHIPQINWTQPEMESWVIEEQPRSIEPHLEPVLHPNRTHRALSSDSTDAEFLRLVSIRHNQTASSRMLWYDVAGGDGLVYPPFVDKALKLLNLKQVAFEIESVMSKVTCTACRAGAGMLQHQIQSGKTDAELIRMITDYCTNLNIQSARVQGVAQLFGSELIYVLKRVNLSPDELCSFVIGDGCADVYNPYHEWEVIFPVPKPPRLPDLPIPMEAAPFFKVLHISDTHYDPHYAEGSNADCNEPLCCRSSGRPATPNAAAGKWGDYRKCDTPKRTVDHMLSHIAETHKDIDYILWTGLPPHDVWNQTKEENLAIIKDTVKQMVEMFPGVPIFPALGNHESAPVNSFPPYVNQVDISISWLYDELDIQWRRWLPQSVTHTVRRGAFYSVLVRPGFRISLNMNYCNNKNWWLLLNSTDPATELQWFIYELQSAEFSNEKVHVIGHIPGHSDCLKVWSRNFYKIISRYESTVTAQFYGHTHYDEFEMFYDPHDLNHNGIAYIGPSVSPYYDLNPGYRIYYVDGDHDATTRLVIDHESWIMNLKEALYGYPIWYKLYTARAAYNMKALRPSDWNNLLNELTNNQELFELYYKYYWNSPARPTCDAECKKRLICDCRSGRSHDRKHFCAEVESKIDEESSKSWKSFYKGLTN</t>
  </si>
  <si>
    <t>MKPVSQSQAAYSSPHLVEPGVAKSTSPHIMTQQQPPWPSPISSSSSNPRKCWLILVLMAVLPLVADVGALPFLFTHIKPQINWTQPEMESWVIEEQPRIEPHLEPVLHPNRTHRALSSDSTDAEFLQRLVSIRHNQTASSRMLWYDVGGDGLVYPPFVDKALKLLNLKQVAFEIENSVMSKVTCTACRAGAGMLQHIQSGKTDAELIRMITDYCTNLNIQSARVCQGVAQLFGSELIYVLKRVNLPDELCSFVIGDGCADVYNPYHEWEVIFPPVPKPPRLPDLPIPMEAAPFFVLHISDTHYDPHYAEGSNADCNEPLCCRLSSGRPATPNAAAGKWGDYRKDTPKRTVDHMLSHIAETHKDIDYILWTGDLPPHDVWNQTKEENLAIIKDVKQMVEMFPGVPIFPALGNHESAPVNSFPPPYVNQVDISISWLYDELDIWRRWLPQSVTHTVRRGAFYSVLVRPGFRIISLNMNYCNNKNWWLLLNSTPATELQWFIYELQSAEFSNEKVHVIGHIPPGHSDCLKVWSRNFYKIISRESTVTAQFYGHTHYDEFEMFYDPHDLNHPNGIAYIGPSVSPYYDLNPGYIYYVDGDHDATTRLVIDHESWIMNLKEANLYGYPIWYKLYTARAAYNMKLRPSDWNNLLNELTNNQELFELYYKYYWKNSPARPTCDAECKKRLICDCSGRSHDRKHFCAEVESKIDEESSKSWKSWFYKGLTNSAEDRTEEPAPTTGYGPFDVVIVNVG</t>
  </si>
  <si>
    <t>MSIKCVHLVGLLVLLMGGANALFDHTLKRDFPGPYCARENTCCKDRHDGSVPISNTLCYCDEFCDRDDSSDCCPDYRSFCIGEVDPIISCEHNGVYFSYNTTWDNCNECRCLEGGSVQCDEDLCLTDDAIVHSVNSIHRLGWSARKYQWWGRKYSEGLKLRLGTKEPTYRVKAMTRLKNPTDGLPSSFNALDKWSSISEVPDQGWCGASWVLSTTSVASDRFAIQSKGKENVQLSAQNILSCTRRQGCEGGHLDAAWRYLHKKGVVDENCYPYTQHRDTCKIRHNSRSLRANGCKPVNVDRDSLYTVGPAYSLNREADIMAEIFHSGPVQATMRVNRDFFAYSGVYRETAANRKAPTGFHSVKLVGWGEEHNGEKYWIAANSWGSWWGEHGYRILRGSNECGIEEYVLASWPYVYSYYNVKS</t>
  </si>
  <si>
    <t>MLRPLCIIQILLLAFLANESESSNTHLHRYMLDTYKPQHNRKTQMNYKRRTVRSDHEMAIDPNNPNNPNNPNNSDSPDNPNNLNNPNNPNNDTVQYGHKEPVVTLTNSDKKVPLHELMVRLYQQNKYICMGTVISEMLVITTSTCFNASSEVVTMKMYDDEVLEGKRVALNQTYLKGADPMLVAIQLTKSPKNSKVGDTVKLCDSELEIYEPIELPLWIRSRHSIHSQTTYIIPMQACRLRMRDPAMVATDTMICVKNMKYTAQCQLAMGNPLVHDERICGINVAGHNCPAYTGDLYIRVYDALAFSIMGMEIIKNSRIEDTI</t>
  </si>
  <si>
    <t>MIHKSIAHLLGLAVIMLMMWKPTPTDSYAVGQSKYGRIEKFPYQVMLIGQLWRKRILCGGTLLDKRWILTAGHCTMGVTHYDVYLGTKSVEDTEVSGGVLRSNKFIVHERFNPETAANDIALVKLPQDVAFTPRIQPASLPSRYRHDFAGMSVVASGWGAMVEMTNSDSMQYTELKVISNAECAQEYDVVTSGVICKGLKDETVCTGDSGGPLVLKDTQIVVGITSFGPADGCETNIPGGFTRVTYLDWIESKIGSHGQVHQQYLRPQQQHHHHQYSDNNL</t>
  </si>
  <si>
    <t>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GAKKFVVTTGNTGRKTNNRFSSTNNYHSTVALHGSNALQYYSSHSESQGQTDHGFYQMVKKDEKEKILIPEKASSFKFHPGRLCEQCYYCSGKFGLYDTPCHVGQIKSVERQQKILANEEKLTVDNCLCDACFRVDRRANVPSYKKRLSASGHLEMGSAAGSALEKQFAGDSGVITESGGEAGTAAVAVQQRSCGVKDCVEAARHSLRRKCIRKRVKKYQLSLEIPAGSSNVLCEAHYNTVIQFSGCVLCKRRLGKNHMYNITTQDTIRLEKALSEMGIPVLGMGTAVCKLCRYFANLLIKPPDSTKAQKAEFVKNYRKRLLKVHNLQDGHELSEADEEEAPNATETERPTSDGHEDPEMPMVADYDGPTDSNSSSSSTALDTSKQMSKLQAILQQNVGADAAGAAGTGTVAASPGGSGSGADISNVLGNPNISMRELFHGEEELGVQFKVPFGCSSSQRTPEGWTRVQTFLQYDEPRRLWEELQKPYGNQSSFLRHLILLEKYYRNGDLVLAPHASSNATVYTETRQRLNSFDHGHCGGLNIAGSPSSSGSGKRSGVPQPTGASVLATALTTPLSHSSSSASISSEQHSSVDPVIPLVDLNDDDEGEDGAGGAGERESTNRQQVILECLRTASVDKLTKQLSSNAVTIIARPKDKSQLSCNSGSSTSISSSSAISSPEEVAVTKVTAVAPVQSKDAPPLAPASSGVSNSRSILKTNLLGMNAVELVPLTTAPHAYKPTGCHKPEKQQKILDVANKQPGSQGEPVPSSALLLQSKLKPPTHQQQVSGSGAGTSGSQKPSNVAQLLSSPPELISLHRRQTSAAAGSSSFLQGKRLQLPRSGAGPSGAGTGTGAGAAGSRSAGGPPPPNVVLPDALTPQERHESKSWKPTLIPLEDQHKVPNKSHALYQTADGRRLPALVVQSGGKPYLISIFDYNRMCILRREKLMRDQLLKSNAKPKPQNQQQQQGQHQQQQNSAASAAAFSNMVKLAQQHTARQQLQQLQQKPQQQQQLPTLQPGVRLARLPQKLLMPPLTNPQIGSQAPNLQPLLSSTLDNSNNCWLWKNFPDNQYLLNGNGGGAGSSSSKLPHLTAKPATATSSSGAANKSAGSLFTLKQQHQQKLIDNAIMSKIPKSLTVIPQQMGGNTGGDMGGSSSSGK</t>
  </si>
  <si>
    <t>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DSSHSESQGQTDHGFYQMVKKDEKEKILIPEKASSFFHPGRLCEDQCYYCSGKFGLYDTPCHVGQIKSVERQQKILANEEKLTVDCLCDACFRHVDRRANVPSYKKRLSASGHLEMGSAAGSALEKQFAGDSGVTESGGEAGSTAAVAVQQRSCGVKDCVEAARHSLRRKCIRKRVKKYQLSLIPAGSSNVGLCEAHYNTVIQFSGCVLCKRRLGKNHMYNITTQDTIRLEKLSEMGIPVQLGMGTAVCKLCRYFANLLIKPPDSTKAQKAEFVKNYRKRLKVHNLQDGSHELSEADEEEAPNATETERPTSDGHEDPEMPMVADYDGPTSNSSSSSTAALDTSKQMSKLQAILQQNVGADAAGAAGTGTVAASPGGSGGADISNVLRGNPNISMRELFHGEEELGVQFKVPFGCSSSQRTPEGWTRVTFLQYDEPTRRLWEELQKPYGNQSSFLRHLILLEKYYRNGDLVLAPHASNATVYTETVRQRLNSFDHGHCGGLNIAGSPSSSGSGKRSGVPQPTGASVATALTTPLTSHSSSSASISSEQHSSVDPVIPLVDLNDDDEGEDGAGGAGRESTNRQQDVILECLRTASVDKLTKQLSSNAVTIIARPKDKSQLSCNSGSTSISSSSSAISSPEEVAVTKVTAVAPVQSKDAPPLAPASSGVSNSRSIKTNLLGMNKAVELVPLTTAPHAYKPTGCHKPEKQQKILDVANKQPGSQGPVPSSALLGLQSKLKPPTHQQQVSGSGAGTSGSQKPSNVAQLLSSPPELSLHRRQTSGAAAGSSSFLQGKRLQLPRSGAGPSGAGTGTGAGAAGSRSAGPPPPNVVILPDALTPQERHESKSWKPTLIPLEDQHKVPNKSHALYQTAGRRLPALVQVQSGGKPYLISIFDYNRMCILRREKLMRDQLLKSNAKPKPNQQQQQGQTHQQQQNSAASAAAFSNMVKLAQQHTARQQLQQLQQKPQQQQLPTLQPGGVRLARLPQKLLMPPLTNPQIGSQAPNLQPLLSSTLDNSNNWLWKNFPDPNQYLLNGNGGGAGSSSSKLPHLTAKPATATSSSGAANKSASLFTLKQQQHQQKLIDNAIMSKIPKSLTVIPQQMGGNTGGDMGGSSSSG</t>
  </si>
  <si>
    <t>MGLLLLLVLIAGIGCATAAANIDLEAKTFVNQSSDRYYRFYNEIAAETYANNEEDFDALFSKLNNVKRIAEELVSISRQAATYDLDRIRSPQTKMALQLRTAGDLFVLGDDYFSSVQMNLAALQTLSTDKDIEPYLGGANMPNEDDSLAYFPDIQKIVQSSKDADELKYYWEAWRDKNQLWASLNFYTIVQSYQRAKILEVPVHKLWYRYDSQEMLQQMEQAMTELRPAYQQLHAFVRQELHKKYSDVVNLNGPIPDHLFQQVLEQAWASGSILEDYYPRAQLPEFDEYVSHLTKTMVNESENFYTSLGFEPLSAEFHKNQLKEPNQDSPNDDCRPSIFDLTPVYLMYCEKVSFRKLMQYHSHMARVYYAQQKSHLPSYYFKAYNLEFAVGEVVLSASSPAHLTGRRLAKEVLSETALMSRLFRMAIHTILSIPLYYVHTKMHDLLNDTVDMDTVNKHYWRLMEQHAGIEAPSDRSEGAIDFPYKFYVNIQSFQTQKFISEVLGYQFYREFCKKSYNRGPLHNCDFYGSLAVGNDLKAMSLGSTKPWKQVVGKILPNNTGLSSLALLEYYQPVLDWLNKYNKDANSKIWTASKKKI</t>
  </si>
  <si>
    <t>MALQELRTAGDLFVLGDDYFSSVQMNLAALQTLSTDKDIEPYLGGANMPEDDSPLAYFPDIQKIVQSSKDADELKYYWEAWRDKNQLWASLNFYTIVQYQRAAKILEVPVHKLWYRYDSQEMLQQMEQAMTELRPAYQQLHAFVRQEHKKYGSDVVNLNGPIPDHLFQQVLEQAWASGSILEDYYPRAQLPEFDEYSHLTAKTMVNESENFYTSLGFEPLSAEFHKNQLKEPNQDSPNDDCRPSIDLTPHVYLMYCEKVSFRKLMQYHSHMARVYYAQQKSHLPSYYFKAYNLEAVGEAVVLSASSPAHLTGRRLAKEVLSETALMSRLFRMAIHTILSIPLYVHTKVMHDLLNDTVDMDTVNKHYWRLMEQHAGIEAPSDRSEGAIDFPYKYVNIDQSFQTQKFISEVLGYQFYREFCKKSYNRGPLHNCDFYGSLAVGNLKAMMSLGSTKPWKQVVGKILPNNTGLSSLALLEYYQPVLDWLNKYNKDNSKIGWTASKKKI</t>
  </si>
  <si>
    <t>MRKTWVKRENIYFKPFYKQKSKMFLLLIFLVGISFIAYQAFSLNQLPGVAPWNLQQIKRKHQQMMQSLGSKQRDVDDFDGGGADAVAPAGGETSPVAGEDPIKIVRGTRLFDYDAYKPNFEGKFRCLDGSKEIPFDHLNDNYCDCEEGSDEPSTNACAKGRFYCRYQKRHITGRGLDIYVASSRINDHVCDCCDGSEWSTATKCPNDC</t>
  </si>
  <si>
    <t>MRKTWVKRENIYFKPFYKQKSKMFLLLIFLVGISFIAYQLPGVPAPWNLQIKRKHQQMMQSLGSKQRDVDDFDGGGADAVAPAGGETSPVAGHEDPIKVRGTRLFDYDAYKPNFEGKFRCLDGSKEIPFDHLNDNYCDCEEDGSDEPTNACAKGRFYCRYQKRHITGRGLDIYVASSRINDHVCDCCDGSDEWSTAKCPNDC</t>
  </si>
  <si>
    <t>MSSLQRTMLKGKLPPTIPGGRIGRADSFKKSRIRDYKPGMWNEFFAEKEVTVDEQRTFRIYRTKQPEKPGPVLLLLHGGGYSALTWAHFCSEVTSMIHQCLCIDMRGHGDSKVDDEDDLSADTLAKDIGDLILKLYPEEVPQLFVVGSMGGAIAVHFAHMALVPNLIGITVIDVVEGTAMEALASMQSFLRSRPKYQSIPNAIEWCIRSGQVRNVDSAKVSMPGQIINCTTNKLATNDLPLPDDVEEAHHNSMFPNPFSISEDEESSPPGDDAADGSSESAAAGADFKKPNTTKTTEAAKNYTWRIDLSKSEKYWVGWFSGLSDKFLNLRLPKQLLLASIDGLRTLTVGQMQGRFQMQVLARCGHAVHEDRPHEVAEVISGYLIRNRFAEAAEFRCHMPS</t>
  </si>
  <si>
    <t>MKDGGHITLTLPPGSAATTDERGRKSLRRAWNQLPRCQRNLIILGITGFVTVLLCLSGDQLLAASLKDVDTKAEVAAYQMPLPNPHHHPGVDKDVPKDAAVPVPADKRAPRVEAVSDKFNELVAYGEANSAENVARLPETVAAEGLPASAMAVALPPPDSNKEQDIGGIDILNNVEEPVAQDPAEPLSEGEQLEQAKNPLTLGGVSFKEHLKKIKPILAKGQHFHGATNERQSAVVAAFKHSWAGKKYAWGHDNLKPISQYSHEWFGLGLTIVDSLDTMYIMGLDDEFKEGRDWEQSLRFDTKRDVNLFEVTIRVLGGLLSAYHLSGDTMFLAKAAELGNRLLAFQSPSNIPYSDVNLGDLSAHSPKWSPDSSTSEVTTIQLEFRDLSRSTNSIYEQVAHKVNEKVHDLEKNHGLVPIFINANTGTFRNYATISLGARGDSYEYLLKQWIQTGRKDNDNLILDYMQAVDGVLTQLMRRTPREHWVYIGELNGKDFKPKMDHLTCYLPGTLILGHQNGMPDSHLILARDLLDTCYQTYMMPTHLAAEISYFALTEKDDQDIYVKPNDAHNLLRPEFVESLYYFYSITGNTYQDMGWKIFQAFETHAKVNAGYTSMGNVKNTQSTRLRDLMESFWMSETKYFYLLFSDDRKEIDLEQWVFNSEGHPLPVYPLK</t>
  </si>
  <si>
    <t>MDLRVSFSDKLKLGAKIIGHKVVQYKLGTGQTKELATKYGQLKGQQRRTYDGEPYYSFEGIPFAQPPVGELRFRAPQPPSSWQGVRDCTYAREKPMQRSITNAAEGSEDCLYLNVYAKRLESPKPLPVMVWIFGGGFQVGGASRELYPDYFMKHDILLVTINYRVGVLGFLSLKDKELKIPGNAGLKDQIQALRWVENIASFNGDPESITVFGESAGGASTHILMQTEQARGLFHRAIVQSGSALAWATQPDRKWPQRLGKELGYAGNLESEKELLEFFQQIPASKLAQYCNSITQEEQRDYEILAFAPVIEPYVGDDCVIPKSQQEQLSSAWGNSIPMIIGGSFEGLFSYRTTLDDPLYMLSAFEAIIPKQVRDAIDKEELAEMVRRLKKSFDDPDRASMELYECLHILSIKNFWHDIHRTLLARLAYATNLPTYLYRFDDSPHFNHYRILKCGKKVRGVCHADDISYMFYGILSSKLDKNSPEYRTIELVGMWTSFATTGDPNCEIIAPVKWDPLRPGGVENCLNIADGLEFIPLPEKQFVVWDSFYTRESL</t>
  </si>
  <si>
    <t>MRLLWLLATLVALTSAGILKDSPKERYDNFRVYKLTIQNKIQLAAIEKIELTKKYNIWKEYDERSRQIDIMVSPGELNHFQELLKFNNISSELMIENVERIDEEQVTPTADSATFGWTKYYELEEIEAWLDEILNAYPSVTEEFIVGSYEGRTIRGIKISHKAGNPGIFIESNIHAREWITSASATWFINQLLTSEADVRSLADNYDWHIIPVFNVDGFEYSHKKDRMWRKTRQPHATNACIGADNRNFDSYWLQNNGASDNPCSETFAGDNPESEPEAKALVEYLTKIQDQISYISFHSYGQYLLSPYGHTNEEFPENYNDILTIGKAFADAIEALPYGTVYYGSTADVLYVATGTSVDWVFNELGKKIGYTIEYRDKGRYGFILPPVQIINCEELMVGMLALIEKTKELGY</t>
  </si>
  <si>
    <t>MDDTDFSLFGQKNKHKKDKADATKIAHTPTSELDLKRIIISRPTNEDTYNCARAGIALILNHKDVKGQKQRVGTERDRDDMEATLQGFGFDVRTFDDLFSEINDTLKEVAREDHSQNDCFVLAVMSHGTEGKVYAKDMSYPVERLWNFLGDNCKTLKNKPKLFFIQACRGANLEKAVEFSSFAVMTRELVPEPAAAQPITYAIPSTADILVFYSTFDKFFSFRNVDDGSWFIQSLCRVLDQAAANAATPEGVELLRLLTAVNRKVAYEYQSNTKNEALNQMKEMPNFMSTLTKTQLRVKPK</t>
  </si>
  <si>
    <t>MATLWLVLHLIPLCWAASNEANSRIVGGVPVDIASVPYLVNLRIGGNFMGGSLVTPQHVVTAAHCVKGIGASRILVVAGVTRLTETGVRSGVDKVYTPAYNTRTLTSDVAVLKLKAPISGPKVSTIELCNTSFKAGDLIKVSGWGQIERNKAVSMQVRSVDVALIPRKACMSQYKLRGTITNTMFCASVPGVKDACGDSGGPAVYQGQLCGIVSWGVGCARKSSPGVYTNVKTVRSFIDKALG</t>
  </si>
  <si>
    <t>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LNFVEVSNVSFPGMGIKGKEGVILKRTGSTRPGQAGCNFFGCFQKNCCVRCNYFCSDVVCTWRNRWFFVKETCFGYIRPTDGSIRAVILFDQGFDVSTGIYQTGMRKGLVLTNNRHIVLKCWTRRKCKEWMQYLKNTANSYARDFTLPNPHMSFAPMRNTHATWYVDGAQYMSAVADGLEAALEEIYIADWWLSPEIYMKRPALDGDWRLDKILLRKAEQGVRVFVLLYKEVEMALGINSYYSKSTLAKHENIKVMHPDHARGGILLWAHHEKIVVIDQTYAFMGGIDLCYGRWDDHHHRLTDLGISTSSFSGSTRRTPSLYFTKDDTDSAFGSRKSSRNAHYDTSAKERPPSPPDEPNTSIELKTLKPGDRLLIPSTLVSSPGETPAESGIALEGMKLNTPEERKNVLDRLKNNAMKGARMGKDFMHRLTATETEEKSAEVYTIESEEATDEVNLNMASGGQEVAITTSSTQILSEFCGQAKYWFGKDYSNFILKDWMNLSPFVDIIDRTTTPRMPWHDVGLCVVGTSARDVARHFIQRWNAMKLEKLRNTRFPYLMPKSYHQVRLNPNIQQNRQQRVTCQLLRSVSAWSCGFIEADLEQSIHDAYIQTITKAQHYVYIENQFFITMQLGMGVPGAYNNVRNQIGETFKRIVRAHKERKPFRVYVIMPLLPGFEGDVGGSTGIAVRAITHWNYASIRGRTSILTRLQEAGIANPENYISFHSLRNHSFLNNTPITELIYVHSKLLADDRVVICGSANINDRSMIGKRDSEIAAILMDEEFEDGRMNGKKYPSGVAGRLRKYLFKEHLGLLESEGSSRSDLDINDPVCEKFWHGTWRRISMQNTIYDEVFKCIPTDFVKTFASLRKYQEEPPLAKTAPDLAANRANDIQGYLVLPLEFLNKEVLTPPGTSKEGLIPTSVW</t>
  </si>
  <si>
    <t>MMATCLDTKTSKNHEAQQLQLPRQASSNANLPHLQVRRHRRSISQLMASVEHPTDDVYRPAHYGGYVNRGYDDLDSSYYFAQYEAMADAGTVGGALPPALTNSDEEHGSGEEDASEENSNNEEGEGVFRDCTDEAVVEHHNRCLPEFFSLVDSEYDETLAFPDSVTILSNVGDKPVLVERKETDDDEEEFDDEENNVVLRHEIPFTSIYGPSVKFNSFQRKVFIPGREIHVRIVDTERSVTTHLLPNLYTIELTHGPFKWTIKRRYKHFNSLHQQLSFFRTSLNIPFPSRSHKERTTLKATAREMADESTLKDLPSHTKVKQTSTPLRAEGRSSKIAGSNANNMAMISPNHSSILAGLTPRRIQKKRKKKKKRKLPRFPNRPESLVTVENLSRIKQLEDYLYNLLNISLYRSHHETLNFVEVSNVSFVPGMGIKGKEGVILRTGSTRPGQAGCNFFGCFQKNCCVRCNYFCSDVVCGTWRNRWFFVKETCGYIRPTDGSIRAVILFDQGFDVSTGIYQTGMRKGLQVLTNNRHIVLKCWRRKCKEWMQYLKNTANSYARDFTLPNPHMSFAPMRANTHATWYVDGAQYSAVADGLEAALEEIYIADWWLSPEIYMKRPALDGDYWRLDKILLRKAEQVRVFVLLYKEVEMALGINSYYSKSTLAKHENIKVMRHPDHARGGILLWAHEKIVVIDQTYAFMGGIDLCYGRWDDHHHRLTDLGSISTSSFSGSTRRTSLYFTKDDTDSAFGSRKSSRNAHYDTSAKERPPSPPPDEPNTSIELKTLPGDRLLIPSTLVSSPGETPAESGIALEGMKLNTPEMERKNVLDRLKNNAKGARMGKDFMHRLTATETEEKSAEVYTIESEEATDHEVNLNMASGGQEVITTSSTQILSEFCGQAKYWFGKDYSNFILKDWMNLNSPFVDIIDRTTTPMPWHDVGLCVVGTSARDVARHFIQRWNAMKLEKLRDNTRFPYLMPKSYHVRLNPNIQQNRQQRVTCQLLRSVSAWSCGFIEADLVEQSIHDAYIQTITAQHYVYIENQFFITMQLGMGVPGAYNNVRNQIGETLFKRIVRAHKERKPRVYVIMPLLPGFEGDVGGSTGIAVRAITHWNYASISRGRTSILTRLQEAIANPENYISFHSLRNHSFLNNTPITELIYVHSKLLIADDRVVICGSANIDRSMIGKRDSEIAAILMDEEFEDGRMNGKKYPSGVFAGRLRKYLFKEHLLLESEGSSRSDLDINDPVCEKFWHGTWRRISMQNTEIYDEVFKCIPTDFKTFASLRKYQEEPPLAKTAPDLAANRANDIQGYLVDLPLEFLNKEVLTPGTSKEGLIPTSVW</t>
  </si>
  <si>
    <t>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GKEGVILKRTGTRPGQAGCNFFGCFQKNCCVRCNYFCSDVVCGTWRNRWFFVKETCFGYIPTDGSIRAVILFDQGFDVSTGIYQTGMRKGLQVLTNNRHIVLKCWTRRKKEWMQYLKNTANSYARDFTLPNPHMSFAPMRANTHATWYVDGAQYMSAVDGLEAALEEIYIADWWLSPEIYMKRPALDGDYWRLDKILLRKAEQGVRVVLLYKEVEMALGINSYYSKSTLAKHENIKVMRHPDHARGGILLWAHHEKVVIDQTYAFMGGIDLCYGRWDDHHHRLTDLGSISTSSFSGSTRRTPSLYTKDDTDSAFGSRKSSRNAHYDTSAKERPPSPPPDEPNTSIELKTLKPGDLLIPSTLVSSPGETPAESGIALEGMKLNTPEMERKNVLDRLKNNAMKGAMGKDFMHRLTATETEEKSAEVYTIESEEATDHEVNLNMASGGQEVAITTSTQILSEFCGQAKYWFGKDYSNFILKDWMNLNSPFVDIIDRTTTPRMPWDVGLCVVGTSARDVARHFIQRWNAMKLEKLRDNTRFPYLMPKSYHQVRLPNIQQNRQQRVTCQLLRSVSAWSCGFIEADLVEQSIHDAYIQTITKAQHVYIENQFFITMQLGMGVPGAYNNVRNQIGETLFKRIVRAHKERKPFRVYIMPLLPGFEGDVGGSTGIAVRAITHWNYASISRGRTSILTRLQEAGIANENYISFHSLRNHSFLNNTPITELIYVHSKLLIADDRVVICGSANINDRSIGKRDSEIAAILMDEEFEDGRMNGKKYPSGVFAGRLRKYLFKEHLGLLEEGSSRSDLDINDPVCEKFWHGTWRRISMQNTEIYDEVFKCIPTDFVKTFSLRKYQEEPPLAKTAPDLAANRANDIQGYLVDLPLEFLNKEVLTPPGTSEGLIPTSVW</t>
  </si>
  <si>
    <t>MLCALVRGPTTGHKLVLYRSVAELLGPVHDIRCLSAGRGVYQRQSRSQSSQSQLQNPAHRPDLLSLSRPALSSKLSVRSLHSENDAMFYSMYAYLSNLRLHVLGMAVVAYVVYYLIQVVKRPIIACSDGPFKQYLIRKVPTLENKYWTFWCVESRAQTVLASLLRSKSLPRVNYRREILSLKDGGEVALDWMEEGCQSAPCILILPGLTGESQAEYIKCLVFAAQQAGMRVVVFNNRGLGGIELKPRLYCAANCEDLCEVVQHVRRTLPEKCKLGATGISMGGLILGNYLARKSEARSFLSAAKIISVPWDVHKGSASIEKPVINSLLGRHLAGSLCRTLRNHDIYRDIYQDSDIDIQRILRCKTIKEFDALFTAKQFGYAHVNDYYSDATLNKLDHISVPLLCLSAADDPFQPLDAIPIKAANQCTHVAIVITARGGHIGLEGWWPSTKDQYMGRLFTEYFTKALFDEDGEFQHTANKMHERFLAKQTVLASSSPVLFAKKIDADQLDHKVKL</t>
  </si>
  <si>
    <t>MFYSMYAYLSNLPRLHVLGMAVVAYVVYYLIQVVKRPIIACSDGPFKQYIRKVPTLENKYWPTFWCVESRAQTVLASLLRSKSLPRVNYRREILSLKDGEVALDWMEEGCDQSAPCILILPGLTGESQAEYIKCLVFAAQQAGMRVVFNNRGLGGIELKTPRLYCAANCEDLCEVVQHVRRTLPEKCKLGATGISMGLILGNYLARKSDEARSFLSAAKIISVPWDVHKGSASIEKPVINSLLGRLAGSLCRTLRNHLDIYRDIYQDSDIDIQRILRCKTIKEFDALFTAKQFGAHVNDYYSDATLHNKLDHISVPLLCLSAADDPFQPLDAIPIKAANQCTHAIVITARGGHIGFLEGWWPSTKDQYMGRLFTEYFTKALFDEDGEFQHTAKMHERFLAKQTVALASSSPVLFAKKIDADQLDHKVKL</t>
  </si>
  <si>
    <t>MVNALWATLISLTLIGRVLANDLFSLPPATNHREEMLEDYGRFLLSTMNTIDPCENFYEFSCGGWKKADLVPEQARNTSFLNAIQHKIDEQIQGFLQNTKRELEDLGVNGTTSAEIKAKQFYASCVEMKANLSLGYQYFMEHDGDRLERNATYDWMYINFMSKYDIYPLLALKVHYSTSSRKFDILLTLPSKVLAGSEEQLKNMTREFGLDSSAEKVKQFVENFNNLTQFERNLVSLAKSRNETELNFKEFLVKHKHDRLNWTRFFELAFNGSQESHWPVLNQLDNINDLVFFLQTNLETLKGYIKMRELVKFYGLWKTQTKTGGVQSECRSLSETYFNYALLWFIGKVFDKERRADILSVAKDIKDTFYDLLDHHTWLDEDTRSQAKTKLAMDILVGYTDDLQHREVIDGVYSDINMTGNWFENLCILEGSRARIRLRSVKALIPLLMPTRTVNAYYADFLNLAFITIGMAQWPFYHIDFPDVLKYAGVNIIGHEMAHGFDSYCYQYNYDGKKTNWWSSASLRNFKERYRCLESQYNKILMGVQTNGSLTSGDNIADNVGTRMAYYAFKRKTGDKAWLEKPLRGVNFNKQLFFVKFAQTWCNGKDNGDKLRRLKTDVHAYDEFRVQGTLSNMPEFSAFNCKLGTEMNPLKKCVV</t>
  </si>
  <si>
    <t>MPRFFQLTWALLLILIGFTTAVTFIGDDPVVELSLGRIQGDTMQSFGNKIYAFRGIRYAQSPVGQLRFANPVPETSWGDEVFNATSDSLVCPQPGVVSMSEDCLKINVFTKSFEDKFPVMVYIHGGANVLGSGHSSYEAGPQYLLDQVVFVAFNYRLGALGFLSTNSSETKGNFGFLDQVMALEWVRDHISHFGGDELVTIIGISAGSMAVSLHLASPLSAGLFHRAILMSGSATNHFDIDNLFWRKLARELGCPMYDPTDVVECLRNETWTRIVEVCKAWETYQLVNMKWNYEDGHFLHNHPTELIKEGNFNKVPLLISFTANEFDYNANVHLENQHLLHDFSNFVDYAPELFLYRHDAQIGEKLKDFYLGDNTTEINSENIENFGQIFSDYIGHGVHRLVQLASHFTPVYYTRMDYVGDQSLSAPLNGENKPVGVGHADLHYVLPGYWYGPLMAANDSDVFMMERLTSWFTHFAKTGTPLNSTDIWPPNSTVLKMLYNGVVTQVGSPGYSNRYAVWDKLFPTAAQGGGAALKLSFAVIATGVASRLIGKL</t>
  </si>
  <si>
    <t>MKLLVFLALAVAAATAIPTPEQKLVPTPVKDVKIQGRITNGYPAYEGKVYIVGLLFSGNGNWWCGGSIIGNTWVLTAAHCTNGASGVTINYGASLRNQQYTHWVGSGNFVQHHHYNSGNLHNDISLIRTPHVDFWHLVNKVELPSYNRYQDYAGWWAVASGWGGTYDGSPLPDWLQAVDVQIMSQSDCSRTWSLHDMICINTNGGKSTCGGDSGGPLVTHEGNRLVGVTSFVSSAGCQSGAPAVFRVTGYLDWIRDNTGIS</t>
  </si>
  <si>
    <t>MRYGAPPTGARRFRAAEPEKPWSGIRDASREGQSCPHKNMILDTFKGDECLFVNVFTTQMPKDDESAEQPKLPVMVWLHGGGFSFGSGNSFLYGPDYLAEDIVLVTLNYRLGPLGFLTAGPDAPGNQGLKDQVLALKWVRDNIAAFGDPNQVTIFGESAGASSVQLLLLSSQAKGLFHRAISQSGSALNPWSMSASSQRAARLAANLGYVGANKTEDILDFLRRVPAMKLVEAAPTTITAEDQRNIGLPFVPVVEGYWNQDSQEEQFYEEPFLTQHPSDMYHSQNFNSDVAYMTYNTHEAMLFIRRLRKNPQLLSIIENDFGRLVPQDLNVTESHDRVTREIRFYLGSKHVGIESVDEMIALLTDLMFLQGIRRTARNHAKFGNAPVYMYRFFDGSLGLYKRMLGIPRPGVCHGDELGYLFKFGFFNLSLDPKSMEVQVKNMVRMWTNFAKYGSPTPDSEDPMLTTKWAPIDPTNVMNSLNYMDISANLAKTNPEPERQRFWDEMYQHYNGAA</t>
  </si>
  <si>
    <t>MHYSNLFTQTTSKRTMTTTGLRPLLSLLFLGLGVILLCDVSSSIAIAPSFGTAIARAGKISNQLKETTAWKTLTSHPNSLVQLLPSRAMRVVQEVVRSRKEREIVATTSLGKVRGRYQKYRSGERGGYYSFKGMRYGAPPTGARRFRAEPEKPWSGIRDASREGQSCPHKNMILDTFKGDEDCLFVNVFTTQMPKDESAEQPKLPVMVWLHGGGFSFGSGNSFLYGPDYLVAEDIVLVTLNYRLGLGFLTAGPDAPGNQGLKDQVLALKWVRDNIAAFGGDPNQVTIFGESAGASVQLLLLSSQAKGLFHRAISQSGSALNPWSMSASSSQRAARLAANLGYVANKTEDILDFLRRVPAMKLVEAAPTTITAEDQRNNIGLPFVPVVEGYWNDSQEEQFYEEPFLTQHPSDMYHSQNFNSDVAYMTGYNTHEAMLFIRRLRNPQLLSIIENDFGRLVPQDLNVTESHDRVTREIRSFYLGSKHVGIESVDMIALLTDLMFLQGIRRTARNHAKFGNAPVYMYRFSFDGSLGLYKRMLGIRPGVCHGDELGYLFKFGFFNLSLDPKSMEVQVKNRMVRMWTNFAKYGSPPDSEDPMLTTKWAPIDPTNVMNSLNYMDISANLAMKTNPEPERQRFWDEYQHYNGAA</t>
  </si>
  <si>
    <t>MTTTGLRPLLSLLFLGLGVILLCDVSSSIAIAPSTFGTAIARAGKISNQKETTAWKTLTSHPNSLVQLLPSRAMRVVQEVVRSLRKEREIVATTSLGKRGRYQKYRSGERGGYYSFKGMRYGAPPTGARRFRAAEPEKPWSGIRDASEGQSCPHKNMILDTFKGDEDCLFVNVFTTQMPKDDESAEQPKLPVMVWLGGGFSFGSGNSFLYGPDYLVAEDIVLVTLNYRLGPLGFLTAGPDAPGNQLKDQVLALKWVRDNIAAFGGDPNQVTIFGESAGASSVQLLLLSSQAKGLHRAISQSGSALNPWSMSASSSQRAARLAANLGYVGANKTEDILDFLRRVAMKLVEAAPTTITAEDQRNNIGLPFVPVVEGYWNQDSQEEQFYEEPFLTHPSDMYHSQNFNSDVAYMTGYNTHEAMLFIRRLRKNPQLLSIIENDFGRVPQDLNVTESHDRVTREIRSFYLGSKHVGIESVDEMIALLTDLMFLQGIRTARNHAKFGNAPVYMYRFSFDGSLGLYKRMLGIPRPGVCHGDELGYLFFGFFNLSLDPKSMEVQVKNRMVRMWTNFAKYGSPTPDSEDPMLTTKWAPDPTNVMNSLNYMDISANLAMKTNPEPERQRFWDEMYQHYNGAA</t>
  </si>
  <si>
    <t>MPCPRNWQRGAAIAALSLAIGLIVMAICVQRPNESGHRIIVTEQRKSSAEAQEGYDPHGGDLQDLRDKARAFYLIATTTTTSTTMSPENATKSENASGLDMRQMAHMGSSTTETTAWKTLTSHPNSLVQLLPSRAMRVVQEVVRSLREREIVATTSLGKVRGRYQKYRSGERGGYYSFKGMRYGAPPTGARRFRAAPEKPWSGIRDASREGQSCPHKNMILDTFKGDEDCLFVNVFTTQMPKDDEAEQPKLPVMVWLHGGGFSFGSGNSFLYGPDYLVAEDIVLVTLNYRLGPLFLTAGPDAPGNQGLKDQVLALKWVRDNIAAFGGDPNQVTIFGESAGASSQLLLLSSQAKGLFHRAISQSGSALNPWSMSASSSQRAARLAANLGYVGAKTEDILDFLRRVPAMKLVEAAPTTITAEDQRNNIGLPFVPVVEGYWNQDQEEQFYEEPFLTQHPSDMYHSQNFNSDVAYMTGYNTHEAMLFIRRLRKNQLLSIIENDFGRLVPQDLNVTESHDRVTREIRSFYLGSKHVGIESVDEMALLTDLMFLQGIRRTARNHAKFGNAPVYMYRFSFDGSLGLYKRMLGIPRGVCHGDELGYLFKFGFFNLSLDPKSMEVQVKNRMVRMWTNFAKYGSPTPSEDPMLTTKWAPIDPTNVMNSLNYMDISANLAMKTNPEPERQRFWDEMYHYNGAA</t>
  </si>
  <si>
    <t>MLSRAAFLTVLLTLIYASHAAAGLSITVPGTKWCGPGNIAANYDDLGTEEVDTCCRAHDNCEEKIPPLEEAFGLRNDGFFPIFSCACESAFRNCLTALNGHSLALGKIYFNTKEVCFGYGHPIVSCQEKQADLFETRCLSYRVDEGQQRWQFYDLALYTHVSGSEEDSR</t>
  </si>
  <si>
    <t>MGLPPFNVSGSPFNVVPIHNYPELMKDTCALINAEWPRSETARMRSLEACDSLPCSLVLTTEGMCRVIAHLKLSPINSKKKACFVESVVVDKRHRGQGGKLIMKFAEDYCRVVLDLKTIYLSTIDQDGFYERIGYEYCAPITMYGPRCELPSLQNAKKKYMKKV</t>
  </si>
  <si>
    <t>MRYIKSEPYYEGLPPFNVSGSPFNVVPIHNYPELMKDTCALINAEWPRSTARMRSLEASCDSLPCSLVLTTEGMCRVIAHLKLSPINSKKKACFVESVVDKRHRGQGFGKLIMKFAEDYCRVVLDLKTIYLSTIDQDGFYERIGYEYAPITMYGPRHCELPSLQNAKKKYMKKV</t>
  </si>
  <si>
    <t>MLFIGGVLRPLGVGLLLLGLLAPISGMGFRRGRLTKGFLGEPSKIPTLQSLHSEDLWFEQRLDHFKSSDKRTWQQRYFVNADFYRNDSSAPVFLMIGGGEASAKWMREGAWVHYAEHFGALCLQLEHRFYGKSHPTADLSTENLHYLSEQALEDLASFVTAMKVKFNLGDGQKWIAFGGSYPGSLAAWAREKYPELYGSISSSGPLLAEVDFKEYFEVVKASLAAYKPECVDAVTRSFAQVEILLHMIGQRSLDEKFKTCTPIKDSIENDLDMANFFENLAGNFAGVVQYNKDNPHATITIDDICDVMLNTTAGPPVTRLGLVNDMLLKESNTTCLDYKYDKMADMKNVSWDSETAKGMRQWTYQTCHEFGFYQTSDNPADTFGDRFGVDFFRQCMDVFSKNMNAKFLKLVVSATNDNYGALKPKTTNVLYVHGSIDPWHAGLVKSTNAALPTIYIEGTAHCANMYEPVKTDPPQLVAARNKILKFLAKLDGYTSAL</t>
  </si>
  <si>
    <t>MLRVLCFLLAFLSLVFATQKILKVPLYVRRSFNESEVFLARSATEGGETQLQLLLQTHNNMEYYGTIAMGNPRQNFTVIFDTGSSNTWLPSVNCPMSNACQNHRKYNSSRSSSYIPDGRNFTLRYGSGMVVGYLSKDTMHIAGAELPFTFGESLFLQHFAFSSVKFDGLVGLGLGVLSWSNTTPFLELLCAQRLLECVFSVYLRRDPREIVFGGFDESKFEGKLHYVPVSQWHTWSLQISKSSVGKQIGGKSNAILDTGTSLVLVPQQTYHNLLNTLSAKLQNGYFVVACKSGSPNINILIGDKVFPLTSSDYIMEVLLDRKPACVLAIAPINRGFWVLGDIFRRYYTVFDATEKRIGLAKA</t>
  </si>
  <si>
    <t>MKIFVAEIVLLASLVLGARLGSSTLLTNDCGTTRHPSRIRRVVGGNDADFANPWMVMVLGENNVFCSGSLITRLFVLTSASCLLSLPKQVILGEYDRNTSADCTSIRQVIDIDQKIIHGQFGLETVKKYDIALLRLAKKVSISDYVRICLSVDRQVGRSVQHFTATGWGTTEWNEPSTILQTVTLSKINRKYCKGRRQNIDASQLCVGGPRKDTCSGDAGGPLSLTLKIDGDGKWNNKSRAFLIGVSYGSSSCSGIGVYTNVEHYMDWIVRTINKSNTEKIANVHR</t>
  </si>
  <si>
    <t>MAKLLLIFSILTILATIHDSSFVQADLTTKERIKKHQDWLREHRKPKTKKISINSYYELANLWHTRKDLSSPKQKPNNKEEYLENETTSKISNKSDEKLKSSTIISLNATNPSTSTFKSVLETTTLPSVTTKDLFESGNVATTRQTPVEEVFSSPNPPQEATSSTSKKAKKKVYPYPRWDKWSDWSSCSRSCGGGVYQVRKCINRNLLTNNQLTSNACVGYFKRYQLCNDVPCDEQSPDFRASQCAYNDKEFHGHRYRWEPYVKDDAECELNCMPFGMKSFATLNESVIDGTPCHPAEYFRSQFWERAVCVDGACKAVQASGEIDGLYAHSGSVSCGGLLCRPTGIFTRNPLPEHAYIHVTTLPVGASNISITELKNSINLLVLRTSNELAINGENTVSESGSYEAVGAVFDYHRIDGAEDSNGVTEWITSIGPIRDSLQLVFTKSANNTGVKYEYMLPIVSESEENEMSLESSDGLLRSGMEDTSSSSSRAGRKRIFNWKVIGFSSCTKSCGGGTQTPIIRCIRKNPLRYYSQRRCTHVKPVLNENLLHCNTQPCPAYWRFDDWGECRCSSSGGLRRREVSCVQELAGLVIHVDKAACMEDQPPMQKQCECPKNRRRNLSRYRLSGPSESSSNSSQKRSKIDGSDATAIWLVSDWNQYCSVTCGSGVEYRTVFCDRSKAGEQRCDSTTPESRRPCEKPACELGDWFTGPWSSCNGDCFDLTRTREVLCIRSQLIEHSECTPELKPQSVEKCSHEEVEYCAARWHYSDWSECTKPCGGGTQRRSRCLEYDIKMNALRESTHCRYTNREPIYRNCNVQACAEVPKTEVTPVCADFSNCQWASQAKLCSYDYYRDNCCFSCTGG</t>
  </si>
  <si>
    <t>MAKLLLIFSILTILATIHDSSFVQADLTTKERIKKHQDWLREHRKPKTKKISINSYYELANLWHTRKDLSSPKQKPNNKEEYLENETTSKISNKSDEKLKSSTIISLNATNPSTSTFKSVLETTTLPSVTTKDLFESGNVATTRQTPVEEVFSSPNPPQEATSSTSKKAKKKVYPYPRWDKWSDWSSCSRSCGGGVYQVRKCINRNLLTNNQLTSNACVGYFKRYQLCNDVPCDEQSPDFRASQCAYNDKEFHGHRYRWEPYVKDDAECELNCMPFGMKSFATLNESVIDGTPCHPAEYFRSQFWERAVCVDGACKAVQASGEIDGLYAHSGSVSCGGLLCRPTGIFTRNPLPEHAYIHVTTLPVGASNISITELKNSINLLVLRTSNELAINGENTVSESGSYEAVGAVFDYHRIDGAEDSNGVTEWITSIGPIRDSLQLVFTKSANNTGVKYEYMLPIVSESEENEMSLESSDGLLRSGMEDTSSSSSRAGRKRIFNWKVIGFSSCTKSCGGGTQTPIIRCIRKNPLRYYSQRRCTHVKPVLNENLLHCNTQPCPAYWRFDDWGECRCSSSGGLRRREVSCVQELAGLVIHVDKAACMEDQPPMQKQCECPKNRRRNLSRYRLSGPSESSSNSSQKRSKIDGSDATAIWLVSDWNQYCSVTCGSGVEYRTVFCDRSKAGEQRCDSTTPESRRPCEKPACELGDWFTGPWSSCNGDCFDLTRTREVLCIRSQLIEHSECTPELKPQSVEKCSHEEVEYCAARWHYSDWSECTKPCGGGTQRRSRCLEYDIKMNALRESTHCRYTNREPIYRNCNVQACAVPKTEVTPVCADKSNCQWASQAKLCSYDYYRDNCCFSCTGG</t>
  </si>
  <si>
    <t>MIALLPLLLLAVQASGEIDGLYAHSGSVSCGGLLCRPVTGIFTRNPLPEAYIHVTTLPVGASNISITELKNSINLLVLRTSNELAIFNGENTVSESGSEAVGAVFDYHRIDGAEDSNGVTEWITSIGPIRDSLQLMVFTKSANNTGVYEYMLPIVSESEENEMSLESSDGLLRSGMEDTSSSSSSRAGRKRIFNWKIGFSSCTKSCGGGTQTPIIRCIRKNPLRYYSQRRCTHSVKPVLNENLLHNTQPCPAYWRFDDWGECRCSSSGGLRRREVSCVQELASGLVIHVDKAACEDQPPMQKQCECPKNRRRNLSRYRLSGPSESSSNSSQVKRSKIDGSDATIWLVSDWNQYCSVTCGSGVEYRTVFCDRSKAGEQRCDPSTTPESRRPCEPACELGDWFTGPWSSCNGDCFDLTRTREVLCIRSQLITEHSECTPELKPSVEKCSHEEVEYCAARWHYSDWSECTKPCGGGTQRRSVRCLEYDIKMNARESTHCRYTNREPIYRNCNVQACAEVPKTEVTPVCADKFSNCQWASQAKCSYDYYRDNCCFSCTGG</t>
  </si>
  <si>
    <t>MANKCRCGAEVLGGENRGVFCEGPLLDAVQRSKMFPDCKHFVDMSCIFTAQTLADFDMFTNCRRNDGSLRFLQMFVEKHFNDPGSELEHWTPPDWKAQSFLARISDPEIKQFGSDVNGLWKELGRRIKDEVKENPDQYSIIYVPNPFVPSSNCREYRYWESFWIIRGLLQCGMHQTARGMIDNYLELVQQYGFVPGGRIYCSGRSNPPLLIMMVKAYVEVTKDEQYAIEALPLLETEYDTFISKHVQVKGRTMYQYRDSSAGPRPEAYREDLECVASIKSPVVREVMYTELKSAESGTNFSSRWYVTVDGSNKGSFRDIKTSAIVPVELNCIVFRSGKILAEFRKAGNTKKADEYQDRACVLVKAIRDNLWNAQAGIWLDYDLVNNKPRNYFCTNFAPLWARAFPLVDTEKVSKGVMQYIKTNDLDAQYGGVPYTMNKESGNWDHPNVFPPMMFLIIEGLENLGTPPAKAMSKRWAHRWVKSNYAAYKYEFMFEKYYCEDFGTSGGSSPENTPLGYGWTNGVIIEFLCKYGKEISLADTDEGSKSKSRGSKPSGKYQYIITSEANMDDQPSKKRCVCGAPSMVGTMSHSTATTATSDFAQQTQPPCSCGIAQKQRSQTQPGEDGKCSCGAGAKEKSQQLQPKDAPSCGICGSQKQQPSQAQMQRSQQKVDDDQCTCSRKEALQQSQQQQRTLGIQHDPDCPCAGPQQKGAGLIVVQGQVPDTDPDCECSMDERQKQMEQQQKQQDCMRQQQQQQQEHQKQQQQLQSEQQQDCTTKPQTQDCSQHKKSNGGCGCQDDEDEDRHDALTGHYFPVADKDPDDVYQQESKSTQRESGDGCGRDDCPDPPQEDCGCSPVAKPQQTPIAECAPQPKAPQPAPADDCSCVGKSQSKAASVVPPPTFICPHCGGVTSEAFLSTHTIGTNRTMGPQDDCGAGQPLRGLASKGIQSGHSKVVAGGAGAECAPCKAHVTADFPAGHGPKPLNKQFPLADPASNFDACPPKRGSDPTNNKKKKCCNCDEKEDG</t>
  </si>
  <si>
    <t>MHQTARGMIDNYLELVQQYGFVPGCGRIYCSGRSNPPLLIMMVKAYVEVKDEQYAIEALPLLETEYDTFISKHSVQVKGRTMYQYRDSSAGPRPEAYRDLECVASIKSPVVREVMYTELKSAAESGTNFSSRWYVTVDGSNKGSFRDKTSAIVPVELNCIVFRSGKILAEFNRKAGNTKKADEYQDRACVLVKAIRNLWNAQAGIWLDYDLVNNKPRNYFCCTNFAPLWARAFPLVDTEKVSKGVQYIKTNDLDAQYGGVPYTMNKESGQNWDHPNVFPPMMFLIIEGLENLGTPAKAMSKRWAHRWVKSNYAAYKYESFMFEKYYCEDFGTSGGSSPENTPLYGWTNGVIIEFLCKYGKEISLADTSDEGSKSKSRGSKPSGKYQYIITSENMDDQPSKKRCVCGAPSMVGTMSHKSTATTATSDFAQQTQPPCSCGIAQQRSQTQPGEDGKCSCGAGAKEKSQQQLQPKDAPSCGICGSQKQQPSQAQQRSQQKVDDDQCTCSRKEALQQSQSQQQRTLGIQHDPDCPCAGPQQKGALIVVQGQVPDTDPDCECSMDERQKQQMEQQQKQQDCMRQQQQQQQEHQKQQQLQSEQQQDCTTKPQTQDCSQHLKKSNGGCGCQDDEDEDRHDALTGHFPVADKDPDDVYQQESKSTQRESGCDGCGRDDCPDPPQEDCGCSPVAKPQTPIAECAPQPKAPQPAPADDCSCAVGKSQSKAASVVPPPTFICPHCGGTSEAFLSTHTIGTNRTMGPQDDCGAAGQPLRGLASKGIQSGHSKVVAGGGAECAPCKAHVTADFPAGHGPKPLFNKQFPLADPASNFDACPPKRGSDPNNKKKKCCNCDEKEDG</t>
  </si>
  <si>
    <t>MDDQPSKKRCVCGAPSMVGTMSHKSTATTATSDFAQQTQPPCSCGIAQKRSQTQPGEDGKCSCGAGAKEKSQQQLQPKDAPSCGICGSQKQQPSQAQMRSQQKVDDDQCTCSRKEALQQSQSQQQRTLGIQHDPDCPCAGPQQKGAGIVVQGQVPDTDPDCECSMDERQKQQMEQQQKQQDCMRQQQQQQQEHQKQQQLQSEQQQDCTTKPQTQDCSQHLKKSNGGCGCQDDEDEDRHDALTGHYPVADKDPDDVYQQESKSTQRESGCDGCGRDDCPDPPQEDCGCSPVAKPQTPIAECAPQPKAPQPAPADDCSCAVGKSQSKAASVVPPPTFICPHCGGVSEAFLSTHTIGTNRTMGPQDDCGAAGQPLRGLASKGIQSGHSKVVAGGAAECAPCKAHVTADFPAGHGPKPLFNKQFPLADPASNFDACPPKRGSDPTNKKKKCCNCDEKEDG</t>
  </si>
  <si>
    <t>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AEPNKQDNEIGQPCDTFDAECQELRCPYGVRRVAARSQPECTQCICENPCEGYSCPEGQQCIDVASSDDRQFAPVCRDIYKPGECPALSANASGCARECYTDADCRGDNKCSDGCGQLCVHPARPTQPPRTQAPVVSYPGDARAALEPKEAHELDVQTAGGIAVLRCFATGNPAPNITWSLKNLVINTNKGRYVLTANGDLTIVQVRQDDGTYVCVASNGLGEPVRREVALQVTVNVHAVLALEPKNSYTPGSTIVMCSVQGYPEPNVTWIKDDVPLYNNERVQITYQPHRLVLSDVTSADSGKYTRASNAYTYANGEANVSIQSVVPVSPECVDNPYFANCKLIVKGRYCSNPYTQFCCRSCTLAGQVASPPLHPNA</t>
  </si>
  <si>
    <t>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DRCALPKQTGDCEKLAKWHFSESEKRCVPFYYSGCGGNKNNFPTLESCEDHCPRQVAKDICIPAEVGECANYVTSWYYDTQDQACRQFYYGGCGGNENRFPTEESCLARCRKPEPTTTTPATRPQPSRQDVCDEEPAPGECSTWVLKWHFDRKIGACRQYYGNCGGNGNRFETENDCQQRCLSQEPPAPTPPRAPAPTRQPDPAPTVACSQPADPGQCDKWALHWNYNETEGRCQSFYYGGCGGNDNRFATEEECSACSVNIDIRIGADPVEHDTSKCFLAFEPGNCYNNVTRWFYNSAEGLCDEFYTGCGGNANNYATEEECQNECNDAQTTCALPPVRGRCSDLSRRWYFDERGECHEFEFTGCRGNRNNFVSQSDCLNFCIGEPVVEPSAPTYSVCAEPPEGECDNRTTAWFYDSENMACTAFTYTGCGGNGNRFETRDQCERQCGEFKGDVCNEPVTTGPCTDWQTKYYFNTASQACEPFTYGGCDGTGNRFSDLFECTVCLAGREPRVGSAKEICLLPVATGRCNGPSVHERRWYYDDEAGNCVSFYAGCSGNQNNFRSFEACTNQCRPEPNKQDNEIGQNPCDTFDAECQELRCYGVRRVAARSQPECTQCICENPCEGYSCPEGQQCAIDVASSDDRQFAPVRDIYKPGECPALSANASGCARECYTDADCRGDNKCCSDGCGQLCVHPARTQPPRTQAPVVSYPGDARAALEPKEAHELDVQTAIGGIAVLRCFATGNPPNITWSLKNLVINTNKGRYVLTANGDLTIVQVRQTDDGTYVCVASNGLGPVRREVALQVTEPVSQPAYIYGDKNVTQIVELNRPAVIRCPAGGFPEPHSWWRNGQMFGLKNNLMARDYSLVFNSIQLSDLGLYTCEVYNQRRPVSLRTLKAVGPVRPLSPEEEQYMQYVLNPATRPVTQRPSYPYRPTRPAYVPEPVNVHAVLALEPKNSYTPGSTIVMSCSVQGYPEPNVTWIKDDVPLYNNERQITYQPHRLVLSDVTSADSGKYTCRASNAYTYANGEANVSIQSVVPVSPCVDNPYFANCKLIVKGRYCSNPYYTQFCCRSCTLAGQVASPPLHPNA</t>
  </si>
  <si>
    <t>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DRCALPKQTGDCEKLAKWHFSESEKRCVPFYYSGCGGNKNNFPTLESCEDHCPRQVAKDICIPAEVGECANYVTSWYYDTQDQACRQFYYGGCGGNENRFPTEESCLARCRKPEPTTTTPATRPQPSRQDVCDEEPAPGECSTWVLKWHFDRKIGACRQYYGNCGGNGNRFETENDCQQRCLSQEPPAPTPPRAPAPTRQPDPAPTVACSQPADPGQCDKWALHWNYNETEGRCQSFYYGGCGGNDNRFATEEECSACSVNIDIRIGADPVEHDTSKCFLAFEPGNCYNNVTRWFYNSAEGLCDEFYTGCGGNANNYATEEECQNECNDAQTTCALPPVRGRCSDLSRRWYFDERGECHEFEFTGCRGNRNNFVSQSDCLNFCIGEPVVEPSAPTYSVCAEPPEGECDNRTTAWFYDSENMACTAFTYTGCGGNGNRFETRDQCERQCGEFKGAEPNKQDNEIGQNPCDTFDAECQELRCPYGVRRVAARSQPECTQCICENCEGYSCPEGQQCAIDVASSDDRQFAPVCRDIYKPGECPALSANASGCARCYTDADCRGDNKCCSDGCGQLCVHPARPTQPPRTQAPVVSYPGDARAALPKEAHELDVQTAIGGIAVLRCFATGNPAPNITWSLKNLVINTNKGRYVLANGDLTIVQVRQTDDGTYVCVASNGLGEPVRREVALQVTEPVSQPAYIYDKNVTQIVELNRPAVIRCPAGGFPEPHVSWWRNGQMFGLKNNLMARDYSVFNSIQLSDLGLYTCEVYNQRRPVSLRVTLKAVGPVRPLSPEEEQYMQYLNPATRPVTQRPSYPYRPTRPAYVPEPTVNVHAVLALEPKNSYTPGSTIMSCSVQGYPEPNVTWIKDDVPLYNNERVQITYQPHRLVLSDVTSADSGKTCRASNAYTYANGEANVSIQSVVPVSPECVDNPYFANCKLIVKGRYCSNYYTQFCCRSCTLAGQVASPPLHPNA</t>
  </si>
  <si>
    <t>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AKDICEIPAEVGCANYVTSWYYDTQDQACRQFYYGGCGGNENRFPTEESCLARCDRKPEPTTTPATRPQPSRQDVCDEEPAPGECSTWVLKWHFDRKIGACRQFYYGNCGNGNRFETENDCQQRCLSQEPPAPTPPRAPAPTRQPDPAPTVAQCSQPADGQCDKWALHWNYNETEGRCQSFYYGGCGGNDNRFATEEECSARCSVNIDRIGADPVEHDTSKCFLAFEPGNCYNNVTRWFYNSAEGLCDEFVYTGCGGANNYATEEECQNECNDAQTTCALPPVRGRCSDLSRRWYFDERSGECHEFFTGCRGNRNNFVSQSDCLNFCIGEPVVEPSAPTYSVCAEPPEAGECDNRTAWFYDSENMACTAFTYTGCGGNGNRFETRDQCERQCGEFKGVDVCNEPTTGPCTDWQTKYYFNTASQACEPFTYGGCDGTGNRFSDLFECQTVCLAGEPRVGSAKEICLLPVATGRCNGPSVHERRWYYDDEAGNCVSFIYAGCSGQNNFRSFEACTNQCRPEPNKQDNEIGQNPCDTFDAECQELRCPYGVRRVARSQPECTQCICENPCEGYSCPEGQQCAIDVASSDDRQFAPVCRDIYKPECPALSANASGCARECYTDADCRGDNKCCSDGCGQLCVHPARPTQPPRTAPVVSYPGDARAALEPKEAHELDVQTAIGGIAVLRCFATGNPAPNITWSKNLVINTNKGRYVLTANGDLTIVQVRQTDDGTYVCVASNGLGEPVRREVLQVTEPVSQPAYIYGDKNVTQIVELNRPAVIRCPAGGFPEPHVSWWRNGMFGLKNNLMARDYSLVFNSIQLSDLGLYTCEVYNQRRPVSLRVTLKAVGVRPLSPEEEQYMQYVLNPATRPVTQRPSYPYRPTRPAYVPEPTVNVHAVALEPKNSYTPGSTIVMSCSVQGYPEPNVTWIKDDVPLYNNERVQITYQPRLVLSDVTSADSGKYTCRASNAYTYANGEANVSIQSVVPVSPECVDNPYANCKLIVKGRYCSNPYYTQFCCRSCTLAGQVASPPLHPNA</t>
  </si>
  <si>
    <t>MKLIPALLALLILGHGISLGYSYLLEWDCGISKYTYRITGGRDSPLMLNWLAYLHINSKFICGGSLLNHWFVLTAAHCFRDKNAKVLVRLGENDASQKDCNESECAAPHLEYMIMQKLIHPLYRTAHYYDIALAKLNRYVVYTDSIRICLMLNPNWQVYVDTIRYFIITGWGATNASEVSDKLQLTRIPQIDRFTCYWFGYMVDRTHICAGESKHYVGKGDSGGPLGSMVDYKYAKRFFQFGIVSLRQPFHGVSVFTNILSYSNWIHRTIITNSG</t>
  </si>
  <si>
    <t>MKLYALFSLLVGSLAIGQISAAGSHHLLCYYDGNSFVREGLSKLILTDLPALQYCTHLVYGYAGINPSSNKLVSNNEKLDLDLGSSLFRQVTGLKRKYALKVLLSVGGDKDTVDPENNKYLTLLESSNARIPFINSAHSLVKTYGFDLDLGWQFPKNKPKKVHGSIGKFWKGFKKIFSGDHVVDEKAEEHKEAFTAVRELKNAFRPDGYILGLSVLPNVNSSLFFDVPAIINNLDYVNLHTYDFQPERNNEVADFPAPIYELNERNPEFNVNYQVKYWTGNRAPAAKINVGIATGRAWKLTKDSGLTGLPPVAEADGVAPAGTQTQIPGLLSWPEVCAKLPNPNQHLKGADGPLRKVGDPTKRFGSYAYRSADDSGENGVWVGYEDPDTAAIAEYVKREGLGGIAVVDLSFDDFRGGCTGHDKFPILRQVKSK</t>
  </si>
  <si>
    <t>MRVFIALAALLATVSALPIEERVNGENGWYVPQIDGSFEWMDKQDAEELNRNSLIETRSNDVSFYLYTKHNPTVGKEIRADASSIEDSHFDKNQGTRFIHGWNGRYTDGMNVKITRAWLSKGDYNVIVVNWDRAQSVDYISSVRAVPAGAKVGEMIEYLHEHHHLSMESLEVIGHSLGAHVAGYAGKQVGGKRVHTVGLDPAMPLFAYDKPDKRLSTEDAFYVESIQTNGGEKGFLKPIGKGTFYNGGRNQPGCGSDIGGTCAHGRSVTYYVEAVTEDNFGTIKCHDYQAALANCGSTYSGVRMGAVTNAYMVDGDFYVPVNGQAPFGKI</t>
  </si>
  <si>
    <t>MYALPGIQILLLIASVSVVTEYCDNGTGECKELTPSDCPVIFYNQHLIGEVKYCDEFNDIVCCPIPLDHQNLKPAEQTRPFEKQCKQYNEVRSACQSTFIVGGTKASGKEFPFMALIGTHRPNKSKSDINWDCGGSVVHPKFVLTAACLETDESKAERLDPNFDSPKFVVRLGELDYNSTTDDALVQDFRVVNYVVPGYDTEDEEQGFKNDIALVELDRKAEFNDHVAAVCLPPDSGNDVQQVTAGWGFTADGVKSSHLLKVNLQRFSDEVCQKRLRFSIDTRTQFCAGSMSSQDTCNGDSGGPIFVQHPLYPCLKQVIGIVSYGLVCGSQGLPSVYTKVHLYDWIESIVWG</t>
  </si>
  <si>
    <t>MHRLVVLLVCLAVGSACAGTVGVSNGDPFEREGRIVGGEDTTIGAHPYQSLQTKSGSHFCGGSLINEDTVVTAAHCLVGRKVSKVFVRLGSTLYNEGGVVAVRELAYNEDYNSKTMEYDVGILKLDEKVKETENIRYIELATETPPTTTAVVTGWGSKCYFWCMTLPKTLQEVYVNIVDWKTCASDEYKYGEIIYDMVCAYEKKKDACQGDSGGPLAVGNTLVGIVSWGYACASNLLPGVYSDVPLRKWILNASET</t>
  </si>
  <si>
    <t>MGAGAVQLLLLIALVFLKVQGQPHLLDPQCVTARSEPGLYRVINGKPADFSNPWMVIIIERGMMKCGGSLITPRYVLTAAHCKSETKSQLTVRLGDYDNQAVDCSSYGCIPRPREINVTRTYVPSHYTNFRKNDIALLRLETTVQYGNIRSICLLMGDYTWSSNILKNLVKFNTTGWGRTESRINSPVLQQASLTHHLSYCAQVFGKQLDKSHICVASSTGSTCQGDSGGPLTARVRIGSERRVIFGVVSYGAVHCFGPTVYTNVIHFANWIELHTKK</t>
  </si>
  <si>
    <t>MLLRPCGRLIFTRFCSSMKVKVPVKQGVLVGRQKKLVNGLEYNSFLGVPAEPPVGELRFRSPRPLERFQKQELDCSKEGNVSYQRDPFTLEVAGSEDCFLNVYAPKVKSTRTPLPVMVWIHGGGFFFGNGNSDFHFPAKLMEQEVIVTLNYRLGALGFLSLPEEGIHGNMGLKDQRLALEWVQENIASFNGDPNNVLFGESAGGSSVHLHTFARHAKRLFHKAIMQSGTANMEWVFQNEAPAKTRLAELLGGGDFGGDSKALLTFLQSEKATPTAILANTLKVLSPDERRRHLPAFKPVVEDSSSPDRFLEQDIMELMHKKDCLGSMPVIMGYNSAEGLAIVVAKQKLEAYEDDLARLVPRNLVLDPQAPEAQEAASDIRAFFFNGQALSKEMDNLVDLFSDYHFSMDLQRAVEIHASCQTQSPLYFYRLDYVGGRNLYKKFQNEDLRGVAHADDICYLFQMAGDETEMNRDDLMVTERLCEMWANFARDKPSPIWKPVKKPHNGEPIQLDCLLIDRELKMCSNPDGERMDFWRSMYRRRSENFEAVRAK</t>
  </si>
  <si>
    <t>MVRLGVVQILVILLACTCYKPISAVRLAQLSEDQLEWISKAEGVNFQNRINGEDVQLGEAKYQISLQGMYGGHICGGCIIDERHVLTAAHCVYGYNPTLRVITGTVEYEKPDAVYFVEEHWIHCNYNSPDYHNDIALIRLNDTIKFNYTQPAELPTAPVANGTQLLLTGWGSTELWGDTPDILQKAYLTHVVYSTCEIMNNDPSNGPCHICTLTTGGQGACHGDSGGPLTHNGVLYGLVNWGYPCLGVPDSHANVYYYLEWIRSMISGPCSNCHCYASNYPS</t>
  </si>
  <si>
    <t>MCARKRTEGNLCRRHKSGCSANQYKLCEPDEECIRLKDCRPIYYNVRRNLSGSAKVNISQTRMCGVSVRDRKRYKRIYICCPKPANTLPSYPDCGKPQTNRVIGGTEPNLNEYPWLAMLLYRNRSAFNPDRELVPSCGGSLINTRYVTAAHCVTDTVLQIQRVRLGEHTTSHNPDCISRGARIVCAPTHLDIDVESTSHNDYDPANYTFRNDIALVRLKEPVRYTMAYYPICVLDYPRSLMKFKMVAGWGKTGMFDTGSKVLKHAAVKVRKPEECSEKYAHRHFGPRFQICAGGDNRGTCDGDSGSPLMGTSGRSYETITFLAGITSYGGPCGTIGWPSVFTRAKFYKWIRAHLR</t>
  </si>
  <si>
    <t>MGNYEKLDGSSAGRITDELSRKEQRNCSLRTLVCWSALLFSLLCLCLGFGLGLLGIQTGEVHKVGQRLVCYYASDGTHNLSLLDVPGDLCTHINIGPALDNATIVLPDTLRQVLQNDTRSFRAAHPQVHLLLWIGGADSGRSFALMVNHAMRKLFLRSLREILRTYPSLDGIDLDWEFPSAYDRERMHLSQLLYEITEWRREKRTNDILSLAVAAPEGIAFYAYDIREINLYADYVNLMSYDFHFREDTPFTGLNAPLYARSQERSLMATFNINYTVQWWLKSGLEPQRLVVGLTYGHSFTLVNPLNHRIGAPASGYGKCGQLGFTTLTETCECVTKFFKPNLYDAESCSPYLSALQEWISYENQTSIACKANYVKSLNLGGVMVFSLNTDDKNSCSIMPNLKYSEKPVFPLTQAIKDILRES</t>
  </si>
  <si>
    <t>MRATRSAWLGFLLELLLLFEIQLCDVTEARQNHMNRMQMSGNFPDSREELVRQKIATDVQKYMNLSADPCTDFFEYACGQWGRYHKRQLRPDELSTAQLMETKISEQLQQLLTQPLPPQHHPNGYSGASMTNVRKVRAFYESCVAVENASERRRFLMKILKDNGGLRNVPNSNWQHNRQWVQTLGELRRNYGLDILGLEIDLNLQTMKGNTIYFGEPKLTIIPAEHCNALATRGAQVRDEVYELVQQVTENLRDWFGMDTGEAARFAGDIIRFEFELCKQMGEQDIQKPEEEFPAIQAQIYGARSRTGQERLRRQKGGMTLTELTSEMGNHLDFKMLVEVILEQYPSQVYLRSPEYVKHVVRTVKANNRITVGGYILYVALNELNQPPEEAPQRARQCVQVTQRLFPQVLGEMFQRHVQRDNAKHDLDAVFNDVIKALEEQHVEWMDENDRRAARTRLSQYRVSLPDYQSLDLTDLQFQKSEDYWRRLEILKYRSHQQFEALRGNDFGQDADGLDAFEVRAALSPRQQMVLVGWGLLQAYYNYYYPKSLKYALLGHRLASALVQAFDDEGWNNHPQATAQWNEVTMSGRNASECQRAQYSSYLYNEPGEFRNATRLREIIADGSGLNLAFNAYLAWLQQDHKLRPLLAKETLSELNFTNTQLFFIYFAQTRCWAKDNQDAILDSMPMQHTPERWDVNGPLSNSAEFGREFGCALGTPMNSGDKCLV</t>
  </si>
  <si>
    <t>MKLPILLITLVAMVAAKSAPGRMAARYDHFRIYQLTIETNLQMEELKKIEHISVHFLNELGAVGNKYNVIVGPLFHRALEKTLKFLEIVYEVIVDDLQLIDESSVGDDSQMEWETYHTLDTIYDWIDQECAAHDFLECKVIGQSYEGDIKSIRLSKRSGNKAIFLEGNIHAMEWISSATVTFLLNQLINSEDPEMQLSEEYDWIVVPMVNPDGFVYTHEVERLWRKNRRPNGYRNESGDCYGIDMRNFDYHWGGAGWNIDEPCDHWFGGEEPNTEVEIISLQNFVSSFEDGYIRYMAYHAYGQYVLLPYGHSNTEFPPNYEQMKRIAAAFSDAAADVYGSTFTGASGLLNYVVSGAAKDWAYGVKKIPFTCTVELRDKGTFGFFLPSNQITEGLEVTAGLKALVNKAAEEGIF</t>
  </si>
  <si>
    <t>MSDNNSGSGGGGSGGGGAGNNNSANSGKNSTHRFAETSVITNQLLEKWRNFYSEPKNLLAQNVCSRVDPFDVCLSRKALETTNHVFNYKVETEGKPVTQRSSGRCWLFAALNCIRLPFMKNYNLDEFEFSQAFLFYWDKIERCNYFLNVVKTAQRGEKVDGRLVSFLLLDPTSDGGQWDMLVNLITKHGLMPKKCFESFSCESSLRMNAILKSKLREYARNLRVLMEKNPTDEEIACKIQEQMAEYKVVGICLGIPSETFTWEYYDKSKNYQSIGPVSSLEFYERYVKPHFNVEKVCLVTDPRPTSSYDQAYTVDCLGNVVGGRPVLYNNQSVELLLAVVTKSKAGEAVWFGCEVSKRFASKQGIEDVDVHDFKLVFDIDIQTTFSKADRLIGESAMTHAMVFTAVSVDKSGVAQKLRVENSWGEDRGEKGYLVMNADWFRFGFEVVVDKKYVPEDVLRVFDMDPIVLPAWDPMGTLA</t>
  </si>
  <si>
    <t>MKNYNLDEFEFSQAFLFYWDKIERCNYFLNNVVKTAQRGEKVDGRLVSFLLDPTSDGGQWDMLVNLITKHGLMPKKCFPESFSCESSLRMNAILKSKLEYARNLRVLMEKNPTDEEIACKIQEQMAEIYKVVGICLGIPSETFTWEYDKSKNYQSIGPVSSLEFYERYVKPHFNVEDKVCLVTDPRPTSSYDQAYTDCLGNVVGGRPVLYNNQSVELLLAVVTKSLKAGEAVWFGCEVSKRFASKGIEDVDVHDFKLVFDIDIQTTFSKADRLIYGESAMTHAMVFTAVSVDKSVAQKLRVENSWGEDRGEKGYLVMNADWFREFGFEVVVDKKYVPEDVLRVDMDPIVLPAWDPMGTLA</t>
  </si>
  <si>
    <t>MYYSKESVQTHTISGERCQSHLLAADNNSGSGGGGSGGGGAGNNNSANSKNSTHRFAETSVITNQLLEKWRKNFYSEPKNLLAQNVCSRVDPFDVCLSKALETTNHVFNYKVETEGKPVTNQRSSGRCWLFAALNCIRLPFMKNYNLEFEFSQAFLFYWDKIERCNYFLNNVVKTAQRGEKVDGRLVSFLLLDPTSGGQWDMLVNLITKHGLMPKKCFPESFSCESSLRMNAILKSKLREYARNLVLMEKNPTDEEIACKIQEQMAEIYKVVGICLGIPSETFTWEYYDKSKNYSIGPVSSLEFYERYVKPHFNVEDKVCLVTDPRPTSSYDQAYTVDCLGNVGGRPVLYNNQSVELLLAVVTKSLKAGEAVWFGCEVSKRFASKQGIEDVDHDFKLVFDIDIQTTFSKADRLIYGESAMTHAMVFTAVSVDKSGVAQKLRENSWGEDRGEKGYLVMNADWFREFGFEVVVDKKYVPEDVLRVFDMDPIVPAWDPMGTLA</t>
  </si>
  <si>
    <t>MFWAVRRSVTQIKINSPKLSQNPNTYRNRIPYPQQQQEPAMYYSKESVQHTISGERCQSHLLAADNNSGSGGGGSGGGGAGNNNSANSGKNSTHRFAESVITNQLLEKWRKNFYSEPKNLLAQNVCSRVDPFDVCLSRKALETTNHVNYKVETEGKPVTNQRSSGRCWLFAALNCIRLPFMKNYNLDEFEFSQAFLYWDKIERCNYFLNNVVKTAQRGEKVDGRLVSFLLLDPTSDGGQWDMLVNITKHGLMPKKCFPESFSCESSLRMNAILKSKLREYARNLRVLMEKNPTDEIACKIQEQMAEIYKVVGICLGIPSETFTWEYYDKSKNYQSIGPVSSLEYERYVKPHFNVEDKVCLVTDPRPTSSYDQAYTVDCLGNVVGGRPVLYNNSVELLLAVVTKSLKAGEAVWFGCEVSKRFASKQGIEDVDVHDFKLVFDIIQTTFSKADRLIYGESAMTHAMVFTAVSVDKSGVAQKLRVENSWGEDRGKGYLVMNADWFREFGFEVVVDKKYVPEDVLRVFDMDPIVLPAWDPMGTL</t>
  </si>
  <si>
    <t>MTKKYEFDWIIPVPPELTTGCVFDRWFENEKETKENDFERDALFKVDEYFFLYWKSEGRDGDVIELCQVSDIRAGGTPKDPKILDKVTKKNGTNIPELKRSLTICSNTDYINITYHHVICPDAATAKIWLDGIRKITHNVKANNICPMCLR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t>
  </si>
  <si>
    <t>MTKKYEFDWIIPVPPELTTGCVFDRWFENEKETKENDFERDALFKVDEYFFLYWKSEGRDGDVIELCQVSDIRAGGTPKDPKILDKVTKKNGTNIPELKRSLTICSNTDYINITYHHVICPDAATAKSWQKNLRLITHNNRATNVCPVNLM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t>
  </si>
  <si>
    <t>MTDECVTRNYGVGIRSPNGSENRGSFIMADNTDAKGCTPESLVVGGATASPLPANKFVARMPVERYASEYNMSHKHRGVALIFNHEFFDIPSLKSRTGNVDAQELKKAFENLGFAVSVHKDCKLRDILKHVGKAAELDHTDNDCLAVILSHGEHGYLYAKDTQYKLDNIWHYFTATFCPSLAGKPKLFFIQACQGDLDGGITLEKGVTETDGESSTSYKIPIHADFLFSYSTIPGYFSWRNINNGWYMQSLIRELNANGKKYDLLTLLTFVNQRVALDFESNVPATPMMDRQKQPCLTSMLTRILRFGDKPNGNKA</t>
  </si>
  <si>
    <t>MSLRLGLFLLAALGVVILTDSASISTHIVGGDQADIADFPYQVSVRLETMLLHICGGSIYAPRVVITAAHCIKGRYASYIRIVAGQNSIADLEEQGVKSKLIPHAGYNKKTYVNDIGLIITREPLEYSALVQPIAVALEAPPSGAQAVSGWGKRAEDDEALPAMLRAVELQIIEKSTCGAQYLTKDYTVTDEMLCAYLEGGKDTCNGDSGGPLAVDGVLVGVVSWGVGCGREGFPGVYTSVNSHIWIEEQAEAY</t>
  </si>
  <si>
    <t>MMMLHLRHWPLVLAMASCLLFTAATSATPATPATPATSAPPATSTATSSSSIPGKYQALGAAHHQAKKLKIGDVNASSSDANKPVFRQNPIKNWFGAFRNNSPAAQNQTSPTCSCRCGERNDESRIVGGTTTGVSEYPWMARLSYFNFYCGGTLINDRYVLTAAHCVKGFMWFMIKVTFGEHDRCNDKERPETRFVRAFSQKFSFSNFDNDIALLRLNDRVPITSFIRPICLPRVEQRQDLFVGTAIATGWGTLKEDGKPSCLLQEVEVPVLDNDECVAQTNYTQKMITKNMMCGYPGVGGRDSCQGDSGGPLVRLRPDDKRFEQIGIVSWGNGCARPNYPGVTRVTKYLDWIVENSRDGCFCDED</t>
  </si>
  <si>
    <t>MESGWTLVRLLLILNSVRTEAGNREEWTGRFHPRIYNGIKTTVESLGGVIQLFNGRKLVCSATLLTPRHILTAAHCFENLNRSKFHVIGGKSAEFTWHNNFNKNKLIRVQIHPKYAKMKFIADVAVAKTKYPLRSKYIGYAQLCRSVHPRDKLIAAGWGFEGGVWDESRKKTFRSMKVGIVSKRDCEKQLDRKMPPIICAGAYNNKTLCFGDSGGPLLLGRQVCGINTWTFKCGNNEKPDVYMGVYYAKFIKRTINRMG</t>
  </si>
  <si>
    <t>MHCLISLWLSLWILCLFWAKCQGQLIRIPMQFQASFMASRRQHRAGRSSLAKYNVVGGQEVTSRNGGATETLDNRLNLEYAGPISIGSPGQPFNMLFDGSANLWVPSAECSPKSVACHHHHRYNASASSTFVPDGRRFSIAYGTGSLGRLAQDTVAIGQLVVQNQTFGMATHEPGPTFVDTNFAGIVGLGFRPIAEGIKPLFESMCDQQLVDECVFSFYLKRNGSERKGGELLFGGVDKTKFSGSTYVPLTHAGYWQFPLDVIEVAGTRINQNRQAIADTGTSLLAAPPREYLINSLLGGLPTSNNEYLLNCSEIDSLPEIVFIIGGQRFGLQPRDYVMSATNDGSSICLSAFTLMDAEFWILGDVFIGRYYTAFDAGQRRIGFAPA</t>
  </si>
  <si>
    <t>MNLSFAGCGFLGIYHVGVAVCFKKYAPHLLLEKIGGASAGSLAACCLLCLPLGSMTSDFFRVVNEARRYSLGPFSPSFNIQTCLLEGLQKHLPDDAHKVNGRLHISLTRVYDGKNVIISEFESREEVLQALLCACFIPGFSGILPPRRGVRYMDGAFSDNLPILDENTITVSPFCGESDICPRDQSSQLFHLNWANSIEISRQNINRFVRILFPPRPEFLSKFCQQGFDDALQFLHRNNLINCRRVAVQSTFVVSETVAQPQEFDPECRECKKHRKDALSSNMPQTVLDVIQDYEQANKGLANWIFKHRGIKLLSLPATVPMDFLLATISKISALTPKLTKQAVMVEDLILQLNHAMRIRLLNKFTLYDQPHFDATGLLHSSRLYGPRVSILDECGATPLEDDVDNFEHVLKMTTHNDALYAYYYTDSNTNKVKVTEIFDFEITEHDKLATDLQIYEGSVEDHPNPHQHSHNTVVSEWNGVESVQVMPTTELHDVA</t>
  </si>
  <si>
    <t>MNLSFAGCGFLGIYHVGVAVCFKKYAPHLLLEKIGGASAGSLAACCLLCLPLGSMTSDFFRVVNEARRYSLGPFSPSFNIQTCLLEGLQKHLPDDAHKVNGRLHISLTRVYDGKNVIISEFESREEVLQALLCACFIPGFSGILPPRRGVRYMDGAFSDNLPILDENTITVSPFCGESDICPRDQSSQLFHLNWANSIEISRQNINRFVRILFPPRPEFLSKFCQQGFDDALQFLHRNNLINCRRVAVQSTFVVSETVAQPQEFDPECRECKKHRKDALSSNMPQTVLDVIQDYEQANKGLANWIFKHRGIKLLSLPATVPMDFLLATISKISALTPKLTKQAVMVEDLILQLNHAMRIRLLNKFTLYDQPHFDATGLLHSSRLYGPRVSILDECGATPLEDDVDNFEHVLKMTTHNDALYAYYYTDSNTNKVKVTEIFDFEITEHDKLATDLQIYEGSVEDHPNPHQHSHNTVVSEWNGVESDFFIDAHPNVEDSKTSAPQFSRLDLETESDASVLSDPEVDQTFSSTASTHSSDMYIIE</t>
  </si>
  <si>
    <t>MYALTILLPILQLFAIVRAESGEFEKLLVPVSHGSAEQRSGARSNETTGSVAARSYYDVVQNAGQTGCSVGTECTPLHDCTALIYEVARSCYYGDKSLCGGSSEELPYVCCPSSPLEKNQVCGKSLVQGHFYKGLGSYPFVARIGFKVNTGAFAYPCAGAVIARRVILTAAHCALAKADGHRLSSVRVGEYDTSSDDCANTGFCAPRSVNHAISHVIVHPDYKQGQYHHDIALLVLKTPLNYSVAQPICLQKTRANLVVGKRATIAGWGKMSTSSVRQPEMSHLDVPLTSWDLCRNYGSTGALESPNSIEGQWMCAGGEGKDVCQGFGGAPLFIQENGIFSQIIMSFGSDNCGGLRIPSVYTSVAHFSEWIHDNTPP</t>
  </si>
  <si>
    <t>MVVVKIAFILSVGLVGILAHKHQSKELDAKYNWWQHEVFYQIYPRSFQDNGDGIGDLQGITSRLQYFKDTGITSVWLSPIYESPMVDFGYDISNYTNIPEYGTLEDFDALIAKANELGVKVILDFVPNHSSNKHPWFIKSVAREPGYDFYVWEDGILLENGTRVPPNNWLSVFSGSAWMWNDERQQYYLRQFTYGQDLNYRNPAVIKAMDDVMLFWLNKGIAGFRIDAIIYIYEDAQLRDEPPSGTDDPNNEAYLSHIYTRNQPEDYGLLQHWRQLLDNYTANHDGPLRIMMTEYASVSQLMEYYEDSNGVQGPQFPFNFDFITELNANSTAADFVFYISRWLYMPHGHVANWVMGNHDNPRVASRFGEKSVDAMNMLLMTLPGIGITYNGELGMTDYRDISWSDTVDQPACEAGIDNYKTISRDPERTPMQWSSDVNAGFSADRTWLPVNPNYKELNLRNQQQARRSHYKIYQSLLKLRQLPVLKNGSFPEVVNRRVFAFKRELKNEHTLLTIVNVSNRTELVDIADFIEQPNRLSVLAGVDSQHRVGDRLKAETIELAPNEGLVIQLNKR</t>
  </si>
  <si>
    <t>MRSLVSVALLSLLTLCVTENEHFKFLETPCGISTRPKISGGDDAAEPNSWMAAIFNSSDFQCGGTIIHMRFVLSAAHCLVRGYDLYVRLGARNINEPAVHTVINVFVHHDFIASEYRNDIGLLQLSESIVYTVRVQPICIFLDPALKSVEKLKTFRALGWGNRNGKLSIMLQTIYLLHLKRNECKRKLNFNLNSRQCAGTKNGDTCRGDSGGPLSTNILFPSNKSYEVQLGIVSFGDPECRGVGVTDVTSYVDWISSTIARNDYLPIGVSGGDIAMGNPIAPDANRHWTPAASPLPSMLYNSCSQDIAAPIAQLRIYWPGSYAVGVLITDQLIIAAATDLPTVAYLYVFVVLEGISAINQIESVSKHPNFTTNDYRNDIAVLKLVRSISSTAKPICILTTQIYQQNAEKARELKIIDTDLAEQFDVRLMEGSQCAKHLGFQNENQVCMVDPSDTSNPRQKRSYIVVGGMNANGQIRYILVGIFSFSSKNIVFTNVMRHTDWILSLLYSLNTS</t>
  </si>
  <si>
    <t>MPRHSSTMSRLVLPLIFSILLVSKPSPSQAQDESLAGSFLSGLLDTITSADSKDCPGVCVHTLATLICYEVLDDVACPSPSMKCCIENAPAGKNATAVATTTPKTTTTASTTTTQRTTTTVATTSTTKRTTTTSTTPKPKPKPQTKRATSSTTKATVATTKKPSTTKKVATAKPKDKEEATKADDANKDCTGVCVARIAEYCEAYLTSDGLCKEGTKCCVSLDEYSNGKLPKDIYIPAKHMSNLKNQTLSEKSAPAKSSSTSTTSTTTTTSTTTTPEPARINNSSPKPTKHKKHTTTTTEAAEEEEEQETEEDGEEEEPPLSNKLKSGQGQGQVLKECEGECMGIFAIFCDDIDSDAFCPGEESCCVTGGASEATPSSKAPPTKPAIKHAPKAAKPARPASPPPAPPSSTSGGGGGGDFLSQIISFAESTLNSPSPPPPPPAPIQVPRCPGFCLLNIMAAFCERPSVLVSTPTTCAKGSVCCDNSRAGAPPKLPPPTPSPTASPTAPPYVLPNTPSPDPREECPGSCIVSLLSFTCFKNEMTDLFRCKRSGQICCAPKSKILEKQQFQTRNDTAYYPAPPPPPIGPPQYPPQTPPYSYMNNPPPQGPPPQMAPHHPNPYQPPPPAPNYADYYPVSGPLPPQPQPPMTTPPTTTTTTTTPRPHVYSKYVCGVKGTLRTGRSQALSFVYARAKYGVQRTARQMTSAAGYSPNFNKSNERLVLGSAIVPIQIHNDKLGLVESSSLQSNQLRSYHNHQAQADQPDLVYPEYYQQRSLYGLQSNFSGRRARVVGGEDGENGEWCWQVALINSLNQYLCGAALIGTQWVLTAAHCVTNIRSGDAIYVRVGDYDLTRKYGSPGAQTLRVATTYIHHNHNSQTLDNDIALKLHGQAELRDGVCLVCLPARGVSHAAGKRCTVTGYGYMGEAGPIPLRVRAEIPIVSDTECIRKVNAVTEKIFILPASSFCAGGEEGHDACQGDGGGPLCQDDGFYELAGLVSWGFGCGRQDVPGVYVKTSSFIGWINQIISVNN</t>
  </si>
  <si>
    <t>MPRHSSTMSRLVLPLIFSILLVSKPSPSQAQDESLAGSFLSGLLDTITSADSKDCPGVCVHTLATLICYEVLDDVACPSPSMKCCIENAPAGKNATAVATTTPKTTTTASTTTTQRTTTTVATTSTTKRTTTTSTTPKPKPKPQTKRATSSTTKATVATTKKPSTTKKVATAKPKDKEEATKADDANNCTGVCVADIAEYCEAYLTSDGLCKEGTKCCVSLDEYSNGKLPKDIYIPAKHMSNLKPQTLSEKSAPAKSSSTSTTSTTTTTSTTTTPEPARINNSSPKPTKHKKHPTTTTEAAEEEEEQETEEDGEEEEPPLSNKLKSGQGQGQVLKECEGECMNIFAIFCDDIDSDAFCPGEESCCVTGGASEATPSSKAPPTKPAIKHAPKPAKPARPASPPPAPPSSTSGGGGGGDFLSQIISFAESTLNSPSPPPPPPQPIQVPRCPGFCLLNIMAAFCERPSVLVSTPTTCAKGSVCCDNSRAGAPKKLPPPTPSPTASPTAPPYVLPNTPSPDPREECPGSCIVSLLSFTCFKNAMTDLFRCKRSGQICCAPKSKILEKQQFQTRNDTAYYPAPPPPPIGPPQAPPQTPPYSYMNNPPPQGPPPQMAPHHPNPYQPPPPAPNYADYYPVSGPGPPQPQPPMTTPPTTTTTTTTPRPHVYSKYVCGVKGTLRTGRSQALSFVSARAKYGVQRTARQMTSAAGYSPNFNKSNERLVLGSAIVPIQIHNDKLGDVESSSLQSNQLRSYHNHQAQADQPDLVYPEYYQQRSLYGLQSNFSGRRRRVVGGEDGENGEWCWQVALINSLNQYLCGAALIGTQWVLTAAHCVTNIVSGDAIYVRVGDYDLTRKYGSPGAQTLRVATTYIHHNHNSQTLDNDIALLLHGQAELRDGVCLVCLPARGVSHAAGKRCTVTGYGYMGEAGPIPLRVREEIPIVSDTECIRKVNAVTEKIFILPASSFCAGGEEGHDACQGDGGGPLVQDDGFYELAGLVSWGFGCGRQDVPGVYVKTSSFIGWINQIISVNN</t>
  </si>
  <si>
    <t>MKLPWILIALFCGLCSGSTERRIRPNEGKIFEWLGSILLPSTTTTTSTPVATTSTTTRRTTTTSSTTSRTTTSRTTVANFPIERDCVTCRCGLINTLYIVGGQETRVHQYPWMAVILIYNRFYCSGSLINDLYVLTAAHCVEGVPPEITLRFLEHNRSHSNDDIVIQRYVSRVKVHELYNPRSFDNDLAVLRLNQPDMRHHRLRPICLPVQSYSFDHELGIVAGWGAQREGGFGTDTLREVDVVVPQSECRNGTTYRPGQITDNMMCAGYISEGGKDACSGDSGGPLQTTFDEQGQYQLAGIVSWGVGCARPQSPGVYTRVNQYLRWLGSNTPGGCHCMPYPED</t>
  </si>
  <si>
    <t>MNGVTYFVLLLSSTLLALGGVQSKPMGNVIDLDKYFEEADLNSQERVVGYDVPEDEYVPYQVSMQFLTRSGKMRHFCGGSLIAPNRVLTAAHCVNGQNSRISVVAGIRDLNDSSGFRSQVQSYEMNENYQELVTSDIAILKIDPPFEDEKRVSTIDVSGSDMVGADQEVLLTGWGSVFHFGTGPFAKYPTVLQKLDKTLSNSKCKETMTQLTDTEICALERFGKGACNGDSGGPLVMKSGESYKQGVVSYGTAFCASNNPDVYTRVSMFDGWIKERM</t>
  </si>
  <si>
    <t>MKILHPRNMTNDQKSQYRNKLCNINPFAHELVHMVFTCCPMVAGDKLPDRVCGQSPPSSYIVGGMEAQSNQFPWTVLLGYEAYTAKQRPSPMCAGSLISRYVLTAAHCLNVNDFYVARVRLGEHDTENDPDYTWLPNGAKIWAPAHVIDVDLRVPHEQYYTRNGRHYNDIALLRLKSRVKYTLQIRPICIWPGIELTSSFKNFPFQIAGWGDSGLQQKSTVLRQGTISGMSPDECLNRYPTLLVDDIQICAMGWDGTDTGLGDSGSPLMASVGRGADQFYYLAGITSYGGGPSSGYGPAVYTKTSSYYEWIKKKINDIAEDERKMKYKSVRIP</t>
  </si>
  <si>
    <t>MKPPLSSITRLVVILGVMLLKLAAAQDCQQQLDNDTDAEVKPCENFHQYCGNWYSNTSQRILGAHDMRSKWVANLKLQLIRYLEESSSTDSFSANTSVTSTAQLGTLYRCCLLSGQSIRTYTDALSRSGANFPLLANHTGGSFDWVLNAALRTYGAQGLWRLLVKDNWQSADQRIFYMLPPKFDLLGRDDELNEFLQRYLKILLLELGLRVRRAALLAEKLVAFEKSLQKLLPNDAEQTLVLRKPSLKDLESQLPRLELKRYFETILEGIDWDSKTLLLVADLDYLQGLQRLLAHTSDPMVLSTWLLLQLPAYFELRLHDDDKLGNQRNHCLEQLRKLMPGQLRLQMQLVLGESYQDVYDTAIQQIAVLFRDLKQQFELVLNETEVFNEDLVRNLARDKLRAMRLLTPRLQDPINGGPGTPQLGGNCDANLLQLSLSQAKLYRQVFGEPVTSVPADPLSVNAYYRLKLNRIELPLGLMATPLIQQQCSKEDTRAKLSAGLGYILAHEMVHAFDLDGLNYDATGQLANGQWSARAIIRFGRAGCYLGVRYSNATLTVNENIADTEGLRLALDTYRHRSGATNLRTFFVAAQNWCGTVASTSGLSQHAGHAERVNNVVGNMPEFGDTFECKATSQMNPVKCHI</t>
  </si>
  <si>
    <t>MSTAFLTLIAVIVCILFRILNVHSQPLKPSVWCLDAHFLDCLYKIAPVLEPYIPPRLWGFSGHVQTVLHSIVGRVRCPWPLGERVYMSLKDGSTLTYDYQPLNEQEDDITVAICPGIANSSESVYIRTFVHLAQCNGYRCAVLNHIGLRSVQVTSTRIFTYGHTEDFAAMVEHLHQKYRQSRIVAVGFSLGGNLVTYMGEDQKTKPDKVIGGISICQGYNAVEGTKWLLNWQNFRRFYLYIMTENKSIILRHRHILLSDEVKARHNLNEREIIAAATLPELDEAYTRRVYNFPSQELYKWSSSLFYFDTIKKPMIFINAKDDPLIPEDLLHPIKEYATTRQNTYVEVAHGGHLGFYEGGFLYPNPVTWLDRTLVAMVGSLVMMHEVGKVA</t>
  </si>
  <si>
    <t>MSLKDGSTLTYDLYQPLNEQEDDITVAICPGIANSSESVYIRTFVHLAQNGYRCAVLNHIGALRSVQVTSTRIFTYGHTEDFAAMVEHLHQKYRQSRIAVGFSLGGNLVTKYMGEDQKTKPDKVIGGISICQGYNAVEGTKWLLNWQFRRFYLYIMTENVKSIILRHRHILLSDEVKARHNLNEREIIAAATLPELEAYTRRVYNFPSTQELYKWSSSLFYFDTIKKPMIFINAKDDPLIPEDLLPIKEYATTRQNTAYVEVAHGGHLGFYEGGFLYPNPVTWLDRTLVAMVGSVMMHEVGKVA</t>
  </si>
  <si>
    <t>MRPPQQLLVLLLATVAAAGHSSYNSVYNEVIPPKLKQAIDQELPKEAKFDELDLIPQSCRFRGHKFECGLSISCVLGGGKPLDLCSGGMIWSCCVDKDDAEESPHAAPVNNTSCGEVYTRSNRIVGGHSTGFGSHPWQVALIKSGFLRKLSCGGALISNRWVITAAHCVASTPNSNMKIRLGEWDVRGQEERLNHEYGIERKEVHPHYNPADFVNDVALIRLDRNVVYKQHIIPVCLPPSTTKLTKMATVAGWGRTRHGQSTVPSVLQEVDVEVISNDRCQRWFRAAGRREAIHVFLCAGYKDGGRDSCQGDSGGPLTLTMDGRKTLIGLVSWGIGCGREHLPVYTNIQRFVPWINKVMANDN</t>
  </si>
  <si>
    <t>MRPPQQLLVLLLATVAAAGHSSYNSVYNEVIPPKLKQAIDQELPKEAKFDELDLIPQSCRFRGHKFECGLSISCVLGGGKPLDLCSGGMIWSCCVDKDDAEESPHAAPVNNTSDIIHLHDIYPDLSTNANKPQHHLHHHSGNGLSAASTSSTASSSARPAYPSSYYGTKRPTHYSGSNPYKPGSSAGGSSRPSSSSSSLNSWEHETGGHLGSISGITNHLDSFFDAESQAPLDSAGAPPPHEPLPAQAFAVGNVLDLNAGEAADEYQSGGSGGYHDASYRPVPGCGEVYTRSNRVGGHSTGFGSHPWQVALIKSGFLTRKLSCGGALISNRWVITAAHCVASTNSNMKIRLGEWDVRGQEERLNHEEYGIERKEVHPHYNPADFVNDVALIRDRNVVYKQHIIPVCLPPSTTKLTGKMATVAGWGRTRHGQSTVPSVLQEVVEVISNDRCQRWFRAAGRREAIHDVFLCAGYKDGGRDSCQGDSGGPLTLMDGRKTLIGLVSWGIGCGREHLPGVYTNIQRFVPWINKVMANDN</t>
  </si>
  <si>
    <t>MLPLPRHSKDTWLRLVVLCALICLSAPRRADALGYPSAQQEHDMLILDASRRSGTGYYGENSVMEMLSRMIPQSCRFRGHKFECGLSISCVLGGGKPLLCSGGMIWSCCVDKDLDAEESPHAAPVNNTSDIIHLHDIYPDLSTNANKQHHLHHHSGNGLSAAPSTSSTASSSARPAYPSSYYGTKRPTHYSGSNPYPGSSAGGSSRPSSSSSSSLNSWEHETGGHLGSISGITNHLDSFFDAESQPLDSAGAPPPHEPLPNAQAFAVGNVLDLNAGEAADEYQSGGSGGYHDASRPVPGCGEVYTRSNRIVGGHSTGFGSHPWQVALIKSGFLTRKLSCGGALSNRWVITAAHCVASTPNSNMKIRLGEWDVRGQEERLNHEEYGIERKEVHHYNPADFVNDVALIRLDRNVVYKQHIIPVCLPPSTTKLTGKMATVAGWGTRHGQSTVPSVLQEVDVEVISNDRCQRWFRAAGRREAIHDVFLCAGYKDGRDSCQGDSGGPLTLTMDGRKTLIGLVSWGIGCGREHLPGVYTNIQRFVWINKVMANDN</t>
  </si>
  <si>
    <t>MKIRLGEWDVRGQEERLNHEEYGIERKEVHPHYNPADFVNDVALIRLDRVVYKQHIIPVCLPPSTTKLTGKMATVAGWGRTRHGQSTVPSVLQEVDVEISNDRCQRWFRAAGRREAIHDVFLCAGYKDGGRDSCQGDSGGPLTLTMDRKTLIGLVSWGIGCGREHLPGVYTNIQRFVPWINKVMANDN</t>
  </si>
  <si>
    <t>MVQNLWTALLLLGSATCGSSVPVKANDPEQSCPYLGECNSTINQQHIDTMSYVDSEKNPCEDFYAYACGKWRAKHGSHTTATMISESQINRQYEDLFLLLRNPSAPEYGYPMFAKVLAHYQSCIALEKPDLRRYIELLDRDLLASLNTHWMHLLAALGRYGYHGHYVQVEVRWYNATHHMIFLLPHNRHLNLSLTQIYDALSQDGSSWPPLHQLQEQFRSLEQNLVRLAKPHSADDTFRNYSLDQRTEVPGLHWDEALRTQLGRSVPGNHVFQVDDLDAIEGLVEYLNTVDTLLNRYSLARFLSHLLELPHNPLATWESGQRSRGRNCIRHMRRSVYLPMNYVERSFYSRRRHADELVIHSVFQQLQSQLELRVQHNAFNLSQDLVKSLQAKHQMRINVGNLPPNVTEQFYWDSDRRWSVGRDFYENHLNSLLYYYTLVADESSSDQEERDIWYSFNMHTPEFPDNIDATPYFYCLGNIIFVPYSYVKRPFDANFWPALLYGDLANTLGHEIMHAFDTDLVDYDAQGNLRNFSDQLGEVLYNGAVGCLNSSAVMLNERTSDVSGSRLAMQTYGGDWLTRSGNGRLYFLFAHFFCGDEGDQYHDSGSQRLNYALGQVPQFAEVFRCHVGSGMTSADQCF</t>
  </si>
  <si>
    <t>MTSLDFRLAVALWLICTSAAQNSTDVEQDGRIVGGWETHITFFPHQVSLLGTRHACGGTIISPNIILTAAHCVLEYSKPQYYVIRAGSSDWTKGGSYIVKKIIPHPEFHDPTRMNNDIAIVQLQQPLVYSQDIRPISLATSKDIIMPAQLFVSGWGSTSISQMQPEKRLRYTVVHLRDQNQCARNYFGAGTVTNTMCAGTQAGGRDSCQGDSGGPLVTSIDGRLKLYGIVSWGFGCANAMFPGIYKVSAYDDWIAQTIEEL</t>
  </si>
  <si>
    <t>MILRTPLVAGHQLQLLLLPSVLLLMLHLLLCDAKTVNPGDSMQMQHHQMAEPGLPEPRAYMPDAQHLDFVYHDHEELTRFLRATSARYPNLTALYSIGSIQGRDLWVMVVSSSPYEHMVGKPDVKYVGNIHGNEPVGREMLLHLIQYVTSYNTDQYVKWLLDNTRIHILPTMNPDGYAVSKEGTCDGGQGRYNARGDLNRNFPDYFKQNNKRGQPETDSVKDWISKIQFVLSGSLHGGALVASYPDNTPNSSPLGAVFQTYSAAPSLTPDDDVFKHLSLVYARNHAKMSRGVACSATPAFENGITNGAAWYPLTGGMQDYNYVWYGCMEITLEISCCKFPPAYLKKYWEDNQLSLIKFLAEAHRGVQGFVFDPAGMPIERASIKIKGRDVGFTTKYGEFWRILLPGYYKVEVFAEGFAPREVEFVIVEQHPTLLNVTLQPSRLEGIGPMGPGGVPVGGVVGPGGLYRPIPSPQHYRPPVPPYAGAASSDSIFSTISNGLNSLYSNIF</t>
  </si>
  <si>
    <t>MILRTPLVAGHQLQLLLLPSVLLLMLHLLLCDAKTVNPGDSMQMQHHQMAEPGLPEPRAYMPDAQHLDFVYHDHEELTRFLRATSARYPNLTALYSIGSIQGRDLWVMVVSSSPYEHMVGKPDVKYVGNIHGNEPVGREMLLHLIQYVTSYNTDQYVKWLLDNTRIHILPTMNPDGYAVSKEGTCDGGQGRYNARGDLNRNFPDYFKQNNKRGQPETDSVKDWISKIQFVLSGSLHGGALVASYPDNTPNSRLLKGICRSSALCAMFQTYSAAPSLTPDDDVFKHLSLVYARNHKMSRGVACKSATPAFENGITNGAAWYPLTGGMQDYNYVWYGCMEITLEICCKFPPAYELKKYWEDNQLSLIKFLAEAHRGVQGFVFDPAGMPIERASIIKGRDVGFQTTKYGEFWRILLPGYYKVEVFAEGFAPREVEFVIVEQHPTLNVTLQPSKRLEGIGPMGPGGVPVGGVVGPGGLYRPIPSPQHYRPPVPPAGAASSDSGIFSTISNGLNSLYSNIF</t>
  </si>
  <si>
    <t>MILRTPLVAGHQLQLLLLPSVLLLMLHLLLCDAKTVNPGDSMQMQHHQMAEPGLPEPRAYMPDAQHLDFVYHDHEELTRFLRATSARYPNLTALYSIGSIQGRDLWVMVVSSSPYEHMVGKPDVKYVGNIHGNEPVGREMLLHLIQYVTSYNTDQYVKWLLDNTRIHILPTMNPDGYAVSKEGTCDGGQGRYNARGDLNRNFPDYFKQNNKRGQPETDSVKDWISKIQFVLSGSLHGGALVASYPDNTPNSSPLGAVFQTYSAAPSLTPDDDVFKHLSLVYARNHAKMSRGVACSATPAFENGITNGAAWYPLTGGMQDYNYVWYGCMEITLEISCCKFPPAYLKKYWEDNQLSLIKFLAEAHRGVQGFVFDPAGMPIERASIKIKGRDVGFTTKYGEFWRILLPGYYKVEVFAEGFAPREVEFVIVEQHPTLLNVTLQPSYLVATGTSTTTKSSTVNRRVNGKLQLSP</t>
  </si>
  <si>
    <t>MILRTPLVAGHQLQLLLLPSVLLLMLHLLLCDAKTVNPGDSMQMQHHQMAEPGLPEPRAYMPDAQHLDFVYHDHEELTRFLRATSARYPNLTALYSIGSIQGRDLWVMVVSSSPYEHMVGKPDVKYVGNIHGNEPVGREMLLHLIQYVTSYNTDQYVKWLLDNTRIHILPTMNPDGYAVSKEGTCDGGQGRYNARGDLNRNFPDYFKQNNKRGQPETDSVKDWISKIQFVLSGSLHGGALVASYPDNTPNSRLLKGICRSSALCAMFQTYSAAPSLTPDDDVFKHLSLVYARNHKMSRGVACKSATPAFENGITNGAAWYPLTGGMQDYNYVWYGCMEITLEICCKFPPAYELKKYWEDNQLSLIKFLAEAHRGVQGFVFDPAGMPIERASIIKGRDVGFQTTKYGEFWRILLPGYYKVEVFAEGFAPREVEFVIVEQHPTLNVTLQPSKYLVATGTSTTTKSSTVNRRVNGKLQLSP</t>
  </si>
  <si>
    <t>MILRTPLVAGHQLQLLLLPSVLLLMLHLLLCDAKTVNPGDSMQMQHHQMAEPGLPEPRAYMPDAQHLDFVYHDHEELTRFLRATSARYPNLTALYSIGSIQGRDLWVMVVSSSPYEHMVGKPDVKYVGNIHGNEPVGREMLLHLIQYVTSYNTDQYVKWLLDNTRIHILPTMNPDGYAVSKEGTCDGGQGRYNARGDLNRNFPDYFKQNNKRGQPETDSVKDWISKIQFVLSGSLHGGALVASYPDNTPNSMFQTYSAAPSLTPDDDVFKHLSLVYARNHAKMSRGVACKSATPFENGITNGAAWYPLTGGMQDYNYVWYGCMEITLEISCCKFPPAYELKKYEDNQLSLIKFLAEAHRGVQGFVFDPAGMPIERASIKIKGRDVGFQTTKYEFWRILLPGYYKVEVFAEGFAPREVEFVIVEQHPTLLNVTLQPSKRLEGGPMGPGGVPVGGVVGPGGLYRPIPSPQHYRPPVPPYAGAASSDSGIFSTSNGLNSLYSNIF</t>
  </si>
  <si>
    <t>MDSVVIGISALLFLLPVPGSSQYLDGRCGLLTNGKIANNISSPWMAYLHSELLYVCGGTVITEKLVLTAAHCTRASEQLVARIGEFIGTDDANDTMLSYQVSQTFIHSLYNTTTSANDIAILGLATDIVFSKTIRPICIVWWTIWRKIDNIQVLSGAQWGLPNDRNESDAFRITDIRRQPANMCSTLNGTAILSSQCAGDSDSKLCNVDFSSPLGAIITFKNIQRYVLIGIATTNQKCKRASVYTVLSHTDFILSVWRQYRNGEKSPKTWDLQNNFDVENTTLKANSEEEHYF</t>
  </si>
  <si>
    <t>MGGSGCIGAIKVMLIVCAIGRNAHSSPPESRYKWTTMDWLEAQNVSHEVNVTTADGYQLQLQRLPRLGAKPVLLVHGLLGSSLGWVCMGPERSLAFQLHREYDVWLANLRGVSPYGRQHIDLTDVMVEFWRFSFHEHGAYDLPAIIDMAKVTGGEQLASRGGPGQDEEQIHHQVVLIGHSQAFNAFLVLCAVHPRFQRIQLIQALAPLARLHRQVRFDSFQVRRLMKFIKKRQKAYKFEIFPPGYRKVCQAKRDLCEYYAKQLVGSAQNNKKLLEAFNYEYLLQGGSPREIKHLQIWKSGDFISYDFGTAENLQVYHSVEALSYNISQITVPIILYFGETDAITPEGVHAIYARMLRSVKSVRRINSKKFNHLDFLISGDVKSLVNDKLIEHEQFFDGRLPYVI</t>
  </si>
  <si>
    <t>MGRNFLRLPSVSGRSSFVYSIVACSNLPKRRSIVLSFGHIMTENMTLEQSANKCFEGEQRVYRHRSDTLKCDMTFGVFLPPAALEGKPCPVLFFLSGLCTHENFIQKSGFQQHAARHNLIVVNPDTSPRGVEIAGQDDAYDFGSGAGYVDAKEEPWSKHYKMYSYVTQELVDVVNANLPVVPGKRGIFGHSMGGHGLICALKNPGLYQSVSAFAPIANPTECPWGKKAFAGYLGSNPDDWALWDAHLVSQYESTPQELFIDQGAADNFLAGKQLLPENLLAAADGNDHIQTIFKREGYDHSYFYIATFVAEHIAYHAALLTAS</t>
  </si>
  <si>
    <t>MTLEQLSANKCFEGEQRVYRHRSDTLKCDMTFGVFLPPAALEGKPCPVLFLSGLTCTHENFIQKSGFQQHAARHNLIVVNPDTSPRGVEIAGQDDAYDGSGAGFYVDAKEEPWSKHYKMYSYVTQELVDVVNANLPVVPGKRGIFGHMGGHGALICALKNPGLYQSVSAFAPIANPTECPWGKKAFAGYLGSNPDDALWDATHLVSQYESTPQELFIDQGAADNFLAGKQLLPENLLAAADGNDHQTIFKQREGYDHSYFYIATFVAEHIAYHAALLTAS</t>
  </si>
  <si>
    <t>MRLFLLALLATLAVTQALVKEEIQAKEYLENLNKELAKRTNVETEAAWAGSNITDENEKKKNEISAELAKFMKEVASDTTKFQWRSYQSEDLKRQFKATKLGYAALPEDDYAELLDTLSAMESNFAKVKVCDYKDSTKCDLALDPEIEVISKSRDHEELAYYWREFYDKAGTAVRSQFERYVELNTKAAKLNNFTSAEAWLDEYEDDTFEQQLEDIFADIRPLYQQIHGYVRFRLRKHYGDAVVSTGPIPMHLLGNMWAQQWSEIADIVSPFPEKPLVDVSAEMEKQGYTPLKMQMGDDFFTSMNLTKLPQDFWDKSIIEKPTDGRDLVCHASAWDFYLTDDVIKQCTRVTQDQLFTVHHELGHIQYFLQYQHQPFVYRTGANPGFHEAVGDLSLSVSTPKHLEKIGLLKDYVRDDEARINQLFLTALDKIVFLPFAFTMDYRWSLFRGEVDKANWNCAFWKLRDEYSGIEPPVVRSEKDFDAPAKYHISDVEYLRYLVSFIIQFQFYKSACIKAGQYDPDNVELPLDNCDIYGSAAAGAFHNMLSMGASKPWPDALEAFNGERIMSGKAIAEYFEPLRVWLEAENIKNVHIGWTTSNKCVS</t>
  </si>
  <si>
    <t>MENFGIAHALLQLLLLHLVGSGRGHLLTGQPAIDLRIQAREQLISQSNDAYVQRLMRLSKSAEMRSYMQQDADACENFYDYSCGNWPQINPANDAYPRTNFVQLLLKAYSHKQQRLMEQPANVETDEVAVLRLKEFYASCLLFRQVPDLYRRQLQEIVADFGRMPVLSLPGQEWPAEEFDWLDTVARIKRQYGFDILLFQQSADRIYVGQPKQILPEANRKAVAEDIANHLERHLGVDPKVAVTTREITEFEQKIAAIMVDRRVGVMSKLYTPSDADYVDVSKLTQFVETVLDRLLANESLYQHVPDYLMKIDELVTETPPHVLANYVFNELLKHFYYERAESVEQCVSRVRDLFGELLDHMLFEQYEDEGTLKDIYVVWQQLQRSFRGVLQSSANWLVPETREQLLEQLNTTSLVINGYAEVNFTQRYEELHLKPRDYLHLRTILNHQSLRVKVKTQTSVTYDPVGKRVLLPVALLQPNFLWSRYYPKARYGSLGTLLAQQLAHSLEDASKWDAKSFAEYSKRKSCFKEQYGRLRLNGYLPESDLQAENIADNLAIQVAYHAYRRLLAELDPSFLGSESLPQLNLGSRLFFLSFAQLWCNDANEQFRDKQSLFLGTPNALRVLGALSNFRAFGRDFCGTASRMTSPQKCQLFAVNL</t>
  </si>
  <si>
    <t>MQKVALLLVAFLAAAVAHPNSQEKPGLLRVPLHKFQSARRHFADVGTELQLRIRYGGGDVPEPLSNYMDAQYYGPIAIGSPPQNFRVVFDTGSSNLWVSKKCHLTNIACLMHNKYDASKSKTYTKNGTEFAIQYGSGSLSGYLSTDTSIAGLDIKDQTFAEALSEPGLVFVAAKFDGILGLGYNSISVDKVKPPFYMYEQGLISAPVFSFYLNRDPASPEGGEIIFGGSDPNHYTGEFTYLPVTRAYWQIKMDAASIGDLQLCKGGCQVIADTGTSLIAAPLEEATSINQKIGGPIIGGQYVVSCDLIPQLPVIKFVLGGKTFELEGKDYILRVAQMGKTICLGFMGLDIPPPNGPLWILGDVFIGKYYTEFDMGNDRVGFADA</t>
  </si>
  <si>
    <t>MRAPDALLLRVALLLLLLTTVRGTLAPDSHKSKSKTKESALRGGPQDQDFDLGLVSPEPLAKDIVSNHRGYFKETGLRRFNGTTLGYVTPWNSHGYDVKIFAKKFDIISPVWLQIVKQGDRYAVAGTHDIDAGWLTDVRRKGKQVHNRTVKVFPRFIFDHFTDRDIKLLLSDAQERTKVNDVLIKCCKDNGFDGLVEVWSQLAGRIDDKILYTLVLQMAKELQKQQLRLILVIPPFRKETGHLFGKHMDKLFKHIYAFSLMTYDFSSVQRPGANAPLYFVRKAVETIAPEGCADTAKRAKILLGLNMYGNDYTPDGGGPITFSQYLDLVRHVKKHLTYDERDVNFFEIKNDDGRHIVFYPTLYSINERIKLAQELGTGISIWELGQGLNYFYL</t>
  </si>
  <si>
    <t>MAHSLIEFKMKWLLVCFILALRSYESLGQDLLDPNCVQTPVGVREQILGHNADIKLHPWMVQILQRGYHFCGGSLISSLFVLTAAHCHSRYRLKVRFGYSGITPRYLCSSQYCSPFGPEIDVKRIFLHSSYRDYHNYDIALFLLAKPRYNVQTRPICVLQTSNKDKLRQFLNYVAMFNVTGWGKTESQLTSTILQTSLFHLDRKFCAQIFDRKIGWPHICAGHSQSSTCTGDSGGPLSAELTFSGKRTVLFGIISYGAPNCREVTVFTNVLRYSNWIRDIVHNFTP</t>
  </si>
  <si>
    <t>MYQNFGSESEGRERDPSWSGYYKDNGTHYLLYGKPEDIAPTPNFGNISSPFINALEAQESFPTRIVNGKRIPCTEAPFQGSLHYEGYFVCGCVIINKIILTAHHCFFGPPEKYTVRVGSDQQRRGGQLRHVKKIVALAAYNDYTMRHLAMMKLKSPVYFGKCVRPVKLPSTKTTKFPKKFVVSGWGITSANAQNVQYLRRVQIDYIKRSKCQKMYKKAGLKIYKDMICASRTNKDSCSGDSGGPLSRGVLYGIVSWGIGCANKNYPGVYVNCKRYVPWIKKVIHK</t>
  </si>
  <si>
    <t>MGSLTGMHISHWLLWTCLLLLGAAGTDASVDYFAYAPGKCEVSISDVIQMITTEAGVILGRPRPSQTKLLRYDLYTPLNPEERQLLRPGDLTMLRNSHNPKWPVRVSIHGWAGKSVTCSNAAIKDAYLSRGNYNVIILDWSRQSLDIYPRVSKQLPSIAANVAKMLRFLHDNTGVPYEQIYMIGHSAGSHISGLTGLLRPHRLGAIFALDPAGLTQLSLGPEERLDVNDALYVESIHTDLTLLGNSTKLSHASFFANWGLGQPHCPNATATEFDFVCDHFAAMFYFAESVRQPKFAALRCSSAKSVLSATCNCNVGGSEKYAVNTCTGNEFMGGEPAVPKRGIYLSTRPQSPYGTSDGLVHIKRPRPSTIRETANRRSI</t>
  </si>
  <si>
    <t>MELLSLLTLLLLAIASNEACQVQSSSSETTKDWWQTAQFYQIYPRSFKDDGDGIGDLNGITSKLEYLKDLGVTAAWLSPIFKSPMVDFGYDISDFFDIPEYGTLEDFRTLIKRAKELDLKIVLDFVPNHSSNESEWFLKSVKREKGYDYYVWHDGKVNSTTGKREPPTNWLQYFRGSAWEWNEVRQQYYLHQFAVQPDLNYRNPLVVEQMKRVLRYWLNEGVSGFRCDALPPLFEVVPDSDGQFPEVVSGATEDKEDRDYLTTTYIENQPETIDMVYQWRTVLDDHKRIFGGNSVLLIETYSPAWFTMQFYGNRSTEGAHLPFNFNLITVMEQSGLSASNVQEIDLWLKNMPAGRTPNWVLGNHDKRRAASRYGKENIDGMNMLVMILPGVSTYQGEEIGMTDGEISWEDTVDPWGCNSNPNIYEQYTRDPERTPFQWTGGNAGFTNGSSTWLPLAADYATINVEKELSDDHSHLKIYKALVALRKSSKTQNGSTKYQALSEDIFVVQRSLTKSATIVLVINFGSVAKTVDLSQFDKSRESLQLLIRSIDSTKKEGTRYDPKALSLDPSEALVLTT</t>
  </si>
  <si>
    <t>MGAQHTDTGTYTYTAASRAVEASDLTPKRIGAPAIATSRMPLTSLVFSLTLGSLMLLTADASPVFVDNPSLAQFQSGRNIRHLPCIVRKSGRSGICMFIDCIKQNGTHLGTCIDRFYFGSCCAMKEEASLFAPEINDNSIDQNTISHSHESTTLPTSALFKLTTESSLSSSSSSGSSTAHHHTTNELLKNVTQSYLTAKPAPVRTTSNGTLSTTRRPPLAHTTHKNSHYVVRTTMKPSAAPTTTIPTVKPPRRRTTTAKPVLTTAPIVEQRIETTSVPTKFVTFQIVETTTPAVEPTHQQETTTTTTRRHTRPTGSSSVASRTTSKTTTTTTTTTTTTAAPPTTSTRAATTTQRPTPPLRTTTSKPHKTHSSRRPAPAKKPVSTTTTTASGTSTRKPADSLASGSTTANGTTATTLPARRPVTQTSSSSTTTTSTTSTITTVFKDELPKNRTTTRLPERTTQAPRPRPKPTGEIVKVPALLAEPTTTTVTGSSSSSSSSPKPPASSTTPLVTKKKPTTTNAPTTTTTTTTTTTTTTTPKTRRTKPPTTTTTTTTKATTTTTKATTTTTTAKPLITTEPPTSAPLTTTTKTGLITWTDVEAEPPTNASISNDWQPAPPSNWLPLTTESSETADKTSASAPPSATDKVVISVATSVSEVETHGPGKPQKTTKPPKPSSTAKPTTTTTAATTIVKTTEAPASSIELASSTSSYTDLGSDLAASSSSSTTTTTSSPTTAETTDYSGEEPNTTTIEATGSTTVAPANALEGVDYKEVCGRRMFPEPRIVGANAAFGRWPWQISLRQWRTSTYLHKCGAALLNENWAITAAHCVDNVPPDLLLRLGEYDLAEEEEPYGYQERRVQIVASHPQFDPRTFEYDLALLRFYPVIFQPNIIPVCVPDNDENFIGQTAFVTGWGRLYEDGPLPSVLQEVAVPINNTICESMYRSAGYIEHIPHIFICAGWKKGGYDSCEGDSGGPMVLQREDKRFHLGGVISWGIGCAEANQPGVYTRISEFRDWINQILQ</t>
  </si>
  <si>
    <t>MKLFLTVLAVAIACAAAQPEKVKPVPLKDAVLGSGSGSIEGRITNGYPAEGKVPYIVGLGFSSDSGGWWCGGSIIGHTWVITAAHCTHGAHSVTIYYGLWRLQAQYTHTVGSGHFRQHSDYNTNNLNNDISLINTPHVDFWHLINKVLPDGNERHDSFAGWWALASGWGRPCDSCGVSDYLNCVDSQIITRDECSSYGTDVITDNVICTSTPGGKSTCAGDSGGPLVLHDRSKLVGVTSFVAASGTSGLPDGFTRVTSYLDWIRDHTGIS</t>
  </si>
  <si>
    <t>MKLQLALVLCGLTLALGQIVPRSSWCPVPISPRMPRLMVPVRLIIIHHTTAPCFNPHQCQLVLRQIRADHMRRKFRDIGYNFLIGGDGRIYEGLGFGIGEHAPRYNSQSIGIAFIGNFQTGLPPSQMLQAARTLIQIAVQRRQVSPNSVVGHCQTKATACPGIHLLNELKKWPNWRPK</t>
  </si>
  <si>
    <t>MKLQLALVLCGLTLALGQIVPRSSWCPVPISPRMPRLMVPVRLIIIHHTTAPCFNPHQCQLVLRQIRADHMRRKFRDIGYNFLIGGDGRIYEGLGFGIGEHAPRYNSQSIGIAFIGNFQNAPGCPNPHPNRCAASPGFAQLFRGGSLNEGHCLSGNTPSQRAQKVAKLATKALGFHMNHSSVDERWR</t>
  </si>
  <si>
    <t>MSMVRRIILLGPKYSVWAKGSGAGQTHGSARCVILSAGSAENSDCGVRRHLATRNCARNRLMRLEPAMAIPAYIDVTNAHSRTPEDSSESGSGSEGGAASGGSGAKSPGGAAGSGASSTSGADPPGGGSDKFLSCPKCGSACTQVETVSSTRFVKCAKCNYFFVVLSEVETKQRTKDEPKNQRKPPPPPQKIMEYLKHVVGQDFAKKVLAVAVYNHYKRIHHNLPQLQNQGAGASNGAGGGLDGIRPDLLHITGIGHTLNSSPGNELPPKSPTQMGMGGGMGGPGLGAGLTGASSNARGGGDNRSGSEILDRQSTDVKLEKSNIIMLGPTGSGKTLIAQTIAKLDVPFAICDCTTLTQAGYVGEDIESVISKLLQDANYNVERAQTGIVFLDVDKIGAVPGIHQLRDVGGEGVQQGMLKMLEGTVVNVPERNSPRKLRGETQVDTTNILFVASGAYTGLDRLIARRLNEKYLGFGMPSTSGSGRRAAQSASPMDNDQEERDKCLTKVQARDLVEFGMIPEFVGRFPVIVPFHSLNVSMLRILTEPRNALVPQYKALLGLDEVDLTFTEDAVKSIAQLAMERHTGARGLSIMEQLLLDPMFIVPGSDIRGVHITADYVKGSATPEYSRDADAAASGTVTDSDTTTDNDKNFENSEKVRLK</t>
  </si>
  <si>
    <t>MSMVRRIILLGPKYSVWAKGKCSGQTHGSARCVILSAGSAENSDCGVRRHLATRNCARNRLMRLEPAMAIPAYIDVTNAHSRTPEDSSESGSGSEGGAASGGSGAKSPGGAAGSGASSTSGADPPGGGSDKFLSCPKCGSACTQVETVSSTRFVKCAKCNYFFVVLSEVETKQRTKDEPKNQRKPPPPPQKIMEYLKHVVGQDFAKKVLAVAVYNHYKRIHHNLPQLQNQGAGASNGAGGGLDGIRPDLLHITGIGHTLNSSPGNELPPKSPTQMGMGGGMGGPGLGAGLTGASSNARGGGDNRSGSEILDRQSTDVKLEKSNIIMLGPTGSGKTLIAQTIAKLDVPFAICDCTTLTQAGYVGEDIESVISKLLQDANYNVERAQTGIVFLDVDKIGAVPGIHQLRDVGGEGVQQGMLKMLEGTVVNVPERNSPRKLRGETQVDTTNILFVASGAYTGLDRLIARRLNEKYLGFGMPSTSGSGRRAAQSASPMDNDQEERDKCLTKVQARDLVEFGMIPEFVGRFPVIVPFHSLNVSMLRILTEPRNALVPQYKALLGLDEVDLTFTEDAVKSIAQLAMERHTGARGLSIMEQLLLDPMFIVPGSDIRGVHITADYVKGSATPEYSRDADAAASGTVTDSDTTTDNDKNFENSEKVRLK</t>
  </si>
  <si>
    <t>MMSKESSLETCELTLPVGQIKGVKRLSLYDDPYFSFEKIPFAKPPLGELFRAPVPADPWSGVLDCTHYAEKPTQRGLLTREIEGGEDCLYLNVYSKQLSEKPLPVMVYIYGGAFTVGEATRELYGPDYFMTKDVVLVTLNYRVDCLGLSLKDPSLKVPGNAGLKDQVLALKWVKQYISNFNGDDSNITVFGESAGGSTHFMMCTEQTRGLFHKAIPMSGTVHNYWANNPAEDFAFRLAQQNGFTGNDDAKVLEYLQGVPARDLVNHNLLTPEHRRNGLLFAFGPTVEAYVGEDCVPKPPVEMARDAWSNNFPVMLGGTSFEGLFMYPAVSANLKALDSLSQDPRLVPVDVRTVSSEKENLEYSQRLMKAYFGYSPPSSELLLNMLDFYSYKIWHGFNRTFNARLTYAKAPTYYYRFDFDSPNFNFYRAKFCGDKIKTGVAHDDLSYLFRNAGSWKLDKTSAEYRTIERMIGIWTAFAATSNPNCPEIGHLWKPSTKNDPKRVINISSDVTIIDLPEYEKLQIWDNLYKPNQL</t>
  </si>
  <si>
    <t>MMSKESLETCELTLPVGQIKGVKRLSLYDDPYFSFEKIPFAKPPLGELRRAPVPADPWSGVLDCTHYAEKPTQRGLLTREIEGGEDCLYLNVYSKQLKEKPLPVMVYIYGGAFTVGEATRELYGPDYFMTKDVVLVTLNYRVDCLGFSLKDPSLKVPGNAGLKDQVLALKWVKQYISNFNGDDSNITVFGESAGGCTHFMMCTEQTRGLFHKAIPMSGTVHNYWANNPAEDFAFRLAQQNGFTGEDDAKVLEYLQGVPARDLVNHNLLTPEHRRNGLLFAFGPTVEAYVGEDCVPKPPVEMARDAWSNNFPVMLGGTSFEGLFMYPAVSANLKALDSLSQDPTLVPVDVRTVSSEKENLEYSQRLMKAYFGYSPPSSELLLNMLDFYSYKIFHGFNRTFNARLTYAKAPTYYYRFDFDSPNFNFYRAKFCGDKIKTGVAHADLSYLFRNAGSWKLDKTSAEYRTIERMIGIWTAFAATSNPNCPEIGHLEKPSTKNDPKRVINISSDVTIIDLPEYEKLQIWDNLYKPNQL</t>
  </si>
  <si>
    <t>MNILRRLDRLIAPTVRRSAAISTSLWPHRWMSQSTTISPGSPSSKSTVNAEVRGVAQILRQQKGNLGQPTSVSHPHLIQPDELVPGVELTEIKERRSQMQNIRAYARSFGGEFNGHSSSCHMLVLGAASKKYMSGKIPYVFRQNSDFYLTGCLEPDAVLLLTIDEAQNVQSELFMRPKDPHAELWDGPRTGPELAVLFGVTEAHPLSQLEAVLAKRAGALKPHIWFDQKSTDLPSLAENMLRLSGQQRPLLPAYTFLEAMRLLKSRDEMQLMRRTCDIASRSFNEVMAETRPGQEHHLFAAIDYKCRMRNASYLAYPPVVAAGKNATVIHYVANSQLLGQQDLLMDAGCEYGGYTSDITRTWPASGVFTEPQRTLYDMLHQLQEEIIGNVMKGGETLDQLFETTCYKLGKYLQEIGLVGKSFSEYKELVSQGYRFCPHHVSYLGMDVHDTPHVPRNTRIVPGMVFTVEPGIYIGQDCGDVPPEFRGIGIREDDLLINENGHVEVLTEACVKDPRALQELCKQQQKNPGASSAEA</t>
  </si>
  <si>
    <t>MTNDPDLDDCAFLSGGESSGGRQTRTGVAVCSQRRALLVAGIVLGSLLLAIIIAYAGPQNDCSCGSKTVSGYETDEENNTQPFNPIATNGEPFPWLEKLPTSVRPLRYMVTIHPNLTTLDVKGQVTIDLHVEKETNFIVLHIQDLNVEKAIVTPGPKGYALKIVKVLEFPPRQQLYIEVKERLKKKSNYTLNLRWYKLNPEPEGFYVDQYESSNGVERLLAATVFRPNGARRAFPCFDEPHVRAPRISVFRDRFHIGLSNSIVHTTEDVGFYMGTGLLRDDFIETPPLPADAVAVVSDFQRESLQPSAAYIPTTPAPPGSGVGGKKSAQLNNYTQLKGKNPPVNITALTHSLNVNLTPRQNLTVVQPTTTTAWPVNLNGNGKPSNLTSLSQSGSSIKRAPSYTFYAPRDLLIRSSFILHTSRDVLEYLQTWLDISYPLTKVFVALPSLDRNMISSLGLVTLKTSFLTDPSSITSEQYQFSALRIAEAMVRFFGGITSRKVLKDVWLWEGLIQYLGIHALAPLQETWPLREMYLLKMATALDIDAIQGWDSIMNGTSHDGNNEEFFVQKTAAIFSMLHTAIGEDRFRGCGSFLKVNRFRTAEPTDLWTICTKKANGSKNIKDMMTLWTHQPGFPLLTVKMGNSISISQRPFRPAEFLAIHDDSYDGNNYNKTTLNATDMPSTVATTTGSKHKVAPHMKWIFPVTYVTDINNVSETLWMQNVDVTFNVPENVKWIKVAIQNGYYRVVYNDDNWASLIEELAANPNRFTSEDRLGMLSDAFTLCHANLPCEITMNMIQYLPSETHYGPMALALRHLEKWRRILKYSECFLMLSEFIMKISTVMEKVGWSDDGDVATRLLRPEVLLASVLWEDIDSITKAKNMLNQLYYNGTAIPPNLREVVYTGSILSGEYIYWQHCWERFVNLQRTSETFVERQLLRALGRTKDAWLQNRLLSHVTMLPTEEVVQVLKAIAGTPTGGAMACRLQAKWFELEKRLGPGTISFAKVISAITQYGATKFDYDELKSLVHRFGRGGMSVLNMTLSSVASNVEWVARSQTSLYKWVEGNLHSH</t>
  </si>
  <si>
    <t>MLCCGFCCGNMSKRDYKVATTDGIELEPLGGEKCDKDKDKDKEKQTNGVFGGESSGGRQTRTGVAVCSQRRALLVAGIVLGSLLLTAIIIAYAGPQNDSCGSKTVSGYETDEENNTQPFNPIATNGEPFPWLEKMLPTSVRPLRYMVIHPNLTTLDVKGQVTIDLHVEKETNFIVLHIQDLNVTEKAIVTPGPKGYLKIVKVLEFPPRQQLYIEVKERLKKKSNYTLNLRWYSKLNPEPEGFYVDYESSNGVERLLAATVFRPNGARRAFPCFDEPHVRAPFRISVFRDRFHIGSNSIVHTTEDVGFYMGTGLLRDDFIETPPLPADAVAWVVSDFQRESLQPAAYIPTTPAPPGSGVGGKKSAQLNNYTQLKGKNPPVRNITALTHSLNVNTPRQNLTVVQPTTTTAWPVNLNGNGKPSNLTSLSQSTGSSIKRAPSYTFAPRDLLIRSSFILHTSRDVLEYLQTWLDISYPLTKVDFVALPSLDRNMISLGLVTLKTSFLTDPSSITSEQYQFSALRIAEAMVRQFFGGITSRKVLKVWLWEGLIQYLGIHALAPLQETWPLREMYLLKMATAALDIDAIQGWDSINGTSHDGNNEEFFVQKTAAIFSMLHTAIGEDRFRGCLGSFLKVNRFRTAPTDLWTICTKKANGSKNIKDMMTLWTHQPGFPLLTVTKMGNSISISQRPRPAEFLAIHDDSYDGNNYNKTTLNATDMPSTVATTTQGSKHKVAPHMKWFPVTYVTDINNVSETLWMQNVDVTFNVPENVKWIKVNAIQNGYYRVVYNDNWASLIEELAANPNRFTSEDRLGMLSDAFTLCHANLLPCEITMNMIQYPSETHYGPMALALRHLEKWRRILKYSECFLMLSEFIKMKISTVMEKVGWDDGDVATRLLRPEVLLASVLWEDIDSITKAKNMLNQYLYYNGTAIPPNLEVVYTGSILSGEYIYWQHCWERFVNLQRTSETFVERMQLLRALGRTKDALQNRLLSHVTMLPTEEVVQVLKAIAGTPTGGAMACRFLQAKWFELEKRLPGTISFAKVISAITQYGATKFDYDELKSLVHRFGRGHGMSVLNMTLSSVSNVEWVARSQTSLYKWVEGNLHSH</t>
  </si>
  <si>
    <t>MTSFQYVFMIMIFLICGCIAKEYNVFCQYDLGSYYYKGRSQFFEWHLDSLCTHLVLGSGIGVDGDSGELRITDKILLLEKDKLSSVKTMKWDSIKKVMTIGGWEEDSSSFSRMVASPKKRDNFYSSMLEFMFRWGFDGVQIDWRYPTLGGHPDDRQNFVILLEELGLIFRKNQLILMVAVLGRRDNRILESYNIPEVNHSDFIHLMMHDEQDPYHLRLAYNAPLVGYEGSVTDSIMHWKRNGGAPKLILGIPLFVRSFTMDRNQSTVGSACKGPGRQTKQSHRPGFMTYNEWCVQSKWSRMFDQLAKVPYATRGDQWVSYENPRSIWAKMHLLQEHKLGGAMATIDVDDFRGRCGEQHGLLRVIFSALGDKNGLTTEKPTTEASGLCPHDGFRDGWDCRLYHECRDGERIYYECLEGQYFDENQIVCRPAAEVKCDQNFVIRPGMPVYSYDNMPLNLKIV</t>
  </si>
  <si>
    <t>MKVFAVLVLAIATVSADILRQDTPVHPRDSSAVPSIDGRITNGNKAAANFPYQVGLSFKSSAGSWWCGGSIIANTWVLTAAHCTKGASSVTIYYGSTVTSAKLKKKVSSSKFVQHAGYNAATLRNDISLIKTPSVTFTVSINKIALPIASSYSTYAGQTAVASGWGRTSDSSIAVATNLQYAQFQVITNAVCQKTFSSVVTSGVICVESINKKSTCQGDSGGPLALNNRLIGVTSFVSSKGCEKNPAGFTRVTSYLDWIKNQSGVF</t>
  </si>
  <si>
    <t>MVEVSVCFLIQGFLLSLSFGRVQLQVYNSWKKCDVNEDCTHLKACPPLKFLQSADISWAREAILRDKQCGYNSYCCRKEGYERRSNEQCVMLNDCPQFGRKWTSDILKSIINKICYIDHFQPLVRRRVYVNCQRQEIFPCQYDEICRRDSCPFLKLKRKKAQNILMSRQCGINTYCCPKQVIEFPDCPADEKCIRLKCLRIHNTTMEDGANLMDNRQCAIDTRRIDSDKRHYICCPEPGNVLPTSGQAPPLYRMAYGTAARPNEYPWMAMLIYENRRLSTMTNNCSGSLINKRYLTAAHCVVKDKMVNTDLVLRRVRLGEHDITTNPDCDFTGNCAAPFVEIGEYFNVHEQYFNTSRFESDIALVRLQTPVRYTHEILPICVPKDPIPLHNHLQIAGWGYTKNREYSQVLLHNTVYENRYYCQDKISFFRNESQICASGIREDSCEGDSGGPLMLTLNNDYQDIVYLAGIVSYGSENCGDRKPGVYTKTGFFSWIKANLK</t>
  </si>
  <si>
    <t>MMKLFLALAFCVLAANAVEVRVNGENGWYVPQADGTMEWMDREFAEAYLTKNRMEGRNVLNPVTFYLYTNSNRNSPQEIKATSASISGSHFNPNHPTRTIHGWSSSKDEFINYGVRDAWFTHGDMNMIAVDWGRARSVDYASSVLAVGVGEQVATLINFMRSNHGLNLDNTMVIGHSLGAHVSGYAGKNVKNGQLHIIGLDPALPLFSYDSPNKRLSSTDAYYVESIQTNGGTLGFLKPIGKGAFPNGGKSQPGCGVDLTGSCAHSRSVIYYAESVTENNFPTMRCGDYEEAVAECGSSYSSVRMGATTNAYMVAGDYYVPVRSDAPYGMG</t>
  </si>
  <si>
    <t>MSLARFLFYILVFSSLYCDLLALEHFIVGGQNAAEGDAPYQVSLQTLLGHLCGGAIISDRWIITAGHCVKGYPTSRLQVATGTIRYAEPGAVYYPDAILHCNYDSPKYQNDIGLLHLNESITFNALTQAVELPTSPFPRGASELVFTWGSQSAAGSLPSQLQRVQQQHLNSPACESMMSAYEDLELGPCHICAYRQNIGACHGDSGGPLVHQGTLVGILNFFVPCAQGVPDIFMNIMYYRDWMRQMSGNGKCAQVNQQTID</t>
  </si>
  <si>
    <t>MSSVKNLAILLALFASYIVQSEAVCYESCPETKSNMINIHLVPHSHDDLWLKTVDQYYYGNKHNIQHAGVQYIFDTVVAELSKDSRRRFIQVETGFFAWWEDQSETKKKLVKTLVNEGRLEFTGGAWSMNDEAAVNYQSVIDQFAVGKFLNDNFGVCGRPRVGWQIDAFGHSREQASMFAQMAFDGQFFARMDQNDNKRVDNLGLEMVWDASETLEEMDFFTGMLYNHYSAPPGFCFDSLCQDDPIDGKSYDNNVKSRVDDFLNYASNLAGYYRSNHIMVPMGDDFQYENAYMNKNMDKLIKYVNERQASGSKYNIFYSTAGCYLNSLHKSLQSFPNKTQDFLHSHEAKSFWTGFFTSRPTQKRFERDGNHILQVAKQLSVLADLSGEEQHKLDYLRQIMAVMQHHDAITGTEKQEVSNDYDRLLYDAILGGANTARDALRLTNQPNGEFQSCLKLNISECAFTKENADDFMVTLYNPLAHTSTQYVRVPKEDSYQVTDEKGGLVASELVPVPWEVLSLEFRNNDTQHELVFKASVNKITYFIKKIDKTTEVDITVNTQTEQSVNEEESNVKVPKRFKKVHSLKTDLELDDQETIVQNSLIKLVIDNNTGRLKTVEMNGVSEDIDQTFGMYKTARSCYIFRQDADLELVEDAFDFTVYDGESVKEVHQHVNEWISQVIRIYEGVNREFEWLVGPVPIDDELGKEIVTIFKSGISSGGVFYTDSNGREMMRREKDKEDFSPDLSEQPVSGNYYPVTSRMALQDSSKRMVLLNDRSQGGASLEDGREMMLHRRHIFADGSGAAEAINEQQFGKGLIARGKLFLYLNAIEDGATASRVAEKEIHLPFWKFFSKSNNIQSDVTKTLSDFNDLPQSVHLLTLEPYSKEILLRLENFLDQTEGNVVSFSIRQIFDDLGGLEIRETTLDGNLPLSDMKLKFHHDGSGPSHSVPEYFTSLHKPLAADKTQDASEFSVTLKPMQIRTFIKK</t>
  </si>
  <si>
    <t>MAWMALGALASGFVLQRLLGVDQPANKVVEIKSEALGTLQVLARDDAMLFAPPFNSSNEKRAVYEIILQRPTSDSNTTSFSLYRSPVQQEAEERFNAFQRLPVFVSIVKEYYNVNGLQKACDALADNPSWTLSHLIAYFNLVDYISNKMLQCVDQADAATLMSPFQLAIKQGHMEMVKALLPLSKLEHLDINSNSVHYAASTTKEIINLIIDKSTVNLNHLNSDGYTPLHVACLADKPENVKALLAGANVNLNAKDIRKVYKTSAPTTVSSFLRTNVSKLYTQDMKYGGTPLHWSSRETLHALIMEGCDVNATNFDGRTALHVMVARNRFECVVTLLAHDAEIVLDKDGNAALHIAIEKKLVPIVQCLVVFGCDINLKNKDGKTPRHMVGNDSGNKDDEILYILHSVGAKRCKDTGSKCPPGCNAKGNYNGIPPEAPESVEREHIEHMLATTSRQMMGGFLNAAANGILEKQQPAQKPVVVDTEKELKGQIMDALLGMFTTKVNADEMKKENSSDSLASGSQKSAVSSPEQLPSPTSPIAEIGDKPYGRGRLLCLDGGGIRGLVLVQMLLEIEKLSRTPIIHMFDWIATSTGGILALALGCGKTMRQCMGLYLRMKEQCFVGSRPYNSEFFESILKDLGEFNVMTDIKHPKIMVTGVMADRKPVDLHLFRNYTSASDILGIVTPINRRIPPPQPSEQLVWRAARATGAAPSYFRAFGRFLDGGLIANNPTLDAMTIHEYNMALRSAGRESEAIPVSVVMSLGTGHIPVTELKDIDVFRPESIWDAKLAYGISTIGNLLVDQATCSDGRVVDRARAWCSTIGIPYFRFNPQLSEIAMDEKDDQKLINMLWHTKAYMHANRNKIIEMINFL</t>
  </si>
  <si>
    <t>MFNVLQRLLGVDQPANKVVEIKSEALGTLQVLARDDAMLLFAPPFNSSNKRAVYEIILQRPTSDSNTTSFSLYRSPVQQEAEERFNAFLQRLPVFVSIKEYYNVNGLQKACDALADNPSWTLSHLIAYFNLVDYISNPKMLQCVDQAAATLMSPFQLAIKQGHMEMVKALLPLSKLEHLDINSNSVFHYAASTTKEINLIIDKSTVNLNHLNSDGYTPLHVACLADKPENVKALLLAGANVNLNADIRKVYKTSAPTTVSSFLRTNVSKLYTQDMKYGGTPLHWCSSRETLHALMEGCDVNATNFDGRTALHVMVARNRFECVVTLLAHDAEIDVLDKDGNAAHIAIEKKLVPIVQCLVVFGCDINLKNKDGKTPRHMVGNDASGNKDDEILILHSVGAKRCKDTGSKCPPGCNAKGNYNGIPPEAPESVEQREHIEHMLATSRQMMGGFLNAAANGILEKQQPAQKPVVVDTEKELKGQSIMDALLGMFTKVNADEMKKENSSDSLASGSQKSAVSSPEQLPSPTSPIAAEIGDKPYGGRLLCLDGGGIRGLVLVQMLLEIEKLSRTPIIHMFDWIAGTSTGGILALLGCGKTMRQCMGLYLRMKEQCFVGSRPYNSEFFESILKDNLGEFNVMTDKHPKIMVTGVMADRKPVDLHLFRNYTSASDILGIVTPINNRRIPPPQPSQLVWRAARATGAAPSYFRAFGRFLDGGLIANNPTLDAMTEIHEYNMALRAGRESEAIPVSVVMSLGTGHIPVTELKDIDVFRPESIWDTAKLAYGISTGNLLVDQATCSDGRVVDRARAWCSTIGIPYFRFNPQLSEDIAMDEKDDQLINMLWHTKAYMHANRNKIIEMINFL</t>
  </si>
  <si>
    <t>MLALCWLCGLALSCWMVGIRGEVALNQEDYNKTWIYMPNGQGKPEVAYLEPPPENRINLPQLIKFELYGSDSSSSADFWIDENNFEFPQRHKRDTWQEAEKFNPELDTKILVHGWKSSTMSNSIQSIRGAYIERGQVNVFAINWKDQDNIYYLTPARYTVQVGRAVAKLIDLLVEEKDADPNRIHLIGHSLGAHIMYAGSYTKYRVNRITGLDPARPAFEDCIGPENHLDDTDANFVDVIHSCAGLGFRKPIGMVDFYPNGGGPPQPGCKELSQIFTGCSHGRSYEYYAESINSKGFYGVPCSGLDELKGKNCTGGKILMGDPVPREARGIFFVKTANKPSYAGIDDLWS</t>
  </si>
  <si>
    <t>MSSNALACICNVINPCRNEVSTTFVVVQWLITGFAALAQVVRPVLLLFGRGEVALNQEDYNKTWIYMPNGQGKPEVAYLVEPPPENRINLPQLIKFELGSDSSSSADFWIDENNFEFPQRHKRDTWQEMAEKFNPELDTKILVHGWKSTMSNSIQSIRGAYIERGQVNVFAINWKDQADNIYYLTPARYTVQVGRAAKLIDLLVEEKDADPNRIHLIGHSLGAHIMGYAGSYTKYRVNRITGLDPRPAFEDCIGPENHLDDTDANFVDVIHSCAGYLGFRKPIGMVDFYPNGGGPQPGCKELSQIFTGCSHGRSYEYYAESINSPKGFYGVPCSGLDELKGKNTGGKILMGDPVPREARGIFFVKTANKPSYALGIDDLWS</t>
  </si>
  <si>
    <t>MRQLQLLGFLIAILQISYISAQNLPYIQCPMIFRYLEYDNQFIGHLQLTDSTNTENVVRVELSQRGRNTPSTPGTLNFLEDEDSLRHRLTNNEPINYRDFPTPGVVPKLTKVTVNGKVACEAVPFGAPSTRLSLSRTLRTSVPLAAIPSQRTDHQWPQAPQTNYTVYEEEEEEEPVQRRRPQQRPSRPRPQQAPSRRLQPVPQLPQEPEFQTSARPSVHPSNTPAQASKFYPQTIGQLSGICGREVIQTPFIHNGIEVERGQLPWMAALFEHVGRDYNFLCGGTLISARTVISAHCFRFGSRNLPGERTIVSLGRNSLDLFSSGATLGVARLLIHEQYNPNVYDADLALLQLSNHVDIGDYIKPICLWNENFLLELPSGHKSYVAGWGEDEKNRNTRLAKMTDTDIITQWECRGNLSEENAKFITSHTICASNAQASGPCSDSGGGLMLQEQDIWMLRGVVSAGQRMTNRCNLTLPVIYTDVAKHIEWLLSMW</t>
  </si>
  <si>
    <t>MIKLPWYLIVLHLCLPIGGTGATASNLRPLHYNLSLLTEVEPLKLSGNFGEVIIRLRVWRETRTIILSNNGLQVGENVLLVRRNTGGRVTVRKMWQASVHQLGIVFNSMLWLGEEYTLVVQFSGQLSRASGYFVGGYMDSKHHPQWIVTQLAPNLANTVFPCFENRTFLAPFILNLAHPRGTNAVSNMRVLKTSDHKDDYVWTTFQQTPAMSVQKLAFSINRFTNRTSAEIPKGPALTTWLRPKIDQGDYAISITPQIIVFFISLFGKPYPAMKIDQLVLPDTAYQSHEHLGLVYPEAAFLYSAQRSTTRAKQQVASHVAQEFAHHWLSDLENAALYWLHNGLDYVSGFAVDNVEPAWRFHELSMVRQALAVLVEDSKSSAYPMSLAYASKSDTQANQKSALLFRMLHSLIGTQAFLNALRLYLQRSHKGSSSNQAFLWHTQEESDNQMSLRQDIKVSQLMDSWTMQPGYPLIRVVRNYDTNEVTVTQERLRNPGKLMQKRQQCWWVPLTFATAGIDSFVSTLPSEWLTCQGRQTASPLLNEVAQPDKWVVFNLRLATPCRITYDERNWQLIGNALSGTNASSIDRFTAQLISDVLNLAGAGVVTYDLALNFLGHLRNEDEFIVWQAADTYLEWLHRLRQTTIISTFKGFMRDLLQTKFDELFKRDGSAAENANITELMVIVLQLSRTDLESCADFALKEFAGLTLETNRIPVDLSETIYCTAIQFGTEADWTLLRLYTRSNVSEERRILLSAMACSRENWALDKLLNLAFAGRYMPKDDVLLISAVAQNPLGYNIAKKYLVDNIKAIIKLYGSNTDELAQLVTVLMKEVTTEELNALRMFMRTDLQNLPGFEIAFRRILELGEDNISWHNRQYHNLLAAVCITGSIEPQCI</t>
  </si>
  <si>
    <t>MFNIMLVKFVVIFALILASCRVEADNTSVLPEGFVDAAQRSTHTNNWAVVDASRFWFNYRHVANVLSIYRSVKRLGIPDSQIILMIADDMACNARNPRGQVYNNANQHINVYGDDVEVDYRGYEVTVENFVRLLTGRTQNGTARSKKLSDAGSNVLIYLTGHGGDGFLKFQDSEEITSQELADGIQQMWEKKRYNEFFMVDTCQAASLYEKFTSPNVLAVASSLVGEDSLSHHVDPSIGVYMIDRTYYALEFLEKVQPFSKRTIGEFLQVCPKRVCISTVGVRKDLYPRDPHKVITDFFGAIRPTRVSTDRINVTLANEDDFIFDKDKMVTKKPFKIVMESQFSELF</t>
  </si>
  <si>
    <t>MFVQWIFLAFSVTVVSSNWIPERIVGGDLITILSVPWQASILRLGRFHCAAIYSEDIVITAAHCLTDRETEFLSVRVGSSFTFFGGQVVRVSSVLLHEYDQSWSNDIAVMRLQSKLRLGSAVSVIPLADTPPASGSPATVSGWGAIGKKNYPMSILSASVDIVDQDQCRRSYGRKITKDMICAAAPGKDACSGDSGPLVSGNKLVGIVSFGKECAHPEYPGVYANVAELKPWILGAIERITKS</t>
  </si>
  <si>
    <t>MDPFVFFIVLASLYGVLYFFDRFFKSCMHYPYDAFLKNTGLSINFMSLHHTSAFNRTLLRWGSAGNSCTRRVMITSFNVGVLVTFSLLPIGLILLIATFSSGEQDSSSSVSSPVGVPVQLEILLPGVNLPLEEIGYYITTLVLCLVVEMGHALAAVMEDVPVTGFGIKFIFCLPLAYTELSHDHLNSLRWFRKLRVCAGIWHNFVFAGVCYLLISTVGITMSPLYAYNQHVVVTELTRKSPLRGEGLQVDNQITQVNGCPVNSEESWVTCLQNSLKLKPGYCVSADFVQLNDESAISHHSIDGQLQCCDELNPNVSCFEVVEDANGDVPVELPQHVCLNVRRTEEVSEHCSSGVCNEGFCLRPLIRNITAIMTFKRQNFRGEKLPPVIYVGHWDVTRTVEVSAFVPRYSLLKAAWPDAWLLLLKYNVVFSIGLALINAIPCGFDGAHITSTVIHSFLVGRVDQHAKRDIISLIITSVGSLLFALALLKVALSFLRPL</t>
  </si>
  <si>
    <t>MNSPLGITALIWGILCLSCPPSSQAGREDWTPHELLAYEQLTQQDCGVLNLIPAQRLRRRITGGRKSSLLSQPWMAFLHISGDIEMCRCGGSLLSELFLTAAHCFKMCPRSKEIRVWLGELDISSTSDCVTYNYQRVCALPVEEFTIKWILHEEFNLFYPGYDIALIKLNKKVVFKDHIRPICLPLTDELLAFTLQGQSYMAVGWGRTESRRFANSTMEVHINTEKCTDGRDTSFLCANGDYVDTTGDSGGPLIWKTTLFGKARTVQFGVVSTGSQNCGAGQKAYYMDVPTYVPILAKMAELSDFKGSLH</t>
  </si>
  <si>
    <t>MSSSRLICFGLLFLLAFGHVTSQRTSLDVALKNVYRPLRLLGLAFTGRSDDPQNVQRLQIAGKTQKSNPRTRALLEFCDADHGPGKRSPERPTSVHRLPGDIDVIGAMGDSLTAGNGIFATNLLHVTVENRGVVWSIGGQYDWRKYLLPNILKEFNPNLYGYAIKDGISTDRSSRFDVAELAAMSRDMPHMAKVLVRMQRDPRVNMTSDWKLVTLFIGNNDFCTDICYYPEPEKTVDWHERNMLKYRYLRDNVPRLMLNIVPAPNLRFLTNLTGLPPICYSTLRFECPCLMGKGGQLDYLEGIMKRWIAKDFEIANREEFNTETFTINVQPFSQFQDFPRTRSQTDTRFFSEDCFHLSQRGHAAAANSIWNNMLELPGHKSGFATHLFETFRPSEMRPFLITRENSRPEFVISSK</t>
  </si>
  <si>
    <t>MFRFSRNAITRACSLSIRRPEVIRHRRYASQAINQMLQLQQMEICADPPRGLVVGVYADEEDKNDAGILTPTGWKYNVQKTHGRLLEVLRMSGPMPKRETRLLFAVEPERVPYYSAVAVIGLGKECLGYNPYEVLDEQKEAIRRSVAACRILAELDTDRIEVENCGHAESAAEGAALGIWIYQELRDPKRRISVPSDLYATKDEICDIEGWRIGLQKAAAQNLTRQLQEMPSNLLTPTAFAQNVVVLCKSGVNVEVKVEGWAESQSMHAFLAVGKASCEPPIFLELSYYGTCAERPIVLVGQGVTYDAGGLCLKEKQELFHMRGDMTGAAVVVATCRAVAGLRPVNIRGLIPLCENVIGCNSFRPGDMVKSMNGKTIEVQCTDHEDVLVLADLLYGQNFCPKCIIDIGTCSGYMRQALDEAACGVFTNSEILWQQIKHASMTGDRVWRFPLWNYYSKAVRAGGRSDVQNYGIGRGGRPCKAAAFLREFVPGQWMHIDATNVMITRGDEFEYLREGMAGRPTRTLIEFIAQSICKDTAPKN</t>
  </si>
  <si>
    <t>MLLKGILLLVSIAQIAADFKSIGIEQAPWQASVQINDKHHCGGVIYSEDILTIAECVRKARLEFISVRVGSAQENAGGTVLKVEKMRLQVLGLRPSDVILQLRSPLYLDGGIRAIPLATIPLVPGTNASVSGWGQLSAMNPSSEVLLVDVKIQDQLMCATNLALKGRLMSVGEICAAPAGEIPYACQGFVGGPLVANRLYGILSWQSACDVLNKSSVYANIAMFKVWIESTVKLMNFFRI</t>
  </si>
  <si>
    <t>MSAHFWDDPLAILYIIIAFLVLDNLWGVYLMLRDIQVAYKTQQVPNVISYLPQELYDKMRVYKIHKGWFTIVNTLLSAVILGIMELYFGFYAWLYGVAKCALSKWMEHEACVSVIFVLLLSVYFWLKSVPAMIYESCCIKSLQPRPKPWWSRICHFVVDLVVGAMITTLVVVALVYMFIGLGPYAPLGLYLQSLILMIVLLLIPFMIHPFVGQSVPLENSNLRTQLEYLTRQVGFPMSQVRIIRVDPNTGSNAFFYGCCCLKRIVIFDTLLLNRGKSDLSHLTAEELGRGLADPVVAVVAHELGHWRNGHFYKAIMAFQVHLILTILLFAFLFSHGPIYQAVGPPGLQPTVIGCLIIFGFVLTPYMTLANFSMLSMTRCFEYQADRFAYQLGGGELRQALLKLYADNLAFPVSDPCYSSWNHTHPTMLDRLSRLEEFR</t>
  </si>
  <si>
    <t>MQLLWWQIVSLLLVLQSVVESRVRGRQYDEEKDTIVELPTLGSIQGKILTAWTKREVLQFVDVRYAEPPTGLHRFKAPRPIEPWEDVMDATAEKIGCPVVSMDSLRRLDDVLDVEDCLTMTITTPNVTSRLPVLVYIHGEYLYEGSNEAPPDYLLEKDVVLVTPQYRLGPFGFLSTKTDEIPGNAGFLDIFLALQFKHFIKYFGGDPSRVTVAGQVGGAAIAHLLTLSPVVQRGLFHQVIYHSGSIMPIFLEEDPRKHAQEIAKKADCKMVTVRDLNTCLMELTALELLTAFMEALEKSDLGIGHTGGIQFTIGGPSGVLPKHPYDLMLETNFSYPAMGGCPKAGSRVLNEIVDNDFEGKIPDDEYNTYNYIDHVIRQTVGTDKTMLLTSFVHDFFNRNLMENGTFDTLIPRLIDVAGTLNHKLPVLLALNMNNKHNPDNTLYSFDYAGEFNRYKEMDEETNLQSPFKAGVSLTDEALYLFPYPEHVTRLRPDQSMAHRMVELWTNFVISGNPLGSARVGYWPPMTTLYGPYMRIDDTMIGGNYFTEFSATLSDEEQGHSLIREVYYLRSRSRKRALNKRRKQLAKSNRRLQNPKLGGRKSLVKRPNRNKIR</t>
  </si>
  <si>
    <t>MFLKAVRYLLLAGIFAPNLVASEGIESYENYYNEIHIDDEQAEAKTRNATSPLQRWPGNKILYRISTDYSEQEVANVRTAMSSFGEQTCVQFEEIEGAPAGKRYVSFKKSPNMCGTRVGYQPLSFGPHEVVLNEKCLTMPAVIQHETHLLGLFHEQSRPDRDEYVQIDYDNIPRKYWSQFMAMDQTTTFNVPYDYEVMHYSKNAFAKDPSKPTIRALIGGKAVEREMGQVRGPSEGDWTKIRLMY</t>
  </si>
  <si>
    <t>MSEVERALDVLLQEAEELCIGSSVVELDRIPTALEFCREFYSKNQPVVIKALNWPAIGKWTPKYLIEALGDRSVDVAITPNGYADGLATQNGQEYFVLLETKMKLSEVVRRLDDPTGAVHYIQKQNSNLSVDLPELAADLRVSDLDFQQSFNKPPDAVNFWLGDERAVTSMHKDPYENVYCVISGHKDFVLIPPHQSCVPRGIYPTGVYKTSDSGQFYIEPLRDEEGSDQFTEWVSVDPLSPDLAYPEYARAKPLKVRVHAGDILYLPNYWFHHVSQSHKCIAVNFWYDLDYDSYCYYRMLEQMTSARS</t>
  </si>
  <si>
    <t>MAAFQMGSGYAVPMTLFRNNRDRAGKAILKELLPGLKFNDGNLLVLLEGKDQSLYNTDVDYVFRQESYFQYLFGVKEPGCYGILTIDVKTGAQKSVLFPRFPDEYGTWMGELLGLQEFKAMYEVDEVFYVDEMSVYLEGASPKLILTSGTNSDSGLTLQPPDFAGKEKYVTDCNLLYPILSECRVIKSPEEIEVLRVAKVSSDAHIKVMRFMRPGRMEFEGESLFLHHAYSVGGCRHASYTCICGGTNSSILHYGHAGAPNSKPVQDGDLCLFDMGANYCGYAADITCTFPANGFTDDQKFIYNAVLDARNAVTESARDGVSWVDMHKLAGRVLLQRLKEGGMKGDVEEMLEAGVSGVFQPHGLGHLIGLDVHDVGGYLPKEPKRPSEPWLSLRFARILKAGMYVTIEPGCYFINWLMDRALADPNIAKFINAEMFNRFRNGGVRIEDDVLITKTGVENFAIVPRTVEDIEATMTCKYDSP</t>
  </si>
  <si>
    <t>MREYDMDAWLLFGQRICCPPPGNRLPSTEICGQSLSTYRMVGGSEARPNYPWMAMLLYLNTTTLEILPFCAGSLINNRYVLTSAHCVNGIPRDLSLKSRLGEHDITYDPAYNPDCRDQDNQCALPNLEIKLEKIIVHGLFSSISNRNEYDIALLRLKMPVRYRTGIMPICIPKHGFFAKSKLEIAGWGKTNEGQFSVLMHGFIRERSIAVCALRFPYLDLNQSLQICAGGYDGVDTCQGDSGGPLVTMDNSSVYLAGITTYGSKNCGQIGIPGIYTRTSAFLPWIKAVLR</t>
  </si>
  <si>
    <t>MFISCIPFALVVVFIQLAHSTNSDCYPGEKYVYLYECPHVYTAGRSRTLREYDMDAWLLFGQRICCPPPGNRLPSTEICGQSLSTYRMVGGSEARPNGPWMAMLLYLNTTTLEILPFCAGSLINNRYVLTSAHCVNGIPRDLSLKSVLGEHDITYDPAYNPDCRDQDNQCALPNLEIKLEKIIVHGLFSSISNRNIYDIALLRLKMPVRYRTGIMPICIPKHGFFAKSKLEIAGWGKTNEGQFSQLMHGFIRERSIAVCALRFPYLDLNQSLQICAGGYDGVDTCQGDSGGPLMTMDNSSVYLAGITTYGSKNCGQIGIPGIYTRTSAFLPWIKAVLR</t>
  </si>
  <si>
    <t>MQKNFPTNTESKVVSFLLAMINGVQLLYHHPTLGRRINFVLKRLEIWKSDPPGLVRSRDVENYLNSFCKWQEKLNPFSDADPLHYDHALVLTGLDLVTDKGKANSQVVGMATVKGMCTSIYSCTINEAKHFESVFVVAHEIGHNLGMHDAKEISCDPTMHIMSPKLGSGKVTWSKCSRTYLEDFLMDPQAECLFDRSFAGPWDHTAGGRLPGERFNANQQCMLRFGKNFMQASTQSKMEICRDLHRQDGLPWTSHPALEGTECGPNMWCRGGTCEARSSKQGSYSALKSWPPEHPEATHEKIIRHEPNRIPPLLHDYNPMDNELPGSPSNWGEWSEPSACESGLYGQSRRLLEGSTGLRTLNRSCLNFPSRCIGRDRRFVTCNTPQCHKVPVTINDFATQVCMQARKSDPELTGEGQQLPSTLDASCKIFCRTRTNGTKSRWTFPDGTTCKAKQHNPEDITYCISGRCERFSCDNSTSNFFKMDSSFCEASVRPTRDSSDQESRQQTNRQRYAERQEGKPQKNHYENEVAKRPSYGQGNINAPASPYKRRNYHKPYPPEIPRPPPPASASLIALDRSSSSESEWVAHPCHSNCMTDSKGVQGVTSRLTGVESIQLCSYRIQPCERLQTAAEYAEQTCRYRQKVRGLSGHGAQISASIDEPDRSCRVGCQDEFIKYRYYLVNGRNGHPPGTRCSPVGKRYCVYGRCLEFGDDDLPLDKTHISLGQLRTRRKRSSISDLFNITEIFIKPSHSDISAENIEFTQPIHVSADELSSKS</t>
  </si>
  <si>
    <t>MTVAAIGSNRHRRLALIVLTTLWLLIGASSSSSSTSSTNPKSVNIELRRRSLHYNGIELDKNTLVGHLREHERALIFGSRSPEEAPEFKLVHLAQQRPEQQRLEERKRPGEAEQHGGNPHQRRQRRSLPSEDGNGPLPPEEEEQEAGDVEARLQLQQSPQLIDDAFIFIRRTENGTQFVEHSPQLLKRLERCFYRSAAALDLCEPGNVRGVFQQNGSDLVIHPLPARFGTGTHVLYQARVDKSGGYSEASSRRTASPLDSQLQFEPDAEEFNEPRRRLRAQSQLQSPLRLRFQPHHHPHQHHQQRRRRYIGDAPRSRWSDIPEELFIETAIFVDSDLYAHMQKFPTNTESKVVSFLLAMINGVQLLYHHPTLGRRINFVLKRLEIWKSWDPPLVRSRDVENYLNSFCKWQEKLNPFSDADPLHYDHALVLTGLDLVTYDKGANSQVVGMATVKGMCTSIYSCTINEAKHFESVFVVAHEIGHNLGMRHDAEISCDPTMHIMSPKLGSGKVTWSKCSRTYLEDFLMDPQAECLFDRDSFAPWDHTAGGRLPGERFNANQQCMLRFGKNFMQASTQSKMEICRDLHCRQDLPWTSHPALEGTECGPNMWCRGGTCEARSSKQGSYSALKSWPPEHIPEAHEKIIRHEPNRIPPLLHDYNPMDNELPGSPSNWGEWSEPSACESGCLYGSRRLLEGSTGLRTLNRSCLNFPSRCIGRDRRFVTCNTPQCHKVPVQTINFATQVCMQARKSDPELTGEGQQLPSTLDASCKIFCRTRTNGTKSRRWTFDGTTCKAKQHNPEDITYCISGRCERFSCDNSTSNFFKMDSSFCEARSVRTRDSSDQESRQQTNRQRYAERQEGKPQKNHYENEVAKRPSYGQGNHINAASPYKRRNYHKPYPPEIPRPPPPASASLIALDRSSSSESEWVAHPGCHSCMTDSKGVQGVTSRLTGVESIQLCSYRIQPCERLQTAAEYAEQTCARYRKVRGLSGHGAQISASIDEPDRSCRVGCQDEFIKYRYYLVNGRNGHFPPGRCSPVGKRYCVYGRCLEFGDDDLPLDKTHISLGQLRTRRKRSSISNDLFITEIFIKPSHSDISAENIEFTQPIHVSADELSSKS</t>
  </si>
  <si>
    <t>MPPMPQMPPMPPLQLDKNTLVGHLREHERALIFGSRSPEEAPEFKLVHLQQRPEEQQRLEERKRPGEAEQHGGNPHQRRQRRSLPSEDGNGPLPPEEEQEAGEDVEARLQLQQSPQLIDDAFIFIRRTENGTQFVEHSPQLLKRLERFYRSPAAALDLCEPGNVRGVFQQNGSDLVIHPLPARFGTGTHVLYQARVKSGGGYSEASSRRTASPLDSQLQFEPDAEEFNEPRRRLRAQSQLQSPLRRFQPRHHHPHQHHQQRRRRYIGDAPRSRWSDIPEELFIETAIFVDSDLYHMQKNFPTNTESKVVSFLLAMINGVQLLYHHPTLGRRINFVLKRLEIWKWDPPGLVRSRDVENYLNSFCKWQEKLNPFSDADPLHYDHALVLTGLDLVYDKGKANSQVVGMATVKGMCTSIYSCTINEAKHFESVFVVAHEIGHNLGRHDAKEISCDPTMHIMSPKLGSGKVTWSKCSRTYLEDFLMDPQAECLFDDSFAGPWDHTAGGRLPGERFNANQQCMLRFGKNFMQASTQSKMEICRDLCRQDGLPWTSHPALEGTECGPNMWCRGGTCEARSSKQGSYSALKSWPPEIPEATHEKIIRHEPNRIPPLLHDYNPMDNELPGSPSNWGEWSEPSACESCLYGQSRRLLEGSTGLRTLNRSCLNFPSRCIGRDRRFVTCNTPQCHKVPQTINDFATQVCMQARKSDPELTGEGQQLPSTLDASCKIFCRTRTNGTKSRWTFPDGTTCKAKQHNPEDITYCISGRCERFSCDNSTSNFFKMDSSFCERSVRPTRDSSDQESRQQTNRQRYAERQEGKPQKNHYENEVAKRPSYGQGHINAPASPYKRRNYHKPYPPEIPRPPPPASASLIALDRSSSSESEWVAHGCHSNCMTDSKGVQGVTSRLTGVESIQLCSYRIQPCERLQTAAEYAEQTARYRQKVRGLSGHGAQISASIDEPDRSCRVGCQDEFIKYRYYLVNGRNGFPPGTRCSPVGKRYCVYGRCLEFGDDDLPLDKTHISLGQLRTRRKRSSINDLFNITEIFIKPSHSDISAENIEFTQPIHVSADELSSKS</t>
  </si>
  <si>
    <t>MCPSKFVVYILLISVSANSNSESQAGQLHSAPSQRQDRPSDFQFLVTGGRPDTNDLVKYTVSLRMGKPKKFFGDNHFCAGTIFSERAILTAAHCMFSNRKLKAKKLMVVAGTPRRLLKSSTTQIIEAEELLPHPKYKKGKSQKYDIGILLEADLSLGDAVAKIPLYNKVPVAGAPCSIVGWGTVIQFGPLPDEAINDMQILPDTFCEKLLGWSNAGMLCANDKHDSDVDSCQGDSGGPLICDNMVGIVSFGMGCGEPDSAGIYTDVYHFRDWITENSCPLGTRSVWTLFLLLLLLTGI</t>
  </si>
  <si>
    <t>MLLKILVLFCTLLSAKLAESFVKPLRYNLTILTRLGSEDEQNQFEGIVSDIEATQPTRVIYLNSLNITISRQRTWIYRWASGRKIGALQIKRIIKKTSIKIVIELPLRSGEIYTLNMLFSGNLDRSQQYGYFAGYYDKTPRVFYSATLEPDYAHTVFPCFDDPRFRTPYNITLVHDRKYVALSNMPPVEEKPYKEINYVSTTFMGSPPLATQQVMWTLHQLEKVYSGPAAAGENITVWSRPHLAELAKVPEMTPNLFSKYETLFAYPLPKGADWGGKVDHVVLPRYTEMYSGQGMVYGEDIVDSGQNGLESLQETLAELVARQWNGLLVNLEDSDEEYVRNGIYYLSVQVMAMDKEAYNTTHLSKTRLDVLYHDSLAKVKSIATDVKESGHQLRKKKMCLLIHMLKVALGDKLFLKGLQEFFKRYANSSASSKELWEEFQRARRSHQLPTGVSLPTVMESWMKQPGFPLLTVQRDDAKQIVTITQSRYYQYLDNSSNDCWWVPVAYIVRNLTLPQVEWLGCQKNSRDILELSHIANPEDLLINVDAAVPLRVFYDSYNLQLISEALRQDFTQIPELSRIQLVDDALSLWSGRLPYNVTLNVISYLSNETSVLVWETALLNLEKLQSIMRMTTGFRIFLYMQKLIEPAFKTTLNSLSTKARTGSEIPINTKSPVTTESSGTTESPDTESPDTAESPDTTESSNTTESPDTTESSDTTESPDTTKSDLSLSAILYRLCQFEIKECLTDAQQRFQAAMDQKSSSSIPEEIREIVLCRGIRNGLEVHWMVRDMFFESENDKERSILLNSLSCTTEYWAMQKLLSWALDSKKVPRTMTSLLSAVLRSPLGYYVGKQFLIDHSKEILRSKDVKLILTPFINAMSTKAESALNDHLHRNLPSSMVSGLSSTLESGLDRVNWRNNLYFDLLKAIRDFTLDGPKNSSDSDS</t>
  </si>
  <si>
    <t>MLAKVLTILAIVASAGAADDFDPFIDIPFKRLKTSAERIAEHGYPAESHVETPDGYVLNVFRIPHSPKLNSNGNEGESEASRPVVLIMHGLFSCSDCFLNGPEDALPYNYADAGYDVWLGNARGNIYSRNNTRLNVKHPYFWKFSWHIGSIDLPATIDYILAETGQQSLHYVGHSQGCTSFFVMGSYRPEYNAKIKAHMLAPPVYMGNSTEGLIVSTAPLFGHHGIGSTLLENQVLLPQNAFIQRLDTTCSNQPIMLSYCKTLAILWGGPEIGNLNQTLLPQIAETHPAGVSSNAIHYIQSYASNDFRLYDWGSKRNLEYYGVSEPPAYDLTKITSELYLYYGADGSANKQDISRLPDLLPNLALLHEVPDSTWGHLDFIFATEVKRVINDLLDYSKAYDARETNNE</t>
  </si>
  <si>
    <t>MSFDIAVADQMRIALNYVKFKTNQQRLRSNDKVIADTVYGKVKGVKWQSYGNNYYSFEGIPFAKPPVGELRFKAPVEPEHWSDVKRCTHVRAKPCQVNVLKQVQGSEDCLYLNVYTRELHPHRPLPVLVWIYGGGFQMGEASRDLYSDYIMMEHVVLVVISYRLGALGFLSLADEELDVPGNAGLKDQVMALRWVKNCQFFGGDPDNITVFGESAGGASTHYMMLTDQAKGLFHKTIIMSGSALAWAQTPTHINWPYRLAQATGYTGDANDRDIFAHLKKCKASSMLKVAEDIIMEERHQRLTMFSFGPTIEPYLTPHCVIPKSPLEMMRDCWGNSIPMVIGGSFEGLLMFPEVNKWPELLCQLGDCENLAPQDAHVDEQQRKAFGKKVRELFGDRTPGRKTILEYSDLFSYKYFWHGIHRTLLSRAHHAPLAPTFLYRFDDSKHFNIMRIITCGRKVRGTCHADDLSYLFYNAAAKKLKRRTAEFKTIKLVSMVVHFAISGDPNIPMVCQDEKEQPRGAWLPISKDDKVFQCLNISHDHVIDLPEAEKLRLWDCIYDRELL</t>
  </si>
  <si>
    <t>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t>
  </si>
  <si>
    <t>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LKVRRRCAHDNERLNCRARTE</t>
  </si>
  <si>
    <t>MKLVVALLVLSLTFSVCEKNKLSPRITGGYRAKPYTIIYLVGIVYAKSPSSLKFGAGTIISNQWILTVKEVLIFKYIEAHFGSKRAFWGYDILRIYREFYFHYDKTRIIALVKCPYQKFDRRMSRVRVPAYGARFERYVGNMTMVCGGTDKRKVRLPTWMRCVEVEVMNNTECAKYHTPLKWYEMCTSGEGFKGVCGDMGGAVVTMGPNPTFIGIIWLMPTNCSIGYPSVHIRVSDHIKWIKHVSVG</t>
  </si>
  <si>
    <t>MRYQLFRWLYGLIATVDNEPLPLQIKSEEEAFGENKKKKQLASLENAISGKLDSVAIRTVPSANANAMGNAGSAEIVSNQIIRRREMSTMGKETESHSPISEGQDAEHILYRLKRGSKLSVHPDASLLGRKIVLYTNYPAEGQKFVREYRVLGWQLSNGKQITSVMHPEAHVVDTDIRSQVELNMSGTYHFYFRYLRPDTGCSGADGALYVQVEPTLHVGPPGAQKTIPLDSVRCQTVLAKLLGPDTWEPKLRVAKEAGYNVIHFTPIQELGGSRSCYSLRDQLKVNSHFAPQKGKISFEDVEKVIKKCRQEWGVASICDIVLNHTANESDWLLQHPDATYSCTCPYLRPAFLLDATFAQCGADIAEGSLEHVGVPAVIEQECHLEALKYQLTSYMSKVNIHELYQCDVMKYVNEFMSQVRTREPPKNVANECRFQEIQLIDPQYRRLASTINFELALEIFNAFHGDCFDEESRFRKCAETLRRHLDALNRVRCEVQGYINYAIDNVLAGVRYERVQGDGPRVKEISEKHSVFMVYFTHGTQGKSLTEIEADMYTKAGEFFMAHNGWVMGYSDPLRDFAEEQPGRANVLKRELISWGDSVKLRFGRRPEDSPYLWQHMTEYVQTTARIFDGVRLDNCSTPLHVAEYLLDAARKINPELYVVAELFTNSDYTDNVFVNRLGITSLIRALSAWDSHEQGRLVYRYGGVPVGGFQANSSRHEATSVAHALFLDLTHDNSPVEKRSVYDLLPSAALVSMACCATGSNRGYDELVPHHIHVVDEERTYQWGKGVDSKSGIMGAKRALNLLHGQLAEEGFSQVYVDQMDPNVVAVTRHSITHQSVILVAHTAFGYPSPNAGPTGIRPLRFEGVLDEIILEASLTMQSDPFDRPAPFKKDPNVINGFTQFQLNLQEHIPLAKSTVFQTQAYSDGNNTENFANLRPGTVVAIRVSMHPGPRTSFDKLQKISAALRIGSGEEYSQLQAISKLDLVALSGALFSCDDEERDLGKGGTAYDIPNFGKIVYCGLQGFISLLEISPKNDLGHPLCNNLRDGNWMMDYISDRLTSYEDLKPLSAWFKATFEPKNIPRYLIPCYFDAIVSGVYNVLINQVNELMPDFIKNGHSFPQSLALSTQFLSVCKSANLPGFSPALSPPKPPKQCVTLSAGLPHFSTGYMRCWGRDTIALRGSMFLTGRYNEARFIIIGFGQTLRHGLIPNLLDSGSKPRFNCRDAWWWMYCIKQYVEDAPKGAEILKDKVSRIFPYDDADAHAPGAFDQLLFDVQEALQVHFQGLQYRERNAGYEIDAHMVDQGFNNQIGIHPETGFVFGGNNNCGTWMDKMGSSQKAGNKGRPSTPRDGSAVELVGLQYAVLRFMQSLAEKVIPYTGVERKGPSGEVTKWSYKEWADRIKNNFDKYFFVSESETCSVANKLIYKDSYGATQSWTDYQLRCNFPITLTVAPDLCNPQNAWRALERAKKYLGPLGMKTMDPEDWNYRANYDNSNDSTDCTVAHGANYHQGPEWVWPIGFYRARLIFAKKCGHLDETIAETWAILRAHLRELQTSHWRGLPELTNDNGSYGDSCRTQAWSVAAILEVLYDLHSLGADV</t>
  </si>
  <si>
    <t>MSTMGKETESHSIPISEGQDAEHILYRLKRGSKLSVHPDASLLGRKIVLTNYPAEGQKFVRTEYRVLGWQLSNGKQITSVMHPEAHVVDTDIRSQVELMSGTYHFYFRYLERPDTGCSGADGALYVQVEPTLHVGPPGAQKTIPLDSRCQTVLAKLLGPLDTWEPKLRVAKEAGYNVIHFTPIQELGGSRSCYSLRQLKVNSHFAPQKGGKISFEDVEKVIKKCRQEWGVASICDIVLNHTANESWLLQHPDATYSCATCPYLRPAFLLDATFAQCGADIAEGSLEHVGVPAVIQECHLEALKYQLHTSYMSKVNIHELYQCDVMKYVNEFMSQVRTREPPKNANECRFQEIQLIQDPQYRRLASTINFELALEIFNAFHGDCFDEESRFRKAETLRRHLDALNDRVRCEVQGYINYAIDNVLAGVRYERVQGDGPRVKEIEKHSVFMVYFTHTGTQGKSLTEIEADMYTKAGEFFMAHNGWVMGYSDPLDFAEEQPGRANVYLKRELISWGDSVKLRFGRRPEDSPYLWQHMTEYVQTARIFDGVRLDNCHSTPLHVAEYLLDAARKINPELYVVAELFTNSDYTDNFVNRLGITSLIREALSAWDSHEQGRLVYRYGGVPVGGFQANSSRHEATSAHALFLDLTHDNPSPVEKRSVYDLLPSAALVSMACCATGSNRGYDELVPHIHVVDEERTYQEWGKGVDSKSGIMGAKRALNLLHGQLAEEGFSQVYVDMDPNVVAVTRHSPITHQSVILVAHTAFGYPSPNAGPTGIRPLRFEGVLDIILEASLTMQSDKPFDRPAPFKKDPNVINGFTQFQLNLQEHIPLAKSTVQTQAYSDGNNTELNFANLRPGTVVAIRVSMHPGPRTSFDKLQKISAALRGSGEEYSQLQAIVSKLDLVALSGALFSCDDEERDLGKGGTAYDIPNFGKVYCGLQGFISLLTEISPKNDLGHPLCNNLRDGNWMMDYISDRLTSYEDLPLSAWFKATFEPLKNIPRYLIPCYFDAIVSGVYNVLINQVNELMPDFIKGHSFPQSLALSTLQFLSVCKSANLPGFSPALSPPKPPKQCVTLSAGLPHSTGYMRCWGRDTFIALRGSMFLTGRYNEARFIIIGFGQTLRHGLIPNLLSGSKPRFNCRDAIWWWMYCIKQYVEDAPKGAEILKDKVSRIFPYDDADAAPGAFDQLLFDVMQEALQVHFQGLQYRERNAGYEIDAHMVDQGFNNQIGHPETGFVFGGNNFNCGTWMDKMGSSQKAGNKGRPSTPRDGSAVELVGLQAVLRFMQSLAEKEVIPYTGVERKGPSGEVTKWSYKEWADRIKNNFDKYFVSESETCSVANKKLIYKDSYGATQSWTDYQLRCNFPITLTVAPDLCNPQAWRALERAKKYLLGPLGMKTMDPEDWNYRANYDNSNDSTDCTVAHGANYQGPEWVWPIGFYLRARLIFAKKCGHLDETIAETWAILRAHLRELQTSHWGLPELTNDNGSYCGDSCRTQAWSVAAILEVLYDLHSLGADV</t>
  </si>
  <si>
    <t>MPLAMSTMGKETESHSIPISEGQDAEHILYRLKRGSKLSVHPDASLLGRIVLYTNYPAEGQKFVRTEYRVLGWQLSNGKQITSVMHPEAHVVDTDIRSVELNMSGTYHFYFRYLERPDTGCSGADGALYVQVEPTLHVGPPGAQKTILDSVRCQTVLAKLLGPLDTWEPKLRVAKEAGYNVIHFTPIQELGGSRSCSLRDQLKVNSHFAPQKGGKISFEDVEKVIKKCRQEWGVASICDIVLNHTNESDWLLQHPDATYSCATCPYLRPAFLLDATFAQCGADIAEGSLEHVGVAVIEQECHLEALKYQLHTSYMSKVNIHELYQCDVMKYVNEFMSQVRTREPKNVANECRFQEIQLIQDPQYRRLASTINFELALEIFNAFHGDCFDEESFRKCAETLRRHLDALNDRVRCEVQGYINYAIDNVLAGVRYERVQGDGPRKEISEKHSVFMVYFTHTGTQGKSLTEIEADMYTKAGEFFMAHNGWVMGYDPLRDFAEEQPGRANVYLKRELISWGDSVKLRFGRRPEDSPYLWQHMTEVQTTARIFDGVRLDNCHSTPLHVAEYLLDAARKINPELYVVAELFTNSDTDNVFVNRLGITSLIREALSAWDSHEQGRLVYRYGGVPVGGFQANSSRHATSVAHALFLDLTHDNPSPVEKRSVYDLLPSAALVSMACCATGSNRGYDLVPHHIHVVDEERTYQEWGKGVDSKSGIMGAKRALNLLHGQLAEEGFSQYVDQMDPNVVAVTRHSPITHQSVILVAHTAFGYPSPNAGPTGIRPLRFEVLDEIILEASLTMQSDKPFDRPAPFKKDPNVINGFTQFQLNLQEHIPLASTVFQTQAYSDGNNTELNFANLRPGTVVAIRVSMHPGPRTSFDKLQKISALRIGSGEEYSQLQAIVSKLDLVALSGALFSCDDEERDLGKGGTAYDIPFGKIVYCGLQGFISLLTEISPKNDLGHPLCNNLRDGNWMMDYISDRLTSEDLKPLSAWFKATFEPLKNIPRYLIPCYFDAIVSGVYNVLINQVNELMPFIKNGHSFPQSLALSTLQFLSVCKSANLPGFSPALSPPKPPKQCVTLSALPHFSTGYMRCWGRDTFIALRGSMFLTGRYNEARFIIIGFGQTLRHGLINLLDSGSKPRFNCRDAIWWWMYCIKQYVEDAPKGAEILKDKVSRIFPYDADAHAPGAFDQLLFDVMQEALQVHFQGLQYRERNAGYEIDAHMVDQGFNQIGIHPETGFVFGGNNFNCGTWMDKMGSSQKAGNKGRPSTPRDGSAVELGLQYAVLRFMQSLAEKEVIPYTGVERKGPSGEVTKWSYKEWADRIKNNFKYFFVSESETCSVANKKLIYKDSYGATQSWTDYQLRCNFPITLTVAPDLNPQNAWRALERAKKYLLGPLGMKTMDPEDWNYRANYDNSNDSTDCTVAHANYHQGPEWVWPIGFYLRARLIFAKKCGHLDETIAETWAILRAHLRELQSHWRGLPELTNDNGSYCGDSCRTQAWSVAAILEVLYDLHSLGADV</t>
  </si>
  <si>
    <t>MSTMGKETESHSIPISEGQDAEHILYRLKRGSKLSVHPDASLLGRKIVLTNYPAEGQKFVRTEYRVLGWQLSNGKQITSVMHPEAHVVDTDIRSQVELMSGTYHFYFRYLERFETILFRIDFALALMCVNIFRPDTGCSGADGALYVVEPTLHVGPPGAQKTIPLDSVRCQTVLAKLLGPLDTWEPKLRVAKEAGYVIHFTPIQELGGSRSCYSLRDQLKVNSHFAPQKGGKISFEDVEKVIKKCQEWGVASICDIVLNHTANESDWLLQHPDATYSCATCPYLRPAFLLDATFQCGADIAEGSLEHVGVPAVIEQECHLEALKYQLHTSYMSKVNIHELYQCVMKYVNEFMSQVRTREPPKNVANECRFQEIQLIQDPQYRRLASTINFELLEIFNAFHGDCFDEESRFRKCAETLRRHLDALNDRVRCEVQGYINYAIDVLAGVRYERVQGDGPRVKEISEKHSVFMVYFTHTGTQGKSLTEIEADMYKAGEFFMAHNGWVMGYSDPLRDFAEEQPGRANVYLKRELISWGDSVKLRGRRPEDSPYLWQHMTEYVQTTARIFDGVRLDNCHSTPLHVAEYLLDAARINPELYVVAELFTNSDYTDNVFVNRLGITSLIREALSAWDSHEQGRLVYYGGVPVGGFQANSSRHEATSVAHALFLDLTHDNPSPVEKRSVYDLLPSALVSMACCATGSNRGYDELVPHHIHVVDEERTYQEWGKGVDSKSGIMGAKALNLLHGQLAEEGFSQVYVDQMDPNVVAVTRHSPITHQSVILVAHTAFGPSPNAGPTGIRPLRFEGVLDEIILEASLTMQSDKPFDRPAPFKKDPNVIGFTQFQLNLQEHIPLAKSTVFQTQAYSDGNNTELNFANLRPGTVVAIRVMHPGPRTSFDKLQKISAALRIGSGEEYSQLQAIVSKLDLVALSGALFSCDEERDLGKGGTAYDIPNFGKIVYCGLQGFISLLTEISPKNDLGHPLCNNRDGNWMMDYISDRLTSYEDLKPLSAWFKATFEPLKNIPRYLIPCYFDAISGVYNVLINQVNELMPDFIKNGHSFPQSLALSTLQFLSVCKSANLPGFSALSPPKPPKQCVTLSAGLPHFSTGYMRCWGRDTFIALRGSMFLTGRYNERFIIIGFGQTLRHGLIPNLLDSGSKPRFNCRDAIWWWMYCIKQYVEDAPGAEILKDKVSRIFPYDDADAHAPGAFDQLLFDVMQEALQVHFQGLQYRENAGYEIDAHMVDQGFNNQIGIHPETGFVFGGNNFNCGTWMDKMGSSQKANKGRPSTPRDGSAVELVGLQYAVLRFMQSLAEKEVIPYTGVERKGPSGETKWSYKEWADRIKNNFDKYFFVSESETCSVANKKLIYKDSYGATQSWTDQLRCNFPITLTVAPDLCNPQNAWRALERAKKYLLGPLGMKTMDPEDWNYANYDNSNDSTDCTVAHGANYHQGPEWVWPIGFYLRARLIFAKKCGHLDEIAETWAILRAHLRELQTSHWRGLPELTNDNGSYCGDSCRTQAWSVAAILVLYDLHSLGADV</t>
  </si>
  <si>
    <t>MKLFLLTLSAALALVAASPTGLNRTTLLSQGAEGRIVNGYPAPEGKAPYVGLFIRTDGSNSGAVGAGTIIANDWILTAAHCLTGDYVEIHYGSNWGWNAYRQTVRRDNFISHPDWPSQGGRDIGLIRTPHVDFNGLINKIPLPSMNENDRYQDTWCVACGWGGMDNGNLADWLQCVDVQIISNSECEQAYGSVASTMCTRHADGKSVCGGDSGGPLVTHDNARLVGVITFASVSCHDGPSGYTRVDYLEWIRDQTGIS</t>
  </si>
  <si>
    <t>MLFAGFGVLLFVAVAVGDSLDVCLEDMGCMRGTLMPGYQSGEFEAFMGIFAQPPVGPLRLKNPVPNEPWEGVLDAGAAKDSCIQRSYFAKEWGLMGVECLYLNVYRPKNRAEDKLPVMVYIHGGGFFSGSAHPMASGPEYLMDTNKVMVTMNYRLGPFGFLSTGDEHMPGNFGFKDQRLALQWIQKHIATFGGDPKVTVLGHSAGGISAHLHMISPNSKGLFQNSMSLTGTMFLSAMKILKDPLSARRLGKELAIDQAESLSSQDLAEALRNVCPKKLLVSVDSLKVWDNMPHLTLPVLEAPSPDAFLVEDPLDAHRAGRINQMPWILSLSSRAGEGSLFIMRFINPKLRAEFNENFLEHMALLLNLPEGTPVQMVSEILDAYDFKGDSLNNTMLKLAEISGDFNFYYPIYETISSYVTYANLEENPLFIYIFEFAGLNSIKFFAGTTDDYGLGAVHMDDGLHTIRIPVSFDDFPKDSEDAKVIQRMSSLTDFAKTGVFHEESICKVSDFKEQGMCNYLHFGGNKEKYLEDIRNSITLTFPIWKKLF</t>
  </si>
  <si>
    <t>MKLITVTLVIALVAAAQGAKLSDKLAKLVPSFATGFVINGTEAEPHSAPIVSLATNYLKHSHICGGTLINKDWIVTAAHCISEPVGMSIIAGLHTRAEDELTQQRQVDFGRVHEKYTGGVGPYDIALLHVNESFIFNEWVQPATLPSEQVHEGETHLYGWGQPKSYIFSGAKTLQTVTTQILNYEECKEELPESAPAESNICSSSLQQSKSACNGDSGGPLVVEFTNAPSELIGIVSWGYIPCGLNMPSIYTKVSAYIDWITNIQSAYYKL</t>
  </si>
  <si>
    <t>MGLSKIWLLVSCLLWTCLPQSQGTVYPRDILLKTPKFRRVWGGVQSNTGNFGGWLLRILNGDGNFACGAAYYAPLLVITSANCIYPYRNSLEGATVEGAFSECDRENYADIDTIQFPEKFIYQKLYMDVAVVRLRDPVRGRLTEFIRCSVKVQPKMQMVVFGWGFDNTEVEIPSSDPRNVTVTIISIKECRQKFKSKIASTSICARQPKNPKQCLYDGGSPLIYGRELCGVVSFGSHCIDTSRPGYTNIRRVKRFITETEESINAGDVFRSTKVVKETKKPPKKTIKPKSKPVKQRLLRTVMVEPLV</t>
  </si>
  <si>
    <t>MILQLVLIVQFSLVFGQETGSLRIMNGTAAKAKQLPYQVGLLCYFEGSKEPNMCGGTILSNRWIITAAHCLQDPKSNLWKVLIHVGKVKSFDDKEIVVRSYTIVHKKFDRKTVTNDIALIKLPKKLTFNKYIQPAKLPSAKKTYTGRAIISGWGLTTKQLPSQVLQYIRAPIISNKECERQWNKQLGGKSKKVVHNFICIDSKKGLPCRGDSGGPMVLDDGSRTLVGIVSHGFDGECKLKLPDVSRVSSYLKWIKYYSGGL</t>
  </si>
  <si>
    <t>MRGQLLLKGPALARSLSRCRVSAVPQIGSVRHVTAGCAAGDTVKGGKGILGLYEKESGKGPRLTPAGEKFDDRVQGKLSELVCETKLTGRLGRGKVFNVDSEFRSICVVGVGLEGIAFNELEMLDEGMENVRIAAGIGARSLQSIGCEVHVDNMDYAEQAAEGAALAIWRYEENLAKKYRSTIPKLELHGSPDVESTRGLFKAEAQNLARRLCDAPANCMTPTIVAQAAVDSLCPCGITVEVRTMWIEQQHLNSFLMIAKGSCEPPVLLEVAYCGTAPEDKPILLVGQGITFNSGINLRPCKGMDEFRGDLTGAACILAAMRAAAALSLPINITAVIPLCENLSGMSCKPGDVVTLLNSKSLAVRNISRTGVVVISDPMLYGQITYKPRLVVVGSMCKGVKKAVGGGATGIWSNSHYIWKQFQRAGSLTGDRLWRFPLWRYKDRVAEHLSFDLLNDGEGYASSCLAAAVLHELVPCSDWAHLDTYGTGLLTYGLIPYLTAGRMTGRPTRTLVQFLYQIACPEQP</t>
  </si>
  <si>
    <t>MHKAIKNKSRLLCGLKNSKADLTTAKFILYYGPTVADSDIYDLTDFQSLEDEHLDLGKNTVLYLHGYLEDPDVESIHVIAEAYLERKDTNLIVLDWGEADGNYMFDAFPNLKQLGPELAKVLLKMFDHGLDIEKFHIVGHSMGGQLALLGREITKRTKGVRKIKRISALDPAFPLFYPGTHLSANDAEFVDVIHTDWLYGAPTSTGTADFWPNGGYSLQPGCPKRNYKMLSDNDLSSHRRSWWFWESVSDRYPIGFDAVPAKKWSDFKQNKIVENCPPVVMGHHCPTTIHGDFYQTNGHTPFARGKEGTVYVDPKDLLGNTHSITCDCPSEKT</t>
  </si>
  <si>
    <t>MCFRPRLGLRRITKQVQKWLNRQQYPMSTASVVVQYHEEPDKSDGDSKLRALTLSNGLRAMLISDSYIDEPSIHRASRESLNSSTENFNGKLAACAVLGVGSFSEPQQYQGLAHFVEHMIFMGSEKFPVENEFDSFVTKSGGFSNAHENEETCFYFELDQTHLDRGMDLFMNLMKAPLMLPDAMSRERSAVQSEFETHMRDEVRRDQILASLASEGYPHGTFSWGNYKTLKEGVDDSSLHKELHKYRDHYGSNRMVVALQAQLSLDELEELLVRHCADIPTSQQNSIDVSQLNYKAFRDQFYKDVFLVQPVEDVCKLELTWVLPPMKNFYRSKPDMFISQLIGEGVGSLCAYLRHHLWCISVVAGVAESSFDSNSIYSLFNICIYLSDDGFDIDEVLEATFAWVKLIINSDQLQDSYKESQQIENNNFRFQIEPPPIDHVQIVESFNYLPSKDVLTGPQLYFQYEESAIELLRQHMNKFNFNIMISSYIPEKNEYDQREPWFGTQFKTISMPPKWQTMWEQSATIKELHYPQPNPFVTTFKIHWVESGKPHVSRSPKALIRNDLCELWFRQDNIFKLPDGYINLYFITLVRESVKQYMLGVLFTYLVEFRMAEQLYPALEAGLTYGLYIGDKGLVMRSGYNEKLPLLVEIILNMMQTIELDIGQVNAFKDLKKRQIYNALINGKSLLDLRLSILENKRFSMISKYESVDDITMDDIKSFKENFHKKMYVKGLIQGFTEDQATDLMQKVLDTYKSEKLDNLSALDNHLLQIPLGSYYLRAKTLNEDSNTIITNYYQIGPSDLKMECIMDLVELIVEEPFFNQLRTQEQLGYSLGHQRIGYGVLAFLITINTQETKHRADYVEQRIEAFRSRMAELVSQMSDTEKNIRETLINGKKLGDTSLDEEVLRNWSEIVTKEYFFNRIETQIQMLSHLKEDVLNFLNDNDKNNLRKLSVQVVGNHNQTSNSTAQASRSGSLSDLLDDQDNMANETDSAKPMTDKIRLEFLGESDDPSSIKDIYAFKKDLYVFPLFNNPNLANK</t>
  </si>
  <si>
    <t>MSFLLTEPQWSAWYSAFYASSMNRLAQNVCTAQDPITVCLRSEADLCSVSGVKTWIELSRQGKATTGGPGWICTGLDLLCQEMDRKLPLPLDFELSAALFFWHKLERCNYFLWTVADLLMRCEPLDGRCFRNLIKNPVPDGGNWQMFNLVKKYGVMPKKCYLHSTQRTTKMNLILKSKLREYASMLHAQFTFNGNGRLPDLIQEMIPHLFKVICICLGEPPKVFTWSFYDHKKRYQCLNDMTAVHYEVMVGCTVNLDAFVCLGHDPRISSSYHSNYQVANSSNMMGGKPHRYNNSMDIIMQIMVTSLEGDKPVWMACDIRRAISLKSGPLSLRSHQFDLLFGFVGESLTKAERLDYRASRRDAALLLTSVGLDTLKQPVQFRFINASTIGESATGGLNEHDVDEKVTKALRKKSVKPPDNKLDAEWLREYAFEIVVHEKFVSGVLHAARIHKWKELPAWDPMGALL</t>
  </si>
  <si>
    <t>MHPYVPSVLVVVVLAISVKAHIRVDKLQIHSESNYKPAFIRSAVESIPLIDAILLLRNSTKPEFGDAFLPLRSAVESIPKLYQSNTSRFRKNPDVRSFRDSVESLPNDEDGLEHIEIFTKYYNSVSDVAGVDLKSKKLTHVNLDPGTSDKYAAFIARGNSEDYYPKSYRAGSPHQELLKMMNIEHTDKLDRYSDLQQQSYGALGLANRNDLKMTKKVLCYMSNWAFYRSGEAHFVPEQIDPNLCSIIYSFASLDPDHLTIREFDSWVDLDNQYYRRVTSLGVPVLIALGGWTDSGSKYSRLVSDNLKRRVFISSVSSFLLRHGFSGLHLDWNYPKCWQSDCSRPVTDRPNLTKLLRELRTEFQSVDPKFQLGVAISGYKEIIKEAYDFPALSIVDYMTVMTYDYHGAWEQKTGHVSPLYGLSSDTYPQYNTNYTMQLLLKMARREKLVLSIPFYGQSFTLATAHQILAGPGVAASGPGDAGELTKQPGMLYYEICQRLTKFNWISDRNLNVIFGPFAMLNDQWVGYEDPTSAQAKARYANNNFAGVAAWTIDLDDFRNLCCNESYPLLRAINRALGRLDSEPPTQPNCRPTLLATPVPPQMTTISSDGSGGLGQNHDHTTSLPSGQISSSPVSTTITTFPWWSSTTKRPREPTKTTAQPTHTTILIPAGINPVVQPSNCKSGEFFASNNCNAYYHCFFAGELQQQFCPSGLHWNNEAKGCDWPSSAQCSLKLDQHSTSYPNPIQTSKKPETTLKPNKKPSEISTHHQVNSTSSRPQYMRPTILETEGDYYPHRNCRKYYICVNKALVPSECGGDLHWDGIKKLCDWPENVQCVSKKYLKIIKSSSANEEDPCKGEKRVPYPGNCSKYLFCLWNRLQASDCPPLHYNERIGNCDWPAAAKCNPKGSESSEEAELNAMPKPPTPQTPSSHLRPYPTEKPVPKPRDSHYKVICYFTNWAWYRKGIGRFTPDDINTELCTHVIYFAVLDYSELVLRTHDSWADVENNFYTRVTSLKSKGIKVSLALGGWNDSQDKYSRLVRSPMARSRFVRHALEFIEKYGFEGLDLDWEYPVCWQTECNKGTEEKDGFTAWVQELSEAFRPRGLMLSTAVSPSRKIIDAGYDIPQLSRYFWIAVMTYDFHGHWDKKTGHVAPLYHHPDDDFEYFNVNYSINYWMEKGAPQKLVMGIPLYGQSFTLENTNSSGLNAKAPAPGEAGEFTRAAGFLAYYEIERVNRQGWQVVHDEFGRMGPYAYKGTQWVSYDSPDMVRKKSLLVRSLKLGGMVWALDLDDFKNRCGNGVHPLLTEIHNVLKDPPSLMEIPGPIETTPTYPGMEEEIHESNGEGPEVQPIEAVMQTCENEGEEHEGILDPNHVLEEENEATEMATEFKIICYFTNWAWYRQGGGKFLPEDIDSDLCTHIIYGFAVLSDNLTIQPHDSWADLDNKFYERIVAYRKKGAKVTVAIGGWNDSAGDKYSRVRNPEARSRFIRNVLDFIEEYNFDGLDLDWEYPVCWQVDCKKGTAEEKIFSALVRELFYAFQPRGLILSAAVSPNKKVIDAGYEVAELSHYFSWISVMYDYHGQWDKKTGHVAPMYSHPEGTANFNANFSMNYWISMGADRRKLVMGPLYGQSFSLAETTKHQLNAPTYGGGEAGEATRARGFLAYYEICLKIRHHWNVVRDTKGRIGPFAYHGDQWVSFDDVPMIRHKSEYIKAMGLGGAMIWADLDDFKNVCECESYPLLKAINRVLRGFGGPQPKCLLENPKSTMKPNIKPFRPTINAPSGPNLDSPTQNVSLNVLSIKCHSKNYLAHEWDCTKYYICEHTYVERSCPLGLQWNKTYCDWPTNVQSSLGSNQRTQEPAVHRPNPTSVITPPIINNSYKVVCYFTSWAWYRSSQGKFVPEDIDANLCTHLIYGFAVLDSSLTIKTHDSWTDIDNRFYERVVEYKQRGLRVMLAIGGWNDSLGSKYARLLNSQSRRRFVASVISFLEQHGFEGLDLAWEFPVCWQVNCNRGNPTEKDGVALVKELSEAFKENGLILSAAVSPSKMVIDAGYNVFELSPYFDWVAVMTDFHGHWDMRTGQIAPLFHRGGDENLYLNGNFSIHYWLERGIPNDKLVMGPMYGQTFTLADQNRRSLNDKTVGPGKAGTFTRADGFLAYYEICEKVVNDWKVVRDEEGIFGSYAYSGNQWISYDDVTTIRRKSQFIKSLQLGGGMIWADLDDFRGLCGCGKHPLLRTLSQELLGIPGQKAKDC</t>
  </si>
  <si>
    <t>MSRLCTSLVIILGLILSSGGTHICLSSNLCVPRENCREEMPFFDFSSTICSDEEVCCEKSNVIGMSKSPPQHSVDTLLRTSYPNALDGSPQVFGDQTKNQFPWVTALFAKGSYLGGGSLITPGLVLTAAHILAGLSPNDIMVRAGEWLSSSEKLNPPMDRQVIKIMEHEAFNYSSGANDLALLFLDSPFELRANIQIRLPIPDKTFDRRICTVAGWGMRSSTDVDIQTIQQKVDLPVVESSKCQRLRLTKMGSNYQLPASLMCAGGEEGRDVCSLFGGFALFCSLDDDPNRYEQGIVSFGVGCGQANVPTTFTHVSKFMEWINPHLEQVLSVPGNMLPAM</t>
  </si>
  <si>
    <t>MNPIFCALLFSLVAGLVLAEKSDYCLSEIVKSDERIRSHGYPTETHEVTQDGYVLTLFRIPYSHKLKNQNEKRPPILLQHGLFSNSDCWLSSGPDNSLYLLADAGYDVWLGNARGNIYSRNNIIISLNSHKFWHFDWHEIGTIDIPAIDYILADTGFDQIHYAGHSQGTTVYLVMLSERPEYNALIKSGHLLAPCAFEHGTSFIFNALGPLVGTPGGIWNQLLVDTELIPNNNLVNRLVDNSCHLNTICNNAFIMFANGGYVNANASSMSVLIETHPAGSSSNQGIHYLQLWKSKFRQYDWGTKKNNELYGQDLPPDYDLSKIVAPTHLYSSTNDALCGPEDVTLVENFPHLTEDYRVPVQSFNHLDFIIAKNMKELVNDPIIERINSYEG</t>
  </si>
  <si>
    <t>MKVFLTILALAVASASAYESVVHPKDLSKVAKIEGRITNGYPAEEGKAPTVGLGFSGGWWCGGSIISNEWVLTAEHCIGGDAVTVYFGATWRTNAQFTWVGSGNFITHGSADIALIRIPHVDFWHMVNKVELPSYNDRYNDYNEWWAACGWGGTYDGSPLPDYLQCVDLQIIHNSECASYYGTGTVGDNIICVRVVGKGTCGGDSGGPLVTHDGSKLVGVTNWVSGAGCQAGHPAGFQRVTYHLDIRDHTGIAY</t>
  </si>
  <si>
    <t>MWGAIAAITALAIGVLCSLGNGEYLEPRCGLTANTIAFKIIGGRDAIINNPWMAYIHSSVKLICGGTLITQRFVLTAAHCVNEGSAVKVRLGEYDDTAEDCNSKICIPRAEEHDVDMAFRHGKFSEIKNLNDIALLRLAKFVTFKAHSPICIILGTSKRELVDSIEWFVATGWGETRTHRTRGVLQITQLQRYNSSCMQALGRLVQQNQICAGRLGSDTCNGDSGGPLFQTVRHMDKMRPVQFGVSYGSRECSGIGVYTDVYSYADWIATVVQQNTHVPAPIMPN</t>
  </si>
  <si>
    <t>MKFIAAGLALLVCSIQLGEGAPGHLLDSSCGTTKPEFIPMITGGADAGLSNPWMVKVLGEKLCGGSLITSRFVLTAAHCIVSTHMRVRLGEYKTRFPGDCSRCVPKSYKLRRIRLGEYDTRFPGKDCCVPKSYELAVDRKILHADYNNLDNDIGLLRMKSFVQYSDYVRPICLLVEGHMAESPIFNITGWGVTNDGPSRRLQRATVYNTDLHFCRSKFTKQVDESQICAAGTNSDACHGDSGGPLAQVPFAGSWLTFQYGLVSYGSAACHSFSVYTNVTHHRDWIRSLALTDSPFWGKTEPLEKVHFYTLTGWGHTADYKPSRILQETTLLALEQSCCNSNFNEVDQSQICTTGVDSDACGGDSGGPLSAKLLFGLKKRAFLLGLVSYGDASRIFEVATNVTHYVDWIKATIDENS</t>
  </si>
  <si>
    <t>MKFIAAGLALLVCSIQLGEGAPGHLLDSSCGTTKPEFIPMITGGADAGLSNPWMVKVLGEKLCGGSLITSRFVLTAAHCIVSTHMRVRLGEYKTRFPGDCSRCVPKSYKLRRIRLGEYDTRFPGKDCCVPKSYELAVDRKILHADYNNLDNDIGLLRMKSFVQYSDYVRPICLLVEGHMAESPIFNITGWGVTNDGPSRRLQRATVYNTDLHFCRSKFTKQVDESQICAAGTNSDACHGDSGGPLAQVPFAGSWLTFQYGLVSYGSAACHSFSVYTNVTHHRDWIVNAIEDFSRFQLR</t>
  </si>
  <si>
    <t>MLLLSGAPSQGRRPKNRPLIGTVEEGEMPPSTVLQMPPAPLSSKSGLVLVCCDQLMAVQPVQRASGAAATKSNSPDWGNHRAKHHEGSAAPFKWIPPFIILATLLEVLVFLWVGADPPEDSLLVYRPDQRLQLWRFLSYALLHASWLLGYNVLTQLLFGVPLELVHGSLRTGVIYMAGVLAGSLGTSVVDSEVFLVASGGVYALLAAQLASLLLNFGQMRHGVIQLMAVILFVFCDLGYALYSREAMHQLQTRPSVSYIAHMTGALAGISVGLLLLRQLDGGLRPRPLRWLALGWCIFSAFGIAFNLVNTVTAQLLAEEEGQVIRQHLMNDLGM</t>
  </si>
  <si>
    <t>MANKALILLAVLFCAQAVLGVTIISKSEWGGRSATSKTSLANYLSYAVIHTAGNYCSTKAACITQLQNIQAYHMDSLGWADIGYNFLIGGDGNVYEGRWNVMGAHATNWNSKSIGISFLGNYNTNTLTSAQITAAKGLLSDAVSRGQVSGYILYGHRQVGSTECPGTNIWNEIRTWSNWK</t>
  </si>
  <si>
    <t>MNLLLLVATAASVAALTSGEPSLLSDEFIEVVRSKAKTWTVGRNFDASVEGHIRRLMGVHPDAHKFALPDKREVLGDLYVNSVDELPEEFDSRKQWPNPTIGEIRDQGSCGSCWAFGAVEAMSDRVCIHSGGKVNFHFSADDLVSCCTCGFGCNGGFPGAAWSYWTRKGIVSGGPYGSNQGCRPYEISPCEHHVNGRPPCAHGGRTPKCSHVCQSGYTVDYAKDKHFGSKSYSVRRNVREIQEEITNGPVEGAFTVYEDLILYKDGVYQHEHGKELGGHAIRILGWGVWGEEKIYWLIGNSWNTDWGDHGFFRILRGQDHCGIESSISAGLPK</t>
  </si>
  <si>
    <t>MNLLLLVATAASVAALTSGEPSLLSDEFIEVGRNFDASVTEGHIRRLMGHPDAHKFALPDKREVLGDLYVNSVDELPEEFDSRKQWPNCPTIGEIRDQSCGSCWAFGAVEAMSDRVCIHSGGKVNFHFSADDLVSCCHTCGFGCNGGPGAAWSYWTRKGIVSGGPYGSNQGCRPYEISPCEHHVNGTRPPCAHGGRPKCSHVCQSGYTVDYAKDKHFGSKSYSVRRNVREIQEEIMTNGPVEGAFVYEDLILYKDGVYQHEHGKELGGHAIRILGWGVWGEEKIPYWLIGNSWNDWGDHGFFRILRGQDHCGIESSISAGLPK</t>
  </si>
  <si>
    <t>MYNARSRGSAANEGISPKRIVTIGSLLLVLGLNQVASMSLDRLALERNEPADQQQQQQQDVLVDNMKLTSIPSADSSDMYMLVPDTVASQLEDTEHVNNSIEADPESDPSGSSSSDMLMLESDSSPAMQLVELPSDITVAESQPETEDTENDQQQPESIEEHVVLMKPASQEAQLEQTVDLATEAAPVPLNDELPEEESPAATESAVEELEKESEAAMDDQVPEESEIQPEQVQPGEYQSESDGEAETKPEIEAQPEVEAQPEAEAQPEAEPQLEVEPQPEVESQPEVESQPEVAQPEVEPQSEVESQPEAESHSEPETQAEVEAQPEVESLPEAESQPEAESPEREPEVEAEKISDNEVDTTEASLMETLVEGIEDGLTAAMDNLVPEELAASDKQETELESEDQQSPVTEAIEEQAVPEIEQEKEKEPEQITLADETEQSAQPSNEEPVEIAPEQHTEAEIAPAKIPEEGKPEEEVQVEEESKPVEESPEEEIKQQEDAKPEEDDQNYAETQPAVTEVKPEETPADIPVEIPAEVPAIPAEIPAEVPAEIPAESPAEIAAEVPAEIPAEIPAEIPAETPAETHAEIADVPAQVVAEAPAETPAETPAEVPAEIPSKVQDEIQSDSTQAEPQVEKEQQPEKETKPLESSLLTTIIPMVMPQPQVPSQPLQVQDSVLNYVNASFMQQPSETDLPKTEEESPFNAHLRRYDGAQVWRIVVQTDKDKRMADELQSKYGQLWKEVKQEVDYLLKPQVLAAAERHIRAANLSRIVLIDNLQRVIEKENPAEKIAELQNRKGHRLTWQAYHRLEDIHGFIDYMAKTYPDICSTEIIGYVEKRPLKILKISNGNARNPGIWIDGGMHAREWISPATVTYIANQLVEGWDLPEHMRSINWYIHPVANPDGYEYSHTTDRLWRKNMRAHGRQCPGVDLNNFGYKWGGKGTSASPCSQTYRGSKAFSEPETFYISKFISGFPRETFQAYSFHSYGQYILYPWGYDYQLTQDRADLDRVARQAGTSITKSTGVKYTVGSATTLYPAAGGSDDWAKGIAGIKYAYTIEMGDTGRYGFVLPARFIQYNGKGVTFADTVARAIAQGRGKSVARNSSGSRRRG</t>
  </si>
  <si>
    <t>MLMLFVVELLVLLASSSVLSIEVDTELGRVRGANLTSRLGVNFHAFRGIYAEPPLGDLRFVNPQPVKPWSPKIFDASEDGPMCPQPWDNMTDVSEDCLLNVYTKDLKGRRPVIVFLHPGGFYVFSGQSKYLAGPEHFMDRDCVLVSLYRLGSLGFLATGSKEAPGNAGLKDQVLALRWIQQHIQRFGGDPDSVTLLYSAGSISVALHMLSPMSRGLFHRGICMSAAPYGPVKYKDNDLQLAKRQALLKCPQESIGEMVECMRRKPYLDYVSTYNGMFEFGWNPVLNWRIVVEKDGQERYLIESPFKTARRGDFHKVALITGITEFEFLSGAFFDLRNESIVNRNRDWEHYASIALLLEQNSTQSRAASRVFREKYMPESLDKLEYPKSLKGMELLSDALIGVSFHRFLQLMSPHTPIYTYLFRYKGRYTFLKNPDNQQTIGVHHDELIYLFHVGLLIPLLKREDPENFMIELLTRMWIEFAQKGDPHNKNEYLKGLNWPLYNAQDKGYLEIGNNLTAKSGGFFLNRYQIWEDLFPLSSF</t>
  </si>
  <si>
    <t>MLAPLILLQIVALPWLALGDQRIINGNTVNIKDAPWYASIIVNSKLKCGAIISKNYILTAAKCVDGYSARSIQVRLGTSSCGTSGSIAGICKVKVHSQSSWRFDNNLALLKTCELLNTTDEIKPIERADKVPDDNSRANRISSGIEECFQLPVQLHGTQVRILSQKQCAADWKVIPFYLLKGISDLTICTKSPGKGCSTDRGSPLVIDNKLVGILSRAGCSIKPDVYANILGHTNWLDSNTK</t>
  </si>
  <si>
    <t>MWLLVSLLPVLFILPVQFQHPVSCKLQLYRVPLRRFPSARHRFEKLGIRDRLRLKYAEEVSHFRGEWNSAVKSTPLSNYLDAQYFGPITIGTPPQTFKIFDTGSSNLWVPSATCASTMVACRVHNRYFAKRSTSHQVRGDHFAIHYGGSLSGFLSTDTVRVAGLEIRDQTFAEATEMPGPIFLAAKFDGIFGLAYRISMQRIKPPFYAMMEQGLLTKPIFSVYLSRNGEKDGGAIFFGGSNPHYYGNFTYVQVSHRAYWQVKMDSAVIRNLELCQQGCEVIIDTGTSFLALPYDAILINESIGGTPSSFGQFLVPCDSVPDLPKITFTLGGRRFFLESHEYVFDIYQDRRICSSAFIAVDLPSPSGPLWILGDVFLGKYYTEFDMERHRIGFDAR</t>
  </si>
  <si>
    <t>MKHCWAIGTLLLASVLMGNACRHTCVTRNFCLYEEPTFDYRSSNCGNTKCCAVLRKPGGTVLIEPNGPEDDKVGVNGINAQLSPTRELTRDRPNTIESVKEINDFSGRPTNNERNPATEPNNGGYTTPNGGYPVNNGGYPVNNGGYPNNGGYPSNNGGYPVNNGGYPVNNGGYPANNGGYPANNGGYPTTNVGNPTNGGNPTTNFGNPTNNGGNPTTNVGSSELLSPSCGMSNANGLQMVEGITIQARPAQYPWAVAIFHNGQYLAGGSLIQPNVVLTVAHRVITIETELVVRADWDLKSDREIFLSEQREVERAVIHEGFDFKSGANNLALLFLNSPFKLNDIRTICLPTPNKSFAGRRCTVAGWGKMRYEDQRYSTVLKKVQLLVVNRNVEKFLRSTRLGAKFELPKNIICAGGELGRDTCTGDGGSALFCSIGGENSGYEQAGIVNWGVGCGQEGIPAIYTEVSKFTNWITEKLLPFDYRS</t>
  </si>
  <si>
    <t>MVRYIPLLLLGVLCSWPAATVASDQASRIVCYFSNWAVYRTGIGRYGLEVPADLCTHIIYSFIGVNDKSWDVLVIDPELDVDQGGFSKFTQLKKSNPNKLEIAVGGWAEGGSKYSQMVAVRDRRQSFIRSVVRFMKQYNFDGFDLDWYPGATDRGGNYGDKDKFLYFVEELRRAFDREGRGWEITMAVPVAKFRLNGYHVPELCEALDAIHAMTYDLRGNWAGFADVHSPLYKRKHDQYAYEKLNNDGLALWEEMGCPANKLVVGVPFYGRTFTLSNSNKNYNMGTYINKEAGGAPGPYTNASGFLAYYEICTEVMDKSKGWTVEWDDAGMVPYTYKDTQWVGENEASIQIKMDFIKQRGYAGAMTWAIDMDDFHGMCGRKNGLTQILYDNMNYRVPEPTRQTTPRPEWAKPPATPPNPDEGAVVAPTTSTTKRPKPKPKPSSPLSPTSAPGPVPTVGSSTPKPTTKKPKKPKKTTTTTTTTPAPEKSTEPEEVVYPVDPVEPTDPEQPMGPQFDPNEIDCTNRDFVPHPNCRKYFRCVGKPVEFECKEGTAFHTVLNVCDWIENSDRYYCSRMKNKEKGNEA</t>
  </si>
  <si>
    <t>MRPQSAACLLLAIVGFVGATEWWESGNYYQIYPRSFRDSDGDGIGDLNGTEKLQYLKDIGFTGTWLSPIFKSPMVDFGYDISDFYQIHPEYGTMEDFEMIAKAKEVGIKIILDFVPNHSSTENEWFTKSVDSDPVYKDFYIWHDGKINETGEREPPSNWNSEFRYSAWEWNEVRQQYYLHQFAIQQADLNYRNPAVNEMKNVIRFWLGKGVSGFRIDAVPYLFEVDLDRYNQYPDEPLTNDSVNCDPDDHCYTQHIYTQDMPETIDMVYQWRELVDEFHVENGGDKRLLMTEAYSFENIMTYYGNGVRNGSHIPFNFDFLTSINNASKAGEYVEHIKKWMDAMEGVYANWVLGNHDNKRVASRFGVQRTDLINILLQTLPGHAVTYNGEELGTDVWISWEDTVDPNACNSDPDNYYARSRDPARSPYQWDASSKAGFTSADTWLPVADDYKTNNALQQLRAPRSHLQIFKKLVRVRKEPSFRQGELNIQADDDVIIYSRQKTGSDLYVIVLNLGSTSKTLDLTKYYELGTQAEVITTSLSQYIDGDVIKSTEFVANPYVGTVLVA</t>
  </si>
  <si>
    <t>MAGRAIIALLALLGFAGLASVDARKGYGPGDQDWGFVDVRTGAHMFYWLYTTANVSSYTERPLAIWLQGGPGASSTGYGNFEELGPLKLDGSYRDWTWKDMNVMFIDNPVGSGFSYVDGSSYYTTNNKQIALDLVELMKGFYTNHPEKTVPLHIFCESYGGKMAPEFALELDYAIKRGEIESNFVSVALGDPWTSPDSVLSWAPFLLQLGIVDQDGHDKIEASALKTKDYVDREKWTQATLQWSSQSVVLRESKGVDFYNVETPTLGDQYRLMSRAAMTPEEVMYRTLVKFDVDDRDKLLEDLMLGPVTEALGINTGVKWGAQSGTTFTKLMGDFMKPAVDVVELLNNTTVKVGVFSGGLDLICATPGAVNWIEAMEWSAKPSYQVSPRVGIVDRVLEGYEKTYGNFSMFWVNRAGHMVPADNPAAMSHILRHFTKF</t>
  </si>
  <si>
    <t>MLLKILLVVGLFGLARSVEQVRYDNYKVYNVRIDDLEQFKLLHTQERSLLSSWREARHLGESSDIMLPPEYQKTFESLLTKHNFTYNLKIDNVQTHIDQRPKQRITSMEWTQFHTLEEIYAWLDVIEDRYPDIVTPFTIGNSYEGRPRGVKISYKEGNPAVFIESNIHAREWITSATITYFIDELLVPRNPAVRDIQNVDWYIIPVLNTDGFAYSHEVERLWRKSRLPSDPTGECIGTDLNRNFDLWMLTGAESDPCSQLYAGPSPESDPEISQLTAYINNSIPEGTIKIYISLSYGQYVLSPWGHTALEFPEHYPQMMHVAKGFSDALYRRYGTVFTYGSSATLYEVSGSGKEWAYAVKNIKIHYTIELRDKGELGFVLPPEDIIPVAREVEGFVGMIAAAREIDI</t>
  </si>
  <si>
    <t>MRLPYRNKKVTLWVLFGIIVITMFLFKFTELRPTCLFKVDAANELSSQMRVEKYLTDDNQRVYSYNREMPLIFIGGVPRSGTTLMRAMLDAHPDVRCGETRVIPRILQLRSHWLKSEKESLRLQEAGITKEVMNSAIAQFCLEIIAKGEPAPRLCNKDPLTLKMGSYVIELFPNAKFLFMVRDGRATVHSIISRKVITGFDLSSYRQCMQKWNHAIEVMHEQCRDIGKDRCMMVYYEQLVLHPEEMRKILKFLDVPWNDAVLHHEEFINKPNGVPLSKVERSSDQVIKPVNLEASKWVGQIPGDVVRDMADIAPMLSVLGYDPYANPPDYGKPDAWVQDNTSKKANRMLWESKAKQVLQMSSSEDDNTNTIINNSNNKDNNNNQYTINKIIPQHSRQRQHVQQQHLQQQQQQHLQQQQHQRQQQQQQREEESESEREAEPDEQQLLHQKPKDVITIKQLPLAGSNNNNINNNINNNNNNNNIMEDPMAD</t>
  </si>
  <si>
    <t>MIWSVFLFLLAALLRPVRGDLDAQSRIIGGYDVDIEDAPYQAEVIIDGTICSGAIITSDTIITAASCVQSYGSIEVRVGTSSRDYDGTGFLLEVCEIIHPQYNCWRFDNNLALLKLCDPLKTSEAIQPISIAEDEPDDGSWCTVSGWSTSWWGSWWDRCFGSLPDYLQMAWVSVYNREQCAADRGVWFGLWDNGISLTLCTHNGAGGCSYDTGAPLVIDGQLVGILSEGGCTTKPDVYANVPWFTWIAENTEDEDTTASTSTSSDSSTTVASTTTATVPSTVPSSEPSTEPVAVSTEPSTSTVPSTISSTLPSTVSSTLPSAVSSTLPSTVSSTLPSAVSSTLSTLSSTTSSTLPSTVSSTLPSTLASTVSTTLSSTVSSTLPRIEEITVPSVASTVPSTVQSAEPSSLPSTEQVTIPSTVPSTVTSTIKSTEPSTEASTVTTVPSTVTSTIASTEPSTVPNTVTSTIASTEASTVPTTEPSTVTSTIASEPSSAASSTVPGNAPSTLASAIPSTPFTTLSPSPSIITTIMTATEPISTSPDTE</t>
  </si>
  <si>
    <t>MLKNWTINTFLLVSFLCSATGQNEGGAPGIFNGMSFTENLQPDPNQVCGSNPNGLVANVKVPKDYSTPGQFPWVVALFSQGKYFGAGSLIAPEVVLTASIVVGKTDAEIVVRAGEWNTGQRSEFLPSEDRPVARVVQHREFSYLLGANIALLFLANPFELKSHIRTICLPSQGRSFDQKRCLVTGWGKVAFNDENYNIQKKIELPMINRAQCQDQLRNTRLGVSFDLPASLICAGGEKDAGDCLGGGSALFCPMEADPSRYEQAGIVNWGIGCQEENVPAVYTNVEMFRDWIYEMAQNSNSVPFAAGQLPSNYKQ</t>
  </si>
  <si>
    <t>MLRFLRNFKYYAWQEVRRGCSVVAPPDRSDVLLVLPTVWPSELTKRIRPSVPDLIEKFSCDAPGGQFATMSEYLRSDPRPDGVLLPDEIDLHRKMSLDLNSYMHAKDAFKEPHRKNRIFSHVLVVAGADSARSYPFRQRPDFLYLCDLRPGAALVLTRSRKRNTGALLFLSQDVDSQLSTIFSHMHYVDDVLPLAMKKSLLWLLRDHSPELWHFYDPSSPVSCIVQEVANEAKIPMGNPRYILQYRTVKTSRELRALRRANATAADSMAEVIAQHHQIPQELAASFDYKCRLRHRPDVTKTSCGLDGNGLWQMDAGCQYGGYEGGLARCWPSSGRFTPPQKMIGALLDMRRDLCSLIQYAGCEGAVRTPLELHAAYLILLARHLRELRVLPKVSSAAETVELARKYNCSPVVVSHVGLGKRDTSRRLLDYPFAPGNVMSLRSISIPDDCCQAYPEFRGILCQLGDTLHVRDDYSVDLLTAACPSEPQDIECLPASRTRSHRLRNDGDQSGSCDTRQLQSHGDG</t>
  </si>
  <si>
    <t>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KHLGNTPHGTPHGGASTYSRNSLGGDSSMPVASVSPATPAPSPHPNSAHSQPTSVPPAEQLLNMSPHAPTSVSNLQQPPTPIDLLDKNTPAPTPTDQHDSKSITASPYVHQTPSVEPPSYTDHAAGGGPAGGGLGTGPGSVPAQQPATPTAATSAGGAGSGGPSNAIGANAVGTISVKKLEQQQTPSAAMAIKQEPGAQGRGVGGVTSTTEALNNFKRLYNPPKLTLKDPSFYDEEWLKEVIYDFQYQEYWDYSTVKRPKMEKQRRPRYAKNLYEGQNHKPVMPSPGSVYGSQLLSLDESASQAGGRGGGGQAAGSSGGGLVGIANSTSGSDVEADGSSFFQGLNIKTEPGLHSPSCKETSKSSGGNSSGGGSGSGGLFTAEGLNPSLNDLEQLFETSSNDECSSVQIHTPPDSNNPSNGGCSAVTTIEDLKRSTAVASAAVAAAAAAAASGAGNIQAEDLTKMFPTPPSHEQQHNSSPCQTDVVMTDLSVDTTTTIITSSITTTCNTTITSSINTTTTACSNPNSIMLAAAQAPVTVVAIQTVSKMVKQEYNLELGSPMEEPINDWDYVYRPQQEKFVGSTRYAPLTNLPSQTQPPLTLPTGCFYQPTWSSHKSRAATLAKAAAQQQQHQKHQALQQRIQLHQQKLQQLQLQNQQQQQAAAAAAAAASGGGHQKHQHQHLHDLLSAAPRTPLTPSTVPQPLSSGGSQYLLNQLNCPQAPGASMQQLMHRAGMSPISPGPGMGPYAARSSPMSRATPTHPPPPYPYDLAASPATSTSSYLNRPLHSQEHPHMHGLGGGATGVVGHGTGGGGHMGMVAYGDAGIVSGGTAMAAGSSSLLQELPEVNSVLVNILLYDTALNVFRDHNFDSSVCVCNADTQKIGNIRGADSGVYVPLPGVSFNPFPSGAGGALAGQRMLGPSSAGFGGMRMISAFGGSPASASMPGAGSGHGHGPNGGSNSSSCTPPSNPHITGYVDDDPVECTCGFSAVVNRRLSHRAGLFYEDEVEITGIADDPGNKQPTLLSIIQSLSRKNQNKQGPGETSSALDKIGAGGLPNGQLEQLGHAFDLLLDQCSIIQTSSSSVHRALQSHRRRMSRQRRIFGNNGAPTASLASINVLEFMDAHDVISLALEQSRLAFENQRMDNMMDFHGNGSSSSHQQQQLTFHAPPPALRHKLAGIGAGRLTVHKWPYLPVGFTRSNKEIVRTMNAIQPMQNAFHCKSRGGSGSKDASSYNTVSGPLTWRQFHRLAGRASGQCEPQPIPVVVGYEKDWISVAPHSIHYWDKFLLEPYSYARDVVYVVVCPDNEHVVNCRSYFRELSSTYEMCKLGKHTPIRGWDGFLQVGAARNNVPADRETTPLDDLRTLEHAALAEQIRRYAVAFIHQLAPYLSRVPNDKTLLNPPDGSGNSHSGGSSCSSNSSSVSGLPGGDLPTDNIKLEPGTEPQVQPMETNEIKQEPGVKGGTAAGETKPTLILGDPLGMGETLEDINPSAIVLYVVNPFTFASDSCEERLALIALLRCYAELLKAVPDSVRSQMNIQIISLESVMELGPCGNRKRFDEIRCLALNIFSQCRRHLVHAQSVKSLTGFGTAANMEAFLKTKDEPNRRYKMYTAPFVLAPMHERNDKTDFSRSAGSMHGQNEHRYSVMYCNYCLSEDAWLLATATDERGEMLEKICINIDVPNRARRRKAPARYVALKKLMDFIMGISQTSQMWRLVIGRIGRIGHSELKSWSFLLSKQQLQKASKQFKDMCKQCLMYPPTILSACLVTLEPDAKLRVMPDQFTPDERFSQISMQNPLATPQDVCTHILVFPTSAVCAPFTRQFQNEPQVDDDFLTFEEEGNEDFSDADIGDLWDTHMDRVSNHGSPGRMDDNRSWQSAGGNNFKCTPPQEVEEVGSLNQQPSVGYMVSTAPTGRMPAWFWSACPHLEDVCPVFLKTALHLHVPSIQSADDLNSTNAHQSGNDHPLDSNLTADVLRFVLEGYNALSWLALDSNTHDRLSCPINVQTLMDLYYLTAAI</t>
  </si>
  <si>
    <t>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NAQCNSSSSISNISNNKRPQQPLGSPALRAAVTGSGNKSSSSSSSSSSSSSSSSSYQQQHYHQQHLQQQQQQRPGTPVLPATATSSHHSSSLSNTSASNSSAATPRRHNVPFHKRLLHSLASTASSTASTFRKNHSNTTTDTNIPKQRHLGNTPHGTPHGGASTYSRNSLGGDSSMPVASVSPATPAPSPHPNSAHSQPTSVPPAEQLLNMSPHAPTSVSNLQQPPTPIDLLDKNTPAPTPTDQHDSKSITASPYVHQTPSVEPPSYTDHAAGGGPAGGGLGTGPGSVPAQQPATPTAATSAGGAGSGGPSNAIGANAVGTISVKKLEQQQTPSAAMAIKQEPGAQGRGVGGVTSTTEALNNFKRLYNPPKLTLKDPSFYDEEWLKEVIYDFQYQEYWDYSTVKRPKMEKQRRPRYAKNLYEGQNHKPVMPSPGSVYGSQLLSLDESASQAGGRGGGGQAAGSSGGGLVGIANSTSGSDVEADGSSFFQGLNIKTEPGLHSPSCKETSKSSGGNSSGGGSGSGGLFTAEGLNPSLNDLEQLFETSSNDECSSVQIHTPPDSNNPSNGGCSAVTTIEDLKRSTAVASAAVAAAAAAAASGAGNIQAEDLTKMFPTPPSHEQQHNSSPCQTDVVMTDLSVDTTTTIITSSITTTCNTTITSSINTTTTACSNPNSIMLAAAQAPVTVVAIQTVSKMVKQEYNLELGSPMEEPINDWDYVYRPQQEKFVGSTRYAPLTNLPSQTQPPLTLPTGCFYQPTWSSHKSRAATLAKAAAQQQQHQKHQALQQRIQLHQQKLQQLQLQNQQQQQAAAAAAAAASGGGHQKHQHQHLHDLLSAAPRTPLTPSTVPQPLSSGGSQYLLNQLNCPQAPGASMQQLMHRAGMSPISPGPGMGPYAARSSPMSRATPTHPPPPYPYDLAASPATSTSSYLNRPLHSQEHPHMHGLGGGATGVVGHGTGGGGHMGMVAYGDAGIVSGGTAMAAGSSSLLQELPEVNSVLVNILLYDTALNVFRDHNFDSSVCVCNADTQKIGNIRGADSGVYVPLPGVSFNPFPSGAGGALAGQRMLGPSSAGFGGMRMISAFGGSPASASMPGAGSGHGHGPNGGSNSSSCTPPSNPHITGYVDDDPVECTCGFSAVVNRRLSHRAGLFYEDEVEITGIADDPGNKQPTLLSIIQSLSRKNQNKQGPGETSSALDKIGAGGLPNGQLEQLGHAFDLLLDQCSIIQTSSSSVHRALQSHRRRMSRQRRIFGNNGAPTASLASINVLEFMDAHDVISLALEQSRLAFENQRMDNMMDFHGNGSSSSHQQQQLTFHAPPPALRHKLAGIGAGRLTVHKWPYLPVGFTRSNKEIVRTMNAIQPMQNAFHCKSRGGSGSKDASSYNTVSGPLTWRQFHRLAGRASGQCEPQPIPVVVGYEKDWISVAPHSIHYWDKFLLEPYSYARDVVYVVVCPDNEHVVNCRSYFRELSSTYEMCKLGKHTPIRGWDGFLQVGAARNNVPADRETTPLDDLRTLEHAALAEQIRRYAVAFIHQLAPYLSRVPNDKTLLNPPDGSGNSHSGGSSCSSNSSSVSGLPGGDLPTDNIKLEPGTEPQVQPMETNEIKQEPGVKGGTAAGETKPTLILGDPLGMGETLEDINPSAIVLYVVNPFTFASDSCEERLALIALLRCYAELLKAVPDSVRSQMNIQIISLESVMELGPCGNRKRFDEIRCLALNIFSQCRRHLVHAQSVKSLTGFGTAANMEAFLKTKDEPNRRYKMYTAPFVLAPMHERNDKTDFSRSAGSMHGQNEHRYSVMYCNYCLSEDAWLLATATDERGEMLEKICINIDVPNRARRRKAPARYVALKKLMDFIMGISQTSQMWRLVIGRIGRIGHSELKSWSFLLSKQQLQKASKQFKDMCKQCLMYPPTILSACLVTLEPDAKLRVMPDQFTPDERFSQISMQNPLATPQDVCTHILVFPTSAVCAPFTRQFQNEPQVDDDFLTFEEEGNEDFSDADIGDLWDTHMDRVSNHGSPGRMDDNRSWQSAGGNNFKCTPPQEVEEVGSLNQQPSVGYMVSTAPTGRMPAWFWSACPHLEDVCPVFLKTALHLHVPSIQSADDLNSTNAHQSGNDHPLDSNLTADVLRFVLEGYNALSWLALDSNTHDRLSCPINVQTLMDLYYLTAAI</t>
  </si>
  <si>
    <t>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KHLGNTPHGTPHGGASTYSRNSLGGDSSMPVASVSPATPAPSPHPNSAHSQPTSVPPAEQPPTPIDHLLDKNTPAPTPTDQHDKSITASPYVHQTPSVEPPSYTDHAAGGGPAGGQGLGTGPGSVPAQQPATTAATSAGGAGSGGPSNAIGANAVGTISVKKLEMQQQTPSAAMAIKQEPGQGRGVGGVTSTTEALNNFKRLYNPPKLTLKDPDSFYDEEWLKEVIYDFQQEYWDYSTVKRPKMEKQRRPRYAKNLYEGQNHVKPVMPSPGSVYGSQLLLDESASQAGGRGGGGQAAGSSGGGLVGIANSTASGSDVEADGSSFFQGLIKTEPGLHSPSCKETSKSSGGNSSGGGSGSGGNLFTAEGLNPSLNDLEQFETSSNDECSSVQIHTPPDSNNPSNGGCSAVTNTIEDLKRSTAVASAAVAAAAAAASGAGNIQAEDLTKMFPTPPSHEQQHPNSSPCQTDVVMTDLSVTTTTIITSSITTTCNTTITSSINTTTTACSNPSNSIMLAAAQAPVTVVAQTVSKMVKQEYNLELGSPMEEPINDWDYVYRPPQQEKFVGSTRYAPLTNPSQTQPPLTLPTGCFYQPTWSSHKSRAATLAKAAAAQQQQHQKHQALQQIQLHQQKLQQLQLQNQQQQQAAAAAAAAASGGVGHQKHQHQHLHDLLSAPRTPLTPSTVPQPLSSGGSQYLLNQLNCPQAPPGASMQQLMHRAGMSPIPGPGMGPYAARSSPMSRATPTHPPPPYPYDLAVASPATSTSSYLNRPLHQEHPHMHGLGGGATGVVGHGTGGGGHMGMVAYTGDAGIVSGGTAMAAGSSLLQELPEVNSVLVNILLYDTALNVFRDHNFDSSSVCVCNADTQKIGNIGADSGVYVPLPGVSFNPFPSGAGGALAGQRMLNGPSSAGFGGMRMISAFGSPASASMPGAGSGHGHGPNGGSNSSSCTPPSSNPHITGYVDDDPVECTGFSAVVNRRLSHRAGLFYEDEVEITGIADDPGRNKQPTLLSIIQSLSRKQNKQGPGETSSALDKIGAGGLPNGQLEQLGHAVFDLLLDQCSIIQTSSSVHRALQSHRRRMSRQRRIFGNNGAPTASLASIANVLEFMDAHDVISLALQSRLAFENQRMDNMMDFHGNGSSSSHQQQQLTAFHAPPPALRHKLAGIGGRLTVHKWPYLPVGFTRSNKEIVRTMNAIQPMLQNAFHCKSRGGSGSKDSSYNTVSGPLTWRQFHRLAGRASGQCEPQPIPSVVVGYEKDWISVAPHSHYWDKFLLEPYSYARDVVYVVVCPDNEHVVNCTRSYFRELSSTYEMCKLKHTPIRGWDGFLQVGAARNNVPADRETTPLDDWLRTLEHAALAEQIRRYVAFIHQLAPYLSRVPNDKTLLNPPDGSGNSHSKGGSSCSSNSSSVSGLPGDLPTDNIKLEPGTEPQVQPMETNEIKQEPGVGKGGTAAGETKPTLILGPLGMGETLEDINPSAIVLYVVNPFTFASDSCELERLALIALLRCYAELLAVPDSVRSQMNIQIISLESVMELGPCGNRKRFSDEIRCLALNIFSQCRRLVHAQSVKSLTGFGTAANMEAFLKTKDEPNRRAYKMYTAPFVLAPMHERDKTDFSRSAGSMHGQNEHRYSVMYCNYCLSEDQAWLLATATDERGEMLEICINIDVPNRARRRKAPARYVALKKLMDFIMGIISQTSQMWRLVIGRIGIGHSELKSWSFLLSKQQLQKASKQFKDMCKQCTLMYPPTILSACLVTLEDAKLRVMPDQFTPDERFSQISMQNPLATPQDVTCTHILVFPTSAVCAPFRQFQNEPQVDDDFLTFEEEGNEDFSDADIGDLFWDTHMDRVSNHGSPGRDDNRSWQSAGGNNFKCTPPQEVEEVGSLNQQPISVGYMVSTAPTGRMPAFWSACPHLEDVCPVFLKTALHLHVPSIQSADDILNSTNAHQSGNDHPLDNLTADVLRFVLEGYNALSWLALDSNTHDRLSCLPINVQTLMDLYYLTAA</t>
  </si>
  <si>
    <t>MLDNNSCAQTNILTSKEMANNSPTRGSVMLLTLVLLLLSRKIGLVDGHKTATSISNHNYPVEEHTVITHDDYILTIYRIPSSPNRSHLNRAGRRAVVFQHGILSASDDWIINGPEASLAYMLADAGYDVWLGNARGNTYSRQHKHIHDTSDFWRFSWHEIGVYDLAAMLDYALAKSQSSSLHFVAHSQGTTAFFVLSSLPLYNEKLRSVHLLAPIAYMRDHSFILSKLGGIFLGTPSFLSWVLGSELLPITNLQKLICEHICSSSSMFNFLCSGLLDFIGGWGTRHLNQTLLPDCATHPAGASSSQVIHYLQLYRSGDFRQYDHGPELNEIIYQQPTPPSYNVYIKSCVDMYYSENDYMSAVGDVKYLASLLPCAQLYRIPFRDWNHYDFLWNNVKEVINNKIIQKIRKYDEDGVG</t>
  </si>
  <si>
    <t>MLDNNSCAQTNILTSKEMANNSPTRGSVMLLTLVLLLLSRKIGLVDGHKTATSISNHNYPVEEHTVITHDDYILTIYRIPSSPNRSHLNRAGRRAVVFQHGILSASDDWIINGPEASLAYMLADAGYDVWLGNARGNTYSRQHKHIHDTSDFWRFSWHEIGVYDLAAMLDYALAKSQSSSLHFVAHSQGTTAFFVLSSLPLYNEKLRSVHLLAPIAYMRDHSFILSKLGGIFLGTPSFLSWVLGSELLPITNLQKLICEHICSSSSMFNFLCSGLLDFIGGWGTRHLNQVRRLP</t>
  </si>
  <si>
    <t>MQVFLALALLAGLAFSANATNPPKWDPNYIVKGTLYIPYAEIAEPFYAWDKNTRRSRIDYYGGMVKTYQLAGEGQYGTLLKLAPITTKTENNKLTCLQNGTADQAVDIQSILPDAKPFSLVGTESFLGYTCDKFRLESTIGQKKNIYLWVRYKKSPHYPSSRMPIPVRYEMRGYNTLLGSHYDHYYLDYDSYEHDDPNEVFEIDDSLQCVGFPGPGTGHYATFNPMQEFISGTDEHVDKAFHHFKKHGVAYHSDTEHEHRKNIFRQNLRYIHSKNRAKLTYTLAVNHLADKTEELKARRGYKSSGIYNTGKPFPYDVPKYKDEIPDQYDWRLYGAVTPVKDQSCGSCWSFGTIGHLEGAFFLKNGGNLVRLSQQALIDCSWAYGNNGCDGGEFRVYQWMLQSGGVPTEEEYGPYLGQDGYCHVNNVTLVAPIKGFVNVTSNPNAFKLALLKHGPLSVAIDASPKTFSFYSHGVYYEPTCKNDVDGLDHAVAVGYGSINGEDYWLVKNSWSTYWGNDGYILMSAKKNNCGVMTMPTYVE</t>
  </si>
  <si>
    <t>MNYVGLGLIIVLSCLWLGSNASDTDDPLLVQLPQGKLRGRDNGSYYSYEIPYAEPPTGDLRFEAPEPYKQKWSDIFDATKTPVACLQWDQFTPGANKLGEEDCLTVSVYKPKNSKRNSFPVVAHIHGGAFMFGAAWQNGHENVMREGFILVKISYRLGPLGFVSTGDRDLPGNYGLKDQRLALKWIKQNIASFGGEQNVLLVGHSAGGASVHLQMLREDFGQLARAAFSFSGNALDPWVIQKGARRAFELGRNVGCESAEDSTSLKKCLKSKPASELVTAVRKFLIFSYVPFAPSPVLEPSDAPDAIITQDPRDVIKSGKFGQVPWAVSYVTEDGGYNAALLLERKSGIVIDDLNERWLELAPYLLFYRDTKTKKDMDDYSRKIKQEYIGNQFDIESYSELQRLFTDILFKNSTQESLDLHRKYGKSPAYAYVYDNPAEKGAQVLANRTDYDFGTVHGDDYFLIFENFVRDVEMRPDEQIISRNFINMLAFASSDNGSLKYGECDFKDNVGSEKFQLLAIYIDGCQNRQHVEF</t>
  </si>
  <si>
    <t>MKVLAVLLLGVIASATAFEKPVFWKDVPVGKASIEGRITMGYPAYEGKVYIVGLGFSKNGGGTWCGGSIIGNTWVMTAKHCTDGMESVTIYYGALWRLAQYTHWVGRSDFIEHGSGDISLIRTPHVDFWSLVNKVELPRYDDRYNNYGWWALVSGWGKTSDEGGVSEYLNCVDVQIGENSVCENYYGSFSGDLICITPENKGTCSGDSGGPLVIHDGNRQVGIVSFGSSAGCLSNGPKGMVRVTSLDWIRDNTGIS</t>
  </si>
  <si>
    <t>MPRSALIVPGLICFWSALALALSATLEASTPATRKALLRARPAVPPAARGANMQMLRRHNSPAFNFWTEDSDTNIWEHCGLFEGDIMLHRELLRNGLLERLTWPEAAVPFYIDPQDFNANQTMVILKAFKEYHDRTCIRFRPYEQGDHWLLIKGNYSGCWSSVGRRSGGQVLNLNTPKCVTHGVVVHELLHALGFYQQSATERDEYVKINWENILDGHAHNFNKYARTHITNFGVEYDYQSVMHYSRAFSKNGKATIEPLDPYASLGQRRGLSDKDVSKLNEMYEQDCSEDYLLFDRFGNYIDELLDYFQGNIQDLL</t>
  </si>
  <si>
    <t>MLRIRRRFALVICSGCLLVFLSLYIILNFAAPAATQIKPNYENIENKLHLENGLQEHGEEMRNLRARLAETSNRDDPIRPPLKVARSPRPGQCQDVVQVPNVDVQMLELYDRMSFKDIDGGVWKQGWNIKYDPLKYNAHHKLKVFVVHSHNDPGWIQTFEEYYQHDTKHILSNALRHLHDNPEMKFIWAEISYFARYHDLGENKKLQMKSIVKNGQLEFVTGGWVMPDEANSHWRNVLLQLTEGQWLKQFMNVTPTASWAIDPFGHSPTMPYILQKSGFKNMLIQRTHYSVKKEAQQRQLEFLWRQIWDNKGDTALFTHMMPFYSYDIPHTCGPDPKVCCQFDKRMGSFGLSCPWKVPPRTISDQNVAARSDLLVDQWKKKAELYRTNVLLILGDDFRFKQNTEWDVQRVNYERLFEHINSQAHFNVQAQFGTLQEYFDAVQAERAGQAEFPTLSGDFFTYADRSDNYWSGYYTSRPYHKRMDRVLMHYVAAEMLSAWHSWDGMARIEERLEQARRELSLFQHHDGITGTAKTHVVVDYQRMQEALKACQMVMQQSVYRLLTKPSIYSPDFSFSYFTLDDSRWPGSGVDSRTTIILGEDILPSKHVVMHNTLPHWREQLVDFYVSSPFVSVTDLANNVEAQVSPVWSWHHDTLTKTIHPQGSTTKYRIIFKARVPPMGLATYVLTIDSKPEHTSYASNLLLRKNPTSLPLGQYPEDVKFGDPREISLRVGNGPTLFSEQGLLKSIQLTQDSPHVPVHFKFLKYGVRSHGDRSGAYLFLPNGPASVELGQPVVLVTKGKLESSVSVGLPSVVHQTIMRGGAPEIRNLVDIGSLDTEIVMRLETHIDSGDIFYTDLNGLQFIKRRRLDKLPLQANYYPIPSGMFEDANTRLTLLTGQPLGGSSLASGELEIMQDRRLASDDERGLGQGVLDNKVLHIYRLVLEKVNNCVRPSELHPAGYLTSAAHKASQSLLDPLDKFIFAEEWIGAQGQFGGDHPSAREDLDVSVMRRLTKSSAKTQRVGYVLHRTNLMQGTPEEHTQKLDVCHLLPNVARCERTTLTFLQNLEHLDGMVAPEVCPMETAYVSSHS</t>
  </si>
  <si>
    <t>MLRIRRRFALVICSGCLLVFLSLYIILNFAAPAATQIKQPNYENIENKLELENGLQEHGEEMRNLRARLAETSNRDDPIRPPLKVARSPRPGQCQDVVDVPNVDVQMLELYDRMSFKDIDGGVWKQGWNIKYDPLKYNAHHKLKVFVPHSHNDPGWIQTFEEYYQHDTKHILSNALRHLHDNPEMKFIWAEISYFAFYHDLGENKKLQMKSIVKNGQLEFVTGGWVMPDEANSHWRNVLLQLTEGTWLKQFMNVTPTASWAIDPFGHSPTMPYILQKSGFKNMLIQRTHYSVKKLAQQRQLEFLWRQIWDNKGDTALFTHMMPFYSYDIPHTCGPDPKVCCQFFKRMGSFGLSCPWKVPPRTISDQNVAARSDLLVDQWKKKAELYRTNVLLPLGDDFRFKQNTEWDVQRVNYERLFEHINSQAHFNVQAQFGTLQEYFDAHQAERAGQAEFPTLSGDFFTYADRSDNYWSGYYTSRPYHKRMDRVLMHYRAAEMLSAWHSWDGMARIEERLEQARRELSLFQHHDGITGTAKTHVVVDEQRMQEALKACQMVMQQSVYRLLTKPSIYSPDFSFSYFTLDDSRWPGSGEDSRTTIILGEDILPSKHVVMHNTLPHWREQLVDFYVSSPFVSVTDLANPVEAQVSPVWSWHHDTLTKTIHPQGSTTKYRIIFKARVPPMGLATYVLTSDSKPEHTSYASNLLLRKNPTSLPLGQYPEDVKFGDPREISLRVGNGPTAFSEQGLLKSIQLTQDSPHVPVHFKFLKYGVRSHGDRSGAYLFLPNGPAPVELGQPVVLVTKGKLESSVSVGLPSVVHQTIMRGGAPEIRNLVDIGSLNTEIVMRLETHIDSGDIFYTDLNGLQFIKRRRLDKLPLQANYYPIPSGMIEDANTRLTLLTGQPLGGSSLASGELEIMQDRRLASDDERGLGQGVLDNPVLHIYRLVLEKVNNCVRPSELHPAGYLTSAAHKASQSLLDPLDKFIFANEWIGAQGQFGGDHPSAREDLDVSVMRRLTKSSAKTQRVGYVLHRTNLMCGTPEEHTQKLDVCHLLPNVARCERTTLTFLQNLEHLDGMVAPEVCPMEAAYVSSHS</t>
  </si>
  <si>
    <t>MHSQQLTLIFGMTLLWSMASGTTQPPSRRPPVTTARTTPRNCPLFPQVCQTSPRVCGRTARGECQRFENICHLMLANVLRQPEGVRHTRDIDCRNVRGGAANRRPCYNPCPARPVVCKRSPPSQQICVRSRDNRQCKVLANSCQLRNNCHSQPRNNWLRTDRRRCGQLQLGDKPQNCIRVPVRPRPTRAQHHSTQH</t>
  </si>
  <si>
    <t>MMKPSQSQLHSQSQTQSRPKSRLQSRPQSRSQSLSQSQCHWQIPATSTALSWLCLLLLLPSSRQFETDCGCRPARRGPRIIAGAATNEGQFPWQASLELHPSLGFLGHWCGAVLIHQYWILSAAHCVHNDLFNLPIPPLWTVVLGEHRDVESGNEQRIPVEKIVMHHRYHNFKHDVVLMKLSKPADLTRASNIRRILPFLLAESPDQAQSETVSPPSSADEDVLIQQLELEDVPEKIDNFLRSVQRRRYRNVTAPSMKELMNMKILSRMRQALAQRSPRSHKRSRRRNDKLMKLPRRDSDDSAEQKHPKVSDEPKEIAFVDCVATGWGKANISGDLSNQLLKTVPLHQNGRCRDAYGSFVNIHGGHLCAGKLNGEGGTCVGDSGGPLQCRLSDGPWILVGVTSFGSGCALEGFPDVYTRTSYYMKWIEDTIAT</t>
  </si>
  <si>
    <t>MTYLGRILFLSILLVLFAKQSEAVCGYESCPETKANMVNIHLVPHSHNDGWLKTVDQSYYGYKNKIHHAGVQYILDSVVSQLLQDPKRRFIQVETAFFKWWNVQSESMKKVVTKLVNEGRFEFTGGAWSMNDEANVNYQGVIDQFTVLKFLNETFGSCGRPRVGWQIDTFGHSREQAAIFAHMGYDGQFFSRMDHNKDTRMNDLTMEMIWDASESMSGVSLFSGMLYNFYSDTPGFCFDILCTDQIIDGDSEENNVKQRVDDFISYAKNVSEVYITNHIMVPMGGDFQYEDAKVYKNMDKLIKYINERQASGSKYNIFYSTPSCYLNSLHQSLESWPNKTQDFPYAHEKNSFWTGFFTSRPTQKRFERDGNHMLQVAKQLSVLANLTSEEHKDLDYLRQVMGVMQHHDAITGTEKQAVSDDYDRMMYEAIVGASNNARDALLLTNMPYGEFESCLRLNISECAFTKDGADNVLVTLYNPLAHSSTQYVRIVKEENYQVTDEKGRTVPSEVVPVPWQVLALEYRSNDTQHELVFKATVNKSSYSIKKVESSEVKHSSIKKINPREDNNSETVVENSVVKLVMDNHTGRLSVEMNGVSEKIVQNFGVYKSHTSCAYTFRQDGDIELFENDFEFTVYEGSVKEVHQHVNDWISQVIRIYEGVSRVELEWMVGPIPIDDKLGSEFVTNFKEISSNGVFYTDSNGRELMKRVKDKREDFVSDLSRQPVSGNFYPVTSRIAQDDTKRLVLLNDRSQGGASLEDGALEMLIHRRHLFNDGGGVGEALNETQGKGLIARGKLYLILDSATDGDTVTERKTEKELFLPFWKFFSKTGGVEITSKSLPDFNDLPQSVHLLTLEFFSEQEILIRFEHFLDKSEGRVISFNIRDFDSLGGLAIRETTLDGNMPLSDMKRFKFHAQESGTKPSSVEYSTAQHKPEAVKSDEASLFAVTLYPMQIRTFIIKT</t>
  </si>
  <si>
    <t>MLGIACDPLQHTSMYERGSDDSEDSDGEGGLGNVSRVIIRPPGQSGKAKGHLCFDAAFETGNLGKAELVGEFEYDLFLRPDTCNPRFRFWFNFTVDNVQDQRVLFHIVNISKSRNLFSSGLTPLVKSSSRPKWQRLSKRQVFFYRSAHQGHYVLSFAFIFDKEEDVYQFALAWPYSYSRLQSYLNVIDARQGSDKRTRCVLVKSLQNRNVDLLTIDHVTAKQRSTNRLDRSFIRVIVVLCRTHSSAPASHVCQGLIEFLVGNHPIAAVLRDNFVFKIVPMVNPDGVFLGNNRCNMGQDMNRNWHIGSEFTQPELHAVKGMLKELDNSDVSRGIETDLIGIIFVSYNISFQTYQIDFVIDLHANSSMHGCFIYGNTYEDVYRYERHLVFPRLFSNAQDYVADHTMFNADERKAGSMRRFSCERLSDTVNAYTLEVSMAGHYLDGKTISLYNEDGYYRVGRNLARTLLQYYRFINILPMPIVTEVRSKRRGRRHAHHSRSRSKTRYEVKPRPKTPRCHAPIAYTNLSICYDSGGGGGSSDEGFSPARPLAPGSSCFSGYRNYRRAATASCSAHPGHDQYSPFALGALKTGDHGGGVGGSKGKRSAAVTIEVPLPVNVPPKPYLSIIDLNQLTRGSLKLKNSFDAADR</t>
  </si>
  <si>
    <t>MLGIACDPLQHTSMYERGSDDSEDSDGEGGLGNVSRVIIRPPGQSGKAKGHLCFDAAFETGNLGKAELVGEFEYDLFLRPDTCNPRFRFWFNFTVDNVQDQRVLFHIVNISKSRNLFSSGLTPLVKSSSRPKWQRLSKRQVFFYRSAHQGHYVLSFAFIFDKEEDVYQFALAWPYSYSRLQSYLNVIDARQGSDKRTRCVLVKSLQNRNVDLLTIDHVTAKQRSTNRLDRSFIRVIVVLCRTHSSAPASHVCQGLIEFLVGNHPIAAVLRDNFVFKIVPMVNPDGVFLGNNRCNMGQDMNRNWHIGSEFTQPELHAVKGMLKELDNSDTYQIDFVIDLHANSSHGCFIYGNTYEDVYRYERHLVFPRLFASNAQDYVADHTMFNADERKAGSRRFSCERLSDTVNAYTLEVSMAGHYLKDGKTISLYNEDGYYRVGRNLARLLQYYRFINILPMPIVTEVRSKRRGRNRHAHHSRSRSKTRYEVKPRPKTRCHAPIAYTNLSICYDSGGGGGSSDEGGFSPARPLAPGSSCFSGYRNYRAATASCSAHPGHDQYSPFALGALKTGSDHGGGVGGSKGKRSAAVTIEVPPVNVPPKPYLSIIDLNQLTRGSLKLKSNSFDAADR</t>
  </si>
  <si>
    <t>MSCVQVGGMSVFLVLLLAISATQAAVVRQYPILDHLQHLENPMQRLVVPADEDNYRLPYDTIPSHYAVSLSTNVHTGDTVFNGTVAITLSVLNTTTKIVHARQLENFTASIIQQGVTEAVAQELVYEYEAEREFLTFSKTGLTFPEDTWILTINYQGHLRTDNGGFYLSTYTDEEGNTKYLATTQFESTDARHAFPYDEPSKRAEFTITIKHDPSYNAISNMPVDSSSTSGVTVFQKTVNMPSYLAFIVSEFVFSEGELNGLPQRVFSRNGTEHEQEWALTTGMLVEKRLSGYFVPFALPKLDQAGIPDFAAGAMENWGLATYREEYLLYNTENSTTSTQTNITIEAHEDAHMWFGDLVAIEWWSFLWLKEGFATLFENLAVDLAYPEWDIFTFHAGSYQSALVNDASANARPMSHFVQKPSEIALLYDSVSYAKAGSVLDWRHALTNTVFQRGLHNYLVDNQFTAANPSKLFEAIAKAAVEENYEVKATPDMMGSWTNQGGVPLLTVTRNYDNGSFTVKQSVYTNDKDYTNDKLWYVPNYAESKNPDFRNTEATHYLLNQSEITIYSDLDQTNWLILNKKSTGYYRVYDAQNYQLITSALITRPHKIDPRNRAQLINDLYRFATSGRVPHATLLELTYLPQEDQYSPWSATNTVITLLNRYLSGDADYGNFQFYVRELVSLQFDKGVNDNKGDHHLVPFTRNVLINLACLAGLENCLTETTAKLTALVEEGTKIPNLQSQVYCNGLKQADDKTFDFVFNKLLNSTDQAERRLLISALGCSQNTQLEKFVYSSIEPEGLRDQERITVLSPVYSRGEVGLLVAIEFLQKNWEKYQLNSGFGGVNPLYSDIVGISAYTVNDKQKDALQELVDTVKGSEYVPSTLDSVDSNVNANYAWLASNRDPLMTWVAGFRSGSSALNASILAILACLLAAL</t>
  </si>
  <si>
    <t>MKYLCGIVLFVALLAISVRPSEEACGYEACPKTKTNMINIHMVPHSHDDGWLKTVDQYFYGHRSNIQHAGVQYIIDTVIAELIKDPARRFIQVETSFFKWWAEQSETAKQVVRKLVNEGRLEFTGGAWSMNDEAAVNYQSVIDQFTLLKFLDDTFGSCARPRIGWQIDPFGHSREQASIFAQMGYDGEFFARMDHRKNDRIDNLGMEMIWDASDSLSNDEIFTGLLYRHYSAPPGYCFDVHCGDDIIDTKSYDNNVKSRVDDFLSYVTSVAQHYRSNHIMIPMGDDFQYEDAQVFKNMDKLIKYVNERQAEGSTFNLFYSTPACYLNSLHEGLQTWPNKTQDFPYGSDDNSYWTGYFTSRPTQKRFERDGNHILQVAKQLSVFAELNTKQQKDLEYLREIMGVMQHHDAITGTEKQHVSDDYDRILYDAILGGVNTARDGLKLTNLPNGEFESCLQLNISECAFTKDDADNVVVTLYNPLAHTSTQYVRVVKNENYEVTDEKGRVVASEVVPVAWQVLALEFRNNDTQHELVFKASVDKANYYIKKVASQETKNVAAHTKSKRSIKAEEANLEVPKRFKKVHSLKNATTFDDDEGETVVQTSQVKLVIDNKTGLLKTVEMNGVSENIDQSYGVYRTYSGAYVFRQYHQADFIVQYEGVEFTVYDGALVKEVHQQFSEYISQVIRIYGKNLVEIEWQVGPIEREEEFGREVVIIFNSTIASDGVSYTDSNGREMIKVKDQRETFTPGLDRQPTAANYYPVTSRIALQDSKKRIAVLNDRAQGGASLNGQLELMLHRRLVRDDGYGVGEALNEEKYGQPMIARGKVYLILSPSDETAAEREAEKEIHLPFWKFFSKNTGSTTAAAKSVPSFNDFPKSVHLLTLEFNDDEVLLRVENFLDHTEGQVVSFNIRPIFDYLNGVEIRETTLDGNLPLDMKRFKFHHDSSGQKPDAVEYFTSAHKPLAAEQSQEASEFSVTLHPMQITFIIKT</t>
  </si>
  <si>
    <t>MTQFGRMWWVPLLQWLNIGSGLGVGAWSFGPVQSDASQDTNRVPQPSDVSTANHTILARQLIVGTLLPPQVAPGTWPPVPSIVSPGTSYCQCVPPGSCNPLPTAPSDGSGQIDIRIVNNGGYPTVPTTSSTLTCSYGLVACCQAGSYCGRRFPPPPGSTTAAPGQASFGAYPWQAALLTTADVYLGGGALITAQHVTAAHKVYNLGLTYFKVRLGEWDAASTSEPIPAQDVYISNVYVNPSFNPNLQNDVAILKLSTPVSLTSKSTVGTVCLPTTSFVGQRCWVAGWGKNDFGAGAYQAIERQVDVPLIPNANCQAALQATRLGSSFVLSPTSFICAGGEAGKACTGDGGSPLVCTSNGVWYVVGLVAWGIGCAQAGVPGVYVNVGTYLPWITTLT</t>
  </si>
  <si>
    <t>MFKLLLCCLLLTIDSGWAFNHGQDLVDFQTYEDNFNKTYASTSARNFANYFIYNRNQVAQHNAQADRNRTTYREAVNQFSDIRLIQFAALLPKAVNTVSAASDPPASQAASASFDIITDFGLTVAVEDQGVNCSSSWAYATAKAVEINAVQTANPLPSSLSAQQLLDCAGMGTGCSTQTPLAALNYLTQLTDAYLYEVDYPNNNSLKTPGMCQPPSSVSVGVKLAGYSTVADNDDAAVMRYVSNGPVIVEYNPATFGFMQYSSGVYVQETRALTNPKSSQFLVVVGYDHDVDSNDYWRCLNSFGDTWGEEGYIRIVRRSNQPIAKNAVFPSAL</t>
  </si>
  <si>
    <t>MYELKITGLLSLLYISLSCAQQQCTRFFDLIPNRTINITSFNYPGAIPSSNCRFRLKAPSNHVIYLSCRFELFPDTCGSEFLFISRDGDLQFRDGERYRMGQVNRISNFQTMAFAYYSSSPQTQQRSRLNCQAVARPAPCDCGWSFPRIANGVEAGKHEFPSMVGLRDLSSNLPIFCGGSIVSERYIMTAAHCTARPVASRLLALVGEHDLSTGAESIYAAQYRIQNIINHPGYMETASGNINDILLQTATPIEWSRGVAPICLPIRQAENSFNYQNVDIMGWGTLGFAASKSNLQKATLLTMDNAVCRSRFNSSITPSHLCTYDAGGRGQDSCQYDSGGPVIRQRERMFQLGVISYGRACGQPFGIGVNTRVTSHLNWLWRYIGGSVCV</t>
  </si>
  <si>
    <t>MRHECGVERVGKQRSNGNIVTAKPNPSSIMCAQLSGSVVLLVQLQVAVLVALLVLSATTLSESAKLPVRQYPAGVDFFEHEFTSVAEDEYDPYGPDIGDDLGIDDPETMPRLFQGDIAIDPYTYITLRLGVNPMRHPKRLWPNGTIPEISPRYANQERQAIIQAVKTFNSLTCVHFVPYDGEVDDYLLIEPPLEGPGCWSYVGRRGGEQVVSLQRPDENSAHCFSSEGRIMHELMHAIGIYHEQSADRDNFVKIHWDNIVPRFRKNFKLVSKKKGKYAFDYDYNSVMHYGEFYFKRKGEKPTMTPLQPGVRIGQRKTISKIDCLKINELYGCLQGRRAKMYRSCHLLG</t>
  </si>
  <si>
    <t>MRHECGVERVGKQRSNGNIVTAKPNPSSIMCAQLSGSVVLLVQLQVAVLVALLVLSATTLSESAKLPVRQYPAGVDFFEHEFTSVAEVLKPLSDEYDPGPDIGDDDLGIDDPETMPRLFQGDIAIDPYTYITLRLGVNPMRHPKRLWNGTIPFEISPRYANQERQAIIQAVKTFNSLTCVHFVPYDGEVDDYLLIEPLEGPQGCWSYVGRRGGEQVVSLQRPDENSAHCFSSEGRIMHELMHAIGYHEQSRADRDNFVKIHWDNIVPRFRKNFKLVSKKKGKYAFDYDYNSVMHGEFYFSKRKGEKPTMTPLQPGVRIGQRKTISKIDCLKINELYGCLQGRRKMYRSFCHLLG</t>
  </si>
  <si>
    <t>MRTAVLLPLLALLAVAQAVSFADVVMEEWHTFKLEHRKNYQDETEERFRKIFNENKHKIAKHNQRFAEGKVSFKLAVNKYADLLHHEFRQLMNGFNYTHKQLRAADESFKGVTFISPAHVTLPKSVDWRTKGAVTAVKDQGHCGSCWFSSTGALEGQHFRKSGVLVSLSEQNLVDCSTKYGNNGCNGGLMDNAFRYKDNGGIDTEKSYPYEAIDDSCHFNKGTVGATDRGFTDIPQGDEKKMAEAATVGPVSVAIDASHESFQFYSEGVYNEPQCDAQNLDHGVLVVGFGTDESEDYWLVKNSWGTTWGDKGFIKMLRNKENQCGIASASSYPL</t>
  </si>
  <si>
    <t>MNHLGVFETRFRPRTRHKSQRAQLIPEQITMRTAVLLPLLALLAVAQAVFADVVMEEWHTFKLEHRKNYQDETEERFRLKIFNENKHKIAKHNQRFAEKVSFKLAVNKYADLLHHEFRQLMNGFNYTLHKQLRAADESFKGVTFISPHVTLPKSVDWRTKGAVTAVKDQGHCGSCWAFSSTGALEGQHFRKSGVLVLSEQNLVDCSTKYGNNGCNGGLMDNAFRYIKDNGGIDTEKSYPYEAIDDCHFNKGTVGATDRGFTDIPQGDEKKMAEAVATVGPVSVAIDASHESFQFSEGVYNEPQCDAQNLDHGVLVVGFGTDESGEDYWLVKNSWGTTWGDKGFKMLRNKENQCGIASASSYPL</t>
  </si>
  <si>
    <t>MNGFNYTLHKQLRAADESFKGVTFISPAHVTLPKSVDWRTKGAVTAVKDGHCGSCWAFSSTGALEGQHFRKSGVLVSLSEQNLVDCSTKYGNNGCNGGMDNAFRYIKDNGGIDTEKSYPYEAIDDSCHFNKGTVGATDRGFTDIPQGEKKMAEAVATVGPVSVAIDASHESFQFYSEGVYNEPQCDAQNLDHGVLVGFGTDESGEDYWLVKNSWGTTWGDKGFIKMLRNKENQCGIASASSYPL</t>
  </si>
  <si>
    <t>MQLISFLSNPLFFCALLLKFRTIFAACDSSQFECDNGSCISQYDVCNGENCPDGSDETALTCVSQRQHCTKPYFQCTYGACVIGTAGCNGVNECADGSETRLRCGNEDDIRQHDRRLQGNCKENEFKCPSGICLDKSNFLCDGKDDCDGTGFDESVELCGHMECPAYSFKCGTGGCISGSLSCNGENDCYDGSDEALLCNTTKKVTTPVVTETPLELLGCPLPLGDERPILTGDGSRVLTGPITRTVRFSCKQGYVLEGEESSYCAKNKWSTSTIPKCVKYCSTAGEFDGYSTKLCTHNGQQVECRKPFHPPGTEVKFVCSTGFKTLSPLPEMRCMKGGYWNRRQRCEQDCGQLATPIKQFSSGGYTINNTVVPWHVGLYVWHNEKDYHFQCGSLLTPDLVITAAHCVYDEGTRLPYSYDTFRVIAAKFYRNYGETTPEEKRDVRLIEIAPGYKGRTENYYQDLALLTLDEPFELSHVIRPICVTFASFAKESVTDDVQGKFAGWNIENKHELQFVPAVSKSNSVCRRNLRDIQADKFCFTQGKSLACQGDSGGGFTSELPTNAFSTWNTARHFLFGVISNAPNADQCHSLTVMTNIQHFEDMILNAMNRSVETR</t>
  </si>
  <si>
    <t>MFSKYVLATLLALFAQSMCIQELSLPPEGSHSTAATRSKKAKTAISEDIYNYLMQFDYLPKSDLETGALRTEDQLKEAIRSLQSFGNITVTGEIDSATRLIQKPRCGVGDRRSADSFSPDNLYHEIGSNVRVRRFALQGPKWSRTDLWSMVNRSMPDASKVERMVQTALDVWANHSKLTFREVYSDQADIQILFARAHGDGYKFDGPGQVLAHAFYPGEGRGGDAHFDADETWNFDGESDDSHGTFLNVALHELGHSLGLAHSAIPDAVMFPWYQNNEVAGNLPDDDRYGIQQLGTKEKTWGPYKPQTTTTTTTTTTMRAMIYRADKPAYWPWNNPSNNPNNDNRARERQEEERRRQEKERRRQEEERRHQEEERRRQVEERQRQEEERWRQQERQEEENRRRKIEHKSQWERNPSKERNRPRERQEMERRRQEQERQEQEQEQEDRRRERERDRQLEWERRNRNGAREPVTPTANTTPRPTNKPYPTVHQHHHHNKPRKPKPDSCMTYYDAISIIRGELFIFRGPYLWRIGTSGLYNGPTEIRRHWSALPENLTKVDAVYENKQRQIVFFIGREYYVFNSVMLAPGFKPLASLGLPPTLTHIDASFVWGHNNRTYMTSGTLYWRIDDYTGQVELDYRDMSIWSGVGYNIDAAFQYLDGKTYFFKNLGYWEFNDDRMKVAHARAKLARRWMQCARSANEVDDEQRWTASLVSEGEETGRSGSRELRINHFILSILLAIANWR</t>
  </si>
  <si>
    <t>MVNRSMPDASKVERMVQTALDVWANHSKLTFREVYSDQADIQILFARRAGDGYKFDGPGQVLAHAFYPGEGRGGDAHFDADETWNFDGESDDSHGTNFNVALHELGHSLGLAHSAIPDAVMFPWYQNNEVAGNLPDDDRYGIQQLYGKEKTWGPYKPQTTTTTTTTTTMRAMIYRADKPAYWPWNNPSNNPNNDRNARERQEEERRRQEKERRRQEEERRHQEEERRRQVEERQRQEEERWRQEQRQEEENRRRKIEHKSQWERNPSKERNRPRERQEMERRRQEQERQEQERQQEDRRRERERDRQLEWERRNRNGAREPVTPTANTTPRPTNKPYPTVHRQHHHNKPRKPKPDSCMTYYDAISIIRGELFIFRGPYLWRIGTSGLYNGYPEIRRHWSALPENLTKVDAVYENKQRQIVFFIGREYYVFNSVMLAPGFPKLASLGLPPTLTHIDASFVWGHNNRTYMTSGTLYWRIDDYTGQVELDYPRMSIWSGVGYNIDAAFQYLDGKTYFFKNLGYWEFNDDRMKVAHARAKLSARWMQCARSANEVDDEQRWTASLVSEGEETGRSGSRELRINHFILSILLLIANWR</t>
  </si>
  <si>
    <t>MLSLWPRRQFSAAAVLLHFGCTWSLVLATRLAVISWRLFLCFLRMVNRSPDASKVERMVQTALDVWANHSKLTFREVYSDQADIQILFARRAHGDGYKDGPGQVLAHAFYPGEGRGGDAHFDADETWNFDGESDDSHGTNFLNVALHLGHSLGLAHSAIPDAVMFPWYQNNEVAGNLPDDDRYGIQQLYGTKEKTWPYKPQTTTTTTTTTTMRAMIYRADKPAYWPWNNPSNNPNNDRNRARERQEERRRQEKERRRQEEERRHQEEERRRQVEERQRQEEERWRQEQERQEEERRRKIEHKSQWERNPSKERNRPRERQEMERRRQEQERQEQERQEQEDRRERERDRQLEWERRNRNGAREPVTPTANTTPRPTNKPYPTVHRQHHHHNKRKPKPDSCMTYYDAISIIRGELFIFRGPYLWRIGTSGLYNGYPTEIRRHSALPENLTKVDAVYENKQRQIVFFIGREYYVFNSVMLAPGFPKPLASLGPPTLTHIDASFVWGHNNRTYMTSGTLYWRIDDYTGQVELDYPRDMSIWSVGYNIDAAFQYLDGKTYFFKNLGYWEFNDDRMKVAHARAKLSARRWMQCRSANEVDDEQRWTASLVSEGEETGRSGSRELRINHFILSILLLAIANWR</t>
  </si>
  <si>
    <t>MSYKAFVFFCLYIDLAKGLITSEIIASHNYPVEVHTVLTRDGYLLDAFRPGSKFCQQSGPKPAVLFQHGMSASSDVFLLNGPQDSLAFMLADACFDVWSNSRGTRYSRRHVSLDPSDEAFWRFSWHEIGTEDVAAFIDYILDTTKQRLHFLGHSQGCTTLVVLLSMRPEYNKLVKTAVLLAPAVFMRHTSTLSQTVRSFIMAMPDKEFMYHNGVLNKLLSNVCGLFVARVFCTTFFLISNGKISKLNTSVIPLIAATLPAGVSSRQPKHFIQLTDSGKFRPFDFGILRNLINYKLEPPDYTLSNVRPLTPVHIFYSDDDSSTAKEDIQNFAARVPEVVMHRISPGWHHTDFVHSMTVADVINKPVIEIFRSFERLSSPTF</t>
  </si>
  <si>
    <t>MWNALRIQQILRLLPILIHLSPYISAQQTHIKLEQGDLIGLKVFPDGTRAVYAFLGIPYAQAPINELRFAPAKPSSSFNRTLQATTMQPLCPQLANTIDESSDGSMPRSVSTDEDCLYLNIWTPESGMRYGKLPIVVIVTGEEFAYDPRNRINGLDLAGEGIVVVSVQYRNNIYGWLSLGEQHRNVPGNYGLSDVQALRWIRRNADAFGGNPDHITLLGHGSGGAPLALVATLEDSSQVKQLVLMPGPIMRALGQNHQKWIVETGQVLVQKLGCQFEEAQRRQLMGCLRRKSRELLRAYESVYNHGNGSSQLGVILPEGLPLEQRLRNKTLPPVLLGITSNEGFLQDYWLDVAREGQVALHKYINHTLLPNVMRALESVGEESSTQLAAIRWYFNGKGEGVSHLLAGMQRLLSESLYELPYSRILELLNGTTSYAYVFDHSSMDMRGRRNLFGGASHSSDLPLLLGPSLFQQIARRRFSGEEEQLCRKIRAFANFIKNGNPTPGRIYDGWLPYNKENPFVYSLGEQAKTPQTGSVDEAEDKLLRGETGAPGLDRSLSRSNRHDTYRAAPSNSYTASNQLDSGYSNHLQVYGFWQVLMPLEREEDLRGGGALGQRVRLLEASADAARYRQGFYAMLGLCLLLACLCLCVYLLKRDPNAMRRRSASSASDCYS</t>
  </si>
  <si>
    <t>MRLLLCVQAIRNHLARTYSSARFKKMATDVKFNESLGCSDPQTHPVLIIQLRHLNLLKFSHLESKLSPRVTEETFLNAVACLHPAPTDKVSLYLDVATAALPLKASRHNTASRAHAITRLVKNHVLNVSEESVVLVCERENLFASACVVRAFPLYSRKTGNLLASSQPKLNLGCGDGNANSGRNVVNVEFVLINKDCIESEPLTDDELNCLNETTRAIRMTARIVDMPCNEMNVDHFIQEVEDVGELCITPKVIRGEELLEQGFGGIYGVGKAAAVPPALVVLSHEPKGAQETILVGKGIVYDTGGLSIKAKTGMPGMKRDCGGAAAILGTFYAAVQCGFRDNHAVFCLAENSVGPNATRPDDIHTLYSGRTVEINNTDAEGRLVLADGVCYNKDLKANIILDMATLTGAQGVATGKYHGAILTNSETWEAKSLQAGRKSGLLAPIIYCPELHFSEFASAIADMKNSVADRQNAQSSCAGLFIAAHLGFDPGIWMHVDMATPVHCGERATGYGVSLLLTLFGGHTDSKLLQSIASTDEEPSKRWCR</t>
  </si>
  <si>
    <t>MATDVKFNESLGCSDPQTHPVLIIGQLRHLNLLKFSHLESKLSPRVTEEFLNAVACLHPAPTDKVSLYLDVATVAALPLKASRHNTASRAHAITRLVKHVLNVSEESVVLVCERENLFASACAVVRAFPLYSRKTGNLLASSQPKLNGCGDGNANSGRNVVNVEFVLINKDGCIESEPLTDDELNCLNETTRAIRMARIVDMPCNEMNVDHFIQEVEDVGRELCITPKVIRGEELLEQGFGGIYGGKAAAVPPALVVLSHEPKGAQETIALVGKGIVYDTGGLSIKAKTGMPGMRDCGGAAAILGTFYAAVQCGFRDNLHAVFCLAENSVGPNATRPDDIHTLSGRTVEINNTDAEGRLVLADGVCYANKDLKANIILDMATLTGAQGVATGYHGAILTNSETWEAKSLQAGRKSGDLLAPIIYCPELHFSEFASAIADMKSVADRQNAQSSCAGLFIAAHLGFDYPGIWMHVDMATPVHCGERATGYGVLLLTLFGGHTDSKLLQSIASTDEEPPSKRWCR</t>
  </si>
  <si>
    <t>MKSMCCVSAVITLLPLVLLPPPTVAQFNQRRQVRQNCITPENYYGSCVATYCPQVVNIFQTTSRDRAQRYVIALQRSCGTRSINGDPVICCTEPRYNPTERPRNPFFPSESTFIGPQPPPEVPDNPFLIPTPRTTTTTTTTTPAPIPTSAAPLIEPRGTVCRGPDTKPGNCVEIKECASLLNELRSRSQDATFANFRASNAVCQNKGTQVCCPTGQGITNTTPAPSQIVPKNTDEIPRRLLNVEECGSTVGYFKKIVGGEVSRKGAWPWIALLGYDDPSGSPFKCGGTLITARHLTAAHCIRQDLQFVRLGEHDLSTDTETGHVDINIARYVSHPDYNRRNGRDMAILYLERNVEFTSKIAPICLPHTANLRQKSYVGYMPFVAGWGKTMEGESAQVLNELQIPIYDNKVCVQSYAKEKRYFSADQFDKAVLCAGVLSGGKTCQGDSGGPLMLPEPYQGQLRFYLIGVVSYGIGCARPNVPGVYSSTQYFDWIIQQVQDT</t>
  </si>
  <si>
    <t>MKSMCCVSAVITLLPLVLLPPPTVAQFNQRRQERPRNPFFPSESTFIGPPPPEVPDNPFLIPTPRTTTTTTTTTPAPIPDTSAAPLIEPRGTVCRGPDKPGNCVEIKECASLLNELRSRSQDATFANFLRASNAVCQNKGTQVCCPTQGITNTTPAPSQIVPKNTDEIPRRLLNVEEGCGSTVGYFKKIVGGEVSRGAWPWIALLGYDDPSGSPFKCGGTLITARHVLTAAHCIRQDLQFVRLGEDLSTDTETGHVDINIARYVSHPDYNRRNGRSDMAILYLERNVEFTSKIAICLPHTANLRQKSYVGYMPFVAGWGKTMEGGESAQVLNELQIPIYDNKVVQSYAKEKRYFSADQFDKAVLCAGVLSGGKDTCQGDSGGPLMLPEPYQGLRFYLIGVVSYGIGCARPNVPGVYSSTQYFMDWIIQQVQDT</t>
  </si>
  <si>
    <t>MRCRILVLCAFICLLVILTEARQRKVNHSADRRSLAVRSGHRNERSSALGRGLAARSRNQRKRRLNAAKRSRRKRNLARKSNRKIRAKTESIVRSDSSATLPLDFQQNFVRTTDNLRSEKAFLANRYGFSFAKSSGTATLKNTANMETCKMNIGTPKQKFTVLPDTGSSNIWVPGPHCKSKACKKHKQYHPAKSSTVKNGKSFAITYGSGSVAGVLAKDTVRIAGLVVTNQTFAMTTKEPGTTFVSNFDGILGLGYRSIAVDNVKTLVQNMCSEDVITSCKFAICMKGGGSSSRGAIIFGSSNTSAYSGSNSYTYTPVTKKGYWQFTLQDIYVGGTKVSGSVQIVDSGTSLITAPTAIYNKINKVIGCRATSSGECWMKCAKKIPDFTFVIAKKFVVKGNKMKLKVRTNRGRTVCISAVTEVPDEPVILGDAFIRHFCTEFLANNRIGFAATTYS</t>
  </si>
  <si>
    <t>MNPVPSREFLEVHPLHQHQPHCKQQCFVFTEIADIELPAEITKFGGGNEIRCSNGGIPTYSSKKDSCSESSAERPERSRGRKILLGVGVVLVCIAMAGIPLALQLRSSSLLEARLAFIRRLLTESPLIEGSWKPPSTMSLNSSNLFERQNHIGAVLWPIAVPCGAQYLDAVQLTLEGIDRAKRITAATDSMHIVESDEMEQTHIRGEVAVLMGISGGHALGTSTAVLRSIYLLGARFVSITSLECTPWAAAAIRRPDYLVEENVTNSFNEFGQTMLFEMNRLGMLVEISMLSEAMLAVLKTAKAPVLLTNATPLSMCNSSNIASIPDHVLSLLPENGGVILLNERCGDRTLGVREAITAINYVRKVAGVDHIGLGGAPKSYALLLAELARDRWGNAAIKKLVGGNVMRILREIETLKNRLPLYEEWIPHESIESNSYCRYP</t>
  </si>
  <si>
    <t>MLKTAVSRFLQISSVQCGGRANSVRNINLIPMVVEQTGRGERAYDIFSRLKERIICLMGNITDDISSTVVAQLLFLQSENVNKPIHLYINSPGGVVTALAIYDTMQYVKPPIATWCVGQACSMGSLLLAAGAPGMRYSLPNARIMIHPSGGAQGQATDILIHAEEIIKIKRQLTNIYVKHAKNTYEEMSGRMERDHMTPEEAKVLGIIDHVLEHPPETVSETGPASDGGVTSGKAVPEECEKKRSQA</t>
  </si>
  <si>
    <t>MWRAQPSLWIWWIFLILVPSIRAVYEDYRLPRSVEPLHYNLRILTHLNSDQRFEGSVTIDLLARETTKNITLHAAYLKIDENRTSVVSGQEKFGVNRIVNEVHNFYILHLGRELVKDQIYKLEMHFKAGLNDSQSGYYKSNYTDIVTEVHHLAVTQFSPTFARQAFPCFDEPSWKATFNITLGYHKKYMGLSGMPVRCQDHDSLTNYVWCDHDTLLRTSTYLVAFAVHDLENAATEESKTSNRVIRNWMQPKLLGQEMISMEIAPKLLSFYENLFQINFPLAKVDQLTVPTHRFAMENWGLVTYNEERLPQNQGDYPQKQKDSTAFTVAHEYAHQWFGNLVTMWWNDLWLKEGPSTYFGYLALDSLQPEWRRGERFISRDLANFFSKDSNATPAISKDVKNPAEVLGQFTEYVYEKGSLTIRMLHKLVGEEAFFHGIRSFLRFSFGNVAQADLWNSLQMAALKNQVISSDFNLSRAMDSWTLQGGYPLVTIRNYKTGEVTLNQSRFFQEHGIEKASSCWWVPLRFVRQNLPDFNQTTPQWLECPLNTKVLKLPDHLSTDEWVILNPQVATIFRVNYDEHNWRLIIESLNDPNSGGIHKLNKAQLLDDLMALAAVRLHKYDKAFDLLEYLKKEQDFLPQRAIGILNRLGALLNVAEANKFKNYMQKLLLPLYNRFPKLSGIREAKPAKDIPFAHFAYSQACRYHVADCTDQAKILAITHRTEGQLELPSDFQKVAYSLLDEGGDAEFLEVFGLFQNSTNGSQRRILASALGCVRNFGNFEQFLNYLESDEKLLGDCYMLAVKSALNREPLVSPTANYIISHAKKLGEKFKKKELGLLLSLAQNLRSTEEIDRLKAQLEDLKEFEEPLKKALYQGKMNQKWQKDSSDFIEAIEKH</t>
  </si>
  <si>
    <t>MPCWRSFIALICLAIIVVVITICQSFHTNFLTVGRNGTLRYEPTELNLGMRMIAGLSDPENLRKNVQRIAIKRAVSTPGHSEVRNYIVDYLKKLNWNVLDIFTQKVPIMSNVTFHNIVARQNPQTQRYLMFGCHYDSKYFKDFDFMATDSAVPCALMLNMATILKHQFHRSQVSLMLVFFDGEEAFGEWSQEDSPYSRHLAELWEKHGFLDKIDLFVLPDLIGAKDVVFKKNILDTSGWFHRLVQELKLFQAGIVRSERPLFKFEPGIDVDDDHLPFTRRNVPVIHLISNKYPAWHQAEDVEMNVDYNTTEQVGLVLRMFVMEYLNSAPSISNTL</t>
  </si>
  <si>
    <t>MFSNSSRGPAGKGGNSLGGRPLGENGGGGDRERWILLGAIGAVVLVGSFFFEMGYKEISWKEFVNSYLSKGVVEKLEVVNKKWVRVRLQQNSNSGSGVWFNIGSVDSFERNLEAAQTEQGTESINFVPVIYRNEVEAASLTGLLPTLIIGFLVYMMRKSADMMGGGRGRKGGGLFGGVMQSTAKLTNPNEIGVGFKVAGCEEAKIEIMEFVNFLKNPQQYIDLGAKIPKGAMLTGPPGTGKTLLAATAGEANVPFITVSGSEFLEMFVGVGPSRVRDMFAMARKHAPCILFIDEDAVGRKRGGKTFGGHSEQENTLNQLLVEMDGFNTTTNVVVLAATNRVDIDKALMRPGRFDRQIYVPAPDIKGRASIFKVHLGNLKTSLDKNELSRKMALTPGFTGADIANVCNEAALIAARDSKDSIVLKHFEQAIERVIAGMEKKTVLAPEEKRTVAHHEAGHAVAGWFLEHADPLLKVSIIPRGKGLGYAQYLPDHYLLSKEQLFDRMCMTLGGRVAEELFFNRITTGAQDDLKKITDIAYSQVRFGMNEKVGQVSFDVGQAGDPVFSKPYSEDTAQLIDNEVRSIIKCAHETTSLLTKHKENVQKVAERLLQNEVLSRDDMIELLGPRPFKEKSTYEEFVGTGSFEEDTTLPEGLKSWNKEKERTEPLDAGSTPSSPPTKPVTAQS</t>
  </si>
  <si>
    <t>MAFRLLGTAKTMAGMMRRNYTAGSLPGKGQRTHMGATGAGVYILPTELSLLRYVVKQIQLLCKKPPKGFEKYFEAGGKSSGQPKGSVGDKKPPAGSSKASEKPSTSTPASVKPSRSQTDAKSDWNFGMFSNSSRGPAGKGGNSLGGRLGENGGGGDRERWILLGAIGAVVLVGSFAFFEMGYKEISWKEFVNSYLSGVVEKLEVVNKKWVRVRLQQNSNSGSGVLWFNIGSVDSFERNLEAAQTEGTESINFVPVIYRNEVEAASLTGLLPTLLIIGFLVYMMRKSADMMGGGRRKGGGLFGGVMQSTAKLTNPNEIGVGFKDVAGCEEAKIEIMEFVNFLKNQQYIDLGAKIPKGAMLTGPPGTGKTLLAKATAGEANVPFITVSGSEFLEFVGVGPSRVRDMFAMARKHAPCILFIDEIDAVGRKRGGKTFGGHSEQENLNQLLVEMDGFNTTTNVVVLAATNRVDILDKALMRPGRFDRQIYVPAPDKGRASIFKVHLGNLKTSLDKNELSRKMAALTPGFTGADIANVCNEAALIARDSKDSIVLKHFEQAIERVIAGMEKKTNVLAPEEKRTVAHHEAGHAVAWFLEHADPLLKVSIIPRGKGLGYAQYLPKDHYLLSKEQLFDRMCMTLGGVAEELFFNRITTGAQDDLKKITDIAYSQVVRFGMNEKVGQVSFDVGQAGPVFSKPYSEDTAQLIDNEVRSIIKCAHEATTSLLTKHKENVQKVAERLLNEVLSRDDMIELLGPRPFKEKSTYEEFVEGTGSFEEDTTLPEGLKSWNKKERTEPLDAGSTPSSPPTKPVTAQS</t>
  </si>
  <si>
    <t>MSATETLNVEAATPEIGEEVKKQKKPKPNNKKLRQEAAAKIASGEGGDELTTNGDAKPATPAAQPAKKKGNKGKKSGQTDPPTIPIAKLYPDGNFPEGIVEHPTPKDMPDDRTAKDRFTSEEKRALDRINTDIYQELRQAAEAHRQTQYMQRYIKPGMTMIQICEELENTARRLIGENGLEAGLAFPTGCSLNHCAHYTPNAGDPTVLQYDDVCKIDFGTHIKGRIIDCAFTLTFNNKYDKLLQAKEATNTGIREAGIDVRLCDIGAAIQEVMESYEIELDGKTYPIKAIRNLNHSISPYRIHAGKTVPIVKGGESTRMEEDEFYAIETFGSTGRGLVHDDMDSHYMKNFDLPFVPLRLQSSKQLLGTINKNFGTLAFCKRWLDRAGATKYQALKDLCDKGIVEAYPPLCDIKGCYTAQYEHTIMLRPTCKEVVSRGDD</t>
  </si>
  <si>
    <t>MLKFVILLSAVACALGGTVPEGLLPQLDGRIVGGSATTISSFPWQISLQSGSHSCGGSIYSSNVIVTAAHCLQSVSASVLQIRAGSSYWSSGGVTFSVSFKNHEGYNANTMVNDIAIIKINGALTFSSTIKAIGLASSNPANGAAASSGWGTLSYGSSSIPSQLQYVNVNIVSQSQCASSTYGYGSQIRSTMICAASGKDACQGDSGGPLVSGGVLVGVVSWGYGCAYSNYPGVYADVAALRSWVNN</t>
  </si>
  <si>
    <t>MFGKTRQLLFSVCIRSPVCRRYVPKFIKRSYASQAVNQMLLLQQMDICAQPSRALVIGVYADEEDKNDAGILTPAGWRYNLQKTNGRLIEVLRMSGPMKRGEARLLFAVEPERIPYYSVVAVVGLGKECLGYNPYEVLDEQKEAIRRVAAACRILAELDTDRIEVENCGHAESAAEGAALGIWLYQELRDPKTRIFPAIDLYATKDEVCDIEGWRIGLQKAAAQNLTRQLQEMPSNLLTPTAFAQVVEVLCKSGVNVEVKVEGWAESQSMHAFLAVGKASCEPPIFLELSYYGTAEERPIVLVGQGITYDAGGLCLKKKKELFNMRGDMTGAAVVVATCRAVALRLPVNIRGLIPLCENVVGCNSFRPGDMVKSMNGKTIEVQCTDHEDVLVADALLYAQNFCPKCIIDIGTCSGYMRQSLDEAACGVFTNSEILWQQIKHSMHTGDRVWRFPLWNFYSKAVRAGGRSDVQNYGIGRGGRPCKAAAFLREVPCGQWMHIDATNVMVTNGIDFEYLRRGMAGRPTRTLIEFIAQTICKDTPKMG</t>
  </si>
  <si>
    <t>MQFLLLLLLTSSAYSNEGKKGLQRNLYVTDNYHQNVVSIRTRKHIRHWGNHFCAGSLLSAWWVVTSGCCVSTRPESTPNQPSNRKNLRVVVFTPKRLKPSPKNIYHVQKIVLDESAISGCTELALLKLDRGVTGQRFAMMLPEKELNTWLCNSLGWGRIYYVSYVYISAMCPAFSMVYDNPVTWFQDGPYSSELIQRAQKISEYECKPDCSRCLCMTSYTGRGNMCQQDLGSPLFCDHFLYGVARVHTCDDEGFMFYTNIYQNRKFIEDTLSGATWPKRVLCFRLLLLLLVLASSVVSS</t>
  </si>
  <si>
    <t>MQFLLLLLLTSSAYSNEGKKGLQRNLYVTDNYHQNVVSIRTRKHIRHWGNHFCAGSLLSAWWVVTSGCCVSTRPESTPNQPSNRKNLRVVVFTPKRLKPSPKNIYHVQKIVLDESAISGCTELALLKLDRGVTGQRFAMMLPEKELNTWLCNSLGWGRIYYDGPYSSELIQIRAQKISEYECKPDCSRCLCMTSYTRGNMCQQDLGSPLFCDHFLYGVARRVHTCDDEGFMFYTNIYQNRKFIEDLSGATWPKRVLCFRLLLLLLVLASLSVVSS</t>
  </si>
  <si>
    <t>MQPPELEIGMPKRHREHIRKNLNILVEWTNYERLAMECVQQGILTVQMLNTQDLNGKPFNMDEKDVRVEQHRRLLLKITQRGPTAYNLLINALRNINCDAAVLLESVDESDSRPPFISLNERRTSRKSADIVDTPSPEASEGPCVSKRNEPLGALTPYVGVVDGPEVKKSKKIHGGDSAILGTYKMQSRFNRGVLLVNIMDYPDQNRRRIGAEKDSKSLIHLFQELNFTIFPYGNVNQDQFFKLLMVTSSSYVQNTECFVMVLMTHGNSVEGKEKVEFCDGSVVDMQKIKDHFQAKCPYLVNKPKVLMFPFCRGDEYDLGHPKNQGNLMEPVYTAQEEKWPDTTEGIPSPSTNVPSLADTLVCYANTPGYVTHRDLDTGSWYIQKFCQVMADAHDTDLEDILKKTSEAVGNKRTKKGSMQTGAYDNLGFNKKLYFNPGFFN</t>
  </si>
  <si>
    <t>MKFSLGLLVLFLGATLVAAEQDYEGYRIYEVIPSTADQADLLHQLSLQGDFISETRLLGHPSRVIVSPAQLKHFQQLVEAEKMTLTLVNSNLGASIAEFAQRQMQRLLAPITGKGRLSTERYYTHEEIINYIDDLAQRFPSRVFVKTGWSYEQRVLKTITITNGDGKANKKVIFMDGGFHAREWISPAAVLYVIDQVEQFEENAHLLKDYDWVILPLVNADGYEHTQTGTLARMWRKTRQPYTYAQTCYGADPNRNFDFHWNEEGASSNPCADTYAGPTAFSEPETITVRDLMHLADRGIMYLTLHSYGNYLLYPWGWTSDLPENWEDLDAVARTGAEAIENAGTVYTYGSSTNVLYIAAGASDDYGYYAGFNVSITMELPGAGSIGFNPPVRIDEFVTETWIGIRAMAEKVIEM</t>
  </si>
  <si>
    <t>MHWRLVIGLLLLASFNRETIGKRFLNLKPIPIQHEDESSTEGSTNPTPTTTTPSNRDITIGPCKWAIGRSCPDPDVKYYIYTRHNPMDRQCLHIDESLKSNLTDSYFNPRYPTKIIIHGYNSDMFLHPLQQMREEYLAKADYNIIYVWSILSPGPCYISAVHNTKHAGTCTAQLVERLVETGNTDIHVIGFSLGAQPNYIARNLSSFMLPRITGLDPAMPLFITSGKADKLDPSDASYVDVIHTNLVQGKMERCGHADFYMNGGIMQPGCNGQKINSFACSHQRAPAYFLESIRPKGFWGWACSGYISYLLGMCPPTNFLLEAGENIRPTTRGMFMIDTNDSSFALGKWTDLPTLGAKQPQWRVPTQKLKAPPNQGVDPLLHHIDQFGKLAAFNNLQMWPTEQDPYEHWTSFSPEQKENDSDGDSVEEQDPVEFIEPDDRQISTEARPTQSWWDYRRNLTYGFMEDNIFSVPTV</t>
  </si>
  <si>
    <t>MEPTCSSSVAELAKYSEDDVETDESKVVEHQEYAEALSMSGESRKRKRWRRSCCTRQVLSTGAIFIALLLIIGAIYMHLRQKHHLGRLHINLKDRGQVVLEEDFPMVTAAGVDAQTSTITTFQPPPTSSPEPSAKCLDCMATTATDNPAICRHRGRPEEPCGIYRISHVYWQDALRIIDPDDSLARDYGRCVVDVQAERIVRSYVQRYGGEDCNGDGRIECRDHVRLHMRGPGGCRRQEPLGSLSRRLENCLKYRGI</t>
  </si>
  <si>
    <t>MEPTCSSSVAELAKYSEDDVETDESKVVEHQEYAEALSMSGESRKRKRWRRSCCTRQVLSTGAIFIALLLIIGAIYMHLRQKHHLGRLHINLKDRGQVVLEEDFPMVTAAGVA</t>
  </si>
  <si>
    <t>MEPTCSSSVAELAKYSEDDVETDESKVVEHQEYAEALSMSGESRKRKRWRRSCCTRQVLSTGAIFIALLLIIGAIYMHLRQKHHLGRLHINLKDRGQVVLEEDFPMVTAAGVGECATRTLVQSLRS</t>
  </si>
  <si>
    <t>MRIRTSLLAVVLLATASLAEESNWGNEWAPMEDAMPSRRSVDTKPAEQAIQGRYLVHESIQSNSTTQIDEVIEQLINSRREGRNLGEYDAVYADGNIDALQQGNDMQARNLIRDKLCGLGLMSCDVEEKRPFYSTIYAQGPPPPSGFGGPYGPAKPMPPPSYFSGRPPMGGPPGSYGPPPSSLNSFGPPPSSVNSFPPRKVGYEGPYKPMSGPYRPSGPGGYLEHPPPSAIDGSSDGITYTKPPPALIYDSKPPGPIYTGGPSLGAGPVFTGASNGVPPYNYENPEGGIQGASSPNGFYSQQSSASSASATSSSTKVVVGAPLDGLQQHVHHHYHHVEGGEGAVPSVPIPIGAGQTINTDFSALAQSSATYTPSIQTSSGSSYSQSNAFNAGNGASQGGLLSQNGFGISQKPTGDLYKPNSGDLYKPNSGLGNFGSSSSGGSGSPSSSYHSQNPDYYKKELQGGASNQYNGISGGYQGQGQYQSGYDTSRQIVDCQCVPISQCPAADRIGRKEDLILPIDPRNLGKDIEALSDDALSSNTTTAEAKKDEEKADKDDKKRTRRQADQKDDEASDLSLDAQGRAYYGNRPEKTCRINEVCCRRPLRPQAPPQQFGRCGVRNAAGITGRIKNPVYVDGDSFGEYPWHVAILKKDPKESIYACGGTLIDAQHIISAAHCIKSQNGFDLRVLGEWDVNHDVEFFPYIERDVVSVHIHPEYYAGTLDNDLAVLKLDQPVDFKNPHISPACLPDKYSDFTGARCWTTGWGKDAFGEHGKYQNILKEVDVPISHQQCESQLRNTRLGYSYKLNPGFVCAGGEEGKDACKGDGGGPLVCDRNAMHVVGVVSWGIGCGQVNVPGVYVKVSAYLPWIQQITQSY</t>
  </si>
  <si>
    <t>MRIRTSLLAVVLLATASLAEESNWGNEWAPMEDAMPSRRSVDTKPAEQAIQGRYLVHESIQSNSTTQIDEVIEQLINSRREGRNLGEYDAVYADGNIDALQQGNDMQARNLIRDKLCGLGLMSCDVEEKRPFYSTIYAQGPPPPSGFGGPYGPAKPMPPPSYFSGRPPMGGPPGSYGPPPSSLNSFGPPPSSVNSFPPRKVGYEGPYKPMSGPYRPSGPGGYLEHPPPSAIDGSSDGITYTKPPPALIYDSKPPGPIYTGGPSLGAGPVFTGASNGVPPYNYENPEGGIQGASSPNGFYSQQSSASSASATSSSTKVVVGAPLDGLQQHVHHHYHHVEGGEGAVPSVPIPIGAGQTINTDFSALAQSSATYTPSIQTSSGSSYSQSNAFNAGNGASQGGLLSQNGFGISQKPTGDLYKPNSGDLYKPNSGLGNFGSSSSGGSGSPSSSYHSQNPDYYKKELQGGASNQYNGISGGYQGQGQYQSGYDTSRQIVDCQCVPISQCPAADRIGRKEDLILPIDPRNLGKDIEALSDDALSSNTTTAEAKKDEEKADKDDKKRTRRQADQKDDEASDLSLDAQGRQSPLGGSLALPALQAIELIQRKVLPTYGVSFGLPYPTGGYGGYPSNILGDHVPAQNYFGSVGPNGLNLGLVNVNPLVSVQVAKTEYGEKVVKPLVNLHVTPNANLQKVGDFFKRKPTEAYSTHYHHHDHYSGYEHHDYDHHDHHDHHDHHSYPHYGGTGPGLHFSVEMVPSTPIFEYHSGPSVQYHHHHESSPYESSFNSIYPSSPDFGGYGEYSQHVERSANVSGGDTDRPSNSGRRGKQLNLGPLYNIPTAPGEAAGSDRITFPRDRRRRSVEDGVWAGAAPKEQRAYYGNRPVEKTCRNEVCCRRPLRPQAPPQQFGRCGVRNAAGITGRIKNPVYVDGDSEFGEYPHVAILKKDPKESIYACGGTLIDAQHIISAAHCIKSQNGFDLRVRLGEWDNHDVEFFPYIERDVVSVHIHPEYYAGTLDNDLAVLKLDQPVDFTKNPHIPACLPDKYSDFTGARCWTTGWGKDAFGEHGKYQNILKEVDVPILSHQQCSQLRNTRLGYSYKLNPGFVCAGGEEGKDACKGDGGGPLVCDRNGAMHVVVVSWGIGCGQVNVPGVYVKVSAYLPWIQQITQSY</t>
  </si>
  <si>
    <t>MKAWIWFTFVACLFAASTEAASNLVCYYDSSSYTREGLGKLLNPDLEIAQFCSHLVYGYAGLRGENLQAYSMNENLDIYKHQFSEVTSLKRKYPHLKVLSVGGDHDIDPDHPNKYIDLLEGEKVRQIGFIRSAYDLVKTYGFDGLDLYQFPKNKPRKVHGDLGLAWKSIKKLFTGDFIVDPHAALHKEQFTALVRDKDSLRADGFLLSLTVLPNVNSTWYFDIPALNGLVDFVNLATFDFLTPARPEEADYSAPIYHPDGSKDRLAHLNADFQVEYWLSQGFPSNKINLGVATYNAWKLTKDSGLEGVPVVPETSGPAPEGFQSQKPGLLSYAEICGKLSNPQQFLKGNESPLRRVSDPTKRFGGIAYRPVDGQITEGIWVSYDDPDSASNKAYARVKNLGGVALFDLSYDDFRGQCSGDKYPILRAIKYR</t>
  </si>
  <si>
    <t>MNENLDIYKHQFSEVTSLKRKYPHLKVLLSVGGDHDIDPDHPNKYIDLLGEKVRQIGFIRSAYDLVKTYGFDGLDLAYQFPKNKPRKVHGDLGLAWKSKKLFTGDFIVDPHAALHKEQFTALVRDVKDSLRADGFLLSLTVLPNVNSWYFDIPALNGLVDFVNLATFDFLTPARNPEEADYSAPIYHPDGSKDRLALNADFQVEYWLSQGFPSNKINLGVATYGNAWKLTKDSGLEGVPVVPETSPAPEGFQSQKPGLLSYAEICGKLSNPQNQFLKGNESPLRRVSDPTKRFGIAYRPVDGQITEGIWVSYDDPDSASNKAAYARVKNLGGVALFDLSYDDFGQCSGDKYPILRAIKYR</t>
  </si>
  <si>
    <t>MALRVLGVTQNMRSFMRGVDMIKRYKSAATLQKTLLNIPATQVTKLDNGRVASEDSGASTATVGLWIDAGSRSENEKNNGVAHFLEHMAFKGTAKRSQDLELEVENLGAHLNAYTSREQTVFYAKCLSKDVPKAVEILADIIQNSKLEAEIARERSVILREMQEVESNLQEVVFDHLHATAYQGTPLGQTILGPTKIQSIGKADLTDYIQTHYKASRIVLAAAGGVKHDDLVKLACSSLGGLEASLPAEVTPCRFTGSEVRVRDDSLPLAHVAIAVEGCGWTDQDNIPLMVANTVGAWDRSQGGGANNASNLARASAEDNLCHSFQSFNTCYKDTGLWGIYFVDPLQCEDMLFNVQTEWMRLCTMVTEAEVERAKNLLKTNMLLQLDGTTPIEDIGRQILCYNRRIPLHELEQRIDAVSVGNVRDVAMKYIYDRCPAVAAVPVENLPDYNRIRSSMYWLR</t>
  </si>
  <si>
    <t>MFNRFRLVHKQLRLYKNFGLLGQKASVGLTLPIISLSRPYMAYMGTERSVMITAPATKEFAESSERSNSSKKTTNKEQSDKSAESRMATSGIVESFPTALVPKAETGVLNFLQKYPEYDGRDVTIAIFDSGVDPRATGLETLCDGKTKVIERYDCSGCGDVDMKKKVTPDENGNIKGLSGNSLKLSPELMALNTDPKAVRVGLKSFSDLLPSKVRNNIVAQAKLKHWDKPHKTATANASRKIVEFSQNPGEASKLPWDKKILKENLDFELEMLNSYEKVYGDIKTSYDCILFPTDGWLTIVDTTEQGDLDQALRIGEYSRTHETRNVDDFLSISVNVHDEGNVEVVGMSSPHGTHVSSIASGNHSSRDVDGVAPNAKIVSMTIGDGRLGSMEGTALVRAMTKVMELCRDGRRIDVINMSYGEHANWSNSGRIGELMNEVVNYGVVWVASAGNHGPALCTVGTPPDISQPSLIGVGAYVSPQMMEAEYAMRKLPGNVYTWTSRDPCIDGGQGVTVCAPGGAIASVPQFTMSKSQLMNGTSAAPHVAGAVALLISGLKQQNIEYSPYSIKRAISVTATKLGYVDPFAQGHLLNVEKAFEHLTEHRQSKDNMLRFSVRVGNNADKGIHLRQGVQRNSIDYVYIEPIFYNDKEADPKDKFNFNVRLNLIASQPWVQCGAFLDLSYGTRSIVRVDPTGLQPGVHSAVIRAYDTDCVQKGSLFEIPVTVVQPHVLESDQNTVFEPASSKGDNSVEFQPNTIQRDFILVPERATWAELRMRITDPNRGEDIKFFVHTNQLLPKQSCRKLETMKIVSVGSENESIMAFKVKSGRILELCIAYWSNYGQSHLKYSLRFRGVEAHNPNAYVMHAGRGIHKLEIEALVAEDVQQLQLKNAEVVLKPTEAKISPLSATRDVIPDGRQVYQNLLAFNLNVAKAAVSIYAPIFNDLLYEAEFESQMWMLFDANKALVATGDAHSHTSFTKLDKGYTIRLQVRHEKRDLLEKISEANLVASFKLTSPLTLDFYENYNQCIVGGRYVSSPLRLSTRVLYIAPITQERLTKANLPAQCAWLSGNLVFPQDEVGRRAQHPFTYILNPAEKKSHTNGSSNGSSAAGSTATAAAVTTANGAKPKAPAPQAATSVTNPAAGDGISVQNDPPVDSSGSPASPKKGKANADDYAESFRDQCSQIVKCELEMAEKIYNDVVAAHPKHLQANLLLIQNIESNQLKSQLPLFVNAQKTSPPEAGESADKQKEDQKKVRSALERIVKLADKVIQETDSEALSYYGLKNDTRADAAKIKTNMDKQKNTLIEALSKKGIAVAKLAVLDDCIKSLAEINELYTEIIKFVDANDSKAIQFALWHAYAHGHYGRMYKYVVKLIEKRTRDHFVELAAINGALGHEHIRTVINRMMITAFPSSFRL</t>
  </si>
  <si>
    <t>MATSGIVESFPTGALVPKAETGVLNFLQKYPEYDGRDVTIAIFDSGVDPATGLETLCDGKTVKVIERYDCSGCGDVDMKKKVTPDENGNIKGLSGNSLLSPELMALNTDPEKAVRVGLKSFSDLLPSKVRNNIVAQAKLKHWDKPHKATANASRKIVEFESQNPGEASKLPWDKKILKENLDFELEMLNSYEKVYGIKTSYDCILFPTADGWLTIVDTTEQGDLDQALRIGEYSRTHETRNVDDFSISVNVHDEGNVLEVVGMSSPHGTHVSSIASGNHSSRDVDGVAPNAKIVMTIGDGRLGSMETGTALVRAMTKVMELCRDGRRIDVINMSYGEHANWSNGRIGELMNEVVNKYGVVWVASAGNHGPALCTVGTPPDISQPSLIGVGAYSPQMMEAEYAMREKLPGNVYTWTSRDPCIDGGQGVTVCAPGGAIASVPQTMSKSQLMNGTSMAAPHVAGAVALLISGLKQQNIEYSPYSIKRAISVTAKLGYVDPFAQGHGLLNVEKAFEHLTEHRQSKDNMLRFSVRVGNNADKGILRQGVQRNSIDYNVYIEPIFYNDKEADPKDKFNFNVRLNLIASQPWVQCAFLDLSYGTRSIAVRVDPTGLQPGVHSAVIRAYDTDCVQKGSLFEIPVTVQPHVLESDQNTPVFEPASSKGDNSVEFQPNTIQRDFILVPERATWAELMRITDPNRGEDIGKFFVHTNQLLPKQSCRKLETMKIVSVGSENESIMAFVKSGRILELCIAKYWSNYGQSHLKYSLRFRGVEAHNPNAYVMHAGRGIHLEIEALVAEDVQPQLQLKNAEVVLKPTEAKISPLSATRDVIPDGRQVYQLLAFNLNVAKAADVSIYAPIFNDLLYEAEFESQMWMLFDANKALVATGDHSHTSFTKLDKGEYTIRLQVRHEKRDLLEKISEANLVASFKLTSPLTLDYENYNQCIVGGRKYVSSPLRLSTRVLYIAPITQERLTKANLPAQCAWLSNLVFPQDEVGRRVAQHPFTYILNPAEKKSHTNGSSNGSSAAGSTATAAATTANGAKPKAPATPQAATSVTNPAAGDGISVQNDPPVDSSGSPASPKKGANADDYAESFRDFQCSQIVKCELEMAEKIYNDVVAAHPKHLQANLLLIQIESNQLKSQLPLTFVNAQKTSPPEAGESADKQKEDQKKVRSALERIVKLDKVIQETDSEALLSYYGLKNDTRADAAKIKTNMDKQKNTLIEALSKKGIVAKLAVLDDCIKDSLAEINELYTEIIKFVDANDSKAIQFALWHAYAHGHGRMYKYVVKLIEEKRTRDHFVELAAINGALGHEHIRTVINRMMITAFPSFRL</t>
  </si>
  <si>
    <t>MATSGIVESFPTGALVPKAETGVLNFLQKYPEYDGRDVTIAIFDSGVDPATGLETLCDGKTVKVIERYDCSGCGDVDMKKKVTPDENGNIKGLSGNSLLSPELMALNTDPEKAVRVGLKSFSDLLPSKVRNNIVAQAKLKHWDKPHKATANASRKIVEFESQNPGEASKLPWDKKILKENLDFELEMLNSYEKVYGIKTSYDCILFPTADGWLTIVDTTEQGDLDQALRIGEYSRTHETRNVDDFSISVNVHDEGNVLEVVGMSSPHGTHVSSIASGNHSSRDVDGVAPNAKIVMTIGDGRLGSMETGTALVRAMTKVMELCRDGRRIDVINMSYGEHANWSNGVSGSGSGSDEMRRRRKMCASSRIGELMNEVVNKYGVVWVASAGNHGPACTVGTPPDISQPSLIGVGAYVSPQMMEAEYAMREKLPGNVYTWTSRDPCDGGQGVTVCAPGGAIASVPQFTMSKSQLMNGTSMAAPHVAGAVALLISGKQQNIEYSPYSIKRAISVTATKLGYVDPFAQGHGLLNVEKAFEHLTEHRSKDNMLRFSVRVGNNADKGIHLRQGVQRNSIDYNVYIEPIFYNDKEADPDKFNFNVRLNLIASQPWVQCGAFLDLSYGTRSIAVRVDPTGLQPGVHSAIRAYDTDCVQKGSLFEIPVTVVQPHVLESDQNTPVFEPASSKGDNSVEFPNTIQRDFILVPERATWAELRMRITDPNRGEDIGKFFVHTNQLLPKQSCKLETMKIVSVGSENESIMAFKVKSGRILELCIAKYWSNYGQSHLKYSLRRGVEAHNPNAYVMHAGRGIHKLEIEALVAEDVQPQLQLKNAEVVLKPTEKISPLSATRDVIPDGRQVYQNLLAFNLNVAKAADVSIYAPIFNDLLYEAFESQMWMLFDANKALVATGDAHSHTSFTKLDKGEYTIRLQVRHEKRDLLKISEANLVASFKLTSPLTLDFYENYNQCIVGGRKYVSSPLRLSTRVLYIPITQERLTKANLPAQCAWLSGNLVFPQDEVGRRVAQHPFTYILNPAEKKHTNGSSNGSSAAGSTATAAAVTTANGAKPKAPATPQAATSVTNPAAGDGSVQNDPPVDSSGSPASPKKGKANADDYAESFRDFQCSQIVKCELEMAEKYNDVVAAHPKHLQANLLLIQNIESNQLKSQLPLTFVNAQKTSPPEAGESDKQKEDQKKVRSALERIVKLADKVIQETDSEALLSYYGLKNDTRADAAKKTNMDKQKNTLIEALSKKGIAVAKLAVLDDCIKDSLAEINELYTEIIKFDANDSKAIQFALWHAYAHGHYGRMYKYVVKLIEEKRTRDHFVELAAINGLGHEHIRTVINRMMITAFPSSFRL</t>
  </si>
  <si>
    <t>MLLRSLPIFLALFVLSKSDTGAGEDSEEDDENDCNRTTLGGHPVNITTAWIASISIKQKAKCDGAIYKLSHIVTAGKCVDGFLNKVIRVRVGSTTRSDVIEVAVCNITVHEKFTGQTVFHNVAILKLCEPLEASKTIQPIQLANQLPNGAKVTANGWPSFRWWAMYWKKCLDDEAYKLQKAEVKLLGPSQCTDLWANNWSKKNFTDDLFCTEKFAKEACSLAMGSPVVHNGKLVGIITKGGCSEYEVYINLIKYKDWLHNHT</t>
  </si>
  <si>
    <t>MVQVGKRICNLLLLATAMSSAYADVTTQNALLVGSKKHKETSPDNSVGGISPNLVCHKMLRHVFENATPRDEQQAGVFEEYKPPPDAVEPLEEEAYLWCLQACCEKPRNGSSACNVVLVFKAKCYHIRCQSNEACLPKLRVRMPNEKQMVLVNPLGDATWPQLLKAEAAKQNAEILPYDEAALNFWKQPRRLSYLANQETPVYEDEDFPLADKRMNQMIFQPDENDVLANEELGYYDSNAKFTTCMETPCPPPQQCVPLQPNAVRGVCTCPEGFVWNKQRKCVMAAVPYSSYLTNEAGQQEAAASENSPEVSTPPLKAEQNKDIVVSVMSKEVRLPEQEVTLAFTVPDEQTSDTKYKYLWTLISQPKGPMNGTISDQSKSKVKLSNLSEGLYFKVTVTGDNGTFGEATANVTVLPENRINQPPQVIISPREQIIRQPTTNALDGSTSTDDDKITNWHWEVISGPIGYQPVLPEVNTLQLDLTSPGNYTFKTVTDSNNVTNSTTATIAVLKETDYAPVANAGDAVILYLPNNNVTLNGTASDDHEIVAWEWTKDASDEAKAVDMQNTRTPYVQLSNLEEGMYTFVLKVTGSGQSSTAKVHVFVKPPTNSPPVAEAGSNTTTSLPINWVLLNGSDSKDDGIKSYLWKQLSGPNNAVILKSNSSIANATSLTLGLYEFELTVADENNNTTDTTWVKIVQERNAAPIANAGGDHTVTLPATAIYFNGSKSWDDLAVVKYWTRDEHSLAAGVIVADTDKEPVMILTNLVQGRYVFTLTVSDDQGLTSSDVSVNVRRDPKLLNLVQMTLPMGISVLVQSELDSVVQKLQLLLGDENKIQRELKYDLHTDATVLVFYVNDGQGKALDGLQVERQLRTQLQKDASILGAFVDIRTSVCQSDCSGHGSCNPITRACICEAFWMPSAGYFFNNQEANCDWSLYVFVGVIVGCLLLSGVFWGIACACRQSKKPRLRQKVQKYSLIGNKDEEANYSRNTSLTESETDSDVLFETRTKSNGLGKHKSHNSHSHGHGSSGGSGSGRDGHKYGTQKLGRKIK</t>
  </si>
  <si>
    <t>MEVQVGWPKLIKMGAQLVGHKVQQYRLSTGHTVILDTKYGQVRGLQRKTYDKEPYFAFEGIPYAKPPVGDLRFRAPQPPEPWQGVLNCTTNRSKPMQRMLLGIVEGSEDCLHLNVYVKALKSEKPLPVIVWIYGGGFQKGEASRDIYPDYFMKKPVVFVAINYRLAALGFLSLKDPKLDVPGNAGLKDQVMALRWIQNIAHFNGDPNNITLMGESAGSASVHVMMTTEQTRGLFHKAIMQSGCALEWVESPDNNWAFRLAQNLGYKGDEKDADVLSFLSKVCARQIAAIDQDVILDEVRSFLLFAFGPVIEPYETDHCVVPKRHKDLLSEAWGNDIPVIVGGNFEGLFSYQLVRKDPWALKNFHNILPREVRETSSLEGQDLLVRRLKQLYFNEMQESMEMFEALNIFSHRQIWHDTHRFILARQSYAPKTPTYLYRFDFDPHFNQFRRLVCGDRIRGVAHADELSYLFYNIIASKLDKSSMEYKTIERMGMWTSFASSGNPNCPELGSAKWEAVQLKENAVEKCFNISHDLEMRDLPEDCLAVWDTFYPRESL</t>
  </si>
  <si>
    <t>MINVHLVPHSHDDVGWLKTVDQYYYGSQNKIQHAGVQYILDTVVEELLKSSRRFIQVETFFFAKWYSEQTETVQRAVKKLVAQGRLEFAGGAWSMNDETVHYQSVVDQFNLGLRYLKDTFGDCGRPTVGWQIDPFGHSREMASIFAQAFNGEFFARMDYVDKKQRMLDLEMEMIWQSSESLKNSNIFTGMLYNHYSPPGFCFDINCEDAPIIDGESYDNNVDARVSEFIDYVKNMSKSYRSTHIMPMGDDFQYEDAAVNFKNMDKLIKYVNDRQSTGSQVNVFYSTPSCYLYELQLKQTWPNKTEDFFPYSSDSHSYWTGYFTSRPTQKRFHRDGNHFFQTVKLSVLANLSGTQYSEDLDNLSQAMGIMQHHDAVTGTEKQAVASDYDRLLFAIVGAENSARDALRSLTNLTSGEFESCLELNISVCAFTQDTANNVIVTLNPLAHSSTQYVRVPAKNENYIVTDEKGREVFSEVVPVPWQVLALEHRPNTQHELVFEASVDKIANFLIRVLPSPKNIAEDQVQFPVERSQDELTVETSVKLTFDTTTGGLKTVKMNGFTENIQQTFGIYKGYRGNNGESKNRSSGAYFRPYGDIEIVNNKVELSFYNGTKVKEVHQHVNEWISQVIRIYEDVNRVEEWLVGPIPTDDDVGKEIITRFSSNISSKGKFYTDSNGREILERERNQREFTPDMSEAISGNYYPVTGQISLQDDEKRITLLNDRAQGGTSLKDGELELLHRRLLNDDAFGVGEALNETQYGTGLIARGKIYLILDAVDGKPNQRLLQQLDQHFWKFFSKSNGVASVNRNMIPDFFGIPESVELLSLEPYSKDQILILENFNTEGNVVSFNIYPLFESLDGYQIWETTLDGNMLLEDVKRFKFAQDTGSIPSSVEYYHAPHNPLTANSTMNASGFVVTLVPMQIRTFIIQQKYIP</t>
  </si>
  <si>
    <t>MGNKIINMPAARIGTQWLVILCVAMAASGTNLDSGICPVAGDSGCRGNPDQARYDNYRIYNVEFENQEQIELFQKLEEQSDSLTFIGHAREVGQKLSIVAAHRVADIADLLKTYKVKHRVLTYNFQEKIDRNLAEVQPESIDASQLDQHFFHLKTIYEWLDKMVEKYPNRVTVLDMGSSTQGNAIKGVKLTSNANNAIFIESGIHAREWISPAAATYIINQLLTSQDPKVQQLAQDYNWIIFPCVPDGYKYTFEHDRMWRKNRQLFGTCRGVDLNRNYPDHWNSTGSSSDPTRYFAGPSAGSELETKRLIDFIRANAGKEQIKTYIALHSYSQMLMFPYGYTKRVSNYDDLQEFGKKASAAIKAENGRDYVSGSLFETIYPSSGGSMDWAHSAGIPIAYTFELRGPPDSQDLFILPAVEIQPTASEAFTAIRAIVEAAAEKYY</t>
  </si>
  <si>
    <t>MLLSYRCIYSVLLSTIASIMVVLSSASSGSIQLPTVRKCGGGRSAGAAHMAMNLAAYGLLENRISTLEAPRQTHWTKKFLAKREATPHSAPYVVSIQMTPDQGLVHYCAGTIINEHWILTAAHCLSSPQAVENSVIVAGSHDIHDQKEASNIQMRHIDYYVRHELYLGGVNPYDIALIYTKEPLVFDTYVQPATLPQDAQPEGYGTLYGWGNVSMTAVPNYPHRLQEANMPILDMELCEQILARSLPLHETNLCTGPLTGGVSICTADSGGPLIQQCCEEHFEQANIVIGIVSWKMPCGQKNAPSVFVRVSAFTEWINQVISTATHI</t>
  </si>
  <si>
    <t>MLRRGPTGFISALIFASLCLGFCRGYFSLEVGDPCPTVNYRSRCQALEDETLASHLKTGRLTLRAVMNCGFTTRSEKICCPVEDAQSEVRLDPTAATTTTTTTTTTSTTSTTTSTTTTTTTTTPAPEPWLSIFKTDRDYVQQSIGSTRPTRESITFRDTSDGADCTAPLYEGQCRAVSACPSVEPLLSQGRLRDEDTTCREGTHEEIICCPLNLPLQPRVHTGLRLGVQGDSSEGKAAEDPLELAIARADRLLPHYRHLASLAHPNAAFDGHLHHCAALVLTPQLLVSAAGCERSHAVFGVADLRDVDADEDYLADIVRLVQFQKDLSLIRLQDPLRLGSQTSNVSVAPICTQFELTRLQRSGSLVAVGWGKGEDTDCPLFEMPMRLRPTWAGDLPNYGGVQDLGSSHLCVEPMDGERELQRFSNSSTCAACPASVGSVLHVRPGGGRCVIGVATPTGAECEARTMYFTGLLSPPFRRFVEQEQ</t>
  </si>
  <si>
    <t>MAKDPATTRIPRLDGVSRLPKPSTFGLASSSGSTTNRTTTTTTSTTQHIPPTSAPKATQIFRAPGDPAKPRPASSYAPSSAALRDLGSSLKKSASGERNNAVSLLSKRTTTVLKKYFSPKSSASANAVMSSPCDMTSSLPVTPLPVGRGMVANDQLTSSTPMPLLRSETFVCEDEKQSNRMKLESTRLSTFGRTMDESPVPNETKVLIRDGTRIMKGSPSTDITQIVRPTQKTPLMTFCSLDTTHMTVCSRNNATHSVNSSGIMGRTMPVIPAKDATRTISANSSGLGNLTKVVGVGNINQTLEAAGNITKTFRGAGDLTRTVEKEANIGKTFEVAANCTQTFRGVNLTRTMNDKNEEVSRTIDKGRSTTKTIEVGQNLTITMDAASNLTKSDRGATLTNRGANLTKSVIEPGDFTKVIHQGANLTLSMDQLPLLEHISMPGLDILSSKCSGNVERPSQETDDTLDVTLTSLAPDKTNMKLPLNSTLNTELLDISALQSPRHIQLLNLTQELERGTPSRVHLQSGRRSMPQHSLLCLSPSATTTPHGMRMMGQATPQPVHLLSPLLKQAQSALVLPTRTPDGDITMDGGALDSTLTSTSVRGRTRYSFGLDLPDTTLDCSIELVDNSFSSSTQLQQLQQLLKKQSSFDLDESLGILTPDQMKDFLDSPHNNLMHNLEMIRMHHPNLQLRMEQTPSPEELPLDPIEIKSEIVKQVEASQNQVNTSQHSKLSNSFITVTSVTSLDTGYQGDGEMSRPASRGACDHSPSNGPHLGRVSRQPSFPPPNAPLRRQDPMTDSDFFTESDADDVLHRGDRRAQVIDGQLYGPDMMQPSASPQMEDSCMESSGIFTDVENRCDEEMRQPELEFDVDMDMSPDDSSQTMRKQGQPISTQQQQNQLAPQQRPPSSCLSSSSAATTLSQSLSNRTSYCSVDGSARSFCGDEAFAAGRSTTTTAAAAAAAALSVQKTTSPRPHASLSSLCTVNFRGSVSSNSSIASPKSCKSSVTKTSAGKSRVLKSPKSPKSPKSPLNRKHTPNKWDAVMNKIASNKSLIKTNYNDVKSKVSTTRIMTPASGSSPVSGSSGSVSRTASSPRASPSVSASARRSPSATPKVPPKMLLAKRPSSSSGKVNTPSPPPHATPPTRQPLDKGSVGAGSVGGGGARAVKTPKSPTSPTTPTTPSPPAKRLQTSLVSRGRSYSKDSHKSSHTDLSLMCNASSSRPSNSASGSGPKLLANTQLRAAKKRDVRNLSISPTDLGPPPKTQQTTKGQSTRSKSSATTPTPTSIHKRLNGTLASTAAIATPIKGVATKSGATNKLQQSAKTKSTASKSPAIVGVSEESLRSGVDQTELQELNNGQSATGCPTPPMARDSKRTSIGELPCETEAKLKRCEDQQDPQASTTASPLPMINPQEQEASGQVKEATITTNEPNALSLPDEISNSVSSTTMLATPRVDIAAQYPVLKPFTENGELDCARAKFFQDTQFERKEEQRQILGLSVMVQFMSKELDAVACKENKHQCARTKGLEKTILLLQHTQKDCERLREDLEDKGLEWIQRQQEKEYLHRTELKQAEELMEVQLRAKLKFCELESQLRAKDEESKQAQEAYRMEVSHKLALKQEHLRAEQKIQELQTRLQQVETEEQGHREELIRKENIHTARLAEANQREQDLIDVKSLTKELNTLKANKEHNERDLRDRLALSQDEISVLRTSSQRRSPCTSLDNASAELNRLTSEADSLRCVLELKQAEISALSKAKADLIHESEERLKLSRVALLEAQNEMLRTELEAKTEKEKEIQQKMEELQKAYKYESIKRTRLTYKEELQYHLKQRSLQLQSAESKLQDLSTGSHDNSLSSHSRCSLGRSGLEIVTTSSPTSPVMKGMIERNDSVSWTLEIEDESFKGNTSKIVRRAGSLRSNERCPIQRRQTLTSNGHSNGSATNGGSSPAHPNPLSQSMSATALLRSSSNGESEGRPLSRARSKSMCIKASATSSAVCESSGQRKKPQDELSLADWPEDPLCSSSPQAPGIEMRPRSSTMKLMSSEAKKFQEIQESAGEAMVSGANSEESCSASSEDIMRSSSASSTASGGSLSKRPKQPPSRMSIEEALPCTPMEVWSEDAADANGL</t>
  </si>
  <si>
    <t>MLAIVILMTGGVGVCINPNRSDQKTAFKVVATSVKGGRSYSKDSHKSSHDLSLMCNASSSRPSNSASGSGSPKLLANTQLRAAKKRDVRNLSISPTDLPPPKTQQTTKGQSTRSKSSATPTPTPTSIHKRLNGTLASTAAIATPIKGATKSGATNKLQQSAKTKSTASIKSPAIVGVSEESLRSGVDQTELQELNNQSATGCPTPPMARDSKRTSIGNELPCETEAKLKRCEDQQDPQASTTASPPMINPQEQEASGQVKEATITTANEPNALSLPDEISNSVSSTTMLATPRVIAAQYPVLKPFTENGELDCARLAKFFQDTQFERKEEQRQILGLSVMVQFSKELDAVACKENKHQCARTKGTLEKTILLLQHTQKDCERLREDLEDKGLWIQRQQEKEYLHRTELKQAEEKLMEVQLRAKLKFCELESQLRAKDEESKAQEAYRMEVSHKLALKQEHLRTAEQKIQELQTRLQQVETEEQGHREELIKENIHTARLAEANQREQDLIDRVKSLTKELNTLKANKEHNERDLRDRLASQDEISVLRTSSQRRSPCTSLPDNASAELNRLTSEADSLRCVLELKQAESALSKAKADLIHESEERLKLSNRVALLEAQNEMLRTELEAKTEKEKEIQKMEELQKAYKYESIKRTRLTYDKEELQYHLKQRSLQLQSAESKLQDLSTSHDNSLSSHSRCSLGRSGLEIAVTTSSPTSPVMKGMIERNDSVSWTLEIDESFKGNTSKIVRRAGSLRSNNERCPIQRRQTLTSNGHSNGSATNGGSSAHPNPLSQSMSATALLRSSSNSGESEGRPLSRARSKSMCIKASATSSAVESSGQRKKPQDELSLADWPEDIPLCSSSPQAPGIEMRPRSSTMKLMSSEKKFQEIQESAGEAMVSGANSEDESCSASSEDIMRSSSASSTASGGSLSKPKQPPSRMSIEEALPCTPMEVSWSEDAADANGL</t>
  </si>
  <si>
    <t>MGLRRFIRKHFGSKNSLGSAVKIIKSIENDELKNKRLNGTLASTAAIATIKGVATKSGATNKLQQSAKTKSTASIKSPAIVGVSEESLRSGVDQTELQLNNGQSATGCPTPPMARDSKRTSIGNELPCETEAKLKRCEDQQDPQASTASPLPMINPQEQEASGQVKEATITTANEPNALSLPDEISNSVSSTTMLAPRVDIAAQYPVLKPFTENGELDCARLAKFFQDTQFERKEEQRQILGLSVVQFMSKELDAVACKENKHQCARTKGTLEKTILLLQHTQKDCERLREDLEKGLEWIQRQQEKEYLHRTELKQAEEKLMEVQLRAKLKFCELESQLRAKDESKQAQEAYRMEVSHKLALKQEHLRTAEQKIQELQTRLQQVETEEQGHRELIRKENIHTARLAEANQREQDLIDRVKSLTKELNTLKANKEHNERDLRRLALSQDEISVLRTSSQRRSPCTSLPDNASAELNRLTSEADSLRCVLELQAEISALSKAKADLIHESEERLKLSNRVALLEAQNEMLRTELEAKTEKEEIQQKMEELQKAYKYESIKRTRLTYDKEELQYHLKQRSLQLQSAESKLQLSTGSHDNSLSSHSRCSLGRSGLEIAVTTSSPTSPVMKGMIERNDSVSWLEIEDESFKGNTSKIVRRAGSLRSNNERCPIQRRQTLTSNGHSNGSATNGSSPAHPNPLSQSMSATALLRSSSNSGESEGRPLSRARSKSMCIKASATSAVCESSGQRKKPQDELSLADWPEDIPLCSSSPQAPGIEMRPRSSTMKLSSEAKKFQEIQESAGEAMVSGANSEDESCSASSEDIMRSSSASSTASGGLSKRPKQPPSRMSIEEALPCTPMEVSWSEDAADANGL</t>
  </si>
  <si>
    <t>MGLNEFVSLLYGSSQSLNAHKDASTSTYPLPSVADWKEFQQMLKNHKNVVKRYGFQDYHHSQDFKYGKIYSGIGSAAEAAGNGGGGGVGGGVTKRNASGAGQNKLLNNNSSTHNNNMAKTSRIPTTTSKSMTSSASSSGSSELDILRYTKNTIKSSLTSSTPSSSFLWNSFRMPRKQKSSLAEKKQSGESLRSGVDTELQELNNGQSATGCPTPPMARDSKRTSIGNELPCETEAKLKRCEDQQDQASTTASPLPMINPQEQEASGQVKEATITTANEPNALSLPDEISNSVSSTMLATPRVDIAAQYPVLKPFTENGELDCARLAKFFQDTQFERKEEQRQIGLSVMVQFMSKELDAVACKENKHQCARTKGTLEKTILLLQHTQKDCERLEDLEDKGLEWIQRQQEKEYLHRTELKQAEEKLMEVQLRAKLKFCELESQRAKDEESKQAQEAYRMEVSHKLALKQEHLRTAEQKIQELQTRLQQVETEQGHREELIRKENIHTARLAEANQREQDLIDRVKSLTKELNTLKANKEHNRDLRDRLALSQDEISVLRTSSQRRSPCTSLPDNASAELNRLTSEADSLRVLELKQAEISALSKAKADLIHESEERLKLSNRVALLEAQNEMLRTELEATEKEKEIQQKMEELQKAYKYESIKRTRLTYDKEELQYHLKQRSLQLQSASKLQDLSTGSHDNSLSSHSRCSLGRSGLEIAVTTSSPTSPVMKGMIERNSVSWTLEIEDESFKGNTSKIVRRAGSLRSNNERCPIQRRQTLTSNGHSNSATNGGSSPAHPNPLSQSMSATALLRSSSNSGESEGRPLSRARSKSMCIASATSSAVCESSGQRKKPQDELSLADWPEDIPLCSSSPQAPGIEMRPRSTMKLMSSEAKKFQEIQESAGEAMVSGANSEDESCSASSEDIMRSSSASSASGGSLSKRPKQPPSRMSIEEALPCTPMEVSWSEDAADANGL</t>
  </si>
  <si>
    <t>MGAHSSKEKLSRSYSERYIHSQMIERERFGSFGKRASKGLTKGAAKKRDRNLSISPTDLGPPPKTQQTTKGQSTRSKSSATPTPTPTSIHKRLNGTLATAAIATPIKGVATKSGATNKLQQSAKTKSTASIKSPAIVGVSEESLRSGDQTELQELNNGQSATGCPTPPMARDSKRTSIGNELPCETEAKLKRCEDQDPQASTTASPLPMINPQEQEASGQVKEATITTANEPNALSLPDEISNSVSTTMLATPRVDIAAQYPVLKPFTENGELDCARLAKFFQDTQFERKEEQRILGLSVMVQFMSKELDAVACKENKHQCARTKGTLEKTILLLQHTQKDCELREDLEDKGLEWIQRQQEKEYLHRTELKQAEEKLMEVQLRAKLKFCELEQLRAKDEESKQAQEAYRMEVSHKLALKQEHLRTAEQKIQELQTRLQQVEEEQGHREELIRKENIHTARLAEANQREQDLIDRVKSLTKELNTLKANKENERDLRDRLALSQDEISVLRTSSQRRSPCTSLPDNASAELNRLTSEADSRCVLELKQAEISALSKAKADLIHESEERLKLSNRVALLEAQNEMLRTELAKTEKEKEIQQKMEELQKAYKYESIKRTRLTYDKEELQYHLKQRSLQLQAESKLQDLSTGSHDNSLSSHSRCSLGRSGLEIAVTTSSPTSPVMKGMIENDSVSWTLEIEDESFKGNTSKIVRRAGSLRSNNERCPIQRRQTLTSNGHNGSATNGGSSPAHPNPLSQSMSATALLRSSSNSGESEGRPLSRARSKSMIKASATSSAVCESSGQRKKPQDELSLADWPEDIPLCSSSPQAPGIEMRPSSTMKLMSSEAKKFQEIQESAGEAMVSGANSEDESCSASSEDIMRSSSASTASGGSLSKRPKQPPSRMSIEEALPCTPMEVSWSEDAADANGL</t>
  </si>
  <si>
    <t>MFENFEFTNENLSAQTMDLDIDLISWTVPSTPTSTTFTDNFNFAQAFEEQLDAVACKENKHQCARTKGTLEKTILLLQHTQKDCERLREDLEDKGLEWQRQQEKEYLHRTELKQAEEKLMEVQLRAKLKFCELESQLRAKDEESKQAEAYRMEVSHKLALKQEHLRTAEQKIQELQTRLQQVETEEQGHREELIRKNIHTARLAEANQREQDLIDRVKSLTKELNTLKANKEHNERDLRDRLALSDEISVLRTSSQRRSPCTSLPDNASAELNRLTSEADSLRCVLELKQAEISLSKAKADLIHESEERLKLSNRVALLEAQNEMLRTELEAKTEKEKEIQQKEELQKAYKYESIKRTRLTYDKEELQYHLKQRSLQLQSAESKLQDLSTGSDNSLSSHSRCSLGRSGLEIAVTTSSPTSPVMKGMIERNDSVSWTLEIEDSFKGNTSKIVRRAGSLRSNNERCPIQRRQTLTSNGHSNGSATNGGSSPAPNPLSQSMSATALLRSSSNSGESEGRPLSRARSKSMCIKASATSSAVCESGQRKKPQDELSLADWPEDIPLCSSSPQAPGIEMRPRSSTMKLMSSEAKFQEIQESAGEAMVSGANSEDESCSASSEDIMRSSSASSTASGGSLSKRPQPPSRMSIEEALPCTPMEVSWSEDAADANGL</t>
  </si>
  <si>
    <t>MMALCDVGGAGSNASTGSDGAVNADLFANCDYEDEGIGESLRSGVDQTEQELNNGQSATGCPTPPMARDSKRTSIGNELPCETEAKLKRCEDQQDPQATTASPLPMINPQEQEASGQVKEATITTANEPNALSLPDEISNSVSSTTMATPRVDIAAQYPVLKPFTENGELDCARLAKFFQDTQFERKEEQRQILGLVMVQFMSKELDAVACKENKHQCARTKGTLEKTILLLQHTQKDCERLREDEDKGLEWIQRQQEKEYLHRTELKQAEEKLMEVQLRAKLKFCELESQLRADEESKQAQEAYRMEVSHKLALKQEHLRTAEQKIQELQTRLQQVETEEQGREELIRKENIHTARLAEANQREQDLIDRVKSLTKELNTLKANKEHNERDRDRLALSQDEISVLRTSSQRRSPCTSLPDNASAELNRLTSEADSLRCVLLKQAEISALSKAKADLIHESEERLKLSNRVALLEAQNEMLRTELEAKTEEKEIQQKMEELQKAYKYESIKRTRLTYDKEELQYHLKQRSLQLQSAESKQDLSTGSHDNSLSSHSRCSLGRSGLEIAVTTSSPTSPVMKGMIERNDSVWTLEIEDESFKGNTSKIVRRAGSLRSNNERCPIQRRQTLTSNGHSNGSANGGSSPAHPNPLSQSMSATALLRSSSNSGESEGRPLSRARSKSMCIKASTSSAVCESSGQRKKPQDELSLADWPEDIPLCSSSPQAPGIEMRPRSSTMLMSSEAKKFQEIQESAGEAMVSGANSEDESCSASSEDIMRSSSASSTASGSLSKRPKQPPSRMSIEEALPCTPMEVSWSEDAADANGL</t>
  </si>
  <si>
    <t>MGAHSSKEKLSRSYSERYIHSQMIERERFGSFGKRASKGLTKGAAKKRDRNLSISPTDLGPPPKTQQTTKGQSTRSKSSATPTPTPTSIHKRLNGTLATAAIATPIKGVATKSGATNKLQQSAKTKSTASIKSPAIVGVSEESLRSGDQTELQELNNGQSATGCPTPPMARDSKRTSIGNELPCETEAKLKRCEDQDPQASTTASPLPMINPQEQEASGQVKEATITTANEPNALSLPDEISNSVSTTMLATPRVDIAAQYPVLKPFTENGELDCARLAKFFQDTQFERKEEQRILGLSVMVQFMSKELDAVACKENKHQCARTKGTLEKTILLLQHTQKDCELREDLEDKGLEWIQRQQEKEYLHRTELKQAEEKLMEVQLRAKLKFCELEQLRAKDEESKQAQEAYRMEVSHKLALKQEHLRTAEQKIQELQTRLQQVEEEQGHREELIRKENIHTARLAEANQREQDLIDRVKSLTKELNTLKANKENERDLRDRLALSQDEISVLRTSSQRRSPCTSLPDNASAELNRLTSEADSRCVLELKQAEISALSKAKADLIHESEERLKLSNRVALLEAQNEMLRTELAKTEKEKEIQQKMEELQKAYKYESIKRTRLTYDKEELQYHLKQRSLQLQAESKLQDLSTGSHDNSLSSHSRCSLGRSGLEIAVTTSSPTSPVMKGMIENDSVSWTLEIEDESFKGNTSKIVRRAGSLRSNNERCPIQRRQTLTSNGHNGSATNGGSSPAHPNPLSQSMSATALLRSSSNSGESEGRPLSRARSKSMIKASATSSAVCESSGQRKKPQDELSLADWPEDIPLCSSSPQAPGIEMRPSSTMKLMSSEAKKFQEIQESAGEAMVSGANSEDESCSASSEDIMRSSSASTASGGSLSKRPKQPPSRMSIEEALPCTPMEVSWSEDAADANGLAXHAAEEHVDQIAEAAEEAYESEDIEEDHDELIVGEEQPEHSDSDDS</t>
  </si>
  <si>
    <t>MLAIVILMTGGVGVCINPNRSDQKTAFKVVATSVKGGRSYSKDSHKSSHDLSLMCNASSSRPSNSASGSGSPKLLANTQLHKRLNGTLASTAAIATPIGVATKSGATNKLQQSAKTKSTASIKSPAIVGVSEESLRSGVDQTELQELNGQSATGCPTPPMARDSKRTSIGNELPCETEAKLKRCEDQQDPQASTTAPLPMINPQEQEASGQVKEATITTANEPNALSLPDEISNSVSSTTMLATPVDIAAQYPVLKPFTENGELDCARLAKFFQDTQFERKEEQRQILGLSVMVFMSKELDAVACKENKHQCARTKGTLEKTILLLQHTQKDCERLREDLEDKLEWIQRQQEKEYLHRTELKQAEEKLMEVQLRAKLKFCELESQLRAKDEEKQAQEAYRMEVSHKLALKQEHLRTAEQKIQELQTRLQQVETEEQGHREEIRKENIHTARLAEANQREQDLIDRVKSLTKELNTLKANKEHNERDLRDRALSQDEISVLRTSSQRRSPCTSLPDNASAELNRLTSEADSLRCVLELKQEISALSKAKADLIHESEERLKLSNRVALLEAQNEMLRTELEAKTEKEKEQQKMEELQKAYKYESIKRTRLTYDKEELQYHLKQRSLQLQSAESKLQDLTGSHDNSLSSHSRCSLGRSGLEIAVTTSSPTSPVMKGMIERNDSVSWTLIEDESFKGNTSKIVRRAGSLRSNNERCPIQRRQTLTSNGHSNGSATNGGSPAHPNPLSQSMSATALLRSSSNSGESEGRPLSRARSKSMCIKASATSSVCESSGQRKKPQDELSLADWPEDIPLCSSSPQAPGIEMRPRSSTMKLMSEAKKFQEIQESAGEAMVSGANSEDESCSASSEDIMRSSSASSTASGGSLKRPKQPPSRMSIEEALPCTPMEVSWSEDAADANGL</t>
  </si>
  <si>
    <t>MGAHSSKEKLSRSYSERYIHSQMIERERFGSFGKRASKGLTKGAAKKRDRNLSISPTDLGPPPKTQQTTKGQSTRSKSSATPTPTPTSIQSLRSGVDQELQELNNGQSATGCPTPPMARDSKRTSIGNELPCETEAKLKRCEDQQDPASTTASPLPMINPQEQEASGQVKEATITTANEPNALSLPDEISNSVSSTMLATPRVDIAAQYPVLKPFTENGELDCARLAKFFQDTQFERKEEQRQILLSVMVQFMSKELDAVACKENKHQCARTKGTLEKTILLLQHTQKDCERLRDLEDKGLEWIQRQQEKEYLHRTELKQAEEKLMEVQLRAKLKFCELESQLAKDEESKQAQEAYRMEVSHKLALKQEHLRTAEQKIQELQTRLQQVETEEGHREELIRKENIHTARLAEANQREQDLIDRVKSLTKELNTLKANKEHNEDLRDRLALSQDEISVLRTSSQRRSPCTSLPDNASAELNRLTSEADSLRCLELKQAEISALSKAKADLIHESEERLKLSNRVALLEAQNEMLRTELEAKEKEKEIQQKMEELQKAYKYESIKRTRLTYDKEELQYHLKQRSLQLQSAEKLQDLSTGSHDNSLSSHSRCSLGRSGLEIAVTTSSPTSPVMKGMIERNDVSWTLEIEDESFKGNTSKIVRRAGSLRSNNERCPIQRRQTLTSNGHSNGATNGGSSPAHPNPLSQSMSATALLRSSSNSGESEGRPLSRARSKSMCIKSATSSAVCESSGQRKKPQDELSLADWPEDIPLCSSSPQAPGIEMRPRSSMKLMSSEAKKFQEIQESAGEAMVSGANSEDESCSASSEDIMRSSSASSTSGGSLSKRPKQPPSRMSIEEALPCTPMEVSWSEDAADANGL</t>
  </si>
  <si>
    <t>MKCLVLISVLVILSQCSAKSVKIHRRHQLNHHLGHVKPETRVIGGVDSPGFAPYQVSIMNTFGEHVCGGSIIAPQWILTAAHCMEWPIQYLKIVTGTVYTRPGAEYLVDGSKIHCSHDKPAYHNDIALIHTAKPIVYDDLTQPIKLAKGSLPKVGDKLTLTGWGSTKTWGRYSTQLQKIDLNYIDHDNCQSRVRNAWLSEGHVCTFTQEGEGSCHGDSGGPLVDANQTLVGVVNWGEACAIGYPDFGSVAYYHDWIEQMMTDAGTA</t>
  </si>
  <si>
    <t>MKAFLWALVILLGYIPQSTIAKTVSTDFLDLLDFSDNDEFQWGESENQVENRTGENRVVSFLSQHRLNKRQAPTSQLLENKDYGACSTPLGESGRCRHIYCRMPELKNDVWRLVSQLCIIEKSSIGICCTDQSTSNRFSPQVVTSADDEPRIVNKPEQRGCGITSRQFPRLTGGRPAEPDEWPWMAALLQEGLPFVCGGVLITDRHVLTAAHCIYKKNKEDIFVRLGEYNTHMLNETRARDFRIAMVLHIDYNPQNYDNDIAIVRIDRATIFNTYIWPVCMPPVNEDWSDRNAITGWGTQKFGGPHSNILMEVNLPVWKQSDCRSSFVQHVPDTAMCAGFPEGQDSCQGDSGGPLLVQLPNQRWVTIGIVSWGVGCGQRGRPGIYTRVDRYLWILANAD</t>
  </si>
  <si>
    <t>MWIFAVLLLVGLTQAGSQPDATLERFLNETNQQLAVIYDQAVLAQLLNERGPNDLVALLEIEVTDDKLVKYVRTLTTRKAKFKRLGLGDSRQRRLLDKPQLGYEALSGRDLKLVYALASSMSDNYHNVKLCAYKQPGNCTLRLIPEVSIVQGSRDLDEIEYYWFEWRSRTGLATRSQFVDFMDLYKKTAQLNGYPREDYWFRSLELKGQETMNLLDRIMHGLRPLFLQFHAHVRGSLRKMHGEHLPRNRPYPQHLAEVFIGNAFRRVEAEWYVDLPSPEIGLANITQELHRRGLTTQRVFWNVAEYFRALGFPQLENSLWTYAQKVSSDDDDRCWHKAWRYYAPRTNFTYCPLNDEERFFNMFEAQSDLQYYRAASIQPTLLQEEPFPNFSDIGKCFSMAASSPRFLRKLGMLRDNKWKELPARLNRLYIQGLRVVFLLPVYVLDRYRVEVLAGHIKADDNEAYWRLTELYTGAAAPTKRTNEQFDVPAKLMEVDDQYASNFLSIVLQFQLLKHFCTITGQFEMGNPRKPLDMCDLSDQGIGEILKRAMSLGSSVHYREVLKVLLGEPEISIDGLLTYFQPLQDWLQHNQENNLEVGW</t>
  </si>
  <si>
    <t>MVLLDEFCVKVYFWPFLSYLASIKGWCPLYPPGYYPIYALPPPQGPPYPPPPPPPPFQPIGPLIPPQPALPSTPAVIPTFQPTPPNPQTPVTPPLITTSSTTSSTTSTTGLTTTTTAGTTLPLPMPTCPSQPLVCLTGGARPLPNCPIDPRQQQNSPLLSSTGPQIGSDMMVFMPLNSGRRRRRRRRPQSCQDARSPGSCLPLTSCPQLMQEYQGQANEFHTFLGQSICGFDGSTFMVCCATDRSNARSRKDVFVTTAAPFGFFHFSPLSGGSTATPMVFQPTPPLSQVVSPSFPPPPPPPPNNAPRESATCGISGATSNRVVGGMEARKGAYPWIAALGYFENNRNALKFLCGGSLIHSRYVITSAHCINPMLTLVRLGAHDLSQPAESGADLRIRRTVVHEHFDLNSISNDIALIELNVVGALPGNISPICLPEAAKFMQDFVGMNPFVAGWGAVKHQGVTSQVLRDAQVPIVSRHSCEQSYKSIFQFQFSDKVLCAGSSSVDACQGDSGGPLMMPQLEGNVYRFYLLGLVSFGYECRPNFPGVYTRVASYVPWIKKHIAS</t>
  </si>
  <si>
    <t>MGLSILSSVKSQSCQDARSRPGSCLPLTSCPQLMQEYQGQANEFHTFLGSICGFDGSTFMVCCATDRSGNARSRKDVFVTTAAPFGFFHFSPLSGGSTTPMVFQPTPPLSQVVSPSFYPPPPPPPPNNAPRESATCGISGATSNRVVGMEARKGAYPWIAALGYFEENNRNALKFLCGGSLIHSRYVITSAHCINPLTLVRLGAHDLSQPAESGAMDLRIRRTVVHEHFDLNSISNDIALIELNVGALPGNISPICLPEAAKFMQQDFVGMNPFVAGWGAVKHQGVTSQVLRDAVPIVSRHSCEQSYKSIFQFVQFSDKVLCAGSSSVDACQGDSGGPLMMPQEGNVYRFYLLGLVSFGYECARPNFPGVYTRVASYVPWIKKHIAS</t>
  </si>
  <si>
    <t>MKSTRKVVGIFLATCLLPFTVLQNVAAQGSCRNPNQKQGQCLSIYDCQSLSVIQQSYVSPEDRTFLRNSQCLDGVGRQPYVCCTSDRSFGSQEATSAAPPTTTSSSSRGQDGQAGLGNLLPSPPKCGPHSFSNKVYNGNDTAIDEFNMALLEYVDNRGRRELSCGGSLINNRYVLTAAHCVIGAVETEVGHLTTVRGEYDTSKDVDCIDDICNQPILQLGIEQATVHPQYDPANKNRIHDIALLRDRPVVLNEYIQPVCLPLVSTRMAINTGELLVVSGWGRTTTARKSTIKQRDLPVNDHDYCARKFATRNIHLISSQLCVGGEFYRDSCDGDSGGPLMRRGDQAWYQEGVVSFGNRCGLEGWPGVYTRVADYMDWIVETIR</t>
  </si>
  <si>
    <t>MFIESFLLLLALDFLSAGQVNRWEQRIIGGEPIGIEQVPWQVSLQYFGDVCGGSIYSENIIVTAAHCFFDEEGNRLDDQGYQVRAGSALTDSNGTLVDAALIIHEEYAFDLNINDIAIVRLSTPLEFTSKVQPIPLAKTNPYPRSIAVSGWGVSYILNDSTNLYPTHLQGLALHIKSIFSCRLFDPSLLCAGTYGRACHGDSGGPLVVNKQLVGVVSWGRKGCVSSAFFVSVPYFREWILNAIAS</t>
  </si>
  <si>
    <t>MCFYRIVVICLLGSLVPSIAASKVCGPEKHCVPYEQCNEGLMVDGKFYPRSRTTLDENCHYMEKCCNIPDKLPTPKIPEEMMSCPCGGRHDLWYYLRPGYKQQEAKFGEFPWLVAVYGSDTYLCSGALITPLAVITTAHCVQNSEMEVRLLAGEWDAAVELEPQPHQQRSVVETLVHPNYTQMPLAHNIAILLVDKKPFQLAPNVQPICLPPPRIMYNYSQCYVSGWQRSDFGRAAILPKRWTLYLPPDQCRTKLRLSLLGRRHAHNDSLLCAGGDKGDFVCGDVDMTAVPLMCLSGHDDRFHLAGLLTRTARCDGPQLLGIYTNVKLYRQWIDLKLRERNLDRHYM</t>
  </si>
  <si>
    <t>MSTTSSESFVRGQRLMLIFLVAMCIVVACVLSTETTMPTQNMSNKERAEREEARDMFYHAYNAYMQNAYPADELMPLSCKGRYRGVTPSRGDMDDILGFSMTLVDTLDTLVLLGDFTEFDHAVKLVIRDVQFDSDIIVSVFETNIRMGGLLSAHILAEYLQKHADTMHWYKGELLEMSRELGYRLLPAFNTSTGIPARVNLRLGMKDPMLKKSRETCTACAGTILLEFAALSRLTGDPIFEVRAHAMDALWKLRHRGSDLMGTVLNVHSGDWVRRDSGVGAGIDSYYEYLFKSYLLGDDKYLARFNRHYNAVMKYVSEGPMLLDVLMHRPHAKSKNFMDSLLAWPGLQVLSGDLKPAVQTHEMLYQVMQMHTFIPEAFTVDFQIHWGQHPLREFIESTYFLYRATGDHHYLQVGKKALKTLQQHAKVSCGYAAVNDVRTGKEDRMDSFVLSETIKYLFLLFSDPQDLIINVDEFVFTTEAHLLPLSIAQLNATFSFRQTDEHNVLDFMRTCPSSNRLFPEKVRKPLRNFITGSCPRTTAKRLSALDFQASNADHLRAVYDMGITMVSVGDRSQGKVRLFHSFYNAKSHEGEMGLQFMQEMLELTKMQSINQLAQLQAVAYATDENSQDWIALMAGPSFSPELTGDQFVEGDVILAKPLRACDESLENAEEAKGKVLVAERGDCTFVKARLAQKVGAAALIVCDNVPGSSGETQPMFAMSGDGKDDVLIPVVFMYSEFGKLSAVMQRRKQPLRVRVMQMVEFKRWQLAKEQRQNQTASVAQKPEK</t>
  </si>
  <si>
    <t>MSTTSSESFVRGQRLMLIFLVAMCIVVACVLSTETTMPTQNMSNKERAEREEARDMFYHAYNAYMQNAYPADELMPLSCKGRYRGVTPSRGDMDDILGFSMTLVDTLDTLVLLGDFTEFDHAVKLVIRDVQFDSDIIVSVFETNIRMGGLLSAHILAEYLQKHADTMHWYKGELLEMSRELGYRLLPAFNTSTGIPARVNLRLGMKDPMLKKSRETCTACAGTILLEFAALSRLTGDPIFEVRAHAMDALWKLRHRGSDLMGTVLNVHSGDWVRRDSGVGAGIDSYYEYLFKSYLLGDDKYLARFNRHYNAVMKYVSEGPMLLDVLMHRPHAKSKNFMDSLLAWPGLQVLSGDLKPAVQTHEMLYQVMQMHTFIPEAFTVDFQIHWGQHPLREFIESTYFLYRATGDHHYLQVGKKALKTLQQHAKVSCGYAAVNDVRTGKEDRMDSFVLSETIKYLFLLFSDPQDLIINVDEFVFTTEAHLLPLSIAQLNATFSFRQTDEHNVLDFMRTCPSSNRLFPEKVRKPLRNFITGSCPRTTAKRLSALDFQASNADHLRAVYDMGITMVSVGDRSQGKAKSHEEGEMGLQFQEMLELTKMQSINQLAQLQAVAYATDENSQDWIALMAGPSHFSPELTGDFVEGDVILAKPLRACDESLENAEEAKGKVLVAERGDCTFVSKARLAQKVAAALIVCDNVPGSSGETQPMFAMSGDGKDDVLIPVVFMYSMEFGKLSAVQRRKQPLRVRVMQMVEFKRWQLAKEQRQNQTASVAQKPEKE</t>
  </si>
  <si>
    <t>MTIVLNLPVCVLFLLGTLVPSNSQKWIPYANPLDEQSQLQEIGLSDQNPNFEQSQSQSQDQIVAQILPSDASLSGGQPPNNIIQLVDEGMDRPLLLQPNRPIETVDQSQNLIQRKLQSQSQAQALAESQAQSQAQSQAQSQAQSQAQQAQLQAQSQAQSQAQSQAQLQSQLQSQIQSQLQSDLQSQSQLQAQLQSQDALKQQSGLQKLAFGQLKPQVSDQPILILDSIPKPRPQFVLLPPQNGPVQDPNLRYVIIPSPPKRKRRISPDSSTIPKVYILTPDKQIKSNTSINIDQLKLYKYKTDKERKIAELKRQIKELKKQNLFNLVPALQLRPAIPAIELQLVESQSEIQSQIASQQSGSLSQLQSQQNSKSSGSQSNAQSSGSQSQYQLQDSQSSGSQSQLQSQSNPQSSGTQSQLQSQNRRLQSQLQSQNRGSQSQLQQINPQSSGSQSQLQSQINPQSSGSQSQLQSQNRGSQSQLQSQNRGSQSQQSEISPQSSGSQSQLQSQIDLHSDASQSQLQSQLGYDSTGSQSQLQSQLSQLSGAQSQLQSQFNSQSSESQSQLQSQAKFRSLGAQSQSQSQLNSQSLSQSQSQSQLNSQSSGSQSQSQSQLNSQSSGSQSQSQSQLNSQSLGSQSQQLQIRSQLGTQTLESQSPSEVLLHIQGPSTYQDNLAESNIQTQKNRINVTPEYKVFKTPNYLTQEDILDNTKLTTVDLIEKYGYPSETNYVTSEDGYRCLHRIPRPGAEPVLLVHGLMASSASWVELGPKDGLAYILYRKGYDVWMLTRGNIYSRENLNRRLKPNKYWDFSFHEIGKFDVPAAIDHILIHTHKPKIYIGHSQGSTVFFVMCSERPNYAHKVNLMQALSPTVYLQENRSPVLKFLGFKGKYSMLLNLLGGYEISAKTKLIQQFRQHICSGSELGSSICAIFDFVLGFDWKSFNTTLTPIVAAHASQGASAKQIYHYAQLQGDLNFQRFDHGAVLRVRYESSEPPAYNLSQTTSKVVLHHGEGDWLGSTSDVIRLQERLPNLVERKVNFEGFSHFDFTLSKDVRPLLYSHVLRHLSTSLS</t>
  </si>
  <si>
    <t>MLLAPISWLGFLLAYSGLPGAQARIGYFWHISDLHLDTLYSTQGDIYRSWELARSVSGSNANSAASEPPGPFGHYNCDSPWRLIESAVKTMKAKQGDNEFVLWTGDALSHSAQPLSEQKQHEILRNITELLGRSFSSQFIFPVLGHEGSGSYRRLGELWRHWLPSEALVTFDQGGYYSIEQTKSRLRIVALNTNFMLDPDPDPRASLSLRWPAEYFAEPKASVSSISAEDELLAEQQWLWLEEVLKSKEKQETVYIVGHMPPGVDERHLGTQHNQLTFTERNNQRYLDMVRRFAVIQGQFFGHLHSDTFRLIYDAKGNPISWLMIAPSIVPRKAGIGSSNNPARLYKFDTGSGQVLDYTQFWLDLPLANRANEPTWQPEYNLTHYYALPEISVALHNFAERFTGTDLSWFTRYHRANAVRYHSGSACPGLCMLNHYCAITRDYDEFRICLEKEQLALQGRAPAALMPTSWSWLLGVLAVFYGLHAERWSGCNNCHIQR</t>
  </si>
  <si>
    <t>MGSIVATAAILLFCVLSGEACRYCVPMEKCLILSRKLNSCPFNHVCCDIIKSPYIPSGPNEESDSESASSSTEEENIPTFIYFPTRPTVSSEPQNNVSEPDVPITYWPLKGSGAPTNDGAQAEQPKPTERTQPGGRCNTTGLYSWVVLFYEEVYLTGGSLISPKVILTAAHNTMNKMNEDRIVVRAGEFVMNTTNEIQYEERVVERIVRHEGFIFQSGINNVALIFVKTPFVLNDRIGVLTLPSRASFEGRRCTVAGWDLVSSHDQSRMRIIKKLELTVLDRTTCVAQFRNTTLRNFDLHPSLICARSEINRDFCFGGGGYALFCSLGDENPHVFEQAGIVAWMGCGLDLPGIYTNVAMFRSWIYNRIAYF</t>
  </si>
  <si>
    <t>MSISLASTSIYICMCVCLVLQEQVAANFLIPSCGVSYESNVATRIVRGKAMLKSAPFMAYLYYSSEIHCGGTIISSRYILTAAHCMRPYLKVRLGEHDTRNPDCQGGSCSPPAEEFDIVLATKYKRFDRFLANDIALLKLSRNIRFNHIQPICLILNPAAAPNVHEFQAFGWGQTETNHSANVLQTTVLTRYDNRHRSVLSMPITINQLCVGFQGSDTCSGDSGGPLVTKVNYDGVWRYLQLGIVFGDDKCQSPGVYTYVPNYIRWIRYVMQSNG</t>
  </si>
  <si>
    <t>MKLVVTLLVLSLTVSVGEKNKLSPRIAGGYRAKTFTIIYLVGIVYFKSQSSLNYGAGTIISNQWILTVKTVLKYSYIEVHLASRRSYRGFDIIRIYKEFRFHYDNDHVIALVKCPYQKFDRRMDRVRVPAYDTRFERYVGNMTMVCGGTEKRHAKLPEWMRCIEVEVMNNTECAKYYTPLKWYEMCTSGEGFKGVCGDIGGAVVTMGPNPTFIGIIWLMPENCSIGYPSVHIRVSDHIKWIKRVSVG</t>
  </si>
  <si>
    <t>MSVWTTANNSGLETPTKSPITSSVPRAARSSAVITTGNHQQHHFQHVVAAVAAATSVATGHQFQQQFPLHAHPHPQHHSNSPTGSGSNSNNSAGFQRTISNSLLQFPPPPPPSSQNQAKPRGHHRTASSSMSQSGEDLHSPTYLSWRLQLSRAKLKASSKTSALLSGFAMVAMVEVQLDHDTNVPPGMLIAFAICTLLVAVHMLALMISTCILPNIETVCNLHSISLVHESPHERLHWYIETAWASTLLGLILFLLEIAILCWVKFYDLSPPAAWSACVVLIPVMIIFMAFAIHYRSLVSHKYEVTVSGIRELEMLKEQMEQDHLEHHNNIRNNGMNYGASGD</t>
  </si>
  <si>
    <t>MPPFEEGESKPEEQIPLKPPRRHKKMKSADQEAAQTPAEDHEEEQLLPGGTSNLRYARANLSQSSLMLSHQQGSFESSTERTASSETLDVMPISRRYQHPQPNRLGIRQPASALASALHATARLAASVDAYTAAATATAATGDYGDYRPQPNLGHAHQLPLTQTTQTAQPLHHQLPAHQLGNLRASNFVGSSRYLYSQFNSNSPQTRRFTAQRDGSPAYAASVAAASAAAAASAVAPIAPLAPLAIASPPFAAQPPPFQLRTYQQNQSYRFQPRGHHRTASSSMSQSGEDLHSPYLSWRKLQLSRAKLKASSKTSALLSGFAMVAMVEVQLDHDTNVPPGMLIFAICTTLLVAVHMLALMISTCILPNIETVCNLHSISLVHESPHERLHWYETAWAFSTLLGLILFLLEIAILCWVKFYDLSPPAAWSACVVLIPVMIIFAFAIHFYRSLVSHKYEVTVSGIRELEMLKEQMEQDHLEHHNNIRNNGMNGASGDI</t>
  </si>
  <si>
    <t>MASHLPKGGALFLVLNLLLLSQWETESKLLTRCQLAKELLRHDFPRSYLNWVCLVEAESGRSTSKSMQLPNQSVSYGLFQINSKNWCRKGRRGGICNICEEFLNDEISDDSRCAMQIFNRHGFQAWPGWMSKCRGRTLPDVSR</t>
  </si>
  <si>
    <t>MSIFKRLLCLTLLWIAALESEADPLIVEITNGKIRGKDNGLYYSYESIPAEHPTGALRFEAPQPYSHHWTDVFNATQSPVECMQWNQFINENNKLMGDDCLTVSIYKPKKPNRSSFPVVVLLHGGAFMFGSGSIYGHDSIMREGTLLVKISFGLGPLGFASTGDRHLPGNYGLKDQRLALQWIKKNIAHFGGMPDNVLIGHSAGGASAHLQLLHEDFKHLAKGAISVSGNALDPWVIQQGGRRRAELGRIVGCGHTNVSAELKDCLKSKPASDIVSAVRSFLVFSYVPFSAFGPVEPSDAPDAFLTEDPRAVIKSGKFAQVPWAVTYTTEDGGYNAAQLLERNLTGESWIDLLNDRWFDWAPYLLFYRDAKKTIKDMDDLSFDLRQQYLADRFSVESYWNVQRMFTDVLFKNSVPSAIDLHRKYGKSPVYSFVYDNPTDSGGQLLSNRTDVHFGTVHGDDFFLIFNTAAYRTGIRPDEEVISKKFIGMLEFALNDKGTLTFGECNFQNNVNSKEYQVLRISRNACKNEEYARF</t>
  </si>
  <si>
    <t>MYRSHIAVICAFVGIFVGTVVQSAPFSNDPAEVPNFYELFNNPDAHLSLNGPDTIHFIEEHGYPVERHYVTTEDGYIISLFRIPYSHNIQNQQEKRPIFIQHGLFASSDFWPSLGPDDGLPFLLSDAGYDVWLGNARGNRYSKNHTSLTSHPDFWRFSWHEIGYFDIAAAIDYTLSTENGQDQKGIHYIGHSQGTTMFVLLSSRPEYNDKIKTAHMLAPVAFMDHMDDVMVNTLSPYLGFNNIYSLFCSQEFLPHNDFVLALMYSVCLPESIVYSFCSSSNETTTEEGRTNSTAALTSGVMPAGVSTDQILHYMQEHQSGHFRQFDFGTKKNMKVYGTEAPEDPTELITAEMHLWYSDSDEMAAVEDVLRVAETLPNKVMHHMEDPLWDHMDALNWEVRQYINDPIVAILNEYEG</t>
  </si>
  <si>
    <t>MASKYERILSDCRSKNVLWEDPDFPAVQSSVFYYQTPPFTFQWKRIMDLDSGSGAVAANSSAAPVFLNESAEFDVVPGKMGDRWLVSCLGLLSSLRNLYRVVPADQTLASAHGVFRFRLWWCGEWVEVLVDDRLPTINGRLAFMQPQSNCFWAALLEKAIAKLHGSYEALKYGTRSDGLTDLLGGVVRQMPILSDNRPQTLKELLTTTCIVTCLADKSATVAKKNLAERMPNGILVNVNYRLSSLKVKTLMGDSVQLVCLKDTFSSKPFGEKTHFLGDWSPMSKTWERVSQVERRLIRQLGPGEFWLSFCDFVEIFSTMEVVYLDTETSNDEEMLKSRPLHWKKMHQGQWKRGVTAGGCRNHESFHINPQLLISVQDEQDLVIALNQHTAVEKVIGFTMYTWDGEYMLSECLQKDFFKNHVSYLNSDYGNTRHVSYHTHLEGHYVLIPTTYEPAEEAHFTVRILGTGSFRLSCLETQTMILLDPFPALKSDAERCGGPKVKSVCQYEPVYMQLADENKTINCFELHELLEACLPNDYIKCANIDICRQVIALQDRSGSGRITFQQFKTFMVNLKSWQGVFKMYTKEKAILRAERLRDALCDIGFQLSTDIMNCLIQRYIRKDGTLRLSDFVSAVIHLTAFNQFHLKNYGQVNVIEVHLHDWIKSILS</t>
  </si>
  <si>
    <t>MVGLRLLWWLCHLALVLPSSSSKTRIVGGKETTISEVPYLVYLRQNGYFCGGSLISSRAVLSAAHCVYGSQPEGFTVHAGASRLDQEAPVVRNVVMFHSPSYSATNFDMDVALLQLQEVVVLTPGKVATISPCRNPPEGNAYARISGGVTRENNREPAEQVRTTMVRVLPGAECKISYSGYGQLSDSMLCAAVRGLDSCSGDSGGPLVYRGQVCGIVSWGFGCARPSFPGVYTNVASERVHEFIETLRRIG</t>
  </si>
  <si>
    <t>MSFKLFRRGSARCIGLLSAFVTILLCLYYISIGQPNPTPISETGAPSAARGSPLSGLTGFSVDGGSSSIIHQQKQQLVIASNQKKSSETKSAQTSVSPEQSEEQYTNSNWGDKCYELIQSNTNITASEEHSKFDFQPEWMRSKEYWDGFEERFDAQKKDKQRPPLKIIVVPHSHNDPGWLKTFTNYFQSDSRQILNLVTKMQEYTDMTFIWSEISFLQLWWDQAHPTKQRALKRLIDAGRIEITTGWVMTDEANVHIYPMLDQLIEGHQWLKNNLNVTPKVGWSIDPFGHGSTVYLLSGANFEGTIIQRIHYAWKQWFARQQSGDFIWKPYWRSRKDKDSEAGLLTHNMPFDIYSIKGSCGPHPFICLNFDFRKIPGEYTEYSVKAQFITDDLESKAQLLLEQYARTASLFPHNVALIPVGDDFRYNKDREVDQQYQNYKKIDHIMANRRLYNADIRFGTPSDYFEAIKERMKDHTPGFPTFKGDFFVYSIFSEGRPAYWSGYFTTRPFYKLLSSELEHQLRSAEIVFTLAYNTARQAKENAIKIYEKNYELIINARRNLGLFQHHDAITGTSKAAVMRDYAMRLFESQNMVKMQESCLELLLQKGQPRHHGFLLSEFERDNFNKLPRKMPIQMANGESTPTVPAGEGGAGGSSSSGSVGSFVLYNSLAQKRLEVVTLRVQHPNVKVNDKGVELNHIQINPVWNITDTYEQGLGTSVSGTVGRIRTSTRQFEVMFAELEPLSLSTYRVQVDEVNFKRNIATIYCDDCTESQPASVSPPEEIESSTSVFEARGKPAGDIQLENPHMRLLFDEKSGFLKTITRKNQKKELLKPLQNIKFAAYRSAQFHSGAYLFKTDPEQSEAEKEVLEGYTDMRIIITSGPIADVTVIYGPFLAHTVRIFNTRTHLDAAIYVENDIDFEPPPKNRETELFMRVTNIDNIAQAPMQRDPLKEPVDAATMPELPVFYSDQNGFQYHERIKVPAGIEGNYFPITSGAFIQDSRLRLTLLTTHAQGAASYEPGQLEVMLDRRTLDDYRGMGEGVVDSRLTRHKFWLLVEDLPGGQHVTQPPSYKVLSQQAQQLNALRYPPNLYFVSNLEQPELAAALLPLVRLLPKGPLPCDVHLTTLRTLSPELQLFPSASALLVLHRQGFDCSVSAGRELSMEAICPLSSKGLGNVQLGLSLHTIEATSLTGTEQKSSRESYHIRSLAEISLEPMELRTFNLTFRSE</t>
  </si>
  <si>
    <t>MKAFFALVLLAIAAPALAGRTLDRCSLAREMADLGVPRDQLDKWTCIAQESDYRTWVVGPANSDGSNDYGIFQINDLYWCQADGRFSYNECGLSCNALTDDITNSVRCAQKVLSQQGWSAWAVWHYCSGWLPSIDEC</t>
  </si>
  <si>
    <t>MKLLVVFLGLTLVAAGSAKKDSEDPDHIITNGSPAYEGQAPYVVGMAFGSNIWCSGTIIGDTWILTSAQCLTGSSGVTIYFGATRLSQAQFTVTVGTSYVTGNQHLALVRVPRVGFSNRVNRVALPSLRNRSQRYENWWANVCGWGVTFSNGLTDALQCVDLQIMSNNECIAFYGSTTVSDQILCTRTPSGRSTCFDAGSPLITKQDSTVVGISAFVASNGCTLGLPAGFARITSALDWIHQRTGA</t>
  </si>
  <si>
    <t>MKYISYLLVSSIIANQLLYGLAVLLEPNCGQIPFRMRIFGGMDAGLVSTWMAFLHNHLQFLCGGSLITSEFVLTAAHCVMPTPKNLTVRLGEYDWTRQDSINPKHRHREYMVTRIYTHPSYRSIAAYDIALLKLNQTVEYTVAIRPILVLPENFHEWYWLVDSVEDFTLTGWGATKTEPVSQVLQSANLTQIDRGTHDRYGHSVDHTHICAGSSKSFACVGDSGSPLAMKVVHNRRYIHAQVGIVRGPKNCDGVTVFTNVVSFTEWIFRTTLYDAKYM</t>
  </si>
  <si>
    <t>MVGKVLRLALVLLLLASWTNEGRAQTESYENPKALKVWLTISARKRFLESWSNAPANKGDQLLVTREDALSFQSQLLRKHTPLAGFPSEEGSGSGDGSSYVPNSGFTARPATKAASKEEEQEQYWVANGGATEVVAAIEPRQGLSTQFTTGLPFDYALSRNATVQTACYGFWASYIDAQGNILAKTCLKVFPRWMNLKSKIGEMRLRDLFIPGTHDSGSYRPNFDPLLRESLVTKYALTQDDDIRQLMHGVRYLDIRVGYYRNSPDPFFIYHGITKQRPLQEVINQVRDFVYETEIIIFGLKEFPVGFGKGLGVHRLLISYLRDQLKDLIAHPSLTWGASLRDWARRQNVFLAYDHEAMVEEFPDVLFGSVEQRWGNKQTWDQLETYLRNVNFDVSRFSSRPVSDMAELTPETWDVILDKTGGLRKMADNVNWRISQLYRNLGTNANIVSADFIRGTTLVETAIEYNARKIY</t>
  </si>
  <si>
    <t>MSSSWIVGLLAFLVSLVALTQGLPLLEDLDEKSVPDGRIVGGYATDIAQPYQISLRYKGITTPENPFRHRCGGSIFNETTIVTAAHCVIGTVASQYKVAGTNFQTGSDGVITNVKEIVMHEGYYSGAAYNNDIAILFVDPPLPLNNFIKAIKLALEQPIEGTVSKVSGWGTTSPGGYSSNQLLAVDVPIVSNELCDDYEDFGDETYRITSAMLCAGKRGVGGADACQGDSGGPLAVRDELYGVVSGNSCALPNYPGVYANVAYLRPWIDAVLAG</t>
  </si>
  <si>
    <t>MQTVIQNPNWWRRRNKLEKSLLVSLGIMFVVLATGFGLWIGKVLRTSPPNPQATALHGDSTTINQVPTGTASKGKSGDSGDVCLTQECIHTASTVLRKKPEVEPCDNFYEFACGTYLEEENIPDDKVSISTFSVISDKLQEQLKDIIAERPETEPKHFRLPNLLYKACMNKTLIETLGPEPITRVAERLGGWPLIKDSWNADDSWTWQEQVKKFRTAGFSMDYIIDFSIGVDLQNSTKRLIDLDQSLALSREYLVKGFNETLVTAYYKYMVDIAVLFGANRDLAKTELLLSLEFMALANISWPNEKRRNSSELYNLRTPAQLQAAYPYVQWVDYMNALLPEGLVAEDEMINLSVPSFFEDLGKLLAKTPKRVIANYMFWRIHGFSVGFLSEERKRQLQYATALSGRQEQEARWKECVDIATSSLGISVGSLYVGKHFHKDSANALEMVNEIRNVFNDILDEVNWMDAKTKKEAKLKLHSMATHIGYPDEMDNEKLAAYYAKLDIDPDKYFESFLGMNIFGTDYSFNKLRLPVNKTDWVRARPAIVNAFYSSLENSIQFPAGILQGHFFNAQRPKYMNFGAIGYVIGHETHGFDDQGRQFDVKGNLRDWWHPDTQKAYLAKAKCIIEQYGNYTERATGNLNGINTQGENIADNGGVKESYIAYRRWAEKHGPEAKLPGLDYTPEQMFVAAGQTWCAKYRKESLKMRITTGVHSPSEFRVLGSLSNMKDFAKDFHCPGSPMNPVQKCEV</t>
  </si>
  <si>
    <t>MQTVIQNPNWWRRRNKLEKSLLVSLGIMFVVLATGFGLWIGKVLRTSPPNPQATALHGDSTTINQVPTGTASKGKSGDSGDVCLTQECIHTASTVLRKKPEVEPCDNFYEFACGTYLEEENIPDDKVSISTFSVISDKLQEQLKDIIAERPETEPKHFRLPNLLYKACMNKTLIETLGPEPITRVAERLGGWPLIKDSWNADDSWTWQEQVKKFRTAGFSMDYIIDFSIGVDLQNSTKRLIDLDQSLALSREYLVKGFNETLVTAYYKYMVDIAVLFGANRDLAKTELLLSLEFMALANISWPNEKRRNSSELYNLRTPAQLQAAYPYVQWVDYMNALLPEGLVAEDEMINLSVPSFFEDLGKLLAKTPKRVIANYMFWRIHGFSVGFLSEERKRQLQYATALSGRQEQEARWKECVDIATSSMDEVCEDDFDSLGISVGSYVGKHFHKDSKANALEMVNEIRNVFNDILDEVNWMDAKTKKEAKLKLHSATHIGYPDEMLDNEKLAAYYAKLDIDPDKYFESFLGMNIFGTDYSFNKLLPVNKTDWVRHARPAIVNAFYSSLENSIQFPAGILQGHFFNAQRPKYMNGAIGYVIGHEITHGFDDQGRQFDVKGNLRDWWHPDTQKAYLAKAKCIIEYGNYTERATGLNLNGINTQGENIADNGGVKESYIAYRRWAEKHGPEAKLGLDYTPEQMFWVAAGQTWCAKYRKESLKMRITTGVHSPSEFRVLGSLSNKDFAKDFHCPEGSPMNPVQKCEV</t>
  </si>
  <si>
    <t>MIRVWFQLFLLGTLCSGIFPAPFNTHYDETDPELTAGYFQGDMDVDYARGQLSETRRWPNATVPYRISEEFDAPHVEYIKLGMQFIEYSSCIRFVPADDEENYLFVLPSTSGCSSKVGYQPGERTVKLKPGSLDTGCFKLGTIQHELHTLGFHHQQCSPNRDEFVKIVEENISEGHEKNFVKYEEDEVGDFDQPYDGSILHYSSLAFSINGEATIVALNPEGQEQMGQRLMMSDTDVKRLNTMYKPIQ</t>
  </si>
  <si>
    <t>MPCLEMKTIIAYLALFVLGVHGSSSVFLEENCGVVPRLSYKIINGTPARGRYPWMAFLHTPTYFLCAGSLINQWFVLTSAHCIEDDVELIARLGENNRNDIDCENNRCLEATQEYNVDMLFKHRLYDPKDFSNDIGMLRLERRVEYTHIQPICIFHHRRMQLVVDQITWFKATGWGLTSTDLNTKSSRVLMELNLYRPRNDCARIFKQNFLSGQICAGNDDGNLCRGDSGGPQGRYVLIFGMKRFQMGIASFTYENCSKVSILTDVVRYGRWIKKVVDWYG</t>
  </si>
  <si>
    <t>MKPALTTVNATGKHTASVIFFHGSGDTGPNVLEWVRFLIGRNLEYPHIKIYPTAPKQKYTPLDGELSNVWFDRKSVNIAASESKKSMSQCYDAVNQLIEEVASGIPLNRIVVGGFSMGGALALHTGYHLRRSLAGVFAHSSFLNRGSVYDSLANGKDESFPELRMYHGERDTLVPKDWGLETFENLTKLGVKGTFHLRNTLHELKTASITDLQQWIYEKLPPLENQVQNK</t>
  </si>
  <si>
    <t>MREPLPVAVVTLLLFLWLGSAMPPTSGSAVLISDMTMSVMVELSSRHPFKMHTDRGDIQRMLLQSDPRRIRQVPRESVMELEEVCRRQGSYGHEFRGGGFIYPGTKWCGPGTAATSYDDLGAHAREDRCCREHDMCPDVLNVGECRRLCNRGTFTRSHCDCDARFRRCLQAANTETANTLGAIFYNVVQVTCFQERPCSAHQRFEDFYYRTDHCPAEFRQADLYVPPHGDNLIAKILAHPQGRALAPSWTIPAKSTARRWGVKLASVGLAAVNILREVVQRPRLLWDSLQAPVSELPPPQRYHDPGYHYERPGPGSSYGYGQYSGRGYGGFDSPW</t>
  </si>
  <si>
    <t>MREPLPVAVVTLLLFLWLGSAMPPTSGSAVLISDMTMSVMVELSSRHPFKMHTDRGDIQRMLLQSDPRRIRQVPRESVMELEEVCRRQGSYGHEFRGGGFIYPGTKWCGPGTAATSYDDLGAHAREDRCCREHDMCPDVLNVGECRRLCNRGTFTRSHCDCDARFRRCLQAANTETANTLGAIFYNVVQVTCFQERPCSAHQRAGYNQTEQEAICAQWQYQPSEKYVPSQPRTS</t>
  </si>
  <si>
    <t>MKVLVVFALALATASAGLLPQQVPIHPRDLPAVTNIEGRITNGKTATSGFPYQVGLSFASTSGSWWCGGSIIDNTWVLTAAHCTSGASAVTIYYGATVTSAQLVQTVSADNFVQHASYNSIVLRNDISLIKTPTVAFTALINKVELPIAGTYSTYTGQQAIASGWGKTSDSATSVANTLQYEVFEVVSVSQCQNTYSLVATNNVICVATPNKVSTCNGDSGGPLVLVSDSKLIGVTSFVSSAGCEGAPAGFTRVTSYLDWIKTNTGVS</t>
  </si>
  <si>
    <t>MRSVKAAILLGSFLLLLAVPVHSAPGSLNGRVVGGEDAVKNQFPHQVSLNAGSHSCGGSILSRNYVLTAAHCVTNQDSNGNSVPIAAERFTIRAGSNDFSGGVLVQVAEVIVHEEYGNFLNDVALLRLESPLILSASIQPIDLPTADPADVDVIISGWGRIKHQGDLPRYLQYNTLKSISLERCDELIGWGVQSELLIHEADNGACNGDSGGPAVYNNQVVGVAGFVWSACGTSYPDGYARVYYHEWIKNNSDV</t>
  </si>
  <si>
    <t>MGKLSFGYRLILEFVLISTLAYAQNAPWNAVAPSYLSIDIYGNCQAHDRLIGKCVRYVDCISAMQAVPRVTPLLCPSSWPNQLVCCPHGGYLLPPPSIKSEQACANAYPRAHHKRRRRRRNTNPKLDQVELVEPIIQKHNQSQNLLVGRLTQENEHPYMCALGWPSRTNRWIHEHGSSKRRYTFNCGCAMIAPRFATAAHCASVGGESPSVALIGGVELNSGRGQLIEIKRISQHPHFDAETLTNLAVVKLARRSHMPVACLWNQESLPERPLTALGYGQTKFAGPHSSNLLQILYHLNFQQCQRYLHNYDKLANGLGSGQMCAGDYSGNMDTCQGDSGGPLLHQHMRHHRHTIPYVVGITSFGGACASGQPGVYVRIAHYIQWIEQQVW</t>
  </si>
  <si>
    <t>MKYGCGLLRNGTTGAVMVGLVCGLYVCSGQCDKVEVIELSNWTITNQNGLTIANQTLPLGIYSAFAPQVLDSYNDVGLRYLAYDNFTFSNFFQFDVHHNRGHINLTFHGIDTVSEIRLNHQLLGRTDNMFVRYSYEVSSLLQAENFLVEIQSPVVAALARANALKEAKKSVPPECPNERYHGECHMNMLRKMQASFWDWGPAAPSAGIWKNVELEIYEVAVIREVDVDVSRVNGSYWNMHIRCFLAGGWQNFNGRLVLYAVELLDRPVVVDRYAIKNISHLAPVIEFDQAVPNGVVTWWPNGYGEQKLYPLHFTLKTWLGPDGPEVRSKTKSHKSLRVGFRTLLVEDPAPDGVGNTFLFRVNGVEMFMKGSNYIPSHLLPEMQTNEQISHLLSAKEAHMNMLRVWGGGVYESDYFYQLADSLGLLIWQDMMFACAMYPVNDFLSSVREEVRQNAMRLSHHPSVAIFVTNNENEAALVQNWYGTLFERDRFSEYRELYLANVIHELKLVSHSSRPQPLVSSPSNGKASEPDNYISSNPQDQNGDVHFYDYTKDGWDPGIFPRPRFVSEFGFQSFPGAYAWQRSKGEDDDLGLITHRQHHPLGNVPVIALVERHLPLPFPENENYATALIYFSQIAQAMTKVETELYRSLRDTPHRTMGALYWQLNDVWVAPSWSSIDFYGNWKLLHYARDFLAPISIVALYEKSTDSLNISLICDQLEVDPRELNVVANVHLWSQLPRQSTSWDVTLRPNGVQYDKVIAISDLLQGEFTRTNAFLELQLRRGQDVSRTHFFPSSIAGAVGIEDPGLEFEIASRTCLNTTNVVRNSVSISIQVKRAVFVYLELLKPYRYTLSENGFMQTEPMHVVYLTFDAPLCARLLRKSDLRLTVNDFM</t>
  </si>
  <si>
    <t>MFVRYSYEVSSLLQAENFLEVEIQSPVVAALARANALKEAKKSVPPECPERYHGECHMNMLRKMQASFSWDWGPAAPSAGIWKNVELEIYEVAVIREVVDVSRVNGSYWNMHIRCFLDAGGWQNFNGRLVLYAVELLDRPVVVDRYAKNISHLAPVIEFDQAVPNGKVVTWWPNGYGEQKLYPLHFTLKTWLGPDGEVRSKTKSHKSLRVGFRTLDLVEDPAPDGVGNTFLFRVNGVEMFMKGSNIPSHLLPEMQTNEQISHLLRSAKEAHMNMLRVWGGGVYESDYFYQLADSGLLIWQDMMFACAMYPVNDEFLSSVREEVRQNAMRLSHHPSVAIFVTNNNEAALVQNWYGTLFERDRFESEYRELYLANVIHELKLVSHSSRPQPLVSPSNGKASEPDNYISSNPQDNQNGDVHFYDYTKDGWDPGIFPRPRFVSEFFQSFPGAYAWQRSKGEDDDLLGLITHRQHHPLGNVPVIALVERHLPLPFENENYATALIYFSQIAQAMATKVETELYRSLRDTPHRTMGALYWQLNDVVAPSWSSIDFYGNWKLLHYWARDFLAPISIVALYEKSTDSLNISLICDQEVDPRELNVVANVHLWSQLLPRQSTSWDVTLRPNGVQYDKVIAISDLLQEFTRTNAFLELQLRRGQDVISRTHFFPSSIAGAVGIEDPGLEFEIASRTLNTTNVVRNSVSISIQVKRPAVFVYLELLKPYRYTLSENGFMQTEPMHVYLTFDAPLCARLLRKSDLRVLTVNDFM</t>
  </si>
  <si>
    <t>MKYGCGLLRNGTTGAVMVGLVCGLYVCSGQCDKVEVIELSNWTITNQNGLTIANQTLPLGIYSAFAPQVLDSYNDVGLRYLAYDNFTFSNFFQFDVHHNRGHINLTFHGIDTVSEIRLNHQLLGRTDNMFVRYSYEVSSLLQAENFLVEIQSPVVAALARANALKEAKKSVPPECPNERYHGECHMNMLRKMQASFWDWGPAAPSAGIWKNVELEIYEVAVIREVDVDVSRVNGSYWNMHIRCFLAGGWQNFNGRLVLYAVELLDRPVVVDRYAIKNISHLAPVIEFDQAVPNGVVTWWPNGYGEQKLYPLHFTLKTWLGPDGPEVRSKTKSHKSLRVGFRTLLVEDPAPDGVGNTFLFRVNGVEMFMKGSNYIPSHLLPEMQTNEQISHLLSAKEAHMNMLRVWGGGVYESDYFYQLADSLGLLIWQDMMFACAMYPVNDFLSSVREEVRQNAMRLSHHPSVAIFVTNNENEAALVQNWYGTLFERDRFSEYRELYLANVIHELKLVSHSSRPQPLVSSPSNGKASEPDNYISSNPQDQNGDVHFYDYTKDGWDPGIFPRPRFVSEFGFQSFPGAYAWQRSKGEDDDLGLITHRQHHPLGNVPVIALVERHLPLPFPENENYATALIYFSQIAQAMTKVETELYRSLRDTPHRTMGALYWQLNDVWVAPSWSSIDFYGNWKLLHYARDFLAPISIVALYEKSTDSLNISLICDQLEVDPRELNVVANVHLWSQLPRQSTSWDVTLRPNGVQYDKVIAISDLLQGEFTRTNAFLELQLRRGQDVSRTHFFPSSIAGAVGIEDPGLEIASRTCLNTTNVVRNSVSISIQVKRPAFVYLELLKPYRYTLSENGFMQTEPMHVVYLTFDAPLCARLLRKSDLRVLVNDFM</t>
  </si>
  <si>
    <t>MNRLLLSVVALVALAASCHGNPGLDFPFGRIVNGEDVDIENYPYQVSVQTKGSHFCGGSLIDSETVLTAAHCMQSYAASELQVRVGSTSRSSGGEVVTRAFKYHEGYNSKLMINDVAIIKLSSPVRQTSKIRAIELADSEAVSGTNAVSGWGTTCFLFCSSPDTLQKVEVDLLHYKDCAADTYNYGSDSILETMVCTGEKKDACQGDSGGPLVADNKLVGVVSWGSGCAWTGYPGVYADVASLRSIVDTTDS</t>
  </si>
  <si>
    <t>MTFGKVAILLCSFLLFLVLPVQSAPGKLNGRVVGGEDAVKNQFPHQVSLNAGSHSCGGSILTRTYILTAAHCVSNEDVNHVITPIAAERFTIRAGSNDFSGGVLVQVAEVIVHEEYGNFLNDVALLRLESPLILSASIQPIDLPTVDPADVDVVISGWGRIKHQGDLPRYLQYNTLKSITRQQCEELIDFGFEGELLLHQVDNGACNGDSGGPAVYNNQLVGVAGFVVDGCGSTYPDGYARVFYFDWIKKHSD</t>
  </si>
  <si>
    <t>MTVVWVILALSCLSLSAGLQRTNKYEGYKIYEVSSEARSVAFSEALSELKNASYYEVFSELNAGNPGKIMVHPHEQVNFVQLMEENNVKYDIINRNVGTLSRQFETNRMLRHWFPYNGRLGTERYYNHEEINQFIEDLAGEHPRRVFKTVGRSYEGRWLKTITITNGDARRNKNVILVDGGFHAREWISPAAATYLNQLVYNLEDNADLLLDFDWVILPVVNPDGYEYTQLSEDTRMWRKTRKPSSDCIGTDPNRNFDFHWNEEGASDDPCDNIYAGAKPFSEPEALVVGDLIHYVDRGQMYLTLHSYGSLILYPWGWTAAVPDTEEDLHEVAAAGQSAIQEAGTIYKIGPSATTINYAASGASDDYAFNAGFPISFTMELPFGGTGFDPPADIDSIVKETWVGIAAMARKVIQKYPL</t>
  </si>
  <si>
    <t>MRFQLFYILGLLSVTSLTHAASNLICYYDSNSYLRQGLAKMHTNELDLAQFCTHLVYGYAGLKSGTLELFSLNVDLDMFYYKDITALRQKFPQLKILLVGGDRDVDEAHPNKYVELLEANRTAQQNFIDSSMILLKRNGFDGLDLAFLPRNKPRKVHGSLGSYWKSFKKLFTGDFVVDPQAEEHKSQFTDLVGNIKAFRSANLMLSLTVLPNVNSTWYFDVPKLHPQFDYINLAAFDFLTPLRNPEADFTAPIFFQDEQNRLPHLNVEFQINYWLQNHCPGQKLNLGIASYGRAKLSKGSGLSGAPIVHETCGVAPGGIQIQSAEGLLSWPEICSKLSQNASAYRGELAPLRKVTDLTQKYGNYALRPADDNGDFGVWLSFDDPDFAGIKAVAKGKGLGGIALFDLSYDDFRGLCTGQKYPILRSIKYFM</t>
  </si>
  <si>
    <t>MLLILLPLVLFTSSAASQILYPPQYTKNRIVGGEEAAAGLAPYQISLQGGSGAHSCGGAIIDERWIITAAHCTRGRQATAFRVLTGTQDLHQNGSKYYPDRIVEHSNYAPRKYRNDIALLHLNESIVFDNATQPVELDHEALVPGSRLLTGWGTLSLGGDVPARLQSLEVNYVPFEQCRAAHDNSTRVDIGHVCTFDKGRGACHGDSGGPLVHNGKLVALVNWGLPCAKGYPDAHASISYYHDFITHLSLSKTDSSEDIEEEMIALQ</t>
  </si>
  <si>
    <t>MAQPSQSGAAQALNGQHPELAFADADTDGDERLEEHGQEQEQLQLLGAMRKQSLSERRNVDLPHLKMVNEKEPESATPSPEAFAPGLRRNSISMPSGIALDLEALRLRHQMQPQDALHEEIIADDATSSLGTPATPDTPGTTAPTTTNTPDKAINFANDDSDDEFGNARRPVHRDRFRSRRRASIAPLPALRLNSKMLASDFDSHSLASNQASITSVNSLASLLREKMQAFPQLIRKKKRETKDYIKIFVIIMFFIIIFLIGYAYVAYHQQVLTRSYFQKIKFNSHDRIFRILSEDKEVISGQLGVTLGFDTAPFHCLEEQRRSDGSVCIEWNGVARLHLNFEKGVFRCYTLQWQALTPGLLPTDCYELKRDNGLWFGGGVTKGQEWSLSYAFDFAPYASGDSKIHQFGNGVKRYFINSIGVAMQVSEKTPLQLGVNRTENFCLRAANDEFTFVNHLTPLPQLDYRICTTEDMRSLHMLMTQQSLWDGLKQEFKVLHSLLEEPVWRIPHTELPESLNESAICDYSESAIAMGLGHIVINFWQENIGDFTVDKARFPTLKDTIDVLHRRGFKVVLTIQPFISTDSANFKAVKRKLLIYERHSERSIPALTRYKSSSSAGVLDITNNASVPWLLEKLQRKEEYGVQSFYLDLGTGYNLPHYYQCRQTLDNPDTYARLFTASLEGAGLMVSTASVVPKPPTFLSTPPANATWEGLRETLGAVLNYGVIGYPFVLPGVIGDYLLQRPLSKMVSFYSLSQPPLPDPELFIRWLQLATFMPAMQFSHLPSYRSDLVTRVAQELKEVRQLIVIPLLKKYLNPSMNEGLPLVRPLWMMDPHPACLIVSDEFSVGEELIVAPILHANREEREVYLPQGVWKDGIDGSLRKGRWMHGYRVPKDKIAYFRKMPDNTR</t>
  </si>
  <si>
    <t>MLASDFDSHSLASNQASITSVNSLASLLREKMQAFPQLIRKKKRETKDYIKIFVIIMFFIIIFLIGYAYVAYHQQVLTRSYFQKIKFNSHDRIFRILSEDKEVISGQLGVTLGFDTAPFHCLEEQRRSDGSVCIEWNGVARLHLNFEKGVFRCYTLQWQALTPGLLPTDCYELKRDNGLWFGGGVTKGQEWSLSYAFDFAPYASGDSKIHQFGNGVKRYFINSIGVAMQVSEKTPLQLGVNRTENFCLRAANDEFTFVNHLTPLPQLDYRICTTEDMRSLHMLMTQQSLWDGLKQEFKVLHSLLEEPVWRIPHTELPESLNESAICDYSESAIAMGLGHIVINFWQENIGDFTVDKARFPTLKDTIDVLHRRGFKVVLTIQPFISTDSANFKAVKRKLLIYERHSERSIPALTRYKSSSSAGVLDITNNASVPWLLEKLQRKEEYGVQSFYLDLGTGYNLPHYYQCRQTLDNPDTYARLFTASLEGAGLMVSTASVVPKPPTFLSTPPANATWEGLRETLGAVLNYGVIGYPFVLPGVIGDYLLQRPLSKMVSFYSLSQPPLPDPELFIRWLQLATFMPAMQFSHLPSYRSDLVTRVAQELKEVRQLIVIPLLKKYLNPSMNEGLPLVRPLWMMDPHPACLIVSDEFSVGEELIVAPILHANREEREVYLPQGVWKDGIDGSLRKGRWMHGYRVPKDKIAYFRKMPDNTR</t>
  </si>
  <si>
    <t>MAINQGKYKPSICAIDEVDDRSFKLHNSQDEIGGKQQLQQIEGSETAPLTNQQKLHMDDGSHLTPKDLEAARQDALNEVAAGGAGGRTPAAITPNSTHSANGLRALLLPGRRSFDALMSLSRKRRILYVTTACLCALLLLIIILLLAWPEVPFYLRAPLCLDKECVESSRQLLLWANTSKSPCHETYEWACGNFASYANHEYFVIKRGEWNYETYNEYQELNELNRFIAMLPNSQEGSVESTVSSYRSCRETDVLDKSQSDLLLKRAINAVYGWQAFRDSNRLQSWEYKRVLVVQAKHGIFPYYRVTVENGFSNPHDYVITLDEGELGLPDKYFYGNDADEEVRGYKLLLRDFAINMGIVSREADLFADDIFHYERRIVNHIEDAKADANRPNKLMRLADLKIKAPSLPILESLQAIFPKTKITEDTEVLVRDPEVMHALSLLSTSDKKPINNFIVWSLARKMLPHLSKEYRTLAETFDHALYGRTASYPWLICSKVVRDWLPFAVDALQQQPPRQQFETMTSKSRGLNKTQGNEELLKMFFSLRNQLKDSLEQAKWLEPAARQFIQKKLNEMRLQFGIPDEVLQQPTLAQYYNELILNNVFFVEHLEWIWTFRRSQMEKKLGPLAILDVIVSEMYTDNPQAIAYSNKLNMLLVSKVLISSNYYDYRYPVAVNFARIGTDILEALINFSTFLLQFNTQSTDISDAAPEIRYAQPDVNCLAAGQPPRLVHELNELSNALKSFHVTLSAARTAARALSNFVNAIDAGSAIQGSGIDQANTYEALGLRRLRIPGLRSFNENELFTLSYMQQHCSTTIADKDYARIKPLVESQLAESLFNATWQHIQFLPRSTNCAAAEATCSNL</t>
  </si>
  <si>
    <t>MNRAWLCLLICLALSCGPSQSASQDRATNQTAASPLLKQSQNTFIQWVLLLPQRPGSSDSENATLATLSSSSMMPDAASTTSTTTPAPSSSTTTTRRATPAPPTLNPPRNCSDCVCGIANIQKRIVGGQETEVHQYPWVAMLLYGGRYCAASLLNDQFLLTASHCVYGFRKERISVRLLEHDRKMSHMQKIDRKVAVITHPKYNARNYDNDIAIIKLDEPVEFNEVLHPVCMPTPGRSFKGENGITGWGALKVGGPTSDTLQEVQVPILSQDECRKSRYGNKITDNMLCGGYDEGKDSCQGDSGGPLHIVASGTREHQIAGVVSWGEGCAKAGYPGVYARVNRGTWIKNLTKQACLCQQETKKI</t>
  </si>
  <si>
    <t>MVTGLPVVLLIVVMVVDVVHRTGAIDFGYHPSAEESDSLVRQSWGRDLLRRVQDRRFVPRYQHQTSIRFEPPELDFQLFDEDQDQAPSQPYVFESVEEQPGSTIFDQFHVQSELLEIKEPNPSRKPQTKPQSAGNGTTFPIYFTHPTGIVYAISQVGVGHNPNGIPTQSRNDSNAIAIYVTKAQYDADMESLRRQYQQCLPIPPGTVISTLNPVHHGGTTARPQIIRLKKPKNPITKPSNKLPKPYRPPPVMVTSGPIDHVSDQLLKLPHRTGSTTRSTTTTTSTTSRPNTRRKRKKIPKNKTKVIKKRPGYGANNTRGPQGSLPIILGKRPSTTTTTTTSRPPAYTQLEKPHMPQATLPTSNVFSQHLLRSDLEPAEESETLEEQEPLQSDQLNLRIRRSVEDVRREKRRGPLHAKKRNSSLKALIKKSVLKNAVKRARLKNQGEMDSSRTQHRRSRRSLYSIKNGEIEKSIKTEKATKVPSEEAEKEVADSTKRSQKVVSKESKTILSRGNPNVVAARRVSTPKRRSPKGSSGRRKTQQTPPSTQKKEKNSGGVLHIPTALHLLHRNHSQDEVPKVPLNANQKKKRVKERKRGRPQLPSFDIFELMSDGDYEDEGEEEEEEQDDDEDYYFEDEHKEDKNKPNESSSTEVGQSDLKEDSSSAEEGADFGAMVEEETTTTATISSSELDATSSTKNSMAKKKIRIKRRPVDSDEDYDDDEDSGIAGFFRMIFYPVVAMSRLMDGFGTPDEEEDKEPATQPVSKYPSYTLYHSAHSNEAYAEPDDDSEDDEDSSSLGSWFGSWFGLQRRTKKIGSTTTTMPVPLPPPTKAPPSWESWFGFGSTTEADAEDDYDKWFSSWFDSRPKRKFRRRSTTSTSTTSTTTTHTPSAAAAQVPILTIVDPLRNPQNWIGILAHHIVNSTGSAISTSTSNPLQALATRMTTRGTTSTTTTTSRPDVPRRISYDKYQIWRLKPQDEEQVRAEEFKKGEDGVKLQWLKGPSLRGLTDVLVPPKMLVDFQGTLNYEGIAHEVIFDVGKAIAYELTKEDYLQTTRPSKPRPTAPPPMTWNRYHNHDEIVKYLTVRMRHPQLVELIHIGRSFEGRPLIVVKIESKQTAAAANNDGLHTIKRPRKRKSGQANAVFVEAGAQGLAWIGPAAATWMIAELLRLMKTNKSNEDVEIRNTTWYIMPVLNPDGYAYSHEYDRFWKKSRSQHQTPPPSGLLDSAMTWQQKRGPDKVCYGVDLDRNWLYHWGKRGSSKAPCNEFYAGPAPFSEPETKVSEFLMDYRTQIKLYISLQAYGQVISYPVKANSTFNSERLDDFLDVAMVTDGLRKKGSKSRYKVDASNDLIEQRSGCADAFAAYEIGIPFSYTLQLADGVHGYLLPSSAIEPTARDAFEIISGMLDY</t>
  </si>
  <si>
    <t>MAKVWAILAIALFLGALASGESLSSETAGKIEPKIVGGYDASIEQVSYQSIRLTANDKKSYGSGHLCGGVVISQRLVATAAHCCYITDKKKYRTAGEFLVMGSTYLTSSTDRTLMYYLQQLITHENYNPDALTNDIALMFINGYIPWWPTVTALALNSQLVATNTDCLISGWGLLQQNGTFSSNTLQAATVPIVSYTCRISYNSIPVSQVCAGYLSGGVDACQGDSGGPMSCNGMLAGIVSYGAGAAPGYPGVYTNVSYYYDWIVQKNSSLNYTIYHNGGVRQGSSWSYLGILPLVAFLLE</t>
  </si>
  <si>
    <t>MQGTRLDHFGLLVCGLVILAHPSWSCETTTSTTVTKDWWENAQFYQIYPSFMDSDGDGIGDLNGITSKLEYLKDLGVTAAWLSPIFTSPMVDFGYDISFFDIQPEYGTLDDFRALIKRANELDLKIILDFVPNHSSDENSWFVKSVNEKGYEDYYVWHDGRVNATTGGREPPSNWLQAFRGSAWEWNEKRQQYYLHFAVQQADLNYRNPLVVEQMKRVLRYWLDLGVAGFRCDAVPVLFEIEPDAGQYADEELSGLTDDVDDRKYLKSDLIENRPETIDMAYQWRVVMDDYQRIGGETRVLLIETYAPPAYTMQFYGNRSTAGAHLPFNFNLITVLASDGVSASIKTAVDNWLDNLPAGRTANWVIGNHDQRRAASRYGTANADAMNMLVMVPGASVTYQGEELGMTDGEISWEDTQDPAACNSNSDIYEQFTRDPSRTPFWTNGTNAGFSTASKTWLPLAADYQTLNVETEAAAQRSHLKIYKALVELRSSLPLQNGSTKYGVVGENVFVVKRYISGSASIIYVANFASKGVTVDLYEDKTLPTHLTLLIRSLQSSKAEGSQFEVTGLSLAAGEALVLSSSSSSRF</t>
  </si>
  <si>
    <t>MKAFIVLVALALAAPALGRTMDRCSLAREMSNLGVPRDQLARWACIAEHSSYRTGVVGPENYNGSNDYGIFQINDYYWCAPPSGRFSYNECGLSCNALTDDITHSVRCAQKVLSQQGWSAWSTWHYCSGWLPSIDDC</t>
  </si>
  <si>
    <t>MRAQFTMQKSTAQMIIAVCLICQSLAVEDKDKATNPLNIDSVQKHNVKLSEQLNRGWRAFCDAPVDEGVMSLFQGINPSDARLHVMTITNQSVELPIKISQIKDFDINPERKTLIYVNAFHTADSYFSVQEHLTLLQNSRRDLNVIVDFAKDVAQLYYAVRHHLSVNGYFVYKLLRALKDAGIAVQDITLAGHSVGNIAALGAQLFAKENKQLVGQLLAIDPATMCRTTDILVKQSVALRVVVLHEGDVFGVRVPLGHIDIYPNGIGYFPRRKLQPGCESKICSHMYPFILFMELIEGVMIPATKCESWAKFRQGDCNFQNTINIGLIYPANAKGLYFCMTQPPPFTYMEHGLRYKARRPEKSSEKNRIK</t>
  </si>
  <si>
    <t>MPFSSCRTIEERLTEAQKAGQKVPADYASYLQKALCGEFNGVRHFCCPSNIQHNSKVMSLFKDENFDCGNFLSQRVSNGYEVKLSSRPWMALLRYQQFESRFLCGGAMISERYILTAAHCVHGLQNDLYEIRLGEHRISTEEDCRQQRKKKCAPPVVNVGIEKHLIHEKYDARHIMHDIALLKLNRSVPFQKHIKPCLPITDELKEKAEQISTYFVTGWGTTENGSSSDVLLQANVPLQPRSACSAYRRAVPLSQLCVGGGDLQDSCKGDSGGPLQAPAQYLGEYAPKMVEFGISQGVVTCGQISLPGLYTNVGEYVQWITDTMASNG</t>
  </si>
  <si>
    <t>MMIASSLAVLYGIAIVSSMGVQSARADYADDCTTPDGDQGQCMPFSSCRIEERLTEAQKAGQKVPADYASYLQKALCGEFNGVRHFCCPSANIQHNSKMSLFKDENFDCGNFLSQRVSNGYEVKLSSRPWMALLRYQQFGESRFLCGAMISERYILTAAHCVHGLQNDLYEIRLGEHRISTEEDCRQQGRKKKCAPVVNVGIEKHLIHEKYDARHIMHDIALLKLNRSVPFQKHIKPICLPITDEKEKAEQISTYFVTGWGTTENGSSSDVLLQANVPLQPRSACSQAYRRAVPSQLCVGGGDLQDSCKGDSGGPLQAPAQYLGEYAPKMVEFGIVSQGVVTCQISLPGLYTNVGEYVQWITDTMASNG</t>
  </si>
  <si>
    <t>MPSYKNMSLVRAGLRMVRQNRSGQSVIPSYRRYATSCKSPKGVVVGVYTDGDKPSKTTANAVTLDDALGGKLLTLIRERGMDGTPGKGLLFSGFEGEYAVAVVGVGKQGAAYNENEELDEGMENVRVAAGTGARALQLQGMYEVHVDMDYPEQAAEGAALAVWRYNANKRKKNRIQTPKLDMYGKGDRDAWVRGLFAESQNLARRLSDTPANMMTPSIFAQAAVDALCPCGVSVEVRSMDWIEDMLNSFLMIAKGSCEPPLLLECSYCGTTPEDRPVLLLGQGLTFHSGGLCLKKTGMDQYRGAMAGAAVCVGVLRAAAALSLPLNITAVMPLCEHMPSGMAVCGDVVTLLNGTTMGIKNVDKAPVVQLADPLLYAQATYKPKLVIDIGTVAGVNYAVGGGASGLWTTSKSVWQNFRKSGGLTGDRVWRFPLFKYYKQIVNNITYDLCNTGRGPASSCLAAAILHTLVPCAEWAHLDIRGTGMTTTINPRYLLKDSMTGRPTRTVIQFMYQMACS</t>
  </si>
  <si>
    <t>MDNHSSVPWASAASVTCLSLDAKCHSSSSSSSSKSAASSISAIPQEETQMRHIAHTQRCLSRLTSLVALLLIVLPMVFSPAHSCGPGRGLGRHRARNLPLVLKQTIPNLSEYTNSASGPLEGVIRRDSPKFKDLVPNYNRDILFRDEGTGADRLMSKRCKEKLNVLAYSVMNEWPGIRLLVTESWDEDYHHGQESLYEGRAVTIATSDRDQSKYGMLARLAVEAGFDWVSYVSRRHIYCSVKSDSISSHVHGCFTPESTALLESGVRKPLGELSIGDRVLSMTANGQAVYSEVIFMDRNLEQMQNFVQLHTDGGAVLTVTPAHLVSVWQPESQKLTFVFADRIEKNQVLVRDVETGELRPQRVVKVGSVRSKGVVAPLTREGTIVVNSVAASYAVINSQSLAHWGLAPMRLLSTLEAWLPAKEQLHSSPKVVSSAQQQNGIWYANALYKVKDYVLPQSWRH</t>
  </si>
  <si>
    <t>MSLKVFLVLALALSSCQALPYVSYDDVDDTEVIELPGNGIEEIPPTLGKIIDLTPLGTALFGKPDEELTANRVGNFSADADEMNPEELGSYLEGDMLVQTDLIMKNGLPTQSSRWPNGVVPYEIRGNFNARDMATIENAIGEYHRRTIRFVKRSSERDYISIRGDNSGCWSSVGRVGGKQEVNLQSPGCLSRPGTAHELMHALGFLHEQNRMERDGYVAIQYNNVQSSAMNNFEKAARTEAFGVPDYGSVMHYSKNAFSINGQPTILAMQANGADKMGQRNGFSDYDIQKLNRMDCGTVNAVPVAPGLPAPAPAPGAPAGSGNPIVDSFIGGLISGLGLGDEKETS</t>
  </si>
  <si>
    <t>MWCGALSIVCLIFLFGISEARKGFGPGEQDWGYVDVRDGAHMFYWLYYTANVSSYTDRPLVLWLQGGPGGSSTALGNFQELGPVDTNGQPRDGNWVQYNVLFIDNPVGSGFSYADNTSLLVTNNEELIDDLISFMLHFYKLHKEFKNPLHIFSESYGGKMAPALAIRLAKAMSAGELAHPGTLKSVTIGNPWISTRISREHSKYLFVNGLIDEDGVALLDAQEERILSALKKHEFDKATDEYLRWELMQQLTGEIYLYNTQTHVDPSEDRTYGYGEEFIRFIERNVSEALQINGVYASQVMEVLSSLHGDRLKSEINTIPRLLNETSVKVNIYSGQLDTLVPTATLALIKDWAWNDKSEYLEANRTTIVIKGILQGYKKVGGNFGMYWINRSHMAPSDNPVAMQYVLQSVTQYDSYNI</t>
  </si>
  <si>
    <t>MKFSVVVLVALLPLLGAVSANRTFVVDYEKDQFLKDGEPFRFIAGSFHYRAHPATWQRHLRTMRAAGLNAVTTYVEWSLHNPRDGVYVWSGIADLEHFRLAVGEDLLVILRPGPYICAERDMGGFPYWLLNKYPGIQLRTADVNYLSIRIWYTQLFAKMNKYLYGNGGPIIMVQVENEYGSFYACDLNYRNWLRDEESHVKGQAVLFTNDGPSVLRCGKIQGVLATMDFGATNDLKPIWAKFRRYPKGPLVNAEYYPGWLTHWTEPMANVSTQSITSTFINMLDHGASVNFYMFGGTNFGFTAGANDIGPGNYMADITSYDYDAPMTEAGDPTPKYQALRRIIRYLPLPNQPVPGPVPKRSYGTVRLTTCCSLLSSEARSRLSTGFVQSAKPSFEALGQYSGLVLYETWLPSFQRDPSILSVPGLADRGYVYVDGEFVGILRETPVFELPLSASAGRRFQIIVENQGRINYGRQLNDFKGILRDVRLDKQLSNWNMTQFPLESYDNLEQLITQSDEAVRQGFQELKKLRTMLRTGPAIYGQLDIQKESDLADTYLDMSGWGKGIVFVNGENLGRYWPLVGPQVTLYVPAVLKAGSNRLVVVEYQQTPASQELHFRDTPILNART</t>
  </si>
  <si>
    <t>MLKWLVLLTILALVSAEIHRIKIHKNQDHKNTRQHRKQAIQALKLKYHQDVVIIYDDGVPIYMQPDYGYDYPSQTSVDYTSEELGNSMNMYYYGLIGITPEQYFKVVFDTGSANLWVPSAQCLATDVACQQHNQYNSSASSTFVSSGNFSIQYGTGSVSGYLAIDTVTINGLAIANQTFGEAVSQPGASFTDVAFDILGMGYQQIAEDNVVPPFYNLYEEGLIDEPVFGFYLARNGSAVDGGQLTGGTDQNLIAGEMTYTPVTQQGYWQFAVNNITWNGTVISSGCQAIADTGTLIAAPSAAYIQLNNLIGGVPIQGDYYVPCSTVSSLPVLTINIGGTNFYLPSVYIQTYTEGNYTTCMSTFTDIGTGFWILGDVFLGQYYSEFDFGQNRVFATL</t>
  </si>
  <si>
    <t>MLANGQQTKSLASGLLLLLGICRISGVAIGAPEGRVVGGSPAAVNSAPYVSMQYGGTHYCAASILNANWLVTAAHCLTNSNQVLGSTLVAGSIAVDGTSTTQTRSITYFVINDLYTGGTVPYDIGMIYTPTAFVWSAAVAPVTLPSSVVPTGTANLYGWGSTSTTNTASYPSTLQVATNVPIISLSSCESALGTKGDVHSTNLCTGPLTGGVSICTSDSGGPLVQGNVLIGIVSWGKLPCGQANSSVYVQVSSFISWISANQQV</t>
  </si>
  <si>
    <t>MKAFLVICALTLTAVATQARTMDRCSLAREMSKLGVPRDQLAKWTCIAQESSFRTGVVGPANSNGSNDYGIFQINNKYWCKPADGRFSYNECGLSCNALTDDITNSVKCARKIQRQQGWTAWSTWKYCSGSLPSINSC</t>
  </si>
  <si>
    <t>MWTTLWTVLLLLLCGVQVILGQDVAQNQSESAIEPRIVGGIKAKQGQFPQISLRLRGEHYCGGVIISATHVITAGHCVKHGNDVVPADLWSIQAGSLLSSDGVRIPVAEVIMHPNYATGGHNDLAVLRLQSPLTFDANIAAIQLATEPPNCVAVDISGWGNIAEKGPLSDSLLFVQVTSISRGACRWMFYSRLPETICLLHSKNSGACYGDSGGPATYGGKVVGLASLLLGGGCGRAAPDGYLRIKVRAWIAEKAG</t>
  </si>
  <si>
    <t>MKTFLILAFFALAASAIPIKESERVHGENGWYVPQEDGTSEWVDMDVAEWMEAQELLESRGLTTVPVKFYLYTSSNPTKGKKITASTKSIDASSFNSAPTRFVIHGWTQSYTASMNKDIRSAWLSRGDYNVIVVDWARARSVDYATSLAVAATGKKVAKMINFLKDNHGLNLNDLYVIGHSLGAHVAGYAGKNTDGVHTIIGLDPALPLFSYNKPNKRLNSDDAWYVESIQTNGGTLGFLKPIGKAFYPNGGKTQPGCGLDLTGACSHGRSTTYYAEAVSEDNFGTMKCGDYEEVSKECGSTYSSVRMGADTNAYMVEGDYYVPVNSKAPFGMI</t>
  </si>
  <si>
    <t>MRFFSGVFVILLIKLFQNANAGEVEVVGCGGFIKSHAEIDFSRVEIKLLKQGSLKDKTDCSPSNGYYFLPIYDKGDYLLSISPPPGWSFEPEQVELNFGKTDVCSQGRDVNFVFKGFGITGQVALAAGGGARGVDVELRSEQGEVRRKSDANGVFSFTPIIPGNYVVKASHARWHFSKAEHKVVVVSGNTELPANSVVSGFDVVGRFDSSSPLPGNLGVALYKKKGQSLVPKCETSSPAPPNSVNAYESASSCFSQLDKSGEYIFKNVPSGKYLLQAINLDSKLKLHLSPELLEEVGKDTLQIKDEFKITGFTVSGRVLTSAGGEPLKSAVIKVNGKKVAETDQGSYTLENLKAGTVNIEVESSQLQFSPLQVKAQINTASLPTIVPSAYEVGKVVSPKSHNVGLTKIGSTFHSSASTNAETGNWCAFLPVGKYTIEVLTTADKAAGVQFFPVQQQTEVRDAPVNGITFSQLRAKIRGELQCLPDATATCSAEVTLQALDATGQPTENKWKARAHRGKYVFKDMLPGPYELTIPQGNLCESTRVFLNVASAEEDAPPFVHKGYEVSIISSHRALMKYTHVTGPSEPKATESLKIASGVNTFCVKKYGSYDFKLEGCHTYDESLPSKFITPEPDQLQTIINAVAHKTGVRVLSTEPTADSIKLVLESESLGQEVITPVAESHKVDGKAYRYDTYLKPEQVLRITPVSDVLLFAPQQHEIVGSSDCVDIAFNFVATRLILRGKVVPAIKDAKITLSFPDQPELESLEVLTSVTGEFKFGPIEESLADLKAEKESYVFSDYNRQTASFSAHKLCEISVVVKDEAGQTLGGVLLSLSGESYRKNLVTGDNGAINFHSLSPSQYYLRPMMKEYKFEPNSKMIDIKDGTVSVTLVGKRFAYSIFGTVSSLNGDPFAGVNVQATADNSCPQQPEEATSANGQYRIRGLQPGCSYSVRVVPDKEIVERSIPAQHTVKVANEDVRDINLAISPLKIVDITARVTATLNEHYKTLRIVMYRKGNSDSPVFSQRVGTPVNKARLNPGITVFFPRIPLDGKSYVVELQSTLSDKTYTYKLPSTTFVADRGVFVELEFKPEVRAAEADLNQNSISALVLIALVAIAFFKQDLATSFLSFVSKLNDVAADLAQRQKSKTQVRKNEPINQREIEQMADQINAIKKKKTKK</t>
  </si>
  <si>
    <t>MALNSLPIVLALVVLAQGASFGQDERLRYDNYSVYKVKFETQAQRSILRLAEDRENFRLWHEAKDELHLMLSPGAFGELETEIQKTNVTAELFISNVQLIDSEEAANLKASRDGTFGWTKYNSLAEIYAWLDDILAAYPTITESFIVQSYEGRTIRGIKISYKSNNPGVLIESNIHAREWITSATATWLINEFLTSDELVRDLAENHDWYIVPVLNVDGFVYTHEKDRMWRKTRQPSEISSCIGAPNRNYDSHWMENEGASSNPCAEDYGGPKPFSEPEIQAMSEFVISIKDKIVLLAFHSYSQLLLSPYGHTKEEFPPNFDDMMEVAKAYGDAVESLPYGTVRYGSAAGILYPASGATIDWAYNEQGVEISYTIEFRDTGRYGFILPPVHIPNAEEALIGIAALLEKCKDLGYLGLKSA</t>
  </si>
  <si>
    <t>MERLPASACLIFVTLAVGSLAIQGGVFKELTTPLGQQIMRIAKSAEMCSMDTSVSPCDDFYGYACGNYATINAATSQKDTNIRQLMFANYLRRVRQVLEPRISTDRPMEVRVKYFYESCLDTAALRTKQRSHLLSVLREFGGMPAVEKSWDYVGFDAIEMMAQLLRRYGKLTLLGVYVVPDHFNSQIKRLQLGQRLLAESDEFASLWKKYALKMRLRNLLGLSEELARKTAEEIIELELELSRSADHRMNRDPRLMRHLTMLSNMSDAYGPILNVTRFVTSWLGSEYNLPVFESPSYLFQVKKILLSTPNHVVANYMLSSLLTDFEITANEEQQKVICHERITLFPDVVDHMVYHSLEQQNPYIANEMRSLWVELKSSFREMLSSPDIEWLEQTREELLEKLNGMSFEIAGGQAVNFEEQFGDLVVSSADYYGNIQRLLEVARILRTDLLRESSSVYYYHGVTATPIYETETNLVVLPVSYMQHRYLWDDYPAALKYGTLGFTMAHEMAHGFDDLNRLYDSRGNLNDNWSTQTKVGFELKNCLADQFSGMLYGNLRLRRLKSQAESIADNVGIRIAQSAYWKWLDQVEEETESLPHMTQSPEQLFFLSAAQFMCSDIYPERRANFVRNNFHPPYEARFAMMINSPAFAEAFQCSNSSKMNPPNKCLM</t>
  </si>
  <si>
    <t>MSVKLLIVALSLCLLQSGIVEGISLSLGDITLFNVNFKTPTFLGRSVAVSNVRLENDVDPNIQEDSHLNTYSLIKKYGYPAENHTLETDDGYILTLHRARPGATPVLLVHGLLDSSATWVMMGPNKGLGYLLYDQGYDVWMANVRGNYSRKHVKYSTHHAKFWDFTFHEMGKHDIPATMDYILNSTGVSQLHYIGHQGTVVFWIMASEKPEYMDKIILMQGLAPVAFLKHCRSPVVNFLAEWHLSSLVLKLIGVHEFLPKNEFISMFNRIICDETTITKEICSNVIFLTTGFDKQLNETMLPVIVGHSPAGASTKQMQHFGQLNRSGGFRQYDHGWLRNHWIYTIDPPSYHLENVRAKVALYYGQNDWLAPPEDVEMLNRKLPNVVEKYLVDKEFNHLDFIWGIDARELLWDRMLEIMRNHENSI</t>
  </si>
  <si>
    <t>MSVKLLIVALSLCLLQSGIVEGISLSLGDITLFNVNFKTPTFLGRSVAVSNVRLENDVDPNIQEDSHLNTYSLIKKYGYPAENHTLETDDGYILTLHRARPGATPVLLVHGLLDSSATWVMMGPNKGLGYLLYDQGYDVWMANVRGNYSRKHVKYSTHHAKFWDFTFHEMGKHDIPATMDYILNSTGVSQLHYIGHQGTVVFWIMASEKPEYMDKIILMQGLAPVAFLKHCRSPVVNFLAEWHLSVLKLIGVHEFLPKNEFISMFNRIICDETTITKEICSNVIFLTTGFDKLQNETMLPVIVGHSPAGASTKQMQHFGQLNRSGGFRQYDHGWLRNHWIYGTDPPSYHLENVRAKVALYYGQNDWLAPPEDVEMLNRKLPNVVEKYLVDDKFNHLDFIWGIDARELLWDRMLEIMRNHENSI</t>
  </si>
  <si>
    <t>MCINSKNNTHIHPSGVVDCTLIALSLCLLQSGIVEGISLSLGDITLFNVFKTPTFLGRSVAVDSNVRLENDVDPNIQEDSHLNTYSLIKKYGYPAENHLETDDGYILTLHRIARPGATPVLLVHGLLDSSATWVMMGPNKGLGYLLYQGYDVWMANVRGNTYSRKHVKYSTHHAKFWDFTFHEMGKHDIPATMDYINSTGVSQLHYIGHSQGTVVFWIMASEKPEYMDKIILMQGLAPVAFLKHCSPVVNFLAEWHLSVSLVLKLIGVHEFLPKNEFISMFNRIICDETTITKECSNVIFLTTGFDKLQLNETMLPVIVGHSPAGASTKQMQHFGQLNRSGGFQYDHGWLRNHWIYGTIDPPSYHLENVRAKVALYYGQNDWLAPPEDVEMLRKLPNVVEKYLVDDKEFNHLDFIWGIDARELLWDRMLEIMRNHENSI</t>
  </si>
  <si>
    <t xml:space="preserve">&gt;FBpp0087837 type=protein; loc=2R:complement(4343448..4343514,4343577..4343720,4343786..4345151,4345214..4345361); ID=FBpp0087837; name=Mal-A3-PA; parent=FBgn0002571,FBtr0088758; dbxref=FlyBase:FBpp0087837,FlyBase_Annotation_IDs:CG8695-PA,GB_protein:AAF59087.2,REFSEQ:NP_476628,GB_protein:AAF59087,FlyMine:FBpp0087837,modMine:FBpp0087837; MD5=c334335d4ed2d3da4ed81094ea2dca41; length=574; release=r5.49; species=Dmel; </t>
  </si>
  <si>
    <t xml:space="preserve">&gt;FBpp0298826 type=protein; loc=X:complement(11239300..11240195,11240262..11241915); ID=FBpp0298826; name=CG1597-PC; parent=FBgn0030289,FBtr0307491; dbxref=REFSEQ:NP_001245621,GB_protein:AFH07335,FlyBase:FBpp0298826,FlyBase_Annotation_IDs:CG1597-PC; MD5=d3ad1a2a29c1da91f5bdf1ffa76f5f1c; length=849; release=r5.49; species=Dmel; </t>
  </si>
  <si>
    <t xml:space="preserve">&gt;FBpp0288666 type=protein; loc=X:complement(11239300..11240195,11240262..11241915); ID=FBpp0288666; name=CG1597-PB; parent=FBgn0030289,FBtr0290227; dbxref=FlyBase:FBpp0288666,FlyBase_Annotation_IDs:CG1597-PB,REFSEQ:NP_572707,GB_protein:AAF48028,FlyMine:FBpp0288666,modMine:FBpp0288666; MD5=d3ad1a2a29c1da91f5bdf1ffa76f5f1c; length=849; release=r5.49; species=Dmel; </t>
  </si>
  <si>
    <t xml:space="preserve">&gt;FBpp0289337 type=protein; loc=3R:join(12958407..12959183,12959249..12959320); ID=FBpp0289337; name=CG31266-PB; parent=FBgn0051266,FBtr0300060; dbxref=FlyBase:FBpp0289337,FlyBase_Annotation_IDs:CG31266-PB,REFSEQ:NP_001138068,GB_protein:ACL83526,FlyMine:FBpp0289337,modMine:FBpp0289337; MD5=d469c8277465254b9c37d918856af044; length=282; release=r5.49; species=Dmel; </t>
  </si>
  <si>
    <t xml:space="preserve">&gt;FBpp0079688 type=protein; loc=2L:join(10639946..10642093,10642177..10642716,10642784..10642939,10642998..10643375); ID=FBpp0079688; name=CG31872-PA; parent=FBgn0051872,FBtr0080099; dbxref=FlyBase:FBpp0079688,FlyBase_Annotation_IDs:CG31872-PA,GB_protein:AAF52979.2,REFSEQ:NP_723603,GB_protein:AAF52979,FlyMine:FBpp0079688,modMine:FBpp0079688; MD5=d00555bd5cc8673813c1990a0d6999e2; length=1073; release=r5.49; species=Dmel; </t>
  </si>
  <si>
    <t xml:space="preserve">&gt;FBpp0079309 type=protein; loc=2L:complement(8495150..8496268); ID=FBpp0079309; name=Bace-PA; parent=FBgn0032049,FBtr0079701; dbxref=FlyBase:FBpp0079309,FlyBase_Annotation_IDs:CG13095-PA,GB_protein:AAF52686.1,REFSEQ:NP_609235,GB_protein:AAF52686,FlyMine:FBpp0079309,modMine:FBpp0079309; MD5=b77e0c902451691b056865a6a1e057f0; length=372; release=r5.49; species=Dmel; </t>
  </si>
  <si>
    <t xml:space="preserve">&gt;FBpp0084848 type=protein; loc=3R:25625620..25626639; ID=FBpp0084848; name=Ice-PA; parent=FBgn0019972,FBtr0085482; dbxref=FlyBase:FBpp0084848,FlyBase_Annotation_IDs:CG7788-PA,GB_protein:AAF56939.1,REFSEQ:NP_524551,GB_protein:AAF56939,FlyMine:FBpp0084848,modMine:FBpp0084848; MD5=bfe354e148ccb140cb7db8ec1ec55ec0; length=339; release=r5.49; species=Dmel; </t>
  </si>
  <si>
    <t xml:space="preserve">&gt;FBpp0072195 type=protein; loc=2R:complement(19965857..19967256,19967588..19967999); ID=FBpp0072195; name=CG10339-PA; parent=FBgn0034972,FBtr0072288; dbxref=GB_protein:AAF47159.1,FlyBase:FBpp0072195,FlyBase_Annotation_IDs:CG10339-PA,REFSEQ:NP_611881,GB_protein:AAF47159,FlyMine:FBpp0072195,modMine:FBpp0072195; MD5=4b948669816dbbb69ed545eae450ce56; length=603; release=r5.49; species=Dmel; </t>
  </si>
  <si>
    <t xml:space="preserve">&gt;FBpp0089225 type=protein; loc=2L:join(318028..318120,325678..325824,334120..334257,335415..335548,336018..336203,336349..336546,337016..337198,337938..338118,339207..339441,340710..340855,342579..342792,342866..343729,344024..344489,344576..344947,345009..345153,345215..345448); ID=FBpp0089225; name=Plc21C-PC; parent=FBgn0004611,FBtr0078049; dbxref=FlyBase:FBpp0089225,FlyBase_Annotation_IDs:CG4574-PC,GB_protein:AAS64633.1,REFSEQ:NP_995606,GB_protein:AAS64633,FlyMine:FBpp0089225,modMine:FBpp0089225; MD5=409647a9e151b3e7fc4c4e74f58dedff; length=1311; release=r5.49; species=Dmel; </t>
  </si>
  <si>
    <t xml:space="preserve">&gt;FBpp0089226 type=protein; loc=2L:join(318028..318120,325678..325824,334120..334257,335415..335548,336018..336203,336349..336546,337016..337198,337938..338118,339207..339441,340710..340855,342579..342792,342866..343729,344024..344489,344555..344947,345009..345153,345215..345448); ID=FBpp0089226; name=Plc21C-PD; parent=FBgn0004611,FBtr0078050; dbxref=FlyBase:FBpp0089226,FlyBase_Annotation_IDs:CG4574-PD,GB_protein:AAS64631.1,REFSEQ:NP_995605,GB_protein:AAS64631,FlyMine:FBpp0089226,modMine:FBpp0089226; MD5=3017fcba22e93e1e76873d3eea83261b; length=1318; release=r5.49; species=Dmel; </t>
  </si>
  <si>
    <t xml:space="preserve">&gt;FBpp0077710 type=protein; loc=2L:join(318028..318120,325678..325824,334120..334257,335415..335548,336018..336203,336349..336546,337016..337198,337938..338118,339207..339441,340710..340855,342579..342792,342866..343729,344042..344489,344555..344947,345009..345153,345215..345448); ID=FBpp0077710; name=Plc21C-PA; parent=FBgn0004611,FBtr0078047; dbxref=FlyBase:FBpp0077710,FlyBase_Annotation_IDs:CG4574-PA,GB_protein:AAN10493.1,REFSEQ:NP_476852,GB_protein:AAN10493; MD5=c6218ef28057f47031d21c6ebd488229; length=1312; release=r5.49; species=Dmel; </t>
  </si>
  <si>
    <t xml:space="preserve">&gt;FBpp0077711 type=protein; loc=2L:join(318028..318120,325678..325824,334120..334257,335415..335548,336018..336203,336349..336546,337016..337198,337938..338118,339207..339441,340710..340855,342579..342792,342866..343729,344042..344489,344555..344947,345009..345153,345215..345448); ID=FBpp0077711; name=Plc21C-PB; parent=FBgn0004611,FBtr0078048; dbxref=FlyBase:FBpp0077711,FlyBase_Annotation_IDs:CG4574-PB,GB_protein:AAF51507.1,REFSEQ:NP_476851,GB_protein:AAF51507,FlyMine:FBpp0077711,modMine:FBpp0077711; MD5=c6218ef28057f47031d21c6ebd488229; length=1312; release=r5.49; species=Dmel; </t>
  </si>
  <si>
    <t xml:space="preserve">&gt;FBpp0303523 type=protein; loc=2L:join(318028..318120,325678..325824,334120..334257,335415..335548,336018..336203,336349..336546,337938..338118,339207..339441,340710..340855,342579..342792,342866..343729,344024..344489,344576..344947,345009..345153,345215..345448); ID=FBpp0303523; name=Plc21C-PG; parent=FBgn0004611,FBtr0330673; dbxref=FlyBase:FBpp0303523,FlyBase_Annotation_IDs:CG4574-PG; MD5=faad0256f83198214a847e33877c3405; length=1250; release=r5.49; species=Dmel; </t>
  </si>
  <si>
    <t xml:space="preserve">&gt;FBpp0303524 type=protein; loc=2L:join(318028..318120,325678..325824,334120..334257,335415..335548,336018..336203,336349..336546,337016..337198,337938..338118,339207..339441,340710..340855,342579..342792,342866..343729,344039..344489,344576..344947,345009..345153,345215..345448); ID=FBpp0303524; name=Plc21C-PH; parent=FBgn0004611,FBtr0330674; dbxref=FlyBase:FBpp0303524,FlyBase_Annotation_IDs:CG4574-PH; MD5=8a87ea92bca9b00738e8f9c7d886556a; length=1306; release=r5.49; species=Dmel; </t>
  </si>
  <si>
    <t xml:space="preserve">&gt;FBpp0076579 type=protein; loc=3L:complement(7378808..7379782,7379847..7380386); ID=FBpp0076579; name=CG8564-PA; parent=FBgn0035776,FBtr0076869; dbxref=FlyBase:FBpp0076579,FlyBase_Annotation_IDs:CG8564-PA,GB_protein:AAF50565.1,REFSEQ:NP_648115,GB_protein:AAF50565,FlyMine:FBpp0076579,modMine:FBpp0076579; MD5=49cae66d00599b865b1e758353db7309; length=504; release=r5.49; species=Dmel; </t>
  </si>
  <si>
    <t xml:space="preserve">&gt;FBpp0308494 type=protein; loc=3L:complement(7378808..7379782,7379847..7380356,7380559..7380636); ID=FBpp0308494; name=CG8564-PC; parent=FBgn0035776,FBtr0339402; dbxref=FlyBase:FBpp0308494,FlyBase_Annotation_IDs:CG8564-PC; MD5=5aa0f631a5135b5d534906802fcaf54d; length=520; release=r5.49; species=Dmel; </t>
  </si>
  <si>
    <t xml:space="preserve">&gt;FBpp0293830 type=protein; loc=X:1546566..1546919; ID=FBpp0293830; name=CG11509-PA; parent=FBgn0029584,FBtr0305287; dbxref=REFSEQ:NP_569930,GB_protein:AAF45649,FlyBase:FBpp0293830,FlyBase_Annotation_IDs:CG11509-PA; MD5=7a233cec66b89e12a3bd8928e7436a13; length=117; release=r5.49; species=Dmel; </t>
  </si>
  <si>
    <t xml:space="preserve">&gt;FBpp0110099 type=protein; loc=2L:complement(5215283..5215421,5215474..5215642,5215705..5216282,5216335..5216437,5216487..5216514); ID=FBpp0110099; name=CG14034-PB; parent=FBgn0250847,FBtr0110802; dbxref=FlyBase:FBpp0110099,FlyBase_Annotation_IDs:CG14034-PB,REFSEQ:NP_001036339,GB_protein:ABI31293,FlyMine:FBpp0110099,modMine:FBpp0110099; MD5=b7fcee4c9ad35368fee0abb4d7dd23ba; length=338; release=r5.49; species=Dmel; </t>
  </si>
  <si>
    <t xml:space="preserve">&gt;FBpp0081068 type=protein; loc=3R:complement(3371694..3372877,3373492..3373958,3374614..3374660); ID=FBpp0081068; name=alpha-Est1-PA; parent=FBgn0015568,FBtr0081544; dbxref=FlyBase:FBpp0081068,FlyBase_Annotation_IDs:CG1031-PA,GB_protein:AAF54002.3,REFSEQ:NP_524269,GB_protein:AAF54002,FlyMine:FBpp0081068,modMine:FBpp0081068; MD5=942b2ae05e14bbbd8862f0bab99d14f9; length=565; release=r5.49; species=Dmel; </t>
  </si>
  <si>
    <t xml:space="preserve">&gt;FBpp0082113 type=protein; loc=3R:join(8459081..8459143,8459204..8459899,8459964..8460374); ID=FBpp0082113; name=CG18530-PA; parent=FBgn0042207,FBtr0082644; dbxref=FlyBase:FBpp0082113,FlyBase_Annotation_IDs:CG18530-PA,GB_protein:AAF54840.3,REFSEQ:NP_652714,GB_protein:AAF54840,FlyMine:FBpp0082113,modMine:FBpp0082113; MD5=801cb17aab5f1c9d41c3337c6a5ebc25; length=389; release=r5.49; species=Dmel; </t>
  </si>
  <si>
    <t xml:space="preserve">&gt;FBpp0288391 type=protein; loc=3R:complement(3312552..3313177,3313237..3313948,3314024..3314336,3317063..3317115); ID=FBpp0288391; name=alpha-Est10-PB; parent=FBgn0015569,FBtr0289953; dbxref=FlyBase:FBpp0288391,FlyBase_Annotation_IDs:CG1131-PB,REFSEQ:NP_524257,GB_protein:AAG22202,FlyMine:FBpp0288391,modMine:FBpp0288391; MD5=fbbd7ff915da395f4b30127f953a0c73; length=567; release=r5.49; species=Dmel; </t>
  </si>
  <si>
    <t xml:space="preserve">&gt;FBpp0297077 type=protein; loc=3R:complement(3312552..3313177,3313237..3313948,3314024..3314336,3319451..3319545); ID=FBpp0297077; name=alpha-Est10-PC; parent=FBgn0015569,FBtr0305910; dbxref=REFSEQ:NP_001246962,GB_protein:AFH06281,FlyBase:FBpp0297077,FlyBase_Annotation_IDs:CG1131-PC; MD5=a9719c7f32ac130eeb20728ba389377b; length=581; release=r5.49; species=Dmel; </t>
  </si>
  <si>
    <t xml:space="preserve">&gt;FBpp0297078 type=protein; loc=3R:complement(3312552..3313177,3313237..3313948,3314024..3314336,3314411..3314412); ID=FBpp0297078; name=alpha-Est10-PD; parent=FBgn0015569,FBtr0305911; dbxref=REFSEQ:NP_001246963,GB_protein:AFH06282,FlyBase:FBpp0297078,FlyBase_Annotation_IDs:CG1131-PD; MD5=c5b1d0bd1384d643772419787bb96af1; length=550; release=r5.49; species=Dmel; </t>
  </si>
  <si>
    <t xml:space="preserve">&gt;FBpp0076752 type=protein; loc=3L:join(6053046..6053554,6053613..6053788,6053847..6054478); ID=FBpp0076752; name=CG6592-PA; parent=FBgn0035669,FBtr0077044; dbxref=FlyBase:FBpp0076752,FlyBase_Annotation_IDs:CG6592-PA,GB_protein:AAF50709.1,REFSEQ:NP_648016,GB_protein:AAF50709,FlyMine:FBpp0076752,modMine:FBpp0076752; MD5=027ae506a71839e2d6fc59cd8d8252c4; length=438; release=r5.49; species=Dmel; </t>
  </si>
  <si>
    <t xml:space="preserve">&gt;FBpp0289738 type=protein; loc=X:complement(10171589..10171735,10171794..10172055,10172125..10172263,10172326..10172550,10172612..10173224,10217599..10218216); ID=FBpp0289738; name=alpha-Man-I-PJ; parent=FBgn0259170,FBtr0300511; dbxref=FlyBase:FBpp0289738,FlyBase_Annotation_IDs:CG42275-PJ,REFSEQ:NP_727407,GB_protein:AAF46570; MD5=8aaaa6aa87c96e3cb74acf673e271f7c; length=667; release=r5.49; species=Dmel; </t>
  </si>
  <si>
    <t xml:space="preserve">&gt;FBpp0289739 type=protein; loc=X:complement(10171589..10171735,10171794..10172055,10172125..10172263,10172326..10172550,10172612..10173224,10180482..10181027); ID=FBpp0289739; name=alpha-Man-I-PK; parent=FBgn0259170,FBtr0300512; dbxref=FlyBase:FBpp0289739,FlyBase_Annotation_IDs:CG42275-PK,REFSEQ:NP_511105,GB_protein:AAF46571,FlyMine:FBpp0289739,modMine:FBpp0289739; MD5=697dfd3f2d398583927688388a999cbf; length=643; release=r5.49; species=Dmel; </t>
  </si>
  <si>
    <t xml:space="preserve">&gt;FBpp0288907 type=protein; loc=X:complement(10171589..10171735,10171794..10172055,10172125..10172263,10172326..10172550,10172612..10173224,10217599..10218216); ID=FBpp0288907; name=alpha-Man-I-PH; parent=FBgn0259170,FBtr0299632; dbxref=FlyBase:FBpp0288907,FlyBase:FBpp0089390,FlyBase_Annotation_IDs:CG32684-PG,FlyBase_Annotation_IDs:CG42275-PH,REFSEQ:NP_996395,GB_protein:AAS65306; MD5=8aaaa6aa87c96e3cb74acf673e271f7c; length=667; release=r5.49; species=Dmel; </t>
  </si>
  <si>
    <t xml:space="preserve">&gt;FBpp0288908 type=protein; loc=X:complement(10171589..10171735,10171794..10172055,10172125..10172263,10172326..10172550,10172612..10173224,10201926..10202594); ID=FBpp0288908; name=alpha-Man-I-PI; parent=FBgn0259170,FBtr0299633; dbxref=FlyBase:FBpp0288908,FlyBase_Annotation_IDs:CG42275-PI,REFSEQ:NP_727408,GB_protein:AAN09256,FlyMine:FBpp0288908,modMine:FBpp0288908; MD5=08e2543517689f8d5801cdacfb9e3f9e; length=684; release=r5.49; species=Dmel; </t>
  </si>
  <si>
    <t xml:space="preserve">&gt;FBpp0289740 type=protein; loc=X:complement(10171589..10171735,10171794..10172055,10172125..10172263,10172326..10172550,10172612..10173224,10217599..10218216); ID=FBpp0289740; name=alpha-Man-I-PL; parent=FBgn0259170,FBtr0300513; dbxref=FlyBase:FBpp0289740,FlyBase_Annotation_IDs:CG42275-PL,REFSEQ:NP_996399,GB_protein:AAS65302,FlyMine:FBpp0289740,modMine:FBpp0289740; MD5=8aaaa6aa87c96e3cb74acf673e271f7c; length=667; release=r5.49; species=Dmel; </t>
  </si>
  <si>
    <t xml:space="preserve">&gt;FBpp0289741 type=protein; loc=X:complement(10171589..10171735,10171794..10172055,10172125..10172263,10172326..10172550,10172612..10173224,10217599..10218216); ID=FBpp0289741; name=alpha-Man-I-PM; parent=FBgn0259170,FBtr0300514; dbxref=FlyBase:FBpp0289741,FlyBase_Annotation_IDs:CG42275-PM,REFSEQ:NP_996398,GB_protein:AAS65303; MD5=8aaaa6aa87c96e3cb74acf673e271f7c; length=667; release=r5.49; species=Dmel; </t>
  </si>
  <si>
    <t xml:space="preserve">&gt;FBpp0289742 type=protein; loc=X:complement(10171589..10171735,10171794..10172055,10172125..10172263,10172326..10172550,10172612..10173224,10217599..10218216); ID=FBpp0289742; name=alpha-Man-I-PN; parent=FBgn0259170,FBtr0300515; dbxref=FlyBase:FBpp0289742,FlyBase_Annotation_IDs:CG42275-PN,REFSEQ:NP_996397,GB_protein:AAS65304; MD5=8aaaa6aa87c96e3cb74acf673e271f7c; length=667; release=r5.49; species=Dmel; </t>
  </si>
  <si>
    <t xml:space="preserve">&gt;FBpp0289743 type=protein; loc=X:complement(10171589..10171735,10171794..10172055,10172125..10172263,10172326..10172550,10172612..10173224,10217599..10218216); ID=FBpp0289743; name=alpha-Man-I-PO; parent=FBgn0259170,FBtr0300516; dbxref=FlyBase:FBpp0289743,FlyBase_Annotation_IDs:CG42275-PO,REFSEQ:NP_996396,GB_protein:AAS65305; MD5=8aaaa6aa87c96e3cb74acf673e271f7c; length=667; release=r5.49; species=Dmel; </t>
  </si>
  <si>
    <t xml:space="preserve">&gt;FBpp0304147 type=protein; loc=X:complement(10171589..10171735,10171794..10172055,10172125..10172263,10172326..10172550,10172612..10173224,10180482..10181027); ID=FBpp0304147; name=alpha-Man-I-PP; parent=FBgn0259170,FBtr0331759; dbxref=FlyBase:FBpp0304147,FlyBase_Annotation_IDs:CG42275-PP; MD5=697dfd3f2d398583927688388a999cbf; length=643; release=r5.49; species=Dmel; </t>
  </si>
  <si>
    <t xml:space="preserve">&gt;FBpp0075139 type=protein; loc=3L:join(16345154..16345268,16345330..16346015,16346071..16346313); ID=FBpp0075139; name=CG4933-PA; parent=FBgn0036615,FBtr0075381; dbxref=FlyBase:FBpp0075139,FlyBase_Annotation_IDs:CG4933-PA,GB_protein:AAF49481.1,REFSEQ:NP_648880,GB_protein:AAF49481,FlyMine:FBpp0075139,modMine:FBpp0075139; MD5=dfa3106881d93d5fb737f8ce93e5936c; length=347; release=r5.49; species=Dmel; </t>
  </si>
  <si>
    <t xml:space="preserve">&gt;FBpp0086775 type=protein; loc=2R:complement(9665864..9667447); ID=FBpp0086775; name=S-Lap7-PA; parent=FBgn0033868,FBtr0087649; dbxref=FlyBase:FBpp0086775,FlyBase_Annotation_IDs:CG13340-PA,GB_protein:AAF58338.1,REFSEQ:NP_610900,GB_protein:AAF58338,FlyMine:FBpp0086775,modMine:FBpp0086775; MD5=d5e5817a4123d131b94748e5b23537d7; length=527; release=r5.49; species=Dmel; </t>
  </si>
  <si>
    <t xml:space="preserve">&gt;FBpp0304547 type=protein; loc=2R:complement(9665864..9667447); ID=FBpp0304547; name=S-Lap7-PB; parent=FBgn0033868,FBtr0332255; dbxref=FlyBase:FBpp0304547,FlyBase_Annotation_IDs:CG13340-PB; MD5=d5e5817a4123d131b94748e5b23537d7; length=527; release=r5.49; species=Dmel; </t>
  </si>
  <si>
    <t xml:space="preserve">&gt;FBpp0083832 type=protein; loc=3R:join(19512008..19512083,19512434..19512826,19513043..19513352,19513413..19513836); ID=FBpp0083832; name=SPE-PA; parent=FBgn0039102,FBtr0084440; dbxref=FlyBase:FBpp0083832,FlyBase_Annotation_IDs:CG16705-PA,GB_protein:AAF56160.2,REFSEQ:NP_651168,GB_protein:AAF56160,FlyMine:FBpp0083832,modMine:FBpp0083832; MD5=d89ea9034f5e1a0f055d7435252bffd2; length=400; release=r5.49; species=Dmel; </t>
  </si>
  <si>
    <t xml:space="preserve">&gt;FBpp0087983 type=protein; loc=2R:join(3442378..3442469,3442527..3442770,3444293..3445895,3445957..3446126,3446192..3446521,3446579..3446676,3446735..3447135,3447196..3447522,3447586..3447769,3447830..3447989,3448050..3448176,3448239..3448384,3448448..3448759); ID=FBpp0087983; name=Corin-PB; parent=FBgn0033192,FBtr0088909; dbxref=FlyBase:FBpp0087983,FlyBase_Annotation_IDs:CG2105-PB,GB_protein:AAS64900.1,REFSEQ:NP_995773,GB_protein:AAS64900,FlyMine:FBpp0087983,modMine:FBpp0087983; MD5=7129e497e4233441dfbd95bbbe8bfb58; length=1397; release=r5.49; species=Dmel; </t>
  </si>
  <si>
    <t xml:space="preserve">&gt;FBpp0307926 type=protein; loc=2R:join(3442378..3442469,3442527..3442770,3444293..3445895,3445957..3446126,3446192..3446521,3446579..3446676,3446735..3447135,3447196..3447522,3447586..3447769,3447830..3447989,3448050..3448176,3448239..3448384,3448448..3448759); ID=FBpp0307926; name=Corin-PC; parent=FBgn0033192,FBtr0336996; dbxref=FlyBase:FBpp0307926,FlyBase_Annotation_IDs:CG2105-PC; MD5=7129e497e4233441dfbd95bbbe8bfb58; length=1397; release=r5.49; species=Dmel; </t>
  </si>
  <si>
    <t xml:space="preserve">&gt;FBpp0292849 type=protein; loc=3R:join(8464203..8464286,8464342..8464401,8464458..8465153,8465217..8465669); ID=FBpp0292849; name=CG11608-PB; parent=FBgn0038069,FBtr0303841; dbxref=FlyBase:FBpp0292849,FlyBase_Annotation_IDs:CG11608-PB,REFSEQ:NP_650218,GB_protein:AAF54843,FlyMine:FBpp0292849,modMine:FBpp0292849; MD5=433b77bc2368b5431dea6078f22fc02e; length=430; release=r5.49; species=Dmel; </t>
  </si>
  <si>
    <t xml:space="preserve">&gt;FBpp0300792 type=protein; loc=X:complement(19474579..19474967,19475029..19475692); ID=FBpp0300792; name=CG14218-PB; parent=FBgn0031031,FBtr0308568; dbxref=FlyBase:FBpp0300792,FlyBase_Annotation_IDs:CG14218-PB,REFSEQ:NP_608320,GB_protein:AAF48974; MD5=018cbe41832f8f420efc3f7114ddd313; length=350; release=r5.49; species=Dmel; </t>
  </si>
  <si>
    <t xml:space="preserve">&gt;FBpp0300793 type=protein; loc=X:complement(19474955..19474967,19475046..19475692); ID=FBpp0300793; name=CG14218-PC; parent=FBgn0031031,FBtr0308569; dbxref=FlyBase:FBpp0300793,FlyBase_Annotation_IDs:CG14218-PC,REFSEQ:NP_001245757,GB_protein:AFH07469; MD5=6abcf9eab509298b59034cb3bd985b18; length=219; release=r5.49; species=Dmel; </t>
  </si>
  <si>
    <t xml:space="preserve">&gt;FBpp0074735 type=protein; loc=3L:complement(19601526..19601768,19601832..19602021,19602081..19602809,19602866..19603288,19603352..19603656,19603715..19603844,19603902..19604307,19604425..19604680,19604844..19605182); ID=FBpp0074735; name=Lon-PA; parent=FBgn0036892,FBtr0074967; dbxref=FlyBase:FBpp0074735,FlyBase_Annotation_IDs:CG8798-PA,GB_protein:AAF49134,REFSEQ:NP_649133,FlyMine:FBpp0074735,modMine:FBpp0074735; MD5=46908eb231bc18130f608504ce6824f4; length=1006; release=r5.49; species=Dmel; </t>
  </si>
  <si>
    <t xml:space="preserve">&gt;FBpp0271918 type=protein; loc=3L:complement(19601526..19601768,19601832..19602021,19602081..19602809,19602866..19603288,19603352..19603656,19603715..19603844,19603902..19604361,19604425..19604680,19604844..19605182); ID=FBpp0271918; name=Lon-PC; parent=FBgn0036892,FBtr0273410; dbxref=FlyBase_Annotation_IDs:CG8798-PC,FlyBase:FBpp0271918,REFSEQ:NP_730435,GB_protein:AAN11654,FlyMine:FBpp0271918,modMine:FBpp0271918; MD5=02eeee66ce11e080595fc1271fcbe794; length=1024; release=r5.49; species=Dmel; </t>
  </si>
  <si>
    <t xml:space="preserve">&gt;FBpp0072001 type=protein; loc=2R:complement(19641854..19641860,19644938..19645017,19645218..19645449,19645510..19645674,19645999..19646125,19647249..19647304,19648376..19648518,19654858..19654962,19655668..19655930,19656470..19656599,19666539..19666634,19673435..19673878,19679519..19679590); ID=FBpp0072001; name=CG9850-PA; parent=FBgn0034903,FBtr0100329; dbxref=FlyBase_Annotation_IDs:CG9850-PA,FlyBase:FBpp0072001,GB_protein:AAF47059.2,FlyBase_Annotation_IDs:CG11169-PA,REFSEQ:NP_611827,GB_protein:AAF47059,FlyMine:FBpp0072001,modMine:FBpp0072001; MD5=7cafd5a3a8b16fc9fea3c51480732bf9; length=639; release=r5.49; species=Dmel; </t>
  </si>
  <si>
    <t xml:space="preserve">&gt;FBpp0288559 type=protein; loc=2R:complement(19643294..19644689,19644938..19645017,19645218..19645449,19645510..19645674,19645999..19646125,19647249..19647304,19648376..19648518,19654858..19654962,19655668..19655930,19656470..19656599,19666539..19666634,19673435..19673878,19679519..19679590); ID=FBpp0288559; name=CG9850-PC; parent=FBgn0034903,FBtr0290120; dbxref=FlyBase:FBpp0288559,FlyBase_Annotation_IDs:CG9850-PC,REFSEQ:NP_001137746,GB_protein:ACL83199,FlyMine:FBpp0288559,modMine:FBpp0288559; MD5=794c58cddcd17ba73f18b8d07e20ae5e; length=1102; release=r5.49; species=Dmel; </t>
  </si>
  <si>
    <t xml:space="preserve">&gt;FBpp0302011 type=protein; loc=2R:complement(19641832..19641860,19643887..19644689,19644938..19645017,19645218..19645449,19645510..19645674,19645999..19646125,19648145..19648197,19648376..19648518,19654858..19654962,19655668..19655930,19656470..19656599,19666539..19666634,19673435..19673878,19679519..19679590); ID=FBpp0302011; name=CG9850-PD; parent=FBgn0034903,FBtr0310328; dbxref=FlyBase:FBpp0302011,FlyBase_Annotation_IDs:CG9850-PD; MD5=29e4f2fd6eee3c9d52eb2ea97479bcd8; length=913; release=r5.49; species=Dmel; </t>
  </si>
  <si>
    <t xml:space="preserve">&gt;FBpp0302012 type=protein; loc=2R:complement(19643294..19644074,19644938..19645017,19645218..19645449,19645510..19645674,19645999..19646125,19648145..19648197,19648376..19648518,19654858..19654962,19655668..19655930,19656470..19656599,19666539..19666634,19673435..19673878,19679519..19679590); ID=FBpp0302012; name=CG9850-PE; parent=FBgn0034903,FBtr0310329; dbxref=FlyBase:FBpp0302012,FlyBase_Annotation_IDs:CG9850-PE; MD5=9cdf9040cfd99663a26c75b87e220d1a; length=896; release=r5.49; species=Dmel; </t>
  </si>
  <si>
    <t xml:space="preserve">&gt;FBpp0302013 type=protein; loc=2R:complement(19641854..19641860,19644938..19645017,19645218..19645449,19645510..19645674,19645999..19646125,19648145..19648197,19648376..19648518,19654858..19654962,19655668..19655930,19656470..19656599,19666539..19666634,19673435..19673878,19679519..19679590); ID=FBpp0302013; name=CG9850-PF; parent=FBgn0034903,FBtr0310330; dbxref=FlyBase:FBpp0302013,FlyBase_Annotation_IDs:CG9850-PF; MD5=828112278ecfdaf2265df8c8c7274958; length=638; release=r5.49; species=Dmel; </t>
  </si>
  <si>
    <t xml:space="preserve">&gt;FBpp0084877 type=protein; loc=3R:complement(25751021..25751576,25751634..25751896); ID=FBpp0084877; name=Jon99Ci-PA; parent=FBgn0003358,FBtr0085511; dbxref=FlyBase:FBpp0084877,FlyBase_Annotation_IDs:CG31039-PA,GB_protein:AAF56973.1,REFSEQ:NP_524555,GB_protein:AAF56973,FlyMine:FBpp0084877,modMine:FBpp0084877; MD5=a1768e828d758fd37e19bc4f0e819dfd; length=272; release=r5.49; species=Dmel; </t>
  </si>
  <si>
    <t xml:space="preserve">&gt;FBpp0087151 type=protein; loc=2R:complement(7874377..7874467,7874532..7874731,7874786..7875006,7875507..7875801,7875867..7876068,7876128..7876174); ID=FBpp0087151; name=rho-7-PA; parent=FBgn0033672,FBtr0088045; dbxref=FlyBase:FBpp0087151,FlyBase_Annotation_IDs:CG8972-PA,GB_protein:AAF58598.1,REFSEQ:NP_523704,GB_protein:AAF58598,FlyMine:FBpp0087151,modMine:FBpp0087151; MD5=0e27af4881da2ee6b0fdf0ddc238adf9; length=351; release=r5.49; species=Dmel; </t>
  </si>
  <si>
    <t xml:space="preserve">&gt;FBpp0308636 type=protein; loc=2R:complement(7874377..7874467,7874532..7874731,7874786..7875006,7875507..7875801,7875867..7876068,7876128..7876174); ID=FBpp0308636; name=rho-7-PB; parent=FBgn0033672,FBtr0339555; dbxref=FlyBase:FBpp0308636,FlyBase_Annotation_IDs:CG8972-PB; MD5=0e27af4881da2ee6b0fdf0ddc238adf9; length=351; release=r5.49; species=Dmel; </t>
  </si>
  <si>
    <t xml:space="preserve">&gt;FBpp0289339 type=protein; loc=3L:join(3615394..3615622,3615698..3616162,3616222..3616420,3616477..3616549); ID=FBpp0289339; name=CG10357-PC; parent=FBgn0035453,FBtr0300062; dbxref=FlyBase:FBpp0289339,FlyBase_Annotation_IDs:CG10357-PC,REFSEQ:NP_647821,GB_protein:AAF47783,FlyMine:FBpp0289339,modMine:FBpp0289339; MD5=12f77538f711bb7dda714b1c35be5332; length=321; release=r5.49; species=Dmel; </t>
  </si>
  <si>
    <t xml:space="preserve">&gt;FBpp0082704 type=protein; loc=3R:join(11965569..11965609,11966305..11966904,11967101..11967294,11967387..11967712,11968408..11968837,11969352..11969541,11969617..11969914,11970145..11970294,11970350..11970484); ID=FBpp0082704; name=Sb-PA; parent=FBgn0003319,FBtr0083250; dbxref=FlyBase:FBpp0082704,FlyBase_Annotation_IDs:CG4316-PA,GB_protein:AAF55277.1,REFSEQ:NP_476709,GB_protein:AAF55277,FlyMine:FBpp0082704,modMine:FBpp0082704; MD5=9256aa6d2c526dbc7b633882df6b355b; length=787; release=r5.49; species=Dmel;  </t>
  </si>
  <si>
    <t xml:space="preserve">&gt;FBpp0073366 type=protein; loc=X:join(11494120..11494359,11498345..11498706,11498769..11499111,11499171..11499479); ID=FBpp0073366; name=rho-4-PA; parent=FBgn0030318,FBtr0073519; dbxref=FlyBase:FBpp0073366,FlyBase_Annotation_IDs:CG1697-PA,GB_protein:AAF48067.2,REFSEQ:NP_727538,GB_protein:AAF48067,FlyMine:FBpp0073366,modMine:FBpp0073366; MD5=32281c23f5d64933932f93b84c4140b2; length=417; release=r5.49; species=Dmel; </t>
  </si>
  <si>
    <t xml:space="preserve">&gt;FBpp0306055 type=protein; loc=3R:complement(3397966..3399125,3399265..3399377,3399557..3399708,3400000..3400138,3401842..3402054,3404104..3404140,3404688..3405080,3405409..3405606,3406521..3406787,3422711..3422874,3428826..3429469); ID=FBpp0306055; name=CG34127-PC; parent=FBgn0083963,FBtr0333927; dbxref=FlyBase:FBpp0306055,FlyBase_Annotation_IDs:CG34127-PC; MD5=f841c7f11e08238b5dbb9feefb69b3ea; length=1159; release=r5.49; species=Dmel; </t>
  </si>
  <si>
    <t xml:space="preserve">&gt;FBpp0290294 type=protein; loc=3R:complement(3397966..3399125,3399265..3399377,3399557..3399708,3400000..3400138,3401842..3402054,3404104..3404140,3404688..3405080,3405409..3405606,3406521..3406787,3422711..3422874,3428826..3429469); ID=FBpp0290294; name=CG34127-PB; parent=FBgn0083963,FBtr0301072; dbxref=REFSEQ:NP_001036685,GB_protein:AAF53999,FlyBase:FBpp0290294,FlyBase_Annotation_IDs:CG34127-PB,FlyMine:FBpp0290294,modMine:FBpp0290294; MD5=f841c7f11e08238b5dbb9feefb69b3ea; length=1159; release=r5.49; species=Dmel; </t>
  </si>
  <si>
    <t xml:space="preserve">&gt;FBpp0290431 type=protein; loc=3R:join(15491277..15491319,15493927..15494013,15494077..15495529,15495586..15495696,15495750..15496062,15496123..15496222,15496284..15496342); ID=FBpp0290431; name=CG7432-PB; parent=FBgn0038727,FBtr0301213; dbxref=REFSEQ:NP_650825,GB_protein:AAF55692,FlyBase:FBpp0290431,FlyBase_Annotation_IDs:CG7432-PB,FlyMine:FBpp0290431,modMine:FBpp0290431; MD5=11e5a885ae55aae1c0a9729c1446871e; length=721; release=r5.49; species=Dmel; </t>
  </si>
  <si>
    <t xml:space="preserve">&gt;FBpp0076578 type=protein; loc=3L:complement(7395463..7395760,7395828..7396718,7396936..7397003); ID=FBpp0076578; name=CG8560-PA; parent=FBgn0035781,FBtr0076868; dbxref=FlyBase:FBpp0076578,FlyBase_Annotation_IDs:CG8560-PA,GB_protein:AAF50560.2,REFSEQ:NP_648120,GB_protein:AAF50560,FlyMine:FBpp0076578,modMine:FBpp0076578; MD5=c67a758288c3df1b5f4f2053eeeb6d68; length=418; release=r5.49; species=Dmel; </t>
  </si>
  <si>
    <t xml:space="preserve">&gt;FBpp0304971 type=protein; loc=3L:complement(7395463..7395760,7395828..7396718,7396936..7397003); ID=FBpp0304971; name=CG8560-PB; parent=FBgn0035781,FBtr0332725; dbxref=FlyBase:FBpp0304971,FlyBase_Annotation_IDs:CG8560-PB; MD5=c67a758288c3df1b5f4f2053eeeb6d68; length=418; release=r5.49; species=Dmel; </t>
  </si>
  <si>
    <t xml:space="preserve">&gt;FBpp0303630 type=protein; loc=2L:complement(2418475..2419498,2419551..2419665,2419734..2419764); ID=FBpp0303630; name=CG34447-PB; parent=FBgn0085476,FBtr0331203; dbxref=FlyBase:FBpp0303630,FlyBase_Annotation_IDs:CG34447-PB; MD5=a6de15c42f57c1c0a992a213b24945f4; length=389; release=r5.49; species=Dmel; </t>
  </si>
  <si>
    <t xml:space="preserve">&gt;FBpp0111663 type=protein; loc=2L:complement(2418475..2419498,2419551..2419665,2419734..2419764); ID=FBpp0111663; name=CG34447-PA; parent=FBgn0085476,FBtr0112751; dbxref=GB_protein:AAF51253,FlyBase:FBpp0077463,GB_protein:AAF51253.2,FlyBase:FBpp0111663,FlyBase_Annotation_IDs:CG34447-PA,FlyBase_Annotation_IDs:CG31684-PA,REFSEQ:NP_001097060,GB_protein:ABV53607,FlyMine:FBpp0111663,modMine:FBpp0111663; MD5=a6de15c42f57c1c0a992a213b24945f4; length=389; release=r5.49; species=Dmel; </t>
  </si>
  <si>
    <t xml:space="preserve">&gt;FBpp0086764 type=protein; loc=2R:join(9727583..9727810,9727880..9728149,9728210..9728479,9728538..9728822,9728886..9729152); ID=FBpp0086764; name=CG6357-PA; parent=FBgn0033875,FBtr0087638; dbxref=FlyBase:FBpp0086764,FlyBase_Annotation_IDs:CG6357-PA,GB_protein:AAF58330.1,REFSEQ:NP_610907,GB_protein:AAF58330,FlyMine:FBpp0086764,modMine:FBpp0086764; MD5=917a09c48b434cd6a8fd20bac7840719; length=439; release=r5.49; species=Dmel; </t>
  </si>
  <si>
    <t xml:space="preserve">&gt;FBpp0289348 type=protein; loc=3R:join(8867814..8867962,8868044..8868365,8868607..8868716,8868973..8869390,8869444..8869573,8869643..8869728); ID=FBpp0289348; name=CG11670-PD; parent=FBgn0038114,FBtr0300071; dbxref=FlyBase:FBpp0289348,FlyBase_Annotation_IDs:CG11670-PD,REFSEQ:NP_001097767,GB_protein:ABW08658,FlyMine:FBpp0289348,modMine:FBpp0289348; MD5=ec817ac6ef352c032e40bc11b65702d9; length=404; release=r5.49; species=Dmel; </t>
  </si>
  <si>
    <t xml:space="preserve">&gt;FBpp0289349 type=protein; loc=3R:join(8867814..8868365,8868607..8868716,8868973..8869390,8869444..8869573,8869643..8869689,8869935..8870123); ID=FBpp0289349; name=CG11670-PE; parent=FBgn0038114,FBtr0300072; dbxref=FlyBase:FBpp0289349,FlyBase_Annotation_IDs:CG11670-PE,REFSEQ:NP_001097768,GB_protein:ABW08659,FlyMine:FBpp0289349,modMine:FBpp0289349; MD5=154b844b797823d4c101574cce67cdc9; length=481; release=r5.49; species=Dmel; </t>
  </si>
  <si>
    <t xml:space="preserve">&gt;FBpp0079344 type=protein; loc=2L:complement(8773004..8774185,8774246..8775089,8775153..8775623,8775683..8776053,8776116..8776196); ID=FBpp0079344; name=CG9466-PA; parent=FBgn0032068,FBtr0079742; dbxref=FlyBase:FBpp0079344,FlyBase_Annotation_IDs:CG9466-PA,GB_protein:AAF52710.1,REFSEQ:NP_609252,GB_protein:AAF52710,FlyMine:FBpp0079344,modMine:FBpp0079344; MD5=fc92914417beee05753eb85485fe80ea; length=982; release=r5.49; species=Dmel; </t>
  </si>
  <si>
    <t xml:space="preserve">&gt;FBpp0072581 type=protein; loc=3L:join(1518674..1518796,1519947..1520763,1521134..1522458,1522522..1522644,1522707..1522919); ID=FBpp0072581; name=Psa-PD; parent=FBgn0261243,FBtr0072697; dbxref=FlyBase:FBpp0072581,FlyBase_Annotation_IDs:CG1009-PD,GB_protein:AAN11483.1,REFSEQ:NP_728617,GB_protein:AAN11483; MD5=b3c221aecf56a0f7e64c45678258d23a; length=866; release=r5.49; species=Dmel; </t>
  </si>
  <si>
    <t xml:space="preserve">&gt;FBpp0072582 type=protein; loc=3L:join(1518674..1518796,1519947..1520763,1521134..1522458,1522522..1522644,1522707..1522919); ID=FBpp0072582; name=Psa-PB; parent=FBgn0261243,FBtr0072698; dbxref=FlyBase:FBpp0072582,FlyBase_Annotation_IDs:CG1009-PB,GB_protein:AAN11482.1,REFSEQ:NP_647617,GB_protein:AAN11482,FlyMine:FBpp0072582,modMine:FBpp0072582; MD5=b3c221aecf56a0f7e64c45678258d23a; length=866; release=r5.49; species=Dmel; </t>
  </si>
  <si>
    <t xml:space="preserve">&gt;FBpp0072583 type=protein; loc=3L:join(1517692..1517755,1517987..1518052,1518177..1518796,1519947..1520763,1521134..1522458,1522522..1522644,1522707..1522919); ID=FBpp0072583; name=Psa-PC; parent=FBgn0261243,FBtr0072699; dbxref=FlyBase:FBpp0072583,FlyBase_Annotation_IDs:CG1009-PC,GB_protein:AAN11480.1,REFSEQ:NP_728614,GB_protein:AAN11480,FlyMine:FBpp0072583,modMine:FBpp0072583; MD5=551619b37d060e5b93212697dd633336; length=1075; release=r5.49; species=Dmel; </t>
  </si>
  <si>
    <t xml:space="preserve">&gt;FBpp0072584 type=protein; loc=3L:join(1518674..1518796,1519947..1520763,1521134..1522458,1522522..1522644,1522707..1522919); ID=FBpp0072584; name=Psa-PA; parent=FBgn0261243,FBtr0072700; dbxref=FlyBase:FBpp0072584,FlyBase_Annotation_IDs:CG1009-PA,GB_protein:AAF47504.1,REFSEQ:NP_728616,GB_protein:AAF47504; MD5=b3c221aecf56a0f7e64c45678258d23a; length=866; release=r5.49; species=Dmel; </t>
  </si>
  <si>
    <t xml:space="preserve">&gt;FBpp0072585 type=protein; loc=3L:join(1517692..1517755,1518177..1518796,1519947..1520763,1521134..1522458,1522522..1522644,1522707..1522919); ID=FBpp0072585; name=Psa-PE; parent=FBgn0261243,FBtr0072701; dbxref=FlyBase:FBpp0072585,FlyBase_Annotation_IDs:CG1009-PE,GB_protein:AAN11481.1,REFSEQ:NP_728615,GB_protein:AAN11481,FlyMine:FBpp0072585,modMine:FBpp0072585; MD5=9d90547706a8952de941707887359b0f; length=1053; release=r5.49; species=Dmel; </t>
  </si>
  <si>
    <t xml:space="preserve">&gt;FBpp0072586 type=protein; loc=3L:join(1518674..1518796,1519947..1520763,1521134..1522458,1522522..1522644,1522707..1522919); ID=FBpp0072586; name=Psa-PF; parent=FBgn0261243,FBtr0072702; dbxref=FlyBase:FBpp0072586,FlyBase_Annotation_IDs:CG1009-PF,GB_protein:AAN11484.1,REFSEQ:NP_728618,GB_protein:AAN11484; MD5=b3c221aecf56a0f7e64c45678258d23a; length=866; release=r5.49; species=Dmel; </t>
  </si>
  <si>
    <t xml:space="preserve">&gt;FBpp0297512 type=protein; loc=3L:join(1518674..1518796,1519947..1520763,1521134..1522458,1522522..1522644,1522707..1522919); ID=FBpp0297512; name=Psa-PH; parent=FBgn0261243,FBtr0306557; dbxref=REFSEQ:NP_001246546,GB_protein:AFH04217,FlyBase:FBpp0297512,FlyBase_Annotation_IDs:CG1009-PH; MD5=b3c221aecf56a0f7e64c45678258d23a; length=866; release=r5.49; species=Dmel; </t>
  </si>
  <si>
    <t xml:space="preserve">&gt;FBpp0305587 type=protein; loc=3L:join(1518674..1518796,1519947..1520763,1521134..1522458,1522522..1522644,1522707..1522919); ID=FBpp0305587; name=Psa-PI; parent=FBgn0261243,FBtr0333395; dbxref=FlyBase:FBpp0305587,FlyBase_Annotation_IDs:CG1009-PI; MD5=b3c221aecf56a0f7e64c45678258d23a; length=866; release=r5.49; species=Dmel; </t>
  </si>
  <si>
    <t xml:space="preserve">&gt;FBpp0084990 type=protein; loc=3R:join(26254564..26255600,26255805..26256525,26256601..26256750,26256812..26256982); ID=FBpp0084990; name=CG15533-PA; parent=FBgn0039768,FBtr0085626; dbxref=FlyBase:FBpp0084990,FlyBase_Annotation_IDs:CG15533-PA,GB_protein:AAF57044.1,REFSEQ:NP_651791,GB_protein:AAF57044,FlyMine:FBpp0084990,modMine:FBpp0084990; MD5=001deb3e29ea157c78837ab858312ebb; length=692; release=r5.49; species=Dmel; </t>
  </si>
  <si>
    <t xml:space="preserve">&gt;FBpp0084068 type=protein; loc=3R:join(20553592..20554048,20568333..20568679,20568885..20569306,20569730..20570017,20570510..20570749,20570815..20571373,20571483..20571681,20571760..20572024,20572116..20572321,20572552..20573195,20573314..20573494,20573557..20573819,20573879..20574202); ID=FBpp0084068; name=tok-PB; parent=FBgn0004885,FBtr0084689; dbxref=FlyBase:FBpp0084068,FlyBase_Annotation_IDs:CG6863-PB,GB_protein:AAN14017.1,REFSEQ:NP_733035,GB_protein:AAN14017; MD5=49809c1d63372a9a06b647ce694371e8; length=1464; release=r5.49; species=Dmel; </t>
  </si>
  <si>
    <t xml:space="preserve">&gt;FBpp0084069 type=protein; loc=3R:join(20553592..20554048,20568333..20568679,20568885..20569306,20569730..20570017,20570510..20570749,20570815..20571373,20571483..20571681,20571760..20572024,20572116..20572321,20572552..20573195,20573314..20573494,20573557..20573819,20573879..20574202); ID=FBpp0084069; name=tok-PA; parent=FBgn0004885,FBtr0084690; dbxref=FlyBase:FBpp0084069,FlyBase_Annotation_IDs:CG6863-PA,GB_protein:AAF56328.1,REFSEQ:NP_476879,GB_protein:AAF56328,FlyMine:FBpp0084069,modMine:FBpp0084069; MD5=49809c1d63372a9a06b647ce694371e8; length=1464; release=r5.49; species=Dmel; </t>
  </si>
  <si>
    <t xml:space="preserve">&gt;FBpp0308359 type=protein; loc=3R:join(20553592..20554048,20568333..20568679,20568885..20569306,20569730..20570017,20570510..20570749,20570815..20571373,20571483..20571681,20571760..20572024,20572116..20572321,20572552..20573195,20573314..20573494,20573557..20573819,20573879..20574202); ID=FBpp0308359; name=tok-PC; parent=FBgn0004885,FBtr0339252; dbxref=FlyBase:FBpp0308359,FlyBase_Annotation_IDs:CG6863-PC; MD5=49809c1d63372a9a06b647ce694371e8; length=1464; release=r5.49; species=Dmel; </t>
  </si>
  <si>
    <t xml:space="preserve">&gt;FBpp0077436 type=protein; loc=2L:2285174..2285902; ID=FBpp0077436; name=CG4271-PA; parent=FBgn0031409,FBtr0077756; dbxref=FlyBase:FBpp0077436,FlyBase_Annotation_IDs:CG4271-PA,GB_protein:AAF51273.1,REFSEQ:NP_608665,GB_protein:AAF51273,FlyMine:FBpp0077436,modMine:FBpp0077436; MD5=2bde5023a328c6a8230713c63132c7c7; length=242; release=r5.49; species=Dmel; </t>
  </si>
  <si>
    <t xml:space="preserve">&gt;FBpp0082184 type=protein; loc=3R:complement(8865921..8866506,8866562..8866823,8866880..8867260,8867325..8867403); ID=FBpp0082184; name=snk-PA; parent=FBgn0003450,FBtr0082716; dbxref=FlyBase:FBpp0082184,FlyBase_Annotation_IDs:CG7996-PA,GB_protein:AAF54897.1,REFSEQ:NP_524338,GB_protein:AAF54897,FlyMine:FBpp0082184,modMine:FBpp0082184; MD5=5438fc4a1d9d36381aa58bbf2ad97cad; length=435; release=r5.49; species=Dmel; </t>
  </si>
  <si>
    <t xml:space="preserve">&gt;FBpp0111746 type=protein; loc=3R:complement(8865921..8866506,8866562..8866823,8866880..8867260,8867325..8867403); ID=FBpp0111746; name=snk-PB; parent=FBgn0003450,FBtr0112833; dbxref=FlyBase:FBpp0111746,FlyBase_Annotation_IDs:CG7996-PB,REFSEQ:NP_001097766,GB_protein:ABW08657; MD5=5438fc4a1d9d36381aa58bbf2ad97cad; length=435; release=r5.49; species=Dmel; </t>
  </si>
  <si>
    <t xml:space="preserve">&gt;FBpp0306587 type=protein; loc=3R:complement(8866466..8866506,8866566..8866823,8866880..8867260,8867325..8867403); ID=FBpp0306587; name=snk-PC; parent=FBgn0003450,FBtr0334520; dbxref=FlyBase:FBpp0306587,FlyBase_Annotation_IDs:CG7996-PC; MD5=3e59e0124ac114d9ff0073ae3acdf58e; length=252; release=r5.49; species=Dmel; </t>
  </si>
  <si>
    <t xml:space="preserve">&gt;FBpp0077618 type=protein; loc=2L:join(1081244..1081427,1081578..1081920,1081977..1082056,1082120..1082665,1082789..1082871); ID=FBpp0077618; name=Atg4-PA; parent=FBgn0031298,FBtr0077953; dbxref=FlyBase:FBpp0077618,FlyBase_Annotation_IDs:CG4428-PA,GB_protein:AAF51423.1,REFSEQ:NP_608563,GB_protein:AAF51423,FlyMine:FBpp0077618,modMine:FBpp0077618; MD5=352530b15080a77b2516d4e6e819fd02; length=411; release=r5.49; species=Dmel; </t>
  </si>
  <si>
    <t xml:space="preserve">&gt;FBpp0304824 type=protein; loc=2L:join(1081244..1081427,1081578..1081920,1081977..1082056,1082120..1082665,1082792..1082871); ID=FBpp0304824; name=Atg4-PB; parent=FBgn0031298,FBtr0332569; dbxref=FlyBase:FBpp0304824,FlyBase_Annotation_IDs:CG4428-PB; MD5=11fee25ccb49958750c3fbafe148b7be; length=410; release=r5.49; species=Dmel; </t>
  </si>
  <si>
    <t xml:space="preserve">&gt;FBpp0072578 type=protein; loc=3L:join(1465487..1465822,1466490..1466907,1467040..1467353); ID=FBpp0072578; name=rho-PA; parent=FBgn0004635,FBtr0072694; dbxref=FlyBase:FBpp0072578,FlyBase_Annotation_IDs:CG1004-PA,GB_protein:AAF47496.1,REFSEQ:NP_523883,GB_protein:AAF47496,FlyMine:FBpp0072578,modMine:FBpp0072578; MD5=1a712f503d4e5abc6d1363144fd0c0e0; length=355; release=r5.49; species=Dmel; </t>
  </si>
  <si>
    <t xml:space="preserve">&gt;FBpp0305409 type=protein; loc=3L:join(1465487..1465822,1466490..1466907,1467040..1467353); ID=FBpp0305409; name=rho-PB; parent=FBgn0004635,FBtr0333207; dbxref=FlyBase:FBpp0305409,FlyBase_Annotation_IDs:CG1004-PB; MD5=1a712f503d4e5abc6d1363144fd0c0e0; length=355; release=r5.49; species=Dmel; </t>
  </si>
  <si>
    <t xml:space="preserve">&gt;FBpp0079353 type=protein; loc=2L:complement(8681403..8682032,8682102..8682298,8682364..8683060,8683150..8683305,8684006..8684350); ID=FBpp0079353; name=CG9289-PA; parent=FBgn0032058,FBtr0079751; dbxref=FlyBase:FBpp0079353,FlyBase_Annotation_IDs:CG9289-PA,GB_protein:AAF52699.1,REFSEQ:NP_609245,GB_protein:AAF52699,FlyMine:FBpp0079353,modMine:FBpp0079353; MD5=cb51d8b638cb79403e048f597600839f; length=674; release=r5.49; species=Dmel; </t>
  </si>
  <si>
    <t xml:space="preserve">&gt;FBpp0071077 type=protein; loc=X:complement(7851451..7851831,7851899..7852243,7852304..7852515,7854029..7854145,7855210..7855396,7855472..7855747,7855839..7856257,7856603..7857174,7857241..7858175,7858251..7858982,7861473..7861574); ID=FBpp0071077; name=sws-PA; parent=FBgn0003656,FBtr0071125; dbxref=FlyBase:FBpp0071077,FlyBase_Annotation_IDs:CG2212-PA,GB_protein:AAF46305.3,REFSEQ:NP_511075,GB_protein:AAF46305,FlyMine:FBpp0071077,modMine:FBpp0071077; MD5=9f11ff14f161b9d894a48a10c96a3ffb; length=1425; release=r5.49; species=Dmel; </t>
  </si>
  <si>
    <t xml:space="preserve">&gt;FBpp0071078 type=protein; loc=X:complement(7851451..7851831,7851899..7852243,7852304..7852515,7853011..7853098); ID=FBpp0071078; name=sws-PB; parent=FBgn0003656,FBtr0071126; dbxref=FlyBase:FBpp0071078,FlyBase_Annotation_IDs:CG2212-PB,GB_protein:AAN09223.1,REFSEQ:NP_727225,GB_protein:AAN09223,FlyMine:FBpp0071078,modMine:FBpp0071078; MD5=22061cb549908bc747812b6f9128ee5e; length=341; release=r5.49; species=Dmel; </t>
  </si>
  <si>
    <t xml:space="preserve">&gt;FBpp0290889 type=protein; loc=X:complement(7851451..7851831,7851899..7852243,7852304..7852515,7853011..7853127,7855210..7855396,7855472..7855747,7855839..7856257,7856603..7857174,7857241..7858175,7858251..7858982,7861473..7861574); ID=FBpp0290889; name=sws-PC; parent=FBgn0003656,FBtr0301675; dbxref=REFSEQ:NP_727224,GB_protein:AAN09222,FlyBase:FBpp0290889,FlyBase_Annotation_IDs:CG2212-PC,FlyMine:FBpp0290889,modMine:FBpp0290889; MD5=c845d68e5fa45e4fd3aba296d82e6ae2; length=1425; release=r5.49; species=Dmel; </t>
  </si>
  <si>
    <t xml:space="preserve">&gt;FBpp0087046 type=protein; loc=2R:8359420..8361321; ID=FBpp0087046; name=CG8550-PA; parent=FBgn0033742,FBtr0087935; dbxref=FlyBase:FBpp0087046,FlyBase_Annotation_IDs:CG8550-PA,GB_protein:AAF58503.1,REFSEQ:NP_610787,GB_protein:AAF58503,FlyMine:FBpp0087046,modMine:FBpp0087046; MD5=92cb157c9e06edaf1278bb1d56b0003c; length=633; release=r5.49; species=Dmel; </t>
  </si>
  <si>
    <t xml:space="preserve">&gt;FBpp0071471 type=protein; loc=2R:complement(16955537..16956140,16956203..16956644,16956717..16956777); ID=FBpp0071471; name=Cht9-PA; parent=FBgn0034582,FBtr0071542; dbxref=FlyBase:FBpp0071471,FlyBase_Annotation_IDs:CG10531-PA,GB_protein:AAF46665.3,REFSEQ:NP_611543,GB_protein:AAF46665,FlyMine:FBpp0071471,modMine:FBpp0071471; MD5=38df9f7a98ecc128564a34b0bbd4c9fe; length=368; release=r5.49; species=Dmel; </t>
  </si>
  <si>
    <t xml:space="preserve">&gt;FBpp0078261 type=protein; loc=3R:complement(2132967..2134663,2134943..2135018); ID=FBpp0078261; name=CG31556-PA; parent=FBgn0051556,FBtr0078612; dbxref=FlyBase:FBpp0078261,FlyBase_Annotation_IDs:CG31556-PA,GB_protein:AAN13238.1,REFSEQ:NP_731066,GB_protein:AAN13238,FlyMine:FBpp0078261,modMine:FBpp0078261; MD5=fd0371bc81d229eef2617dbf3afd5e7f; length=590; release=r5.49; species=Dmel; </t>
  </si>
  <si>
    <t xml:space="preserve">&gt;FBpp0099733 type=protein; loc=2L:join(13915008..13915250,13915399..13915905,13916406..13916564,13916621..13916861,13916926..13917650,13917977..13918080,13918147..13918245,13954717..13954857,13955265..13955580); ID=FBpp0099733; name=Ance-3-PB; parent=FBgn0032536,FBtr0100327; dbxref=FlyBase_Annotation_IDs:CG17988-PB,FlyBase:FBpp0099733,GB_protein:ABC65898.1,REFSEQ:NP_001033904,GB_protein:ABC65898,FlyMine:FBpp0099733,modMine:FBpp0099733; MD5=925de1a779336483fac9e0078bf973da; length=844; release=r5.49; species=Dmel; </t>
  </si>
  <si>
    <t xml:space="preserve">&gt;FBpp0087958 type=protein; loc=2R:complement(3824476..3824648,3824709..3825213,3825267..3825407,3825464..3825880,3825942..3826320,3826405..3826460); ID=FBpp0087958; name=CG8728-PA; parent=FBgn0033235,FBtr0088882; dbxref=FlyBase:FBpp0087958,FlyBase_Annotation_IDs:CG8728-PA,GB_protein:AAF59168.1,REFSEQ:NP_610333,GB_protein:AAF59168,FlyMine:FBpp0087958,modMine:FBpp0087958; MD5=f597e2b6e045ffbbfb79689b0e028677; length=556; release=r5.49; species=Dmel; </t>
  </si>
  <si>
    <t xml:space="preserve">&gt;FBpp0072596 type=protein; loc=3L:complement(1476173..1476522,1476582..1476993,1477057..1477287,1487759..1487935,1488006..1488029,1488098..1488190,1488246..1488416); ID=FBpp0072596; name=stet-PB; parent=FBgn0020248,FBtr0072712; dbxref=FlyBase:FBpp0072596,FlyBase_Annotation_IDs:CG33166-PB,GB_protein:AAF47499.2,REFSEQ:NP_788450,GB_protein:AAF47499,FlyMine:FBpp0072596,modMine:FBpp0072596; MD5=4cb144d0272019298963af5496092f64; length=485; release=r5.49; species=Dmel; </t>
  </si>
  <si>
    <t xml:space="preserve">&gt;FBpp0072597 type=protein; loc=3L:complement(1476173..1476522,1476582..1476993,1477057..1477287); ID=FBpp0072597; name=stet-PA; parent=FBgn0020248,FBtr0072713; dbxref=FlyBase:FBpp0072597,FlyBase_Annotation_IDs:CG33166-PA,GB_protein:AAF47497.2,REFSEQ:NP_788451,GB_protein:AAF47497,FlyMine:FBpp0072597,modMine:FBpp0072597; MD5=ccbd7cc6cd0f1badf707a5ee1eae3b97; length=330; release=r5.49; species=Dmel; </t>
  </si>
  <si>
    <t xml:space="preserve">&gt;FBpp0070282 type=protein; loc=X:complement(1362763..1363131,1363194..1363679); ID=FBpp0070282; name=CG32808-PA; parent=FBgn0052808,FBtr0070295; dbxref=FlyBase:FBpp0070282,FlyBase_Annotation_IDs:CG32808-PA,GB_protein:AAN09048.1,REFSEQ:NP_726740,GB_protein:AAN09048,FlyMine:FBpp0070282,modMine:FBpp0070282; MD5=bfd20e1abace08850d49d28db90a94c9; length=284; release=r5.49; species=Dmel; </t>
  </si>
  <si>
    <t xml:space="preserve">&gt;FBpp0074400 type=protein; loc=X:complement(18378682..18379028,18379087..18379270,18379329..18379612,18379678..18379787,18379846..18380029,18380096..18380171); ID=FBpp0074400; name=psh-PA; parent=FBgn0030926,FBtr0074629; dbxref=FlyBase:FBpp0074400,FlyBase_Annotation_IDs:CG6367-PA,GB_protein:AAF48846.1,REFSEQ:NP_573297,GB_protein:AAF48846,FlyMine:FBpp0074400,modMine:FBpp0074400; MD5=a6bd3e0b0d4f733a7dc3cb66b1c1fc80; length=394; release=r5.49; species=Dmel; </t>
  </si>
  <si>
    <t xml:space="preserve">&gt;FBpp0077479 type=protein; loc=2L:complement(2286050..2286844); ID=FBpp0077479; name=CG31681-PA; parent=FBgn0051681,FBtr0077802; dbxref=FlyBase:FBpp0077479,FlyBase_Annotation_IDs:CG31681-PA,GB_protein:AAN10420.1,REFSEQ:NP_722789,GB_protein:AAN10420,FlyMine:FBpp0077479,modMine:FBpp0077479; MD5=3170b68d446193225980b6d9150ab5ac; length=264; release=r5.49; species=Dmel; </t>
  </si>
  <si>
    <t xml:space="preserve">&gt;FBpp0081559 type=protein; loc=3R:join(5501274..5502386,5502446..5503441); ID=FBpp0081559; name=CG8358-PA; parent=FBgn0037727,FBtr0082081; dbxref=FlyBase:FBpp0081559,FlyBase_Annotation_IDs:CG8358-PA,GB_protein:AAF54423.1,REFSEQ:NP_649924,GB_protein:AAF54423,FlyMine:FBpp0081559,modMine:FBpp0081559; MD5=20a153493e4729c5cc1a369733e6760d; length=702; release=r5.49; species=Dmel; </t>
  </si>
  <si>
    <t xml:space="preserve">&gt;FBpp0080897 type=protein; loc=2L:complement(20448063..20448285,20448351..20448873,20448942..20449313,20449381..20449528); ID=FBpp0080897; name=CG31683-PA; parent=FBgn0051683,FBtr0081365; dbxref=FlyBase:FBpp0080897,GB_protein:AAN11076.1,FlyBase_Annotation_IDs:CG31683-PA,GB_protein:AAN11076.2,REFSEQ:NP_724265,GB_protein:AAN11076,FlyMine:FBpp0080897,modMine:FBpp0080897; MD5=559fa817bf638c107543cc4de8cd4843; length=421; release=r5.49; species=Dmel; </t>
  </si>
  <si>
    <t xml:space="preserve">&gt;FBpp0303512 type=protein; loc=2L:complement(20448063..20448285,20448351..20448873,20448942..20449313,20449381..20449528); ID=FBpp0303512; name=CG31683-PB; parent=FBgn0051683,FBtr0330662; dbxref=FlyBase:FBpp0303512,FlyBase_Annotation_IDs:CG31683-PB; MD5=559fa817bf638c107543cc4de8cd4843; length=421; release=r5.49; species=Dmel; </t>
  </si>
  <si>
    <t xml:space="preserve">&gt;FBpp0111664 type=protein; loc=2L:complement(2416809..2416929,2416990..2417751,2417814..2417965); ID=FBpp0111664; name=CG34448-PA; parent=FBgn0085477,FBtr0112752; dbxref=GB_protein:AAF51253,FlyBase:FBpp0077463,GB_protein:AAF51253.2,FlyBase:FBpp0111664,FlyBase_Annotation_IDs:CG34448-PA,FlyBase_Annotation_IDs:CG31684-PA,REFSEQ:NP_001097059,GB_protein:ABV53606,FlyMine:FBpp0111664,modMine:FBpp0111664; MD5=b619b3c4b64eb143d143803e608e1ea4; length=344; release=r5.49; species=Dmel; </t>
  </si>
  <si>
    <t xml:space="preserve">&gt;FBpp0080368 type=protein; loc=2L:complement(15898920..15899215,15899293..15900204,15900371..15900446); ID=FBpp0080368; name=CG31823-PA; parent=FBgn0051823,FBtr0080810; dbxref=FlyBase:FBpp0080368,FlyBase_Annotation_IDs:CG31823-PA,GB_protein:AAN10921.1,REFSEQ:NP_723939,GB_protein:AAN10921,FlyMine:FBpp0080368,modMine:FBpp0080368; MD5=07396295b0b2393b2c1483ac9b0aa825; length=427; release=r5.49; species=Dmel; </t>
  </si>
  <si>
    <t xml:space="preserve">&gt;FBpp0086763 type=protein; loc=2R:join(9725224..9725552,9725994..9726723); ID=FBpp0086763; name=CG6347-PA; parent=FBgn0033874,FBtr0087637; dbxref=FlyBase:FBpp0086763,FlyBase_Annotation_IDs:CG6347-PA,GB_protein:AAF58331.2,REFSEQ:NP_610906,GB_protein:AAF58331,FlyMine:FBpp0086763,modMine:FBpp0086763; MD5=7c251a50047d5c94c5a53ae50baa4f68; length=352; release=r5.49; species=Dmel; </t>
  </si>
  <si>
    <t xml:space="preserve">&gt;FBpp0082614 type=protein; loc=3R:complement(11268961..11269059,11269126..11269845,11269907..11270275,11270334..11270507,11270564..11270728,11270793..11270994,11271062..11271342,11271403..11271626,11272443..11272580,11272704..11272874,11272946..11273526,11273592..11273750,11273826..11273975,11274037..11274557,11274697..11274998,11275059..11275467,11300609..11301010); ID=FBpp0082614; name=CG14869-PB; parent=FBgn0038341,FBtr0083160; dbxref=FlyBase:FBpp0082614,FlyBase_Annotation_IDs:CG14869-PB,GB_protein:AAS65157.1,REFSEQ:NP_996218,GB_protein:AAS65157,FlyMine:FBpp0082614,modMine:FBpp0082614; MD5=b272a316c632d9180dce53bb1a60aa6a; length=1688; release=r5.49; species=Dmel; </t>
  </si>
  <si>
    <t xml:space="preserve">&gt;FBpp0308490 type=protein; loc=3R:complement(11268961..11269059,11269126..11269845,11269907..11270275,11270334..11270507,11270564..11270728,11270793..11270994,11271062..11271342,11271403..11271626,11272443..11272580,11272704..11272874,11272946..11273526,11273592..11273750,11273826..11273975,11274037..11274557,11274697..11274998,11275059..11275416); ID=FBpp0308490; name=CG14869-PE; parent=FBgn0038341,FBtr0339398; dbxref=FlyBase:FBpp0308490,FlyBase_Annotation_IDs:CG14869-PE; MD5=aa48e6b8fe6b7ef9c0be6d11ffaf2ecb; length=1537; release=r5.49; species=Dmel; </t>
  </si>
  <si>
    <t xml:space="preserve">&gt;FBpp0306691 type=protein; loc=3R:complement(11268961..11269059,11269126..11269845,11269907..11270275,11270334..11270507,11270564..11270728,11270793..11270994,11271062..11271342,11271403..11271626,11272443..11272580,11272704..11272874,11272946..11273526,11273592..11273750,11273826..11273975,11274037..11274557,11274697..11274998,11275059..11275467,11288726..11288818); ID=FBpp0306691; name=CG14869-PC; parent=FBgn0038341,FBtr0334629; dbxref=FlyBase:FBpp0306691,FlyBase_Annotation_IDs:CG14869-PC; MD5=7febda68c092cb964d112f867b7e489d; length=1585; release=r5.49; species=Dmel; </t>
  </si>
  <si>
    <t xml:space="preserve">&gt;FBpp0099851 type=protein; loc=2L:complement(4954323..4955123); ID=FBpp0099851; name=Jon25Bi-PB; parent=FBgn0020906,FBtr0100432; dbxref=FlyBase_Annotation_IDs:CG8867-PB,FlyBase:FBpp0099851,GB_protein:ABC65872.1,REFSEQ:NP_001033873,GB_protein:ABC65872,FlyMine:FBpp0099851,modMine:FBpp0099851; MD5=c7184abd0e85ee96dc1fb25c7063c8c5; length=266; release=r5.49; species=Dmel; </t>
  </si>
  <si>
    <t xml:space="preserve">&gt;FBpp0078533 type=protein; loc=3R:complement(470506..470798,470903..471290); ID=FBpp0078533; name=Dip2-PA; parent=FBgn0040466,FBtr0078893; dbxref=FlyBase:FBpp0078533,FlyBase_Annotation_IDs:CG9771-PA,GB_protein:AAF52109.2,REFSEQ:NP_524224,GB_protein:AAF52109,FlyMine:FBpp0078533,modMine:FBpp0078533; MD5=bafaf2edfc6cefd32712c4ef28c27155; length=226; release=r5.49; species=Dmel; </t>
  </si>
  <si>
    <t xml:space="preserve">&gt;FBpp0076017 type=protein; loc=3L:10484274..10485848; ID=FBpp0076017; name=S-Lap4-PA; parent=FBgn0052064,FBtr0076288; dbxref=FlyBase:FBpp0076017,FlyBase_Annotation_IDs:CG32064-PA,GB_protein:AAN11918.1,REFSEQ:NP_729613,GB_protein:AAN11918,FlyMine:FBpp0076017,modMine:FBpp0076017; MD5=6c444124f7e8eac868b987cf0f12ffda; length=524; release=r5.49; species=Dmel; </t>
  </si>
  <si>
    <t xml:space="preserve">&gt;FBpp0292257 type=protein; loc=2R:complement(9333283..9333798); ID=FBpp0292257; name=CG30062-PB; parent=FBgn0050062,FBtr0303158; dbxref=FlyBase:FBpp0292257,FlyBase_Annotation_IDs:CG30062-PB,REFSEQ:NP_725299,GB_protein:AAM68580,FlyMine:FBpp0292257,modMine:FBpp0292257; MD5=37c271010946b3da59a00c52469125b1; length=171; release=r5.49; species=Dmel; </t>
  </si>
  <si>
    <t xml:space="preserve">&gt;FBpp0085396 type=protein; loc=2R:complement(1565222..1565514,1566732..1567000,1567063..1567215,1567271..1568022,1572309..1572482,1575181..1575507); ID=FBpp0085396; name=scaf-PB; parent=FBgn0033033,FBtr0086060; dbxref=GB_protein:AAM68354.1,FlyBase:FBpp0085396,FlyBase_Annotation_IDs:CG11066-PB,REFSEQ:NP_610180,GB_protein:AAM68354; MD5=5499a9abd2252045695cea91de11612b; length=655; release=r5.49; species=Dmel; </t>
  </si>
  <si>
    <t xml:space="preserve">&gt;FBpp0085397 type=protein; loc=2R:complement(1565222..1565514,1566732..1567000,1567063..1567215,1567271..1568022,1572309..1572482,1575181..1575507); ID=FBpp0085397; name=scaf-PA; parent=FBgn0033033,FBtr0086061; dbxref=GB_protein:AAF57320.2,FlyBase:FBpp0085397,FlyBase_Annotation_IDs:CG11066-PA,REFSEQ:NP_724424,GB_protein:AAF57320,FlyMine:FBpp0085397,modMine:FBpp0085397; MD5=5499a9abd2252045695cea91de11612b; length=655; release=r5.49; species=Dmel; </t>
  </si>
  <si>
    <t xml:space="preserve">&gt;FBpp0087226 type=protein; loc=2R:7244248..7245006; ID=FBpp0087226; name=iotaTry-PA; parent=FBgn0015001,FBtr0088125; dbxref=FlyBase:FBpp0087226,FlyBase_Annotation_IDs:CG7754-PA,GB_protein:AAF58655.1,REFSEQ:NP_523695,GB_protein:AAF58655,FlyMine:FBpp0087226,modMine:FBpp0087226; MD5=b7e6e6ad119e6a7c894ac91e7fe6b5bd; length=252; release=r5.49; species=Dmel; </t>
  </si>
  <si>
    <t xml:space="preserve">&gt;FBpp0074137 type=protein; loc=X:complement(16594917..16595445,16595710..16595930); ID=FBpp0074137; name=spheroide-PA; parent=FBgn0030774,FBtr0074363; dbxref=GB_protein:AAF48648.1,FlyBase:FBpp0074137,FlyBase_Annotation_IDs:CG9675-PA,GB_protein:AAF48648.2,REFSEQ:NP_573148,GB_protein:AAF48648,FlyMine:FBpp0074137,modMine:FBpp0074137; MD5=994412297c32742afac61b2c7dd5cf76; length=249; release=r5.49; species=Dmel; </t>
  </si>
  <si>
    <t xml:space="preserve">&gt;FBpp0081065 type=protein; loc=3R:join(3488319..3488925,3492501..3492698,3492918..3493070,3493132..3493320,3493386..3493557,3498674..3498805,3501017..3501184,3512156..3512345,3516414..3516565,3517237..3517352,3517435..3519422); ID=FBpp0081065; name=Nlg1-PD; parent=FBgn0051146,FBtr0081541; dbxref=FlyBase:FBpp0081065,FlyBase_Annotation_IDs:CG31146-PD,GB_protein:AAF53998.3,REFSEQ:NP_731172,GB_protein:AAF53998,FlyMine:FBpp0081065,modMine:FBpp0081065; MD5=984b8b19ed29d2c0d207d88ee9f75de9; length=1354; release=r5.49; species=Dmel; </t>
  </si>
  <si>
    <t xml:space="preserve">&gt;FBpp0297111 type=protein; loc=3R:join(3488319..3488925,3492501..3492698,3492918..3493070,3493132..3493320,3493386..3493557,3498674..3498805,3501017..3501184,3512156..3512345,3516414..3516565,3517237..3517352,3517435..3519422); ID=FBpp0297111; name=Nlg1-PE; parent=FBgn0051146,FBtr0305969; dbxref=REFSEQ:NP_001246966,GB_protein:AFH06285,FlyBase:FBpp0297111,FlyBase_Annotation_IDs:CG31146-PE; MD5=984b8b19ed29d2c0d207d88ee9f75de9; length=1354; release=r5.49; species=Dmel; </t>
  </si>
  <si>
    <t xml:space="preserve">&gt;FBpp0110455 type=protein; loc=3L:complement(23833022..23833280,23866710..23867024,23867092..23867288,23867348..23867531,23882205..23882899,23882960..23883110,23883161..23883306,23905378..23905555,23927515..23927594,23927655..23927925,23927980..23928221,23967698..23967760,23979364..23979408); ID=FBpp0110455; name=CG40470-PA; parent=FBgn0058470,FBtr0111152; dbxref=FlyBase_Annotation_IDs:CG40470-PA,GB_protein:EAA46083.1,FlyBase:FBpp0110455,REFSEQ:NP_001036635,GB_protein:EAA46083,FlyMine:FBpp0110455,modMine:FBpp0110455; MD5=77a5aa45fda257e54b4fb120da28c27b; length=941; release=r5.49; species=Dmel; </t>
  </si>
  <si>
    <t xml:space="preserve">&gt;FBpp0086194 type=protein; loc=2R:join(12761333..12761390,12761746..12761922,12761980..12762236); ID=FBpp0086194; name=CG6435-PA; parent=FBgn0034165,FBtr0087045; dbxref=FlyBase:FBpp0086194,FlyBase_Annotation_IDs:CG6435-PA,GB_protein:AAF57937.1,GB_protein:AAF57937.2,REFSEQ:NP_611165,GB_protein:AAF57937,FlyMine:FBpp0086194,modMine:FBpp0086194; MD5=e64b388cb0b96289e4d1fa4b68bac52b; length=163; release=r5.49; species=Dmel; </t>
  </si>
  <si>
    <t xml:space="preserve">&gt;FBpp0110070 type=protein; loc=3R:join(12280289..12280902,12281207..12281247,12281321..12281472); ID=FBpp0110070; name=CG10405-PB; parent=FBgn0038431,FBtr0110773; dbxref=FlyBase:FBpp0110070,FlyBase_Annotation_IDs:CG10405-PB,REFSEQ:NP_001036717,GB_protein:ABI31173,FlyMine:FBpp0110070,modMine:FBpp0110070; MD5=58bf386effd915e03d6798b16eb1ff64; length=268; release=r5.49; species=Dmel; </t>
  </si>
  <si>
    <t xml:space="preserve">&gt;FBpp0071322 type=protein; loc=X:join(9759370..9759430,9759492..9759640,9760005..9760988); ID=FBpp0071322; name=Ser7-PA; parent=FBgn0019929,FBtr0071387; dbxref=FlyBase:FBpp0071322,FlyBase_Annotation_IDs:CG2045-PA,GB_protein:AAF46523.1,REFSEQ:NP_572582,GB_protein:AAF46523,FlyMine:FBpp0071322,modMine:FBpp0071322; MD5=74bde913093c8620e8427a5a1eb87b01; length=397; release=r5.49; species=Dmel; </t>
  </si>
  <si>
    <t xml:space="preserve">&gt;FBpp0076539 type=protein; loc=3L:complement(7533369..7534268); ID=FBpp0076539; name=CG32374-PA; parent=FBgn0052374,FBtr0076828; dbxref=FlyBase:FBpp0076539,FlyBase_Annotation_IDs:CG32374-PA,GB_protein:AAF50540.2,REFSEQ:NP_729270,GB_protein:AAF50540,FlyMine:FBpp0076539,modMine:FBpp0076539; MD5=779e2fe5ee2e802e90e9c1b680004f55; length=299; release=r5.49; species=Dmel; </t>
  </si>
  <si>
    <t xml:space="preserve">&gt;FBpp0089123 type=protein; loc=X:join(390973..391422,396018..396253,396320..396799,396869..396969,398701..398818,398949..400275,400341..400564,400632..401910); ID=FBpp0089123; name=svr-PD; parent=FBgn0004648,FBtr0070084; dbxref=FlyBase_Annotation_IDs:CG4122-PD,FlyBase:FBpp0089123,GB_protein:AAS65237.1,REFSEQ:NP_996322,GB_protein:AAS65237,FlyMine:FBpp0089123,modMine:FBpp0089123; MD5=1a11222019d7ca3dcbbf1c57b4ad3d35; length=1404; release=r5.49; species=Dmel; </t>
  </si>
  <si>
    <t xml:space="preserve">&gt;FBpp0070082 type=protein; loc=X:join(394993..395007,396018..396253,396320..396799,396869..396969,398701..398818,398949..400275,400341..400564,400632..401910); ID=FBpp0070082; name=svr-PC; parent=FBgn0004648,FBtr0070083; dbxref=FlyBase_Annotation_IDs:CG4122-PC,FlyBase:FBpp0070082,GB_protein:AAO41630.1,REFSEQ:NP_788852,GB_protein:AAO41630,FlyMine:FBpp0070082,modMine:FBpp0070082; MD5=b297ecf1675dc638d1496dd9e0370706; length=1259; release=r5.49; species=Dmel; </t>
  </si>
  <si>
    <t xml:space="preserve">&gt;FBpp0070080 type=protein; loc=X:join(394186..394641,396018..396253,396320..396799,396869..396969,398701..398818,398949..400275,400341..400564,400632..401910); ID=FBpp0070080; name=svr-PB; parent=FBgn0004648,FBtr0070081; dbxref=FlyBase_Annotation_IDs:CG4122-PB,FlyBase:FBpp0070080,GB_protein:AAF45514.2,REFSEQ:NP_525032,GB_protein:AAF45514,FlyMine:FBpp0070080,modMine:FBpp0070080; MD5=d8fd45bd00e9e5f169e95987dc8d1d06; length=1406; release=r5.49; species=Dmel; </t>
  </si>
  <si>
    <t xml:space="preserve">&gt;FBpp0089125 type=protein; loc=X:join(394186..394641,396018..396253,396320..396799,396869..397004); ID=FBpp0089125; name=svr-PF; parent=FBgn0004648,FBtr0070086; dbxref=FlyBase_Annotation_IDs:CG4122-PF,FlyBase:FBpp0089125,GB_protein:AAS65240.1,REFSEQ:NP_996320,GB_protein:AAS65240,FlyMine:FBpp0089125,modMine:FBpp0089125; MD5=cca74c5b176d19cbb1b23a54a8aff303; length=435; release=r5.49; species=Dmel; </t>
  </si>
  <si>
    <t xml:space="preserve">&gt;FBpp0089124 type=protein; loc=X:join(390973..391422,396018..396253,396320..396799,396869..397004); ID=FBpp0089124; name=svr-PE; parent=FBgn0004648,FBtr0070085; dbxref=FlyBase_Annotation_IDs:CG4122-PE,FlyBase:FBpp0089124,GB_protein:AAS65238.1,REFSEQ:NP_996321,GB_protein:AAS65238,FlyMine:FBpp0089124,modMine:FBpp0089124; MD5=d791e8fbd4f57e99a6e28571b5945220; length=433; release=r5.49; species=Dmel; </t>
  </si>
  <si>
    <t xml:space="preserve">&gt;FBpp0089126 type=protein; loc=X:join(394186..394641,396018..396253,396320..396799,396869..396969,398701..398818,398949..400275,400341..400564,400632..401839,401902..402071); ID=FBpp0089126; name=svr-PG; parent=FBgn0004648,FBtr0070087; dbxref=FlyBase_Annotation_IDs:CG4122-PG,FlyBase:FBpp0089126,GB_protein:AAS65239.1,REFSEQ:NP_996319,GB_protein:AAS65239,FlyMine:FBpp0089126,modMine:FBpp0089126; MD5=d519e1539be59aabca56c4be0edb2ea2; length=1439; release=r5.49; species=Dmel; </t>
  </si>
  <si>
    <t xml:space="preserve">&gt;FBpp0288455 type=protein; loc=X:join(390973..391422,396018..396253,396320..396799,396869..396969,398701..398818,398949..400275,400341..400564,400632..401839,401902..402071); ID=FBpp0288455; name=svr-PH; parent=FBgn0004648,FBtr0290016; dbxref=FlyBase:FBpp0288455,FlyBase_Annotation_IDs:CG4122-PH,REFSEQ:NP_726675,GB_protein:AAF45515,FlyMine:FBpp0288455,modMine:FBpp0288455; MD5=10d35835140ab2bcd012702fa22472a4; length=1437; release=r5.49; species=Dmel; </t>
  </si>
  <si>
    <t xml:space="preserve">&gt;FBpp0288456 type=protein; loc=X:join(394993..395007,396018..396253,396320..396799,396869..396969,398701..398818,398949..400275,400341..400564,400632..401839,401902..402071); ID=FBpp0288456; name=svr-PI; parent=FBgn0004648,FBtr0290017; dbxref=FlyBase:FBpp0288456,FlyBase_Annotation_IDs:CG4122-PI,REFSEQ:NP_001138141,GB_protein:ACL82874,FlyMine:FBpp0288456,modMine:FBpp0288456; MD5=6406530accf817bc589a2b4f712dd788; length=1292; release=r5.49; species=Dmel; </t>
  </si>
  <si>
    <t xml:space="preserve">&gt;FBpp0082032 type=protein; loc=3R:join(8055178..8055813,8055874..8056041); ID=FBpp0082032; name=CG3916-PA; parent=FBgn0038003,FBtr0082560; dbxref=FlyBase:FBpp0082032,FlyBase_Annotation_IDs:CG3916-PA,GB_protein:AAF54765.1,REFSEQ:NP_650167,GB_protein:AAF54765,FlyMine:FBpp0082032,modMine:FBpp0082032; MD5=9d725781c42a5e4a740a2ef3ebc95b1a; length=267; release=r5.49; species=Dmel; </t>
  </si>
  <si>
    <t xml:space="preserve">&gt;FBpp0077481 type=protein; loc=2L:complement(2254273..2255040); ID=FBpp0077481; name=Send1-PA; parent=FBgn0031406,FBtr0077804; dbxref=FlyBase:FBpp0077481,FlyBase_Annotation_IDs:CG17012-PA,GB_protein:AAF51277.1,REFSEQ:NP_608662,GB_protein:AAF51277,FlyMine:FBpp0077481,modMine:FBpp0077481; MD5=80eb1de49cd7454d28dac88fd53a3bff; length=255; release=r5.49; species=Dmel; </t>
  </si>
  <si>
    <t xml:space="preserve">&gt;FBpp0085006 type=protein; loc=3R:join(26257786..26257912,26258133..26259024,26259658..26260525,26260585..26260698); ID=FBpp0085006; name=CG15534-PA; parent=FBgn0039769,FBtr0085644; dbxref=FlyBase:FBpp0085006,FlyBase_Annotation_IDs:CG15534-PA,GB_protein:AAF57045.2,REFSEQ:NP_651792,GB_protein:AAF57045,FlyMine:FBpp0085006,modMine:FBpp0085006; MD5=ddde2c528eda8d7c01935242815215e9; length=666; release=r5.49; species=Dmel; </t>
  </si>
  <si>
    <t xml:space="preserve">&gt;FBpp0072525 type=protein; loc=3L:1210485..1210874; ID=FBpp0072525; name=LysC-PA; parent=FBgn0004426,FBtr0072629; dbxref=FlyBase:FBpp0072525,FlyBase_Annotation_IDs:CG9111-PA,GB_protein:AAF47449.2,REFSEQ:NP_524869,GB_protein:AAF47449,FlyMine:FBpp0072525,modMine:FBpp0072525; MD5=7bc86c4d4ea2adbec9749f81e6bd8873; length=140; release=r5.49; species=Dmel; </t>
  </si>
  <si>
    <t xml:space="preserve">&gt;FBpp0084772 type=protein; loc=3R:complement(25061086..25061314,25061381..25061901,25061952..25062312,25062392..25063105,25063169..25063324,25063387..25063850); ID=FBpp0084772; name=CG11951-PA; parent=FBgn0039656,FBtr0085403; dbxref=FlyBase:FBpp0084772,FlyBase_Annotation_IDs:CG11951-PA,GB_protein:AAF56882.1,REFSEQ:NP_651688,GB_protein:AAF56882,FlyMine:FBpp0084772,modMine:FBpp0084772; MD5=3d1284c77d32788e23656324908a8e14; length=814; release=r5.49; species=Dmel; </t>
  </si>
  <si>
    <t xml:space="preserve">&gt;FBpp0297162 type=protein; loc=3R:complement(25062244..25063105,25063169..25063324,25063387..25063850); ID=FBpp0297162; name=CG11951-PB; parent=FBgn0039656,FBtr0306020; dbxref=REFSEQ:NP_001247355,GB_protein:AFH06672,FlyBase:FBpp0297162,FlyBase_Annotation_IDs:CG11951-PB; MD5=639f1ec51b22a47f3ff56fb79b3f1676; length=493; release=r5.49; species=Dmel; </t>
  </si>
  <si>
    <t xml:space="preserve">&gt;FBpp0304273 type=protein; loc=2R:complement(7225398..7226189); ID=FBpp0304273; name=kappaTry-PC; parent=FBgn0043471,FBtr0331940; dbxref=FlyBase:FBpp0304273,FlyBase_Annotation_IDs:CG12388-PC; MD5=67031f66bb704e864974461ad2275425; length=263; release=r5.49; species=Dmel; </t>
  </si>
  <si>
    <t xml:space="preserve">&gt;FBpp0086785 type=protein; loc=2R:9321717..9322499; ID=FBpp0086785; name=Ser8-PA; parent=FBgn0019928,FBtr0087664; dbxref=FlyBase:FBpp0086785,FlyBase_Annotation_IDs:CG4812-PA,GB_protein:AAF58377.1,REFSEQ:NP_610874,GB_protein:AAF58377,FlyMine:FBpp0086785,modMine:FBpp0086785; MD5=22c4b82a48ba5f2d2d3aceb438886126; length=260; release=r5.49; species=Dmel; </t>
  </si>
  <si>
    <t xml:space="preserve">&gt;FBpp0071421 type=protein; loc=X:join(10551722..10552329,10552395..10553826,10553894..10554387,10554443..10554704); ID=FBpp0071421; name=CG2111-PA; parent=FBgn0030223,FBtr0071492; dbxref=FlyBase:FBpp0071421,FlyBase_Annotation_IDs:CG2111-PA,GB_protein:AAF46612.1,REFSEQ:NP_572644,GB_protein:AAF46612,FlyMine:FBpp0071421,modMine:FBpp0071421; MD5=0f78aaad882247328f2587cc2f0d1876; length=931; release=r5.49; species=Dmel; </t>
  </si>
  <si>
    <t xml:space="preserve">&gt;FBpp0071286 type=protein; loc=X:complement(8988276..8988381,8988444..8989041,8989099..8989366,8989428..8989684,8990799..8990858,8991388..8991546,8991789..8992040,8992117..8992446,8994546..8994690,8995129..8995452,8995599..8996266,8996528..8997104); ID=FBpp0071286; name=CG7766-PA; parent=FBgn0030087,FBtr0071351; dbxref=GB_protein:AAF46443.3,FlyBase:FBpp0071286,FlyBase_Annotation_IDs:CG7766-PA,GB_protein:AAF46443.4,REFSEQ:NP_572525,GB_protein:AAF46443,FlyMine:FBpp0071286,modMine:FBpp0071286; MD5=def010b1eec31157da60695cd1b631d0; length=1247; release=r5.49; species=Dmel; </t>
  </si>
  <si>
    <t xml:space="preserve">&gt;FBpp0071287 type=protein; loc=X:complement(8988276..8988381,8988444..8989041,8989099..8989366,8989428..8989684,8990799..8990858,8991388..8991546,8991789..8992040,8992117..8992446,8993347..8993494,8995129..8995452,8995599..8996266,8996528..8997104); ID=FBpp0071287; name=CG7766-PB; parent=FBgn0030087,FBtr0071352; dbxref=GB_protein:AAO41642.1,FlyBase:FBpp0071287,FlyBase_Annotation_IDs:CG7766-PB,GB_protein:AAO41642.2,REFSEQ:NP_788889,GB_protein:AAO41642,FlyMine:FBpp0071287,modMine:FBpp0071287; MD5=4b13c9ae9b21768f7e2a8a19e502076e; length=1248; release=r5.49; species=Dmel; </t>
  </si>
  <si>
    <t xml:space="preserve">&gt;FBpp0301189 type=protein; loc=X:complement(8988276..8988381,8988444..8989041,8989099..8989366,8989428..8990008,8991388..8991552,8991789..8992040,8992117..8992446,8993347..8993494,8995129..8995452,8995599..8996266,8996528..8997104); ID=FBpp0301189; name=CG7766-PG; parent=FBgn0030087,FBtr0309250; dbxref=FlyBase:FBpp0301189,FlyBase_Annotation_IDs:CG7766-PG,REFSEQ:NP_001245587,GB_protein:AFH07301; MD5=8c44194d337a275be9043fcdba511887; length=1338; release=r5.49; species=Dmel; </t>
  </si>
  <si>
    <t xml:space="preserve">&gt;FBpp0301190 type=protein; loc=X:complement(8988276..8988381,8988444..8989041,8989099..8989366,8989428..8990008,8990799..8990858,8991388..8991552,8991789..8992040,8992117..8992446,8993347..8993494,8995129..8995452,8995599..8996266,8996528..8997104); ID=FBpp0301190; name=CG7766-PH; parent=FBgn0030087,FBtr0309251; dbxref=FlyBase:FBpp0301190,FlyBase_Annotation_IDs:CG7766-PH,REFSEQ:NP_001245588,GB_protein:AFH07302; MD5=c91d8de26b124316fb43bd907ee2bbd7; length=1358; release=r5.49; species=Dmel; </t>
  </si>
  <si>
    <t xml:space="preserve">&gt;FBpp0113086 type=protein; loc=X:complement(8988276..8988381,8988444..8989041,8989099..8989366,8989428..8989858,8990799..8990858,8991388..8991546,8991789..8992040,8992117..8992446,8994546..8994690,8995129..8995452,8995599..8996266,8996528..8997104); ID=FBpp0113086; name=CG7766-PC; parent=FBgn0030087,FBtr0114594; dbxref=FlyBase:FBpp0113086,FlyBase_Annotation_IDs:CG7766-PC,REFSEQ:NP_001138179,GB_protein:ACL82911,FlyMine:FBpp0113086,modMine:FBpp0113086; MD5=2000acaf52870358b953bcbd6ca7660b; length=1305; release=r5.49; species=Dmel; </t>
  </si>
  <si>
    <t xml:space="preserve">&gt;FBpp0113087 type=protein; loc=X:complement(8988276..8988381,8988444..8989041,8989099..8989366,8989428..8989684,8991388..8991546,8991789..8992040,8992117..8992446,8994546..8994690,8995129..8995452,8995599..8996266,8996528..8997104); ID=FBpp0113087; name=CG7766-PD; parent=FBgn0030087,FBtr0114595; dbxref=FlyBase:FBpp0113087,FlyBase_Annotation_IDs:CG7766-PD,REFSEQ:NP_001138180,GB_protein:ACL82912,FlyMine:FBpp0113087,modMine:FBpp0113087; MD5=9a379c28f376bb467add05efe7ed8309; length=1227; release=r5.49; species=Dmel; </t>
  </si>
  <si>
    <t xml:space="preserve">&gt;FBpp0077712 type=protein; loc=2L:322131..322985; ID=FBpp0077712; name=CG33127-PA; parent=FBgn0053127,FBtr0078052; dbxref=FlyBase:FBpp0077712,FlyBase_Annotation_IDs:CG33127-PA,GB_protein:AAO41649.1,REFSEQ:NP_787956,GB_protein:AAO41649,FlyMine:FBpp0077712,modMine:FBpp0077712; MD5=084c055ec5a21577f32d74743698480c; length=284; release=r5.49; species=Dmel; </t>
  </si>
  <si>
    <t xml:space="preserve">&gt;FBpp0070247 type=protein; loc=X:join(1366599..1366849,1366909..1367203,1367269..1367631); ID=FBpp0070247; name=CG14780-PA; parent=FBgn0025383,FBtr0070257; dbxref=FlyBase:FBpp0070247,FlyBase_Annotation_IDs:CG14780-PA,GB_protein:AAF45633.2,REFSEQ:NP_569920,GB_protein:AAF45633,FlyMine:FBpp0070247,modMine:FBpp0070247; MD5=60885f86f6d520f5d558c9b4073ffcfc; length=302; release=r5.49; species=Dmel; </t>
  </si>
  <si>
    <t xml:space="preserve">&gt;FBpp0112208 type=protein; loc=3R:complement(22884789..22884841,22885087..22885918,22885980..22886262,22886325..22886898,22886963..22887057,22887121..22887280,22889002..22889113); ID=FBpp0112208; name=Nep5-PC; parent=FBgn0039478,FBtr0113296; dbxref=FlyBase:FBpp0112208,FlyBase_Annotation_IDs:CG6265-PC,REFSEQ:NP_001097940,GB_protein:ABW08779,FlyMine:FBpp0112208,modMine:FBpp0112208; MD5=e286855493c3efccd00a1e6871b85b58; length=702; release=r5.49; species=Dmel; </t>
  </si>
  <si>
    <t xml:space="preserve">&gt;FBpp0304093 type=protein; loc=3R:complement(22883960..22884304,22884435..22884633,22884793..22884841,22885087..22885918,22885980..22886262,22886325..22886898,22886963..22887057,22887121..22887280,22889002..22889113); ID=FBpp0304093; name=Nep5-PD; parent=FBgn0039478,FBtr0331704; dbxref=FlyBase:FBpp0304093,FlyBase_Annotation_IDs:CG6265-PD; MD5=b8625677c21614e4a723be4f47b97aac; length=882; release=r5.49; species=Dmel; </t>
  </si>
  <si>
    <t xml:space="preserve">&gt;FBpp0304094 type=protein; loc=3R:complement(22884734..22884737,22884793..22884841,22885087..22885918,22885980..22886262,22886325..22886898,22886963..22887057,22887121..22887280,22889002..22889113); ID=FBpp0304094; name=Nep5-PE; parent=FBgn0039478,FBtr0331705; dbxref=FlyBase:FBpp0304094,FlyBase_Annotation_IDs:CG6265-PE; MD5=e286855493c3efccd00a1e6871b85b58; length=702; release=r5.49; species=Dmel; </t>
  </si>
  <si>
    <t xml:space="preserve">&gt;FBpp0082083 type=protein; loc=3R:complement(8176609..8176818,8177132..8177740); ID=FBpp0082083; name=CG10041-PA; parent=FBgn0038014,FBtr0082613; dbxref=FlyBase:FBpp0082083,FlyBase_Annotation_IDs:CG10041-PA,GB_protein:AAF54779.1,REFSEQ:NP_650177,GB_protein:AAF54779,FlyMine:FBpp0082083,modMine:FBpp0082083; MD5=a3fcd6d3ba56f1921757d7dc50a51687; length=272; release=r5.49; species=Dmel; </t>
  </si>
  <si>
    <t xml:space="preserve">&gt;FBpp0072533 type=protein; loc=3L:complement(1194867..1195295); ID=FBpp0072533; name=LysX-PA; parent=FBgn0004431,FBtr0072637; dbxref=FlyBase:FBpp0072533,FlyBase_Annotation_IDs:CG9120-PA,GB_protein:AAF47445.1,REFSEQ:NP_523881,GB_protein:AAF47445,FlyMine:FBpp0072533,modMine:FBpp0072533; MD5=9b8d3f6af84d55c9ee9cf21b20e1389e; length=142; release=r5.49; species=Dmel; </t>
  </si>
  <si>
    <t xml:space="preserve">&gt;FBpp0083524 type=protein; loc=3R:join(17571027..17571577,17571908..17572063,17572196..17572909,17573112..17574339,17574410..17574646); ID=FBpp0083524; name=CG31343-PA; parent=FBgn0051343,FBtr0084126; dbxref=FlyBase:FBpp0083524,FlyBase_Annotation_IDs:CG31343-PA,GB_protein:AAN13880.1,REFSEQ:NP_732652,GB_protein:AAN13880,FlyMine:FBpp0083524,modMine:FBpp0083524; MD5=919c557d8c716e01bf49e98d71767b3a; length=961; release=r5.49; species=Dmel; </t>
  </si>
  <si>
    <t xml:space="preserve">&gt;FBpp0077758 type=protein; loc=2L:complement(318418..319233); ID=FBpp0077758; name=CG11912-PA; parent=FBgn0031248,FBtr0078099; dbxref=FlyBase:FBpp0077758,FlyBase_Annotation_IDs:CG11912-PA,GB_protein:AAF51509.1,REFSEQ:NP_608517,GB_protein:AAF51509,FlyMine:FBpp0077758,modMine:FBpp0077758; MD5=3ccefef02f2edb1ddff3a6b401242c59; length=271; release=r5.49; species=Dmel; </t>
  </si>
  <si>
    <t xml:space="preserve">&gt;FBpp0082845 type=protein; loc=3R:join(12959942..12960141,12960308..12960935); ID=FBpp0082845; name=CG31267-PA; parent=FBgn0051267,FBtr0083404; dbxref=GB_protein:AAN13738.1,FlyBase:FBpp0082845,FlyBase_Annotation_IDs:CG31267-PA,REFSEQ:NP_732214,GB_protein:AAN13738,FlyMine:FBpp0082845,modMine:FBpp0082845; MD5=4c910b4a39934398eee2dea9001f42e9; length=275; release=r5.49; species=Dmel; </t>
  </si>
  <si>
    <t xml:space="preserve">&gt;FBpp0079860 type=protein; loc=2L:join(11850412..11851551,11851618..11851768,11851827..11852022,11852081..11852221,11852378..11852444); ID=FBpp0079860; name=Mal-B2-PA; parent=FBgn0032382,FBtr0080276; dbxref=FlyBase:FBpp0079860,FlyBase_Annotation_IDs:CG14935-PA,GB_protein:AAN10789.1,REFSEQ:NP_609523,GB_protein:AAN10789,FlyMine:FBpp0079860,modMine:FBpp0079860; MD5=08d9be8a2f0625e438e35e17e99a6ccd; length=564; release=r5.49; species=Dmel; </t>
  </si>
  <si>
    <t xml:space="preserve">&gt;FBpp0292312 type=protein; loc=2L:join(11850412..11851551,11851618..11851768,11851827..11852022,11852081..11852221,11852378..11852444); ID=FBpp0292312; name=Mal-B2-PC; parent=FBgn0032382,FBtr0303220; dbxref=FlyBase:FBpp0292312,FlyBase_Annotation_IDs:CG14935-PC,REFSEQ:NP_001188791,GB_protein:ADV37041; MD5=08d9be8a2f0625e438e35e17e99a6ccd; length=564; release=r5.49; species=Dmel; </t>
  </si>
  <si>
    <t xml:space="preserve">&gt;FBpp0292313 type=protein; loc=2L:join(11850412..11851551,11851618..11851768,11851827..11852022,11852081..11852221,11852378..11852444); ID=FBpp0292313; name=Mal-B2-PD; parent=FBgn0032382,FBtr0303221; dbxref=FlyBase:FBpp0292313,FlyBase_Annotation_IDs:CG14935-PD,REFSEQ:NP_723693,GB_protein:AAF53128; MD5=08d9be8a2f0625e438e35e17e99a6ccd; length=564; release=r5.49; species=Dmel; </t>
  </si>
  <si>
    <t xml:space="preserve">&gt;FBpp0082569 type=protein; loc=3R:complement(11179992..11180294,11180355..11180830,11180998..11181074,11181142..11181337,11181396..11182350); ID=FBpp0082569; name=CG6194-PA; parent=FBgn0038325,FBtr0083115; dbxref=FlyBase:FBpp0082569,FlyBase_Annotation_IDs:CG6194-PA,GB_protein:AAF55180.2,REFSEQ:NP_650452,GB_protein:AAF55180,FlyMine:FBpp0082569,modMine:FBpp0082569; MD5=ef8500fb48de7e3064e8481cc9f9c8c6; length=668; release=r5.49; species=Dmel; </t>
  </si>
  <si>
    <t xml:space="preserve">&gt;FBpp0080340 type=protein; loc=2L:complement(15615519..15616069,15616123..15616333); ID=FBpp0080340; name=CG15253-PA; parent=FBgn0028948,FBtr0080782; dbxref=FlyBase:FBpp0080340,FlyBase_Annotation_IDs:CG15253-PA,GB_protein:AAF53471.1,REFSEQ:NP_609758,GB_protein:AAF53471,FlyMine:FBpp0080340,modMine:FBpp0080340; MD5=c0f10085e8ea9bc04546401df3e4351d; length=253; release=r5.49; species=Dmel; </t>
  </si>
  <si>
    <t xml:space="preserve">&gt;FBpp0072325 type=protein; loc=2R:complement(20776268..20776284,20776345..20776658,20776718..20777284,20777446..20778434); ID=FBpp0072325; name=Ance-5-PA; parent=FBgn0035076,FBtr0072420; dbxref=FlyBase:FBpp0072325,FlyBase_Annotation_IDs:CG10142-PA,GB_protein:AAF47288.1,REFSEQ:NP_573392,GB_protein:AAF47288,FlyMine:FBpp0072325,modMine:FBpp0072325; MD5=1df8b9ecf34680f3d9c80a1427bc8740; length=628; release=r5.49; species=Dmel; </t>
  </si>
  <si>
    <t xml:space="preserve">&gt;FBpp0080422 type=protein; loc=2L:join(16488203..16489595,16489649..16490115); ID=FBpp0080422; name=CG4580-PA; parent=FBgn0032585,FBtr0080865; dbxref=FlyBase:FBpp0080422,FlyBase_Annotation_IDs:CG4580-PA,GB_protein:AAF53539.3,REFSEQ:NP_609795,GB_protein:AAF53539,FlyMine:FBpp0080422,modMine:FBpp0080422; MD5=e995340f2567855a3aa26d94579c3562; length=619; release=r5.49; species=Dmel; </t>
  </si>
  <si>
    <t xml:space="preserve">&gt;FBpp0290879 type=protein; loc=2L:8998611..8999414; ID=FBpp0290879; name=Try29F-PC; parent=FBgn0015316,FBtr0301665; dbxref=REFSEQ:NP_523518,GB_protein:AAF52738,FlyBase:FBpp0290879,FlyBase_Annotation_IDs:CG9564-PC,FlyMine:FBpp0290879,modMine:FBpp0290879; MD5=b8aa2b731caf0a7f21c87e282224f980; length=267; release=r5.49; species=Dmel; </t>
  </si>
  <si>
    <t xml:space="preserve">&gt;FBpp0076090 type=protein; loc=3L:complement(9877703..9878873,9878934..9879144,9879203..9879615,9879674..9881439,9881502..9881556,9881620..9881669); ID=FBpp0076090; name=Taf2-PA; parent=FBgn0011836,FBtr0076361; dbxref=FlyBase:FBpp0076090,FlyBase_Annotation_IDs:CG6711-PA,GB_protein:AAF50190.2,REFSEQ:NP_729571,GB_protein:AAF50190,FlyMine:FBpp0076090,modMine:FBpp0076090; MD5=516a51eb2dd98e3db508acc18420851e; length=1221; release=r5.49; species=Dmel; </t>
  </si>
  <si>
    <t xml:space="preserve">&gt;FBpp0304934 type=protein; loc=3L:complement(9877703..9878873,9878934..9879144,9879203..9879615,9879674..9881439,9881502..9881556,9881620..9881669); ID=FBpp0304934; name=Taf2-PB; parent=FBgn0011836,FBtr0332688; dbxref=FlyBase:FBpp0304934,FlyBase_Annotation_IDs:CG6711-PB; MD5=516a51eb2dd98e3db508acc18420851e; length=1221; release=r5.49; species=Dmel; </t>
  </si>
  <si>
    <t xml:space="preserve">&gt;FBpp0084868 type=protein; loc=3R:25747964..25748761; ID=FBpp0084868; name=Jon99Ciii-PA; parent=FBgn0003357,FBtr0085502; dbxref=FlyBase:FBpp0084868,FlyBase_Annotation_IDs:CG31362-PA,GB_protein:AAN14201.1,REFSEQ:NP_733330,GB_protein:AAN14201; MD5=1e2effa48fa812e3aa6d92a4da9867ca; length=265; release=r5.49; species=Dmel; </t>
  </si>
  <si>
    <t xml:space="preserve">&gt;FBpp0111628 type=protein; loc=3L:complement(11844806..11845703,11847348..11847976,11855384..11856262); ID=FBpp0111628; name=CG34420-PC; parent=FBgn0085449,FBtr0112716; dbxref=FlyBase:FBpp0111628,FlyBase_Annotation_IDs:CG34420-PC,REFSEQ:NP_001097590,GB_protein:ABW08529,FlyMine:FBpp0111628,modMine:FBpp0111628; MD5=05f4e219b4e072db5ea3da822524a232; length=801; release=r5.49; species=Dmel; </t>
  </si>
  <si>
    <t xml:space="preserve">&gt;FBpp0303162 type=protein; loc=3L:complement(11844611..11845703,11847348..11847976,11855384..11856262); ID=FBpp0303162; name=CG34420-PD; parent=FBgn0085449,FBtr0330129; dbxref=FlyBase:FBpp0303162,FlyBase_Annotation_IDs:CG34420-PD; MD5=c0203df65a3d5b09ade231d0f0696e51; length=866; release=r5.49; species=Dmel; </t>
  </si>
  <si>
    <t xml:space="preserve">&gt;FBpp0072526 type=protein; loc=3L:1212952..1213374; ID=FBpp0072526; name=LysE-PA; parent=FBgn0004428,FBtr0072630; dbxref=FlyBase:FBpp0072526,FlyBase_Annotation_IDs:CG1180-PA,GB_protein:AAF47451.1,REFSEQ:NP_476827,GB_protein:AAF47451,FlyMine:FBpp0072526,modMine:FBpp0072526; MD5=26350e29a2d80d33cc539b1f00ce904e; length=140; release=r5.49; species=Dmel; </t>
  </si>
  <si>
    <t xml:space="preserve">&gt;FBpp0074401 type=protein; loc=X:complement(18374171..18374517,18374575..18374761,18374827..18375098,18375194..18375261,18376342..18376522,18376588..18376669); ID=FBpp0074401; name=Hayan-PA; parent=FBgn0030925,FBtr0074630; dbxref=FlyBase:FBpp0074401,FlyBase_Annotation_IDs:CG6361-PA,GB_protein:AAF48845.2,REFSEQ:NP_573296,GB_protein:AAF48845,FlyMine:FBpp0074401,modMine:FBpp0074401; MD5=7dee9025c23366d8d69a0868bb635fe9; length=378; release=r5.49; species=Dmel; </t>
  </si>
  <si>
    <t xml:space="preserve">&gt;FBpp0111913 type=protein; loc=X:complement(18374171..18374517,18374575..18374761,18374827..18375098,18375194..18375261,18375390..18376166,18376342..18376522,18376588..18376669); ID=FBpp0111913; name=Hayan-PB; parent=FBgn0030925,FBtr0113000; dbxref=FlyBase:FBpp0111913,FlyBase_Annotation_IDs:CG6361-PB,REFSEQ:NP_001097020,GB_protein:ABW09449,FlyMine:FBpp0111913,modMine:FBpp0111913; MD5=b2bc5355f3cc4dcf04bfaba74955ebd1; length=637; release=r5.49; species=Dmel; </t>
  </si>
  <si>
    <t xml:space="preserve">&gt;FBpp0304651 type=protein; loc=X:complement(18374171..18374761,18374827..18375098,18375194..18375261,18376342..18376522,18376588..18376669); ID=FBpp0304651; name=Hayan-PC; parent=FBgn0030925,FBtr0332377; dbxref=FlyBase:FBpp0304651,FlyBase_Annotation_IDs:CG6361-PC; MD5=6d437de1a2a2406251e7cbf2828bcabc; length=397; release=r5.49; species=Dmel; </t>
  </si>
  <si>
    <t xml:space="preserve">&gt;FBpp0071974 type=protein; loc=2R:19451602..19452273; ID=FBpp0071974; name=CG30184-PA; parent=FBgn0050184,FBtr0072065; dbxref=FlyBase:FBpp0071974,FlyBase_Annotation_IDs:CG30184-PA,GB_protein:AAM68254.1,REFSEQ:NP_726341,GB_protein:AAM68254,FlyMine:FBpp0071974,modMine:FBpp0071974; MD5=db4a4e7471c33ee9631ddd290e9c92b9; length=223; release=r5.49; species=Dmel; </t>
  </si>
  <si>
    <t xml:space="preserve">&gt;FBpp0079620 type=protein; loc=2L:join(10457852..10457962,10458448..10458818,10458880..10459085,10459144..10459280,10459384..10459517,10459880..10460520,10460581..10460801,10460869..10461280,10461343..10461785,10461844..10462410); ID=FBpp0079620; name=LM408-PA; parent=FBgn0027611,FBtr0080030; dbxref=GB_protein:AAF52958.2,FlyBase:FBpp0079620,FlyBase_Annotation_IDs:CG6206-PA,REFSEQ:NP_609408,GB_protein:AAF52958,FlyMine:FBpp0079620,modMine:FBpp0079620; MD5=a8cafbcf2dac9b88ad774dfd64e27a11; length=1080; release=r5.49; species=Dmel; </t>
  </si>
  <si>
    <t xml:space="preserve">&gt;FBpp0079621 type=protein; loc=2L:join(10457852..10457962,10458448..10458818,10458880..10459085,10459144..10459280,10459662..10459795,10459880..10460520,10460581..10460801,10460869..10461280,10461343..10461785,10461844..10462410); ID=FBpp0079621; name=LM408-PB; parent=FBgn0027611,FBtr0080031; dbxref=GB_protein:AAN10754.1,FlyBase:FBpp0079621,FlyBase_Annotation_IDs:CG6206-PB,REFSEQ:NP_723591,GB_protein:AAN10754,FlyMine:FBpp0079621,modMine:FBpp0079621; MD5=2e826b16a630ebd4ab606139d1a2a381; length=1080; release=r5.49; species=Dmel; </t>
  </si>
  <si>
    <t xml:space="preserve">&gt;FBpp0076252 type=protein; loc=3L:join(9067879..9067929,9068164..9068722,9080949..9083048,9083119..9083510,9083568..9083723,9083785..9084565,9084633..9084725,9084837..9084920,9084982..9085118); ID=FBpp0076252; name=Tequila-PD; parent=FBgn0023479,FBtr0076525; dbxref=FlyBase:FBpp0076252,FlyBase_Annotation_IDs:CG4821-PD,GB_protein:AAN11984.1,REFSEQ:NP_729451,GB_protein:AAN11984,FlyMine:FBpp0076252,modMine:FBpp0076252; MD5=0007a42a797c1b48c3f1a7d2d8624e6e; length=1450; release=r5.49; species=Dmel; </t>
  </si>
  <si>
    <t xml:space="preserve">&gt;FBpp0076253 type=protein; loc=3L:join(9067879..9067929,9068164..9068722,9068772..9068966,9069120..9069365,9069419..9069895,9069958..9070060,9077586..9078019,9078158..9078400,9078465..9078929,9078988..9080367,9080424..9080888,9080949..9083048,9083119..9083510,9083568..9083723,9083785..9084565,9084633..9084725,9084837..9084920,9084982..9085118); ID=FBpp0076253; name=Tequila-PA; parent=FBgn0023479,FBtr0076526; dbxref=FlyBase:FBpp0076253,FlyBase_Annotation_IDs:CG4821-PA,GB_protein:AAF50319.3,REFSEQ:NP_648288,GB_protein:AAF50319,FlyMine:FBpp0076253,modMine:FBpp0076253; MD5=a9275d299986f53b00a0ae8296e05552; length=2786; release=r5.49; species=Dmel; </t>
  </si>
  <si>
    <t xml:space="preserve">&gt;FBpp0076254 type=protein; loc=3L:join(9067879..9067929,9068164..9068722,9068772..9068966,9069120..9069365,9069419..9069895,9069958..9070121); ID=FBpp0076254; name=Tequila-PC; parent=FBgn0023479,FBtr0076527; dbxref=FlyBase:FBpp0076254,FlyBase_Annotation_IDs:CG4821-PC,GB_protein:AAF50322.2,REFSEQ:NP_729452,GB_protein:AAF50322,FlyMine:FBpp0076254,modMine:FBpp0076254; MD5=95e29f5adc44d1197f520fd764a733c2; length=563; release=r5.49; species=Dmel; </t>
  </si>
  <si>
    <t xml:space="preserve">&gt;FBpp0291124 type=protein; loc=3L:join(9078467..9078929,9078988..9080367,9080424..9080888,9080949..9081215,9082455..9083048,9083119..9083510,9083568..9083723,9083785..9084565,9084633..9084725,9084837..9084920,9084982..9085118); ID=FBpp0291124; name=Tequila-PE; parent=FBgn0023479,FBtr0301910; dbxref=REFSEQ:NP_001163393,GB_protein:ACZ94664,FlyBase:FBpp0291124,FlyBase_Annotation_IDs:CG4821-PE,FlyMine:FBpp0291124,modMine:FBpp0291124; MD5=7d0a6246e6dd926af00eafe044caa856; length=1603; release=r5.49; species=Dmel; </t>
  </si>
  <si>
    <t xml:space="preserve">&gt;FBpp0112217 type=protein; loc=3R:complement(25051989..25052658,25052948..25053399); ID=FBpp0112217; name=CG14507-PC; parent=FBgn0039655,FBtr0113305; dbxref=FlyBase_Annotation_IDs:CG14507-PC,FlyBase:FBpp0112217,REFSEQ:NP_001097964,GB_protein:AAN14166,FlyMine:FBpp0112217,modMine:FBpp0112217; MD5=a09469e36bda7e1fbfb017e345d2de57; length=373; release=r5.49; species=Dmel; </t>
  </si>
  <si>
    <t xml:space="preserve">&gt;FBpp0072964 type=protein; loc=3L:complement(3205587..3206363); ID=FBpp0072964; name=CG33160-PA; parent=FBgn0053160,FBtr0073102; dbxref=FlyBase:FBpp0072964,FlyBase_Annotation_IDs:CG33160-PA,GB_protein:AAF47738.2,REFSEQ:NP_788456,GB_protein:AAF47738,FlyMine:FBpp0072964,modMine:FBpp0072964; MD5=6979565063fd95aca415832b4217a9a1; length=258; release=r5.49; species=Dmel; </t>
  </si>
  <si>
    <t xml:space="preserve">&gt;FBpp0072183 type=protein; loc=2R:complement(20089784..20090097,20090258..20090342,20093334..20093492,20093753..20094175); ID=FBpp0072183; name=CG11406-PA; parent=FBgn0034990,FBtr0072276; dbxref=GB_protein:AAF47182.2,FlyBase_Annotation_IDs:CG11406-PA,FlyBase:FBpp0072183,GB_protein:AAF47182.3,REFSEQ:NP_611897,GB_protein:AAF47182,FlyMine:FBpp0072183,modMine:FBpp0072183; MD5=169094e15f1764ab94b93c7a123bc9d5; length=326; release=r5.49; species=Dmel; </t>
  </si>
  <si>
    <t xml:space="preserve">&gt;FBpp0099523 type=protein; loc=2R:complement(20089784..20090097,20090258..20090342,20093334..20093492,20093753..20094325,20095667..20095726); ID=FBpp0099523; name=CG11406-PB; parent=FBgn0034990,FBtr0100169; dbxref=FlyBase_Annotation_IDs:CG11406-PB,FlyBase:FBpp0099523,GB_protein:AAX52683.1,REFSEQ:NP_001014548,GB_protein:AAX52683,FlyMine:FBpp0099523,modMine:FBpp0099523; MD5=b4a96ab36bd2facad906a49e53b9c96a; length=396; release=r5.49; species=Dmel; </t>
  </si>
  <si>
    <t xml:space="preserve">&gt;FBpp0290096 type=protein; loc=2R:complement(20093115..20093492,20093753..20094175); ID=FBpp0290096; name=CG11406-PC; parent=FBgn0034990,FBtr0300874; dbxref=REFSEQ:NP_001163290,GB_protein:ACZ94562,FlyBase:FBpp0290096,FlyBase_Annotation_IDs:CG11406-PC,FlyMine:FBpp0290096,modMine:FBpp0290096; MD5=3c7bc2a8b66f4231c39e0c0877abef4c; length=266; release=r5.49; species=Dmel; </t>
  </si>
  <si>
    <t xml:space="preserve">&gt;FBpp0074138 type=protein; loc=X:complement(16593361..16593889,16593945..16594171); ID=FBpp0074138; name=CG9676-PA; parent=FBgn0030773,FBtr0074364; dbxref=FlyBase:FBpp0074138,FlyBase_Annotation_IDs:CG9676-PA,GB_protein:AAF48647.1,REFSEQ:NP_728008,GB_protein:AAF48647,FlyMine:FBpp0074138,modMine:FBpp0074138; MD5=5953c5ee54cf9ec610f529e87737685e; length=251; release=r5.49; species=Dmel; </t>
  </si>
  <si>
    <t xml:space="preserve">&gt;FBpp0084420 type=protein; loc=3R:complement(22525009..22525170,22525225..22525342,22525437..22525601,22525670..22525903,22526149..22526462,22526534..22526709,22527238..22527326,22527670..22527746,22528196..22528233,22528324..22528594,22529437..22529544,22539233..22539445); ID=FBpp0084420; name=amon-PA; parent=FBgn0023179,FBtr0085048; dbxref=FlyBase:FBpp0084420,FlyBase_Annotation_IDs:CG6438-PA,GB_protein:AAF56615.1,REFSEQ:NP_477318,GB_protein:AAF56615,FlyMine:FBpp0084420,modMine:FBpp0084420; MD5=0579ab6dbc37648e03b76fd29dec32e1; length=654; release=r5.49; species=Dmel; </t>
  </si>
  <si>
    <t xml:space="preserve">&gt;FBpp0080315 type=protein; loc=2L:join(15661046..15661273,15661504..15662670); ID=FBpp0080315; name=CG18477-PA; parent=FBgn0028864,FBtr0080756; dbxref=FlyBase:FBpp0080315,FlyBase_Annotation_IDs:CG18477-PA,GB_protein:AAG22433.1,REFSEQ:NP_609763,GB_protein:AAG22433; MD5=161978c1a6927ee14a4c60f86b0c1499; length=464; release=r5.49; species=Dmel; </t>
  </si>
  <si>
    <t xml:space="preserve">&gt;FBpp0084142 type=protein; loc=3R:join(20897532..20897847,20897909..20897985,20898042..20898320); ID=FBpp0084142; name=CG11836-PB; parent=FBgn0039272,FBtr0084767; dbxref=FlyBase:FBpp0084142,FlyBase_Annotation_IDs:CG11836-PB,GB_protein:AAN14039.1,REFSEQ:NP_733078,GB_protein:AAN14039; MD5=3ecb632ff7a7b63e36859568fdc0746e; length=223; release=r5.49; species=Dmel; </t>
  </si>
  <si>
    <t xml:space="preserve">&gt;FBpp0084143 type=protein; loc=3R:join(20897532..20897847,20897909..20897985,20898042..20898320); ID=FBpp0084143; name=CG11836-PA; parent=FBgn0039272,FBtr0084768; dbxref=FlyBase:FBpp0084143,FlyBase_Annotation_IDs:CG11836-PA,GB_protein:AAF56393.1,REFSEQ:NP_651333,GB_protein:AAF56393; MD5=3ecb632ff7a7b63e36859568fdc0746e; length=223; release=r5.49; species=Dmel; </t>
  </si>
  <si>
    <t xml:space="preserve">&gt;FBpp0112196 type=protein; loc=3R:join(20897532..20897847,20897909..20897985,20898042..20898320); ID=FBpp0112196; name=CG11836-PC; parent=FBgn0039272,FBtr0113284; dbxref=FlyBase:FBpp0112196,FlyBase_Annotation_IDs:CG11836-PC,REFSEQ:NP_001097910,GB_protein:ABW08754; MD5=3ecb632ff7a7b63e36859568fdc0746e; length=223; release=r5.49; species=Dmel; </t>
  </si>
  <si>
    <t xml:space="preserve">&gt;FBpp0291598 type=protein; loc=3R:join(20897532..20897847,20897909..20897985,20898042..20898320); ID=FBpp0291598; name=CG11836-PG; parent=FBgn0039272,FBtr0302406; dbxref=FlyBase:FBpp0291598,FlyBase_Annotation_IDs:CG11836-PG,REFSEQ:NP_001189290,GB_protein:ADV37380; MD5=3ecb632ff7a7b63e36859568fdc0746e; length=223; release=r5.49; species=Dmel; </t>
  </si>
  <si>
    <t xml:space="preserve">&gt;FBpp0301202 type=protein; loc=3R:join(20897296..20897398,20897461..20897847,20897909..20897985,20898042..20898320); ID=FBpp0301202; name=CG11836-PI; parent=FBgn0039272,FBtr0309271; dbxref=FlyBase:FBpp0301202,FlyBase_Annotation_IDs:CG11836-PI,REFSEQ:NP_001163718,GB_protein:ACZ95012; MD5=efbb45a5aef3093beec43a9e083feb3b; length=281; release=r5.49; species=Dmel; </t>
  </si>
  <si>
    <t xml:space="preserve">&gt;FBpp0291596 type=protein; loc=3R:join(20897532..20897847,20897909..20897985,20898042..20898320); ID=FBpp0291596; name=CG11836-PE; parent=FBgn0039272,FBtr0302404; dbxref=FlyBase:FBpp0291596,FlyBase_Annotation_IDs:CG11836-PE,REFSEQ:NP_001189291,GB_protein:ADV37381,FlyMine:FBpp0291596,modMine:FBpp0291596; MD5=3ecb632ff7a7b63e36859568fdc0746e; length=223; release=r5.49; species=Dmel; </t>
  </si>
  <si>
    <t xml:space="preserve">&gt;FBpp0291597 type=protein; loc=3R:join(20897532..20897847,20897909..20897985,20898042..20898320); ID=FBpp0291597; name=CG11836-PF; parent=FBgn0039272,FBtr0302405; dbxref=FlyBase:FBpp0291597,FlyBase_Annotation_IDs:CG11836-PF,REFSEQ:NP_001189292,GB_protein:ADV37382; MD5=3ecb632ff7a7b63e36859568fdc0746e; length=223; release=r5.49; species=Dmel; </t>
  </si>
  <si>
    <t xml:space="preserve">&gt;FBpp0079614 type=protein; loc=2L:join(10428848..10428930,10428986..10429659,10429715..10429911); ID=FBpp0079614; name=CG5188-PA; parent=FBgn0032247,FBtr0080024; dbxref=GB_protein:AAF52949.2,FlyBase:FBpp0079614,FlyBase_Annotation_IDs:CG5188-PA,REFSEQ:NP_609401,GB_protein:AAF52949,FlyMine:FBpp0079614,modMine:FBpp0079614; MD5=55b37d8b586856ea8020b835623a1396; length=317; release=r5.49; species=Dmel; </t>
  </si>
  <si>
    <t xml:space="preserve">&gt;FBpp0070095 type=protein; loc=X:complement(330219..331442); ID=FBpp0070095; name=pcl-PA; parent=FBgn0011822,FBtr0070100; dbxref=FlyBase:FBpp0070095,FlyBase_Annotation_IDs:CG13374-PA,GB_protein:AAF45501.1,REFSEQ:NP_525030,GB_protein:AAF45501,FlyMine:FBpp0070095,modMine:FBpp0070095; MD5=c122d8edd7f70a305d2a2e92306ffee1; length=407; release=r5.49; species=Dmel; </t>
  </si>
  <si>
    <t xml:space="preserve">&gt;FBpp0304441 type=protein; loc=3L:complement(11795185..11795396,11795454..11795751,11795813..11795964,11796021..11796162,11796214..11796393,11796501..11798847,11798981..11800743,11800813..11800970,11801030..11801912,11802008..11803325,11803390..11803588,11803739..11803851,11803912..11804237,11804297..11804481,11804645..11806548,11806612..11806718,11807079..11807633); ID=FBpp0304441; name=CG42255-PB; parent=FBgn0259140,FBtr0332131; dbxref=FlyBase:FBpp0304441,FlyBase_Annotation_IDs:CG42255-PB; MD5=bb5100a53cf67c956746cb106917c51b; length=3613; release=r5.49; species=Dmel; </t>
  </si>
  <si>
    <t xml:space="preserve">&gt;FBpp0074279 type=protein; loc=X:join(17812950..17813004,17814613..17815211,17815271..17815730,17815797..17816196,17816256..17817744); ID=FBpp0074279; name=CG6847-PA; parent=FBgn0030884,FBtr0074505; dbxref=GB_protein:AAF48784.1,GB_protein:AAF48784.2,FlyBase:FBpp0074279,FlyBase_Annotation_IDs:CG6847-PA,REFSEQ:NP_573259,GB_protein:AAF48784,FlyMine:FBpp0074279,modMine:FBpp0074279; MD5=a35fd0fe4e9eaafdebf3fbd531ed72eb; length=1000; release=r5.49; species=Dmel; </t>
  </si>
  <si>
    <t xml:space="preserve">&gt;FBpp0085414 type=protein; loc=2R:join(979404..979981,980032..982558); ID=FBpp0085414; name=CG3107-PB; parent=FBgn0033005,FBtr0086078; dbxref=FlyBase:FBpp0085414,GB_protein:AAM68370.1,FlyBase_Annotation_IDs:CG3107-PB,REFSEQ:NP_724396,GB_protein:AAM68370; MD5=7540db722f500322ff1132e2bc987763; length=1034; release=r5.49; species=Dmel; </t>
  </si>
  <si>
    <t xml:space="preserve">&gt;FBpp0085413 type=protein; loc=2R:join(979404..979981,980032..982558); ID=FBpp0085413; name=CG3107-PA; parent=FBgn0033005,FBtr0086077; dbxref=GB_protein:AAF57348.2,FlyBase:FBpp0085413,FlyBase_Annotation_IDs:CG3107-PA,REFSEQ:NP_610156,GB_protein:AAF57348,FlyMine:FBpp0085413,modMine:FBpp0085413; MD5=7540db722f500322ff1132e2bc987763; length=1034; release=r5.49; species=Dmel; </t>
  </si>
  <si>
    <t xml:space="preserve">&gt;FBpp0110537 type=protein; loc=2R:join(979404..979981,980032..982558); ID=FBpp0110537; name=CG3107-PC; parent=FBgn0033005,FBtr0111280; dbxref=FlyBase_Annotation_IDs:CG3107-PC,FlyBase:FBpp0110537,REFSEQ:NP_001036470,GB_protein:ABI31021; MD5=7540db722f500322ff1132e2bc987763; length=1034; release=r5.49; species=Dmel; </t>
  </si>
  <si>
    <t xml:space="preserve">&gt;FBpp0082299 type=protein; loc=3R:join(9608550..9608563,9609539..9609815,9609883..9609981,9610039..9611175); ID=FBpp0082299; name=Dip-B-PA; parent=FBgn0000454,FBtr0082831; dbxref=FlyBase:FBpp0082299,FlyBase_Annotation_IDs:CG9285-PA,GB_protein:AAF54991.2,REFSEQ:NP_650318,GB_protein:AAF54991,FlyMine:FBpp0082299,modMine:FBpp0082299; MD5=19bf4237afb23dfa9493f60969bd93da; length=508; release=r5.49; species=Dmel; </t>
  </si>
  <si>
    <t xml:space="preserve">&gt;FBpp0082300 type=protein; loc=3R:join(9608550..9608563,9609539..9609815,9609883..9609981,9610039..9611175); ID=FBpp0082300; name=Dip-B-PC; parent=FBgn0000454,FBtr0082832; dbxref=FlyBase:FBpp0082300,FlyBase_Annotation_IDs:CG9285-PC,GB_protein:AAN13594.1,REFSEQ:NP_731864,GB_protein:AAN13594; MD5=19bf4237afb23dfa9493f60969bd93da; length=508; release=r5.49; species=Dmel; </t>
  </si>
  <si>
    <t xml:space="preserve">&gt;FBpp0082301 type=protein; loc=3R:join(9608550..9608563,9609539..9609815,9609883..9609981,9610039..9611175); ID=FBpp0082301; name=Dip-B-PB; parent=FBgn0000454,FBtr0082833; dbxref=FlyBase:FBpp0082301,FlyBase_Annotation_IDs:CG9285-PB,GB_protein:AAN13593.1,REFSEQ:NP_731863,GB_protein:AAN13593; MD5=19bf4237afb23dfa9493f60969bd93da; length=508; release=r5.49; species=Dmel; </t>
  </si>
  <si>
    <t xml:space="preserve">&gt;FBpp0074813 type=protein; loc=3L:complement(18979159..18981258); ID=FBpp0074813; name=CG11619-PA; parent=FBgn0036836,FBtr0075046; dbxref=FlyBase:FBpp0074813,FlyBase_Annotation_IDs:CG11619-PA,GB_protein:AAF49203.1,REFSEQ:NP_649081,GB_protein:AAF49203,FlyMine:FBpp0074813,modMine:FBpp0074813; MD5=5a54f5a48a017c4e2c19ba5003ec8d82; length=699; release=r5.49; species=Dmel; </t>
  </si>
  <si>
    <t xml:space="preserve">&gt;FBpp0080212 type=protein; loc=2L:complement(14349232..14349639,14349709..14349780); ID=FBpp0080212; name=l(2)34Fc-PA; parent=FBgn0261534,FBtr0080640; dbxref=FlyBase:FBpp0080212,FlyBase_Annotation_IDs:CG7532-PA,GB_protein:AAF53387.1,REFSEQ:NP_609710,GB_protein:AAF53387,FlyMine:FBpp0080212,modMine:FBpp0080212; MD5=827f9ed613f083d39e52777053e090b3; length=159; release=r5.49; species=Dmel; </t>
  </si>
  <si>
    <t xml:space="preserve">&gt;FBpp0070829 type=protein; loc=X:join(5849832..5849907,5851086..5851314,5851384..5852002); ID=FBpp0070829; name=CG6067-PA; parent=FBgn0029828,FBtr0070864; dbxref=FlyBase:FBpp0070829,FlyBase_Annotation_IDs:CG6067-PA,GB_protein:AAF46106.2,REFSEQ:NP_572283,GB_protein:AAF46106,FlyMine:FBpp0070829,modMine:FBpp0070829; MD5=9de6a691d6e6b59857fe6631929efb65; length=307; release=r5.49; species=Dmel; </t>
  </si>
  <si>
    <t xml:space="preserve">&gt;FBpp0084283 type=protein; loc=3R:join(21711260..21711551,21711617..21711742,21712029..21712220,21712288..21712741,21712833..21712953,21713020..21713088); ID=FBpp0084283; name=SppL-PA; parent=FBgn0039381,FBtr0084909; dbxref=FlyBase:FBpp0084283,FlyBase_Annotation_IDs:CG17370-PA,GB_protein:AAF56521.1,REFSEQ:NP_651437,GB_protein:AAF56521; MD5=921b2d081d645c0988cd3c60d7f0e0d7; length=417; release=r5.49; species=Dmel; </t>
  </si>
  <si>
    <t xml:space="preserve">&gt;FBpp0084284 type=protein; loc=3R:join(21711260..21711551,21711617..21711742,21712029..21712220,21712288..21712741,21712833..21712953,21713020..21713088); ID=FBpp0084284; name=SppL-PB; parent=FBgn0039381,FBtr0084910; dbxref=FlyBase:FBpp0084284,FlyBase_Annotation_IDs:CG17370-PB,GB_protein:AAF56522.1,REFSEQ:NP_733123,GB_protein:AAF56522,FlyMine:FBpp0084284,modMine:FBpp0084284; MD5=921b2d081d645c0988cd3c60d7f0e0d7; length=417; release=r5.49; species=Dmel; </t>
  </si>
  <si>
    <t xml:space="preserve">&gt;FBpp0084285 type=protein; loc=3R:join(21711260..21711551,21711617..21711742,21712029..21712220,21712288..21712741,21712833..21712953,21713020..21713088); ID=FBpp0084285; name=SppL-PC; parent=FBgn0039381,FBtr0084911; dbxref=FlyBase:FBpp0084285,FlyBase_Annotation_IDs:CG17370-PC,GB_protein:AAN14064.1,REFSEQ:NP_733124,GB_protein:AAN14064; MD5=921b2d081d645c0988cd3c60d7f0e0d7; length=417; release=r5.49; species=Dmel; </t>
  </si>
  <si>
    <t xml:space="preserve">&gt;FBpp0290043 type=protein; loc=3R:join(21711260..21711551,21711602..21711742,21712029..21712220,21712288..21712741,21712833..21712953,21713020..21713088); ID=FBpp0290043; name=SppL-PD; parent=FBgn0039381,FBtr0300819; dbxref=FlyBase_Annotation_IDs:CG17370-PD,FlyBase:FBpp0290043,REFSEQ:NP_001163740,GB_protein:ACZ95034,FlyMine:FBpp0290043,modMine:FBpp0290043; MD5=62b0a3afa3589b9ecfbe7a3e8750158c; length=422; release=r5.49; species=Dmel; </t>
  </si>
  <si>
    <t xml:space="preserve">&gt;FBpp0290044 type=protein; loc=3R:join(21711260..21711551,21711602..21711742,21712029..21712220,21712288..21712741,21712833..21712953,21713020..21713088); ID=FBpp0290044; name=SppL-PE; parent=FBgn0039381,FBtr0300820; dbxref=FlyBase_Annotation_IDs:CG17370-PE,FlyBase:FBpp0290044,REFSEQ:NP_001163741,GB_protein:ACZ95035; MD5=62b0a3afa3589b9ecfbe7a3e8750158c; length=422; release=r5.49; species=Dmel; </t>
  </si>
  <si>
    <t xml:space="preserve">&gt;FBpp0087826 type=protein; loc=2R:join(4341154..4342655,4342717..4342845,4342905..4342977); ID=FBpp0087826; name=Mal-A2-PA; parent=FBgn0002569,FBtr0088747; dbxref=FlyBase:FBpp0087826,FlyBase_Annotation_IDs:CG8694-PA,GB_protein:AAF59088.1,REFSEQ:NP_476625,GB_protein:AAF59088,FlyMine:FBpp0087826,modMine:FBpp0087826; MD5=caca2079653b1f8d58e66e536829bb74; length=567; release=r5.49; species=Dmel; </t>
  </si>
  <si>
    <t xml:space="preserve">&gt;FBpp0294007 type=protein; loc=2L:join(13252179..13252383,13255439..13256564,13256621..13256756,13256835..13257131,13257189..13257344); ID=FBpp0294007; name=CG31728-PC; parent=FBgn0051728,FBtr0305556; dbxref=REFSEQ:NP_723797,GB_protein:AAF53273,FlyBase:FBpp0294007,FlyBase_Annotation_IDs:CG31728-PC; MD5=975aaf8d267dc539f621424f6b674040; length=639; release=r5.49; species=Dmel; </t>
  </si>
  <si>
    <t xml:space="preserve">&gt;FBpp0080316 type=protein; loc=2L:join(15670239..15670322,15670423..15671223); ID=FBpp0080316; name=CG18478-PA; parent=FBgn0028517,FBtr0080757; dbxref=FlyBase:FBpp0080316,FlyBase_Annotation_IDs:CG18478-PA,GB_protein:AAG22434.1,REFSEQ:NP_609764,GB_protein:AAG22434,FlyMine:FBpp0080316,modMine:FBpp0080316; MD5=c1f3f6f5477878299bb22e67bc319be6; length=294; release=r5.49; species=Dmel; </t>
  </si>
  <si>
    <t xml:space="preserve">&gt;FBpp0076117 type=protein; loc=3L:9632389..9633195; ID=FBpp0076117; name=CG18179-PA; parent=FBgn0036023,FBtr0076388; dbxref=FlyBase:FBpp0076117,FlyBase_Annotation_IDs:CG18179-PA,GB_protein:AAF50232.1,REFSEQ:NP_648340,GB_protein:AAF50232,FlyMine:FBpp0076117,modMine:FBpp0076117; MD5=042cd6d45a7ca6161b9fa852cf6f64c6; length=268; release=r5.49; species=Dmel; </t>
  </si>
  <si>
    <t xml:space="preserve">&gt;FBpp0079713 type=protein; loc=2L:complement(10699588..10700031,10700090..10700227,10700296..10700651,10700717..10700894,10701160..10701363); ID=FBpp0079713; name=Lip1-PA; parent=FBgn0023496,FBtr0080124; dbxref=FlyBase:FBpp0079713,FlyBase_Annotation_IDs:CG7279-PA,GB_protein:AAF52994.1,REFSEQ:NP_523540,GB_protein:AAF52994,FlyMine:FBpp0079713,modMine:FBpp0079713; MD5=f8be5ab9e409b0c62eae8b3615d6b166; length=439; release=r5.49; species=Dmel; </t>
  </si>
  <si>
    <t xml:space="preserve">&gt;FBpp0289579 type=protein; loc=X:complement(19581896..19582296,19582365..19582549,19582616..19582658,19582727..19582958); ID=FBpp0289579; name=CG14227-PB; parent=FBgn0031058,FBtr0300350; dbxref=REFSEQ:NP_608345,GB_protein:AAF49004,FlyBase:FBpp0289579,FlyBase_Annotation_IDs:CG14227-PB,FlyMine:FBpp0289579,modMine:FBpp0289579; MD5=1d36c9aa2b54f733c8a0ddfb9192255a; length=286; release=r5.49; species=Dmel; </t>
  </si>
  <si>
    <t xml:space="preserve">&gt;FBpp0074838 type=protein; loc=3L:complement(18912324..18912722,18912772..18913048,18913108..18913400); ID=FBpp0074838; name=CG18223-PA; parent=FBgn0036832,FBtr0075071; dbxref=FlyBase:FBpp0074838,FlyBase_Annotation_IDs:CG18223-PA,GB_protein:AAF49207.3,REFSEQ:NP_649077,GB_protein:AAF49207,FlyMine:FBpp0074838,modMine:FBpp0074838; MD5=f6beeebcaade8d218f856d22c64f0795; length=322; release=r5.49; species=Dmel; </t>
  </si>
  <si>
    <t xml:space="preserve">&gt;FBpp0305860 type=protein; loc=3L:complement(18913104..18913400); ID=FBpp0305860; name=CG18223-PC; parent=FBgn0036832,FBtr0333711; dbxref=FlyBase:FBpp0305860,FlyBase_Annotation_IDs:CG18223-PC; MD5=c0b96ce316ecb5bb6f71e0a245d2d3ac; length=98; release=r5.49; species=Dmel; </t>
  </si>
  <si>
    <t xml:space="preserve">&gt;FBpp0113051 type=protein; loc=X:complement(527739..527871,527935..528089,528158..528520,528597..529322,529427..529516); ID=FBpp0113051; name=Dredd-PD; parent=FBgn0020381,FBtr0114559; dbxref=FlyBase:FBpp0113051,FlyBase_Annotation_IDs:CG7486-PD,REFSEQ:NP_477251,GB_protein:AAN09022,FlyMine:FBpp0113051,modMine:FBpp0113051; MD5=703d1ee9bab21fcf997b387bec4c1b59; length=488; release=r5.49; species=Dmel; </t>
  </si>
  <si>
    <t xml:space="preserve">&gt;FBpp0113052 type=protein; loc=X:complement(527739..527871,527935..528089,528158..528520,528579..529322,529427..529516); ID=FBpp0113052; name=Dredd-PE; parent=FBgn0020381,FBtr0114560; dbxref=FlyBase:FBpp0113052,FlyBase_Annotation_IDs:CG7486-PE,REFSEQ:NP_477249,GB_protein:AAF45533,FlyMine:FBpp0113052,modMine:FBpp0113052; MD5=eae85a13ac4aecff0b646502ecc97003; length=494; release=r5.49; species=Dmel; </t>
  </si>
  <si>
    <t xml:space="preserve">&gt;FBpp0113053 type=protein; loc=X:complement(528558..529322,529427..529516); ID=FBpp0113053; name=Dredd-PF; parent=FBgn0020381,FBtr0114561; dbxref=FlyBase:FBpp0113053,FlyBase_Annotation_IDs:CG7486-PF,REFSEQ:NP_477250,GB_protein:AAN09023,FlyMine:FBpp0113053,modMine:FBpp0113053; MD5=20c078fd600459260c9e99990085cba0; length=284; release=r5.49; species=Dmel; </t>
  </si>
  <si>
    <t xml:space="preserve">&gt;FBpp0071817 type=protein; loc=2R:complement(18770685..18771348,18771424..18771814,18771871..18772184,18772243..18772316,18772431..18772523,18772577..18772766,18772820..18772879,18772937..18773334,18773439..18773465); ID=FBpp0071817; name=CG3499-PB; parent=FBgn0034792,FBtr0071906; dbxref=GB_protein:AAM71132.2,FlyBase:FBpp0071817,FlyBase_Annotation_IDs:CG3499-PB,REFSEQ:NP_726263,GB_protein:AAM71132,FlyMine:FBpp0071817,modMine:FBpp0071817; MD5=3004e5fc47d62a91622d32318211ca6d; length=736; release=r5.49; species=Dmel; </t>
  </si>
  <si>
    <t xml:space="preserve">&gt;FBpp0305130 type=protein; loc=2R:complement(18770685..18771348,18771424..18771814,18771871..18772184,18772243..18772325,18772431..18772523,18772577..18772766,18772820..18772879,18772937..18773334,18773439..18773465); ID=FBpp0305130; name=CG3499-PD; parent=FBgn0034792,FBtr0332910; dbxref=FlyBase:FBpp0305130,FlyBase_Annotation_IDs:CG3499-PD; MD5=85d76d6893e4b035b7d6410aa58d0aaa; length=739; release=r5.49; species=Dmel; </t>
  </si>
  <si>
    <t xml:space="preserve">&gt;FBpp0293463 type=protein; loc=2R:complement(18770685..18771348,18771424..18771814,18771871..18772187,18772243..18772325,18772431..18772523,18772577..18772766,18772820..18772879,18772937..18773334,18773439..18773465); ID=FBpp0293463; name=CG3499-PC; parent=FBgn0034792,FBtr0304924; dbxref=REFSEQ:NP_001246473,GB_protein:AFH08226,FlyBase:FBpp0293463,FlyBase_Annotation_IDs:CG3499-PC,modMine:FBpp0293463; MD5=e9573667aac8601d2e5dda5ab866a68c; length=740; release=r5.49; species=Dmel; </t>
  </si>
  <si>
    <t xml:space="preserve">&gt;FBpp0079653 type=protein; loc=2L:complement(10304162..10304769,10304827..10305082,10305149..10305505); ID=FBpp0079653; name=CG5390-PA; parent=FBgn0032213,FBtr0080064; dbxref=GB_protein:AAF52904.1,FlyBase:FBpp0079653,FlyBase_Annotation_IDs:CG5390-PA,REFSEQ:NP_609374,GB_protein:AAF52904,FlyMine:FBpp0079653,modMine:FBpp0079653; MD5=9687f0a416dabe612aaf9094c33e8a50; length=406; release=r5.49; species=Dmel; </t>
  </si>
  <si>
    <t xml:space="preserve">&gt;FBpp0085849 type=protein; loc=2R:join(14281213..14281342,14281399..14281959,14282026..14282669); ID=FBpp0085849; name=Idgf5-PA; parent=FBgn0064237,FBtr0086668; dbxref=GB_protein:AAF57703.1,FlyBase:FBpp0085849,FlyBase_Annotation_IDs:CG5154-PA,GB_protein:AAF57703.2,REFSEQ:NP_611321,GB_protein:AAF57703,FlyMine:FBpp0085849,modMine:FBpp0085849; MD5=fa3b6904b07d20134f7f4b76d39b4bbe; length=444; release=r5.49; species=Dmel; </t>
  </si>
  <si>
    <t xml:space="preserve">&gt;FBpp0077373 type=protein; loc=2L:complement(2844619..2845464,2845526..2845711); ID=FBpp0077373; name=CG18557-PA; parent=FBgn0031470,FBtr0077689; dbxref=FlyBase:FBpp0077373,FlyBase_Annotation_IDs:CG18557-PA,GB_protein:AAF51195.1,REFSEQ:NP_608721,GB_protein:AAF51195,FlyMine:FBpp0077373,modMine:FBpp0077373; MD5=f54e90fdfd5f6739971beb08fd7e7c37; length=343; release=r5.49; species=Dmel; </t>
  </si>
  <si>
    <t xml:space="preserve">&gt;FBpp0289679 type=protein; loc=3R:join(16557383..16557437,16557495..16558264); ID=FBpp0289679; name=CG31205-PB; parent=FBgn0051205,FBtr0300451; dbxref=REFSEQ:NP_732543,GB_protein:AAN14362,FlyBase_Annotation_IDs:CG31205-PB,FlyBase:FBpp0289679,FlyMine:FBpp0289679,modMine:FBpp0289679; MD5=38ea8877d6129d9395cd82c38468f588; length=274; release=r5.49; species=Dmel; </t>
  </si>
  <si>
    <t xml:space="preserve">&gt;FBpp0077596 type=protein; loc=2L:1495747..1496979; ID=FBpp0077596; name=CG31926-PA; parent=FBgn0051926,FBtr0077931; dbxref=FlyBase:FBpp0077596,FlyBase_Annotation_IDs:CG31926-PA,GB_protein:AAF51370.1,REFSEQ:NP_722706,GB_protein:AAF51370,FlyMine:FBpp0077596,modMine:FBpp0077596; MD5=afc33f25b58e49b921b8d0fcbc46889c; length=410; release=r5.49; species=Dmel; </t>
  </si>
  <si>
    <t xml:space="preserve">&gt;FBpp0306853 type=protein; loc=2L:1495747..1496979; ID=FBpp0306853; name=CG31926-PB; parent=FBgn0051926,FBtr0334818; dbxref=FlyBase:FBpp0306853,FlyBase_Annotation_IDs:CG31926-PB; MD5=afc33f25b58e49b921b8d0fcbc46889c; length=410; release=r5.49; species=Dmel; </t>
  </si>
  <si>
    <t xml:space="preserve">&gt;FBpp0071658 type=protein; loc=2R:complement(17685577..17686671); ID=FBpp0071658; name=CG18735-PA; parent=FBgn0042098,FBtr0071744; dbxref=FlyBase:FBpp0071658,FlyBase_Annotation_IDs:CG18735-PA,GB_protein:AAG22193.1,REFSEQ:NP_652645,GB_protein:AAG22193,FlyMine:FBpp0071658,modMine:FBpp0071658; MD5=06f7394cbe406dc23685ccc27b10d178; length=364; release=r5.49; species=Dmel; </t>
  </si>
  <si>
    <t xml:space="preserve">&gt;FBpp0084438 type=protein; loc=3R:join(22750959..22750983,22764167..22764353,22764655..22764972,22767184..22767555,22767615..22769045,22769108..22769231,22769294..22769484,22769549..22769716,22769779..22769922,22769990..22770245); ID=FBpp0084438; name=sda-PA; parent=FBgn0015541,FBtr0085066; dbxref=FlyBase:FBpp0084438,FlyBase_Annotation_IDs:CG5518-PA,GB_protein:AAF56639.3,REFSEQ:NP_652744,GB_protein:AAF56639,FlyMine:FBpp0084438,modMine:FBpp0084438; MD5=28ac2356a5df48d16f2d952128f3df2b; length=1071; release=r5.49; species=Dmel; </t>
  </si>
  <si>
    <t xml:space="preserve">&gt;FBpp0111795 type=protein; loc=3R:join(22750959..22750983,22761681..22762013,22764167..22764353,22764655..22764972,22767184..22767555,22767615..22769045,22769108..22769231,22769294..22769484,22769549..22769716,22769779..22769922,22769990..22770245); ID=FBpp0111795; name=sda-PB; parent=FBgn0015541,FBtr0112882; dbxref=FlyBase:FBpp0111795,FlyBase_Annotation_IDs:CG5518-PB,REFSEQ:NP_001097939,GB_protein:ABW08778,FlyMine:FBpp0111795,modMine:FBpp0111795; MD5=166a44fb2e42b72db512e295a42ff632; length=1182; release=r5.49; species=Dmel; </t>
  </si>
  <si>
    <t xml:space="preserve">&gt;FBpp0293602 type=protein; loc=3R:join(22750959..22750983,22752118..22752153,22764167..22764353,22764655..22764972,22767184..22767555,22767615..22769045,22769108..22769231,22769294..22769484,22769549..22769716,22769779..22769922,22769990..22770245); ID=FBpp0293602; name=sda-PC; parent=FBgn0015541,FBtr0305065; dbxref=REFSEQ:NP_001247323,GB_protein:AFH06640,FlyBase:FBpp0293602,FlyBase_Annotation_IDs:CG5518-PC,modMine:FBpp0293602; MD5=d440d27535a3c9aa0f7e9d267a1f2e68; length=1083; release=r5.49; species=Dmel; </t>
  </si>
  <si>
    <t xml:space="preserve">&gt;FBpp0307706 type=protein; loc=3R:join(22750959..22750983,22752118..22752153,22761681..22762013,22764167..22764353,22764655..22764972,22767184..22767555,22767615..22769045,22769108..22769231,22769294..22769484,22769549..22769716,22769779..22769922,22769990..22770245); ID=FBpp0307706; name=sda-PD; parent=FBgn0015541,FBtr0336725; dbxref=FlyBase:FBpp0307706,FlyBase_Annotation_IDs:CG5518-PD; MD5=b4f21ee350864d876493c7338fe5912b; length=1194; release=r5.49; species=Dmel; </t>
  </si>
  <si>
    <t xml:space="preserve">&gt;FBpp0078692 type=protein; loc=2L:complement(4949972..4950748); ID=FBpp0078692; name=Jon25Biii-PA; parent=FBgn0031653,FBtr0079056; dbxref=FlyBase:FBpp0078692,FlyBase_Annotation_IDs:CG8871-PA,GB_protein:AAF52179.1,REFSEQ:NP_608881,GB_protein:AAF52179,FlyMine:FBpp0078692,modMine:FBpp0078692; MD5=13a60916574e3bfeca78b4c0f6e7294b; length=258; release=r5.49; species=Dmel; </t>
  </si>
  <si>
    <t xml:space="preserve">&gt;FBpp0304083 type=protein; loc=3R:complement(5568775..5569151,5569282..5569389,5569454..5569584,5569634..5569736,5570403..5571167,5571466..5571517); ID=FBpp0304083; name=CG34409-PB; parent=FBgn0085438,FBtr0331694; dbxref=FlyBase:FBpp0304083,FlyBase_Annotation_IDs:CG34409-PB; MD5=d1ec6d7184a9d7a3b67f6898feb5776a; length=511; release=r5.49; species=Dmel; </t>
  </si>
  <si>
    <t xml:space="preserve">&gt;FBpp0085714 type=protein; loc=2R:join(15313550..15313723,15314135..15314311,15314373..15314449,15314519..15314643,15314706..15314826,15314883..15315123,15315182..15315412,15315475..15315867,15315931..15316049,15316742..15316784,15316843..15316984,15317043..15317270,15317328..15317657,15317719..15317804); ID=FBpp0085714; name=CalpA-PB; parent=FBgn0012051,FBtr0086529; dbxref=FlyBase:FBpp0085714,FlyBase_Annotation_IDs:CG7563-PB,GB_protein:AAF57563.1,REFSEQ:NP_477047,GB_protein:AAF57563,FlyMine:FBpp0085714,modMine:FBpp0085714; MD5=cbd5b2dad4058b062d1f6c66b64d6eda; length=828; release=r5.49; species=Dmel; </t>
  </si>
  <si>
    <t xml:space="preserve">&gt;FBpp0085715 type=protein; loc=2R:join(15313550..15313723,15314135..15314311,15314373..15314449,15314519..15314643,15314706..15314826,15314883..15315123,15315182..15315412,15315475..15315867,15315931..15316089); ID=FBpp0085715; name=CalpA-PA; parent=FBgn0012051,FBtr0086530; dbxref=FlyBase:FBpp0085715,FlyBase_Annotation_IDs:CG7563-PA,GB_protein:AAF57564.1,REFSEQ:NP_477048,GB_protein:AAF57564,FlyMine:FBpp0085715,modMine:FBpp0085715; MD5=b358764c73a1b3422cf3f528707d30a8; length=565; release=r5.49; species=Dmel; </t>
  </si>
  <si>
    <t xml:space="preserve">&gt;FBpp0111782 type=protein; loc=2R:join(15313550..15313723,15314135..15314311,15314373..15314449,15314519..15314643,15314706..15314826,15314883..15315123,15315182..15315412,15315475..15315867,15315931..15316049,15316742..15316784,15316843..15316984,15317043..15317270,15317328..15317657,15317719..15317804); ID=FBpp0111782; name=CalpA-PC; parent=FBgn0012051,FBtr0112869; dbxref=FlyBase:FBpp0111782,FlyBase_Annotation_IDs:CG7563-PC,REFSEQ:NP_001097378,GB_protein:ABV53854; MD5=cbd5b2dad4058b062d1f6c66b64d6eda; length=828; release=r5.49; species=Dmel; </t>
  </si>
  <si>
    <t xml:space="preserve">&gt;FBpp0072907 type=protein; loc=3L:join(3219304..3219344,3219431..3220718); ID=FBpp0072907; name=CG12034-PA; parent=FBgn0035421,FBtr0073043; dbxref=FlyBase:FBpp0072907,FlyBase_Annotation_IDs:CG12034-PA,GB_protein:AAF47741.2,REFSEQ:NP_647790,GB_protein:AAF47741,FlyMine:FBpp0072907,modMine:FBpp0072907; MD5=a21cb219e011196fb36acb192dd3ba56; length=442; release=r5.49; species=Dmel; </t>
  </si>
  <si>
    <t xml:space="preserve">&gt;FBpp0084731 type=protein; loc=3R:join(24878423..24878522,24878574..24878844,24878910..24879498); ID=FBpp0084731; name=CG11842-PA; parent=FBgn0039629,FBtr0085362; dbxref=FlyBase:FBpp0084731,FlyBase_Annotation_IDs:CG11842-PA,GB_protein:AAF56849.1,REFSEQ:NP_651662,GB_protein:AAF56849,FlyMine:FBpp0084731,modMine:FBpp0084731; MD5=f6acc991d0c834ea0003031f735d6d91; length=319; release=r5.49; species=Dmel; </t>
  </si>
  <si>
    <t xml:space="preserve">&gt;FBpp0291994 type=protein; loc=2L:12111148..12111945; ID=FBpp0291994; name=Phae2-PB; parent=FBgn0263235,FBtr0302854; dbxref=FlyBase:FBpp0291994,FlyBase_Annotation_IDs:CG16997-PB,REFSEQ:NP_609551,GB_protein:AAF53170,FlyMine:FBpp0291994,modMine:FBpp0291994; MD5=f052c665ed503ffa28c5c74621047e80; length=265; release=r5.49; species=Dmel; </t>
  </si>
  <si>
    <t xml:space="preserve">&gt;FBpp0078272 type=protein; loc=3R:complement(1851914..1852924); ID=FBpp0078272; name=CG11459-PA; parent=FBgn0037396,FBtr0078623; dbxref=FlyBase:FBpp0078272,FlyBase_Annotation_IDs:CG11459-PA,GB_protein:AAF51924.1,REFSEQ:NP_649608,GB_protein:AAF51924,FlyMine:FBpp0078272,modMine:FBpp0078272; MD5=ec70955410fc4fc9303259bdf407d976; length=336; release=r5.49; species=Dmel; </t>
  </si>
  <si>
    <t xml:space="preserve">&gt;FBpp0291550 type=protein; loc=3R:complement(3320793..3321257,3321655..3322391,3322446..3322596,3322775..3323087,3330236..3330279); ID=FBpp0291550; name=alpha-Est9-PC; parent=FBgn0015577,FBtr0302354; dbxref=FlyBase:FBpp0291550,FlyBase_Annotation_IDs:CG1128-PC,REFSEQ:NP_524258,GB_protein:AAF54014,FlyMine:FBpp0291550,modMine:FBpp0291550; MD5=0236de8a8eecd3a3d8a0397435f028d1; length=569; release=r5.49; species=Dmel; </t>
  </si>
  <si>
    <t xml:space="preserve">&gt;FBpp0291551 type=protein; loc=3R:complement(3320793..3321257,3321655..3322596,3322775..3323087,3330236..3330279); ID=FBpp0291551; name=alpha-Est9-PD; parent=FBgn0015577,FBtr0302355; dbxref=FlyBase:FBpp0291551,FlyBase_Annotation_IDs:CG1128-PD,REFSEQ:NP_731165,GB_protein:AAF54015,FlyMine:FBpp0291551,modMine:FBpp0291551; MD5=b95e66fc8b8069da7d23889fda20454d; length=587; release=r5.49; species=Dmel; </t>
  </si>
  <si>
    <t xml:space="preserve">&gt;FBpp0087223 type=protein; loc=2R:7233847..7234608; ID=FBpp0087223; name=betaTry-PA; parent=FBgn0010357,FBtr0088122; dbxref=GB_protein:AAF58658.2,FlyBase:FBpp0087223,FlyBase_Annotation_IDs:CG18211-PA,REFSEQ:NP_524904,GB_protein:AAF58658,FlyMine:FBpp0087223,modMine:FBpp0087223; MD5=380a5cdfa1fd7a783898081932c98de1; length=253; release=r5.49; species=Dmel; </t>
  </si>
  <si>
    <t xml:space="preserve">&gt;FBpp0073644 type=protein; loc=X:join(13590847..13591276,13600181..13600359,13603438..13603590,13603862..13604813,13605137..13605926,13606130..13606403,13606662..13606942,13607015..13607174,13607234..13607392,13607457..13607684); ID=FBpp0073644; name=NnaD-PA; parent=FBgn0052627,FBtr0073813; dbxref=FlyBase:FBpp0073644,FlyBase_Annotation_IDs:CG32627-PA,GB_protein:AAF48304.2,REFSEQ:NP_572914,GB_protein:AAF48304,FlyMine:FBpp0073644,modMine:FBpp0073644; MD5=1778d8f23b904a236195fd3cf3336b08; length=1201; release=r5.49; species=Dmel; </t>
  </si>
  <si>
    <t xml:space="preserve">&gt;FBpp0073645 type=protein; loc=X:join(13590847..13591276,13600181..13600359,13603438..13603590,13603862..13604428,13605544..13605926,13606130..13606403,13606662..13606942,13607015..13607174,13607234..13607392,13607457..13607684); ID=FBpp0073645; name=NnaD-PB; parent=FBgn0052627,FBtr0073814; dbxref=FlyBase:FBpp0073645,FlyBase_Annotation_IDs:CG32627-PB,GB_protein:AAN09334.1,REFSEQ:NP_727728,GB_protein:AAN09334,FlyMine:FBpp0073645,modMine:FBpp0073645; MD5=a1d3f8ce9fa8008d1fe8dbbf6c054b2e; length=937; release=r5.49; species=Dmel; </t>
  </si>
  <si>
    <t xml:space="preserve">&gt;FBpp0073634 type=protein; loc=X:join(13603964..13604813,13605137..13605926,13606130..13606403,13606662..13606942,13607015..13607174,13607234..13607392,13607457..13607684); ID=FBpp0073634; name=NnaD-PC; parent=FBgn0052627,FBtr0073815; dbxref=REFSEQ:NP_788899,GB_protein:AAO41651,FlyBase_Annotation_IDs:CG32627-PC,FlyBase:FBpp0073646; MD5=f76c3d0ea6de8ddc759bafcae8d20236; length=913; release=r5.49; species=Dmel; </t>
  </si>
  <si>
    <t xml:space="preserve">&gt;FBpp0112353 type=protein; loc=X:join(13594617..13594695,13600181..13600359,13603438..13603590,13603862..13604813,13605137..13605926,13606130..13606403,13606662..13606942,13607015..13607174,13607234..13607392,13607457..13607684); ID=FBpp0112353; name=NnaD-PD; parent=FBgn0052627,FBtr0113441; dbxref=FlyBase:FBpp0112353,FlyBase_Annotation_IDs:CG32627-PD,REFSEQ:NP_001096975,GB_protein:ABW09409,FlyMine:FBpp0112353,modMine:FBpp0112353; MD5=53ede37f93d742b1c281ac077b312b1a; length=1084; release=r5.49; species=Dmel; </t>
  </si>
  <si>
    <t xml:space="preserve">&gt;FBpp0293510 type=protein; loc=X:join(13586593..13586686,13600181..13600359,13603438..13603590,13603862..13604813,13605137..13605926,13606130..13606403,13606662..13606942,13607015..13607174,13607234..13607392,13607457..13607684); ID=FBpp0293510; name=NnaD-PE; parent=FBgn0052627,FBtr0304971; dbxref=REFSEQ:NP_001245655,GB_protein:AFH07369,FlyBase:FBpp0293510,FlyBase_Annotation_IDs:CG32627-PE,modMine:FBpp0293510; MD5=cecd017bd8c64e69ba418e356f12ee5d; length=1089; release=r5.49; species=Dmel; </t>
  </si>
  <si>
    <t xml:space="preserve">&gt;FBpp0293511 type=protein; loc=X:join(13603964..13604813,13605137..13605926,13606130..13606403,13606662..13606942,13607015..13607174,13607234..13607392,13607457..13607684); ID=FBpp0293511; name=NnaD-PF; parent=FBgn0052627,FBtr0304972; dbxref=REFSEQ:NP_001245656,GB_protein:AFH07370,FlyBase:FBpp0293511,FlyBase_Annotation_IDs:CG32627-PF,modMine:FBpp0293511; MD5=f76c3d0ea6de8ddc759bafcae8d20236; length=913; release=r5.49; species=Dmel; </t>
  </si>
  <si>
    <t xml:space="preserve">&gt;FBpp0293512 type=protein; loc=X:join(13590847..13591276,13600181..13600359,13603438..13603590,13605544..13605926,13606130..13606403,13606662..13606942,13607015..13607174,13607234..13607392,13607457..13607684); ID=FBpp0293512; name=NnaD-PG; parent=FBgn0052627,FBtr0304973; dbxref=REFSEQ:NP_001245657,GB_protein:AFH07371,FlyBase:FBpp0293512,FlyBase_Annotation_IDs:CG32627-PG,modMine:FBpp0293512; MD5=59a5b8990e7eb3d314f513a6b1cb8237; length=748; release=r5.49; species=Dmel; </t>
  </si>
  <si>
    <t xml:space="preserve">&gt;FBpp0079257 type=protein; loc=2L:complement(8134623..8134773,8134842..8135617,8135674..8136092,8136155..8136631,8136705..8136819,8136880..8140778,8159219..8159432); ID=FBpp0079257; name=CG8552-PA; parent=FBgn0031990,FBtr0079641; dbxref=FlyBase:FBpp0079257,FlyBase_Annotation_IDs:CG8552-PA,GB_protein:AAF52607.1,REFSEQ:NP_609185,GB_protein:AAF52607,FlyMine:FBpp0079257,modMine:FBpp0079257; MD5=d6fb4a35606b913ccdd7d086d96da850; length=2016; release=r5.49; species=Dmel; </t>
  </si>
  <si>
    <t xml:space="preserve">&gt;FBpp0291751 type=protein; loc=2L:complement(8134623..8134773,8134842..8135617,8135674..8136092,8136155..8136631,8136705..8136819,8136880..8136933); ID=FBpp0291751; name=CG8552-PB; parent=FBgn0031990,FBtr0302595; dbxref=FlyBase:FBpp0291751,FlyBase_Annotation_IDs:CG8552-PB,REFSEQ:NP_001188714,GB_protein:ADV36964,FlyMine:FBpp0291751,modMine:FBpp0291751; MD5=0599078826a099b1fd2875fe8ced9250; length=663; release=r5.49; species=Dmel; </t>
  </si>
  <si>
    <t xml:space="preserve">&gt;FBpp0308730 type=protein; loc=2L:complement(8134623..8134773,8134842..8135614,8135674..8136092,8136155..8136631,8136705..8136819,8136880..8140778,8159219..8159432); ID=FBpp0308730; name=CG8552-PD; parent=FBgn0031990,FBtr0339673; dbxref=FlyBase:FBpp0308730,FlyBase_Annotation_IDs:CG8552-PD; MD5=df8ce56fef3926b240f2c44241bc0a55; length=2015; release=r5.49; species=Dmel; </t>
  </si>
  <si>
    <t xml:space="preserve">&gt;FBpp0081074 type=protein; loc=3R:complement(3345473..3345946,3346002..3346171,3346234..3346797,3346856..3347006,3347092..3347404,3349319..3349365); ID=FBpp0081074; name=alpha-Est7-PA; parent=FBgn0015575,FBtr0081550; dbxref=FlyBase:FBpp0081074,FlyBase_Annotation_IDs:CG1112-PA,GB_protein:AAF54010.1,REFSEQ:NP_524261,GB_protein:AAF54010,FlyMine:FBpp0081074,modMine:FBpp0081074; MD5=62663a70491579af8fcc4ffcb9a6a01d; length=572; release=r5.49; species=Dmel; </t>
  </si>
  <si>
    <t xml:space="preserve">&gt;FBpp0087783 type=protein; loc=2R:4578974..4579789; ID=FBpp0087783; name=Jon44E-PA; parent=FBgn0001285,FBtr0088704; dbxref=FlyBase:FBpp0087783,FlyBase_Annotation_IDs:CG8579-PA,GB_protein:AAF59060.2,REFSEQ:NP_724699,GB_protein:AAF59060,FlyMine:FBpp0087783,modMine:FBpp0087783; MD5=c18e05e4fcf20834f73fdd482ef6d920; length=271; release=r5.49; species=Dmel; </t>
  </si>
  <si>
    <t xml:space="preserve">&gt;FBpp0113027 type=protein; loc=2L:complement(9598940..9599126,9599184..9599637,9599696..9599909,9599966..9600853); ID=FBpp0113027; name=CG4382-PB; parent=FBgn0032132,FBtr0114535; dbxref=FlyBase:FBpp0113027,FlyBase_Annotation_IDs:CG4382-PB,REFSEQ:NP_609301,GB_protein:AAF52792,FlyMine:FBpp0113027,modMine:FBpp0113027; MD5=977ad0d3f518652a3e1d68d403871ecb; length=580; release=r5.49; species=Dmel; </t>
  </si>
  <si>
    <t xml:space="preserve">&gt;FBpp0076746 type=protein; loc=3L:join(6028343..6028602,6028659..6029211); ID=FBpp0076746; name=yip7-PA; parent=FBgn0040060,FBtr0077038; dbxref=FlyBase:FBpp0076746,FlyBase_Annotation_IDs:CG6457-PA,GB_protein:AAF50716.1,REFSEQ:NP_523944,GB_protein:AAF50716,FlyMine:FBpp0076746,modMine:FBpp0076746; MD5=648f472824677b775de9079606355c31; length=270; release=r5.49; species=Dmel; </t>
  </si>
  <si>
    <t xml:space="preserve">&gt;FBpp0070057 type=protein; loc=X:complement(21471870..21472301,21472371..21473856,21474008..21474757,21475490..21475596); ID=FBpp0070057; name=CG14476-PB; parent=FBgn0027588,FBtr0070058; dbxref=GB_protein:AAF45432.1,FlyBase:FBpp0070057,FlyBase_Annotation_IDs:CG14476-PB,REFSEQ:NP_652145,GB_protein:AAF45432; MD5=d72770cd93520f388055fb0ab9d74c41; length=924; release=r5.49; species=Dmel; </t>
  </si>
  <si>
    <t xml:space="preserve">&gt;FBpp0070059 type=protein; loc=X:complement(21471870..21472301,21472371..21473856,21474008..21474757,21475490..21475596); ID=FBpp0070059; name=CG14476-PA; parent=FBgn0027588,FBtr0070060; dbxref=GB_protein:AAG22460.1,FlyBase:FBpp0070059,FlyBase_Annotation_IDs:CG14476-PA,REFSEQ:NP_728434,GB_protein:AAG22460,FlyMine:FBpp0070059,modMine:FBpp0070059; MD5=d72770cd93520f388055fb0ab9d74c41; length=924; release=r5.49; species=Dmel; </t>
  </si>
  <si>
    <t xml:space="preserve">&gt;FBpp0070061 type=protein; loc=X:complement(21471870..21472301,21472371..21473856,21474008..21474757,21475490..21475596); ID=FBpp0070061; name=CG14476-PD; parent=FBgn0027588,FBtr0070062; dbxref=GB_protein:AAN08996.1,FlyBase:FBpp0070061,FlyBase_Annotation_IDs:CG14476-PD,REFSEQ:NP_728436,GB_protein:AAN08996; MD5=d72770cd93520f388055fb0ab9d74c41; length=924; release=r5.49; species=Dmel; </t>
  </si>
  <si>
    <t xml:space="preserve">&gt;FBpp0070060 type=protein; loc=X:complement(21471870..21472301,21472371..21473856,21474008..21474757,21475490..21475596); ID=FBpp0070060; name=CG14476-PE; parent=FBgn0027588,FBtr0070061; dbxref=GB_protein:AAN08997.1,FlyBase:FBpp0070060,FlyBase_Annotation_IDs:CG14476-PE,REFSEQ:NP_728437,GB_protein:AAN08997; MD5=d72770cd93520f388055fb0ab9d74c41; length=924; release=r5.49; species=Dmel; </t>
  </si>
  <si>
    <t xml:space="preserve">&gt;FBpp0070058 type=protein; loc=X:complement(21471870..21472301,21472371..21473856,21474008..21474757,21475490..21475596); ID=FBpp0070058; name=CG14476-PC; parent=FBgn0027588,FBtr0070059; dbxref=GB_protein:AAN08995.1,FlyBase:FBpp0070058,FlyBase_Annotation_IDs:CG14476-PC,REFSEQ:NP_728435,GB_protein:AAN08995; MD5=d72770cd93520f388055fb0ab9d74c41; length=924; release=r5.49; species=Dmel; </t>
  </si>
  <si>
    <t xml:space="preserve">&gt;FBpp0084698 type=protein; loc=3R:24701368..24703416; ID=FBpp0084698; name=CG14528-PA; parent=FBgn0039611,FBtr0085329; dbxref=FlyBase:FBpp0084698,FlyBase_Annotation_IDs:CG14528-PA,GB_protein:AAF56827.1,REFSEQ:NP_651643,GB_protein:AAF56827,FlyMine:FBpp0084698,modMine:FBpp0084698; MD5=b72d758eb927317ffda6180792c98fca; length=682; release=r5.49; species=Dmel; </t>
  </si>
  <si>
    <t xml:space="preserve">&gt;FBpp0085374 type=protein; loc=2R:join(1585476..1585513,1585961..1586729,1586791..1586858,1586920..1587184,1587242..1587493,1587548..1587592); ID=FBpp0085374; name=CG17337-PA; parent=FBgn0259979,FBtr0086038; dbxref=FlyBase:FBpp0085374,FlyBase_Annotation_IDs:CG17337-PA,GB_protein:AAF57318.2,REFSEQ:NP_610181,GB_protein:AAF57318,FlyMine:FBpp0085374,modMine:FBpp0085374; MD5=abd5fa235f911c069007948082b58b2e; length=478; release=r5.49; species=Dmel; </t>
  </si>
  <si>
    <t xml:space="preserve">&gt;FBpp0082654 type=protein; loc=3R:join(11734315..11734441,11734501..11734660,11734807..11735012,11735070..11735302,11735366..11735608); ID=FBpp0082654; name=CG3303-PA; parent=FBgn0038381,FBtr0083200; dbxref=FlyBase:FBpp0082654,FlyBase_Annotation_IDs:CG3303-PA,GB_protein:AAF55248.2,REFSEQ:NP_650508,GB_protein:AAF55248,FlyMine:FBpp0082654,modMine:FBpp0082654; MD5=c170a4ac57495c218b6ac2fca015b40d; length=322; release=r5.49; species=Dmel; </t>
  </si>
  <si>
    <t xml:space="preserve">&gt;FBpp0086315 type=protein; loc=2R:complement(12228895..12228926,12228986..12229287,12229349..12229920,12229982..12230159,12230228..12230275,12230511..12230540,12230600..12230691); ID=FBpp0086315; name=CG7997-PB; parent=FBgn0034117,FBtr0087171; dbxref=FlyBase:FBpp0086315,FlyBase_Annotation_IDs:CG7997-PB,GB_protein:AAM68519.1,REFSEQ:NP_725571,GB_protein:AAM68519,FlyMine:FBpp0086315,modMine:FBpp0086315; MD5=238e7ab8e063bcdef07cc05ace6bda82; length=417; release=r5.49; species=Dmel; </t>
  </si>
  <si>
    <t xml:space="preserve">&gt;FBpp0086316 type=protein; loc=2R:complement(12228895..12228926,12228986..12229287,12229349..12229920,12229982..12230159,12230228..12230275,12230511..12230540,12230600..12230691); ID=FBpp0086316; name=CG7997-PA; parent=FBgn0034117,FBtr0087172; dbxref=FlyBase:FBpp0086316,FlyBase_Annotation_IDs:CG7997-PA,GB_protein:AAF58008.2,REFSEQ:NP_611119,GB_protein:AAF58008; MD5=238e7ab8e063bcdef07cc05ace6bda82; length=417; release=r5.49; species=Dmel; </t>
  </si>
  <si>
    <t xml:space="preserve">&gt;FBpp0083344 type=protein; loc=3R:complement(16478961..16479286,16479449..16480457,16480574..16482174,16485240..16485240); ID=FBpp0083344; name=Nep4-PB; parent=FBgn0038818,FBtr0083936; dbxref=GB_protein:AAG22165.2,FlyBase:FBpp0083344,FlyBase_Annotation_IDs:CG4058-PB,GB_protein:AAG22165.3,REFSEQ:NP_732540,GB_protein:AAG22165,FlyMine:FBpp0083344,modMine:FBpp0083344; MD5=ad2ae617737ef420ebacf38771a1e792; length=978; release=r5.49; species=Dmel; </t>
  </si>
  <si>
    <t xml:space="preserve">&gt;FBpp0083345 type=protein; loc=3R:complement(16478961..16479286,16479449..16480457,16480574..16482361); ID=FBpp0083345; name=Nep4-PA; parent=FBgn0038818,FBtr0083937; dbxref=GB_protein:AAN14361.1,FlyBase:FBpp0083345,FlyBase_Annotation_IDs:CG4058-PA,GB_protein:AAN14361.2,REFSEQ:NP_650904,GB_protein:AAN14361,FlyMine:FBpp0083345,modMine:FBpp0083345; MD5=b4319cbd4835d23e692685c577aa3921; length=1040; release=r5.49; species=Dmel; </t>
  </si>
  <si>
    <t xml:space="preserve">&gt;FBpp0306704 type=protein; loc=3R:complement(16478961..16479286,16479449..16480457,16480574..16482174,16485240..16485240); ID=FBpp0306704; name=Nep4-PC; parent=FBgn0038818,FBtr0334642; dbxref=FlyBase:FBpp0306704,FlyBase_Annotation_IDs:CG4058-PC; MD5=ad2ae617737ef420ebacf38771a1e792; length=978; release=r5.49; species=Dmel; </t>
  </si>
  <si>
    <t xml:space="preserve">&gt;FBpp0070828 type=protein; loc=X:join(5846631..5846697,5846765..5846990,5847248..5848043); ID=FBpp0070828; name=CG6048-PA; parent=FBgn0029827,FBtr0070863; dbxref=FlyBase:FBpp0070828,FlyBase_Annotation_IDs:CG6048-PA,GB_protein:AAF46105.1,REFSEQ:NP_572282,GB_protein:AAF46105,FlyMine:FBpp0070828,modMine:FBpp0070828; MD5=5ee584793635fd46db1c0d0f9097bfbb; length=362; release=r5.49; species=Dmel; </t>
  </si>
  <si>
    <t xml:space="preserve">&gt;FBpp0088796 type=protein; loc=2L:complement(10368176..10368454,10368601..10368885,10368948..10369205,10369275..10369529,10369591..10369932,10370028..10372898); ID=FBpp0088796; name=rho-5-PA; parent=FBgn0041723,FBtr0089855; dbxref=FlyBase:FBpp0088796,FlyBase_Annotation_IDs:CG33304-PA,GB_protein:AAS64674.1,REFSEQ:NP_995679,GB_protein:AAS64674,FlyMine:FBpp0088796,modMine:FBpp0088796; MD5=a092657bf7f342ad8870a7bfc5ec7e40; length=1429; release=r5.49; species=Dmel; </t>
  </si>
  <si>
    <t xml:space="preserve">&gt;FBpp0074095 type=protein; loc=X:join(16598121..16598344,16598648..16599188); ID=FBpp0074095; name=CG4653-PA; parent=FBgn0030776,FBtr0074321; dbxref=FlyBase:FBpp0074095,FlyBase_Annotation_IDs:CG4653-PA,GB_protein:AAF48650.1,REFSEQ:NP_573150,GB_protein:AAF48650,FlyMine:FBpp0074095,modMine:FBpp0074095; MD5=d13d5290f086d22522aa5e4e86789f3d; length=254; release=r5.49; species=Dmel; </t>
  </si>
  <si>
    <t xml:space="preserve">&gt;FBpp0079637 type=protein; loc=2L:complement(10410637..10411036,10411091..10411363,10411431..10411822,10411881..10411961,10412023..10412142,10412205..10412364,10412425..10412567,10412624..10413219,10413325..10413430); ID=FBpp0079637; name=CG5355-PA; parent=FBgn0032242,FBtr0080047; dbxref=FlyBase:FBpp0079637,FlyBase_Annotation_IDs:CG5355-PA,GB_protein:AAF52942.2,REFSEQ:NP_609397,GB_protein:AAF52942,FlyMine:FBpp0079637,modMine:FBpp0079637; MD5=907a8be4c61ee065ad71e6b4b76043e4; length=756; release=r5.49; species=Dmel; </t>
  </si>
  <si>
    <t xml:space="preserve">&gt;FBpp0071174 type=protein; loc=X:complement(8465371..8466001,8466124..8466340,8466492..8466746,8466861..8466939); ID=FBpp0071174; name=spirit-PB; parent=FBgn0030051,FBtr0071230; dbxref=FlyBase:FBpp0071174,FlyBase_Annotation_IDs:CG2056-PB,GB_protein:AAF46392.1,REFSEQ:NP_727276,GB_protein:AAF46392; MD5=45511ba498cf5e795f69db5fe74c9daf; length=393; release=r5.49; species=Dmel; </t>
  </si>
  <si>
    <t xml:space="preserve">&gt;FBpp0071175 type=protein; loc=X:complement(8465371..8466001,8466124..8466340,8466492..8466746,8466861..8466939); ID=FBpp0071175; name=spirit-PA; parent=FBgn0030051,FBtr0071231; dbxref=FlyBase:FBpp0071175,FlyBase_Annotation_IDs:CG2056-PA,GB_protein:AAF46393.1,REFSEQ:NP_572492,GB_protein:AAF46393,FlyMine:FBpp0071175,modMine:FBpp0071175; MD5=45511ba498cf5e795f69db5fe74c9daf; length=393; release=r5.49; species=Dmel; </t>
  </si>
  <si>
    <t xml:space="preserve">&gt;FBpp0289955 type=protein; loc=X:complement(8465371..8466001,8466124..8466340,8466492..8466746,8466861..8466939); ID=FBpp0289955; name=spirit-PC; parent=FBgn0030051,FBtr0300731; dbxref=REFSEQ:NP_001162707,GB_protein:ACZ95242,FlyBase:FBpp0289955,FlyBase_Annotation_IDs:CG2056-PC; MD5=45511ba498cf5e795f69db5fe74c9daf; length=393; release=r5.49; species=Dmel; </t>
  </si>
  <si>
    <t xml:space="preserve">&gt;FBpp0304874 type=protein; loc=X:complement(8465371..8466001,8466124..8466340,8466492..8466746,8466861..8466939); ID=FBpp0304874; name=spirit-PD; parent=FBgn0030051,FBtr0332628; dbxref=FlyBase:FBpp0304874,FlyBase_Annotation_IDs:CG2056-PD; MD5=45511ba498cf5e795f69db5fe74c9daf; length=393; release=r5.49; species=Dmel; </t>
  </si>
  <si>
    <t xml:space="preserve">&gt;FBpp0078543 type=protein; loc=3R:join(133709..133778,133986..134149,134342..134555,134617..135341); ID=FBpp0078543; name=MP1-PA; parent=FBgn0027930,FBtr0078903; dbxref=FlyBase_Annotation_IDs:CG1102-PA,FlyBase:FBpp0078543,GB_protein:AAF52151,REFSEQ:NP_649450,FlyMine:FBpp0078543,modMine:FBpp0078543; MD5=5422fe760aa23a8c0fbb64e47397d341; length=390; release=r5.49; species=Dmel; </t>
  </si>
  <si>
    <t xml:space="preserve">&gt;FBpp0290158 type=protein; loc=3R:join(133709..133778,133986..134176,134342..134555,134617..135341); ID=FBpp0290158; name=MP1-PC; parent=FBgn0027930,FBtr0300936; dbxref=FlyBase_Annotation_IDs:CG1102-PC,FlyBase:FBpp0290158,REFSEQ:NP_001138002,GB_protein:AAN13300,FlyMine:FBpp0290158,modMine:FBpp0290158; MD5=361761b9e2104608646676073302bae2; length=399; release=r5.49; species=Dmel; </t>
  </si>
  <si>
    <t xml:space="preserve">&gt;FBpp0087256 type=protein; loc=2R:complement(7232782..7233552); ID=FBpp0087256; name=epsilonTry-PA; parent=FBgn0010425,FBtr0088160; dbxref=GB_protein:AAF58660.1,FlyBase:FBpp0087256,FlyBase_Annotation_IDs:CG18681-PA,REFSEQ:NP_525112,GB_protein:AAF58660,FlyMine:FBpp0087256,modMine:FBpp0087256; MD5=ab3269700f2e73035f2b88e1b0431c91; length=256; release=r5.49; species=Dmel; </t>
  </si>
  <si>
    <t xml:space="preserve">&gt;FBpp0080214 type=protein; loc=2L:complement(14345935..14346654); ID=FBpp0080214; name=Send2-PA; parent=FBgn0264253,FBtr0080642; dbxref=FlyBase:FBpp0080214,FlyBase_Annotation_IDs:CG18125-PA,GB_protein:AAF53385.2,REFSEQ:NP_609708,GB_protein:AAF53385,FlyMine:FBpp0080214,modMine:FBpp0080214; MD5=8a4ca930d41e0b1b7d5d67cd1818a839; length=239; release=r5.49; species=Dmel; </t>
  </si>
  <si>
    <t xml:space="preserve">&gt;FBpp0297621 type=protein; loc=3L:complement(7721005..7725087); ID=FBpp0297621; name=CG8492-PD; parent=FBgn0035813,FBtr0306682; dbxref=REFSEQ:NP_648151,GB_protein:AAF50522,FlyBase:FBpp0297621,FlyBase_Annotation_IDs:CG8492-PD; MD5=af5adbf146cfd9d6fa53d28893ad7fae; length=1360; release=r5.49; species=Dmel; </t>
  </si>
  <si>
    <t xml:space="preserve">&gt;FBpp0087804 type=protein; loc=2R:complement(4581340..4582218,4582285..4582740); ID=FBpp0087804; name=CG8586-PA; parent=FBgn0033320,FBtr0088725; dbxref=FlyBase:FBpp0087804,FlyBase_Annotation_IDs:CG8586-PA,GB_protein:AAF59059.1,REFSEQ:NP_610402,GB_protein:AAF59059,FlyMine:FBpp0087804,modMine:FBpp0087804; MD5=8f031ccec61fcf6c28e1477f276d1718; length=444; release=r5.49; species=Dmel; </t>
  </si>
  <si>
    <t xml:space="preserve">&gt;FBpp0308442 type=protein; loc=2R:complement(4581340..4582218,4582285..4582740); ID=FBpp0308442; name=CG8586-PB; parent=FBgn0033320,FBtr0339344; dbxref=FlyBase:FBpp0308442,FlyBase_Annotation_IDs:CG8586-PB; MD5=8f031ccec61fcf6c28e1477f276d1718; length=444; release=r5.49; species=Dmel; </t>
  </si>
  <si>
    <t xml:space="preserve">&gt;FBpp0308443 type=protein; loc=2R:complement(4581340..4582218,4582285..4582740); ID=FBpp0308443; name=CG8586-PC; parent=FBgn0033320,FBtr0339345; dbxref=FlyBase:FBpp0308443,FlyBase_Annotation_IDs:CG8586-PC; MD5=8f031ccec61fcf6c28e1477f276d1718; length=444; release=r5.49; species=Dmel; </t>
  </si>
  <si>
    <t xml:space="preserve">&gt;FBpp0271927 type=protein; loc=3L:join(7389566..7390293,7390910..7391216); ID=FBpp0271927; name=CG32379-PB; parent=FBgn0052379,FBtr0273419; dbxref=FlyBase_Annotation_IDs:CG32379-PB,FlyBase:FBpp0271927,REFSEQ:NP_729252,GB_protein:AAF50563,FlyMine:FBpp0271927,modMine:FBpp0271927; MD5=e98784156420cf2345076c139eaaf579; length=344; release=r5.49; species=Dmel; </t>
  </si>
  <si>
    <t xml:space="preserve">&gt;FBpp0084221 type=protein; loc=3R:complement(21170578..21170777,21170835..21172608); ID=FBpp0084221; name=tobi-PA; parent=FBgn0261575,FBtr0084847; dbxref=FlyBase:FBpp0084221,FlyBase_Annotation_IDs:CG11909-PA,GB_protein:AAF56462.1,REFSEQ:NP_651391,GB_protein:AAF56462,FlyMine:FBpp0084221,modMine:FBpp0084221; MD5=3b907107be8cba781b3fc3ab13083fdb; length=657; release=r5.49; species=Dmel; </t>
  </si>
  <si>
    <t xml:space="preserve">&gt;FBpp0079942 type=protein; loc=2L:complement(12130596..12130817,12130886..12131065,12131292..12131435,12133094..12133339); ID=FBpp0079942; name=rho-6-PB; parent=FBgn0032415,FBtr0080360; dbxref=FlyBase:FBpp0079942,FlyBase_Annotation_IDs:CG17212-PB,GB_protein:AAO41183.1,REFSEQ:NP_788038,GB_protein:AAO41183,FlyMine:FBpp0079942,modMine:FBpp0079942; MD5=5b31ac8af91a8e00b86f80e98eff5b49; length=263; release=r5.49; species=Dmel; </t>
  </si>
  <si>
    <t xml:space="preserve">&gt;FBpp0072985 type=protein; loc=3L:complement(3091614..3091819,3091880..3092081,3092152..3093122,3093187..3093298,3093359..3094315,3094378..3094886,3097663..3097744,3106674..3106676); ID=FBpp0072985; name=Cht7-PA; parent=FBgn0035398,FBtr0073124; dbxref=FlyBase:FBpp0072985,FlyBase_Annotation_IDs:CG1869-PA,GB_protein:AAF47714.2,REFSEQ:NP_647768,GB_protein:AAF47714,REFSEQ:NP_647768,GB_protein:AAF47714,FlyMine:FBpp0072985,modMine:FBpp0072985; MD5=6df7add294293c01ddd03a7709e3a17f; length=1013; release=r5.49; species=Dmel; </t>
  </si>
  <si>
    <t xml:space="preserve">&gt;FBpp0084769 type=protein; loc=3R:complement(25070812..25071040,25071105..25071625,25071897..25072446,25072506..25073363,25073425..25073580,25073644..25074128); ID=FBpp0084769; name=SP1029-PC; parent=FBgn0263236,FBtr0085400; dbxref=FlyBase:FBpp0084769,FlyBase_Annotation_IDs:CG11956-PC,GB_protein:AAN14169.1,REFSEQ:NP_733285,GB_protein:AAN14169; MD5=54fd721f727228c93ddb65385524ca00; length=932; release=r5.49; species=Dmel; </t>
  </si>
  <si>
    <t xml:space="preserve">&gt;FBpp0084768 type=protein; loc=3R:complement(25070812..25071040,25071105..25071625,25071897..25072446,25072506..25073363,25073425..25073580,25073644..25074128); ID=FBpp0084768; name=SP1029-PB; parent=FBgn0263236,FBtr0085399; dbxref=FlyBase:FBpp0084768,FlyBase_Annotation_IDs:CG11956-PB,GB_protein:AAG22174.1,REFSEQ:NP_733284,GB_protein:AAG22174; MD5=54fd721f727228c93ddb65385524ca00; length=932; release=r5.49; species=Dmel; </t>
  </si>
  <si>
    <t xml:space="preserve">&gt;FBpp0084767 type=protein; loc=3R:complement(25070812..25071040,25071105..25071625,25071897..25072446,25072506..25073363,25073425..25073580,25073644..25074128); ID=FBpp0084767; name=SP1029-PA; parent=FBgn0263236,FBtr0085398; dbxref=FlyBase:FBpp0084767,FlyBase_Annotation_IDs:CG11956-PA,GB_protein:AAF56884.1,REFSEQ:NP_652618,GB_protein:AAF56884,FlyMine:FBpp0084767,modMine:FBpp0084767; MD5=54fd721f727228c93ddb65385524ca00; length=932; release=r5.49; species=Dmel; </t>
  </si>
  <si>
    <t xml:space="preserve">&gt;FBpp0306891 type=protein; loc=3R:complement(25070812..25071040,25071105..25071625,25071897..25072446,25072506..25073363,25073425..25073580,25073644..25074128); ID=FBpp0306891; name=SP1029-PD; parent=FBgn0263236,FBtr0334868; dbxref=FlyBase:FBpp0306891,FlyBase_Annotation_IDs:CG11956-PD; MD5=54fd721f727228c93ddb65385524ca00; length=932; release=r5.49; species=Dmel; </t>
  </si>
  <si>
    <t xml:space="preserve">&gt;FBpp0076774 type=protein; loc=3L:complement(6054518..6054831,6055374..6055472,6055534..6055993); ID=FBpp0076774; name=CG10472-PA; parent=FBgn0035670,FBtr0077066; dbxref=FlyBase:FBpp0076774,FlyBase_Annotation_IDs:CG10472-PA,GB_protein:AAF50708.1,REFSEQ:NP_648017,GB_protein:AAF50708,FlyMine:FBpp0076774,modMine:FBpp0076774; MD5=b7f8c77f293985dce5a288564b10d223; length=290; release=r5.49; species=Dmel; </t>
  </si>
  <si>
    <t xml:space="preserve">&gt;FBpp0080509 type=protein; loc=2L:complement(16908316..16910157); ID=FBpp0080509; name=ApepP-PA; parent=FBgn0026150,FBtr0080956; dbxref=FlyBase:FBpp0080509,FlyBase_Annotation_IDs:CG6291-PA,GB_protein:AAF53589.1,REFSEQ:NP_477409,GB_protein:AAF53589,FlyMine:FBpp0080509,modMine:FBpp0080509; MD5=821c82e6c125115f782d1a9cfed4c9c8; length=613; release=r5.49; species=Dmel; </t>
  </si>
  <si>
    <t xml:space="preserve">&gt;FBpp0293470 type=protein; loc=2L:complement(16908316..16910157); ID=FBpp0293470; name=ApepP-PB; parent=FBgn0026150,FBtr0304931; dbxref=REFSEQ:NP_001246053,GB_protein:AFH03727,FlyBase:FBpp0293470,FlyBase_Annotation_IDs:CG6291-PB; MD5=821c82e6c125115f782d1a9cfed4c9c8; length=613; release=r5.49; species=Dmel; </t>
  </si>
  <si>
    <t xml:space="preserve">&gt;FBpp0070837 type=protein; loc=X:join(5990242..5990686,5993614..5993712,5995272..5995399,5995472..5995589,5995686..5996692,5996758..5996920,5996989..5997305,5997360..5997632); ID=FBpp0070837; name=Nep1-PB; parent=FBgn0029843,FBtr0070872; dbxref=FlyBase:FBpp0070837,FlyBase_Annotation_IDs:CG5905-PB,GB_protein:AAF46124.2,REFSEQ:NP_727065,GB_protein:AAF46124; MD5=2c1a9a32dc1f03a983e1fb2de1ae6ddf; length=849; release=r5.49; species=Dmel; </t>
  </si>
  <si>
    <t xml:space="preserve">&gt;FBpp0070838 type=protein; loc=X:join(5990242..5990686,5993614..5993712,5995272..5995399,5995472..5995589,5995686..5996692,5996758..5996920,5996989..5997305,5997360..5997632); ID=FBpp0070838; name=Nep1-PA; parent=FBgn0029843,FBtr0070873; dbxref=FlyBase:FBpp0070838,FlyBase_Annotation_IDs:CG5905-PA,GB_protein:AAF46123.2,REFSEQ:NP_511056,GB_protein:AAF46123,FlyMine:FBpp0070838,modMine:FBpp0070838; MD5=2c1a9a32dc1f03a983e1fb2de1ae6ddf; length=849; release=r5.49; species=Dmel; </t>
  </si>
  <si>
    <t xml:space="preserve">&gt;FBpp0087784 type=protein; loc=2R:join(4584124..4584627,4585155..4586030); ID=FBpp0087784; name=CG8738-PA; parent=FBgn0033321,FBtr0088705; dbxref=FlyBase:FBpp0087784,FlyBase_Annotation_IDs:CG8738-PA,GB_protein:AAF59058.1,REFSEQ:NP_610403,GB_protein:AAF59058,FlyMine:FBpp0087784,modMine:FBpp0087784; MD5=6c2a0ee0e22b181136deafe9ca142c44; length=459; release=r5.49; species=Dmel; </t>
  </si>
  <si>
    <t xml:space="preserve">&gt;FBpp0080250 type=protein; loc=2L:complement(14783342..14783934,14783990..14784165,14784229..14784274,14784352..14784586); ID=FBpp0080250; name=CG18636-PA; parent=FBgn0032551,FBtr0080688; dbxref=FlyBase_Annotation_IDs:CG18636-PA,FlyBase:FBpp0080250,GB_protein:AAS64709.1,GB_protein:AAS64709.2,REFSEQ:NP_995714,GB_protein:AAS64709,FlyMine:FBpp0080250,modMine:FBpp0080250; MD5=79c68fb0fcf6ade16632b3e9c14dd3f0; length=349; release=r5.49; species=Dmel; </t>
  </si>
  <si>
    <t xml:space="preserve">&gt;FBpp0086532 type=protein; loc=2R:complement(11101837..11102940,11103013..11103105); ID=FBpp0086532; name=CG8093-PA; parent=FBgn0033999,FBtr0087401; dbxref=FlyBase:FBpp0086532,FlyBase_Annotation_IDs:CG8093-PA,GB_protein:AAF58163.1,REFSEQ:NP_611020,GB_protein:AAF58163,FlyMine:FBpp0086532,modMine:FBpp0086532; MD5=21587112ec859d0699e15fdbc88c0eb2; length=398; release=r5.49; species=Dmel; </t>
  </si>
  <si>
    <t xml:space="preserve">&gt;FBpp0112319 type=protein; loc=3R:complement(25064884..25065073,25065130..25065689); ID=FBpp0112319; name=CG31427-PC; parent=FBgn0051427,FBtr0113407; dbxref=FlyBase:FBpp0112319,FlyBase_Annotation_IDs:CG31427-PC,REFSEQ:NP_001097966,GB_protein:ABW08801,FlyMine:FBpp0112319,modMine:FBpp0112319; MD5=0f828af1ddda858544bfe3fa99b2d832; length=249; release=r5.49; species=Dmel; </t>
  </si>
  <si>
    <t xml:space="preserve">&gt;FBpp0293052 type=protein; loc=3R:complement(25064884..25065073,25065130..25065689); ID=FBpp0293052; name=CG31427-PD; parent=FBgn0051427,FBtr0304107; dbxref=FlyBase:FBpp0293052,FlyBase_Annotation_IDs:CG31427-PD,REFSEQ:NP_733283,GB_protein:AAF56883; MD5=0f828af1ddda858544bfe3fa99b2d832; length=249; release=r5.49; species=Dmel; </t>
  </si>
  <si>
    <t xml:space="preserve">&gt;FBpp0304705 type=protein; loc=3R:complement(25064778..25064778,25064885..25065073,25065130..25065689); ID=FBpp0304705; name=CG31427-PE; parent=FBgn0051427,FBtr0332432; dbxref=FlyBase:FBpp0304705,FlyBase_Annotation_IDs:CG31427-PE; MD5=0f828af1ddda858544bfe3fa99b2d832; length=249; release=r5.49; species=Dmel; </t>
  </si>
  <si>
    <t xml:space="preserve">&gt;FBpp0304706 type=protein; loc=3R:complement(25064703..25064829,25064885..25065073,25065130..25065689); ID=FBpp0304706; name=CG31427-PF; parent=FBgn0051427,FBtr0332433; dbxref=FlyBase:FBpp0304706,FlyBase_Annotation_IDs:CG31427-PF; MD5=8567b9e69013398ce2fc1f7aa1e34c99; length=291; release=r5.49; species=Dmel; </t>
  </si>
  <si>
    <t xml:space="preserve">&gt;FBpp0088629 type=protein; loc=3R:complement(66991..67420,67477..67641,67700..67809,67880..67995,68060..68417); ID=FBpp0088629; name=CG14642-PB; parent=FBgn0037222,FBtr0089687; dbxref=FlyBase:FBpp0088629,FlyBase_Annotation_IDs:CG14642-PB,GB_protein:AAF52161.1,REFSEQ:NP_730791,GB_protein:AAF52161,FlyMine:FBpp0088629,modMine:FBpp0088629; MD5=7b4df4ad8a6b877ed30b99b6db97b1c4; length=392; release=r5.49; species=Dmel; </t>
  </si>
  <si>
    <t xml:space="preserve">&gt;FBpp0088630 type=protein; loc=3R:complement(67606..67641,67700..67809,67897..67995,68060..68417); ID=FBpp0088630; name=CG14642-PA; parent=FBgn0037222,FBtr0089688; dbxref=FlyBase:FBpp0088630,FlyBase_Annotation_IDs:CG14642-PA,GB_protein:AAN13334.1,REFSEQ:NP_649441,GB_protein:AAN13334,FlyMine:FBpp0088630,modMine:FBpp0088630; MD5=19df2a67190339ff23839aaec8f2c619; length=200; release=r5.49; species=Dmel; </t>
  </si>
  <si>
    <t xml:space="preserve">&gt;FBpp0301197 type=protein; loc=3R:complement(66991..67420,67477..67641,67700..67809,67880..67995,68060..68417); ID=FBpp0301197; name=CG14642-PC; parent=FBgn0037222,FBtr0309258; dbxref=FlyBase:FBpp0301197,FlyBase_Annotation_IDs:CG14642-PC,REFSEQ:NP_001246901,GB_protein:AFH06220; MD5=7b4df4ad8a6b877ed30b99b6db97b1c4; length=392; release=r5.49; species=Dmel; </t>
  </si>
  <si>
    <t xml:space="preserve">&gt;FBpp0080537 type=protein; loc=2L:join(17484578..17485228,17485302..17485502); ID=FBpp0080537; name=CG5131-PA; parent=FBgn0032644,FBtr0080984; dbxref=FlyBase:FBpp0080537,FlyBase_Annotation_IDs:CG5131-PA,GB_protein:AAF53622.2,REFSEQ:NP_609845,GB_protein:AAF53622,FlyMine:FBpp0080537,modMine:FBpp0080537; MD5=2acf1d8def0eb8523a1174fb4be6ab6f; length=283; release=r5.49; species=Dmel; </t>
  </si>
  <si>
    <t xml:space="preserve">&gt;FBpp0085052 type=protein; loc=3R:complement(26312822..26313625); ID=FBpp0085052; name=Jon99Fii-PA; parent=FBgn0039777,FBtr0085690; dbxref=FlyBase:FBpp0085052,FlyBase_Annotation_IDs:CG2229-PA,GB_protein:AAF57055.1,REFSEQ:NP_651799,GB_protein:AAF57055,FlyMine:FBpp0085052,modMine:FBpp0085052; MD5=2f5e1fe2e20f002c4d05550b7ba0c07b; length=267; release=r5.49; species=Dmel; </t>
  </si>
  <si>
    <t xml:space="preserve">&gt;FBpp0079297 type=protein; loc=2L:join(8522278..8522325,8522402..8522966,8523443..8524684,8524743..8524780); ID=FBpp0079297; name=Acer-PA; parent=FBgn0016122,FBtr0079685; dbxref=FlyBase:FBpp0079297,FlyBase_Annotation_IDs:CG10593-PA,GB_protein:AAF52693.1,REFSEQ:NP_477195,GB_protein:AAF52693,FlyMine:FBpp0079297,modMine:FBpp0079297; MD5=fb696fbcb636d530ed96e91fa1a4d226; length=630; release=r5.49; species=Dmel; </t>
  </si>
  <si>
    <t xml:space="preserve">&gt;FBpp0305608 type=protein; loc=2L:join(8522278..8522325,8522402..8522966,8523443..8524684,8524743..8524780); ID=FBpp0305608; name=Acer-PB; parent=FBgn0016122,FBtr0333416; dbxref=FlyBase:FBpp0305608,FlyBase_Annotation_IDs:CG10593-PB; MD5=fb696fbcb636d530ed96e91fa1a4d226; length=630; release=r5.49; species=Dmel; </t>
  </si>
  <si>
    <t xml:space="preserve">&gt;FBpp0076693 type=protein; loc=3L:complement(6587149..6587566,6587622..6587765,6587828..6587935,6587999..6588290,6588346..6588815,6588881..6589865,6589932..6590045,6590101..6590270,6590333..6591611,6591673..6592006,6592062..6592553,6592615..6593684,6593746..6595557,6595614..6595757,6596180..6596198); ID=FBpp0076693; name=ndl-PA; parent=FBgn0002926,FBtr0076984; dbxref=FlyBase:FBpp0076693,FlyBase_Annotation_IDs:CG10129-PA,GB_protein:AAF50656.1,REFSEQ:NP_523947,GB_protein:AAF50656,FlyMine:FBpp0076693,modMine:FBpp0076693; MD5=758b68241ad024e08d72b6db095420ad; length=2616; release=r5.49; species=Dmel; </t>
  </si>
  <si>
    <t xml:space="preserve">&gt;FBpp0077990 type=protein; loc=3L:complement(20953530..20953750,20953827..20954484); ID=FBpp0077990; name=CG11037-PA; parent=FBgn0037038,FBtr0078334; dbxref=FlyBase:FBpp0077990,FlyBase_Annotation_IDs:CG11037-PA,GB_protein:AAF51662.2,REFSEQ:NP_649272,GB_protein:AAF51662,FlyMine:FBpp0077990,modMine:FBpp0077990; MD5=1ccbf149da36d3a599a978a1c5add66e; length=292; release=r5.49; species=Dmel; </t>
  </si>
  <si>
    <t xml:space="preserve">&gt;FBpp0083823 type=protein; loc=3R:complement(19187857..19189296); ID=FBpp0083823; name=CG4408-PA; parent=FBgn0039073,FBtr0084431; dbxref=GB_protein:AAF56130.1,FlyBase:FBpp0083823,FlyBase_Annotation_IDs:CG4408-PA,GB_protein:AAF56130.2,REFSEQ:NP_651141,GB_protein:AAF56130,FlyMine:FBpp0083823,modMine:FBpp0083823; MD5=6eb62eea442b281db40e427c2db783d9; length=479; release=r5.49; species=Dmel; </t>
  </si>
  <si>
    <t xml:space="preserve">&gt;FBpp0308683 type=protein; loc=3R:complement(19187857..19189260); ID=FBpp0308683; name=CG4408-PB; parent=FBgn0039073,FBtr0339619; dbxref=FlyBase:FBpp0308683,FlyBase_Annotation_IDs:CG4408-PB; MD5=1cc44ed50787f6a36f2f05948153275a; length=467; release=r5.49; species=Dmel; </t>
  </si>
  <si>
    <t xml:space="preserve">&gt;FBpp0298034 type=protein; loc=X:complement(5667170..5667974,5668039..5668402,5670216..5670612); ID=FBpp0298034; name=CG42264-PB; parent=FBgn0259149,FBtr0307205; dbxref=REFSEQ:NP_001245537,GB_protein:AFH07251,FlyBase:FBpp0298034,FlyBase_Annotation_IDs:CG42264-PB; MD5=87e2a0ff904217187b9b3aaf2f1044e1; length=521; release=r5.49; species=Dmel; </t>
  </si>
  <si>
    <t xml:space="preserve">&gt;FBpp0288871 type=protein; loc=X:complement(5667170..5667974,5668039..5668402,5668591..5668929,5670216..5670612); ID=FBpp0288871; name=CG42264-PA; parent=FBgn0259149,FBtr0299596; dbxref=FlyBase:FBpp0288871,FlyBase_Annotation_IDs:CG42264-PA,REFSEQ:NP_572260,GB_protein:AAF46081,FlyMine:FBpp0288871,modMine:FBpp0288871; MD5=7c23d204164e6b98ab4c168a58b6893e; length=634; release=r5.49; species=Dmel; </t>
  </si>
  <si>
    <t xml:space="preserve">&gt;FBpp0087257 type=protein; loc=2R:complement(7231827..7232597); ID=FBpp0087257; name=alphaTry-PA; parent=FBgn0003863,FBtr0088161; dbxref=GB_protein:AAF58659.1,FlyBase:FBpp0087257,FlyBase_Annotation_IDs:CG18444-PA,REFSEQ:NP_476771,GB_protein:AAF58659,FlyMine:FBpp0087257,modMine:FBpp0087257; MD5=d5db5668e0324b939c93452e728ccd4d; length=256; release=r5.49; species=Dmel; </t>
  </si>
  <si>
    <t xml:space="preserve">&gt;FBpp0078861 type=protein; loc=2L:complement(6003762..6004854,6005006..6005153,6005213..6005552,6005686..6005836,6005904..6006067,6006567..6006689); ID=FBpp0078861; name=Gal-PA; parent=FBgn0001089,FBtr0079230; dbxref=FlyBase:FBpp0078861,FlyBase_Annotation_IDs:CG9092-PA,GB_protein:AAF52321.2,REFSEQ:NP_608978,GB_protein:AAF52321,FlyMine:FBpp0078861,modMine:FBpp0078861; MD5=73f3402e68f9d91eec61cfe5f4756c6b; length=672; release=r5.49; species=Dmel; </t>
  </si>
  <si>
    <t xml:space="preserve">&gt;FBpp0304852 type=protein; loc=2L:complement(6003762..6004854,6005006..6005153,6005213..6005552,6005686..6005836,6005904..6006061,6006567..6006689); ID=FBpp0304852; name=Gal-PB; parent=FBgn0001089,FBtr0332603; dbxref=FlyBase:FBpp0304852,FlyBase_Annotation_IDs:CG9092-PB; MD5=02dab089c84e1b70971678fe95ace457; length=670; release=r5.49; species=Dmel; </t>
  </si>
  <si>
    <t xml:space="preserve">&gt;FBpp0071791 type=protein; loc=2R:join(18651309..18651550,18651612..18651888,18651962..18652315); ID=FBpp0071791; name=CG13527-PA; parent=FBgn0034776,FBtr0071880; dbxref=GB_protein:AAF46901.2,FlyBase:FBpp0071791,FlyBase_Annotation_IDs:CG13527-PA,GB_protein:AAF46901.3,REFSEQ:NP_611716,GB_protein:AAF46901,FlyMine:FBpp0071791,modMine:FBpp0071791; MD5=7ddac8464f4c89bfba8cc481447ac86f; length=290; release=r5.49; species=Dmel; </t>
  </si>
  <si>
    <t xml:space="preserve">&gt;FBpp0082359 type=protein; loc=3R:complement(10050903..10051843,10051987..10052158,10052232..10052438); ID=FBpp0082359; name=CG9631-PA; parent=FBgn0027563,FBtr0082898; dbxref=FlyBase:FBpp0082359,FlyBase_Annotation_IDs:CG9631-PA,GB_protein:AAF55033.1,REFSEQ:NP_650345,GB_protein:AAF55033,FlyMine:FBpp0082359,modMine:FBpp0082359; MD5=ce51225cb3f15d494ff2083bf879ec4c; length=439; release=r5.49; species=Dmel; </t>
  </si>
  <si>
    <t xml:space="preserve">&gt;FBpp0071463 type=protein; loc=2R:join(16949153..16949237,16949298..16949754,16949814..16950702); ID=FBpp0071463; name=Cht8-PA; parent=FBgn0034580,FBtr0071534; dbxref=GB_protein:AAF46663.1,FlyBase:FBpp0071463,FlyBase_Annotation_IDs:CG9357-PA,GB_protein:AAF46663.2,REFSEQ:NP_611542,GB_protein:AAF46663,FlyMine:FBpp0071463,modMine:FBpp0071463; MD5=ffa52bf4b405800817ced38e82654b19; length=476; release=r5.49; species=Dmel; </t>
  </si>
  <si>
    <t xml:space="preserve">&gt;FBpp0077431 type=protein; loc=2L:join(2242522..2242591,2242693..2242945,2243560..2244361); ID=FBpp0077431; name=CG4267-PA; parent=FBgn0264979,FBtr0077751; dbxref=FlyBase:FBpp0077431,FlyBase_Annotation_IDs:CG4267-PA,GB_protein:AAF51281.1,REFSEQ:NP_608661,GB_protein:AAF51281,FlyMine:FBpp0077431,modMine:FBpp0077431; MD5=fedeb8e00968837b432aac5a6e27dd36; length=374; release=r5.49; species=Dmel; </t>
  </si>
  <si>
    <t xml:space="preserve">&gt;FBpp0307157 type=protein; loc=2L:join(2242522..2242591,2242693..2242945,2243560..2244361); ID=FBpp0307157; name=CG4267-PB; parent=FBgn0264979,FBtr0335159; dbxref=FlyBase:FBpp0307157,FlyBase_Annotation_IDs:CG4267-PB; MD5=fedeb8e00968837b432aac5a6e27dd36; length=374; release=r5.49; species=Dmel; </t>
  </si>
  <si>
    <t xml:space="preserve">&gt;FBpp0070827 type=protein; loc=X:join(5844409..5844677,5844737..5845022,5845078..5845470); ID=FBpp0070827; name=CG32755-PA; parent=FBgn0052755,FBtr0070862; dbxref=FlyBase:FBpp0070827,FlyBase_Annotation_IDs:CG32755-PA,GB_protein:AAN09157.1,REFSEQ:NP_727055,GB_protein:AAN09157,FlyMine:FBpp0070827,modMine:FBpp0070827; MD5=10733128af7964889f0617cf932d52f0; length=315; release=r5.49; species=Dmel; </t>
  </si>
  <si>
    <t xml:space="preserve">&gt;FBpp0086750 type=protein; loc=2R:9484327..9485976; ID=FBpp0086750; name=S-Lap5-PA; parent=FBgn0033860,FBtr0087624; dbxref=FlyBase:FBpp0086750,FlyBase_Annotation_IDs:CG18369-PA,GB_protein:AAF58347.1,REFSEQ:NP_610892,GB_protein:AAF58347,FlyMine:FBpp0086750,modMine:FBpp0086750; MD5=9332e48fab315867173a2f9311e68ce7; length=549; release=r5.49; species=Dmel; </t>
  </si>
  <si>
    <t xml:space="preserve">&gt;FBpp0085000 type=protein; loc=3R:complement(26069828..26070422,26071246..26071846,26072283..26072343); ID=FBpp0085000; name=CG9733-PA; parent=FBgn0039759,FBtr0085638; dbxref=FlyBase:FBpp0085000,FlyBase_Annotation_IDs:CG9733-PA,GB_protein:AAF57030.1,REFSEQ:NP_651784,GB_protein:AAF57030,FlyMine:FBpp0085000,modMine:FBpp0085000; MD5=d0112e8375f481a04547593ad49ec480; length=418; release=r5.49; species=Dmel; </t>
  </si>
  <si>
    <t xml:space="preserve">&gt;FBpp0086155 type=protein; loc=2R:complement(13006291..13007775); ID=FBpp0086155; name=Amy-p-PA; parent=FBgn0000079,FBtr0087004; dbxref=FlyBase:FBpp0086155,FlyBase_Annotation_IDs:CG18730-PA,GB_protein:AAF57896.1,REFSEQ:NP_536346,GB_protein:AAF57896,FlyMine:FBpp0086155,modMine:FBpp0086155; MD5=8626a5362547a939a7d9954ac85c0d43; length=494; release=r5.49; species=Dmel; </t>
  </si>
  <si>
    <t xml:space="preserve">&gt;FBpp0302999 type=protein; loc=2L:complement(2232048..2232188,2232257..2233047,2233110..2233977,2234235..2234350,2234409..2234868,2234928..2235899,2236308..2236541); ID=FBpp0302999; name=gho-PB; parent=FBgn0262126,FBtr0329964; dbxref=FlyBase:FBpp0302999,FlyBase_Annotation_IDs:CG10882-PB; MD5=ede49768a3931c9c4ce6a5c2b3d68099; length=1193; release=r5.49; species=Dmel; </t>
  </si>
  <si>
    <t xml:space="preserve">&gt;FBpp0303000 type=protein; loc=2L:complement(2231934..2232188,2232257..2233047,2233110..2233977,2234235..2234350,2234409..2234868,2234928..2235899,2236308..2236541); ID=FBpp0303000; name=gho-PC; parent=FBgn0262126,FBtr0329965; dbxref=FlyBase:FBpp0303000,FlyBase_Annotation_IDs:CG10882-PC; MD5=4aa19d6f960880bb0a53cf8a4a4a4ce7; length=1231; release=r5.49; species=Dmel; </t>
  </si>
  <si>
    <t xml:space="preserve">&gt;FBpp0077487 type=protein; loc=2L:complement(2232048..2232188,2232257..2233047,2233110..2233977,2234235..2234350,2234409..2234868,2234928..2235899,2236308..2236541); ID=FBpp0077487; name=gho-PA; parent=FBgn0262126,FBtr0077810; dbxref=FlyBase:FBpp0077487,FlyBase_Annotation_IDs:CG10882-PA,GB_protein:AAF51283.2,REFSEQ:NP_608664,GB_protein:AAF51283,FlyMine:FBpp0077487,modMine:FBpp0077487; MD5=ede49768a3931c9c4ce6a5c2b3d68099; length=1193; release=r5.49; species=Dmel; </t>
  </si>
  <si>
    <t xml:space="preserve">&gt;FBpp0080197 type=protein; loc=2L:join(14334311..14334570,14341307..14341576,14342778..14343370,14343437..14343692,14343750..14344123,14344183..14344416,14344481..14345340); ID=FBpp0080197; name=CG33090-PB; parent=FBgn0028916,FBtr0080624; dbxref=GB_protein:AAO41192.1,FlyBase:FBpp0080197,FlyBase_Annotation_IDs:CG33090-PB,GB_protein:AAO41192.2,REFSEQ:NP_788055,GB_protein:AAO41192,FlyMine:FBpp0080197,modMine:FBpp0080197; MD5=38cc8a02dc8aec9cb693f8f21e0f8be4; length=948; release=r5.49; species=Dmel; </t>
  </si>
  <si>
    <t xml:space="preserve">&gt;FBpp0292474 type=protein; loc=3R:complement(12957018..12957090,12957154..12957878); ID=FBpp0292474; name=CG4053-PB; parent=FBgn0038482,FBtr0303413; dbxref=FlyBase:FBpp0292474,FlyBase_Annotation_IDs:CG4053-PB,REFSEQ:NP_650601,GB_protein:AAF55394,FlyMine:FBpp0292474,modMine:FBpp0292474; MD5=edce7532dfbcf506a619990fb5bd96db; length=265; release=r5.49; species=Dmel; </t>
  </si>
  <si>
    <t xml:space="preserve">&gt;FBpp0083337 type=protein; loc=3R:complement(16570001..16570686,16570809..16570925,16570994..16571045); ID=FBpp0083337; name=CG31200-PA; parent=FBgn0051200,FBtr0083929; dbxref=FlyBase:FBpp0083337,FlyBase_Annotation_IDs:CG31200-PA,GB_protein:AAN14364.1,REFSEQ:NP_650909,GB_protein:AAN14364,FlyMine:FBpp0083337,modMine:FBpp0083337; MD5=637265c610afd71bb56d239f24b38b5e; length=284; release=r5.49; species=Dmel; </t>
  </si>
  <si>
    <t xml:space="preserve">&gt;FBpp0079464 type=protein; loc=2L:9769084..9770376; ID=FBpp0079464; name=CG17633-PA; parent=FBgn0032144,FBtr0079868; dbxref=FlyBase:FBpp0079464,FlyBase_Annotation_IDs:CG17633-PA,GB_protein:AAF52810.1,REFSEQ:NP_609310,GB_protein:AAF52810,FlyMine:FBpp0079464,modMine:FBpp0079464; MD5=2e5301dacc7005c9b5c66610f99dff2e; length=430; release=r5.49; species=Dmel; </t>
  </si>
  <si>
    <t xml:space="preserve">&gt;FBpp0084316 type=protein; loc=3R:join(21728419..21728562,21728630..21729355,21729417..21729812); ID=FBpp0084316; name=CG31089-PA; parent=FBgn0051089,FBtr0084942; dbxref=FlyBase:FBpp0084316,FlyBase_Annotation_IDs:CG31089-PA,GB_protein:AAF56528.2,REFSEQ:NP_733128,GB_protein:AAF56528,FlyMine:FBpp0084316,modMine:FBpp0084316; MD5=584596d589aa2e79fd069f01dac7e00b; length=421; release=r5.49; species=Dmel; </t>
  </si>
  <si>
    <t xml:space="preserve">&gt;FBpp0080341 type=protein; loc=2L:complement(15613971..15614518,15614575..15614791); ID=FBpp0080341; name=CG15254-PA; parent=FBgn0028949,FBtr0080783; dbxref=FlyBase:FBpp0080341,FlyBase_Annotation_IDs:CG15254-PA,GB_protein:AAF53470.1,REFSEQ:NP_609757,GB_protein:AAF53470,FlyMine:FBpp0080341,modMine:FBpp0080341; MD5=e7ff86d8b97b2e35d6d9a575660aef11; length=254; release=r5.49; species=Dmel; </t>
  </si>
  <si>
    <t xml:space="preserve">&gt;FBpp0271892 type=protein; loc=2R:complement(4857523..4857687,4857749..4857868,4857933..4858048,4858117..4858301,4858370..4858556,4858930..4862949,4872432..4872663); ID=FBpp0271892; name=CG8213-PB; parent=FBgn0033359,FBtr0273384; dbxref=FlyBase_Annotation_IDs:CG8213-PB,FlyBase:FBpp0271892,REFSEQ:NP_610435,GB_protein:AAF59009,FlyMine:FBpp0271892,modMine:FBpp0271892; MD5=cd1e5bf03fb0dd1c887181ea162f7d64; length=1674; release=r5.49; species=Dmel; </t>
  </si>
  <si>
    <t xml:space="preserve">&gt;FBpp0271893 type=protein; loc=2R:complement(4857523..4857687,4857749..4857868,4857933..4858048,4858117..4858301,4858370..4858613,4858930..4862949,4872432..4872663); ID=FBpp0271893; name=CG8213-PC; parent=FBgn0033359,FBtr0273385; dbxref=FlyBase_Annotation_IDs:CG8213-PC,FlyBase:FBpp0271893,REFSEQ:NP_001137622,GB_protein:ACL83076,FlyMine:FBpp0271893,modMine:FBpp0271893; MD5=0fc53dc9efea473baacf49be71c211d3; length=1693; release=r5.49; species=Dmel; </t>
  </si>
  <si>
    <t xml:space="preserve">&gt;FBpp0308413 type=protein; loc=2R:complement(4858714..4858754,4858930..4862949,4872432..4872663); ID=FBpp0308413; name=CG8213-PD; parent=FBgn0033359,FBtr0339307; dbxref=FlyBase:FBpp0308413,FlyBase_Annotation_IDs:CG8213-PD; MD5=04f0dc85f817219ecfef9b1dce3017e9; length=1430; release=r5.49; species=Dmel; </t>
  </si>
  <si>
    <t xml:space="preserve">&gt;FBpp0078972 type=protein; loc=2L:join(6897428..6898086,6901242..6901474,6902247..6902603,6902808..6903003,6903259..6903360,6903425..6903620,6903681..6903869,6903931..6904073,6904133..6904458,6904520..6904675,6904744..6904905,6904965..6905992); ID=FBpp0078972; name=neuroligin-PA; parent=FBgn0031866,FBtr0079344; dbxref=FlyBase:FBpp0078972,FlyBase_Annotation_IDs:CG13772-PA,GB_protein:AAF52450.2,REFSEQ:NP_523496,GB_protein:AAF52450,FlyMine:FBpp0078972,modMine:FBpp0078972; MD5=a02443f3eb93dde3f536489b631390ca; length=1248; release=r5.49; species=Dmel; </t>
  </si>
  <si>
    <t xml:space="preserve">&gt;FBpp0297876 type=protein; loc=2L:join(6897428..6898086,6901242..6901474,6902247..6902603,6902808..6903003,6903259..6903360,6903425..6903620,6903681..6903869,6903931..6904073,6904133..6904458,6904520..6904675,6904744..6904905,6904965..6905992); ID=FBpp0297876; name=neuroligin-PB; parent=FBgn0031866,FBtr0307033; dbxref=REFSEQ:NP_001245916,GB_protein:AFH03590,FlyBase:FBpp0297876,FlyBase_Annotation_IDs:CG13772-PB; MD5=a02443f3eb93dde3f536489b631390ca; length=1248; release=r5.49; species=Dmel; </t>
  </si>
  <si>
    <t xml:space="preserve">&gt;FBpp0099838 type=protein; loc=3L:complement(3208160..3208939); ID=FBpp0099838; name=CG32270-PA; parent=FBgn0052270,FBtr0100421; dbxref=FlyBase_Annotation_IDs:CG32270-PA,FlyBase:FBpp0099838,GB_protein:AAN11545.1,REFSEQ:NP_728837,GB_protein:AAN11545,FlyMine:FBpp0099838,modMine:FBpp0099838; MD5=fdf5664384b10011bc8719ee44eabee8; length=259; release=r5.49; species=Dmel; </t>
  </si>
  <si>
    <t xml:space="preserve">&gt;FBpp0307566 type=protein; loc=3R:24709415..24711538; ID=FBpp0307566; name=CG14526-PC; parent=FBgn0027578,FBtr0336460; dbxref=FlyBase:FBpp0307566,FlyBase_Annotation_IDs:CG14526-PC; MD5=db057890c38f129584f11fe1d4436159; length=707; release=r5.49; species=Dmel; </t>
  </si>
  <si>
    <t xml:space="preserve">&gt;FBpp0071472 type=protein; loc=2R:complement(16952939..16953600,16953657..16953865,16953921..16954191,16954254..16954430,16954494..16954563); ID=FBpp0071472; name=Cht4-PA; parent=FBgn0022700,FBtr0071543; dbxref=FlyBase:FBpp0071472,FlyBase_Annotation_IDs:CG3986-PA,GB_protein:AAF46664.2,REFSEQ:NP_524962,GB_protein:AAF46664,FlyMine:FBpp0071472,modMine:FBpp0071472; MD5=39cee45aa84dd2a1eaa51da7892af72a; length=462; release=r5.49; species=Dmel; </t>
  </si>
  <si>
    <t xml:space="preserve">&gt;FBpp0070758 type=protein; loc=X:complement(5388179..5389693); ID=FBpp0070758; name=CG3239-PB; parent=FBgn0029769,FBtr0070792; dbxref=FlyBase:FBpp0070758,FlyBase_Annotation_IDs:CG3239-PB,GB_protein:AAN09143.1,REFSEQ:NP_726999,GB_protein:AAN09143,FlyMine:FBpp0070758,modMine:FBpp0070758; MD5=645f39017aca215da77f72905a3cee63; length=504; release=r5.49; species=Dmel; </t>
  </si>
  <si>
    <t xml:space="preserve">&gt;FBpp0070759 type=protein; loc=X:complement(5388179..5389805,5389870..5389925); ID=FBpp0070759; name=CG3239-PA; parent=FBgn0029769,FBtr0070793; dbxref=FlyBase:FBpp0070759,FlyBase_Annotation_IDs:CG3239-PA,GB_protein:AAF46038.2,REFSEQ:NP_572226,GB_protein:AAF46038,FlyMine:FBpp0070759,modMine:FBpp0070759; MD5=ab4df0c2189006e9cf695c5d6f3be40a; length=560; release=r5.49; species=Dmel; </t>
  </si>
  <si>
    <t xml:space="preserve">&gt;FBpp0076072 type=protein; loc=3L:join(9882384..9883324,9883391..9883665,9883884..9885445); ID=FBpp0076072; name=CalpB-PA; parent=FBgn0025866,FBtr0076343; dbxref=FlyBase:FBpp0076072,FlyBase_Annotation_IDs:CG8107-PA,GB_protein:AAF50189.2,REFSEQ:NP_524016,GB_protein:AAF50189,FlyMine:FBpp0076072,modMine:FBpp0076072; MD5=9c61dbb1922dd22bae0fcce45892b7ce; length=925; release=r5.49; species=Dmel; </t>
  </si>
  <si>
    <t xml:space="preserve">&gt;FBpp0293217 type=protein; loc=3L:join(9882384..9883324,9883391..9883665,9883884..9885445); ID=FBpp0293217; name=CalpB-PB; parent=FBgn0025866,FBtr0304675; dbxref=REFSEQ:NP_001246706,GB_protein:AFH04377,FlyBase:FBpp0293217,FlyBase_Annotation_IDs:CG8107-PB; MD5=9c61dbb1922dd22bae0fcce45892b7ce; length=925; release=r5.49; species=Dmel; </t>
  </si>
  <si>
    <t xml:space="preserve">&gt;FBpp0288476 type=protein; loc=3R:join(9120512..9121820,9121892..9121989,9122049..9122366,9122431..9122549,9122615..9122700,9122780..9123185,9123244..9123892); ID=FBpp0288476; name=CG8773-PB; parent=FBgn0038135,FBtr0290037; dbxref=FlyBase:FBpp0288476,FlyBase_Annotation_IDs:CG8773-PB,REFSEQ:NP_650273,GB_protein:AAF54925,FlyMine:FBpp0288476,modMine:FBpp0288476; MD5=aaf4f947f196c507286dadc180c2d1a8; length=994; release=r5.49; species=Dmel; </t>
  </si>
  <si>
    <t xml:space="preserve">&gt;FBpp0289627 type=protein; loc=3R:join(22094174..22094823,22094896..22094965,22095032..22095208,22095287..22095371,22095462..22095537,22095672..22095810,22100498..22100605); ID=FBpp0289627; name=CG6154-PC; parent=FBgn0039420,FBtr0300398; dbxref=REFSEQ:NP_733146,GB_protein:AAN14385,FlyBase:FBpp0289627,FlyBase_Annotation_IDs:CG6154-PC,FlyMine:FBpp0289627,modMine:FBpp0289627; MD5=fdbaa56e0e477533997b5172661e2283; length=434; release=r5.49; species=Dmel; </t>
  </si>
  <si>
    <t xml:space="preserve">&gt;FBpp0289628 type=protein; loc=3R:join(22094174..22094823,22094896..22094965,22095032..22095208,22095287..22095371,22095462..22095537,22095672..22095810,22100498..22100605); ID=FBpp0289628; name=CG6154-PD; parent=FBgn0039420,FBtr0300399; dbxref=REFSEQ:NP_651471,GB_protein:AAF56581,FlyBase:FBpp0289628,FlyBase_Annotation_IDs:CG6154-PD; MD5=fdbaa56e0e477533997b5172661e2283; length=434; release=r5.49; species=Dmel; </t>
  </si>
  <si>
    <t xml:space="preserve">&gt;FBpp0080087 type=protein; loc=2L:join(13551603..13551666,13558800..13558832,13609791..13609987,13610056..13610578,13630706..13631184,13633394..13633540,13634019..13634179,13634239..13634473,13634544..13635590,13635649..13636213,13636384..13636649); ID=FBpp0080087; name=kuz-PA; parent=FBgn0259984,FBtr0080509; dbxref=FlyBase_Annotation_IDs:CG7147-PA,FlyBase:FBpp0080087,GB_protein:AAF53318.1,REFSEQ:NP_477187,GB_protein:AAF53318,FlyMine:FBpp0080087,modMine:FBpp0080087; MD5=6e6a594ccd28276894fc9c7a1d2920ce; length=1238; release=r5.49; species=Dmel; </t>
  </si>
  <si>
    <t xml:space="preserve">&gt;FBpp0080088 type=protein; loc=2L:join(13551603..13551666,13558800..13558832,13609791..13609987,13610056..13610578,13630706..13631184,13633394..13633540,13634019..13634179,13634239..13634473,13634544..13635590,13635649..13636213,13636384..13636649); ID=FBpp0080088; name=kuz-PB; parent=FBgn0259984,FBtr0080510; dbxref=FlyBase_Annotation_IDs:CG7147-PB,FlyBase:FBpp0080088,GB_protein:AAN10838.1,REFSEQ:NP_723825,GB_protein:AAN10838; MD5=6e6a594ccd28276894fc9c7a1d2920ce; length=1238; release=r5.49; species=Dmel;  </t>
  </si>
  <si>
    <t xml:space="preserve">&gt;FBpp0100122 type=protein; loc=2L:join(13551603..13551666,13558800..13558832,13609791..13609987,13610056..13610578,13630706..13631184,13633394..13633540,13634019..13634179,13634239..13634473,13634544..13635590,13635649..13636001,13637288..13637321); ID=FBpp0100122; name=kuz-PC; parent=FBgn0259984,FBtr0100660; dbxref=FlyBase_Annotation_IDs:CG7147-PC,FlyBase:FBpp0100122,GB_protein:AAX52664.1,REFSEQ:NP_001014481,GB_protein:AAX52664,FlyMine:FBpp0100122,modMine:FBpp0100122; MD5=f54e476666e6599e73040a890742c85f; length=1090; release=r5.49; species=Dmel; </t>
  </si>
  <si>
    <t xml:space="preserve">&gt;FBpp0111799 type=protein; loc=2L:join(13551603..13551666,13558800..13558832,13578201..13578254,13609791..13609987,13610056..13610578,13630706..13631184,13633394..13633540,13634019..13634179,13634239..13634473,13634544..13635590,13635649..13636213,13636384..13636649); ID=FBpp0111799; name=kuz-PD; parent=FBgn0259984,FBtr0112886; dbxref=FlyBase:FBpp0111799,FlyBase_Annotation_IDs:CG7147-PD,REFSEQ:NP_001097159,GB_protein:ABV53679,FlyMine:FBpp0111799,modMine:FBpp0111799; MD5=4860e231710150dc70e07d34f3052478; length=1256; release=r5.49; species=Dmel; </t>
  </si>
  <si>
    <t xml:space="preserve">&gt;FBpp0290626 type=protein; loc=2L:join(13551603..13551666,13558800..13558832,13609791..13609987,13610056..13610578,13630706..13631184,13633394..13633540,13634019..13634179,13634239..13634473,13634544..13635590,13635649..13636213,13637288..13637496); ID=FBpp0290626; name=kuz-PF; parent=FBgn0259984,FBtr0301412; dbxref=REFSEQ:NP_001097160,GB_protein:ABV53680,FlyBase:FBpp0290626,FlyBase_Annotation_IDs:CG7147-PF,FlyMine:FBpp0290626,modMine:FBpp0290626; MD5=9b91eba246f115080eb07024ea515459; length=1219; release=r5.49; species=Dmel; </t>
  </si>
  <si>
    <t xml:space="preserve">&gt;FBpp0070158 type=protein; loc=X:769765..770529; ID=FBpp0070158; name=CG11664-PA; parent=FBgn0040341,FBtr0070163; dbxref=FlyBase:FBpp0070158,FlyBase_Annotation_IDs:CG11664-PA,GB_protein:AAF45559.1,REFSEQ:NP_569865,GB_protein:AAF45559,FlyMine:FBpp0070158,modMine:FBpp0070158; MD5=e7a74cc1fecd373393e97771b35ed2a2; length=254; release=r5.49; species=Dmel; </t>
  </si>
  <si>
    <t xml:space="preserve">&gt;FBpp0086263 type=protein; loc=2R:complement(12538665..12539492,12539549..12540202); ID=FBpp0086263; name=Amyrel-PA; parent=FBgn0020506,FBtr0087117; dbxref=FlyBase:FBpp0086263,FlyBase_Annotation_IDs:CG8221-PA,GB_protein:AAF57971.1,REFSEQ:NP_477262,GB_protein:AAF57971,FlyMine:FBpp0086263,modMine:FBpp0086263; MD5=0776fbf749c9ca33d1dbdeb4e7a6b775; length=493; release=r5.49; species=Dmel; </t>
  </si>
  <si>
    <t xml:space="preserve">&gt;FBpp0076748 type=protein; loc=3L:join(6032296..6032552,6032630..6033188); ID=FBpp0076748; name=Jon65Aiv-PA; parent=FBgn0250815,FBtr0077040; dbxref=FlyBase:FBpp0076748,FlyBase_Annotation_IDs:CG6467-PA,GB_protein:AAF50714.1,REFSEQ:NP_648012,GB_protein:AAF50714,FlyMine:FBpp0076748,modMine:FBpp0076748; MD5=2fb3bc1d56fb0cd8329fbc2f8f6ad85b; length=271; release=r5.49; species=Dmel; </t>
  </si>
  <si>
    <t xml:space="preserve">&gt;FBpp0292249 type=protein; loc=3R:join(19508225..19508300,19508492..19509104,19509177..19509606); ID=FBpp0292249; name=CG16710-PB; parent=FBgn0039101,FBtr0303150; dbxref=FlyBase:FBpp0292249,FlyBase_Annotation_IDs:CG16710-PB,REFSEQ:NP_651167,GB_protein:AAF56159,FlyMine:FBpp0292249,modMine:FBpp0292249; MD5=cee23a89d17ef32195090297874f34aa; length=372; release=r5.49; species=Dmel; </t>
  </si>
  <si>
    <t xml:space="preserve">&gt;FBpp0088356 type=protein; loc=2L:complement(18855253..18856077,18856143..18856848,18856916..18857064,18857177..18857338); ID=FBpp0088356; name=CG10602-PD; parent=FBgn0032721,FBtr0089314; dbxref=FlyBase:FBpp0088356,FlyBase_Annotation_IDs:CG10602-PD,GB_protein:AAN11017.1,REFSEQ:NP_724140,GB_protein:AAN11017,FlyMine:FBpp0088356,modMine:FBpp0088356; MD5=87c31d98fb379418d3651328c01d2160; length=613; release=r5.49; species=Dmel; </t>
  </si>
  <si>
    <t xml:space="preserve">&gt;FBpp0088357 type=protein; loc=2L:complement(18855253..18856077,18856143..18856848,18856916..18857064,18857177..18857338); ID=FBpp0088357; name=CG10602-PC; parent=FBgn0032721,FBtr0089315; dbxref=FlyBase:FBpp0088357,FlyBase_Annotation_IDs:CG10602-PC,GB_protein:AAN11016.1,REFSEQ:NP_724139,GB_protein:AAN11016; MD5=87c31d98fb379418d3651328c01d2160; length=613; release=r5.49; species=Dmel; </t>
  </si>
  <si>
    <t xml:space="preserve">&gt;FBpp0088358 type=protein; loc=2L:complement(18855253..18856077,18856143..18856848,18856916..18857064,18857177..18857338); ID=FBpp0088358; name=CG10602-PB; parent=FBgn0032721,FBtr0089316; dbxref=FlyBase:FBpp0088358,FlyBase_Annotation_IDs:CG10602-PB,GB_protein:AAN11015.1,REFSEQ:NP_724138,GB_protein:AAN11015; MD5=87c31d98fb379418d3651328c01d2160; length=613; release=r5.49; species=Dmel; </t>
  </si>
  <si>
    <t xml:space="preserve">&gt;FBpp0300412 type=protein; loc=2L:complement(18855253..18856077,18856143..18856848,18856916..18857064,18857177..18857338); ID=FBpp0300412; name=CG10602-PE; parent=FBgn0032721,FBtr0308069; dbxref=FlyBase:FBpp0300412,FlyBase_Annotation_IDs:CG10602-PE,REFSEQ:NP_609916,GB_protein:AAF53718; MD5=87c31d98fb379418d3651328c01d2160; length=613; release=r5.49; species=Dmel; </t>
  </si>
  <si>
    <t xml:space="preserve">&gt;FBpp0099485 type=protein; loc=2R:3330579..3330884; ID=FBpp0099485; name=sPLA2-PB; parent=FBgn0033170,FBtr0088973; dbxref=FlyBase_Annotation_IDs:CG11124-PB,FlyBase:FBpp0099485,GB_protein:AAM68892.1,REFSEQ:NP_610277,GB_protein:AAM68892,FlyMine:FBpp0099485,modMine:FBpp0099485; MD5=feff757afaf6de79238d951ce5130629; length=101; release=r5.49; species=Dmel; </t>
  </si>
  <si>
    <t xml:space="preserve">&gt;FBpp0099484 type=protein; loc=2R:join(3330579..3330880,3330948..3331206); ID=FBpp0099484; name=sPLA2-PA; parent=FBgn0033170,FBtr0088972; dbxref=FlyBase_Annotation_IDs:CG11124-PA,FlyBase:FBpp0099484,GB_protein:AAF59258.1,REFSEQ:NP_724556,GB_protein:AAF59258,FlyMine:FBpp0099484,modMine:FBpp0099484; MD5=901cc165a537f66d57cc1494e40d4ce8; length=186; release=r5.49; species=Dmel; </t>
  </si>
  <si>
    <t xml:space="preserve">&gt;FBpp0099486 type=protein; loc=2R:join(3330579..3330880,3330948..3331206); ID=FBpp0099486; name=sPLA2-PC; parent=FBgn0033170,FBtr0100138; dbxref=FlyBase_Annotation_IDs:CG11124-PC,FlyBase:FBpp0099486,GB_protein:AAX52727.1,REFSEQ:NP_001014501,GB_protein:AAX52727; MD5=901cc165a537f66d57cc1494e40d4ce8; length=186; release=r5.49; species=Dmel; </t>
  </si>
  <si>
    <t xml:space="preserve">&gt;FBpp0070595 type=protein; loc=X:complement(3859853..3860554,3860621..3861370,3861430..3861665,3862063..3862270); ID=FBpp0070595; name=CG6428-PA; parent=FBgn0029689,FBtr0070625; dbxref=FlyBase:FBpp0070595,FlyBase_Annotation_IDs:CG6428-PA,GB_protein:AAF45911.1,REFSEQ:NP_570088,GB_protein:AAF45911,FlyMine:FBpp0070595,modMine:FBpp0070595; MD5=2c7b00c932542ab456b418606aff89ff; length=631; release=r5.49; species=Dmel; </t>
  </si>
  <si>
    <t xml:space="preserve">&gt;FBpp0076542 type=protein; loc=3L:complement(7490493..7490937,7491021..7491733); ID=FBpp0076542; name=CG8539-PA; parent=FBgn0035791,FBtr0076831; dbxref=FlyBase:FBpp0076542,FlyBase_Annotation_IDs:CG8539-PA,GB_protein:AAF50548.1,REFSEQ:NP_648130,GB_protein:AAF50548,FlyMine:FBpp0076542,modMine:FBpp0076542; MD5=548730f394695121d3c815e7d7e602de; length=385; release=r5.49; species=Dmel; </t>
  </si>
  <si>
    <t xml:space="preserve">&gt;FBpp0304455 type=protein; loc=3L:complement(7490493..7490937,7491021..7491733); ID=FBpp0304455; name=CG8539-PB; parent=FBgn0035791,FBtr0332145; dbxref=FlyBase:FBpp0304455,FlyBase_Annotation_IDs:CG8539-PB; MD5=548730f394695121d3c815e7d7e602de; length=385; release=r5.49; species=Dmel; </t>
  </si>
  <si>
    <t xml:space="preserve">&gt;FBpp0080312 type=protein; loc=2L:join(15617002..15617209,15617280..15617794); ID=FBpp0080312; name=CG11865-PA; parent=FBgn0028947,FBtr0080753; dbxref=FlyBase:FBpp0080312,FlyBase_Annotation_IDs:CG11865-PA,GB_protein:AAF53472.1,REFSEQ:NP_609759,GB_protein:AAF53472,FlyMine:FBpp0080312,modMine:FBpp0080312; MD5=2be163092ad9ccf7f1179d9728de819a; length=240; release=r5.49; species=Dmel; </t>
  </si>
  <si>
    <t xml:space="preserve">&gt;FBpp0070831 type=protein; loc=X:join(5883273..5883390,5884523..5885418,5885518..5886126); ID=FBpp0070831; name=CG5966-PA; parent=FBgn0029831,FBtr0070866; dbxref=FlyBase:FBpp0070831,FlyBase_Annotation_IDs:CG5966-PA,GB_protein:AAF46110.1,REFSEQ:NP_572286,GB_protein:AAF46110,FlyMine:FBpp0070831,modMine:FBpp0070831; MD5=96e3ee319addd177409c01cb5bfd0fa7; length=540; release=r5.49; species=Dmel; </t>
  </si>
  <si>
    <t xml:space="preserve">&gt;FBpp0072530 type=protein; loc=3L:complement(1210755..1211177); ID=FBpp0072530; name=LysD-PA; parent=FBgn0004427,FBtr0072634; dbxref=FlyBase:FBpp0072530,FlyBase_Annotation_IDs:CG9118-PA,GB_protein:AAF47450.1,REFSEQ:NP_476823,GB_protein:AAF47450,FlyMine:FBpp0072530,modMine:FBpp0072530; MD5=66ca1372ce4dfb8a355aa85d28fd6f80; length=140; release=r5.49; species=Dmel; </t>
  </si>
  <si>
    <t xml:space="preserve">&gt;FBpp0076827 type=protein; loc=3L:complement(5755511..5755624,5755688..5755815,5756148..5756373,5756655..5756876,5757534..5757696,5757759..5757895,5758187..5758284,5758441..5758528); ID=FBpp0076827; name=CG10576-PA; parent=FBgn0035630,FBtr0077121; dbxref=FlyBase:FBpp0076827,FlyBase_Annotation_IDs:CG10576-PA,GB_protein:AAF50751.1,REFSEQ:NP_647984,GB_protein:AAF50751,FlyMine:FBpp0076827,modMine:FBpp0076827; MD5=07875ac54f052c8b2484f0b03967f294; length=391; release=r5.49; species=Dmel; </t>
  </si>
  <si>
    <t xml:space="preserve">&gt;FBpp0081070 type=protein; loc=3R:complement(3362474..3363660,3363723..3363870,3363931..3364207,3364266..3364279); ID=FBpp0081070; name=alpha-Est4-PA; parent=FBgn0015572,FBtr0081546; dbxref=FlyBase:FBpp0081070,FlyBase_Annotation_IDs:CG1082-PA,GB_protein:AAF54005.1,REFSEQ:NP_524266,GB_protein:AAF54005,FlyMine:FBpp0081070,modMine:FBpp0081070; MD5=f814b330380df66c4008b6cb3a0c244a; length=541; release=r5.49; species=Dmel; </t>
  </si>
  <si>
    <t xml:space="preserve">&gt;FBpp0301834 type=protein; loc=2L:join(11981632..11981723,11981981..11982354,11982414..11983101,11983157..11983675,11983737..11984233,11984292..11984341); ID=FBpp0301834; name=CG16965-PC; parent=FBgn0032387,FBtr0310149; dbxref=FlyBase:FBpp0301834,FlyBase_Annotation_IDs:CG16965-PC; MD5=12806eca2d780cfd41f7d1d9bd9fffd0; length=739; release=r5.49; species=Dmel; </t>
  </si>
  <si>
    <t xml:space="preserve">&gt;FBpp0087167 type=protein; loc=2R:complement(7752848..7752926,7753005..7753410,7753461..7753668,7753719..7753760,7753827..7753859); ID=FBpp0087167; name=Damm-PA; parent=FBgn0033659,FBtr0088061; dbxref=FlyBase:FBpp0087167,FlyBase_Annotation_IDs:CG18188-PA,GB_protein:AAF58613.3,REFSEQ:NP_523703,GB_protein:AAF58613,FlyMine:FBpp0087167,modMine:FBpp0087167; MD5=285f30d536a80bb936ea093c833ae99a; length=255; release=r5.49; species=Dmel; </t>
  </si>
  <si>
    <t xml:space="preserve">&gt;FBpp0084897 type=protein; loc=3R:complement(25642638..25643012,25643064..25643450); ID=FBpp0084897; name=CG7829-PA; parent=FBgn0039703,FBtr0085531; dbxref=FlyBase:FBpp0084897,FlyBase_Annotation_IDs:CG7829-PA,GB_protein:AAF56947.1,REFSEQ:NP_651732,GB_protein:AAF56947,FlyMine:FBpp0084897,modMine:FBpp0084897; MD5=7a84b1b9b6665fb6af2e7fc3228cfa3b; length=253; release=r5.49; species=Dmel; </t>
  </si>
  <si>
    <t xml:space="preserve">&gt;FBpp0076750 type=protein; loc=3L:join(6045450..6045764,6045827..6046291); ID=FBpp0076750; name=Jon65Aii-PA; parent=FBgn0035666,FBtr0077042; dbxref=FlyBase:FBpp0076750,FlyBase_Annotation_IDs:CG6580-PA,GB_protein:AAF50712.1,REFSEQ:NP_648014,GB_protein:AAF50712,FlyMine:FBpp0076750,modMine:FBpp0076750; MD5=2e213a2afc952266c409c7ae44145ad8; length=259; release=r5.49; species=Dmel; </t>
  </si>
  <si>
    <t xml:space="preserve">&gt;FBpp0085001 type=protein; loc=3R:complement(26067238..26067602,26067867..26068165,26068230..26068326,26068409..26068922); ID=FBpp0085001; name=CG9737-PA; parent=FBgn0039758,FBtr0085639; dbxref=FlyBase:FBpp0085001,FlyBase_Annotation_IDs:CG9737-PA,GB_protein:AAF57029.1,REFSEQ:NP_651783,GB_protein:AAF57029,FlyMine:FBpp0085001,modMine:FBpp0085001; MD5=6be6d955036abf8af198b5929f91eb31; length=424; release=r5.49; species=Dmel; </t>
  </si>
  <si>
    <t xml:space="preserve">&gt;FBpp0083269 type=protein; loc=3R:complement(15688444..15689892); ID=FBpp0083269; name=CG4572-PA; parent=FBgn0038738,FBtr0083860; dbxref=FlyBase:FBpp0083269,FlyBase_Annotation_IDs:CG4572-PA,GB_protein:AAF55705.1,REFSEQ:NP_732456,GB_protein:AAF55705; MD5=8d361eeadcf8af0a9ca71abb186a8bba; length=482; release=r5.49; species=Dmel; </t>
  </si>
  <si>
    <t xml:space="preserve">&gt;FBpp0083270 type=protein; loc=3R:complement(15688444..15689892); ID=FBpp0083270; name=CG4572-PB; parent=FBgn0038738,FBtr0083861; dbxref=FlyBase:FBpp0083270,FlyBase_Annotation_IDs:CG4572-PB,GB_protein:AAN13812.1,REFSEQ:NP_650836,GB_protein:AAN13812,FlyMine:FBpp0083270,modMine:FBpp0083270; MD5=8d361eeadcf8af0a9ca71abb186a8bba; length=482; release=r5.49; species=Dmel; </t>
  </si>
  <si>
    <t xml:space="preserve">&gt;FBpp0291533 type=protein; loc=3R:complement(15688444..15689892); ID=FBpp0291533; name=CG4572-PD; parent=FBgn0038738,FBtr0302327; dbxref=REFSEQ:NP_732457,GB_protein:AAN13813,FlyBase:FBpp0291533,FlyBase_Annotation_IDs:CG4572-PD; MD5=8d361eeadcf8af0a9ca71abb186a8bba; length=482; release=r5.49; species=Dmel; </t>
  </si>
  <si>
    <t xml:space="preserve">&gt;FBpp0081659 type=protein; loc=3R:join(5971123..5971254,5979946..5980088,5981434..5981464,5981544..5981626,5981699..5981810,5982298..5982683,5982739..5983152,5983218..5983510,5983574..5984031); ID=FBpp0081659; name=Invadolysin-PA; parent=FBgn0086359,FBtr0082181; dbxref=FlyBase:FBpp0081659,FlyBase_Annotation_IDs:CG3953-PA,GB_protein:AAF54501.2,REFSEQ:NP_652072,GB_protein:AAF54501,FlyMine:FBpp0081659,modMine:FBpp0081659; MD5=24032e138cb15f87ecad95d8757374ed; length=683; release=r5.49; species=Dmel; </t>
  </si>
  <si>
    <t xml:space="preserve">&gt;FBpp0078599 type=protein; loc=3R:complement(118206..119089,119475..120369); ID=FBpp0078599; name=CG9780-PA; parent=FBgn0037230,FBtr0078959; dbxref=FlyBase:FBpp0078599,FlyBase_Annotation_IDs:CG9780-PA,GB_protein:AAF52152.1,REFSEQ:NP_649449,GB_protein:AAF52152,FlyMine:FBpp0078599,modMine:FBpp0078599; MD5=c2a3da60bf021b662f6d90c48bcda764; length=592; release=r5.49; species=Dmel; </t>
  </si>
  <si>
    <t xml:space="preserve">&gt;FBpp0074054 type=protein; loc=X:join(16335816..16336053,16337526..16338009,16338074..16338359,16338423..16338791); ID=FBpp0074054; name=rngo-PA; parent=FBgn0030753,FBtr0074278; dbxref=FlyBase:FBpp0074054,FlyBase_Annotation_IDs:CG4420-PA,GB_protein:AAF48614.1,REFSEQ:NP_573129,GB_protein:AAF48614,FlyMine:FBpp0074054,modMine:FBpp0074054; MD5=d768fbcc3908041d5a6c0fd74b6d7578; length=458; release=r5.49; species=Dmel; </t>
  </si>
  <si>
    <t xml:space="preserve">&gt;FBpp0083710 type=protein; loc=3R:complement(18589764..18591824); ID=FBpp0083710; name=CG4721-PA; parent=FBgn0039024,FBtr0084317; dbxref=FlyBase:FBpp0083710,FlyBase_Annotation_IDs:CG4721-PA,GB_protein:AAF56064.2,REFSEQ:NP_651098,GB_protein:AAF56064,FlyMine:FBpp0083710,modMine:FBpp0083710; MD5=a95615f3cfdceb73a9d3d55c799bb357; length=686; release=r5.49; species=Dmel; </t>
  </si>
  <si>
    <t xml:space="preserve">&gt;FBpp0075264 type=protein; loc=3L:join(15948320..15948409,15948488..15948647,15948711..15949153); ID=FBpp0075264; name=GXIVsPLA2-PA; parent=FBgn0036545,FBtr0075509; dbxref=FlyBase:FBpp0075264,FlyBase_Annotation_IDs:CG17035-PA,GB_protein:AAF49567,REFSEQ:NP_648815,FlyMine:FBpp0075264,modMine:FBpp0075264; MD5=272c13e533f1a8874a25b14cd4a9f648; length=230; release=r5.49; species=Dmel; </t>
  </si>
  <si>
    <t xml:space="preserve">&gt;FBpp0271697 type=protein; loc=3L:join(15948320..15948414,15948488..15948491); ID=FBpp0271697; name=GXIVsPLA2-PC; parent=FBgn0036545,FBtr0273189; dbxref=FlyBase_Annotation_IDs:CG17035-PC,FlyBase:FBpp0271697,REFSEQ:NP_001137957,GB_protein:ACL83312,FlyMine:FBpp0271697,modMine:FBpp0271697; MD5=c669da3f22ac1199edd046d778f377ae; length=32; release=r5.49; species=Dmel; </t>
  </si>
  <si>
    <t xml:space="preserve">&gt;FBpp0305749 type=protein; loc=3L:join(15948320..15948409,15948488..15948647,15948711..15949153); ID=FBpp0305749; name=GXIVsPLA2-PD; parent=FBgn0036545,FBtr0333572; dbxref=FlyBase:FBpp0305749,FlyBase_Annotation_IDs:CG17035-PD; MD5=272c13e533f1a8874a25b14cd4a9f648; length=230; release=r5.49; species=Dmel; </t>
  </si>
  <si>
    <t xml:space="preserve">&gt;FBpp0084519 type=protein; loc=3R:complement(22850715..22851700,22851771..22851810); ID=FBpp0084519; name=CG6271-PA; parent=FBgn0039476,FBtr0085149; dbxref=FlyBase:FBpp0084519,FlyBase_Annotation_IDs:CG6271-PA,GB_protein:AAF56654.1,REFSEQ:NP_651526,GB_protein:AAF56654,FlyMine:FBpp0084519,modMine:FBpp0084519; MD5=7b5bda9411adf4270b023d646bfafbe8; length=341; release=r5.49; species=Dmel; </t>
  </si>
  <si>
    <t xml:space="preserve">&gt;FBpp0072287 type=protein; loc=2R:20736535..20737284; ID=FBpp0072287; name=CG3650-PA; parent=FBgn0035070,FBtr0072380; dbxref=FlyBase:FBpp0072287,FlyBase_Annotation_IDs:CG3650-PA,GB_protein:AAF47281.1,REFSEQ:NP_611971,GB_protein:AAF47281,FlyMine:FBpp0072287,modMine:FBpp0072287; MD5=61ef3740fc27880cf8e7365c5639f421; length=249; release=r5.49; species=Dmel; </t>
  </si>
  <si>
    <t xml:space="preserve">&gt;FBpp0081620 type=protein; loc=3R:join(5627202..5627298,5627351..5627574,5627636..5629132); ID=FBpp0081620; name=CG8526-PA; parent=FBgn0037759,FBtr0082142; dbxref=FlyBase:FBpp0081620,FlyBase_Annotation_IDs:CG8526-PA,GB_protein:AAF54458.1,REFSEQ:NP_649953,GB_protein:AAF54458,FlyMine:FBpp0081620,modMine:FBpp0081620; MD5=883e316232c7f91e78bdb1c36a698b7c; length=605; release=r5.49; species=Dmel; </t>
  </si>
  <si>
    <t xml:space="preserve">&gt;FBpp0306741 type=protein; loc=3R:join(5627202..5627298,5627351..5627574,5627639..5629132); ID=FBpp0306741; name=CG8526-PB; parent=FBgn0037759,FBtr0334682; dbxref=FlyBase:FBpp0306741,FlyBase_Annotation_IDs:CG8526-PB; MD5=2d8b9a168681695204b572a4d047b406; length=604; release=r5.49; species=Dmel; </t>
  </si>
  <si>
    <t xml:space="preserve">&gt;FBpp0076562 type=protein; loc=3L:join(7384531..7384619,7386693..7387368,7387838..7387948,7388036..7388190,7388713..7389004); ID=FBpp0076562; name=CG8563-PA; parent=FBgn0035777,FBtr0076852; dbxref=FlyBase:FBpp0076562,FlyBase_Annotation_IDs:CG8563-PA,GB_protein:AAF50564.3,REFSEQ:NP_648116,GB_protein:AAF50564,FlyMine:FBpp0076562,modMine:FBpp0076562; MD5=844a7e2bbe3189040d32c85cca2586cf; length=440; release=r5.49; species=Dmel; </t>
  </si>
  <si>
    <t xml:space="preserve">&gt;FBpp0304970 type=protein; loc=3L:join(7384531..7384619,7386693..7387368,7387838..7387948,7388036..7388190,7388713..7389004); ID=FBpp0304970; name=CG8563-PB; parent=FBgn0035777,FBtr0332724; dbxref=FlyBase:FBpp0304970,FlyBase_Annotation_IDs:CG8563-PB; MD5=844a7e2bbe3189040d32c85cca2586cf; length=440; release=r5.49; species=Dmel; </t>
  </si>
  <si>
    <t xml:space="preserve">&gt;FBpp0080249 type=protein; loc=2L:complement(14795368..14795840,14795933..14796084,14796152..14796197,14796309..14796537); ID=FBpp0080249; name=CG18420-PA; parent=FBgn0028866,FBtr0080687; dbxref=FlyBase:FBpp0080249,FlyBase_Annotation_IDs:CG18420-PA,GB_protein:AAS64710.1,REFSEQ:NP_995715,GB_protein:AAS64710,FlyMine:FBpp0080249,modMine:FBpp0080249; MD5=2a87bb5588cc24b0163a7aa56abfd0be; length=299; release=r5.49; species=Dmel; </t>
  </si>
  <si>
    <t xml:space="preserve">&gt;FBpp0112159 type=protein; loc=3R:join(15235045..15235115,15235179..15235420,15235468..15235699,15235756..15235934,15235988..15236299,15236357..15236460); ID=FBpp0112159; name=CG11626-PB; parent=FBgn0038705,FBtr0113247; dbxref=FlyBase:FBpp0112159,FlyBase_Annotation_IDs:CG11626-PB,REFSEQ:NP_001097835,GB_protein:AAF55668,FlyMine:FBpp0112159,modMine:FBpp0112159; MD5=1d63d73a9fba1729420fbbdd6c3f55fc; length=379; release=r5.49; species=Dmel; </t>
  </si>
  <si>
    <t xml:space="preserve">&gt;FBpp0084120 type=protein; loc=3R:complement(20543752..20543984,20544043..20544780,20544850..20545003); ID=FBpp0084120; name=CG13630-PA; parent=FBgn0039219,FBtr0084745; dbxref=FlyBase:FBpp0084120,FlyBase_Annotation_IDs:CG13630-PA,GB_protein:AAF56327.1,REFSEQ:NP_651281,GB_protein:AAF56327,FlyMine:FBpp0084120,modMine:FBpp0084120; MD5=70146f6ff3015139c705a326d16fc46a; length=374; release=r5.49; species=Dmel; </t>
  </si>
  <si>
    <t xml:space="preserve">&gt;FBpp0077850 type=protein; loc=3L:join(20425942..20426106,20426172..20426410,20426478..20426687,20426741..20426961,20427034..20427132,20427187..20427444,20427648..20427812,20427881..20428149); ID=FBpp0077850; name=Psn-PA; parent=FBgn0019947,FBtr0078192; dbxref=FlyBase:FBpp0077850,FlyBase_Annotation_IDs:CG18803-PA,GB_protein:AAF51598.1,REFSEQ:NP_524184,GB_protein:AAF51598,FlyMine:FBpp0077850,modMine:FBpp0077850; MD5=893cf5f37d29f252f17e5859073bd085; length=541; release=r5.49; species=Dmel; </t>
  </si>
  <si>
    <t xml:space="preserve">&gt;FBpp0077851 type=protein; loc=3L:join(20425942..20426106,20426172..20426410,20426478..20426687,20426741..20426961,20427034..20427132,20427187..20427402,20427648..20427812,20427881..20428149); ID=FBpp0077851; name=Psn-PB; parent=FBgn0019947,FBtr0078193; dbxref=FlyBase:FBpp0077851,FlyBase_Annotation_IDs:CG18803-PB,GB_protein:AAN12132.1,REFSEQ:NP_730535,GB_protein:AAN12132,FlyMine:FBpp0077851,modMine:FBpp0077851; MD5=5b4d516094c12867c7bef782bf0b0f01; length=527; release=r5.49; species=Dmel; </t>
  </si>
  <si>
    <t xml:space="preserve">&gt;FBpp0113009 type=protein; loc=3L:join(20425942..20426106,20426172..20426410,20426478..20426687,20426741..20426961,20427034..20427132,20427187..20427345,20427648..20427812,20427881..20428149); ID=FBpp0113009; name=Psn-PC; parent=FBgn0019947,FBtr0114517; dbxref=FlyBase_Annotation_IDs:CG18803-PC,FlyBase:FBpp0113009,REFSEQ:NP_001137988,GB_protein:ACL83343,FlyMine:FBpp0113009,modMine:FBpp0113009; MD5=50ae1c75977484aa67fd01beece8679e; length=508; release=r5.49; species=Dmel; </t>
  </si>
  <si>
    <t xml:space="preserve">&gt;FBpp0305665 type=protein; loc=3L:join(20425942..20426106,20426172..20426410,20426478..20426687,20426741..20426961,20427034..20427132,20427187..20427402,20427648..20427812,20427881..20428149); ID=FBpp0305665; name=Psn-PD; parent=FBgn0019947,FBtr0333478; dbxref=FlyBase:FBpp0305665,FlyBase_Annotation_IDs:CG18803-PD; MD5=5b4d516094c12867c7bef782bf0b0f01; length=527; release=r5.49; species=Dmel; </t>
  </si>
  <si>
    <t xml:space="preserve">&gt;FBpp0305666 type=protein; loc=3L:join(20425942..20426106,20426172..20426410,20426478..20426687,20426741..20426961,20427034..20427132,20427187..20427444,20427648..20427812,20427881..20428149); ID=FBpp0305666; name=Psn-PE; parent=FBgn0019947,FBtr0333479; dbxref=FlyBase:FBpp0305666,FlyBase_Annotation_IDs:CG18803-PE; MD5=893cf5f37d29f252f17e5859073bd085; length=541; release=r5.49; species=Dmel; </t>
  </si>
  <si>
    <t xml:space="preserve">&gt;FBpp0078757 type=protein; loc=2L:complement(5537460..5537732,5537801..5538029,5538088..5538683,5538757..5539110); ID=FBpp0078757; name=CG14015-PA; parent=FBgn0031716,FBtr0079126; dbxref=FlyBase:FBpp0078757,FlyBase_Annotation_IDs:CG14015-PA,GB_protein:AAF52260.2,REFSEQ:NP_608937,GB_protein:AAF52260,FlyMine:FBpp0078757,modMine:FBpp0078757; MD5=cb961e6691704a4b8ab09bba955758bb; length=483; release=r5.49; species=Dmel; </t>
  </si>
  <si>
    <t xml:space="preserve">&gt;FBpp0271771 type=protein; loc=2R:complement(20559666..20559829,20562496..20562664,20562733..20563648,20563719..20564122,20569737..20569838); ID=FBpp0271771; name=Mmp1-PC; parent=FBgn0035049,FBtr0273263; dbxref=FlyBase_Annotation_IDs:CG4859-PC,FlyBase:FBpp0271771,REFSEQ:NP_726473,GB_protein:AAF47255,FlyMine:FBpp0271771,modMine:FBpp0271771; MD5=5e296e3feae5a2397971ff5645c0bee1; length=584; release=r5.49; species=Dmel; </t>
  </si>
  <si>
    <t xml:space="preserve">&gt;FBpp0271772 type=protein; loc=2R:complement(20562461..20562664,20562733..20563648,20563719..20564122,20569737..20569838); ID=FBpp0271772; name=Mmp1-PD; parent=FBgn0035049,FBtr0273264; dbxref=FlyBase_Annotation_IDs:CG4859-PD,FlyBase:FBpp0271772,REFSEQ:NP_523852,GB_protein:AAM68327,FlyMine:FBpp0271772,modMine:FBpp0271772; MD5=d4829c24a146e5360229039166787575; length=541; release=r5.49; species=Dmel; </t>
  </si>
  <si>
    <t xml:space="preserve">&gt;FBpp0292974 type=protein; loc=2R:complement(20560802..20560839,20562496..20562664,20562733..20563648,20563719..20564122,20569737..20569838); ID=FBpp0292974; name=Mmp1-PE; parent=FBgn0035049,FBtr0304005; dbxref=FlyBase:FBpp0292974,FlyBase_Annotation_IDs:CG4859-PE,REFSEQ:NP_001188999,GB_protein:ADV37245,FlyMine:FBpp0292974,modMine:FBpp0292974; MD5=d7c9794c064c5397c3154574c27b3bd0; length=542; release=r5.49; species=Dmel; </t>
  </si>
  <si>
    <t xml:space="preserve">&gt;FBpp0292975 type=protein; loc=2R:complement(20562461..20562664,20562733..20563648,20563719..20564122,20569737..20569838); ID=FBpp0292975; name=Mmp1-PF; parent=FBgn0035049,FBtr0304006; dbxref=FlyBase:FBpp0292975,FlyBase_Annotation_IDs:CG4859-PF,REFSEQ:NP_001189000,GB_protein:ADV37246; MD5=d4829c24a146e5360229039166787575; length=541; release=r5.49; species=Dmel; </t>
  </si>
  <si>
    <t xml:space="preserve">&gt;FBpp0292976 type=protein; loc=2R:complement(20562461..20562664,20562733..20563648,20563719..20564122,20569737..20569838); ID=FBpp0292976; name=Mmp1-PG; parent=FBgn0035049,FBtr0304007; dbxref=FlyBase:FBpp0292976,FlyBase_Annotation_IDs:CG4859-PG,REFSEQ:NP_001189001,GB_protein:ADV37247; MD5=d4829c24a146e5360229039166787575; length=541; release=r5.49; species=Dmel; </t>
  </si>
  <si>
    <t xml:space="preserve">&gt;FBpp0292977 type=protein; loc=2R:complement(20559666..20559829,20562586..20562664,20562733..20563648,20563719..20564122,20569737..20569838); ID=FBpp0292977; name=Mmp1-PH; parent=FBgn0035049,FBtr0304008; dbxref=FlyBase:FBpp0292977,FlyBase_Annotation_IDs:CG4859-PH,REFSEQ:NP_001189002,GB_protein:ADV37248,FlyMine:FBpp0292977,modMine:FBpp0292977; MD5=64045df197613282e277e60762f2195d; length=554; release=r5.49; species=Dmel; </t>
  </si>
  <si>
    <t xml:space="preserve">&gt;FBpp0292978 type=protein; loc=2R:complement(20560289..20560374,20562586..20562664,20562733..20563648,20563719..20564122,20569737..20569838); ID=FBpp0292978; name=Mmp1-PI; parent=FBgn0035049,FBtr0304009; dbxref=FlyBase:FBpp0292978,FlyBase_Annotation_IDs:CG4859-PI,REFSEQ:NP_001189003,GB_protein:ADV37249,FlyMine:FBpp0292978,modMine:FBpp0292978; MD5=b94f7ebebeede035c6189ccba1f290c3; length=528; release=r5.49; species=Dmel; </t>
  </si>
  <si>
    <t xml:space="preserve">&gt;FBpp0292979 type=protein; loc=2R:complement(20560802..20560839,20562586..20562664,20562733..20563648,20563719..20564122,20569737..20569838); ID=FBpp0292979; name=Mmp1-PJ; parent=FBgn0035049,FBtr0304010; dbxref=FlyBase:FBpp0292979,FlyBase_Annotation_IDs:CG4859-PJ,REFSEQ:NP_001189004,GB_protein:ADV37250,FlyMine:FBpp0292979,modMine:FBpp0292979; MD5=e83869bb2fb13309be7f13184c3a9551; length=512; release=r5.49; species=Dmel; </t>
  </si>
  <si>
    <t xml:space="preserve">&gt;FBpp0292980 type=protein; loc=2R:complement(20560289..20560374,20562586..20562664,20562733..20563648,20563719..20564122,20569737..20569838); ID=FBpp0292980; name=Mmp1-PK; parent=FBgn0035049,FBtr0304011; dbxref=FlyBase:FBpp0292980,FlyBase_Annotation_IDs:CG4859-PK,REFSEQ:NP_001189005,GB_protein:ADV37251; MD5=b94f7ebebeede035c6189ccba1f290c3; length=528; release=r5.49; species=Dmel; </t>
  </si>
  <si>
    <t xml:space="preserve">&gt;FBpp0297611 type=protein; loc=2R:complement(20560802..20560839,20562586..20562664,20562733..20563648,20563719..20564122,20569737..20569838); ID=FBpp0297611; name=Mmp1-PL; parent=FBgn0035049,FBtr0306656; dbxref=REFSEQ:NP_001246499,GB_protein:AFH08252,FlyBase:FBpp0297611,FlyBase_Annotation_IDs:CG4859-PL; MD5=e83869bb2fb13309be7f13184c3a9551; length=512; release=r5.49; species=Dmel; </t>
  </si>
  <si>
    <t xml:space="preserve">&gt;FBpp0073438 type=protein; loc=X:complement(11759138..11760344,11760410..11760694,11760762..11762522,11762580..11762770); ID=FBpp0073438; name=CG2025-PA; parent=FBgn0030344,FBtr0073601; dbxref=FlyBase:FBpp0073438,FlyBase_Annotation_IDs:CG2025-PA,GB_protein:AAF48105.2,REFSEQ:NP_572757,GB_protein:AAF48105,FlyMine:FBpp0073438,modMine:FBpp0073438; MD5=a2e75f946ce706a12fa36e93851e4182; length=1147; release=r5.49; species=Dmel; </t>
  </si>
  <si>
    <t xml:space="preserve">&gt;FBpp0308759 type=protein; loc=X:join(13377169..13377319,13389874..13390239,13393831..13393916,13394527..13394856,13394984..13395081,13396492..13396631,13398068..13398177,13400132..13400263,13412307..13412927); ID=FBpp0308759; name=Neto-PA; parent=FBgn0265416,FBtr0339702; dbxref=FlyBase:FBpp0308759,FlyBase_Annotation_IDs:CG44328-PA; MD5=714334c9ccb24abe924b6bdf815d99ca; length=677; release=r5.49; species=Dmel; </t>
  </si>
  <si>
    <t xml:space="preserve">&gt;FBpp0308760 type=protein; loc=X:join(13377169..13377319,13389874..13390239,13393831..13393916,13394527..13394856,13394984..13395081,13396492..13396631,13398068..13398177,13400132..13400263,13414551..13414633,13414935..13415216,13416787..13417477); ID=FBpp0308760; name=Neto-PB; parent=FBgn0265416,FBtr0339703; dbxref=FlyBase:FBpp0308760,FlyBase_Annotation_IDs:CG44328-PB; MD5=268875cee048d40546ad4b82fcf967f3; length=822; release=r5.49; species=Dmel; </t>
  </si>
  <si>
    <t xml:space="preserve">&gt;FBpp0086192 type=protein; loc=2R:join(12759811..12759880,12759938..12760353); ID=FBpp0086192; name=CG6421-PA; parent=FBgn0025827,FBtr0087043; dbxref=FlyBase:FBpp0086192,FlyBase_Annotation_IDs:CG6421-PA,GB_protein:AAF57939.1,REFSEQ:NP_652048,GB_protein:AAF57939,FlyMine:FBpp0086192,modMine:FBpp0086192; MD5=bb0e4695858df4056ceec6319ebaa3d3; length=161; release=r5.49; species=Dmel; </t>
  </si>
  <si>
    <t xml:space="preserve">&gt;FBpp0084521 type=protein; loc=3R:complement(22845998..22846977,22847036..22847075); ID=FBpp0084521; name=CG6283-PA; parent=FBgn0039474,FBtr0085151; dbxref=FlyBase:FBpp0084521,FlyBase_Annotation_IDs:CG6283-PA,GB_protein:AAF56652.1,REFSEQ:NP_651524,GB_protein:AAF56652,FlyMine:FBpp0084521,modMine:FBpp0084521; MD5=836ffaa90f1590a3fb05c17c8ef9c606; length=339; release=r5.49; species=Dmel; </t>
  </si>
  <si>
    <t xml:space="preserve">&gt;FBpp0082239 type=protein; loc=3R:complement(9196053..9196433,9196511..9197230,9197385..9197468); ID=FBpp0082239; name=Lip3-PA; parent=FBgn0023495,FBtr0082771; dbxref=FlyBase:FBpp0082239,FlyBase_Annotation_IDs:CG8823-PA,GB_protein:AAF54935.1,REFSEQ:NP_477331,GB_protein:AAF54935,FlyMine:FBpp0082239,modMine:FBpp0082239; MD5=bea73d4fc0de561392ae3f229dbdd155; length=394; release=r5.49; species=Dmel; </t>
  </si>
  <si>
    <t xml:space="preserve">&gt;FBpp0084070 type=protein; loc=3R:join(20575518..20575715,20575778..20575839,20575985..20576329,20576384..20577204,20577256..20577517,20577571..20578139,20578196..20579142); ID=FBpp0084070; name=tld-PA; parent=FBgn0003719,FBtr0084691; dbxref=GB_protein:AAF56329.1,FlyBase:FBpp0084070,FlyBase_Annotation_IDs:CG6868-PA,GB_protein:AAF56329.2,REFSEQ:NP_524487,GB_protein:AAF56329,FlyMine:FBpp0084070,modMine:FBpp0084070; MD5=14eb76ccfd62c80f78390a3357c36734; length=1067; release=r5.49; species=Dmel; </t>
  </si>
  <si>
    <t xml:space="preserve">&gt;FBpp0070594 type=protein; loc=X:complement(3863115..3863322,3863384..3863676,3863763..3864110,3864446..3865348); ID=FBpp0070594; name=CG6414-PA; parent=FBgn0029690,FBtr0070624; dbxref=FlyBase:FBpp0070594,FlyBase_Annotation_IDs:CG6414-PA,GB_protein:AAF45912.2,REFSEQ:NP_570089,GB_protein:AAF45912,FlyMine:FBpp0070594,modMine:FBpp0070594; MD5=43875e7c612097f1d6f919009944515c; length=583; release=r5.49; species=Dmel; </t>
  </si>
  <si>
    <t xml:space="preserve">&gt;FBpp0080342 type=protein; loc=2L:complement(15612518..15613071,15613125..15613326); ID=FBpp0080342; name=CG11864-PA; parent=FBgn0028944,FBtr0080784; dbxref=FlyBase:FBpp0080342,FlyBase_Annotation_IDs:CG11864-PA,GB_protein:AAF53469.1,REFSEQ:NP_609756,GB_protein:AAF53469,FlyMine:FBpp0080342,modMine:FBpp0080342; MD5=194b3257fe6d7d5080760bab821d8586; length=251; release=r5.49; species=Dmel; </t>
  </si>
  <si>
    <t xml:space="preserve">&gt;FBpp0076540 type=protein; loc=3L:complement(7532160..7532936); ID=FBpp0076540; name=CG16998-PA; parent=FBgn0035795,FBtr0076829; dbxref=FlyBase:FBpp0076540,FlyBase_Annotation_IDs:CG16998-PA,GB_protein:AAF50541.2,REFSEQ:NP_648134,GB_protein:AAF50541,FlyMine:FBpp0076540,modMine:FBpp0076540; MD5=4df184f1e7b97553640f2819f5d53c3a; length=258; release=r5.49; species=Dmel; </t>
  </si>
  <si>
    <t xml:space="preserve">&gt;FBpp0078665 type=protein; loc=2L:complement(5056247..5058136); ID=FBpp0078665; name=CG31918-PA; parent=FBgn0031678,FBtr0079028; dbxref=FlyBase:FBpp0078665,FlyBase_Annotation_IDs:CG31918-PA,GB_protein:AAF52214.2,REFSEQ:NP_608904,GB_protein:AAF52214,FlyMine:FBpp0078665,modMine:FBpp0078665; MD5=1661e9a4eae4520f595a743b083fbab0; length=629; release=r5.49; species=Dmel; </t>
  </si>
  <si>
    <t xml:space="preserve">&gt;FBpp0074009 type=protein; loc=X:join(16244619..16245923,16246282..16246762,16246828..16247681,16247749..16248819); ID=FBpp0074009; name=sl-PA; parent=FBgn0003416,FBtr0074230; dbxref=GB_protein:AAF48595.2,GB_protein:AAF48595.3,FlyBase:FBpp0074009,FlyBase_Annotation_IDs:CG4200-PA,REFSEQ:NP_476726,GB_protein:AAF48595,FlyMine:FBpp0074009,modMine:FBpp0074009; MD5=575b894eba6e6b37e145718bf80e31bb; length=1236; release=r5.49; species=Dmel; </t>
  </si>
  <si>
    <t xml:space="preserve">&gt;FBpp0087746 type=protein; loc=2R:complement(4906938..4907053,4907111..4907404,4907539..4907792,4907859..4907970,4908761..4908991,4909233..4909363,4909468..4910897); ID=FBpp0087746; name=CG8170-PA; parent=FBgn0033365,FBtr0088665; dbxref=FlyBase:FBpp0087746,FlyBase_Annotation_IDs:CG8170-PA,GB_protein:AAF59003.1,REFSEQ:NP_610441,GB_protein:AAF59003,FlyMine:FBpp0087746,modMine:FBpp0087746; MD5=469572e777db8e3807bbe3300a17f016; length=855; release=r5.49; species=Dmel; </t>
  </si>
  <si>
    <t xml:space="preserve">&gt;FBpp0110192 type=protein; loc=2R:complement(4906938..4907053,4907111..4907404,4907539..4907792,4907859..4907970,4909233..4909363,4909468..4910897); ID=FBpp0110192; name=CG8170-PB; parent=FBgn0033365,FBtr0110892; dbxref=FlyBase:FBpp0110192,FlyBase_Annotation_IDs:CG8170-PB,REFSEQ:NP_001036533,GB_protein:ABI31084,FlyMine:FBpp0110192,modMine:FBpp0110192; MD5=562a7fa51a25e655647d6db8a1ffdc9c; length=778; release=r5.49; species=Dmel; </t>
  </si>
  <si>
    <t xml:space="preserve">&gt;FBpp0080419 type=protein; loc=2L:join(16451190..16451307,16451376..16451927,16452194..16452849); ID=FBpp0080419; name=Idgf3-PC; parent=FBgn0020414,FBtr0080862; dbxref=FlyBase:FBpp0080419,FlyBase_Annotation_IDs:CG4559-PC,GB_protein:AAN10941.1,REFSEQ:NP_723967,GB_protein:AAN10941; MD5=4c30f7c934150c91b4d81aac207b4aac; length=441; release=r5.49; species=Dmel; </t>
  </si>
  <si>
    <t xml:space="preserve">&gt;FBpp0080420 type=protein; loc=2L:join(16451190..16451307,16451376..16451927,16452194..16452849); ID=FBpp0080420; name=Idgf3-PB; parent=FBgn0020414,FBtr0080863; dbxref=FlyBase:FBpp0080420,FlyBase_Annotation_IDs:CG4559-PB,GB_protein:AAN10940.1,REFSEQ:NP_723966,GB_protein:AAN10940,FlyMine:FBpp0080420,modMine:FBpp0080420; MD5=4c30f7c934150c91b4d81aac207b4aac; length=441; release=r5.49; species=Dmel; </t>
  </si>
  <si>
    <t xml:space="preserve">&gt;FBpp0080421 type=protein; loc=2L:join(16451190..16451307,16451376..16451927,16452194..16452849); ID=FBpp0080421; name=Idgf3-PA; parent=FBgn0020414,FBtr0080864; dbxref=FlyBase:FBpp0080421,FlyBase_Annotation_IDs:CG4559-PA,GB_protein:AAF53537.1,REFSEQ:NP_477256,GB_protein:AAF53537; MD5=4c30f7c934150c91b4d81aac207b4aac; length=441; release=r5.49; species=Dmel; </t>
  </si>
  <si>
    <t xml:space="preserve">&gt;FBpp0074135 type=protein; loc=X:complement(16600025..16600562,16600654..16600877); ID=FBpp0074135; name=CG9672-PA; parent=FBgn0030777,FBtr0074361; dbxref=FlyBase:FBpp0074135,FlyBase_Annotation_IDs:CG9672-PA,GB_protein:AAF48651.1,REFSEQ:NP_573151,GB_protein:AAF48651,FlyMine:FBpp0074135,modMine:FBpp0074135; MD5=4155586e6290d3155c01820b69516fdb; length=253; release=r5.49; species=Dmel; </t>
  </si>
  <si>
    <t xml:space="preserve">&gt;FBpp0082843 type=protein; loc=3R:12953968..12954768; ID=FBpp0082843; name=CG31265-PA; parent=FBgn0051265,FBtr0083402; dbxref=GB_protein:AAF55392.2,FlyBase:FBpp0082843,FlyBase_Annotation_IDs:CG31265-PA,REFSEQ:NP_650599,GB_protein:AAF55392,FlyMine:FBpp0082843,modMine:FBpp0082843; MD5=1bada7c60a5a884a5b8eef0c9898139e; length=266; release=r5.49; species=Dmel; </t>
  </si>
  <si>
    <t xml:space="preserve">&gt;FBpp0293336 type=protein; loc=2R:complement(18804451..18804821,18804874..18804992,18805057..18805105,18805157..18805720,18805783..18805931,18805989..18806034,18806091..18806148); ID=FBpp0293336; name=CG30187-PD; parent=FBgn0050187,FBtr0304796; dbxref=FlyBase:FBpp0293336,FlyBase_Annotation_IDs:CG30187-PD,REFSEQ:NP_001246475,GB_protein:AFH08228,FlyMine:FBpp0293336,modMine:FBpp0293336; MD5=7a7cec414017be2fbe0e11469f66446a; length=451; release=r5.49; species=Dmel; </t>
  </si>
  <si>
    <t xml:space="preserve">&gt;FBpp0291139 type=protein; loc=2R:complement(18804451..18804821,18804874..18804992,18805057..18805072,18805157..18805720,18805783..18805931,18805989..18806034,18806091..18806148); ID=FBpp0291139; name=CG30187-PC; parent=FBgn0050187,FBtr0301927; dbxref=REFSEQ:NP_726265,GB_protein:AAM68227,FlyBase:FBpp0291139,FlyBase_Annotation_IDs:CG30187-PC,FlyMine:FBpp0291139,modMine:FBpp0291139; MD5=b4b58a5be2726d9b0b415fc5d40cbffd; length=440; release=r5.49; species=Dmel; </t>
  </si>
  <si>
    <t xml:space="preserve">&gt;FBpp0289610 type=protein; loc=2R:complement(11599128..11599570,11599632..11599768,11599829..11599874,11599934..11600147); ID=FBpp0289610; name=CG30083-PB; parent=FBgn0050083,FBtr0300381; dbxref=REFSEQ:NP_725492,GB_protein:AAM70962,FlyBase:FBpp0289610,FlyBase_Annotation_IDs:CG30083-PB,FlyMine:FBpp0289610,modMine:FBpp0289610; MD5=b1b5ede7adf061c611dbd611ee409cf4; length=279; release=r5.49; species=Dmel; </t>
  </si>
  <si>
    <t xml:space="preserve">&gt;FBpp0089030 type=protein; loc=3R:complement(21177729..21177914,21179871..21180037,21181946..21182064,21182119..21182292,21182356..21183230,21183294..21183422,21183593..21183838,21222434..21223216); ID=FBpp0089030; name=Fur1-PF; parent=FBgn0004509,FBtr0089987; dbxref=FlyBase:FBpp0089030,FlyBase_Annotation_IDs:CG10772-PF,GB_protein:AAS65215.1,REFSEQ:NP_996293,GB_protein:AAS65215,FlyMine:FBpp0089030,modMine:FBpp0089030; MD5=3ab8dd92750f1d7c3395807dd30f13a2; length=892; release=r5.49; species=Dmel; </t>
  </si>
  <si>
    <t xml:space="preserve">&gt;FBpp0089028 type=protein; loc=3R:complement(21177729..21177914,21179871..21180037,21181946..21182064,21182119..21182292,21182356..21183230,21183294..21183422,21183593..21183838,21222434..21223216); ID=FBpp0089028; name=Fur1-PD; parent=FBgn0004509,FBtr0089985; dbxref=FlyBase:FBpp0089028,FlyBase_Annotation_IDs:CG10772-PD,GB_protein:AAN14052.1,REFSEQ:NP_733104,GB_protein:AAN14052; MD5=3ab8dd92750f1d7c3395807dd30f13a2; length=892; release=r5.49; species=Dmel; </t>
  </si>
  <si>
    <t xml:space="preserve">&gt;FBpp0089026 type=protein; loc=3R:complement(21177729..21177914,21179871..21180037,21180670..21181800,21181946..21182064,21182119..21182292,21182356..21183230,21183294..21183422,21183593..21183838,21222434..21223216); ID=FBpp0089026; name=Fur1-PB; parent=FBgn0004509,FBtr0089983; dbxref=FlyBase:FBpp0089026,FlyBase_Annotation_IDs:CG10772-PB,GB_protein:AAF56464.1,REFSEQ:NP_524885,GB_protein:AAF56464,FlyMine:FBpp0089026,modMine:FBpp0089026; MD5=4d02bbb3013a31a2bc716f4011ab8648; length=1269; release=r5.49; species=Dmel; </t>
  </si>
  <si>
    <t xml:space="preserve">&gt;FBpp0089027 type=protein; loc=3R:complement(21177729..21177914,21179871..21180037,21181946..21182064,21182119..21182292,21182356..21183230,21183294..21183422,21183593..21183838,21222434..21223216); ID=FBpp0089027; name=Fur1-PC; parent=FBgn0004509,FBtr0089984; dbxref=FlyBase:FBpp0089027,FlyBase_Annotation_IDs:CG10772-PC,GB_protein:AAF56463.2,REFSEQ:NP_733103,GB_protein:AAF56463; MD5=3ab8dd92750f1d7c3395807dd30f13a2; length=892; release=r5.49; species=Dmel; </t>
  </si>
  <si>
    <t xml:space="preserve">&gt;FBpp0089025 type=protein; loc=3R:complement(21173325..21174061,21177839..21177914,21179871..21180037,21181946..21182064,21182119..21182292,21182356..21183230,21183294..21183422,21183593..21183838,21222434..21223216); ID=FBpp0089025; name=Fur1-PA; parent=FBgn0004509,FBtr0089982; dbxref=FlyBase:FBpp0089025,FlyBase_Annotation_IDs:CG10772-PA,GB_protein:AAN14051.1,REFSEQ:NP_733102,GB_protein:AAN14051,FlyMine:FBpp0089025,modMine:FBpp0089025; MD5=c38241789540d23e762383fd43b53dce; length=1101; release=r5.49; species=Dmel; </t>
  </si>
  <si>
    <t xml:space="preserve">&gt;FBpp0307775 type=protein; loc=3R:complement(21179488..21179589,21179871..21180037,21181946..21182064,21182119..21182292,21182356..21183230,21183294..21183422,21183593..21183838,21222434..21223216); ID=FBpp0307775; name=Fur1-PH; parent=FBgn0004509,FBtr0336804; dbxref=FlyBase:FBpp0307775,FlyBase_Annotation_IDs:CG10772-PH; MD5=c6a90b89ad46edc336560ee2144d9175; length=864; release=r5.49; species=Dmel; </t>
  </si>
  <si>
    <t xml:space="preserve">&gt;FBpp0307776 type=protein; loc=3R:complement(21177729..21177914,21179871..21180037,21181946..21182064,21182119..21182292,21182356..21183230,21183294..21183422,21183593..21183838,21222434..21223216); ID=FBpp0307776; name=Fur1-PI; parent=FBgn0004509,FBtr0336805; dbxref=FlyBase:FBpp0307776,FlyBase_Annotation_IDs:CG10772-PI; MD5=3ab8dd92750f1d7c3395807dd30f13a2; length=892; release=r5.49; species=Dmel; </t>
  </si>
  <si>
    <t xml:space="preserve">&gt;FBpp0307777 type=protein; loc=3R:complement(21173325..21174061,21177839..21177914,21179871..21180037,21180670..21181800,21181946..21182064,21182119..21182292,21182356..21183230,21183294..21183422,21183593..21183838,21222434..21223216); ID=FBpp0307777; name=Fur1-PJ; parent=FBgn0004509,FBtr0336806; dbxref=FlyBase:FBpp0307777,FlyBase_Annotation_IDs:CG10772-PJ; MD5=b418dd83a30a9c0c523bb2f1e4aa45e5; length=1478; release=r5.49; species=Dmel; </t>
  </si>
  <si>
    <t xml:space="preserve">&gt;FBpp0302738 type=protein; loc=3R:complement(21210525..21210599,21222434..21223216); ID=FBpp0302738; name=Fur1-PG; parent=FBgn0004509,FBtr0310618; dbxref=FlyBase:FBpp0302738,FlyBase_Annotation_IDs:CG10772-PG; MD5=671989f15bb0335cfad33b7dee228268; length=285; release=r5.49; species=Dmel; </t>
  </si>
  <si>
    <t xml:space="preserve">&gt;FBpp0088621 type=protein; loc=X:join(21221636..21221877,21222887..21223512,21223780..21224090,21225121..21225129); ID=FBpp0088621; name=sol-PA; parent=FBgn0003464,FBtr0089679; dbxref=FlyBase:FBpp0088621,FlyBase_Annotation_IDs:CG1391-PA,GB_protein:AAF50827.3,REFSEQ:NP_476737,GB_protein:AAF50827,FlyMine:FBpp0088621,modMine:FBpp0088621; MD5=a8a2f8c59afb7ed5a19693b8aa169ded; length=395; release=r5.49; species=Dmel; </t>
  </si>
  <si>
    <t xml:space="preserve">&gt;FBpp0088619 type=protein; loc=X:join(21225122..21225440,21225507..21227095,21227168..21227674,21227734..21228000,21228072..21228214,21228284..21228461); ID=FBpp0088619; name=sol-PC; parent=FBgn0003464,FBtr0089677; dbxref=FlyBase:FBpp0088619,FlyBase_Annotation_IDs:CG1391-PC,GB_protein:AAS65412.1,REFSEQ:NP_996525,GB_protein:AAS65412,FlyMine:FBpp0088619,modMine:FBpp0088619; MD5=39fd980d5731f846e1626481fd25b1ad; length=1000; release=r5.49; species=Dmel; </t>
  </si>
  <si>
    <t xml:space="preserve">&gt;FBpp0088618 type=protein; loc=X:join(21223974..21224692,21225121..21225440,21225507..21227095,21227168..21227674,21227734..21228000,21228072..21228214,21228284..21228461); ID=FBpp0088618; name=sol-PD; parent=FBgn0003464,FBtr0089676; dbxref=FlyBase:FBpp0088618,FlyBase_Annotation_IDs:CG1391-PD,GB_protein:AAS65411.1,REFSEQ:NP_996524,GB_protein:AAS65411,FlyMine:FBpp0088618,modMine:FBpp0088618; MD5=55e292c7b5b45d39fcd35a7ae2cc4014; length=1240; release=r5.49; species=Dmel; </t>
  </si>
  <si>
    <t xml:space="preserve">&gt;FBpp0088620 type=protein; loc=X:join(21221636..21221877,21222887..21223512,21223780..21224692,21225121..21225440,21225507..21227095,21227168..21227674,21227734..21228000,21228072..21228214,21228284..21228461); ID=FBpp0088620; name=sol-PB; parent=FBgn0003464,FBtr0089678; dbxref=GB_protein:AAF50826.3,FlyBase:FBpp0088620,FlyBase_Annotation_IDs:CG1391-PB,GB_protein:AAF50826.4,REFSEQ:NP_476738,GB_protein:AAF50826,FlyMine:FBpp0088620,modMine:FBpp0088620; MD5=3b89f4bb02fd4031c25b9f0bc49b7e7f; length=1594; release=r5.49; species=Dmel; </t>
  </si>
  <si>
    <t xml:space="preserve">&gt;FBpp0290798 type=protein; loc=X:join(21221636..21221877,21222887..21223512,21223780..21224692,21225121..21225440,21225510..21227095,21227168..21227674,21227734..21228000,21228072..21228214,21228284..21228461); ID=FBpp0290798; name=sol-PE; parent=FBgn0003464,FBtr0301583; dbxref=REFSEQ:NP_001162813,GB_protein:ACZ95346,FlyBase:FBpp0290798,FlyBase_Annotation_IDs:CG1391-PE,FlyMine:FBpp0290798,modMine:FBpp0290798; MD5=239118a517fe7e739234d94d45876923; length=1593; release=r5.49; species=Dmel; </t>
  </si>
  <si>
    <t xml:space="preserve">&gt;FBpp0110259 type=protein; loc=2L:join(21688499..21688552,21700672..21700782,21700855..21701180,21701764..21701938,21704459..21704603,21710564..21710693,21711081..21711183,21711315..21711410,21712769..21712966,21713028..21713308,21716325..21717493,21717561..21717672,21719514..21719643,21720359..21720481,21725068..21725445,21727006..21727362,21727423..21727573,21728028..21728173); ID=FBpp0110259; name=CG31619-PC; parent=FBgn0051619,FBtr0110959; dbxref=FlyBase:FBpp0110259,FlyBase_Annotation_IDs:CG31619-PC,REFSEQ:NP_001036374,GB_protein:ABI31328,FlyMine:FBpp0110259,modMine:FBpp0110259; MD5=5dee408c7ba31619706bc7593d55e836; length=1394; release=r5.49; species=Dmel; </t>
  </si>
  <si>
    <t xml:space="preserve">&gt;FBpp0085257 type=protein; loc=2L:join(21688499..21688552,21700672..21700782,21700855..21701180,21701764..21701938,21704459..21704603,21710564..21710693,21711081..21711183,21711315..21711410,21712769..21712966,21713028..21713308,21716325..21717493,21717561..21717672,21719514..21719643,21720123..21720137); ID=FBpp0085257; name=CG31619-PB; parent=FBgn0051619,FBtr0085902; dbxref=GB_protein:AAF57227.2,FlyBase:FBpp0085257,FlyBase_Annotation_IDs:CG31619-PB,REFSEQ:NP_724360,GB_protein:AAF57227,FlyMine:FBpp0085257,modMine:FBpp0085257; MD5=bef5f2954daf442bd5eb2b5a5d611e4f; length=1014; release=r5.49; species=Dmel; </t>
  </si>
  <si>
    <t xml:space="preserve">&gt;FBpp0085256 type=protein; loc=2L:join(21688499..21688552,21700672..21700782,21700855..21701180,21701764..21701938,21704459..21704603,21710564..21710693,21711081..21711183,21711315..21711410,21712769..21712966,21713028..21713308,21716325..21717493,21717561..21717672,21719514..21719643,21725068..21725445,21727006..21727362,21727423..21727573,21728028..21728173); ID=FBpp0085256; name=CG31619-PA; parent=FBgn0051619,FBtr0085901; dbxref=GB_protein:AAF57229.2,FlyBase:FBpp0085256,FlyBase_Annotation_IDs:CG31619-PA,REFSEQ:NP_724359,GB_protein:AAF57229,FlyMine:FBpp0085256,modMine:FBpp0085256; MD5=3a271998e3326c57068d7c0d8c580c22; length=1353; release=r5.49; species=Dmel; </t>
  </si>
  <si>
    <t xml:space="preserve">&gt;FBpp0308276 type=protein; loc=2L:join(21688499..21688552,21700672..21700782,21700855..21701180,21701764..21701938,21704459..21704603,21710564..21710693,21711081..21711183,21711315..21711410,21712769..21712966,21713028..21713308,21716325..21717493,21717561..21717672,21719514..21719643,21720359..21720481,21725068..21725445,21728028..21728123); ID=FBpp0308276; name=CG31619-PF; parent=FBgn0051619,FBtr0339131; dbxref=FlyBase:FBpp0308276,FlyBase_Annotation_IDs:CG31619-PF; MD5=42b3b4f0c82d2f70ad7863d7ce4cfaef; length=1208; release=r5.49; species=Dmel; </t>
  </si>
  <si>
    <t xml:space="preserve">&gt;FBpp0308277 type=protein; loc=2L:join(21688499..21688552,21700672..21700782,21700855..21701180,21701764..21701938,21704459..21704603,21710564..21710693,21711081..21711183,21711315..21711410,21712790..21712966,21713028..21713308,21716325..21717493,21717561..21717672,21719514..21719643,21725068..21725445,21727006..21727362,21727423..21727573,21728028..21728173); ID=FBpp0308277; name=CG31619-PG; parent=FBgn0051619,FBtr0339132; dbxref=FlyBase:FBpp0308277,FlyBase_Annotation_IDs:CG31619-PG; MD5=9f5fe0a1dac3a236a76d709eebf18dfd; length=1346; release=r5.49; species=Dmel; </t>
  </si>
  <si>
    <t xml:space="preserve">&gt;FBpp0290222 type=protein; loc=2L:join(21688499..21688552,21700672..21700782,21700855..21701180,21701764..21701938,21704459..21704603,21710564..21710693,21711081..21711183,21711315..21711410,21712769..21712966,21713028..21713308,21716325..21717493,21717561..21717672,21719514..21719643,21720359..21720481,21725086..21725445,21727006..21727362,21727423..21727573,21728028..21728173); ID=FBpp0290222; name=CG31619-PD; parent=FBgn0051619,FBtr0301000; dbxref=REFSEQ:NP_001163040,GB_protein:ACZ94326,FlyBase:FBpp0290222,FlyBase_Annotation_IDs:CG31619-PD,FlyMine:FBpp0290222,modMine:FBpp0290222; MD5=2f83e0322f08e23d95bdf0477f27ff11; length=1388; release=r5.49; species=Dmel; </t>
  </si>
  <si>
    <t xml:space="preserve">&gt;FBpp0298832 type=protein; loc=2L:join(21688499..21688552,21700672..21700782,21700855..21701180,21701764..21701938,21704459..21704603,21710564..21710693,21711081..21711183,21711315..21711410,21712769..21712966,21713028..21713308,21716325..21717493,21717561..21717672,21719514..21719643,21720359..21720481,21725068..21725445,21727006..21727362,21727423..21727573,21728028..21728173); ID=FBpp0298832; name=CG31619-PE; parent=FBgn0051619,FBtr0307497; dbxref=REFSEQ:NP_001246128,GB_protein:AFH03802,FlyBase:FBpp0298832,FlyBase_Annotation_IDs:CG31619-PE; MD5=5dee408c7ba31619706bc7593d55e836; length=1394; release=r5.49; species=Dmel; </t>
  </si>
  <si>
    <t xml:space="preserve">&gt;FBpp0080895 type=protein; loc=2L:complement(20461943..20463370); ID=FBpp0080895; name=CG2493-PA; parent=FBgn0032864,FBtr0081363; dbxref=GB_protein:AAF53897.1,FlyBase:FBpp0080895,FlyBase_Annotation_IDs:CG2493-PA,REFSEQ:NP_610037,GB_protein:AAF53897,FlyMine:FBpp0080895,modMine:FBpp0080895; MD5=6cb2f6a89e95d1598791f74b57956ecc; length=475; release=r5.49; species=Dmel; </t>
  </si>
  <si>
    <t xml:space="preserve">&gt;FBpp0305186 type=protein; loc=2L:complement(20461943..20463370); ID=FBpp0305186; name=CG2493-PB; parent=FBgn0032864,FBtr0332970; dbxref=FlyBase:FBpp0305186,FlyBase_Annotation_IDs:CG2493-PB; MD5=6cb2f6a89e95d1598791f74b57956ecc; length=475; release=r5.49; species=Dmel; </t>
  </si>
  <si>
    <t xml:space="preserve">&gt;FBpp0113022 type=protein; loc=3L:complement(7632991..7633059,7633116..7633164,7633225..7633306,7633370..7633437,7633504..7633541); ID=FBpp0113022; name=CG33276-PB; parent=FBgn0053276,FBtr0114530; dbxref=FlyBase:FBpp0113022,FlyBase_Annotation_IDs:CG33276-PB,REFSEQ:NP_996018,GB_protein:AAS65063,FlyMine:FBpp0113022,modMine:FBpp0113022; MD5=761602dd20941768666300f072eafd4b; length=101; release=r5.49; species=Dmel; </t>
  </si>
  <si>
    <t xml:space="preserve">&gt;FBpp0082362 type=protein; loc=3R:complement(10044045..10044462,10044525..10045293,10045351..10045516,10045707..10045916); ID=FBpp0082362; name=CG31326-PA; parent=FBgn0051326,FBtr0082901; dbxref=FlyBase:FBpp0082362,FlyBase_Annotation_IDs:CG31326-PA,GB_protein:AAN13598.1,REFSEQ:NP_650344,GB_protein:AAN13598,FlyMine:FBpp0082362,modMine:FBpp0082362; MD5=657b64ef84c829f412b8ff4b4148ee6e; length=520; release=r5.49; species=Dmel; </t>
  </si>
  <si>
    <t xml:space="preserve">&gt;FBpp0084123 type=protein; loc=3R:join(20757855..20757958,20758016..20760104); ID=FBpp0084123; name=CG11771-PA; parent=FBgn0039252,FBtr0084748; dbxref=FlyBase:FBpp0084123,FlyBase_Annotation_IDs:CG11771-PA,GB_protein:AAF56370.1,REFSEQ:NP_651314,GB_protein:AAF56370,FlyMine:FBpp0084123,modMine:FBpp0084123; MD5=e1b216f11d16b406f2a7beed60e30a3b; length=730; release=r5.49; species=Dmel; </t>
  </si>
  <si>
    <t xml:space="preserve">&gt;FBpp0079463 type=protein; loc=2L:join(9767072..9767758,9767813..9768400); ID=FBpp0079463; name=CG4017-PA; parent=FBgn0032143,FBtr0079867; dbxref=FlyBase:FBpp0079463,FlyBase_Annotation_IDs:CG4017-PA,GB_protein:AAF52809.1,REFSEQ:NP_609309,GB_protein:AAF52809,FlyMine:FBpp0079463,modMine:FBpp0079463; MD5=ab519dcf8a6ffc4d3409eb314304282a; length=424; release=r5.49; species=Dmel; </t>
  </si>
  <si>
    <t xml:space="preserve">&gt;FBpp0077068 type=protein; loc=2L:join(4651490..4651688,4651765..4652156,4652423..4652776); ID=FBpp0077068; name=CG3355-PA; parent=FBgn0031619,FBtr0077376; dbxref=FlyBase_Annotation_IDs:CG3355-PA,GB_protein:AAF50993.1,FlyBase:FBpp0077068,REFSEQ:NP_608848,GB_protein:AAF50993,FlyMine:FBpp0077068,modMine:FBpp0077068; MD5=9dde0e2829b56eba76ff2d42f8ad6dab; length=314; release=r5.49; species=Dmel; </t>
  </si>
  <si>
    <t xml:space="preserve">&gt;FBpp0100012 type=protein; loc=2L:join(4651490..4651688,4651765..4652216); ID=FBpp0100012; name=CG3355-PB; parent=FBgn0031619,FBtr0100560; dbxref=FlyBase_Annotation_IDs:CG3355-PB,FlyBase:FBpp0100012,GB_protein:AAN10335.1,REFSEQ:NP_723001,GB_protein:AAN10335,FlyMine:FBpp0100012,modMine:FBpp0100012; MD5=48ed89e0e0f94daae700263c11f33fe6; length=216; release=r5.49; species=Dmel; </t>
  </si>
  <si>
    <t xml:space="preserve">&gt;FBpp0291517 type=protein; loc=3R:complement(8049785..8049946,8049999..8050594,8050658..8050727); ID=FBpp0291517; name=CG17404-PB; parent=FBgn0038001,FBtr0302311; dbxref=REFSEQ:NP_650165,GB_protein:AAF54763,FlyBase:FBpp0291517,FlyBase_Annotation_IDs:CG17404-PB,FlyMine:FBpp0291517,modMine:FBpp0291517; MD5=7acc89528397e72fb5a0fde9d847083e; length=275; release=r5.49; species=Dmel; </t>
  </si>
  <si>
    <t xml:space="preserve">&gt;FBpp0086136 type=protein; loc=2R:13012305..13013789; ID=FBpp0086136; name=Amy-d-PA; parent=FBgn0000078,FBtr0086983; dbxref=FlyBase:FBpp0086136,FlyBase_Annotation_IDs:CG17876-PA,GB_protein:AAF57894.1,REFSEQ:NP_523768,GB_protein:AAF57894,FlyMine:FBpp0086136,modMine:FBpp0086136; MD5=2abd009537c5501d85881323ec2f3e50; length=494; release=r5.49; species=Dmel; </t>
  </si>
  <si>
    <t xml:space="preserve">&gt;FBpp0084876 type=protein; loc=3R:complement(25754525..25756105); ID=FBpp0084876; name=CG31202-PA; parent=FBgn0051202,FBtr0085510; dbxref=FlyBase_Annotation_IDs:CG31202-PA,FlyBase:FBpp0084876,GB_protein:AAN14202,REFSEQ:NP_733331,FlyMine:FBpp0084876,modMine:FBpp0084876; MD5=01cdb3505cb97aceed4db4e2f3fafcfb; length=526; release=r5.49; species=Dmel; </t>
  </si>
  <si>
    <t xml:space="preserve">&gt;FBpp0271781 type=protein; loc=3L:complement(20364892..20365119,20365180..20365389,20365448..20365740,20365799..20366005,20366069..20366300,20366363..20366713,20366771..20367230,20367287..20367372,20367462..20367664,20367715..20367943,20367999..20368269,20368327..20368461,20368520..20368587); ID=FBpp0271781; name=Ide-PB; parent=FBgn0001247,FBtr0273273; dbxref=FlyBase_Annotation_IDs:CG5517-PB,FlyBase:FBpp0271781,REFSEQ:NP_524182,GB_protein:AAF51584,FlyMine:FBpp0271781,modMine:FBpp0271781; MD5=99c6bb35c5455a6cc3b1f52019bd6608; length=990; release=r5.49; species=Dmel; </t>
  </si>
  <si>
    <t xml:space="preserve">&gt;FBpp0292250 type=protein; loc=3R:join(19509779..19509851,19510106..19510427,19510903..19511136,19511202..19511598); ID=FBpp0292250; name=CG18754-PB; parent=FBgn0042106,FBtr0303151; dbxref=FlyBase:FBpp0292250,FlyBase_Annotation_IDs:CG18754-PB,REFSEQ:NP_652652,GB_protein:AAG22168,FlyMine:FBpp0292250,modMine:FBpp0292250; MD5=0e6e41da21fe3c097fd673a78fd1dc93; length=341; release=r5.49; species=Dmel; </t>
  </si>
  <si>
    <t xml:space="preserve">&gt;FBpp0306806 type=protein; loc=3R:join(19510168..19510427,19510903..19511136,19511202..19511598); ID=FBpp0306806; name=CG18754-PC; parent=FBgn0042106,FBtr0334766; dbxref=FlyBase:FBpp0306806,FlyBase_Annotation_IDs:CG18754-PC; MD5=72ea5f2e9ecadf7432a7d5592c648903; length=296; release=r5.49; species=Dmel; </t>
  </si>
  <si>
    <t xml:space="preserve">&gt;FBpp0301124 type=protein; loc=3L:complement(19262872..19263742); ID=FBpp0301124; name=CG14088-PB; parent=FBgn0036858,FBtr0309116; dbxref=FlyBase:FBpp0301124,FlyBase_Annotation_IDs:CG14088-PB,REFSEQ:NP_649100,GB_protein:AAF49176; MD5=0e7e15ebdaf374f546a72e180c8978a6; length=289; release=r5.49; species=Dmel; </t>
  </si>
  <si>
    <t xml:space="preserve">&gt;FBpp0084680 type=protein; loc=3R:24616244..24617140; ID=FBpp0084680; name=CG12558-PA; parent=FBgn0039599,FBtr0085311; dbxref=FlyBase:FBpp0084680,FlyBase_Annotation_IDs:CG12558-PA,GB_protein:AAF56813.1,REFSEQ:NP_651633,GB_protein:AAF56813,FlyMine:FBpp0084680,modMine:FBpp0084680; MD5=590f9a94ee8e8d0b2e0073ce7ae6c0a6; length=298; release=r5.49; species=Dmel; </t>
  </si>
  <si>
    <t xml:space="preserve">&gt;FBpp0070742 type=protein; loc=X:join(5321561..5321723,5321839..5321988,5322054..5322199); ID=FBpp0070742; name=CG16756-PA; parent=FBgn0029765,FBtr0070776; dbxref=FlyBase:FBpp0070742,FlyBase_Annotation_IDs:CG16756-PA,GB_protein:AAF46034.2,REFSEQ:NP_572222,GB_protein:AAF46034,FlyMine:FBpp0070742,modMine:FBpp0070742; MD5=a2422d04b70c6de37b78e129e6d14bab; length=152; release=r5.49; species=Dmel; </t>
  </si>
  <si>
    <t xml:space="preserve">&gt;FBpp0077597 type=protein; loc=2L:1497254..1498435; ID=FBpp0077597; name=CG31661-PA; parent=FBgn0051661,FBtr0077932; dbxref=FlyBase:FBpp0077597,FlyBase_Annotation_IDs:CG31661-PA,GB_protein:AAF51369.1,REFSEQ:NP_722707,GB_protein:AAF51369,FlyMine:FBpp0077597,modMine:FBpp0077597; MD5=509e4c08b765839e951dc1c3c3767c77; length=393; release=r5.49; species=Dmel; </t>
  </si>
  <si>
    <t xml:space="preserve">&gt;FBpp0083711 type=protein; loc=3R:complement(18587323..18589413); ID=FBpp0083711; name=CG4723-PA; parent=FBgn0039023,FBtr0084318; dbxref=FlyBase:FBpp0083711,FlyBase_Annotation_IDs:CG4723-PA,GB_protein:AAF56063.1,REFSEQ:NP_651097,GB_protein:AAF56063,FlyMine:FBpp0083711,modMine:FBpp0083711; MD5=f03959df68f3b318291f293778ba0cfb; length=696; release=r5.49; species=Dmel; </t>
  </si>
  <si>
    <t xml:space="preserve">&gt;FBpp0289398 type=protein; loc=2L:complement(21981572..21981736,21990843..21992879); ID=FBpp0289398; name=CG2528-PB; parent=FBgn0032969,FBtr0300121; dbxref=FlyBase:FBpp0289398,FlyBase_Annotation_IDs:CG2528-PB,REFSEQ:NP_610129,GB_protein:AAF57241,FlyMine:FBpp0289398,modMine:FBpp0289398; MD5=3e5eefbd839cfa8c924d7d3fe2bf7864; length=733; release=r5.49; species=Dmel; </t>
  </si>
  <si>
    <t xml:space="preserve">&gt;FBpp0300433 type=protein; loc=2L:complement(21990831..21992879); ID=FBpp0300433; name=CG2528-PC; parent=FBgn0032969,FBtr0308090; dbxref=FlyBase:FBpp0300433,FlyBase_Annotation_IDs:CG2528-PC,REFSEQ:NP_001246129,GB_protein:AFH03803; MD5=f01b6173582b38a56c3bd9fed42f378d; length=682; release=r5.49; species=Dmel; </t>
  </si>
  <si>
    <t xml:space="preserve">&gt;FBpp0297620 type=protein; loc=2L:complement(15877615..15877728,15877936..15879292,15879351..15879460); ID=FBpp0297620; name=CG7653-PB; parent=FBgn0028935,FBtr0306681; dbxref=REFSEQ:NP_609770,GB_protein:AAF53489,FlyBase:FBpp0297620,FlyBase_Annotation_IDs:CG7653-PB; MD5=673e9fed26acade2338adeba543b7675; length=526; release=r5.49; species=Dmel; </t>
  </si>
  <si>
    <t xml:space="preserve">&gt;FBpp0112198 type=protein; loc=3R:complement(20935092..20935191,20935250..20935634,20935702..20935757,20935820..20936076,20936132..20936407,20936465..20936548,20936612..20936779,20936831..20937123,20937186..20937582,20937650..20937892); ID=FBpp0112198; name=CG13650-PB; parent=FBgn0039277,FBtr0113286; dbxref=FlyBase:FBpp0112198,FlyBase_Annotation_IDs:CG13650-PB,REFSEQ:NP_001097912,GB_protein:AAF56401,FlyMine:FBpp0112198,modMine:FBpp0112198; MD5=5f14945a928b278d6802309629b1a50f; length=752; release=r5.49; species=Dmel; </t>
  </si>
  <si>
    <t xml:space="preserve">&gt;FBpp0084018 type=protein; loc=3R:complement(20119149..20119643,20119700..20120092); ID=FBpp0084018; name=CG5715-PA; parent=FBgn0039180,FBtr0084634; dbxref=FlyBase:FBpp0084018,FlyBase_Annotation_IDs:CG5715-PA,GB_protein:AAF56275.1,REFSEQ:NP_651242,GB_protein:AAF56275,FlyMine:FBpp0084018,modMine:FBpp0084018; MD5=c340a66cfab7e42183dea2af4153fc6a; length=295; release=r5.49; species=Dmel; </t>
  </si>
  <si>
    <t xml:space="preserve">&gt;FBpp0087871 type=protein; loc=2R:join(4141761..4141982,4142407..4143109,4143577..4144241); ID=FBpp0087871; name=CG14760-PA; parent=FBgn0033277,FBtr0088794; dbxref=FlyBase:FBpp0087871,FlyBase_Annotation_IDs:CG14760-PA,GB_protein:AAF59111.1,REFSEQ:NP_610366,GB_protein:AAF59111,FlyMine:FBpp0087871,modMine:FBpp0087871; MD5=0962f1ee2b8502dc65f79b983f1a5fbe; length=529; release=r5.49; species=Dmel; </t>
  </si>
  <si>
    <t xml:space="preserve">&gt;FBpp0073552 type=protein; loc=X:join(12988606..12988706,12988806..12989366,12989478..12989538); ID=FBpp0073552; name=CG2200-PA; parent=FBgn0030447,FBtr0073721; dbxref=FlyBase:FBpp0073552,FlyBase_Annotation_IDs:CG2200-PA,GB_protein:AAF48224.1,REFSEQ:NP_572852,GB_protein:AAF48224,FlyMine:FBpp0073552,modMine:FBpp0073552; MD5=4c3a0cc7cafce285b2e6fbc3792715b5; length=240; release=r5.49; species=Dmel; </t>
  </si>
  <si>
    <t xml:space="preserve">&gt;FBpp0112313 type=protein; loc=3R:join(12952853..12953578,12953718..12953813); ID=FBpp0112313; name=CG31269-PB; parent=FBgn0051269,FBtr0113401; dbxref=FlyBase:FBpp0112313,FlyBase_Annotation_IDs:CG31269-PB,REFSEQ:NP_001097818,GB_protein:AAN13736,FlyMine:FBpp0112313,modMine:FBpp0112313; MD5=6c687691d7fc438108617371d5f1af9d; length=273; release=r5.49; species=Dmel; </t>
  </si>
  <si>
    <t xml:space="preserve">&gt;FBpp0290296 type=protein; loc=3R:join(16036977..16037227,16037469..16037686,16038185..16038334,16038456..16038889,16039253..16039636,16041932..16042365,16042770..16042888,16045571..16045885,16052067..16052576,16053242..16053823,16063613..16064058); ID=FBpp0290296; name=CG34139-PB; parent=FBgn0083975,FBtr0301074; dbxref=REFSEQ:NP_001163661,GB_protein:ACZ94957,FlyBase:FBpp0290296,FlyBase_Annotation_IDs:CG34139-PB,FlyMine:FBpp0290296,modMine:FBpp0290296; MD5=64330ab35795e6d54c9285e5554eecb0; length=1280; release=r5.49; species=Dmel; </t>
  </si>
  <si>
    <t xml:space="preserve">&gt;FBpp0290297 type=protein; loc=3R:join(16036977..16037227,16037469..16037686,16038185..16038334,16038456..16038889,16039253..16039636,16041932..16042365,16042770..16042888,16045571..16045885,16052067..16052576,16053242..16053823,16063613..16064058); ID=FBpp0290297; name=CG34139-PC; parent=FBgn0083975,FBtr0301075; dbxref=REFSEQ:NP_001036730,GB_protein:AAF55745,FlyBase:FBpp0290297,FlyBase_Annotation_IDs:CG34139-PC; MD5=64330ab35795e6d54c9285e5554eecb0; length=1280; release=r5.49; species=Dmel; </t>
  </si>
  <si>
    <t xml:space="preserve">&gt;FBpp0290894 type=protein; loc=3R:join(16036977..16037227,16037469..16037686,16038185..16038334,16038456..16038889,16039253..16039636,16041932..16042365,16042770..16042888,16045571..16045885,16052067..16052576,16053242..16053823,16063610..16064058); ID=FBpp0290894; name=CG34139-PD; parent=FBgn0083975,FBtr0301680; dbxref=REFSEQ:NP_001163662,GB_protein:ACZ94958,FlyBase:FBpp0290894,FlyBase_Annotation_IDs:CG34139-PD,FlyMine:FBpp0290894,modMine:FBpp0290894; MD5=e2f1f3471b6bc80e9f60da8d137c9721; length=1281; release=r5.49; species=Dmel; </t>
  </si>
  <si>
    <t xml:space="preserve">&gt;FBpp0080873 type=protein; loc=2L:complement(20090029..20090939,20090998..20091073); ID=FBpp0080873; name=CG10747-PA; parent=FBgn0032845,FBtr0081341; dbxref=FlyBase:FBpp0080873,FlyBase_Annotation_IDs:CG10747-PA,GB_protein:AAF53873.2,REFSEQ:NP_610022,GB_protein:AAF53873,FlyMine:FBpp0080873,modMine:FBpp0080873; MD5=37574c6f2f1d3811d532e03ed087d380; length=328; release=r5.49; species=Dmel; </t>
  </si>
  <si>
    <t xml:space="preserve">&gt;FBpp0304008 type=protein; loc=2L:complement(20090029..20090939,20090998..20091073); ID=FBpp0304008; name=CG10747-PB; parent=FBgn0032845,FBtr0331618; dbxref=FlyBase:FBpp0304008,FlyBase_Annotation_IDs:CG10747-PB; MD5=37574c6f2f1d3811d532e03ed087d380; length=328; release=r5.49; species=Dmel; </t>
  </si>
  <si>
    <t xml:space="preserve">&gt;FBpp0071464 type=protein; loc=2R:join(16964595..16964644,16972703..16972892,16972953..16974230,16974295..16974459); ID=FBpp0071464; name=Treh-PE; parent=FBgn0003748,FBtr0071535; dbxref=FlyBase:FBpp0071464,FlyBase_Annotation_IDs:CG9364-PE,GB_protein:AAM68193.1,REFSEQ:NP_726024,GB_protein:AAM68193; MD5=7f9d56d79bafdfdd9e6abd1caa2a9bfc; length=560; release=r5.49; species=Dmel; </t>
  </si>
  <si>
    <t xml:space="preserve">&gt;FBpp0071465 type=protein; loc=2R:join(16964595..16964644,16972703..16972892,16972953..16974230,16974295..16974459); ID=FBpp0071465; name=Treh-PD; parent=FBgn0003748,FBtr0071536; dbxref=FlyBase:FBpp0071465,FlyBase_Annotation_IDs:CG9364-PD,GB_protein:AAF46667.2,REFSEQ:NP_524821,GB_protein:AAF46667; MD5=7f9d56d79bafdfdd9e6abd1caa2a9bfc; length=560; release=r5.49; species=Dmel; </t>
  </si>
  <si>
    <t xml:space="preserve">&gt;FBpp0071466 type=protein; loc=2R:join(16964595..16964644,16972703..16972892,16972953..16974230,16974295..16974459); ID=FBpp0071466; name=Treh-PA; parent=FBgn0003748,FBtr0071537; dbxref=GB_protein:AAM68192.1,FlyBase:FBpp0071466,FlyBase_Annotation_IDs:CG9364-PA,REFSEQ:NP_726023,GB_protein:AAM68192,FlyMine:FBpp0071466,modMine:FBpp0071466; MD5=7f9d56d79bafdfdd9e6abd1caa2a9bfc; length=560; release=r5.49; species=Dmel; </t>
  </si>
  <si>
    <t xml:space="preserve">&gt;FBpp0071467 type=protein; loc=2R:join(16972788..16972892,16972953..16974230,16974295..16974459); ID=FBpp0071467; name=Treh-PB; parent=FBgn0003748,FBtr0071538; dbxref=FlyBase:FBpp0071467,FlyBase_Annotation_IDs:CG9364-PB,GB_protein:AAF46669.1,REFSEQ:NP_726027,GB_protein:AAF46669,FlyMine:FBpp0071467,modMine:FBpp0071467; MD5=889f1c0b1d7ee7ca4983800d2e4d8567; length=515; release=r5.49; species=Dmel; </t>
  </si>
  <si>
    <t xml:space="preserve">&gt;FBpp0071468 type=protein; loc=2R:join(16972046..16972203,16972703..16972892,16972953..16974230,16974295..16974459); ID=FBpp0071468; name=Treh-PC; parent=FBgn0003748,FBtr0071539; dbxref=FlyBase:FBpp0071468,FlyBase_Annotation_IDs:CG9364-PC,GB_protein:AAF46668.1,REFSEQ:NP_726025,GB_protein:AAF46668; MD5=1b3feb9f57f6c67bcc1ba012a83e1b5e; length=596; release=r5.49; species=Dmel; </t>
  </si>
  <si>
    <t xml:space="preserve">&gt;FBpp0071469 type=protein; loc=2R:join(16972046..16972203,16972703..16972892,16972953..16974230,16974295..16974459); ID=FBpp0071469; name=Treh-PF; parent=FBgn0003748,FBtr0071540; dbxref=FlyBase:FBpp0071469,FlyBase_Annotation_IDs:CG9364-PF,GB_protein:AAM68194.1,REFSEQ:NP_726026,GB_protein:AAM68194,FlyMine:FBpp0071469,modMine:FBpp0071469; MD5=1b3feb9f57f6c67bcc1ba012a83e1b5e; length=596; release=r5.49; species=Dmel; </t>
  </si>
  <si>
    <t xml:space="preserve">&gt;FBpp0304696 type=protein; loc=2R:join(16964595..16964644,16972703..16972892,16972953..16974230,16974295..16974459); ID=FBpp0304696; name=Treh-PG; parent=FBgn0003748,FBtr0332423; dbxref=FlyBase:FBpp0304696,FlyBase_Annotation_IDs:CG9364-PG; MD5=7f9d56d79bafdfdd9e6abd1caa2a9bfc; length=560; release=r5.49; species=Dmel; </t>
  </si>
  <si>
    <t xml:space="preserve">&gt;FBpp0112536 type=protein; loc=3LHet:1571199..1572464; ID=FBpp0112536; name=CG40160-PA; parent=FBgn0058160,FBtr0113813; dbxref=FlyBase_Annotation_IDs:CG40160-PA,FlyBase:FBpp0112536,REFSEQ:NP_001015212,GB_protein:EAA46220,FlyMine:FBpp0112536,modMine:FBpp0112536; MD5=c66b1b6090128fdceebcfac48be46d55; length=421; release=r5.49; species=Dmel; </t>
  </si>
  <si>
    <t xml:space="preserve">&gt;FBpp0291011 type=protein; loc=3LHet:1571199..1572464; ID=FBpp0291011; name=CG40160-PD; parent=FBgn0058160,FBtr0301797; dbxref=REFSEQ:NP_001015213,GB_protein:EAA46221,FlyBase:FBpp0291011,FlyBase_Annotation_IDs:CG40160-PD; MD5=c66b1b6090128fdceebcfac48be46d55; length=421; release=r5.49; species=Dmel; </t>
  </si>
  <si>
    <t xml:space="preserve">&gt;FBpp0291016 type=protein; loc=3LHet:1571199..1572464; ID=FBpp0291016; name=CG40160-PE; parent=FBgn0058160,FBtr0301802; dbxref=REFSEQ:NP_001163855,GB_protein:EFA98702,FlyBase:FBpp0291016,FlyBase_Annotation_IDs:CG40160-PE; MD5=c66b1b6090128fdceebcfac48be46d55; length=421; release=r5.49; species=Dmel; </t>
  </si>
  <si>
    <t xml:space="preserve">&gt;FBpp0291017 type=protein; loc=3LHet:1571199..1572464; ID=FBpp0291017; name=CG40160-PF; parent=FBgn0058160,FBtr0301803; dbxref=REFSEQ:NP_001015214,GB_protein:EAA46222,FlyBase:FBpp0291017,FlyBase_Annotation_IDs:CG40160-PF; MD5=c66b1b6090128fdceebcfac48be46d55; length=421; release=r5.49; species=Dmel; </t>
  </si>
  <si>
    <t xml:space="preserve">&gt;FBpp0291018 type=protein; loc=3LHet:1571199..1572464; ID=FBpp0291018; name=CG40160-PG; parent=FBgn0058160,FBtr0301804; dbxref=REFSEQ:NP_001163856,GB_protein:EFA98703,FlyBase:FBpp0291018,FlyBase_Annotation_IDs:CG40160-PG; MD5=c66b1b6090128fdceebcfac48be46d55; length=421; release=r5.49; species=Dmel; </t>
  </si>
  <si>
    <t xml:space="preserve">&gt;FBpp0305572 type=protein; loc=3LHet:1571199..1572464; ID=FBpp0305572; name=CG40160-PH; parent=FBgn0058160,FBtr0333380; dbxref=FlyBase:FBpp0305572,FlyBase_Annotation_IDs:CG40160-PH; MD5=c66b1b6090128fdceebcfac48be46d55; length=421; release=r5.49; species=Dmel; </t>
  </si>
  <si>
    <t xml:space="preserve">&gt;FBpp0085561 type=protein; loc=2R:complement(16540720..16540910,16541045..16541197,16541250..16541408,16542475..16542511); ID=FBpp0085561; name=CG16799-PA; parent=FBgn0034538,FBtr0086249; dbxref=GB_protein:AAF57435.1,FlyBase:FBpp0085561,FlyBase_Annotation_IDs:CG16799-PA,GB_protein:AAF57435.2,REFSEQ:NP_611504,GB_protein:AAF57435,FlyMine:FBpp0085561,modMine:FBpp0085561; MD5=11f8e8005b04e19e829d0760020c2f23; length=179; release=r5.49; species=Dmel; </t>
  </si>
  <si>
    <t xml:space="preserve">&gt;FBpp0080482 type=protein; loc=2L:complement(16835260..16837218); ID=FBpp0080482; name=CG13283-PA; parent=FBgn0032613,FBtr0080928; dbxref=FlyBase:FBpp0080482,FlyBase_Annotation_IDs:CG13283-PA,GB_protein:AAF53579.1,REFSEQ:NP_609815,GB_protein:AAF53579,FlyMine:FBpp0080482,modMine:FBpp0080482; MD5=41b7741152dfd9fa820c5ef71f9825d6; length=652; release=r5.49; species=Dmel; </t>
  </si>
  <si>
    <t xml:space="preserve">&gt;FBpp0084916 type=protein; loc=3R:join(25826305..25826383,25826449..25826688,25826747..25827216); ID=FBpp0084916; name=Tace-PB; parent=FBgn0039734,FBtr0085550; dbxref=FlyBase:FBpp0084916,FlyBase_Annotation_IDs:CG7908-PB,GB_protein:AAN14205.2,REFSEQ:NP_651759,GB_protein:AAN14205,REFSEQ:NP_651759,GB_protein:AAN14205,FlyMine:FBpp0084916,modMine:FBpp0084916; MD5=c123198a18b1d5b68b80c7db06a7731d; length=262; release=r5.49; species=Dmel; </t>
  </si>
  <si>
    <t xml:space="preserve">&gt;FBpp0084917 type=protein; loc=3R:join(25826305..25826383,25826449..25826688,25826747..25827180,25827234..25827428,25827547..25827685,25827873..25828108,25828169..25828732,25828795..25828900,25828974..25829136,25829202..25829244); ID=FBpp0084917; name=Tace-PA; parent=FBgn0039734,FBtr0085551; dbxref=FlyBase:FBpp0084917,FlyBase_Annotation_IDs:CG7908-PA,GB_protein:AAF56986.2,REFSEQ:NP_733334,GB_protein:AAF56986,FlyMine:FBpp0084917,modMine:FBpp0084917; MD5=ba6ed94dd6c6f6f951c4e1f0cf5ff47b; length=732; release=r5.49; species=Dmel; </t>
  </si>
  <si>
    <t xml:space="preserve">&gt;FBpp0084534 type=protein; loc=3R:join(23114652..23114767,23114837..23115042,23115102..23115402,23115739..23116855); ID=FBpp0084534; name=Hmu-PA; parent=FBgn0015737,FBtr0085164; dbxref=FlyBase:FBpp0084534,FlyBase_Annotation_IDs:CG3373-PA,GB_protein:AAF56697.1,REFSEQ:NP_477159,GB_protein:AAF56697,FlyMine:FBpp0084534,modMine:FBpp0084534; MD5=3e5953952b72a3fa1528912264781a56; length=579; release=r5.49; species=Dmel; </t>
  </si>
  <si>
    <t xml:space="preserve">&gt;FBpp0080551 type=protein; loc=2L:complement(17482447..17483090,17483156..17484158); ID=FBpp0080551; name=CG6453-PA; parent=FBgn0032643,FBtr0080998; dbxref=FlyBase:FBpp0080551,FlyBase_Annotation_IDs:CG6453-PA,GB_protein:AAF53621.1,REFSEQ:NP_609844,GB_protein:AAF53621,FlyMine:FBpp0080551,modMine:FBpp0080551; MD5=1885d8b8d8eecbe263c7529464d27dbd; length=548; release=r5.49; species=Dmel; </t>
  </si>
  <si>
    <t xml:space="preserve">&gt;FBpp0296964 type=protein; loc=2L:complement(17482447..17483090,17483156..17484158); ID=FBpp0296964; name=CG6453-PB; parent=FBgn0032643,FBtr0305684; dbxref=REFSEQ:NP_001246063,GB_protein:AFH03737,FlyBase:FBpp0296964,FlyBase_Annotation_IDs:CG6453-PB; MD5=1885d8b8d8eecbe263c7529464d27dbd; length=548; release=r5.49; species=Dmel; </t>
  </si>
  <si>
    <t xml:space="preserve">&gt;FBpp0074042 type=protein; loc=X:join(16269089..16269892,16269958..16270062,16270125..16270382,16270686..16270820,16270881..16271040,16271101..16271404,16271456..16272679,16272740..16272927,16272997..16273153,16273222..16273496,16273595..16273880,16273955..16274154,16274221..16274508,16274571..16274794,16274860..16275300); ID=FBpp0074042; name=Fur2-PB; parent=FBgn0004598,FBtr0074265; dbxref=FlyBase:FBpp0074042,FlyBase_Annotation_IDs:CG18734-PB,GB_protein:AAF48599.2,REFSEQ:NP_727964,GB_protein:AAF48599; MD5=86cad23e40c207db216318a878f7a442; length=1682; release=r5.49; species=Dmel; </t>
  </si>
  <si>
    <t xml:space="preserve">&gt;FBpp0074043 type=protein; loc=X:join(16269089..16269892,16269958..16270062,16270125..16270373,16270686..16270820,16270881..16271040,16271101..16271404,16271456..16272679,16272740..16272927,16272997..16273153,16273222..16273496,16273595..16273880,16273955..16274154,16274221..16274508,16274571..16274794,16274860..16275300); ID=FBpp0074043; name=Fur2-PE; parent=FBgn0004598,FBtr0074266; dbxref=FlyBase:FBpp0074043,FlyBase_Annotation_IDs:CG18734-PE,GB_protein:AAN09401.1,REFSEQ:NP_727966,GB_protein:AAN09401; MD5=51fe0fb75ad1ff59b42eca952bcd07f8; length=1679; release=r5.49; species=Dmel; </t>
  </si>
  <si>
    <t xml:space="preserve">&gt;FBpp0089399 type=protein; loc=X:join(16269089..16269892,16269958..16270062,16270125..16270373,16270686..16270820,16270881..16271040,16271101..16271404,16271456..16272679,16272740..16272927,16272997..16273153,16273222..16273496,16273595..16273880,16273955..16274154,16274221..16274508,16274571..16274794,16274860..16275300); ID=FBpp0089399; name=Fur2-PG; parent=FBgn0004598,FBtr0074267; dbxref=FlyBase:FBpp0089399,GB_protein:AAS65387.1,FlyBase_Annotation_IDs:CG18734-PG,REFSEQ:NP_996486,GB_protein:AAS65387; MD5=51fe0fb75ad1ff59b42eca952bcd07f8; length=1679; release=r5.49; species=Dmel; </t>
  </si>
  <si>
    <t xml:space="preserve">&gt;FBpp0074038 type=protein; loc=X:join(16269089..16269892,16269958..16270062,16270125..16270382,16270686..16270820,16270881..16271040,16271101..16271404,16271456..16272679,16272740..16272927,16272997..16273153,16273222..16273496,16273595..16273880,16273955..16274154,16274221..16274508,16274571..16274794,16274860..16275300); ID=FBpp0074038; name=Fur2-PA; parent=FBgn0004598,FBtr0074261; dbxref=FlyBase:FBpp0074038,FlyBase_Annotation_IDs:CG18734-PA,GB_protein:AAF48598.2,REFSEQ:NP_727963,GB_protein:AAF48598,FlyMine:FBpp0074038,modMine:FBpp0074038; MD5=86cad23e40c207db216318a878f7a442; length=1682; release=r5.49; species=Dmel; </t>
  </si>
  <si>
    <t xml:space="preserve">&gt;FBpp0074039 type=protein; loc=X:join(16269089..16269892,16269958..16270062,16270125..16270373,16270686..16270820,16270881..16271040,16271101..16271404,16271456..16272679,16272740..16272927,16272997..16273153,16273222..16273496,16273595..16273880,16273955..16274154,16274221..16274508,16274571..16274794,16274860..16275300); ID=FBpp0074039; name=Fur2-PD; parent=FBgn0004598,FBtr0074262; dbxref=FlyBase:FBpp0074039,FlyBase_Annotation_IDs:CG18734-PD,GB_protein:AAN09400.1,REFSEQ:NP_523368,GB_protein:AAN09400,FlyMine:FBpp0074039,modMine:FBpp0074039; MD5=51fe0fb75ad1ff59b42eca952bcd07f8; length=1679; release=r5.49; species=Dmel; </t>
  </si>
  <si>
    <t xml:space="preserve">&gt;FBpp0074040 type=protein; loc=X:join(16269089..16269892,16269958..16270062,16270125..16270382,16270686..16270820,16270881..16271040,16271101..16271404,16271456..16272679,16272740..16272927,16272997..16273153,16273222..16273496,16273595..16273880,16273955..16274154,16274221..16274508,16274571..16274794,16274860..16275300); ID=FBpp0074040; name=Fur2-PC; parent=FBgn0004598,FBtr0074263; dbxref=FlyBase:FBpp0074040,FlyBase_Annotation_IDs:CG18734-PC,GB_protein:AAN09399.1,REFSEQ:NP_727965,GB_protein:AAN09399; MD5=86cad23e40c207db216318a878f7a442; length=1682; release=r5.49; species=Dmel; </t>
  </si>
  <si>
    <t xml:space="preserve">&gt;FBpp0074041 type=protein; loc=X:join(16269089..16269892,16269958..16270062,16270125..16270373,16270686..16270820,16270881..16271040,16271101..16271404,16271456..16272679,16272740..16272927,16272997..16273153,16273222..16273496,16273595..16273880,16273955..16274154,16274221..16274508,16274571..16274794,16274860..16275300); ID=FBpp0074041; name=Fur2-PF; parent=FBgn0004598,FBtr0074264; dbxref=FlyBase:FBpp0074041,FlyBase_Annotation_IDs:CG18734-PF,GB_protein:AAN09402.1,REFSEQ:NP_727967,GB_protein:AAN09402; MD5=51fe0fb75ad1ff59b42eca952bcd07f8; length=1679; release=r5.49; species=Dmel; </t>
  </si>
  <si>
    <t xml:space="preserve">&gt;FBpp0290515 type=protein; loc=X:join(16269089..16269892,16269958..16270062,16270125..16270373,16270686..16270820,16270881..16271040,16271101..16271408); ID=FBpp0290515; name=Fur2-PH; parent=FBgn0004598,FBtr0301300; dbxref=REFSEQ:NP_001162773,GB_protein:ACZ95308,FlyBase:FBpp0290515,FlyBase_Annotation_IDs:CG18734-PH,FlyMine:FBpp0290515,modMine:FBpp0290515; MD5=bac45523fab1832c1aef67500c427ae6; length=586; release=r5.49; species=Dmel; </t>
  </si>
  <si>
    <t xml:space="preserve">&gt;FBpp0290516 type=protein; loc=X:join(16269089..16269892,16269958..16270062,16270125..16270200,16270273..16270373,16270686..16270820,16270881..16271040,16271101..16271404,16271456..16272679,16272740..16272927,16272997..16273153,16273222..16273496,16273595..16273880,16273955..16274154,16274221..16274508,16274571..16274794,16274860..16275300); ID=FBpp0290516; name=Fur2-PI; parent=FBgn0004598,FBtr0301301; dbxref=REFSEQ:NP_001162774,GB_protein:ACZ95309,FlyBase:FBpp0290516,FlyBase_Annotation_IDs:CG18734-PI,FlyMine:FBpp0290516,modMine:FBpp0290516; MD5=41171cac8f96967c96ddb62f69aa46d2; length=1655; release=r5.49; species=Dmel; </t>
  </si>
  <si>
    <t xml:space="preserve">&gt;FBpp0075548 type=protein; loc=3L:join(13471328..13471582,13474136..13474235,13474314..13475469,13475535..13475853); ID=FBpp0075548; name=stv-PA; parent=FBgn0086708,FBtr0075806; dbxref=FlyBase:FBpp0075548,FlyBase_Annotation_IDs:CG32130-PA,GB_protein:AAF49809.2,REFSEQ:NP_729910,GB_protein:AAF49809,FlyMine:FBpp0075548,modMine:FBpp0075548; MD5=fdfd4fc78575a5273671229fc7a99678; length=609; release=r5.49; species=Dmel; </t>
  </si>
  <si>
    <t xml:space="preserve">&gt;FBpp0075549 type=protein; loc=3L:join(13474160..13474235,13474314..13475469,13475535..13475853); ID=FBpp0075549; name=stv-PB; parent=FBgn0086708,FBtr0075807; dbxref=FlyBase:FBpp0075549,FlyBase_Annotation_IDs:CG32130-PB,GB_protein:AAF49808.1,REFSEQ:NP_729912,GB_protein:AAF49808,FlyMine:FBpp0075549,modMine:FBpp0075549; MD5=23fc7c40855418c9f0fc51078837ee4b; length=516; release=r5.49; species=Dmel; </t>
  </si>
  <si>
    <t xml:space="preserve">&gt;FBpp0075550 type=protein; loc=3L:join(13474160..13475469,13475535..13475853); ID=FBpp0075550; name=stv-PC; parent=FBgn0086708,FBtr0075808; dbxref=FlyBase:FBpp0075550,FlyBase_Annotation_IDs:CG32130-PC,GB_protein:AAF49807.1,REFSEQ:NP_729911,GB_protein:AAF49807,FlyMine:FBpp0075550,modMine:FBpp0075550; MD5=17f6625a8e15ff160b09dc47b35da8af; length=542; release=r5.49; species=Dmel; </t>
  </si>
  <si>
    <t xml:space="preserve">&gt;FBpp0075551 type=protein; loc=3L:join(13474160..13474235,13474314..13475469,13475535..13475853); ID=FBpp0075551; name=stv-PD; parent=FBgn0086708,FBtr0075809; dbxref=FlyBase:FBpp0075551,FlyBase_Annotation_IDs:CG32130-PD,GB_protein:AAF49806.1,REFSEQ:NP_729913,GB_protein:AAF49806; MD5=23fc7c40855418c9f0fc51078837ee4b; length=516; release=r5.49; species=Dmel; </t>
  </si>
  <si>
    <t xml:space="preserve">&gt;FBpp0112337 type=protein; loc=3L:join(13471328..13471582,13474136..13475469,13475535..13475853); ID=FBpp0112337; name=stv-PE; parent=FBgn0086708,FBtr0113425; dbxref=FlyBase:FBpp0112337,FlyBase_Annotation_IDs:CG32130-PE,REFSEQ:NP_001097600,GB_protein:ABW08536,FlyMine:FBpp0112337,modMine:FBpp0112337; MD5=14a7bb8e782963afdb45ffe85237e4eb; length=635; release=r5.49; species=Dmel; </t>
  </si>
  <si>
    <t xml:space="preserve">&gt;FBpp0304388 type=protein; loc=3L:join(13471328..13471582,13474133..13474235,13474314..13475469,13475535..13475853); ID=FBpp0304388; name=stv-PF; parent=FBgn0086708,FBtr0332078; dbxref=FlyBase:FBpp0304388,FlyBase_Annotation_IDs:CG32130-PF; MD5=9a14e6956e588e4afec7045971f9e45b; length=610; release=r5.49; species=Dmel; </t>
  </si>
  <si>
    <t xml:space="preserve">&gt;FBpp0304389 type=protein; loc=3L:join(13474160..13474235,13474314..13475469,13475535..13475853); ID=FBpp0304389; name=stv-PG; parent=FBgn0086708,FBtr0332079; dbxref=FlyBase:FBpp0304389,FlyBase_Annotation_IDs:CG32130-PG; MD5=23fc7c40855418c9f0fc51078837ee4b; length=516; release=r5.49; species=Dmel; </t>
  </si>
  <si>
    <t xml:space="preserve">&gt;FBpp0086420 type=protein; loc=2R:join(11584325..11584529,11584584..11584629,11584706..11584884,11584947..11585419); ID=FBpp0086420; name=CG33462-PA; parent=FBgn0053462,FBtr0087284; dbxref=FlyBase_Annotation_IDs:CG33462-PA,FlyBase:FBpp0086420,GB_protein:AAS64846.1,GB_protein:AAS64846.2,REFSEQ:NP_995844,GB_protein:AAS64846,FlyMine:FBpp0086420,modMine:FBpp0086420; MD5=7e08f93b50df2b0f85e0ed9aa7281a40; length=300; release=r5.49; species=Dmel; </t>
  </si>
  <si>
    <t xml:space="preserve">&gt;FBpp0076747 type=protein; loc=3L:6030211..6031170; ID=FBpp0076747; name=CG6462-PA; parent=FBgn0035663,FBtr0077039; dbxref=FlyBase:FBpp0076747,FlyBase_Annotation_IDs:CG6462-PA,GB_protein:AAF50715.1,REFSEQ:NP_648011,GB_protein:AAF50715,FlyMine:FBpp0076747,modMine:FBpp0076747; MD5=cbfd857fdaf44c172a1b2294fc55c0ef; length=319; release=r5.49; species=Dmel; </t>
  </si>
  <si>
    <t xml:space="preserve">&gt;FBpp0082539 type=protein; loc=3R:join(11154655..11154715,11154902..11155288,11155353..11156083); ID=FBpp0082539; name=ea-PA; parent=FBgn0000533,FBtr0083083; dbxref=FlyBase:FBpp0082539,FlyBase_Annotation_IDs:CG4920-PA,GB_protein:AAF55170.1,REFSEQ:NP_524362,GB_protein:AAF55170,FlyMine:FBpp0082539,modMine:FBpp0082539; MD5=4f3bd249725c8e4e9f790c81e7a3c961; length=392; release=r5.49; species=Dmel; </t>
  </si>
  <si>
    <t xml:space="preserve">&gt;FBpp0306655 type=protein; loc=3R:join(11155234..11155288,11155353..11156083); ID=FBpp0306655; name=ea-PB; parent=FBgn0000533,FBtr0334588; dbxref=FlyBase:FBpp0306655,FlyBase_Annotation_IDs:CG4920-PB; MD5=d67098fa06ce5d13bd524d3efee37656; length=261; release=r5.49; species=Dmel; </t>
  </si>
  <si>
    <t xml:space="preserve">&gt;FBpp0072504 type=protein; loc=3L:complement(688585..688880,688935..689120,689174..689959,690030..690081); ID=FBpp0072504; name=CG32483-PA; parent=FBgn0052483,FBtr0072608; dbxref=FlyBase:FBpp0072504,FlyBase_Annotation_IDs:CG32483-PA,GB_protein:AAN11449.1,REFSEQ:NP_728540,GB_protein:AAN11449,FlyMine:FBpp0072504,modMine:FBpp0072504; MD5=9fc13542a7ee054b94fd750676aad6d0; length=439; release=r5.49; species=Dmel; </t>
  </si>
  <si>
    <t xml:space="preserve">&gt;FBpp0072264 type=protein; loc=2R:complement(20317128..20317481,20317535..20317811,20317874..20318136); ID=FBpp0072264; name=CG15873-PA; parent=FBgn0035003,FBtr0072357; dbxref=GB_protein:AAF47203.2,FlyBase:FBpp0072264,FlyBase_Annotation_IDs:CG15873-PA,GB_protein:AAF47203.3,REFSEQ:NP_611910,GB_protein:AAF47203,FlyMine:FBpp0072264,modMine:FBpp0072264; MD5=c9ce84c38faf551623c06041ac2c1696; length=297; release=r5.49; species=Dmel; </t>
  </si>
  <si>
    <t xml:space="preserve">&gt;FBpp0087747 type=protein; loc=2R:complement(4902011..4902078,4902139..4902237,4902815..4902922,4902981..4903500,4903752..4904056,4904115..4904184); ID=FBpp0087747; name=CG13744-PA; parent=FBgn0033363,FBtr0088666; dbxref=FlyBase:FBpp0087747,FlyBase_Annotation_IDs:CG13744-PA,GB_protein:AAF59005.1,REFSEQ:NP_610439,GB_protein:AAF59005,FlyMine:FBpp0087747,modMine:FBpp0087747; MD5=835bcc4d56ebedca81b125f60c97af9f; length=389; release=r5.49; species=Dmel; </t>
  </si>
  <si>
    <t xml:space="preserve">&gt;FBpp0079720 type=protein; loc=2L:complement(10629499..10630074,10630133..10630804,10630870..10630995); ID=FBpp0079720; name=CG7329-PA; parent=FBgn0032271,FBtr0080131; dbxref=FlyBase:FBpp0079720,FlyBase_Annotation_IDs:CG7329-PA,GB_protein:AAF52978.1,REFSEQ:NP_609425,GB_protein:AAF52978,FlyMine:FBpp0079720,modMine:FBpp0079720; MD5=e1810e4b5ed564bf841e7bf8086011a0; length=457; release=r5.49; species=Dmel; </t>
  </si>
  <si>
    <t xml:space="preserve">&gt;FBpp0303791 type=protein; loc=2L:complement(10629499..10630074,10630133..10630804,10630870..10630995); ID=FBpp0303791; name=CG7329-PB; parent=FBgn0032271,FBtr0331373; dbxref=FlyBase:FBpp0303791,FlyBase_Annotation_IDs:CG7329-PB; MD5=e1810e4b5ed564bf841e7bf8086011a0; length=457; release=r5.49; species=Dmel; </t>
  </si>
  <si>
    <t xml:space="preserve">&gt;FBpp0083338 type=protein; loc=3R:complement(16568549..16569249,16569307..16569487); ID=FBpp0083338; name=CG31199-PA; parent=FBgn0051199,FBtr0083930; dbxref=FlyBase:FBpp0083338,FlyBase_Annotation_IDs:CG31199-PA,GB_protein:AAG22166.2,REFSEQ:NP_732546,GB_protein:AAG22166,FlyMine:FBpp0083338,modMine:FBpp0083338; MD5=fc9cc2b01dac5248c3ca8b17a4c77360; length=293; release=r5.49; species=Dmel; </t>
  </si>
  <si>
    <t xml:space="preserve">&gt;FBpp0289839 type=protein; loc=2L:join(15923410..15923619,15923681..15926203); ID=FBpp0289839; name=CG4793-PD; parent=FBgn0028514,FBtr0300612; dbxref=REFSEQ:NP_723941,GB_protein:AAN10922,FlyBase:FBpp0289839,FlyBase_Annotation_IDs:CG4793-PD,FlyMine:FBpp0289839,modMine:FBpp0289839; MD5=b66b1c2932cd4d09f504cc7e450eaba5; length=910; release=r5.49; species=Dmel; </t>
  </si>
  <si>
    <t xml:space="preserve">&gt;FBpp0086257 type=protein; loc=2R:join(12579275..12579404,12579853..12580428,12580491..12581143); ID=FBpp0086257; name=CG5210-PA; parent=FBgn0013763,FBtr0087111; dbxref=FlyBase:FBpp0086257,FlyBase_Annotation_IDs:CG5210-PA,GB_protein:AAF57965.1,REFSEQ:NP_477081,GB_protein:AAF57965,FlyMine:FBpp0086257,modMine:FBpp0086257; MD5=d040c2cf44bb7359da39b0641becb307; length=452; release=r5.49; species=Dmel; </t>
  </si>
  <si>
    <t xml:space="preserve">&gt;FBpp0077526 type=protein; loc=2L:complement(2128333..2129070,2129133..2129207); ID=FBpp0077526; name=CG4259-PA; parent=FBgn0031389,FBtr0077854; dbxref=FlyBase:FBpp0077526,FlyBase_Annotation_IDs:CG4259-PA,GB_protein:AAF51304.2,REFSEQ:NP_608645,GB_protein:AAF51304,FlyMine:FBpp0077526,modMine:FBpp0077526; MD5=daa0c4e71acb2c666f3a8f5996f53d75; length=270; release=r5.49; species=Dmel; </t>
  </si>
  <si>
    <t xml:space="preserve">&gt;FBpp0306834 type=protein; loc=2L:complement(2128333..2129070,2129133..2129207); ID=FBpp0306834; name=CG4259-PB; parent=FBgn0031389,FBtr0334781; dbxref=FlyBase:FBpp0306834,FlyBase_Annotation_IDs:CG4259-PB; MD5=daa0c4e71acb2c666f3a8f5996f53d75; length=270; release=r5.49; species=Dmel; </t>
  </si>
  <si>
    <t xml:space="preserve">&gt;FBpp0073656 type=protein; loc=X:join(13695712..13695806,13695935..13696041,13696100..13696204,13696270..13696371,13696625..13696802,13696881..13697300,13697359..13697883,13697942..13698083,13698156..13698260,13698327..13698454,13699485..13699508,13700565..13700697,13702403..13702552); ID=FBpp0073656; name=inaE-PD; parent=FBgn0261244,FBtr0073825; dbxref=FlyBase:FBpp0073656,FlyBase_Annotation_IDs:CG33174-PD,GB_protein:AAO41652.1,REFSEQ:NP_788900,GB_protein:AAO41652,FlyMine:FBpp0073656,modMine:FBpp0073656; MD5=3c9069c5f1376793c8ec5ce65eab2cd4; length=737; release=r5.49; species=Dmel; </t>
  </si>
  <si>
    <t xml:space="preserve">&gt;FBpp0073657 type=protein; loc=X:join(13695712..13695806,13695935..13696041,13696100..13696204,13696270..13696371,13696625..13696802,13696881..13697300,13697359..13697883,13697942..13698083,13698156..13698260,13698327..13698454,13699485..13699512); ID=FBpp0073657; name=inaE-PA; parent=FBgn0261244,FBtr0073826; dbxref=FlyBase:FBpp0073657,FlyBase_Annotation_IDs:CG33174-PA,GB_protein:AAO41653.1,REFSEQ:NP_788901,GB_protein:AAO41653,FlyMine:FBpp0073657,modMine:FBpp0073657; MD5=1638ca41de11e51dce7651398524d6a5; length=644; release=r5.49; species=Dmel; </t>
  </si>
  <si>
    <t xml:space="preserve">&gt;FBpp0288741 type=protein; loc=X:join(13695712..13695806,13695935..13696041,13696100..13696204,13696270..13696371,13696625..13696802,13696881..13697300,13697359..13697883,13697942..13698083,13698156..13698260,13698327..13698454,13699485..13699508,13700565..13700697,13703314..13705206); ID=FBpp0288741; name=inaE-PE; parent=FBgn0261244,FBtr0290302; dbxref=FlyBase_Annotation_IDs:CG33174-PE,FlyBase:FBpp0288741,REFSEQ:NP_001138195,GB_protein:ACL82927,FlyMine:FBpp0288741,modMine:FBpp0288741; MD5=2a54d75f00baa3af9b18b9a5fbe6c536; length=1318; release=r5.49; species=Dmel; </t>
  </si>
  <si>
    <t xml:space="preserve">&gt;FBpp0288742 type=protein; loc=X:join(13695712..13695806,13695935..13696041,13696100..13696204,13696270..13696371,13696625..13696802,13696881..13697300,13697359..13697883,13697942..13698083,13698156..13698260,13698327..13698454,13699485..13699508,13700565..13700697,13702403..13702527,13702827..13703085); ID=FBpp0288742; name=inaE-PF; parent=FBgn0261244,FBtr0290303; dbxref=FlyBase_Annotation_IDs:CG33174-PF,FlyBase:FBpp0288742,REFSEQ:NP_001138196,GB_protein:ACL82928,FlyMine:FBpp0288742,modMine:FBpp0288742; MD5=00d90ed0ed0c76775de8e6a462d444a7; length=815; release=r5.49; species=Dmel; </t>
  </si>
  <si>
    <t xml:space="preserve">&gt;FBpp0084826 type=protein; loc=3R:join(25552750..25552852,25553124..25553307,25553378..25553771,25553827..25554844,25555021..25555274,25555337..25556055,25556118..25556283,25556613..25558388); ID=FBpp0084826; name=Kul-PA; parent=FBgn0039688,FBtr0085460; dbxref=FlyBase:FBpp0084826,FlyBase_Annotation_IDs:CG1964-PA,GB_protein:AAF56926.1,REFSEQ:NP_651716,GB_protein:AAF56926,FlyMine:FBpp0084826,modMine:FBpp0084826; MD5=37c4c42a516259a4fb573877159741ef; length=1537; release=r5.49; species=Dmel; </t>
  </si>
  <si>
    <t xml:space="preserve">&gt;FBpp0308774 type=protein; loc=3R:join(25552750..25552852,25553124..25553307,25553378..25553771,25553827..25554844,25555021..25555274,25555337..25556055,25556118..25556283,25556613..25558388); ID=FBpp0308774; name=Kul-PB; parent=FBgn0039688,FBtr0339717; dbxref=FlyBase:FBpp0308774,FlyBase_Annotation_IDs:CG1964-PB; MD5=37c4c42a516259a4fb573877159741ef; length=1537; release=r5.49; species=Dmel; </t>
  </si>
  <si>
    <t xml:space="preserve">&gt;FBpp0308775 type=protein; loc=3R:join(25552750..25552852,25553124..25553307,25553378..25553771,25553827..25554844,25555021..25555274,25555337..25556055,25556118..25556283,25556357..25556429,25556613..25556659); ID=FBpp0308775; name=Kul-PC; parent=FBgn0039688,FBtr0339718; dbxref=FlyBase:FBpp0308775,FlyBase_Annotation_IDs:CG1964-PC; MD5=6d802362f057041eb3719c0ebd769b07; length=985; release=r5.49; species=Dmel; </t>
  </si>
  <si>
    <t xml:space="preserve">&gt;FBpp0084732 type=protein; loc=3R:join(24880270..24880354,24880495..24880768,24880823..24881138,24881213..24881488); ID=FBpp0084732; name=CG11843-PA; parent=FBgn0039630,FBtr0085363; dbxref=FlyBase:FBpp0084732,FlyBase_Annotation_IDs:CG11843-PA,GB_protein:AAF56850.1,REFSEQ:NP_651663,GB_protein:AAF56850,FlyMine:FBpp0084732,modMine:FBpp0084732; MD5=850c5ae415fc28c691d3d46b7b54b3f0; length=316; release=r5.49; species=Dmel; </t>
  </si>
  <si>
    <t xml:space="preserve">&gt;FBpp0076159 type=protein; loc=3L:join(9243356..9243627,9243689..9243965,9244036..9244434); ID=FBpp0076159; name=CG4477-PB; parent=FBgn0035971,FBtr0076430; dbxref=FlyBase:FBpp0076159,FlyBase_Annotation_IDs:CG4477-PB,GB_protein:AAF50307.2,REFSEQ:NP_648295,GB_protein:AAF50307,FlyMine:FBpp0076159,modMine:FBpp0076159; MD5=58fab1ba1c2c7f723845a542b3f3b783; length=315; release=r5.49; species=Dmel; </t>
  </si>
  <si>
    <t xml:space="preserve">&gt;FBpp0085364 type=protein; loc=2R:complement(1908850..1908916,1908976..1909387,1909443..1910547); ID=FBpp0085364; name=dream-PA; parent=FBgn0033051,FBtr0086028; dbxref=FlyBase:FBpp0085364,FlyBase_Annotation_IDs:CG7863-PA,GB_protein:AAF57292.2,REFSEQ:NP_610193,GB_protein:AAF57292,FlyMine:FBpp0085364,modMine:FBpp0085364; MD5=74222e5afac15cd9bae29c59583c8e5c; length=527; release=r5.49; species=Dmel; </t>
  </si>
  <si>
    <t xml:space="preserve">&gt;FBpp0307275 type=protein; loc=2R:complement(1908850..1908916,1908976..1909387,1909443..1910547); ID=FBpp0307275; name=dream-PB; parent=FBgn0033051,FBtr0335289; dbxref=FlyBase:FBpp0307275,FlyBase_Annotation_IDs:CG7863-PB; MD5=74222e5afac15cd9bae29c59583c8e5c; length=527; release=r5.49; species=Dmel; </t>
  </si>
  <si>
    <t xml:space="preserve">&gt;FBpp0084484 type=protein; loc=3R:join(22987057..22987120,22987177..22987337,22987462..22987781,22987901..22988501); ID=FBpp0084484; name=CG5909-PA; parent=FBgn0039495,FBtr0085114; dbxref=FlyBase:FBpp0084484,FlyBase_Annotation_IDs:CG5909-PA,GB_protein:AAF56677.1,REFSEQ:NP_651544,GB_protein:AAF56677,FlyMine:FBpp0084484,modMine:FBpp0084484; MD5=7cf9475022d007707fa0185023d02796; length=381; release=r5.49; species=Dmel; </t>
  </si>
  <si>
    <t xml:space="preserve">&gt;FBpp0292848 type=protein; loc=3R:join(8462275..8462403,8462458..8463153,8463207..8463602); ID=FBpp0292848; name=CG11600-PB; parent=FBgn0038068,FBtr0303840; dbxref=FlyBase:FBpp0292848,FlyBase_Annotation_IDs:CG11600-PB,REFSEQ:NP_650217,GB_protein:AAF54842,FlyMine:FBpp0292848,modMine:FBpp0292848; MD5=7eb740c1b419e24d8d6c7db75018bcd3; length=406; release=r5.49; species=Dmel; </t>
  </si>
  <si>
    <t xml:space="preserve">&gt;FBpp0085393 type=protein; loc=2R:complement(1645601..1647035,1647089..1647618,1647683..1647817); ID=FBpp0085393; name=CG7791-PA; parent=FBgn0033038,FBtr0086057; dbxref=FlyBase:FBpp0085393,FlyBase_Annotation_IDs:CG7791-PA,GB_protein:AAF57312.1,REFSEQ:NP_610183,GB_protein:AAF57312,FlyMine:FBpp0085393,modMine:FBpp0085393; MD5=ef1206baf83a433527722be3c1e462e3; length=699; release=r5.49; species=Dmel; </t>
  </si>
  <si>
    <t xml:space="preserve">&gt;FBpp0074827 type=protein; loc=3L:join(18857349..18857694,18858008..18858303,18858366..18858521); ID=FBpp0074827; name=CG6865-PA; parent=FBgn0036817,FBtr0075060; dbxref=FlyBase:FBpp0074827,FlyBase_Annotation_IDs:CG6865-PA,GB_protein:AAF49225.1,REFSEQ:NP_649062,GB_protein:AAF49225,FlyMine:FBpp0074827,modMine:FBpp0074827; MD5=e735d88311fe261c98793a9cd21c3844; length=265; release=r5.49; species=Dmel; </t>
  </si>
  <si>
    <t xml:space="preserve">&gt;FBpp0300968 type=protein; loc=3L:join(18856821..18856887,18857356..18857694,18858008..18858303,18858366..18858521); ID=FBpp0300968; name=CG6865-PB; parent=FBgn0036817,FBtr0308811; dbxref=FlyBase:FBpp0300968,FlyBase_Annotation_IDs:CG6865-PB,REFSEQ:NP_001246825,GB_protein:AFH04496; MD5=ef5a7967c449601595ad4f47ab126f74; length=285; release=r5.49; species=Dmel; </t>
  </si>
  <si>
    <t xml:space="preserve">&gt;FBpp0291260 type=protein; loc=2R:join(5591912..5592203,5592260..5592311,5592376..5592569,5592642..5593039); ID=FBpp0291260; name=CG30002-PB; parent=FBgn0260474,FBtr0302050; dbxref=REFSEQ:NP_001163100,GB_protein:ACZ94377,FlyBase:FBpp0291260,FlyBase_Annotation_IDs:CG30002-PB,FlyMine:FBpp0291260,modMine:FBpp0291260; MD5=e121b60cc8c9bd030e223e3310b0fea1; length=311; release=r5.49; species=Dmel; </t>
  </si>
  <si>
    <t xml:space="preserve">&gt;FBpp0290713 type=protein; loc=3R:complement(10491559..10493377,10494588..10494717,10494779..10496141,10496222..10496564,10497094..10497245,10497331..10497525,10498145..10498245,10522207..10522327); ID=FBpp0290713; name=Meltrin-PC; parent=FBgn0265140,FBtr0301498; dbxref=REFSEQ:NP_001027575,GB_protein:AAZ83995,FlyBase:FBpp0290713,FlyBase_Annotation_IDs:CG7649-PC,FlyMine:FBpp0290713,modMine:FBpp0290713; MD5=b31a6074cfa25164e854d00aa64ee1af; length=1407; release=r5.49; species=Dmel; </t>
  </si>
  <si>
    <t xml:space="preserve">&gt;FBpp0290714 type=protein; loc=3R:complement(10494065..10494717,10494779..10496141,10496222..10496564,10497094..10497245,10497331..10497525,10498145..10498245,10522207..10522327); ID=FBpp0290714; name=Meltrin-PD; parent=FBgn0265140,FBtr0301499; dbxref=REFSEQ:NP_001027576,GB_protein:AAZ83996,FlyBase:FBpp0290714,FlyBase_Annotation_IDs:CG7649-PD,FlyMine:FBpp0290714,modMine:FBpp0290714; MD5=f897cfbfd62219c6b521f427d527fd7b; length=975; release=r5.49; species=Dmel; </t>
  </si>
  <si>
    <t xml:space="preserve">&gt;FBpp0099998 type=protein; loc=2R:join(12459613..12459874,12459947..12460154,12460707..12461325); ID=FBpp0099998; name=CG4927-PC; parent=FBgn0034139,FBtr0100547; dbxref=FlyBase_Annotation_IDs:CG4927-PC,FlyBase:FBpp0099998,GB_protein:AAF57983.2,REFSEQ:NP_001033953,GB_protein:AAF57983,FlyMine:FBpp0099998,modMine:FBpp0099998; MD5=482f975c7d5f056377ae63ec49ff60de; length=362; release=r5.49; species=Dmel; </t>
  </si>
  <si>
    <t xml:space="preserve">&gt;FBpp0082118 type=protein; loc=3R:join(8482576..8482624,8483859..8483932,8483994..8484668,8484726..8484838,8484892..8485604,8485672..8485740,8485797..8486218); ID=FBpp0082118; name=CG6225-PA; parent=FBgn0038072,FBtr0082649; dbxref=FlyBase:FBpp0082118,FlyBase_Annotation_IDs:CG6225-PA,GB_protein:AAF54846.1,REFSEQ:NP_650221,GB_protein:AAF54846,FlyMine:FBpp0082118,modMine:FBpp0082118; MD5=b060113c278a8ad104a7ec2ac2d7b87c; length=704; release=r5.49; species=Dmel; </t>
  </si>
  <si>
    <t xml:space="preserve">&gt;FBpp0112137 type=protein; loc=3R:join(8482576..8482624,8483859..8483932,8483994..8484668,8484726..8484838,8484892..8485604,8485672..8485740,8485797..8486218); ID=FBpp0112137; name=CG6225-PB; parent=FBgn0038072,FBtr0113225; dbxref=FlyBase:FBpp0112137,FlyBase_Annotation_IDs:CG6225-PB,REFSEQ:NP_001097759,GB_protein:ABW08650; MD5=b060113c278a8ad104a7ec2ac2d7b87c; length=704; release=r5.49; species=Dmel; </t>
  </si>
  <si>
    <t xml:space="preserve">&gt;FBpp0292509 type=protein; loc=X:8051757..8052410; ID=FBpp0292509; name=GIIIspla2-PB; parent=FBgn0030013,FBtr0303457; dbxref=FlyBase:FBpp0292509,FlyBase_Annotation_IDs:CG1583-PB,REFSEQ:NP_572454,GB_protein:AAF46339,FlyMine:FBpp0292509,modMine:FBpp0292509; MD5=921253a126d7037e2d2d63f998b5e563; length=217; release=r5.49; species=Dmel; </t>
  </si>
  <si>
    <t xml:space="preserve">&gt;FBpp0100158 type=protein; loc=2R:complement(12884646..12885905,12885965..12886075); ID=FBpp0100158; name=ste24c-PA; parent=FBgn0050462,FBtr0100120; dbxref=FlyBase_Annotation_IDs:CG9002-PA,FlyBase:FBpp0100158,GB_protein:AAF57924.2,REFSEQ:NP_001027434,GB_protein:AAF57924,FlyMine:FBpp0100158,modMine:FBpp0100158; MD5=df1c80b0c418340389f95f1fe8cd9cb7; length=456; release=r5.49; species=Dmel; </t>
  </si>
  <si>
    <t xml:space="preserve">&gt;FBpp0100159 type=protein; loc=2R:complement(12884646..12885905,12885965..12886075); ID=FBpp0100159; name=ste24c-PB; parent=FBgn0050462,FBtr0100121; dbxref=FlyBase_Annotation_IDs:CG9002-PB,FlyBase:FBpp0100159,GB_protein:AAO41367.1,REFSEQ:NP_001027433,GB_protein:AAO41367; MD5=df1c80b0c418340389f95f1fe8cd9cb7; length=456; release=r5.49; species=Dmel; </t>
  </si>
  <si>
    <t xml:space="preserve">&gt;FBpp0307819 type=protein; loc=2R:complement(12884646..12885905,12885965..12886075); ID=FBpp0307819; name=ste24c-PC; parent=FBgn0050462,FBtr0336870; dbxref=FlyBase:FBpp0307819,FlyBase_Annotation_IDs:CG9002-PC; MD5=df1c80b0c418340389f95f1fe8cd9cb7; length=456; release=r5.49; species=Dmel; </t>
  </si>
  <si>
    <t xml:space="preserve">&gt;FBpp0074946 type=protein; loc=3L:17542937..17543749; ID=FBpp0074946; name=CG7542-PA; parent=FBgn0036738,FBtr0075181; dbxref=FlyBase:FBpp0074946,FlyBase_Annotation_IDs:CG7542-PA,GB_protein:AAF49326.2,REFSEQ:NP_648995,GB_protein:AAF49326,FlyMine:FBpp0074946,modMine:FBpp0074946; MD5=7bb88af9b55592fdf854846fd89cff90; length=270; release=r5.49; species=Dmel; </t>
  </si>
  <si>
    <t xml:space="preserve">&gt;FBpp0084730 type=protein; loc=3R:join(24876793..24876889,24876944..24877214,24877297..24877888); ID=FBpp0084730; name=CG11841-PA; parent=FBgn0039628,FBtr0085361; dbxref=FlyBase:FBpp0084730,FlyBase_Annotation_IDs:CG11841-PA,GB_protein:AAF56848.1,REFSEQ:NP_651661,GB_protein:AAF56848,FlyMine:FBpp0084730,modMine:FBpp0084730; MD5=c1dbff9ed5c215325ca36aa94a6807ed; length=319; release=r5.49; species=Dmel; </t>
  </si>
  <si>
    <t xml:space="preserve">&gt;FBpp0081536 type=protein; loc=3R:complement(5154998..5155300,5155363..5155725,5155916..5156047); ID=FBpp0081536; name=CG12951-PA; parent=FBgn0037677,FBtr0082058; dbxref=FlyBase:FBpp0081536,FlyBase_Annotation_IDs:CG12951-PA,GB_protein:AAF54356.1,REFSEQ:NP_649880,GB_protein:AAF54356,FlyMine:FBpp0081536,modMine:FBpp0081536; MD5=6d7833367b92eb8b5745ea944229984a; length=265; release=r5.49; species=Dmel; </t>
  </si>
  <si>
    <t xml:space="preserve">&gt;FBpp0086089 type=protein; loc=2R:join(13399963..13400220,13400281..13400489,13400555..13401260); ID=FBpp0086089; name=CG4847-PA; parent=FBgn0034229,FBtr0086933; dbxref=FlyBase:FBpp0086089,FlyBase_Annotation_IDs:CG4847-PA,GB_protein:AAF57850.1,REFSEQ:NP_611221,GB_protein:AAF57850,FlyMine:FBpp0086089,modMine:FBpp0086089; MD5=70b05027f86dfbf521bb4ca575093bed; length=390; release=r5.49; species=Dmel; </t>
  </si>
  <si>
    <t xml:space="preserve">&gt;FBpp0086090 type=protein; loc=2R:join(13399963..13400220,13400281..13400489,13400555..13401260); ID=FBpp0086090; name=CG4847-PC; parent=FBgn0034229,FBtr0086934; dbxref=FlyBase:FBpp0086090,FlyBase_Annotation_IDs:CG4847-PC,GB_protein:AAM70882.1,REFSEQ:NP_725688,GB_protein:AAM70882; MD5=70b05027f86dfbf521bb4ca575093bed; length=390; release=r5.49; species=Dmel; </t>
  </si>
  <si>
    <t xml:space="preserve">&gt;FBpp0086091 type=protein; loc=2R:join(13399873..13400220,13400281..13400489,13400555..13401260); ID=FBpp0086091; name=CG4847-PD; parent=FBgn0034229,FBtr0086935; dbxref=FlyBase:FBpp0086091,FlyBase_Annotation_IDs:CG4847-PD,GB_protein:AAM70880.1,REFSEQ:NP_725686,GB_protein:AAM70880,FlyMine:FBpp0086091,modMine:FBpp0086091; MD5=b431ed95a6a89b10430147fa3588be4c; length=420; release=r5.49; species=Dmel; </t>
  </si>
  <si>
    <t xml:space="preserve">&gt;FBpp0086092 type=protein; loc=2R:join(13399963..13400220,13400281..13400489,13400555..13401260); ID=FBpp0086092; name=CG4847-PB; parent=FBgn0034229,FBtr0086936; dbxref=FlyBase:FBpp0086092,FlyBase_Annotation_IDs:CG4847-PB,GB_protein:AAM70881.1,REFSEQ:NP_725687,GB_protein:AAM70881; MD5=70b05027f86dfbf521bb4ca575093bed; length=390; release=r5.49; species=Dmel; </t>
  </si>
  <si>
    <t xml:space="preserve">&gt;FBpp0086093 type=protein; loc=2R:join(13399963..13400220,13400281..13400489,13400555..13401260); ID=FBpp0086093; name=CG4847-PE; parent=FBgn0034229,FBtr0086937; dbxref=FlyBase:FBpp0086093,FlyBase_Annotation_IDs:CG4847-PE,GB_protein:AAS64820.1,REFSEQ:NP_995874,GB_protein:AAS64820; MD5=70b05027f86dfbf521bb4ca575093bed; length=390; release=r5.49; species=Dmel; </t>
  </si>
  <si>
    <t xml:space="preserve">&gt;FBpp0072965 type=protein; loc=3L:complement(3204664..3205449); ID=FBpp0072965; name=CG32277-PA; parent=FBgn0052277,FBtr0073103; dbxref=FlyBase:FBpp0072965,FlyBase_Annotation_IDs:CG32277-PA,GB_protein:AAN11544.1,REFSEQ:NP_728835,GB_protein:AAN11544,FlyMine:FBpp0072965,modMine:FBpp0072965; MD5=b97fd0c42cdf4af59be92e2284ffebbd; length=261; release=r5.49; species=Dmel; </t>
  </si>
  <si>
    <t xml:space="preserve">&gt;FBpp0081990 type=protein; loc=3R:complement(7705502..7705804,7705860..7706117,7706177..7706489,7706550..7706819,7706877..7707703,7707758..7708057,7708114..7708146); ID=FBpp0081990; name=CG6962-PA; parent=FBgn0037958,FBtr0082516; dbxref=FlyBase:FBpp0081990,FlyBase_Annotation_IDs:CG6962-PA,GB_protein:AAF54712.1,REFSEQ:NP_650124,GB_protein:AAF54712,FlyMine:FBpp0081990,modMine:FBpp0081990; MD5=dde633f28b05252ab3dbd34de79ea013; length=767; release=r5.49; species=Dmel; </t>
  </si>
  <si>
    <t xml:space="preserve">&gt;FBpp0076791 type=protein; loc=3L:join(5556961..5557366,5557426..5557928); ID=FBpp0076791; name=Sras-PA; parent=FBgn0029121,FBtr0077083; dbxref=FlyBase:FBpp0076791,FlyBase_Annotation_IDs:CG4852-PA,GB_protein:AAF50770.3,REFSEQ:NP_524673,GB_protein:AAF50770,FlyMine:FBpp0076791,modMine:FBpp0076791; MD5=f17c89ed33b1337e54fb7a6f7b80b3f2; length=302; release=r5.49; species=Dmel; </t>
  </si>
  <si>
    <t xml:space="preserve">&gt;FBpp0271827 type=protein; loc=2L:join(10726099..10726144,10726302..10726443,10727605..10727753,10727834..10728268,10728352..10728556,10728613..10728676); ID=FBpp0271827; name=CG6431-PB; parent=FBgn0032289,FBtr0273319; dbxref=FlyBase_Annotation_IDs:CG6431-PB,FlyBase:FBpp0271827,REFSEQ:NP_609442,GB_protein:AAF52997,FlyMine:FBpp0271827,modMine:FBpp0271827; MD5=2d3b5e7dff107c22852f6babfd031b9d; length=346; release=r5.49; species=Dmel; </t>
  </si>
  <si>
    <t xml:space="preserve">&gt;FBpp0292601 type=protein; loc=2L:join(10724274..10724346,10724417..10724546,10727605..10727753,10727834..10728268,10728352..10728556,10728613..10728676); ID=FBpp0292601; name=CG6431-PC; parent=FBgn0032289,FBtr0303568; dbxref=FlyBase:FBpp0292601,FlyBase_Annotation_IDs:CG6431-PC,REFSEQ:NP_001188790,GB_protein:ADV37040,FlyMine:FBpp0292601,modMine:FBpp0292601; MD5=17126313f3d85af539ad22bb58d9db29; length=351; release=r5.49; species=Dmel; </t>
  </si>
  <si>
    <t xml:space="preserve">&gt;FBpp0079728 type=protein; loc=2L:10819123..10820394; ID=FBpp0079728; name=CG6508-PA; parent=FBgn0032303,FBtr0080139; dbxref=FlyBase:FBpp0079728,FlyBase_Annotation_IDs:CG6508-PA,GB_protein:AAF53015.1,REFSEQ:NP_609457,GB_protein:AAF53015,FlyMine:FBpp0079728,modMine:FBpp0079728; MD5=90db232b6d1d2ee5285a7a0edb9b9455; length=423; release=r5.49; species=Dmel; </t>
  </si>
  <si>
    <t xml:space="preserve">&gt;FBpp0290373 type=protein; loc=3R:complement(8466063..8467005,8467263..8467432,8467722..8467826); ID=FBpp0290373; name=CG6753-PB; parent=FBgn0038070,FBtr0301150; dbxref=REFSEQ:NP_650219,GB_protein:AAF54844,FlyBase:FBpp0290373,FlyBase_Annotation_IDs:CG6753-PB,FlyMine:FBpp0290373,modMine:FBpp0290373; MD5=57d5294cfd0c9d51cacc188a79afa59b; length=405; release=r5.49; species=Dmel; </t>
  </si>
  <si>
    <t xml:space="preserve">&gt;FBpp0077991 type=protein; loc=3L:complement(20948889..20949112,20949226..20949829); ID=FBpp0077991; name=Sems-PA; parent=FBgn0037036,FBtr0078335; dbxref=FlyBase:FBpp0077991,FlyBase_Annotation_IDs:CG10586-PA,GB_protein:AAF51660.1,REFSEQ:NP_649270,GB_protein:AAF51660,FlyMine:FBpp0077991,modMine:FBpp0077991; MD5=e9adea10f46699bd774ef0d65b630ea9; length=275; release=r5.49; species=Dmel; </t>
  </si>
  <si>
    <t xml:space="preserve">&gt;FBpp0289130 type=protein; loc=3R:join(17584496..17585118,17585186..17585482,17585571..17585757,17585814..17586061,17586185..17586872,17594311..17594642,17594729..17595023); ID=FBpp0289130; name=CG42335-PC; parent=FBgn0259237,FBtr0299852; dbxref=FlyBase_Annotation_IDs:CG42335-PC,FlyBase:FBpp0289130,REFSEQ:NP_732655,GB_protein:AAF55913,FlyMine:FBpp0289130,modMine:FBpp0289130; MD5=394679e38d6b9ed87cbdb3c15864d7ed; length=889; release=r5.49; species=Dmel; </t>
  </si>
  <si>
    <t xml:space="preserve">&gt;FBpp0290905 type=protein; loc=3R:join(17584496..17585118,17585186..17585482,17585571..17585757,17585814..17586061,17586185..17586911); ID=FBpp0290905; name=CG42335-PD; parent=FBgn0259237,FBtr0301691; dbxref=REFSEQ:NP_001163680,GB_protein:ACZ94976,FlyBase:FBpp0290905,FlyBase_Annotation_IDs:CG42335-PD,FlyMine:FBpp0290905,modMine:FBpp0290905; MD5=925dcce2d98447baf1ff7a59b2b4a085; length=693; release=r5.49; species=Dmel; </t>
  </si>
  <si>
    <t xml:space="preserve">&gt;FBpp0077989 type=protein; loc=3L:complement(20954662..20954882,20955036..20955645); ID=FBpp0077989; name=CG10587-PA; parent=FBgn0037039,FBtr0078333; dbxref=FlyBase:FBpp0077989,FlyBase_Annotation_IDs:CG10587-PA,GB_protein:AAF51663.1,REFSEQ:NP_649273,GB_protein:AAF51663,FlyMine:FBpp0077989,modMine:FBpp0077989; MD5=b375d4e9070ff77877fd08106b9f65a7; length=276; release=r5.49; species=Dmel; </t>
  </si>
  <si>
    <t xml:space="preserve">&gt;FBpp0305481 type=protein; loc=3L:complement(20954662..20954882,20954945..20954983,20955036..20955645); ID=FBpp0305481; name=CG10587-PC; parent=FBgn0037039,FBtr0333286; dbxref=FlyBase:FBpp0305481,FlyBase_Annotation_IDs:CG10587-PC; MD5=2cbccb0fa82e3b47207c34ac5a26dcd7; length=289; release=r5.49; species=Dmel; </t>
  </si>
  <si>
    <t xml:space="preserve">&gt;FBpp0080343 type=protein; loc=2L:complement(15610900..15611685); ID=FBpp0080343; name=CG15255-PA; parent=FBgn0028950,FBtr0080785; dbxref=FlyBase:FBpp0080343,FlyBase_Annotation_IDs:CG15255-PA,GB_protein:AAF53468.1,REFSEQ:NP_609755,GB_protein:AAF53468,FlyMine:FBpp0080343,modMine:FBpp0080343; MD5=e2801d108516f973250f9286b774bd31; length=261; release=r5.49; species=Dmel; </t>
  </si>
  <si>
    <t xml:space="preserve">&gt;FBpp0077594 type=protein; loc=2L:1492314..1493570; ID=FBpp0077594; name=CG31928-PA; parent=FBgn0051928,FBtr0077929; dbxref=FlyBase:FBpp0077594,FlyBase_Annotation_IDs:CG31928-PA,GB_protein:AAF51372.1,REFSEQ:NP_722705,GB_protein:AAF51372,FlyMine:FBpp0077594,modMine:FBpp0077594; MD5=82f320e405c4c587b9d4cc80e67b3b12; length=418; release=r5.49; species=Dmel; </t>
  </si>
  <si>
    <t xml:space="preserve">&gt;FBpp0306852 type=protein; loc=2L:1492314..1493570; ID=FBpp0306852; name=CG31928-PB; parent=FBgn0051928,FBtr0334817; dbxref=FlyBase:FBpp0306852,FlyBase_Annotation_IDs:CG31928-PB; MD5=82f320e405c4c587b9d4cc80e67b3b12; length=418; release=r5.49; species=Dmel; </t>
  </si>
  <si>
    <t xml:space="preserve">&gt;FBpp0083526 type=protein; loc=3R:join(17580291..17580979,17581124..17581840,17581900..17583015,17583074..17583374); ID=FBpp0083526; name=CG31198-PA; parent=FBgn0051198,FBtr0084128; dbxref=FlyBase:FBpp0083526,FlyBase_Annotation_IDs:CG31198-PA,GB_protein:AAN13881.1,REFSEQ:NP_732654,GB_protein:AAN13881,FlyMine:FBpp0083526,modMine:FBpp0083526; MD5=ff5009953e2324bb0e1d21234adc0a3f; length=940; release=r5.49; species=Dmel; </t>
  </si>
  <si>
    <t xml:space="preserve">&gt;FBpp0070479 type=protein; loc=X:complement(2589097..2589258,2589426..2589961,2590021..2590291,2590354..2590890,2590949..2591317,2591372..2591821,2591882..2592016); ID=FBpp0070479; name=CG2658-PA; parent=FBgn0024992,FBtr0070502; dbxref=FlyBase:FBpp0070479,FlyBase_Annotation_IDs:CG2658-PA,GB_protein:AAF45806.1,REFSEQ:NP_570017,GB_protein:AAF45806,FlyMine:FBpp0070479,modMine:FBpp0070479; MD5=af31d541bdae2947b8f5a439f9710044; length=819; release=r5.49; species=Dmel; </t>
  </si>
  <si>
    <t xml:space="preserve">&gt;FBpp0089098 type=protein; loc=X:complement(2590330..2590890,2590949..2591317,2591372..2591821,2591882..2592016); ID=FBpp0089098; name=CG2658-PB; parent=FBgn0024992,FBtr0070503; dbxref=GB_protein:AAS65257.1,FlyBase:FBpp0089098,FlyBase_Annotation_IDs:CG2658-PB,REFSEQ:NP_996339,GB_protein:AAS65257,FlyMine:FBpp0089098,modMine:FBpp0089098; MD5=cbafd2f36926f76b8d640dd22099f1ed; length=504; release=r5.49; species=Dmel; </t>
  </si>
  <si>
    <t xml:space="preserve">&gt;FBpp0081069 type=protein; loc=3R:complement(3364765..3365223,3365285..3366184,3366590..3366854,3366914..3366921); ID=FBpp0081069; name=alpha-Est3-PA; parent=FBgn0015571,FBtr0081545; dbxref=FlyBase:FBpp0081069,FlyBase_Annotation_IDs:CG1257-PA,GB_protein:AAF54004.2,REFSEQ:NP_524267,GB_protein:AAF54004,FlyMine:FBpp0081069,modMine:FBpp0081069; MD5=ffdb354bab27e2ad624c96ff08707b5e; length=543; release=r5.49; species=Dmel; </t>
  </si>
  <si>
    <t xml:space="preserve">&gt;FBpp0289723 type=protein; loc=3R:complement(3364765..3365223,3365285..3366184,3366590..3366854,3366914..3366921); ID=FBpp0289723; name=alpha-Est3-PB; parent=FBgn0015571,FBtr0300496; dbxref=REFSEQ:NP_001163540,GB_protein:ACZ94837,FlyBase:FBpp0289723,FlyBase_Annotation_IDs:CG1257-PB; MD5=ffdb354bab27e2ad624c96ff08707b5e; length=543; release=r5.49; species=Dmel; </t>
  </si>
  <si>
    <t xml:space="preserve">&gt;FBpp0302664 type=protein; loc=3R:complement(3366563..3366854,3366914..3366921); ID=FBpp0302664; name=alpha-Est3-PC; parent=FBgn0015571,FBtr0310527; dbxref=FlyBase:FBpp0302664,FlyBase_Annotation_IDs:CG1257-PC; MD5=953d70697b5fb2145c366298bb3bee1e; length=99; release=r5.49; species=Dmel; </t>
  </si>
  <si>
    <t xml:space="preserve">&gt;FBpp0308765 type=protein; loc=3R:complement(3364765..3365223,3365285..3366184,3366590..3366854,3366914..3366921); ID=FBpp0308765; name=alpha-Est3-PD; parent=FBgn0015571,FBtr0339708; dbxref=FlyBase:FBpp0308765,FlyBase_Annotation_IDs:CG1257-PD; MD5=ffdb354bab27e2ad624c96ff08707b5e; length=543; release=r5.49; species=Dmel; </t>
  </si>
  <si>
    <t xml:space="preserve">&gt;FBpp0084523 type=protein; loc=3R:complement(22842935..22843908,22843965..22844004); ID=FBpp0084523; name=CG17192-PA; parent=FBgn0039472,FBtr0085153; dbxref=FlyBase:FBpp0084523,FlyBase_Annotation_IDs:CG17192-PA,GB_protein:AAF56650.1,REFSEQ:NP_651522,GB_protein:AAF56650,FlyMine:FBpp0084523,modMine:FBpp0084523; MD5=7cf2f89ed55dee878bacf44fa08fa2f9; length=337; release=r5.49; species=Dmel; </t>
  </si>
  <si>
    <t xml:space="preserve">&gt;FBpp0082033 type=protein; loc=3R:8080029..8082248; ID=FBpp0082033; name=CG3942-PA; parent=FBgn0038008,FBtr0082561; dbxref=FlyBase:FBpp0082033,FlyBase_Annotation_IDs:CG3942-PA,GB_protein:AAF54771.1,REFSEQ:NP_650171,GB_protein:AAF54771,FlyMine:FBpp0082033,modMine:FBpp0082033; MD5=0970ab36847f6820da134c9059fcb266; length=739; release=r5.49; species=Dmel; </t>
  </si>
  <si>
    <t xml:space="preserve">&gt;FBpp0079644 type=protein; loc=2L:complement(10354810..10355005,10355066..10355226,10355482..10355868,10355948..10356100,10356157..10356276); ID=FBpp0079644; name=CG5367-PA; parent=FBgn0032228,FBtr0080055; dbxref=FlyBase:FBpp0079644,FlyBase_Annotation_IDs:CG5367-PA,GB_protein:AAF52922.2,REFSEQ:NP_609387,GB_protein:AAF52922,FlyMine:FBpp0079644,modMine:FBpp0079644; MD5=09f50188ae68b42b91a9aa852166190a; length=338; release=r5.49; species=Dmel; </t>
  </si>
  <si>
    <t xml:space="preserve">&gt;FBpp0074583 type=protein; loc=X:complement(19594477..19595521,19595577..19595761); ID=FBpp0074583; name=CG14231-PA; parent=FBgn0031060,FBtr0074814; dbxref=FlyBase:FBpp0074583,FlyBase_Annotation_IDs:CG14231-PA,GB_protein:AAF49008.1,REFSEQ:NP_608347,GB_protein:AAF49008,FlyMine:FBpp0074583,modMine:FBpp0074583; MD5=83e865eaa423fbd9f76b67b7e5625864; length=409; release=r5.49; species=Dmel; </t>
  </si>
  <si>
    <t xml:space="preserve">&gt;FBpp0301156 type=protein; loc=X:complement(19594477..19595521,19595577..19595761); ID=FBpp0301156; name=CG14231-PB; parent=FBgn0031060,FBtr0309217; dbxref=FlyBase:FBpp0301156,FlyBase_Annotation_IDs:CG14231-PB,REFSEQ:NP_001245765,GB_protein:AFH07477; MD5=83e865eaa423fbd9f76b67b7e5625864; length=409; release=r5.49; species=Dmel; </t>
  </si>
  <si>
    <t xml:space="preserve">&gt;FBpp0078767 type=protein; loc=2L:5746277..5747620; ID=FBpp0078767; name=CG11029-PA; parent=FBgn0031735,FBtr0079136; dbxref=GB_protein:AAF52285.1,FlyBase:FBpp0078767,FlyBase_Annotation_IDs:CG11029-PA,REFSEQ:NP_608955,GB_protein:AAF52285,FlyMine:FBpp0078767,modMine:FBpp0078767; MD5=bfae90c69ccdec6231c063212513a563; length=447; release=r5.49; species=Dmel; </t>
  </si>
  <si>
    <t xml:space="preserve">&gt;FBpp0071118 type=protein; loc=X:join(8147457..8147489,8158122..8158286,8159947..8160406,8160481..8160691,8161625..8162469,8162546..8162747,8162815..8163889,8165973..8166152); ID=FBpp0071118; name=CG1632-PA; parent=FBgn0030027,FBtr0071170; dbxref=FlyBase:FBpp0071118,FlyBase_Annotation_IDs:CG1632-PA,GB_protein:AAF46357.2,REFSEQ:NP_572467,GB_protein:AAF46357,FlyMine:FBpp0071118,modMine:FBpp0071118; MD5=10d4c851aa2388a1622d30b0bc51d59d; length=1056; release=r5.49; species=Dmel; </t>
  </si>
  <si>
    <t xml:space="preserve">&gt;FBpp0298283 type=protein; loc=X:join(8147457..8147489,8158122..8158286,8159947..8160406,8160481..8160691,8161625..8162469,8162546..8162747,8162815..8163889,8165973..8166152); ID=FBpp0298283; name=CG1632-PB; parent=FBgn0030027,FBtr0307282; dbxref=REFSEQ:NP_001245577,GB_protein:AFH07291,FlyBase:FBpp0298283,FlyBase_Annotation_IDs:CG1632-PB; MD5=10d4c851aa2388a1622d30b0bc51d59d; length=1056; release=r5.49; species=Dmel; </t>
  </si>
  <si>
    <t xml:space="preserve">&gt;FBpp0077740 type=protein; loc=2L:complement(543241..543349,543416..544266,544333..544542); ID=FBpp0077740; name=Spp-PA; parent=FBgn0031260,FBtr0078080; dbxref=FlyBase:FBpp0077740,FlyBase_Annotation_IDs:CG11840-PA,FlyBase:FBpp0082058,GB_protein:AAF51486.1,REFSEQ:NP_523444,GB_protein:AAF51486,FlyMine:FBpp0077740,modMine:FBpp0077740; MD5=d634f6db77d37607be240ad4608184dd; length=389; release=r5.49; species=Dmel; </t>
  </si>
  <si>
    <t xml:space="preserve">&gt;FBpp0087222 type=protein; loc=2R:7224365..7225183; ID=FBpp0087222; name=lambdaTry-PA; parent=FBgn0043470,FBtr0088121; dbxref=FlyBase:FBpp0087222,FlyBase_Annotation_IDs:CG12350-PA,GB_protein:AAF58665.1,REFSEQ:NP_610673,GB_protein:AAF58665,FlyMine:FBpp0087222,modMine:FBpp0087222; MD5=1ad5258fae2c60255d23e26018771bef; length=272; release=r5.49; species=Dmel; </t>
  </si>
  <si>
    <t xml:space="preserve">&gt;FBpp0084751 type=protein; loc=3R:join(24964464..24964485,24967932..24968787,24968851..24969567,24969631..24970294,24970354..24970559,24970626..24970934,24970995..24971220); ID=FBpp0084751; name=CG14516-PB; parent=FBgn0039640,FBtr0085382; dbxref=GB_protein:AAN14161.1,FlyBase:FBpp0084751,FlyBase_Annotation_IDs:CG14516-PB,GB_protein:AAN14161.2,REFSEQ:NP_651674,GB_protein:AAN14161,FlyMine:FBpp0084751,modMine:FBpp0084751; MD5=857ab5fd66ad9ebf62a18c7baf49767e; length=999; release=r5.49; species=Dmel; </t>
  </si>
  <si>
    <t xml:space="preserve">&gt;FBpp0084752 type=protein; loc=3R:join(24967937..24968787,24968851..24969567,24969631..24970294,24970354..24970559,24970626..24970934,24970995..24971220); ID=FBpp0084752; name=CG14516-PA; parent=FBgn0039640,FBtr0085383; dbxref=FlyBase:FBpp0084752,FlyBase_Annotation_IDs:CG14516-PA,GB_protein:AAF56863.2,REFSEQ:NP_733277,GB_protein:AAF56863,FlyMine:FBpp0084752,modMine:FBpp0084752; MD5=b42da72f94e5b0f230298e2466a8aa52; length=990; release=r5.49; species=Dmel; </t>
  </si>
  <si>
    <t xml:space="preserve">&gt;FBpp0307389 type=protein; loc=3R:join(24967937..24968787,24968851..24969567,24969631..24970294,24970354..24970559,24970626..24970934,24970995..24971220); ID=FBpp0307389; name=CG14516-PC; parent=FBgn0039640,FBtr0335406; dbxref=FlyBase:FBpp0307389,FlyBase_Annotation_IDs:CG14516-PC; MD5=b42da72f94e5b0f230298e2466a8aa52; length=990; release=r5.49; species=Dmel; </t>
  </si>
  <si>
    <t xml:space="preserve">&gt;FBpp0082446 type=protein; loc=3R:complement(10335708..10335873,10335958..10336472,10336541..10337128); ID=FBpp0082446; name=HtrA2-PA; parent=FBgn0038233,FBtr0082987; dbxref=FlyBase:FBpp0082446,FlyBase_Annotation_IDs:CG8464-PA,GB_protein:AAF55062.1,REFSEQ:NP_650366,GB_protein:AAF55062,FlyMine:FBpp0082446,modMine:FBpp0082446; MD5=80e183f86f85bd3ebc3ed8a8f156d8ee; length=422; release=r5.49; species=Dmel; </t>
  </si>
  <si>
    <t xml:space="preserve">&gt;FBpp0303078 type=protein; loc=3R:complement(10335708..10335873,10335958..10336472,10336541..10337128); ID=FBpp0303078; name=HtrA2-PB; parent=FBgn0038233,FBtr0330045; dbxref=FlyBase:FBpp0303078,FlyBase_Annotation_IDs:CG8464-PB; MD5=80e183f86f85bd3ebc3ed8a8f156d8ee; length=422; release=r5.49; species=Dmel; </t>
  </si>
  <si>
    <t xml:space="preserve">&gt;FBpp0081073 type=protein; loc=3R:complement(3350358..3350804,3350897..3351772,3354056..3354439); ID=FBpp0081073; name=alpha-Est6-PA; parent=FBgn0015574,FBtr0081549; dbxref=FlyBase:FBpp0081073,FlyBase_Annotation_IDs:CG1108-PA,GB_protein:AAF54009.1,REFSEQ:NP_524262,GB_protein:AAF54009,FlyMine:FBpp0081073,modMine:FBpp0081073; MD5=ebf2fa02e23e7adb0080e136eba56656; length=568; release=r5.49; species=Dmel; </t>
  </si>
  <si>
    <t xml:space="preserve">&gt;FBpp0081535 type=protein; loc=3R:complement(5156676..5156978,5157042..5157404,5157470..5157601); ID=FBpp0081535; name=CG16749-PA; parent=FBgn0037678,FBtr0082057; dbxref=FlyBase:FBpp0081535,FlyBase_Annotation_IDs:CG16749-PA,GB_protein:AAF54357.1,REFSEQ:NP_649881,GB_protein:AAF54357,FlyMine:FBpp0081535,modMine:FBpp0081535; MD5=d27bc5b556a52e0f99d2b9f171af8032; length=265; release=r5.49; species=Dmel; </t>
  </si>
  <si>
    <t xml:space="preserve">&gt;FBpp0086235 type=protein; loc=2R:join(12378822..12378923,12379003..12380505); ID=FBpp0086235; name=S-Lap8-PA; parent=FBgn0034132,FBtr0087087; dbxref=FlyBase:FBpp0086235,FlyBase_Annotation_IDs:CG4439-PA,GB_protein:AAF57992.1,REFSEQ:NP_611132,GB_protein:AAF57992,FlyMine:FBpp0086235,modMine:FBpp0086235; MD5=d3464cd0257dd284ce49afd52027f36a; length=534; release=r5.49; species=Dmel; </t>
  </si>
  <si>
    <t xml:space="preserve">&gt;FBpp0072282 type=protein; loc=2R:join(20671178..20671884,20671940..20672103,20672157..20672266,20672324..20672783,20672835..20672923); ID=FBpp0072282; name=CG3589-PA; parent=FBgn0035065,FBtr0072375; dbxref=FlyBase:FBpp0072282,FlyBase_Annotation_IDs:CG3589-PA,GB_protein:AAF47272.2,REFSEQ:NP_611968,GB_protein:AAF47272,FlyMine:FBpp0072282,modMine:FBpp0072282; MD5=b6e805f6df5afac0afb0b539530d242d; length=509; release=r5.49; species=Dmel; </t>
  </si>
  <si>
    <t xml:space="preserve">&gt;FBpp0082425 type=protein; loc=3R:join(10483220..10483277,10483366..10483544,10483982..10484129,10484202..10484899); ID=FBpp0082425; name=CG3505-PA; parent=FBgn0038250,FBtr0082966; dbxref=FlyBase:FBpp0082425,FlyBase_Annotation_IDs:CG3505-PA,GB_protein:AAF55084.2,REFSEQ:NP_650380,GB_protein:AAF55084,FlyMine:FBpp0082425,modMine:FBpp0082425; MD5=4456bef46b54a5191e09e42cf9c71fb8; length=360; release=r5.49; species=Dmel; </t>
  </si>
  <si>
    <t xml:space="preserve">&gt;FBpp0076389 type=protein; loc=3L:complement(8385958..8386746); ID=FBpp0076389; name=Jon66Cii-PA; parent=FBgn0035887,FBtr0076666; dbxref=FlyBase:FBpp0076389,FlyBase_Annotation_IDs:CG7170-PA,GB_protein:AAF50427.1,REFSEQ:NP_648217,GB_protein:AAF50427,FlyMine:FBpp0076389,modMine:FBpp0076389; MD5=0b1c9efb82c4ce6e8a40fede958ab4d2; length=262; release=r5.49; species=Dmel; </t>
  </si>
  <si>
    <t xml:space="preserve">&gt;FBpp0079693 type=protein; loc=2L:join(10662509..10662745,10668159..10668336,10668693..10669054,10669171..10669329,10670520..10671179); ID=FBpp0079693; name=CG31871-PA; parent=FBgn0051871,FBtr0080104; dbxref=FlyBase:FBpp0079693,FlyBase_Annotation_IDs:CG31871-PA,GB_protein:AAF52985.2,REFSEQ:NP_723607,GB_protein:AAF52985,FlyMine:FBpp0079693,modMine:FBpp0079693; MD5=1a642e5da23bb12d4667296daeabc50b; length=531; release=r5.49; species=Dmel; </t>
  </si>
  <si>
    <t xml:space="preserve">&gt;FBpp0084770 type=protein; loc=3R:complement(25066493..25066721,25066777..25067297,25067356..25067905,25067959..25068816,25068880..25069035,25069095..25069564); ID=FBpp0084770; name=CG31445-PA; parent=FBgn0051445,FBtr0085401; dbxref=FlyBase:FBpp0084770,FlyBase_Annotation_IDs:CG31445-PA,GB_protein:AAN14168.1,REFSEQ:NP_651689,GB_protein:AAN14168,FlyMine:FBpp0084770,modMine:FBpp0084770; MD5=85e908353c438d5538d2f57cbf0c7ee5; length=927; release=r5.49; species=Dmel; </t>
  </si>
  <si>
    <t xml:space="preserve">&gt;FBpp0304704 type=protein; loc=3R:complement(25066493..25066721,25066777..25067297,25067356..25067905,25067959..25068816,25068880..25069035,25069095..25069564); ID=FBpp0304704; name=CG31445-PB; parent=FBgn0051445,FBtr0332431; dbxref=FlyBase:FBpp0304704,FlyBase_Annotation_IDs:CG31445-PB; MD5=85e908353c438d5538d2f57cbf0c7ee5; length=927; release=r5.49; species=Dmel; </t>
  </si>
  <si>
    <t xml:space="preserve">&gt;FBpp0077226 type=protein; loc=2L:join(3714093..3714491,3714647..3716104,3716157..3716303,3716389..3716508); ID=FBpp0077226; name=CG2818-PA; parent=FBgn0031566,FBtr0077537; dbxref=FlyBase:FBpp0077226,FlyBase_Annotation_IDs:CG2818-PA,GB_protein:AAF51071.3,REFSEQ:NP_608804,GB_protein:AAF51071,FlyMine:FBpp0077226,modMine:FBpp0077226; MD5=0dbe10a728ba53922856e11daa75a784; length=707; release=r5.49; species=Dmel; </t>
  </si>
  <si>
    <t xml:space="preserve">&gt;FBpp0077227 type=protein; loc=2L:join(3714806..3716104,3716157..3716303,3716389..3716508); ID=FBpp0077227; name=CG2818-PB; parent=FBgn0031566,FBtr0077538; dbxref=FlyBase:FBpp0077227,FlyBase_Annotation_IDs:CG2818-PB,GB_protein:AAN10382.1,REFSEQ:NP_722936,GB_protein:AAN10382,FlyMine:FBpp0077227,modMine:FBpp0077227; MD5=77398e9e72910f46cbdb4640d7785fe4; length=521; release=r5.49; species=Dmel; </t>
  </si>
  <si>
    <t xml:space="preserve">&gt;FBpp0289635 type=protein; loc=3R:complement(10047850..10048255,10048474..10049254,10049365..10049530,10049604..10049801); ID=FBpp0289635; name=Sp212-PC; parent=FBgn0053329,FBtr0300406; dbxref=REFSEQ:NP_996209,GB_protein:AAS65151,FlyBase:FBpp0289635,FlyBase_Annotation_IDs:CG33329-PC,FlyMine:FBpp0289635,modMine:FBpp0289635; MD5=f57e9b29914eafd01b2816697a8dbcd5; length=516; release=r5.49; species=Dmel; </t>
  </si>
  <si>
    <t xml:space="preserve">&gt;FBpp0081872 type=protein; loc=3R:complement(7278729..7279021,7279174..7279542,7283308..7283344); ID=FBpp0081872; name=PGRP-LB-PC; parent=FBgn0037906,FBtr0082396; dbxref=FlyBase:FBpp0081872,FlyBase_Annotation_IDs:CG14704-PC,GB_protein:AAN13505.1,REFSEQ:NP_731575,GB_protein:AAN13505,FlyMine:FBpp0081872,modMine:FBpp0081872; MD5=9f1cef7861e2f16b3af22f3338fe6f7d; length=232; release=r5.49; species=Dmel; </t>
  </si>
  <si>
    <t xml:space="preserve">&gt;FBpp0081873 type=protein; loc=3R:complement(7278729..7279021,7279174..7279528); ID=FBpp0081873; name=PGRP-LB-PB; parent=FBgn0037906,FBtr0082397; dbxref=FlyBase:FBpp0081873,FlyBase_Annotation_IDs:CG14704-PB,GB_protein:AAN13506.1,REFSEQ:NP_731576,GB_protein:AAN13506,FlyMine:FBpp0081873,modMine:FBpp0081873; MD5=ae9982a4b035b97d7e20c347d13d362f; length=215; release=r5.49; species=Dmel; </t>
  </si>
  <si>
    <t xml:space="preserve">&gt;FBpp0081874 type=protein; loc=3R:complement(7278729..7279021,7279174..7279528); ID=FBpp0081874; name=PGRP-LB-PA; parent=FBgn0037906,FBtr0082398; dbxref=FlyBase:FBpp0081874,FlyBase_Annotation_IDs:CG14704-PA,GB_protein:AAF54643.1,REFSEQ:NP_650079,GB_protein:AAF54643; MD5=ae9982a4b035b97d7e20c347d13d362f; length=215; release=r5.49; species=Dmel; </t>
  </si>
  <si>
    <t xml:space="preserve">&gt;FBpp0297234 type=protein; loc=3R:complement(7278729..7279021,7279174..7279542,7286169..7286274); ID=FBpp0297234; name=PGRP-LB-PD; parent=FBgn0037906,FBtr0306097; dbxref=REFSEQ:NP_001247052,GB_protein:AFH06370,FlyBase:FBpp0297234,FlyBase_Annotation_IDs:CG14704-PD; MD5=2389aad51ec93b99513f8255e84b4ea2; length=255; release=r5.49; species=Dmel; </t>
  </si>
  <si>
    <t xml:space="preserve">&gt;FBpp0297235 type=protein; loc=3R:complement(7278729..7279021,7279174..7279528); ID=FBpp0297235; name=PGRP-LB-PE; parent=FBgn0037906,FBtr0306098; dbxref=REFSEQ:NP_001247053,GB_protein:AFH06371,FlyBase:FBpp0297235,FlyBase_Annotation_IDs:CG14704-PE; MD5=ae9982a4b035b97d7e20c347d13d362f; length=215; release=r5.49; species=Dmel; </t>
  </si>
  <si>
    <t xml:space="preserve">&gt;FBpp0297236 type=protein; loc=3R:complement(7278729..7279021,7279174..7279528); ID=FBpp0297236; name=PGRP-LB-PF; parent=FBgn0037906,FBtr0306099; dbxref=REFSEQ:NP_001247054,GB_protein:AFH06372,FlyBase:FBpp0297236,FlyBase_Annotation_IDs:CG14704-PF; MD5=ae9982a4b035b97d7e20c347d13d362f; length=215; release=r5.49; species=Dmel; </t>
  </si>
  <si>
    <t xml:space="preserve">&gt;FBpp0086193 type=protein; loc=2R:join(12760581..12760824,12760894..12761129); ID=FBpp0086193; name=CG6429-PA; parent=FBgn0046999,FBtr0087044; dbxref=FlyBase:FBpp0086193,FlyBase_Annotation_IDs:CG6429-PA,GB_protein:AAF57938.2,REFSEQ:NP_611164,GB_protein:AAF57938,FlyMine:FBpp0086193,modMine:FBpp0086193; MD5=9ab29fccdf83d080141cd347cf30b219; length=159; release=r5.49; species=Dmel; </t>
  </si>
  <si>
    <t xml:space="preserve">&gt;FBpp0070801 type=protein; loc=X:complement(5660124..5660901,5661107..5661260,5661322..5661727); ID=FBpp0070801; name=CG3097-PA; parent=FBgn0029804,FBtr0070836; dbxref=FlyBase:FBpp0070801,FlyBase_Annotation_IDs:CG3097-PA,GB_protein:AAF46080.2,REFSEQ:NP_572259,GB_protein:AAF46080,FlyMine:FBpp0070801,modMine:FBpp0070801; MD5=602df89ef5a890b9237b3728b51627db; length=445; release=r5.49; species=Dmel; </t>
  </si>
  <si>
    <t xml:space="preserve">&gt;FBpp0084878 type=protein; loc=3R:complement(25749512..25750309); ID=FBpp0084878; name=Jon99Cii-PA; parent=FBgn0003356,FBtr0085512; dbxref=FlyBase:FBpp0084878,FlyBase_Annotation_IDs:CG31034-PA,GB_protein:AAF56972.1,REFSEQ:NP_524554,GB_protein:AAF56972,FlyMine:FBpp0084878,modMine:FBpp0084878; MD5=1e2effa48fa812e3aa6d92a4da9867ca; length=265; release=r5.49; species=Dmel; </t>
  </si>
  <si>
    <t xml:space="preserve">&gt;FBpp0084699 type=protein; loc=3R:24706525..24708627; ID=FBpp0084699; name=CG14527-PA; parent=FBgn0039613,FBtr0085330; dbxref=FlyBase:FBpp0084699,FlyBase_Annotation_IDs:CG14527-PA,GB_protein:AAF56829.1,REFSEQ:NP_651645,GB_protein:AAF56829,FlyMine:FBpp0084699,modMine:FBpp0084699; MD5=9c924580e12c1a1c189f63c9f48dc06a; length=700; release=r5.49; species=Dmel; </t>
  </si>
  <si>
    <t xml:space="preserve">&gt;FBpp0073978 type=protein; loc=X:complement(15659540..15660268,15660343..15660444); ID=FBpp0073978; name=CG8952-PA; parent=FBgn0030688,FBtr0074193; dbxref=FlyBase:FBpp0073978,FlyBase_Annotation_IDs:CG8952-PA,GB_protein:AAF48510.1,REFSEQ:NP_573072,GB_protein:AAF48510,FlyMine:FBpp0073978,modMine:FBpp0073978; MD5=cbdde8d259d5cb0efa3a1cf226dbfade; length=276; release=r5.49; species=Dmel; </t>
  </si>
  <si>
    <t xml:space="preserve">&gt;FBpp0288561 type=protein; loc=2R:complement(16241719..16242558); ID=FBpp0288561; name=CG11192-PB; parent=FBgn0034507,FBtr0290122; dbxref=FlyBase:FBpp0288561,FlyBase_Annotation_IDs:CG11192-PB,REFSEQ:NP_611479,GB_protein:AAF57469,FlyMine:FBpp0288561,modMine:FBpp0288561; MD5=fcabebbe6631033ac75489425d22658f; length=279; release=r5.49; species=Dmel; </t>
  </si>
  <si>
    <t xml:space="preserve">&gt;FBpp0087874 type=protein; loc=2R:complement(4155180..4155567,4155625..4155790,4155878..4155976,4156198..4156522,4156592..4156813); ID=FBpp0087874; name=CG30371-PA; parent=FBgn0050371,FBtr0088798; dbxref=FlyBase:FBpp0087874,FlyBase_Annotation_IDs:CG30371-PA,GB_protein:AAF59107.2,REFSEQ:NP_610370,GB_protein:AAF59107,FlyMine:FBpp0087874,modMine:FBpp0087874; MD5=5c22bf5f321f4b692f299d85bfda8480; length=399; release=r5.49; species=Dmel; </t>
  </si>
  <si>
    <t xml:space="preserve">&gt;FBpp0082218 type=protein; loc=3R:join(9205862..9205934,9205991..9206540,9206618..9207065); ID=FBpp0082218; name=CG8870-PA; parent=FBgn0038144,FBtr0082750; dbxref=FlyBase:FBpp0082218,FlyBase_Annotation_IDs:CG8870-PA,GB_protein:AAF54938.2,REFSEQ:NP_731802,GB_protein:AAF54938,FlyMine:FBpp0082218,modMine:FBpp0082218; MD5=ef782f91abda193996f5f8266788075d; length=356; release=r5.49; species=Dmel; </t>
  </si>
  <si>
    <t xml:space="preserve">&gt;FBpp0307434 type=protein; loc=3R:join(9201537..9201585,9205991..9206540,9206618..9207065); ID=FBpp0307434; name=CG8870-PB; parent=FBgn0038144,FBtr0335456; dbxref=FlyBase:FBpp0307434,FlyBase_Annotation_IDs:CG8870-PB; MD5=5209dd47ec953ccbec687411f3b5bc75; length=348; release=r5.49; species=Dmel; </t>
  </si>
  <si>
    <t xml:space="preserve">&gt;FBpp0078120 type=protein; loc=3L:complement(21606925..21607112,21607165..21607723,21607780..21608519,21608620..21609472,21609531..21610070,21610249..21610407); ID=FBpp0078120; name=S1P-PA; parent=FBgn0037105,FBtr0078466; dbxref=GB_protein:AAF51752.2,GB_protein:AAF51752.3,FlyBase:FBpp0078120,FlyBase_Annotation_IDs:CG7169-PA,REFSEQ:NP_649337,GB_protein:AAF51752,FlyMine:FBpp0078120,modMine:FBpp0078120; MD5=b705854f4c47660b76d4351ef3926843; length=1012; release=r5.49; species=Dmel; </t>
  </si>
  <si>
    <t xml:space="preserve">&gt;FBpp0082210 type=protein; loc=3R:join(9128447..9128456,9128520..9128902,9129848..9130218,9135868..9136830,9136896..9137039,9137126..9137617,9137675..9138350); ID=FBpp0082210; name=CG32473-PA; parent=FBgn0052473,FBtr0082742; dbxref=FlyBase:FBpp0082210,FlyBase_Annotation_IDs:CG32473-PA,GB_protein:AAF54928.2,REFSEQ:NP_731786,GB_protein:AAF54928,FlyMine:FBpp0082210,modMine:FBpp0082210; MD5=05eeda5898de8d4a866b7d904a60d393; length=1012; release=r5.49; species=Dmel; </t>
  </si>
  <si>
    <t xml:space="preserve">&gt;FBpp0082211 type=protein; loc=3R:join(9134311..9134626,9135191..9135677,9135868..9136830,9136896..9137039,9137126..9137617,9137675..9138350); ID=FBpp0082211; name=CG32473-PC; parent=FBgn0052473,FBtr0082743; dbxref=FlyBase:FBpp0082211,FlyBase_Annotation_IDs:CG32473-PC,GB_protein:AAN13553.1,REFSEQ:NP_731787,GB_protein:AAN13553,FlyMine:FBpp0082211,modMine:FBpp0082211; MD5=4e6185d4e9320162f82c440e30d4fb3d; length=1025; release=r5.49; species=Dmel; </t>
  </si>
  <si>
    <t xml:space="preserve">&gt;FBpp0082212 type=protein; loc=3R:join(9135241..9135677,9135868..9136830,9136896..9137039,9137126..9137617,9137675..9138350); ID=FBpp0082212; name=CG32473-PB; parent=FBgn0052473,FBtr0082744; dbxref=FlyBase:FBpp0082212,FlyBase_Annotation_IDs:CG32473-PB,GB_protein:AAN13554.1,REFSEQ:NP_650276,GB_protein:AAN13554,FlyMine:FBpp0082212,modMine:FBpp0082212; MD5=295fc5f23f45a9dd02678124d6caf43f; length=903; release=r5.49; species=Dmel; </t>
  </si>
  <si>
    <t xml:space="preserve">&gt;FBpp0075901 type=protein; loc=3L:join(11304897..11305154,11305228..11305551,11305607..11306458); ID=FBpp0075901; name=CG7573-PB; parent=FBgn0036153,FBtr0076171; dbxref=GB_protein:AAN11886.2,GB_protein:AAN11886.1,FlyBase:FBpp0075901,FlyBase_Annotation_IDs:CG7573-PB,REFSEQ:NP_729695,GB_protein:AAN11886,FlyMine:FBpp0075901,modMine:FBpp0075901; MD5=685ca12ce0e93af07569f1c45d1b01e9; length=477; release=r5.49; species=Dmel; </t>
  </si>
  <si>
    <t xml:space="preserve">&gt;FBpp0075833 type=protein; loc=3L:11619580..11620767; ID=FBpp0075833; name=PCID2-PA; parent=FBgn0036184,FBtr0076102; dbxref=FlyBase:FBpp0075833,FlyBase_Annotation_IDs:CG7351-PA,GB_protein:AAF50037.2,REFSEQ:NP_648486,GB_protein:AAF50037,FlyMine:FBpp0075833,modMine:FBpp0075833; MD5=6f8bf71cefb79213e7835e94425dc829; length=395; release=r5.49; species=Dmel; </t>
  </si>
  <si>
    <t xml:space="preserve">&gt;FBpp0292856 type=protein; loc=X:complement(17035124..17035236,17035359..17035514,17035727..17035794,17036300..17036740,17036835..17036896); ID=FBpp0292856; name=mei-217-PC; parent=FBgn0028581,FBtr0303848; dbxref=FlyBase:FBpp0292856,FlyBase_Annotation_IDs:CG33935-PC,REFSEQ:NP_001027069,GB_protein:AAO41688,FlyMine:FBpp0292856,modMine:FBpp0292856; MD5=c63b92a048124161a0371470e0356b41; length=279; release=r5.49; species=Dmel; </t>
  </si>
  <si>
    <t xml:space="preserve">&gt;FBpp0074969 type=protein; loc=3L:complement(17539968..17540488,17541278..17541562,17541650..17541912,17541974..17542143); ID=FBpp0074969; name=Jon74E-PA; parent=FBgn0023197,FBtr0075207; dbxref=FlyBase:FBpp0074969,FlyBase_Annotation_IDs:CG6298-PA,GB_protein:AAF49327.1,REFSEQ:NP_648994,GB_protein:AAF49327,FlyMine:FBpp0074969,modMine:FBpp0074969; MD5=a39cc6ed64a3b6a153b52e971beb3d1c; length=412; release=r5.49; species=Dmel; </t>
  </si>
  <si>
    <t xml:space="preserve">&gt;FBpp0292220 type=protein; loc=3L:complement(17541249..17541562,17541650..17541912,17541974..17542143); ID=FBpp0292220; name=Jon74E-PB; parent=FBgn0023197,FBtr0303101; dbxref=FlyBase:FBpp0292220,FlyBase_Annotation_IDs:CG6298-PB,REFSEQ:NP_001189126,GB_protein:ADV37562,FlyMine:FBpp0292220,modMine:FBpp0292220; MD5=36be21630ae56ed9f61831ed854b526f; length=248; release=r5.49; species=Dmel; </t>
  </si>
  <si>
    <t xml:space="preserve">&gt;FBpp0075107 type=protein; loc=3L:complement(16720443..16720960,16721029..16721083); ID=FBpp0075107; name=PGRP-SB1-PA; parent=FBgn0043578,FBtr0075348; dbxref=FlyBase:FBpp0075107,FlyBase_Annotation_IDs:CG9681-PA,GB_protein:AAF49420.1,REFSEQ:NP_648917,GB_protein:AAF49420,FlyMine:FBpp0075107,modMine:FBpp0075107; MD5=f49d960a4ad0edc01c0fbd81fafb20ab; length=190; release=r5.49; species=Dmel; </t>
  </si>
  <si>
    <t xml:space="preserve">&gt;FBpp0086312 type=protein; loc=2R:complement(12241743..12242134,12242199..12242353,12242411..12242456,12242519..12242720); ID=FBpp0086312; name=CG30098-PA; parent=FBgn0050098,FBtr0087168; dbxref=FlyBase_Annotation_IDs:CG30098-PA,FlyBase:FBpp0086312,GB_protein:AAM68520.1,GB_protein:AAM68520.2,REFSEQ:NP_725573,GB_protein:AAM68520,FlyMine:FBpp0086312,modMine:FBpp0086312; MD5=f2b8290f00dc4aca6534913e0be37bf9; length=264; release=r5.49; species=Dmel; </t>
  </si>
  <si>
    <t xml:space="preserve">&gt;FBpp0087786 type=protein; loc=2R:4597268..4597825; ID=FBpp0087786; name=PGRP-SC1a-PA; parent=FBgn0043576,FBtr0088707; dbxref=FlyBase:FBpp0087786,FlyBase_Annotation_IDs:CG14746-PA,GB_protein:AAF59054.1,REFSEQ:NP_610407,GB_protein:AAF59054,FlyMine:FBpp0087786,modMine:FBpp0087786; MD5=77d2472f17a1ea873a2e65d6f37caeae; length=185; release=r5.49; species=Dmel; </t>
  </si>
  <si>
    <t xml:space="preserve">&gt;FBpp0074136 type=protein; loc=X:complement(16596989..16597541,16597663..16597895); ID=FBpp0074136; name=CG9673-PA; parent=FBgn0030775,FBtr0074362; dbxref=FlyBase:FBpp0074136,FlyBase_Annotation_IDs:CG9673-PA,GB_protein:AAF48649.1,REFSEQ:NP_573149,GB_protein:AAF48649,FlyMine:FBpp0074136,modMine:FBpp0074136; MD5=9937acc8f1de9e90ef7c0391c5147ae1; length=261; release=r5.49; species=Dmel; </t>
  </si>
  <si>
    <t xml:space="preserve">&gt;FBpp0071614 type=protein; loc=2R:complement(17408116..17408624,17408683..17408907,17409122..17409338); ID=FBpp0071614; name=CG30289-PA; parent=FBgn0050289,FBtr0071697; dbxref=FlyBase:FBpp0071614,FlyBase_Annotation_IDs:CG30289-PA,GB_protein:AAM70918.2,REFSEQ:NP_726081,GB_protein:AAM70918,FlyMine:FBpp0071614,modMine:FBpp0071614; MD5=549ca02c475de66fac5a0c02a525776b; length=316; release=r5.49; species=Dmel; </t>
  </si>
  <si>
    <t xml:space="preserve">&gt;FBpp0078010 type=protein; loc=3L:join(21494565..21494822,21495266..21495409,21495564..21496215,21496273..21496463,21496522..21496956); ID=FBpp0078010; name=Est-Q-PA; parent=FBgn0037090,FBtr0078354; dbxref=FlyBase:FBpp0078010,FlyBase_Annotation_IDs:CG7529-PA,GB_protein:AAF51734.1,REFSEQ:NP_649321,GB_protein:AAF51734,FlyMine:FBpp0078010,modMine:FBpp0078010; MD5=691fd41d2ff28cda7b3f020acb0a4726; length=559; release=r5.49; species=Dmel; </t>
  </si>
  <si>
    <t xml:space="preserve">&gt;FBpp0086191 type=protein; loc=2R:join(12757026..12757107,12758775..12758945,12759016..12759248); ID=FBpp0086191; name=CG6426-PA; parent=FBgn0034162,FBtr0087042; dbxref=FlyBase:FBpp0086191,FlyBase_Annotation_IDs:CG6426-PA,GB_protein:AAF57940.2,REFSEQ:NP_611163,GB_protein:AAF57940,FlyMine:FBpp0086191,modMine:FBpp0086191; MD5=cbf36a34102e080dcf785b7e6a581e2d; length=161; release=r5.49; species=Dmel; </t>
  </si>
  <si>
    <t xml:space="preserve">&gt;FBpp0070000 type=protein; loc=X:join(19857988..19858104,19858815..19858977,19859039..19859159,19859230..19859544,19859610..19860104,19860216..19861045,19861114..19861256,19861317..19861493); ID=FBpp0070000; name=Nep3-PA; parent=FBgn0031081,FBtr0070000; dbxref=FlyBase:FBpp0070000,FlyBase_Annotation_IDs:CG9565-PA,GB_protein:AAF45370.2,REFSEQ:NP_523417,GB_protein:AAF45370,FlyMine:FBpp0070000,modMine:FBpp0070000; MD5=19dfee3c4d8ec74f121a5b5f7f7682e1; length=786; release=r5.49; species=Dmel; </t>
  </si>
  <si>
    <t xml:space="preserve">&gt;FBpp0300206 type=protein; loc=X:join(19857988..19858104,19858815..19858977,19859039..19859159,19859230..19859544,19859610..19860104,19860216..19861045,19861114..19861256,19861317..19861493); ID=FBpp0300206; name=Nep3-PB; parent=FBgn0031081,FBtr0307554; dbxref=REFSEQ:NP_001245775,GB_protein:AFH07487,FlyBase:FBpp0300206,FlyBase_Annotation_IDs:CG9565-PB; MD5=19dfee3c4d8ec74f121a5b5f7f7682e1; length=786; release=r5.49; species=Dmel; </t>
  </si>
  <si>
    <t xml:space="preserve">&gt;FBpp0300207 type=protein; loc=X:join(19857988..19858104,19858815..19858977,19859039..19859159,19859230..19859544,19859610..19860104,19860216..19861045,19861114..19861256,19861317..19861493); ID=FBpp0300207; name=Nep3-PC; parent=FBgn0031081,FBtr0307555; dbxref=REFSEQ:NP_001245776,GB_protein:AFH07488,FlyBase:FBpp0300207,FlyBase_Annotation_IDs:CG9565-PC; MD5=19dfee3c4d8ec74f121a5b5f7f7682e1; length=786; release=r5.49; species=Dmel; </t>
  </si>
  <si>
    <t xml:space="preserve">&gt;FBpp0112080 type=protein; loc=3L:complement(12468107..12468346,12468404..12468620,12468679..12468793,12468854..12469329,12469550..12470377,12470924..12471231,12472812..12472874); ID=FBpp0112080; name=CG10663-PB; parent=FBgn0036287,FBtr0113167; dbxref=REFSEQ:NP_001097592,GB_protein:ABW08531,FlyBase:FBpp0112080,FlyBase_Annotation_IDs:CG10663-PB,FlyMine:FBpp0112080,modMine:FBpp0112080; MD5=b772964a5945a2212eb736943c9a10b7; length=748; release=r5.49; species=Dmel; </t>
  </si>
  <si>
    <t xml:space="preserve">&gt;FBpp0076116 type=protein; loc=3L:9631227..9632006; ID=FBpp0076116; name=CG8329-PA; parent=FBgn0036022,FBtr0076387; dbxref=FlyBase:FBpp0076116,FlyBase_Annotation_IDs:CG8329-PA,GB_protein:AAF50233.1,REFSEQ:NP_648339,GB_protein:AAF50233,FlyMine:FBpp0076116,modMine:FBpp0076116; MD5=28c7145a94d8a3bc0d5de75f3542f97f; length=259; release=r5.49; species=Dmel; </t>
  </si>
  <si>
    <t xml:space="preserve">&gt;FBpp0080324 type=protein; loc=2L:complement(15757096..15757705,15757767..15758078,15758141..15759360,15759417..15759845,15760210..15760342,15760402..15760568); ID=FBpp0080324; name=Gli-PA; parent=FBgn0001987,FBtr0080765; dbxref=FlyBase:FBpp0080324,FlyBase_Annotation_IDs:CG3903-PA,GB_protein:AAF53482.2,REFSEQ:NP_476602,GB_protein:AAF53482; MD5=dfad14928cce9b401edb8847b7d08c0f; length=956; release=r5.49; species=Dmel; </t>
  </si>
  <si>
    <t xml:space="preserve">&gt;FBpp0080325 type=protein; loc=2L:complement(15757096..15757705,15757767..15758078,15758141..15759360,15759417..15759695); ID=FBpp0080325; name=Gli-PB; parent=FBgn0001987,FBtr0080766; dbxref=FlyBase:FBpp0080325,FlyBase_Annotation_IDs:CG3903-PB,GB_protein:AAN10913.1,REFSEQ:NP_723931,GB_protein:AAN10913,FlyMine:FBpp0080325,modMine:FBpp0080325; MD5=f95c3ff747e1557861531d7cb44ea85c; length=806; release=r5.49; species=Dmel; </t>
  </si>
  <si>
    <t xml:space="preserve">&gt;FBpp0080326 type=protein; loc=2L:complement(15757096..15757705,15757767..15758078,15758141..15759360,15759417..15759845,15760210..15760342,15760402..15760568); ID=FBpp0080326; name=Gli-PC; parent=FBgn0001987,FBtr0080767; dbxref=FlyBase:FBpp0080326,FlyBase_Annotation_IDs:CG3903-PC,GB_protein:AAN10910.1,REFSEQ:NP_723928,GB_protein:AAN10910; MD5=dfad14928cce9b401edb8847b7d08c0f; length=956; release=r5.49; species=Dmel; </t>
  </si>
  <si>
    <t xml:space="preserve">&gt;FBpp0080327 type=protein; loc=2L:complement(15757096..15757705,15757767..15758078,15758141..15759360,15759417..15759845,15760210..15760342,15760402..15760568); ID=FBpp0080327; name=Gli-PD; parent=FBgn0001987,FBtr0080768; dbxref=FlyBase:FBpp0080327,FlyBase_Annotation_IDs:CG3903-PD,GB_protein:AAN10911.1,REFSEQ:NP_723929,GB_protein:AAN10911; MD5=dfad14928cce9b401edb8847b7d08c0f; length=956; release=r5.49; species=Dmel; </t>
  </si>
  <si>
    <t xml:space="preserve">&gt;FBpp0080328 type=protein; loc=2L:complement(15757096..15757705,15757767..15758078,15758141..15759360,15759417..15759845,15760210..15760342,15760402..15760568); ID=FBpp0080328; name=Gli-PE; parent=FBgn0001987,FBtr0080769; dbxref=GB_protein:AAN10912.1,FlyBase:FBpp0080328,FlyBase_Annotation_IDs:CG3903-PE,REFSEQ:NP_723930,GB_protein:AAN10912,FlyMine:FBpp0080328,modMine:FBpp0080328; MD5=dfad14928cce9b401edb8847b7d08c0f; length=956; release=r5.49; species=Dmel; </t>
  </si>
  <si>
    <t xml:space="preserve">&gt;FBpp0290173 type=protein; loc=2R:complement(17423280..17423686,17423750..17423928,17423987..17424032,17424088..17424289); ID=FBpp0290173; name=CG30286-PB; parent=FBgn0050286,FBtr0300951; dbxref=REFSEQ:NP_726082,GB_protein:AAM70920,FlyBase:FBpp0290173,FlyBase_Annotation_IDs:CG30286-PB,FlyMine:FBpp0290173,modMine:FBpp0290173; MD5=2d51c2e525910805483175a5972496dd; length=277; release=r5.49; species=Dmel; </t>
  </si>
  <si>
    <t xml:space="preserve">&gt;FBpp0290174 type=protein; loc=2R:complement(17423718..17423928,17423987..17424032,17424088..17424289); ID=FBpp0290174; name=CG30286-PC; parent=FBgn0050286,FBtr0300952; dbxref=REFSEQ:NP_001163239,GB_protein:ACZ94511,FlyBase:FBpp0290174,FlyBase_Annotation_IDs:CG30286-PC,FlyMine:FBpp0290174,modMine:FBpp0290174; MD5=f5c553f1a56f5db47502f4c6f06ceb73; length=152; release=r5.49; species=Dmel; </t>
  </si>
  <si>
    <t xml:space="preserve">&gt;FBpp0305252 type=protein; loc=3L:complement(14512953..14513126,14513198..14513766,14514386..14514767); ID=FBpp0305252; name=CG4613-PB; parent=FBgn0036427,FBtr0333038; dbxref=FlyBase:FBpp0305252,FlyBase_Annotation_IDs:CG4613-PB; MD5=91d1a25557bb6e6dade3e9c3e8b5e25b; length=374; release=r5.49; species=Dmel; </t>
  </si>
  <si>
    <t xml:space="preserve">&gt;FBpp0305253 type=protein; loc=3L:complement(14512953..14513126,14513198..14513766,14514386..14514767); ID=FBpp0305253; name=CG4613-PC; parent=FBgn0036427,FBtr0333039; dbxref=FlyBase:FBpp0305253,FlyBase_Annotation_IDs:CG4613-PC; MD5=91d1a25557bb6e6dade3e9c3e8b5e25b; length=374; release=r5.49; species=Dmel; </t>
  </si>
  <si>
    <t xml:space="preserve">&gt;FBpp0084624 type=protein; loc=3R:join(23780743..23781888,23781953..23782960); ID=FBpp0084624; name=CG5527-PA; parent=FBgn0039564,FBtr0085255; dbxref=FlyBase:FBpp0084624,FlyBase_Annotation_IDs:CG5527-PA,GB_protein:AAF56767.1,REFSEQ:NP_651603,GB_protein:AAF56767,FlyMine:FBpp0084624,modMine:FBpp0084624; MD5=f3372668a7ba851a41619b743848574b; length=717; release=r5.49; species=Dmel; </t>
  </si>
  <si>
    <t xml:space="preserve">&gt;FBpp0084450 type=protein; loc=3R:complement(22829042..22830755,22830809..22831085,22831140..22831179); ID=FBpp0084450; name=CG6296-PA; parent=FBgn0039470,FBtr0085078; dbxref=FlyBase:FBpp0084450,FlyBase_Annotation_IDs:CG6296-PA,GB_protein:AAF56648.1,REFSEQ:NP_651520,GB_protein:AAF56648,FlyMine:FBpp0084450,modMine:FBpp0084450; MD5=975c75e026406686b346297cacf1cf73; length=676; release=r5.49; species=Dmel; </t>
  </si>
  <si>
    <t xml:space="preserve">&gt;FBpp0085582 type=protein; loc=2R:join(16145698..16148064,16148126..16148251,16148312..16148464); ID=FBpp0085582; name=Hsl-PB; parent=FBgn0034491,FBtr0086270; dbxref=FlyBase:FBpp0085582,FlyBase_Annotation_IDs:CG11055-PB,GB_protein:AAF57495.1,REFSEQ:NP_611463,GB_protein:AAF57495; MD5=19d1939e3dd71033a8a2b805724ab2b8; length=881; release=r5.49; species=Dmel; </t>
  </si>
  <si>
    <t xml:space="preserve">&gt;FBpp0085583 type=protein; loc=2R:join(16145698..16148064,16148126..16148251,16148312..16148464); ID=FBpp0085583; name=Hsl-PA; parent=FBgn0034491,FBtr0086271; dbxref=FlyBase:FBpp0085583,FlyBase_Annotation_IDs:CG11055-PA,GB_protein:AAF57494.1,REFSEQ:NP_725941,GB_protein:AAF57494,FlyMine:FBpp0085583,modMine:FBpp0085583; MD5=19d1939e3dd71033a8a2b805724ab2b8; length=881; release=r5.49; species=Dmel; </t>
  </si>
  <si>
    <t xml:space="preserve">&gt;FBpp0085584 type=protein; loc=2R:join(16145698..16148064,16148126..16148251,16148312..16148464); ID=FBpp0085584; name=Hsl-PC; parent=FBgn0034491,FBtr0086272; dbxref=FlyBase:FBpp0085584,FlyBase_Annotation_IDs:CG11055-PC,GB_protein:AAM68400.1,REFSEQ:NP_725942,GB_protein:AAM68400; MD5=19d1939e3dd71033a8a2b805724ab2b8; length=881; release=r5.49; species=Dmel; </t>
  </si>
  <si>
    <t xml:space="preserve">&gt;FBpp0072677 type=protein; loc=3L:complement(1752633..1753310,1753438..1753943,1754001..1754165,1754237..1754342); ID=FBpp0072677; name=Cht2-PA; parent=FBgn0022702,FBtr0072795; dbxref=FlyBase:FBpp0072677,FlyBase_Annotation_IDs:CG2054-PA,GB_protein:AAF47562.1,REFSEQ:NP_477298,GB_protein:AAF47562,FlyMine:FBpp0072677,modMine:FBpp0072677; MD5=039e4579ed267f7ef4958d20b4e479cd; length=484; release=r5.49; species=Dmel; </t>
  </si>
  <si>
    <t xml:space="preserve">&gt;FBpp0306200 type=protein; loc=3L:complement(1752633..1753310,1753438..1753943,1754001..1754165,1754237..1754342); ID=FBpp0306200; name=Cht2-PC; parent=FBgn0022702,FBtr0334075; dbxref=FlyBase:FBpp0306200,FlyBase_Annotation_IDs:CG2054-PC; MD5=039e4579ed267f7ef4958d20b4e479cd; length=484; release=r5.49; species=Dmel; </t>
  </si>
  <si>
    <t xml:space="preserve">&gt;FBpp0297108 type=protein; loc=3L:complement(1752633..1753310,1753438..1753943,1754001..1754165,1754237..1754342); ID=FBpp0297108; name=Cht2-PB; parent=FBgn0022702,FBtr0305966; dbxref=REFSEQ:NP_001246550,GB_protein:AFH04221,FlyBase:FBpp0297108,FlyBase_Annotation_IDs:CG2054-PB; MD5=039e4579ed267f7ef4958d20b4e479cd; length=484; release=r5.49; species=Dmel; </t>
  </si>
  <si>
    <t xml:space="preserve">&gt;FBpp0078885 type=protein; loc=2L:6381298..6383352; ID=FBpp0078885; name=CG9507-PA; parent=FBgn0031808,FBtr0079255; dbxref=FlyBase:FBpp0078885,FlyBase_Annotation_IDs:CG9507-PA,GB_protein:AAF52376.1,REFSEQ:NP_609022,GB_protein:AAF52376,FlyMine:FBpp0078885,modMine:FBpp0078885; MD5=5fa410b036a23098c2a19948bc6977bf; length=684; release=r5.49; species=Dmel; </t>
  </si>
  <si>
    <t xml:space="preserve">&gt;FBpp0074809 type=protein; loc=3L:complement(18983927..18985825,18988531..18988593); ID=FBpp0074809; name=CG18135-PA; parent=FBgn0036837,FBtr0075042; dbxref=FlyBase:FBpp0074809,FlyBase_Annotation_IDs:CG18135-PA,GB_protein:AAF49202.2,REFSEQ:NP_649082,GB_protein:AAF49202,FlyMine:FBpp0074809,modMine:FBpp0074809; MD5=e9e5790ea04bf403742ded720a5aa8d2; length=653; release=r5.49; species=Dmel; </t>
  </si>
  <si>
    <t xml:space="preserve">&gt;FBpp0074810 type=protein; loc=3L:complement(18983927..18985825,18991101..18991112); ID=FBpp0074810; name=CG18135-PB; parent=FBgn0036837,FBtr0075043; dbxref=FlyBase:FBpp0074810,FlyBase_Annotation_IDs:CG18135-PB,GB_protein:AAO41236.1,REFSEQ:NP_788524,GB_protein:AAO41236,FlyMine:FBpp0074810,modMine:FBpp0074810; MD5=d638db943492fcf215c3738fa0350f21; length=636; release=r5.49; species=Dmel; </t>
  </si>
  <si>
    <t xml:space="preserve">&gt;FBpp0074811 type=protein; loc=3L:complement(18983927..18985825,18986826..18987062); ID=FBpp0074811; name=CG18135-PC; parent=FBgn0036837,FBtr0075044; dbxref=FlyBase:FBpp0074811,FlyBase_Annotation_IDs:CG18135-PC,GB_protein:AAO41237.1,REFSEQ:NP_788525,GB_protein:AAO41237,FlyMine:FBpp0074811,modMine:FBpp0074811; MD5=3715675bc6c1b4147a76d2ca5553b980; length=711; release=r5.49; species=Dmel; </t>
  </si>
  <si>
    <t xml:space="preserve">&gt;FBpp0074812 type=protein; loc=3L:complement(18983927..18986239); ID=FBpp0074812; name=CG18135-PD; parent=FBgn0036837,FBtr0075045; dbxref=FlyBase:FBpp0074812,FlyBase_Annotation_IDs:CG18135-PD,GB_protein:AAO41238.1,REFSEQ:NP_788526,GB_protein:AAO41238,FlyMine:FBpp0074812,modMine:FBpp0074812; MD5=ce865800ff28b03a7ee24e35bc3c1c08; length=770; release=r5.49; species=Dmel; </t>
  </si>
  <si>
    <t xml:space="preserve">&gt;FBpp0304897 type=protein; loc=3L:complement(18983927..18985876); ID=FBpp0304897; name=CG18135-PE; parent=FBgn0036837,FBtr0332651; dbxref=FlyBase:FBpp0304897,FlyBase_Annotation_IDs:CG18135-PE; MD5=4f9522dc8edbf06f19e9edd51542177d; length=649; release=r5.49; species=Dmel; </t>
  </si>
  <si>
    <t xml:space="preserve">&gt;FBpp0301557 type=protein; loc=X:complement(11879816..11880329,11880452..11881003,11881083..11881225); ID=FBpp0301557; name=gd-PB; parent=FBgn0000808,FBtr0309804; dbxref=FlyBase:FBpp0301557,FlyBase_Annotation_IDs:CG1505-PB,REFSEQ:NP_511134,GB_protein:AAF48122; MD5=a78a351dde3f18cf1f2042401d97d755; length=402; release=r5.49; species=Dmel; </t>
  </si>
  <si>
    <t xml:space="preserve">&gt;FBpp0304587 type=protein; loc=X:complement(11879816..11880329,11880452..11881003,11881083..11881239,11881304..11881454,11881507..11881719); ID=FBpp0304587; name=gd-PC; parent=FBgn0000808,FBtr0332308; dbxref=FlyBase:FBpp0304587,FlyBase_Annotation_IDs:CG1505-PC; MD5=5007a0a8c1ed6ddd661372db7cf578af; length=528; release=r5.49; species=Dmel; </t>
  </si>
  <si>
    <t xml:space="preserve">&gt;FBpp0304588 type=protein; loc=X:complement(11879816..11880329,11880452..11881003,11881083..11881239,11881304..11881463,11881507..11881719); ID=FBpp0304588; name=gd-PD; parent=FBgn0000808,FBtr0332309; dbxref=FlyBase:FBpp0304588,FlyBase_Annotation_IDs:CG1505-PD; MD5=cd462854fa7e5d965658a1aacd41f73e; length=531; release=r5.49; species=Dmel; </t>
  </si>
  <si>
    <t xml:space="preserve">&gt;FBpp0304589 type=protein; loc=X:complement(11881003..11881003,11881065..11881239,11881304..11881454,11881507..11881719); ID=FBpp0304589; name=gd-PE; parent=FBgn0000808,FBtr0332310; dbxref=FlyBase:FBpp0304589,FlyBase_Annotation_IDs:CG1505-PE; MD5=79407bac484e770a74a2a094e5dd9c6e; length=179; release=r5.49; species=Dmel; </t>
  </si>
  <si>
    <t xml:space="preserve">&gt;FBpp0290172 type=protein; loc=2R:complement(17427089..17427501,17427559..17427698,17427753..17427795,17427853..17428078); ID=FBpp0290172; name=CG30283-PB; parent=FBgn0260477,FBtr0300950; dbxref=REFSEQ:NP_611587,GB_protein:AAF46731,FlyBase:FBpp0290172,FlyBase_Annotation_IDs:CG30283-PB,FlyMine:FBpp0290172,modMine:FBpp0290172; MD5=4a8f88ecf7061832d38903b824cc592f; length=273; release=r5.49; species=Dmel; </t>
  </si>
  <si>
    <t xml:space="preserve">&gt;FBpp0083523 type=protein; loc=3R:join(17565890..17566365,17567389..17567547,17567607..17568081,17568150..17568388,17568464..17569709,17569770..17570081); ID=FBpp0083523; name=CG5849-PA; parent=FBgn0038897,FBtr0084125; dbxref=FlyBase:FBpp0083523,FlyBase_Annotation_IDs:CG5849-PA,GB_protein:AAF55911.2,REFSEQ:NP_650979,GB_protein:AAF55911,FlyMine:FBpp0083523,modMine:FBpp0083523; MD5=ace60b2137205f3dda8293ed04cd1170; length=968; release=r5.49; species=Dmel; </t>
  </si>
  <si>
    <t xml:space="preserve">&gt;FBpp0290387 type=protein; loc=3R:join(17565890..17566365,17567389..17567547,17567607..17568081,17568150..17568388,17568443..17568443); ID=FBpp0290387; name=CG5849-PB; parent=FBgn0038897,FBtr0301164; dbxref=REFSEQ:NP_001163679,GB_protein:ACZ94975,FlyBase_Annotation_IDs:CG5849-PB,FlyBase:FBpp0290387,FlyMine:FBpp0290387,modMine:FBpp0290387; MD5=9f69f7df21554c73251ab637dc38746f; length=449; release=r5.49; species=Dmel; </t>
  </si>
  <si>
    <t xml:space="preserve">&gt;FBpp0086207 type=protein; loc=2R:complement(12887861..12889123,12889275..12889367); ID=FBpp0086207; name=ste24a-PA; parent=FBgn0034176,FBtr0087059; dbxref=FlyBase:FBpp0086207,FlyBase_Annotation_IDs:CG9000-PA,GB_protein:AAF57922.1,REFSEQ:NP_611175,GB_protein:AAF57922,FlyMine:FBpp0086207,modMine:FBpp0086207; MD5=b8e25e9964c587b428d236432b4b93ff; length=451; release=r5.49; species=Dmel; </t>
  </si>
  <si>
    <t xml:space="preserve">&gt;FBpp0087259 type=protein; loc=2R:complement(7228140..7228928); ID=FBpp0087259; name=etaTry-PA; parent=FBgn0011554,FBtr0088163; dbxref=FlyBase:FBpp0087259,FlyBase_Annotation_IDs:CG12386-PA,GB_protein:AAF58662.1,REFSEQ:NP_523692,GB_protein:AAF58662,FlyMine:FBpp0087259,modMine:FBpp0087259; MD5=001b2a69a189e462c13b2f0bd239fe44; length=262; release=r5.49; species=Dmel; </t>
  </si>
  <si>
    <t xml:space="preserve">&gt;FBpp0112279 type=protein; loc=2R:complement(17406840..17407252,17407320..17407486,17407544..17407586,17407649..17407874); ID=FBpp0112279; name=CG30288-PC; parent=FBgn0050288,FBtr0113367; dbxref=FlyBase:FBpp0112279,FlyBase_Annotation_IDs:CG30288-PC,REFSEQ:NP_001097398,GB_protein:AAM70917,FlyMine:FBpp0112279,modMine:FBpp0112279; MD5=7f8c4e43a9944bfae7bdbe87b02aac27; length=282; release=r5.49; species=Dmel; </t>
  </si>
  <si>
    <t xml:space="preserve">&gt;FBpp0086415 type=protein; loc=2R:join(11568076..11568350,11568411..11569147,11569203..11569248,11569319..11569449,11569517..11569908); ID=FBpp0086415; name=CG30091-PA; parent=FBgn0050091,FBtr0087277; dbxref=GB_protein:AAM70956.1,FlyBase:FBpp0086415,FlyBase_Annotation_IDs:CG30091-PA,REFSEQ:NP_725484,GB_protein:AAM70956,FlyMine:FBpp0086415,modMine:FBpp0086415; MD5=c717adb45d0d3b54ce4a241a0c0b23e8; length=526; release=r5.49; species=Dmel; </t>
  </si>
  <si>
    <t xml:space="preserve">&gt;FBpp0290305 type=protein; loc=X:join(5597149..5597637,5597689..5597808,5597863..5598422,5598480..5598578,5598644..5598757,5600542..5600688,5600778..5601343,5601406..5601533,5601590..5601967,5602020..5602197,5602255..5602547); ID=FBpp0290305; name=CG4096-PB; parent=FBgn0029791,FBtr0301083; dbxref=REFSEQ:NP_572247,GB_protein:AAF46065,FlyBase:FBpp0290305,FlyBase_Annotation_IDs:CG4096-PB,FlyMine:FBpp0290305,modMine:FBpp0290305; MD5=4307ae066ed7e683f90aa1548b2abf84; length=1023; release=r5.49; species=Dmel; </t>
  </si>
  <si>
    <t xml:space="preserve">&gt;FBpp0290306 type=protein; loc=X:join(5597149..5597637,5597689..5597808,5597863..5598422,5598480..5598578,5598644..5598757,5600542..5600688,5600778..5601343,5601406..5601533,5601594..5601680); ID=FBpp0290306; name=CG4096-PC; parent=FBgn0029791,FBtr0301084; dbxref=REFSEQ:NP_001162678,GB_protein:ACZ95215,FlyBase:FBpp0290306,FlyBase_Annotation_IDs:CG4096-PC,FlyMine:FBpp0290306,modMine:FBpp0290306; MD5=420ece4a8cb255a7dbe85ca210d017b2; length=769; release=r5.49; species=Dmel; </t>
  </si>
  <si>
    <t xml:space="preserve">&gt;FBpp0086336 type=protein; loc=2R:complement(12109686..12110132); ID=FBpp0086336; name=CG7798-PA; parent=FBgn0034092,FBtr0087192; dbxref=FlyBase:FBpp0086336,FlyBase_Annotation_IDs:CG7798-PA,GB_protein:AAF58041.1,REFSEQ:NP_611098,GB_protein:AAF58041,FlyMine:FBpp0086336,modMine:FBpp0086336; MD5=3235050de101ac7c256114c59f6663c6; length=148; release=r5.49; species=Dmel; </t>
  </si>
  <si>
    <t xml:space="preserve">&gt;FBpp0087827 type=protein; loc=2R:join(4346329..4347140,4347202..4347258,4347315..4347513,4347600..4348051,4348133..4348352); ID=FBpp0087827; name=Mal-A4-PA; parent=FBgn0033294,FBtr0088748; dbxref=FlyBase:FBpp0087827,FlyBase_Annotation_IDs:CG8693-PA,GB_protein:AAF59086.1,REFSEQ:NP_610381,GB_protein:AAF59086,FlyMine:FBpp0087827,modMine:FBpp0087827; MD5=9ec958a7bbb93e29195b1fb31c38d5cb; length=579; release=r5.49; species=Dmel; </t>
  </si>
  <si>
    <t xml:space="preserve">&gt;FBpp0077252 type=protein; loc=2L:complement(3509172..3509727,3509795..3510072); ID=FBpp0077252; name=CG31954-PA; parent=FBgn0051954,FBtr0077563; dbxref=FlyBase:FBpp0077252,FlyBase_Annotation_IDs:CG31954-PA,GB_protein:AAN10373.1,REFSEQ:NP_722915,GB_protein:AAN10373,FlyMine:FBpp0077252,modMine:FBpp0077252; MD5=c7a25cb9f940f805d586ad7a5b8098ec; length=277; release=r5.49; species=Dmel; </t>
  </si>
  <si>
    <t xml:space="preserve">&gt;FBpp0087225 type=protein; loc=2R:7242838..7243599; ID=FBpp0087225; name=deltaTry-PA; parent=FBgn0010358,FBtr0088124; dbxref=FlyBase:FBpp0087225,FlyBase_Annotation_IDs:CG12351-PA,GB_protein:AAF58657.2,REFSEQ:NP_523694,GB_protein:AAF58657; MD5=a75f4547618c6fad0c13b6298d52afda; length=253; release=r5.49; species=Dmel; </t>
  </si>
  <si>
    <t xml:space="preserve">&gt;FBpp0084682 type=protein; loc=3R:complement(24582856..24583956); ID=FBpp0084682; name=CG14061-PA; parent=FBgn0039598,FBtr0085313; dbxref=GB_protein:AAF56812.1,FlyBase:FBpp0084682,FlyBase_Annotation_IDs:CG14061-PA,GB_protein:AAF56812.2,REFSEQ:NP_651632,GB_protein:AAF56812,FlyMine:FBpp0084682,modMine:FBpp0084682; MD5=117b28f93ff2e4505280563a35922c66; length=366; release=r5.49; species=Dmel; </t>
  </si>
  <si>
    <t xml:space="preserve">&gt;FBpp0081799 type=protein; loc=3R:complement(6501362..6501566,6501625..6501758,6501816..6502099,6502164..6502310,6502372..6502716,6502792..6502882); ID=FBpp0081799; name=CG6465-PA; parent=FBgn0037818,FBtr0082323; dbxref=FlyBase:FBpp0081799,FlyBase_Annotation_IDs:CG6465-PA,GB_protein:AAG22139.1,REFSEQ:NP_650004,GB_protein:AAG22139,FlyMine:FBpp0081799,modMine:FBpp0081799; MD5=e76fb1b312de280864499481d258a697; length=401; release=r5.49; species=Dmel; </t>
  </si>
  <si>
    <t xml:space="preserve">&gt;FBpp0077483 type=protein; loc=2L:complement(2250533..2251270); ID=FBpp0077483; name=Ser12-PA; parent=FBgn0011832,FBtr0077806; dbxref=FlyBase:FBpp0077483,FlyBase_Annotation_IDs:CG17240-PA,GB_protein:AAF51280.1,REFSEQ:NP_523456,GB_protein:AAF51280,FlyMine:FBpp0077483,modMine:FBpp0077483; MD5=8825dfc390d2f0bfa1bdf18b5a41a769; length=245; release=r5.49; species=Dmel; </t>
  </si>
  <si>
    <t xml:space="preserve">&gt;FBpp0288809 type=protein; loc=X:complement(15852466..15852623,15856019..15856169,15856307..15856484,15856569..15856688,15856797..15856968,15857026..15857170,15857239..15857403,15857507..15857670,15857824..15857993,15858069..15858238,15858302..15858601,15858681..15858827,15858960..15859032,15859104..15859177,15859250..15859306,15859418..15859566,15859631..15859681,15860502..15860571); ID=FBpp0288809; name=mmd-PB; parent=FBgn0259110,FBtr0299534; dbxref=FlyBase:FBpp0288809,FlyBase:FBpp0089116,FlyBase_Annotation_IDs:CG9163-PB,FlyBase_Annotation_IDs:CG42252-PB,REFSEQ:NP_996475,GB_protein:AAS65376,FlyMine:FBpp0288809,modMine:FBpp0288809; MD5=40fefbe001ddfe132d05bff861eaa123; length=837; release=r5.49; species=Dmel; </t>
  </si>
  <si>
    <t xml:space="preserve">&gt;FBpp0288810 type=protein; loc=X:complement(15842400..15843027,15843553..15843852,15845183..15845969,15847906..15847967,15848319..15848477,15852524..15852623,15856019..15856169,15856307..15856484,15856569..15856688,15856797..15856968,15857026..15857170,15857239..15857403,15857507..15857670,15857824..15857993,15858069..15858238,15858302..15858601,15858681..15858827,15858960..15859032,15859104..15859177,15859250..15859306,15859418..15859566,15859631..15859681,15860502..15860571); ID=FBpp0288810; name=mmd-PD; parent=FBgn0259110,FBtr0299535; dbxref=FlyBase:FBpp0288810,FlyBase_Annotation_IDs:CG42252-PD,REFSEQ:NP_001138200,GB_protein:ACL82932,FlyMine:FBpp0288810,modMine:FBpp0288810; MD5=a4bd20514955ba62da9b56ef5eb3f814; length=1463; release=r5.49; species=Dmel; </t>
  </si>
  <si>
    <t xml:space="preserve">&gt;FBpp0301989 type=protein; loc=X:complement(15842400..15843027,15843553..15843849,15845183..15845969,15847906..15847967,15848319..15848477,15854840..15854945,15856019..15856169,15856307..15856484,15856569..15856688,15856797..15856968,15857026..15857170,15857239..15857403,15857507..15857670,15857824..15857993,15858069..15858238,15858302..15858601,15858681..15858827,15858960..15859032,15859104..15859177,15859250..15859306,15859418..15859566,15859631..15859681,15860502..15860571); ID=FBpp0301989; name=mmd-PH; parent=FBgn0259110,FBtr0310306; dbxref=FlyBase:FBpp0301989,FlyBase_Annotation_IDs:CG42252-PH; MD5=701e13a3c0dd28d7919f2a0d18101f5d; length=1464; release=r5.49; species=Dmel; </t>
  </si>
  <si>
    <t xml:space="preserve">&gt;FBpp0301990 type=protein; loc=X:complement(15842980..15843010,15843553..15843849,15845183..15845969,15847906..15847967,15848319..15848477,15852485..15852623,15856019..15856169,15856307..15856484,15856569..15856688,15856797..15856968,15857026..15857170,15857239..15857403,15857507..15857670,15857824..15857993,15858069..15858238,15858302..15858601,15858681..15858827,15858960..15859032,15859104..15859177,15859250..15859306,15859418..15859566,15859631..15859681,15860502..15860571); ID=FBpp0301990; name=mmd-PI; parent=FBgn0259110,FBtr0310307; dbxref=FlyBase:FBpp0301990,FlyBase_Annotation_IDs:CG42252-PI; MD5=78f8f2c9f48d4c0f3ddbbfc126bc9fc5; length=1276; release=r5.49; species=Dmel; </t>
  </si>
  <si>
    <t xml:space="preserve">&gt;FBpp0300195 type=protein; loc=X:complement(15843826..15843909,15844388..15844418,15845183..15845969,15847906..15847967,15848319..15848477,15852524..15852623,15856019..15856169,15856307..15856484,15856569..15856688,15856797..15856968,15857026..15857170,15857239..15857403,15857507..15857670,15857824..15857993,15858069..15858238,15858302..15858601,15858681..15858827,15858960..15859032,15859104..15859177,15859250..15859306,15859418..15859566,15859631..15859681,15860502..15860571); ID=FBpp0300195; name=mmd-PE; parent=FBgn0259110,FBtr0307540; dbxref=REFSEQ:NP_001245704,GB_protein:AFH07417,FlyBase:FBpp0300195,FlyBase_Annotation_IDs:CG42252-PE; MD5=9a1c91384a3b4d43bc8dfc85d1f984c6; length=1192; release=r5.49; species=Dmel; </t>
  </si>
  <si>
    <t xml:space="preserve">&gt;FBpp0300196 type=protein; loc=X:complement(15842400..15843027,15843553..15843909,15845183..15845969,15847906..15847967,15848319..15848477,15852524..15852623,15856019..15856169,15856307..15856484,15856569..15856688,15856797..15856968,15857026..15857170,15857239..15857403,15857507..15857670,15857824..15857993,15858069..15858238,15858302..15858601,15858681..15858827,15858960..15859032,15859104..15859177,15859250..15859306,15859418..15859566,15859631..15859681,15860502..15860571); ID=FBpp0300196; name=mmd-PF; parent=FBgn0259110,FBtr0307541; dbxref=REFSEQ:NP_523358,GB_protein:AAF48548,FlyBase:FBpp0300196,FlyBase_Annotation_IDs:CG42252-PF; MD5=1f24164b8139596b99b5e564c03f854a; length=1482; release=r5.49; species=Dmel; </t>
  </si>
  <si>
    <t xml:space="preserve">&gt;FBpp0300197 type=protein; loc=X:complement(15843826..15843852,15844388..15844418,15845183..15845969,15847906..15847967,15848319..15848477,15852524..15852623,15856019..15856169,15856307..15856484,15856569..15856688,15856797..15856968,15857026..15857170,15857239..15857403,15857507..15857670,15857824..15857993,15858069..15858238,15858302..15858601,15858681..15858827,15858960..15859032,15859104..15859177,15859250..15859306,15859418..15859566,15859631..15859681,15860502..15860571); ID=FBpp0300197; name=mmd-PG; parent=FBgn0259110,FBtr0307542; dbxref=REFSEQ:NP_001245705,GB_protein:AFH07418,FlyBase:FBpp0300197,FlyBase_Annotation_IDs:CG42252-PG; MD5=8fc44b82bf9c4d6441def85efd8ac742; length=1173; release=r5.49; species=Dmel; </t>
  </si>
  <si>
    <t xml:space="preserve">&gt;FBpp0307429 type=protein; loc=3R:complement(26555649..26556228,26556291..26556753,26556808..26556868); ID=FBpp0307429; name=CG11313-PC; parent=FBgn0039798,FBtr0335451; dbxref=FlyBase:FBpp0307429,FlyBase_Annotation_IDs:CG11313-PC; MD5=012cf1a9e1c5d6e72aaf2142691646a4; length=367; release=r5.49; species=Dmel; </t>
  </si>
  <si>
    <t xml:space="preserve">&gt;FBpp0307430 type=protein; loc=3R:complement(26555649..26556237,26556291..26556753,26556808..26556868); ID=FBpp0307430; name=CG11313-PD; parent=FBgn0039798,FBtr0335452; dbxref=FlyBase:FBpp0307430,FlyBase_Annotation_IDs:CG11313-PD; MD5=eeb5301983c372977adf326b0811746d; length=370; release=r5.49; species=Dmel; </t>
  </si>
  <si>
    <t xml:space="preserve">&gt;FBpp0100145 type=protein; loc=3L:complement(3207023..3208021); ID=FBpp0100145; name=CG32269-PA; parent=FBgn0052269,FBtr0100678; dbxref=FlyBase_Annotation_IDs:CG32269-PA,FlyBase:FBpp0100145,GB_protein:AAF47739.2,REFSEQ:NP_647788,GB_protein:AAF47739,FlyMine:FBpp0100145,modMine:FBpp0100145; MD5=100bef21fda5ef5e7766b4c882f4a2bb; length=332; release=r5.49; species=Dmel; </t>
  </si>
  <si>
    <t xml:space="preserve">&gt;FBpp0305093 type=protein; loc=3L:complement(3207023..3208021); ID=FBpp0305093; name=CG32269-PB; parent=FBgn0052269,FBtr0332871; dbxref=FlyBase:FBpp0305093,FlyBase_Annotation_IDs:CG32269-PB; MD5=100bef21fda5ef5e7766b4c882f4a2bb; length=332; release=r5.49; species=Dmel; </t>
  </si>
  <si>
    <t xml:space="preserve">&gt;FBpp0075069 type=protein; loc=3L:join(16577500..16577544,16577689..16577822,16577879..16578182,16578285..16579124); ID=FBpp0075069; name=CG4169-PA; parent=FBgn0250814,FBtr0075309; dbxref=GB_protein:AAF49444.1,FlyBase:FBpp0075069,FlyBase_Annotation_IDs:CG4169-PA,REFSEQ:NP_648905,GB_protein:AAF49444,FlyMine:FBpp0075069,modMine:FBpp0075069; MD5=c89c08293aa606332e429c50fa8be9d2; length=440; release=r5.49; species=Dmel; </t>
  </si>
  <si>
    <t xml:space="preserve">&gt;FBpp0303947 type=protein; loc=3L:join(16577500..16577544,16577689..16577822,16577879..16578182,16578285..16579124); ID=FBpp0303947; name=CG4169-PB; parent=FBgn0250814,FBtr0331557; dbxref=FlyBase:FBpp0303947,FlyBase_Annotation_IDs:CG4169-PB; MD5=c89c08293aa606332e429c50fa8be9d2; length=440; release=r5.49; species=Dmel; </t>
  </si>
  <si>
    <t xml:space="preserve">&gt;FBpp0082208 type=protein; loc=3R:join(9124907..9124924,9124983..9125338,9125473..9125617,9125672..9126205,9126268..9127196,9127278..9127953); ID=FBpp0082208; name=CG8774-PB; parent=FBgn0038136,FBtr0082740; dbxref=FlyBase:FBpp0082208,FlyBase_Annotation_IDs:CG8774-PB,GB_protein:AAF54927.2,REFSEQ:NP_731785,GB_protein:AAF54927,FlyMine:FBpp0082208,modMine:FBpp0082208; MD5=8e53328fd179e7523402a52edb48d673; length=885; release=r5.49; species=Dmel; </t>
  </si>
  <si>
    <t xml:space="preserve">&gt;FBpp0082209 type=protein; loc=3R:join(9124736..9124924,9124983..9125338,9125473..9125617,9125672..9126205,9126268..9127196,9127278..9127953); ID=FBpp0082209; name=CG8774-PA; parent=FBgn0038136,FBtr0082741; dbxref=FlyBase:FBpp0082209,FlyBase_Annotation_IDs:CG8774-PA,GB_protein:AAF54926.3,REFSEQ:NP_650274,GB_protein:AAF54926,FlyMine:FBpp0082209,modMine:FBpp0082209; MD5=7b64423d50827ec0a5da6acaa5964a84; length=942; release=r5.49; species=Dmel; </t>
  </si>
  <si>
    <t xml:space="preserve">&gt;FBpp0079729 type=protein; loc=2L:10820733..10821908; ID=FBpp0079729; name=CG17134-PA; parent=FBgn0032304,FBtr0080140; dbxref=FlyBase:FBpp0079729,FlyBase_Annotation_IDs:CG17134-PA,GB_protein:AAF53016.1,REFSEQ:NP_609458,GB_protein:AAF53016,FlyMine:FBpp0079729,modMine:FBpp0079729; MD5=e60597e9d3de6c0a668b83598810bc9d; length=391; release=r5.49; species=Dmel; </t>
  </si>
  <si>
    <t xml:space="preserve">&gt;FBpp0072173 type=protein; loc=2R:join(20149517..20149631,20149687..20151004,20151059..20151267,20151326..20151620,20151683..20151868,20152109..20152193); ID=FBpp0072173; name=CG3376-PA; parent=FBgn0034997,FBtr0072266; dbxref=GB_protein:AAF47189.1,FlyBase:FBpp0072173,FlyBase_Annotation_IDs:CG3376-PA,REFSEQ:NP_611904,GB_protein:AAF47189,FlyMine:FBpp0072173,modMine:FBpp0072173; MD5=8b5bb0fa331ec8f32c7995f6e45ebc9b; length=735; release=r5.49; species=Dmel; </t>
  </si>
  <si>
    <t xml:space="preserve">&gt;FBpp0072172 type=protein; loc=2R:join(20149517..20149631,20149687..20151004,20151059..20151267,20151326..20151620,20151683..20151872); ID=FBpp0072172; name=CG3376-PB; parent=FBgn0034997,FBtr0072265; dbxref=GB_protein:AAM68308.1,FlyBase:FBpp0072172,FlyBase_Annotation_IDs:CG3376-PB,REFSEQ:NP_726435,GB_protein:AAM68308,FlyMine:FBpp0072172,modMine:FBpp0072172; MD5=9073d5f01a262199b264dfd142b92e34; length=708; release=r5.49; species=Dmel; </t>
  </si>
  <si>
    <t xml:space="preserve">&gt;FBpp0300565 type=protein; loc=2R:join(20149354..20149372,20149449..20149631,20149687..20151004,20151059..20151267,20151326..20151620,20151683..20151868,20152109..20152193); ID=FBpp0300565; name=CG3376-PC; parent=FBgn0034997,FBtr0308245; dbxref=FlyBase:FBpp0300565,FlyBase_Annotation_IDs:CG3376-PC,REFSEQ:NP_001246491,GB_protein:AFH08244; MD5=c880da572ed6246ac62de78724ac9a3e; length=764; release=r5.49; species=Dmel; </t>
  </si>
  <si>
    <t xml:space="preserve">&gt;FBpp0071697 type=protein; loc=2R:complement(18077865..18078008,18078087..18079072,18079167..18079332); ID=FBpp0071697; name=Swim-PB; parent=FBgn0034709,FBtr0071784; dbxref=FlyBase:FBpp0071697,FlyBase_Annotation_IDs:CG3074-PB,GB_protein:AAM68213.1,REFSEQ:NP_611652,GB_protein:AAM68213; MD5=96bcadfe9e6c1d252b8f6119729d8e1c; length=431; release=r5.49; species=Dmel; </t>
  </si>
  <si>
    <t xml:space="preserve">&gt;FBpp0071698 type=protein; loc=2R:complement(18077865..18078008,18078087..18079072,18079167..18079332); ID=FBpp0071698; name=Swim-PA; parent=FBgn0034709,FBtr0071785; dbxref=FlyBase:FBpp0071698,FlyBase_Annotation_IDs:CG3074-PA,GB_protein:AAF46818.2,REFSEQ:NP_726176,GB_protein:AAF46818,FlyMine:FBpp0071698,modMine:FBpp0071698; MD5=96bcadfe9e6c1d252b8f6119729d8e1c; length=431; release=r5.49; species=Dmel; </t>
  </si>
  <si>
    <t xml:space="preserve">&gt;FBpp0084683 type=protein; loc=3R:complement(24581709..24582701); ID=FBpp0084683; name=CG9997-PA; parent=FBgn0039597,FBtr0085314; dbxref=FlyBase:FBpp0084683,FlyBase_Annotation_IDs:CG9997-PA,GB_protein:AAF56811.1,REFSEQ:NP_651631,GB_protein:AAF56811,FlyMine:FBpp0084683,modMine:FBpp0084683; MD5=cbab6d82f49dca2704403f49966afbbd; length=330; release=r5.49; species=Dmel; </t>
  </si>
  <si>
    <t xml:space="preserve">&gt;FBpp0307765 type=protein; loc=3R:complement(24581709..24582701); ID=FBpp0307765; name=CG9997-PB; parent=FBgn0039597,FBtr0336789; dbxref=FlyBase:FBpp0307765,FlyBase_Annotation_IDs:CG9997-PB; MD5=cbab6d82f49dca2704403f49966afbbd; length=330; release=r5.49; species=Dmel; </t>
  </si>
  <si>
    <t xml:space="preserve">&gt;FBpp0075737 type=protein; loc=3L:12191007..12191870; ID=FBpp0075737; name=CG11529-PA; parent=FBgn0036264,FBtr0076005; dbxref=FlyBase:FBpp0075737,FlyBase_Annotation_IDs:CG11529-PA,GB_protein:AAF49943.1,REFSEQ:NP_648558,GB_protein:AAF49943,FlyMine:FBpp0075737,modMine:FBpp0075737; MD5=035a7ae94759b51253fb6202e46d901f; length=287; release=r5.49; species=Dmel; </t>
  </si>
  <si>
    <t xml:space="preserve">&gt;FBpp0298290 type=protein; loc=X:join(1908555..1912037,1912113..1912242,1912738..1912971,1913091..1913539,1913601..1913770,1913881..1915150,1915205..1916497); ID=FBpp0298290; name=east-PE; parent=FBgn0261954,FBtr0307289; dbxref=REFSEQ:NP_001245484,GB_protein:AFH07198,FlyBase:FBpp0298290,FlyBase_Annotation_IDs:CG4399-PE; MD5=5c7ae984b867bea03c8e4064a4a992f1; length=2342; release=r5.49; species=Dmel; </t>
  </si>
  <si>
    <t xml:space="preserve">&gt;FBpp0298291 type=protein; loc=X:join(1908555..1912037,1912113..1912242,1912738..1912971,1913091..1913539,1913601..1913770,1913881..1915150,1915205..1916497); ID=FBpp0298291; name=east-PF; parent=FBgn0261954,FBtr0307290; dbxref=REFSEQ:NP_001245485,GB_protein:AFH07199,FlyBase:FBpp0298291,FlyBase_Annotation_IDs:CG4399-PF; MD5=5c7ae984b867bea03c8e4064a4a992f1; length=2342; release=r5.49; species=Dmel; </t>
  </si>
  <si>
    <t xml:space="preserve">&gt;FBpp0292165 type=protein; loc=X:join(1908555..1912037,1912113..1912119,1912738..1912971,1913091..1913539,1913601..1913770,1913881..1915150,1915205..1916497); ID=FBpp0292165; name=east-PC; parent=FBgn0261954,FBtr0303046; dbxref=FlyBase:FBpp0292165,FlyBase_Annotation_IDs:CG4399-PC,REFSEQ:NP_001188530,GB_protein:ADV37614; MD5=8ad14f275d9a966b38105fead97e15c9; length=2301; release=r5.49; species=Dmel; </t>
  </si>
  <si>
    <t xml:space="preserve">&gt;FBpp0070312 type=protein; loc=X:join(1908555..1912037,1912113..1912119,1912738..1912971,1913091..1913539,1913601..1913770,1913881..1915150,1915205..1916497); ID=FBpp0070312; name=east-PB; parent=FBgn0261954,FBtr0070326; dbxref=FlyBase:FBpp0070312,FlyBase_Annotation_IDs:CG4399-PB,GB_protein:AAF45704.2,REFSEQ:NP_524864,GB_protein:AAF45704,FlyMine:FBpp0070312,modMine:FBpp0070312; MD5=8ad14f275d9a966b38105fead97e15c9; length=2301; release=r5.49; species=Dmel; </t>
  </si>
  <si>
    <t xml:space="preserve">&gt;FBpp0292166 type=protein; loc=X:join(1908555..1912037,1912113..1912119,1912738..1912971,1913091..1913539,1913601..1913770,1913881..1915150,1915205..1916497); ID=FBpp0292166; name=east-PD; parent=FBgn0261954,FBtr0303047; dbxref=FlyBase:FBpp0292166,FlyBase_Annotation_IDs:CG4399-PD,REFSEQ:NP_001188531,GB_protein:ADV37615; MD5=8ad14f275d9a966b38105fead97e15c9; length=2301; release=r5.49; species=Dmel; </t>
  </si>
  <si>
    <t xml:space="preserve">&gt;FBpp0087745 type=protein; loc=2R:complement(4927296..4927306,4927364..4927542,4927601..4927723,4927778..4927995,4928060..4929316,4929551..4929592); ID=FBpp0087745; name=Ance-4-PA; parent=FBgn0033366,FBtr0088664; dbxref=FlyBase:FBpp0087745,FlyBase_Annotation_IDs:CG8196-PA,GB_protein:AAF59002.2,REFSEQ:NP_610442,GB_protein:AAF59002,FlyMine:FBpp0087745,modMine:FBpp0087745; MD5=7b5091b33d1f33ec7d0ead30d009bbf3; length=609; release=r5.49; species=Dmel; </t>
  </si>
  <si>
    <t xml:space="preserve">&gt;FBpp0308397 type=protein; loc=2R:complement(4927296..4927306,4927364..4927542,4927601..4927723,4927778..4927995,4928060..4929073); ID=FBpp0308397; name=Ance-4-PB; parent=FBgn0033366,FBtr0339288; dbxref=FlyBase:FBpp0308397,FlyBase_Annotation_IDs:CG8196-PB; MD5=3359dce07c5c25d2bdaa14d157850df5; length=514; release=r5.49; species=Dmel; </t>
  </si>
  <si>
    <t xml:space="preserve">&gt;FBpp0083050 type=protein; loc=3R:join(14230765..14230881,14230942..14231147,14231211..14231529); ID=FBpp0083050; name=CG7685-PA; parent=FBgn0038619,FBtr0083630; dbxref=FlyBase:FBpp0083050,FlyBase_Annotation_IDs:CG7685-PA,GB_protein:AAF55558.1,REFSEQ:NP_650724,GB_protein:AAF55558,FlyMine:FBpp0083050,modMine:FBpp0083050; MD5=d83679c51b31108a9ab405270459906c; length=213; release=r5.49; species=Dmel; </t>
  </si>
  <si>
    <t xml:space="preserve">&gt;FBpp0305964 type=protein; loc=3R:join(14230765..14230881,14230960..14231147,14231211..14231529); ID=FBpp0305964; name=CG7685-PB; parent=FBgn0038619,FBtr0333830; dbxref=FlyBase:FBpp0305964,FlyBase_Annotation_IDs:CG7685-PB; MD5=946714541c4de84886ffc0493e8bd5ba; length=207; release=r5.49; species=Dmel; </t>
  </si>
  <si>
    <t xml:space="preserve">&gt;FBpp0076246 type=protein; loc=3L:join(8979985..8980058,8980127..8980325,8980385..8980494,8980832..8981143,8981199..8981423,8981486..8981795); ID=FBpp0076246; name=CG5068-PA; parent=FBgn0035951,FBtr0076519; dbxref=FlyBase:FBpp0076246,FlyBase_Annotation_IDs:CG5068-PA,GB_protein:AAF50336.2,REFSEQ:NP_648277,GB_protein:AAF50336,FlyMine:FBpp0076246,modMine:FBpp0076246; MD5=093e7a1c4c32d3554b66d53804a39aa2; length=409; release=r5.49; species=Dmel; </t>
  </si>
  <si>
    <t xml:space="preserve">&gt;FBpp0306036 type=protein; loc=3L:join(8979985..8980058,8980127..8980325,8980385..8980494,8980832..8981143,8981199..8981423,8981486..8981795); ID=FBpp0306036; name=CG5068-PB; parent=FBgn0035951,FBtr0333907; dbxref=FlyBase:FBpp0306036,FlyBase_Annotation_IDs:CG5068-PB; MD5=093e7a1c4c32d3554b66d53804a39aa2; length=409; release=r5.49; species=Dmel; </t>
  </si>
  <si>
    <t xml:space="preserve">&gt;FBpp0084785 type=protein; loc=3R:complement(24935603..24936257,24936411..24936598,24936657..24936997,24937081..24937594,24937763..24938035,24938133..24938219); ID=FBpp0084785; name=alpha-Man-Ib-PA; parent=FBgn0039634,FBtr0085416; dbxref=FlyBase:FBpp0084785,FlyBase_Annotation_IDs:CG11874-PA,GB_protein:AAF56854.1,REFSEQ:NP_651667,GB_protein:AAF56854,FlyMine:FBpp0084785,modMine:FBpp0084785; MD5=b487027a6d164023376dc0e564a8754a; length=685; release=r5.49; species=Dmel; </t>
  </si>
  <si>
    <t xml:space="preserve">&gt;FBpp0071746 type=protein; loc=2R:join(18437713..18437759,18437825..18439478); ID=FBpp0071746; name=CG6018-PA; parent=FBgn0034736,FBtr0071835; dbxref=FlyBase:FBpp0071746,FlyBase_Annotation_IDs:CG6018-PA,GB_protein:AAF46856.1,REFSEQ:NP_611678,GB_protein:AAF46856,FlyMine:FBpp0071746,modMine:FBpp0071746; MD5=25ebfadf4b655bd187535df0a120f1d2; length=566; release=r5.49; species=Dmel; </t>
  </si>
  <si>
    <t xml:space="preserve">&gt;FBpp0079139 type=protein; loc=2L:complement(7689447..7689640,7689720..7690107,7690172..7690556,7690683..7690819,7690879..7691043); ID=FBpp0079139; name=CG18585-PA; parent=FBgn0031929,FBtr0079516; dbxref=FlyBase:FBpp0079139,FlyBase_Annotation_IDs:CG18585-PA,GB_protein:AAF52537.1,REFSEQ:NP_609132,GB_protein:AAF52537,FlyMine:FBpp0079139,modMine:FBpp0079139; MD5=df3600a6ded8bd3f74a124ffc7cf0b9b; length=422; release=r5.49; species=Dmel; </t>
  </si>
  <si>
    <t xml:space="preserve">&gt;FBpp0307462 type=protein; loc=2L:complement(7689447..7689640,7689720..7690107,7690172..7690556,7690683..7690819,7690879..7691043); ID=FBpp0307462; name=CG18585-PB; parent=FBgn0031929,FBtr0335489; dbxref=FlyBase:FBpp0307462,FlyBase_Annotation_IDs:CG18585-PB; MD5=df3600a6ded8bd3f74a124ffc7cf0b9b; length=422; release=r5.49; species=Dmel; </t>
  </si>
  <si>
    <t xml:space="preserve">&gt;FBpp0082755 type=protein; loc=3R:complement(12324917..12325179,12325485..12325817,12326395..12326725); ID=FBpp0082755; name=decay-PA; parent=FBgn0028381,FBtr0083304; dbxref=FlyBase:FBpp0082755,FlyBase_Annotation_IDs:CG14902-PA,GB_protein:AAF55329.1,REFSEQ:NP_477462,GB_protein:AAF55329,FlyMine:FBpp0082755,modMine:FBpp0082755; MD5=8052a7965f29c9b9358bbe7c29cc2c68; length=308; release=r5.49; species=Dmel; </t>
  </si>
  <si>
    <t xml:space="preserve">&gt;FBpp0072967 type=protein; loc=3L:complement(3202314..3203060); ID=FBpp0072967; name=CG32271-PA; parent=FBgn0052271,FBtr0073105; dbxref=FlyBase:FBpp0072967,FlyBase_Annotation_IDs:CG32271-PA,GB_protein:AAN11543.1,REFSEQ:NP_728833,GB_protein:AAN11543,FlyMine:FBpp0072967,modMine:FBpp0072967; MD5=b4549493f1a37caaab56835f34a2c91c; length=248; release=r5.49; species=Dmel; </t>
  </si>
  <si>
    <t xml:space="preserve">&gt;FBpp0085340 type=protein; loc=2R:join(2137024..2137523,2137844..2138357,2138581..2139357,2139443..2140677,2140735..2140860,2141113..2141450,2141515..2141759,2142350..2142451); ID=FBpp0085340; name=Pld-PC; parent=FBgn0033075,FBtr0085996; dbxref=FlyBase:FBpp0085340,FlyBase_Annotation_IDs:CG12110-PC,GB_protein:AAF57264.2,GB_protein:AAF57264.3,REFSEQ:NP_724471,GB_protein:AAF57264; MD5=12c832191dc552f598e53023c0b1484b; length=1278; release=r5.49; species=Dmel; </t>
  </si>
  <si>
    <t xml:space="preserve">&gt;FBpp0085339 type=protein; loc=2R:join(2137024..2137523,2137844..2138357,2138581..2139357,2139443..2140677,2140735..2140860,2141113..2141450,2141515..2141759,2142350..2142451); ID=FBpp0085339; name=Pld-PB; parent=FBgn0033075,FBtr0085995; dbxref=FlyBase:FBpp0085339,FlyBase_Annotation_IDs:CG12110-PB,GB_protein:AAF57266.2,GB_protein:AAF57266.3,REFSEQ:NP_724470,GB_protein:AAF57266,FlyMine:FBpp0085339,modMine:FBpp0085339; MD5=12c832191dc552f598e53023c0b1484b; length=1278; release=r5.49; species=Dmel; </t>
  </si>
  <si>
    <t xml:space="preserve">&gt;FBpp0085341 type=protein; loc=2R:join(2137024..2137523,2137844..2138357,2138581..2139357,2139443..2140677,2140735..2140860,2141113..2141450,2141515..2141759,2142350..2142451); ID=FBpp0085341; name=Pld-PA; parent=FBgn0033075,FBtr0085997; dbxref=FlyBase:FBpp0085341,FlyBase_Annotation_IDs:CG12110-PA,GB_protein:AAF57265.2,GB_protein:AAF57265.3,REFSEQ:NP_724469,GB_protein:AAF57265; MD5=12c832191dc552f598e53023c0b1484b; length=1278; release=r5.49; species=Dmel; </t>
  </si>
  <si>
    <t xml:space="preserve">&gt;FBpp0085343 type=protein; loc=2R:join(2137024..2137523,2137844..2138357,2138581..2139357,2139443..2140677,2140735..2140860,2141113..2141450,2141515..2141759,2142350..2142451); ID=FBpp0085343; name=Pld-PD; parent=FBgn0033075,FBtr0085999; dbxref=FlyBase:FBpp0085343,FlyBase_Annotation_IDs:CG12110-PD,GB_protein:AAM68351.1,GB_protein:AAM68351.2,REFSEQ:NP_523627,GB_protein:AAM68351; MD5=12c832191dc552f598e53023c0b1484b; length=1278; release=r5.49; species=Dmel; </t>
  </si>
  <si>
    <t xml:space="preserve">&gt;FBpp0112984 type=protein; loc=2R:join(2133939..2134089,2136917..2137523,2137844..2138357,2138581..2139357,2139443..2140677,2140735..2140860,2141113..2141450,2141515..2141759,2142350..2142451); ID=FBpp0112984; name=Pld-PF; parent=FBgn0033075,FBtr0114492; dbxref=FlyBase_Annotation_IDs:CG12110-PF,FlyBase:FBpp0112984,REFSEQ:NP_001137610,GB_protein:ACL83064,FlyMine:FBpp0112984,modMine:FBpp0112984; MD5=8ca2b3f7bf13748e7a4c6b9f5e4bae24; length=1364; release=r5.49; species=Dmel; </t>
  </si>
  <si>
    <t xml:space="preserve">&gt;FBpp0307592 type=protein; loc=2R:join(2137024..2137523,2137844..2138357,2138635..2139357,2139443..2140677,2140735..2140860,2141113..2141450,2141515..2141759,2142350..2142451); ID=FBpp0307592; name=Pld-PG; parent=FBgn0033075,FBtr0336520; dbxref=FlyBase:FBpp0307592,FlyBase_Annotation_IDs:CG12110-PG; MD5=fd4d04e4153a9a6add18518325e9bf69; length=1260; release=r5.49; species=Dmel; </t>
  </si>
  <si>
    <t xml:space="preserve">&gt;FBpp0087661 type=protein; loc=2R:join(5020659..5020852,5021104..5021275,5021347..5022558); ID=FBpp0087661; name=Hydr1-PA; parent=FBgn0033382,FBtr0088580; dbxref=FlyBase:FBpp0087661,FlyBase_Annotation_IDs:CG8058-PA,GB_protein:AAF58980.1,REFSEQ:NP_610459,GB_protein:AAF58980,FlyMine:FBpp0087661,modMine:FBpp0087661; MD5=21f66834433899b7977a2496710ab1d0; length=525; release=r5.49; species=Dmel; </t>
  </si>
  <si>
    <t xml:space="preserve">&gt;FBpp0291658 type=protein; loc=2R:join(5020659..5020852,5021104..5021275,5021347..5022558); ID=FBpp0291658; name=Hydr1-PC; parent=FBgn0033382,FBtr0302496; dbxref=FlyBase:FBpp0291658,FlyBase_Annotation_IDs:CG8058-PC,REFSEQ:NP_001188892,GB_protein:ADV37141; MD5=21f66834433899b7977a2496710ab1d0; length=525; release=r5.49; species=Dmel; </t>
  </si>
  <si>
    <t xml:space="preserve">&gt;FBpp0289417 type=protein; loc=2R:join(5021171..5021275,5021347..5022558); ID=FBpp0289417; name=Hydr1-PB; parent=FBgn0033382,FBtr0300180; dbxref=REFSEQ:NP_724757,GB_protein:AAM68811,FlyBase:FBpp0289417,FlyBase_Annotation_IDs:CG8058-PB,FlyMine:FBpp0289417,modMine:FBpp0289417; MD5=d4e3c7710814e37cc23fac4e466bcc28; length=438; release=r5.49; species=Dmel; </t>
  </si>
  <si>
    <t xml:space="preserve">&gt;FBpp0308453 type=protein; loc=2R:join(5021171..5021275,5021347..5022558); ID=FBpp0308453; name=Hydr1-PD; parent=FBgn0033382,FBtr0339360; dbxref=FlyBase:FBpp0308453,FlyBase_Annotation_IDs:CG8058-PD; MD5=d4e3c7710814e37cc23fac4e466bcc28; length=438; release=r5.49; species=Dmel; </t>
  </si>
  <si>
    <t xml:space="preserve">&gt;FBpp0308454 type=protein; loc=2R:join(5021171..5021275,5021347..5022558); ID=FBpp0308454; name=Hydr1-PE; parent=FBgn0033382,FBtr0339361; dbxref=FlyBase:FBpp0308454,FlyBase_Annotation_IDs:CG8058-PE; MD5=d4e3c7710814e37cc23fac4e466bcc28; length=438; release=r5.49; species=Dmel; </t>
  </si>
  <si>
    <t xml:space="preserve">&gt;FBpp0079993 type=protein; loc=2L:complement(12667265..12669274); ID=FBpp0079993; name=CG15485-PA; parent=FBgn0032442,FBtr0080412; dbxref=FlyBase:FBpp0079993,FlyBase_Annotation_IDs:CG15485-PA,GB_protein:AAF53207.2,REFSEQ:NP_609577,GB_protein:AAF53207,REFSEQ:NP_609577,GB_protein:AAF53207,FlyMine:FBpp0079993,modMine:FBpp0079993; MD5=3e600f69d354cb405b8b54caef41bc14; length=669; release=r5.49; species=Dmel; </t>
  </si>
  <si>
    <t xml:space="preserve">&gt;FBpp0079434 type=protein; loc=2L:join(9589666..9590677,9590740..9591190,9591316..9591547); ID=FBpp0079434; name=CG3841-PA; parent=FBgn0032131,FBtr0079836; dbxref=FlyBase:FBpp0079434,FlyBase_Annotation_IDs:CG3841-PA,GB_protein:AAF52791.1,REFSEQ:NP_609300,GB_protein:AAF52791,FlyMine:FBpp0079434,modMine:FBpp0079434; MD5=40a4cb32a1c6aa2f9068a3f3059c0825; length=564; release=r5.49; species=Dmel; </t>
  </si>
  <si>
    <t xml:space="preserve">&gt;FBpp0292342 type=protein; loc=2L:join(9589666..9590677,9590740..9591190,9591316..9591547); ID=FBpp0292342; name=CG3841-PB; parent=FBgn0032131,FBtr0303250; dbxref=FlyBase:FBpp0292342,FlyBase_Annotation_IDs:CG3841-PB,REFSEQ:NP_001188759,GB_protein:ADV37009; MD5=40a4cb32a1c6aa2f9068a3f3059c0825; length=564; release=r5.49; species=Dmel; </t>
  </si>
  <si>
    <t xml:space="preserve">&gt;FBpp0087255 type=protein; loc=2R:complement(7236599..7237360); ID=FBpp0087255; name=gammaTry-PA; parent=FBgn0010359,FBtr0088159; dbxref=GB_protein:AAM68730.1,FlyBase:FBpp0087255,FlyBase_Annotation_IDs:CG30028-PA,REFSEQ:NP_725034,GB_protein:AAM68730,FlyMine:FBpp0087255,modMine:FBpp0087255; MD5=a75f4547618c6fad0c13b6298d52afda; length=253; release=r5.49; species=Dmel; </t>
  </si>
  <si>
    <t xml:space="preserve">&gt;FBpp0085014 type=protein; loc=3R:26314710..26315513; ID=FBpp0085014; name=Jon99Fi-PA; parent=FBgn0039778,FBtr0085652; dbxref=FlyBase:FBpp0085014,FlyBase_Annotation_IDs:CG18030-PA,GB_protein:AAF57056.2,REFSEQ:NP_651800,GB_protein:AAF57056,FlyMine:FBpp0085014,modMine:FBpp0085014; MD5=3bacdd7d183bb5c896d2085df970d19e; length=267; release=r5.49; species=Dmel; </t>
  </si>
  <si>
    <t xml:space="preserve">&gt;FBpp0083814 type=protein; loc=3R:complement(19348797..19348986,19349044..19349324,19349390..19349559,19349621..19350519,19350575..19350609); ID=FBpp0083814; name=CG10175-PB; parent=FBgn0039084,FBtr0084422; dbxref=FlyBase:FBpp0083814,FlyBase_Annotation_IDs:CG10175-PB,GB_protein:AAN13950.1,REFSEQ:NP_732875,GB_protein:AAN13950,FlyMine:FBpp0083814,modMine:FBpp0083814; MD5=aece2059878a0c105343897aceacd29f; length=524; release=r5.49; species=Dmel; </t>
  </si>
  <si>
    <t xml:space="preserve">&gt;FBpp0083815 type=protein; loc=3R:complement(19348797..19348986,19349044..19349324,19349390..19349559,19349621..19350519,19350575..19350711,19351218..19351322,19354398..19354595); ID=FBpp0083815; name=CG10175-PC; parent=FBgn0039084,FBtr0084423; dbxref=FlyBase:FBpp0083815,FlyBase_Annotation_IDs:CG10175-PC,GB_protein:AAN13949.1,REFSEQ:NP_651151,GB_protein:AAN13949,FlyMine:FBpp0083815,modMine:FBpp0083815; MD5=5c2a9ea828bdec9ece60bda52de0404f; length=659; release=r5.49; species=Dmel; </t>
  </si>
  <si>
    <t xml:space="preserve">&gt;FBpp0083813 type=protein; loc=3R:complement(19348797..19348986,19349044..19349324,19349390..19349559,19349621..19350519,19350575..19350711,19351218..19351322,19354398..19354550); ID=FBpp0083813; name=CG10175-PA; parent=FBgn0039084,FBtr0084421; dbxref=FlyBase:FBpp0083813,FlyBase_Annotation_IDs:CG10175-PA,GB_protein:AAF56142.2,REFSEQ:NP_732874,GB_protein:AAF56142,FlyMine:FBpp0083813,modMine:FBpp0083813; MD5=3a70972e693e6900065e48d469211af8; length=644; release=r5.49; species=Dmel; </t>
  </si>
  <si>
    <t xml:space="preserve">&gt;FBpp0308684 type=protein; loc=3R:complement(19348797..19348986,19349044..19349324,19349390..19349559,19349621..19350519,19350575..19350711,19351218..19351322,19352556..19352897); ID=FBpp0308684; name=CG10175-PD; parent=FBgn0039084,FBtr0339621; dbxref=FlyBase:FBpp0308684,FlyBase_Annotation_IDs:CG10175-PD; MD5=e0b9ba74377f751cd2b715bb3604dda6; length=707; release=r5.49; species=Dmel; </t>
  </si>
  <si>
    <t xml:space="preserve">&gt;FBpp0088075 type=protein; loc=2R:complement(3331517..3331790,3331854..3332101); ID=FBpp0088075; name=CG30503-PA; parent=FBgn0050503,FBtr0089003; dbxref=FlyBase:FBpp0088075,FlyBase_Annotation_IDs:CG30503-PA,GB_protein:AAF59257.3,REFSEQ:NP_724557,GB_protein:AAF59257,FlyMine:FBpp0088075,modMine:FBpp0088075; MD5=f0154fd154851c5c1f680257d1632834; length=173; release=r5.49; species=Dmel; </t>
  </si>
  <si>
    <t xml:space="preserve">&gt;FBpp0289080 type=protein; loc=2R:complement(3331517..3331790,3331854..3332101); ID=FBpp0289080; name=CG30503-PB; parent=FBgn0050503,FBtr0299802; dbxref=FlyBase:FBpp0289080,FlyBase_Annotation_IDs:CG30503-PB,REFSEQ:NP_001137612,GB_protein:ACL83066; MD5=f0154fd154851c5c1f680257d1632834; length=173; release=r5.49; species=Dmel; </t>
  </si>
  <si>
    <t xml:space="preserve">&gt;FBpp0081612 type=protein; loc=3R:join(5593860..5593862,5594645..5595148); ID=FBpp0081612; name=CG8481-PA; parent=FBgn0037747,FBtr0082134; dbxref=FlyBase_Annotation_IDs:CG8481-PA,FlyBase:FBpp0081612,GB_protein:AAF54446.1,REFSEQ:NP_649942,GB_protein:AAF54446,FlyMine:FBpp0081612,modMine:FBpp0081612; MD5=eeb48698d7f7286bf72282924688cc6d; length=168; release=r5.49; species=Dmel; </t>
  </si>
  <si>
    <t xml:space="preserve">&gt;FBpp0100038 type=protein; loc=3R:join(5594528..5594560,5594645..5595148); ID=FBpp0100038; name=CG8481-PB; parent=FBgn0037747,FBtr0100583; dbxref=FlyBase_Annotation_IDs:CG8481-PB,FlyBase:FBpp0100038,GB_protein:AAX52942.1,REFSEQ:NP_001014612,GB_protein:AAX52942,FlyMine:FBpp0100038,modMine:FBpp0100038; MD5=66e3aad1af342791286a54262cf1ce9a; length=178; release=r5.49; species=Dmel; </t>
  </si>
  <si>
    <t xml:space="preserve">&gt;FBpp0076608 type=protein; loc=3L:join(6962932..6963719,6963781..6963919,6963982..6964453,6964526..6964653); ID=FBpp0076608; name=CG9953-PA; parent=FBgn0035726,FBtr0076898; dbxref=FlyBase:FBpp0076608,FlyBase_Annotation_IDs:CG9953-PA,GB_protein:AAF50628.1,REFSEQ:NP_648067,GB_protein:AAF50628,FlyMine:FBpp0076608,modMine:FBpp0076608; MD5=9ac8c336a6cc7fa8808e474fb9332da6; length=508; release=r5.49; species=Dmel; </t>
  </si>
  <si>
    <t xml:space="preserve">&gt;FBpp0082879 type=protein; loc=3R:13235341..13236453; ID=FBpp0082879; name=CG5860-PA; parent=FBgn0038506,FBtr0083438; dbxref=FlyBase:FBpp0082879,FlyBase_Annotation_IDs:CG5860-PA,GB_protein:AAF55417.2,REFSEQ:NP_650622,GB_protein:AAF55417,FlyMine:FBpp0082879,modMine:FBpp0082879; MD5=cf4ec866ed6e7d22509b0e3fc0eafb31; length=370; release=r5.49; species=Dmel; </t>
  </si>
  <si>
    <t xml:space="preserve">&gt;FBpp0289634 type=protein; loc=2R:join(17477952..17478174,17478236..17478278,17478336..17478505,17478562..17479004); ID=FBpp0289634; name=CG33225-PB; parent=FBgn0053225,FBtr0300405; dbxref=REFSEQ:NP_995918,GB_protein:AAS64906,FlyBase:FBpp0289634,FlyBase_Annotation_IDs:CG33225-PB,FlyMine:FBpp0289634,modMine:FBpp0289634; MD5=2c97e60eb17208dba04d09e9bc7c2531; length=292; release=r5.49; species=Dmel; </t>
  </si>
  <si>
    <t xml:space="preserve">&gt;FBpp0079619 type=protein; loc=2L:join(10444760..10444785,10445161..10445236,10445509..10446032,10446185..10446366,10446523..10446680,10447781..10447982,10448049..10448230,10448292..10449299,10449365..10449515,10449579..10449712); ID=FBpp0079619; name=CG6232-PA; parent=FBgn0032252,FBtr0080029; dbxref=GB_protein:AAF52956.2,FlyBase:FBpp0079619,FlyBase_Annotation_IDs:CG6232-PA,GB_protein:AAF52956.3,REFSEQ:NP_609406,GB_protein:AAF52956,FlyMine:FBpp0079619,modMine:FBpp0079619; MD5=e65fb76b0627f3ddb1dff9007b4d4c49; length=880; release=r5.49; species=Dmel; </t>
  </si>
  <si>
    <t xml:space="preserve">&gt;FBpp0307931 type=protein; loc=2L:join(10444760..10444785,10445161..10445236,10445509..10446032,10446185..10446366,10446523..10446680,10447781..10447982,10448049..10448230,10448292..10449299,10449365..10449515,10449582..10449712); ID=FBpp0307931; name=CG6232-PD; parent=FBgn0032252,FBtr0337001; dbxref=FlyBase:FBpp0307931,FlyBase_Annotation_IDs:CG6232-PD; MD5=931f0093efe140d2b93643f8e665429d; length=879; release=r5.49; species=Dmel; </t>
  </si>
  <si>
    <t xml:space="preserve">&gt;FBpp0293074 type=protein; loc=2L:join(10447692..10447721,10447781..10447982,10448049..10448230,10448292..10449299,10449365..10449515,10449579..10449712); ID=FBpp0293074; name=CG6232-PC; parent=FBgn0032252,FBtr0304134; dbxref=FlyBase:FBpp0293074,FlyBase_Annotation_IDs:CG6232-PC,REFSEQ:NP_001188781,GB_protein:ADV37031,FlyMine:FBpp0293074,modMine:FBpp0293074; MD5=8c3b15e1a1f736d63b39a92466470452; length=568; release=r5.49; species=Dmel; </t>
  </si>
  <si>
    <t xml:space="preserve">&gt;FBpp0086296 type=protein; loc=2R:join(12247358..12247407,12247476..12247659,12247748..12249028,12249216..12250829); ID=FBpp0086296; name=CG6262-PA; parent=FBgn0034121,FBtr0087152; dbxref=FlyBase_Annotation_IDs:CG6262-PA,GB_protein:AAF58003.2,FlyBase:FBpp0086296,REFSEQ:NP_611123,GB_protein:AAF58003,FlyMine:FBpp0086296,modMine:FBpp0086296; MD5=232384f519c32aa5b67b483096469b5c; length=1042; release=r5.49; species=Dmel; </t>
  </si>
  <si>
    <t xml:space="preserve">&gt;FBpp0086295 type=protein; loc=2R:join(12248039..12249028,12249216..12250829); ID=FBpp0086295; name=CG6262-PB; parent=FBgn0034121,FBtr0087151; dbxref=FlyBase_Annotation_IDs:CG6262-PB,FlyBase:FBpp0086295,GB_protein:AAF58004.3,REFSEQ:NP_725574,GB_protein:AAF58004,FlyMine:FBpp0086295,modMine:FBpp0086295; MD5=dad8a76c27504e070eaa09b0903b1b52; length=867; release=r5.49; species=Dmel; </t>
  </si>
  <si>
    <t xml:space="preserve">&gt;FBpp0086297 type=protein; loc=2R:12249429..12250829; ID=FBpp0086297; name=CG6262-PC; parent=FBgn0034121,FBtr0087153; dbxref=FlyBase_Annotation_IDs:CG6262-PC,GB_protein:AAM68521.1,FlyBase:FBpp0086297,REFSEQ:NP_725575,GB_protein:AAM68521,FlyMine:FBpp0086297,modMine:FBpp0086297; MD5=aa5a4365f845472b1a560cde29f539ce; length=466; release=r5.49; species=Dmel; </t>
  </si>
  <si>
    <t xml:space="preserve">&gt;FBpp0289566 type=protein; loc=3R:complement(24346851..24347020,24347079..24347195,24347264..24347422,24348204..24348354,24348417..24348982,24351593..24351772,24351832..24355417,24355474..24355777,24355841..24356869,24357002..24357180,24357241..24357301,24365641..24365663); ID=FBpp0289566; name=Ppn-PC; parent=FBgn0003137,FBtr0300337; dbxref=REFSEQ:NP_001163760,GB_protein:ACZ95054,FlyBase:FBpp0289566,FlyBase_Annotation_IDs:CG33103-PC,FlyMine:FBpp0289566,modMine:FBpp0289566; MD5=5fe7cf8d119a2db71741b92c53a3dbb3; length=2174; release=r5.49; species=Dmel; </t>
  </si>
  <si>
    <t xml:space="preserve">&gt;FBpp0291051 type=protein; loc=3R:complement(24346851..24347020,24347079..24347195,24347264..24347422,24347537..24347953,24348204..24348354,24348417..24348982,24349249..24349419,24349502..24349696,24349756..24349939,24349996..24351029,24351139..24351309,24351593..24351772,24351832..24355417,24355474..24355777,24355841..24356869,24357002..24357180,24357241..24357301,24365641..24365663); ID=FBpp0291051; name=Ppn-PE; parent=FBgn0003137,FBtr0301837; dbxref=REFSEQ:NP_788752,GB_protein:AAF56795,FlyBase:FBpp0291051,FlyBase_Annotation_IDs:CG33103-PE,FlyMine:FBpp0291051,modMine:FBpp0291051; MD5=5d95b727192e79b12fb403e8272e8b01; length=2898; release=r5.49; species=Dmel; </t>
  </si>
  <si>
    <t xml:space="preserve">&gt;FBpp0291052 type=protein; loc=3R:complement(24346851..24347020,24347079..24347195,24347264..24347422,24347537..24347953,24348204..24348354,24348417..24348982,24349756..24349939,24349996..24351029,24351139..24351309,24351593..24351772,24351832..24355417,24355474..24355777,24355841..24356869,24357002..24357180,24357241..24357301,24365641..24365663); ID=FBpp0291052; name=Ppn-PF; parent=FBgn0003137,FBtr0301838; dbxref=REFSEQ:NP_788751,GB_protein:AAF56794,FlyBase:FBpp0291052,FlyBase_Annotation_IDs:CG33103-PF,FlyMine:FBpp0291052,modMine:FBpp0291052; MD5=baadbc6c3a0e79499cb8a2ca02f5447e; length=2776; release=r5.49; species=Dmel; </t>
  </si>
  <si>
    <t xml:space="preserve">&gt;FBpp0291053 type=protein; loc=3R:complement(24346851..24347020,24347079..24347195,24347264..24347422,24347537..24347953,24348204..24348354,24348417..24348982,24349249..24349419,24349502..24349696,24349756..24349939,24349996..24351029,24351593..24351772,24351832..24355417,24355474..24355777,24355841..24356869,24357002..24357180,24357241..24357301,24365641..24365663); ID=FBpp0291053; name=Ppn-PG; parent=FBgn0003137,FBtr0301839; dbxref=REFSEQ:NP_001163761,GB_protein:ACZ95055,FlyBase:FBpp0291053,FlyBase_Annotation_IDs:CG33103-PG,FlyMine:FBpp0291053,modMine:FBpp0291053; MD5=99dbda796a0cbaa1c1a13adeca90208d; length=2841; release=r5.49; species=Dmel; </t>
  </si>
  <si>
    <t xml:space="preserve">&gt;FBpp0086233 type=protein; loc=2R:join(12374179..12374389,12374515..12374563,12374621..12374796,12374847..12375256); ID=FBpp0086233; name=CG33458-PA; parent=FBgn0053458,FBtr0087085; dbxref=FlyBase:FBpp0086233,FlyBase_Annotation_IDs:CG33458-PA,GB_protein:AAS64835.1,GB_protein:AAS64835,REFSEQ:NP_995854,GB_protein:AAS64835,FlyMine:FBpp0086233,modMine:FBpp0086233; MD5=707bb18fe5ab85d6c5c858b13d959fe0; length=281; release=r5.49; species=Dmel; </t>
  </si>
  <si>
    <t xml:space="preserve">&gt;FBpp0071328 type=protein; loc=X:complement(9822441..9823090,9823205..9823765,9824388..9824505); ID=FBpp0071328; name=Idgf4-PA; parent=FBgn0026415,FBtr0071393; dbxref=FlyBase:FBpp0071328,FlyBase_Annotation_IDs:CG1780-PA,GB_protein:AAF46534.1,REFSEQ:NP_511101,GB_protein:AAF46534,FlyMine:FBpp0071328,modMine:FBpp0071328; MD5=67942d65f740bef1da7cd1834a8656d9; length=442; release=r5.49; species=Dmel; </t>
  </si>
  <si>
    <t xml:space="preserve">&gt;FBpp0071329 type=protein; loc=X:complement(9822441..9823090,9823205..9823765,9824388..9824505); ID=FBpp0071329; name=Idgf4-PB; parent=FBgn0026415,FBtr0071394; dbxref=FlyBase:FBpp0071329,FlyBase_Annotation_IDs:CG1780-PB,GB_protein:AAN09618.1,REFSEQ:NP_727374,GB_protein:AAN09618; MD5=67942d65f740bef1da7cd1834a8656d9; length=442; release=r5.49; species=Dmel; </t>
  </si>
  <si>
    <t xml:space="preserve">&gt;FBpp0084522 type=protein; loc=3R:complement(22844382..22845355,22845410..22845449); ID=FBpp0084522; name=CG17191-PA; parent=FBgn0039473,FBtr0085152; dbxref=FlyBase:FBpp0084522,FlyBase_Annotation_IDs:CG17191-PA,GB_protein:AAF56651.1,REFSEQ:NP_651523,GB_protein:AAF56651,FlyMine:FBpp0084522,modMine:FBpp0084522; MD5=b14d6770c62c0f0cdbde5d684074b8f2; length=337; release=r5.49; species=Dmel; </t>
  </si>
  <si>
    <t xml:space="preserve">&gt;FBpp0071815 type=protein; loc=2R:join(18781988..18782240,18782306..18782519,18782583..18783198); ID=FBpp0071815; name=CG3700-PA; parent=FBgn0034796,FBtr0071904; dbxref=FlyBase:FBpp0071815,FlyBase_Annotation_IDs:CG3700-PA,GB_protein:AAF46926.1,REFSEQ:NP_611736,GB_protein:AAF46926,FlyMine:FBpp0071815,modMine:FBpp0071815; MD5=9d3797415ea1bd09cfcadfab743ed461; length=360; release=r5.49; species=Dmel; </t>
  </si>
  <si>
    <t xml:space="preserve">&gt;FBpp0289090 type=protein; loc=2R:join(18781988..18782240,18782306..18782519,18782583..18783198); ID=FBpp0289090; name=CG3700-PB; parent=FBgn0034796,FBtr0299812; dbxref=FlyBase:FBpp0289090,FlyBase_Annotation_IDs:CG3700-PB,REFSEQ:NP_001137740,GB_protein:ACL83194; MD5=9d3797415ea1bd09cfcadfab743ed461; length=360; release=r5.49; species=Dmel; </t>
  </si>
  <si>
    <t xml:space="preserve">&gt;FBpp0087258 type=protein; loc=2R:complement(7229459..7230247); ID=FBpp0087258; name=thetaTry-PA; parent=FBgn0011555,FBtr0088162; dbxref=GB_protein:AAF58661.1,FlyBase:FBpp0087258,FlyBase_Annotation_IDs:CG12385-PA,REFSEQ:NP_523693,GB_protein:AAF58661,FlyMine:FBpp0087258,modMine:FBpp0087258; MD5=642abb4b91058cceb36a362893a65e33; length=262; release=r5.49; species=Dmel; </t>
  </si>
  <si>
    <t xml:space="preserve">&gt;FBpp0071612 type=protein; loc=2R:complement(17424485..17424891,17424945..17425120,17425173..17425221,17425284..17425506); ID=FBpp0071612; name=CG30287-PA; parent=FBgn0050287,FBtr0071695; dbxref=FlyBase:FBpp0071612,FlyBase_Annotation_IDs:CG30287-PA,GB_protein:AAM70921.1,REFSEQ:NP_726083,GB_protein:AAM70921,FlyMine:FBpp0071612,modMine:FBpp0071612; MD5=bc09606976ecc06612d7703e3e87fe90; length=284; release=r5.49; species=Dmel; </t>
  </si>
  <si>
    <t xml:space="preserve">&gt;FBpp0071604 type=protein; loc=2R:complement(17504614..17505895,17505959..17506182,17506242..17506367,17506421..17506477); ID=FBpp0071604; name=clt-PA; parent=FBgn0000326,FBtr0071687; dbxref=FlyBase:FBpp0071604,FlyBase_Annotation_IDs:CG9858-PA,GB_protein:AAF46738.1,REFSEQ:NP_536784,GB_protein:AAF46738,FlyMine:FBpp0071604,modMine:FBpp0071604; MD5=78d9e04d771261e9f36afd707cdc0c40; length=562; release=r5.49; species=Dmel; </t>
  </si>
  <si>
    <t xml:space="preserve">&gt;FBpp0082858 type=protein; loc=3R:complement(12955239..12956105); ID=FBpp0082858; name=CG17475-PA; parent=FBgn0038481,FBtr0083417; dbxref=GB_protein:AAF55393.1,FlyBase:FBpp0082858,FlyBase_Annotation_IDs:CG17475-PA,REFSEQ:NP_650600,GB_protein:AAF55393,FlyMine:FBpp0082858,modMine:FBpp0082858; MD5=2323467c87b3a9e08e401bf2900ecf62; length=288; release=r5.49; species=Dmel; </t>
  </si>
  <si>
    <t xml:space="preserve">&gt;FBpp0291554 type=protein; loc=3R:join(15474563..15474632,15475170..15475779,15475843..15476254); ID=FBpp0291554; name=CG31220-PB; parent=FBgn0051220,FBtr0302358; dbxref=FlyBase:FBpp0291554,FlyBase_Annotation_IDs:CG31220-PB,REFSEQ:NP_732440,GB_protein:AAN13805,FlyMine:FBpp0291554,modMine:FBpp0291554; MD5=b88982b742ce5a124ac65b8aac22902f; length=363; release=r5.49; species=Dmel; </t>
  </si>
  <si>
    <t xml:space="preserve">&gt;FBpp0071000 type=protein; loc=X:complement(6742141..6742519,6742585..6743504); ID=FBpp0071000; name=Cht11-PA; parent=FBgn0029913,FBtr0071041; dbxref=FlyBase:FBpp0071000,FlyBase_Annotation_IDs:CG3044-PA,GB_protein:AAF46212.1,REFSEQ:NP_572361,GB_protein:AAF46212,FlyMine:FBpp0071000,modMine:FBpp0071000; MD5=9d85eaf4fcae71bdc647ec60815be56d; length=432; release=r5.49; species=Dmel; </t>
  </si>
  <si>
    <t xml:space="preserve">&gt;FBpp0083712 type=protein; loc=3R:complement(18584568..18586793); ID=FBpp0083712; name=CG4725-PA; parent=FBgn0039022,FBtr0084319; dbxref=FlyBase:FBpp0083712,FlyBase_Annotation_IDs:CG4725-PA,GB_protein:AAF56062.1,REFSEQ:NP_651096,GB_protein:AAF56062,FlyMine:FBpp0083712,modMine:FBpp0083712; MD5=9efbc05c13145d6c67f2c4837884d6f8; length=741; release=r5.49; species=Dmel; </t>
  </si>
  <si>
    <t xml:space="preserve">&gt;FBpp0086967 type=protein; loc=2R:join(8649658..8649819,8649891..8650027,8650090..8650565,8650623..8650919,8650979..8651175); ID=FBpp0086967; name=CG12374-PA; parent=FBgn0033774,FBtr0087854; dbxref=FlyBase:FBpp0086967,FlyBase_Annotation_IDs:CG12374-PA,GB_protein:AAF58456.1,REFSEQ:NP_610819,GB_protein:AAF58456,FlyMine:FBpp0086967,modMine:FBpp0086967; MD5=9d14049177644056a8eb5244bd4f6599; length=422; release=r5.49; species=Dmel; </t>
  </si>
  <si>
    <t xml:space="preserve">&gt;FBpp0071144 type=protein; loc=X:join(8331324..8331327,8333142..8333791,8333852..8334327,8334394..8334514,8334578..8334793); ID=FBpp0071144; name=CG1440-PA; parent=FBgn0030038,FBtr0071197; dbxref=FlyBase:FBpp0071144,FlyBase_Annotation_IDs:CG1440-PA,GB_protein:AAF46371.2,REFSEQ:NP_572477,GB_protein:AAF46371,FlyMine:FBpp0071144,modMine:FBpp0071144; MD5=a1b89957fc8dc4f9fb4cdabbf7c1e2e2; length=488; release=r5.49; species=Dmel; </t>
  </si>
  <si>
    <t xml:space="preserve">&gt;FBpp0111874 type=protein; loc=X:join(8333498..8333791,8333852..8334327,8334394..8334514,8334578..8334793); ID=FBpp0111874; name=CG1440-PB; parent=FBgn0030038,FBtr0112961; dbxref=FlyBase:FBpp0111874,FlyBase_Annotation_IDs:CG1440-PB,REFSEQ:NP_001096906,GB_protein:ABW09356,FlyMine:FBpp0111874,modMine:FBpp0111874; MD5=40f0561c0fcf32b9480cb0d53c9104d7; length=368; release=r5.49; species=Dmel; </t>
  </si>
  <si>
    <t xml:space="preserve">&gt;FBpp0111875 type=protein; loc=X:join(8333069..8333791,8333852..8334327,8334394..8334514,8334578..8334793); ID=FBpp0111875; name=CG1440-PC; parent=FBgn0030038,FBtr0112962; dbxref=FlyBase:FBpp0111875,FlyBase_Annotation_IDs:CG1440-PC,REFSEQ:NP_001096907,GB_protein:ABW09357,FlyMine:FBpp0111875,modMine:FBpp0111875; MD5=048df34789e06ad735afa8c8da74d43c; length=511; release=r5.49; species=Dmel; </t>
  </si>
  <si>
    <t xml:space="preserve">&gt;FBpp0308525 type=protein; loc=X:join(8331324..8331327,8332953..8333791,8333852..8334327,8334394..8334514,8334578..8334793); ID=FBpp0308525; name=CG1440-PD; parent=FBgn0030038,FBtr0339438; dbxref=FlyBase:FBpp0308525,FlyBase_Annotation_IDs:CG1440-PD; MD5=847bd5eac503dd8ee15396522d35b255; length=551; release=r5.49; species=Dmel; </t>
  </si>
  <si>
    <t xml:space="preserve">&gt;FBpp0100137 type=protein; loc=X:join(4243441..4243620,4243686..4243745,4247500..4247646,4247977..4248056,4251073..4251309,4251378..4251544,4251609..4251913,4252309..4252473,4252538..4252904,4253100..4254363,4254428..4254584,4254649..4254738,4255999..4256067); ID=FBpp0100137; name=norpA-PD; parent=FBgn0262738,FBtr0100671; dbxref=FlyBase_Annotation_IDs:CG3620-PD,FlyBase:FBpp0100137,GB_protein:AAX52475.1,REFSEQ:NP_001014720,GB_protein:AAX52475; MD5=e05069ed32f382e27f43e3eb3c47aebc; length=1095; release=r5.49; species=Dmel; </t>
  </si>
  <si>
    <t xml:space="preserve">&gt;FBpp0100136 type=protein; loc=X:join(4243441..4243620,4243686..4243745,4247500..4247646,4247977..4248056,4251073..4251309,4251378..4251544,4251609..4251913,4252309..4252473,4252538..4252904,4253100..4254363,4254428..4254584,4254649..4254738,4255999..4256067); ID=FBpp0100136; name=norpA-PC; parent=FBgn0262738,FBtr0100670; dbxref=FlyBase_Annotation_IDs:CG3620-PC,FlyBase:FBpp0100136,GB_protein:AAX52474.1,REFSEQ:NP_001014721,GB_protein:AAX52474,FlyMine:FBpp0100136,modMine:FBpp0100136; MD5=e05069ed32f382e27f43e3eb3c47aebc; length=1095; release=r5.49; species=Dmel; </t>
  </si>
  <si>
    <t xml:space="preserve">&gt;FBpp0070619 type=protein; loc=X:join(4243441..4243620,4243686..4243745,4247500..4247646,4248504..4248583,4251073..4251309,4251378..4251544,4251609..4251913,4252309..4252473,4252538..4252904,4253100..4254363,4254428..4254584,4254649..4254738,4255999..4256067); ID=FBpp0070619; name=norpA-PA; parent=FBgn0262738,FBtr0070651; dbxref=FlyBase_Annotation_IDs:CG3620-PA,FlyBase:FBpp0070619,GB_protein:AAF45942.2,REFSEQ:NP_525069,GB_protein:AAF45942,FlyMine:FBpp0070619,modMine:FBpp0070619; MD5=beb228242935324a4db583be42955bb3; length=1095; release=r5.49; species=Dmel; </t>
  </si>
  <si>
    <t xml:space="preserve">&gt;FBpp0070618 type=protein; loc=X:join(4243441..4243620,4243686..4243745,4247500..4247646,4248504..4248583,4251073..4251309,4251378..4251544,4251609..4251913,4252309..4252473,4252538..4252904,4253100..4254363,4254428..4254584,4254649..4254738,4255999..4256067); ID=FBpp0070618; name=norpA-PB; parent=FBgn0262738,FBtr0070650; dbxref=FlyBase_Annotation_IDs:CG3620-PB,FlyBase:FBpp0070618,GB_protein:AAN09121.1,REFSEQ:NP_726925,GB_protein:AAN09121; MD5=beb228242935324a4db583be42955bb3; length=1095; release=r5.49; species=Dmel; </t>
  </si>
  <si>
    <t xml:space="preserve">&gt;FBpp0290690 type=protein; loc=X:join(4243441..4243620,4243686..4243745,4247500..4247646,4248504..4248583,4251073..4251309,4251378..4251544,4251609..4251913,4252309..4252473,4252538..4252904,4253100..4254363,4254428..4254584,4254649..4254738,4255999..4256067); ID=FBpp0290690; name=norpA-PE; parent=FBgn0262738,FBtr0301475; dbxref=REFSEQ:NP_001162661,GB_protein:ACZ95198,FlyBase:FBpp0290690,FlyBase_Annotation_IDs:CG3620-PE; MD5=beb228242935324a4db583be42955bb3; length=1095; release=r5.49; species=Dmel; </t>
  </si>
  <si>
    <t xml:space="preserve">&gt;FBpp0071971 type=protein; loc=2R:join(19439246..19439397,19439824..19440386,19440447..19440703); ID=FBpp0071971; name=Dcp-1-PA; parent=FBgn0010501,FBtr0072062; dbxref=FlyBase:FBpp0071971,FlyBase_Annotation_IDs:CG5370-PA,GB_protein:AAF47027.1,REFSEQ:NP_476974,GB_protein:AAF47027,FlyMine:FBpp0071971,modMine:FBpp0071971; MD5=73d194f33f93d42e1163dc5023fd6e68; length=323; release=r5.49; species=Dmel; </t>
  </si>
  <si>
    <t xml:space="preserve">&gt;FBpp0086427 type=protein; loc=2R:complement(11828206..11828988); ID=FBpp0086427; name=CG8299-PA; parent=FBgn0034052,FBtr0087291; dbxref=FlyBase:FBpp0086427,FlyBase_Annotation_IDs:CG8299-PA,GB_protein:AAF58092.1,REFSEQ:NP_611066,GB_protein:AAF58092,FlyMine:FBpp0086427,modMine:FBpp0086427; MD5=18bb12205d325484ef3efb98a7d035ef; length=260; release=r5.49; species=Dmel; </t>
  </si>
  <si>
    <t xml:space="preserve">&gt;FBpp0075456 type=protein; loc=3L:complement(14667781..14668552,14670506..14670858); ID=FBpp0075456; name=CG4914-PA; parent=FBgn0036436,FBtr0075712; dbxref=FlyBase:FBpp0075456,FlyBase_Annotation_IDs:CG4914-PA,GB_protein:AAF49721.2,REFSEQ:NP_648711,GB_protein:AAF49721,FlyMine:FBpp0075456,modMine:FBpp0075456; MD5=2cf915c87ab52815e425de505c2a18eb; length=374; release=r5.49; species=Dmel; </t>
  </si>
  <si>
    <t xml:space="preserve">&gt;FBpp0084629 type=protein; loc=3R:complement(23815488..23816285); ID=FBpp0084629; name=CG4815-PA; parent=FBgn0039568,FBtr0085260; dbxref=FlyBase:FBpp0084629,FlyBase_Annotation_IDs:CG4815-PA,GB_protein:AAF56771.1,REFSEQ:NP_651607,GB_protein:AAF56771,FlyMine:FBpp0084629,modMine:FBpp0084629; MD5=47b71467d80eef6fa8ec3f37200e3fd1; length=265; release=r5.49; species=Dmel; </t>
  </si>
  <si>
    <t xml:space="preserve">&gt;FBpp0082880 type=protein; loc=3R:13236897..13238084; ID=FBpp0082880; name=CG5863-PA; parent=FBgn0038507,FBtr0083439; dbxref=FlyBase:FBpp0082880,FlyBase_Annotation_IDs:CG5863-PA,GB_protein:AAF55418.1,REFSEQ:NP_650623,GB_protein:AAF55418,FlyMine:FBpp0082880,modMine:FBpp0082880; MD5=4134d77e02a09645bafcb8c70c5e1f53; length=395; release=r5.49; species=Dmel; </t>
  </si>
  <si>
    <t xml:space="preserve">&gt;FBpp0075449 type=protein; loc=3L:complement(14770295..14770341,14770439..14770707,14770778..14770866,14771033..14771141,14771211..14771377,14771440..14772122,14779019..14779178); ID=FBpp0075449; name=bmm-PA; parent=FBgn0036449,FBtr0075699; dbxref=FlyBase:FBpp0075449,FlyBase_Annotation_IDs:CG5295-PA,GB_protein:AAF49704.1,REFSEQ:NP_648723,GB_protein:AAF49704,FlyMine:FBpp0075449,modMine:FBpp0075449; MD5=28f8efef596a4d10f49d04d5594d756e; length=507; release=r5.49; species=Dmel; </t>
  </si>
  <si>
    <t xml:space="preserve">&gt;FBpp0289427 type=protein; loc=3L:complement(14769901..14770085,14770439..14770707,14770778..14770866,14771033..14771141,14771211..14771377,14771440..14772122,14779019..14779178); ID=FBpp0289427; name=bmm-PB; parent=FBgn0036449,FBtr0300190; dbxref=REFSEQ:NP_001163445,GB_protein:ACZ94716,FlyBase:FBpp0289427,FlyBase_Annotation_IDs:CG5295-PB,FlyMine:FBpp0289427,modMine:FBpp0289427; MD5=ae47ccfcc2fbe76d0e4152aadd64e14d; length=553; release=r5.49; species=Dmel; </t>
  </si>
  <si>
    <t xml:space="preserve">&gt;FBpp0080715 type=protein; loc=2L:complement(19071192..19071305,19071424..19071725,19072831..19073015,19073106..19073214,19073308..19073682,19073952..19074024); ID=FBpp0080715; name=CG17572-PA; parent=FBgn0032753,FBtr0081173; dbxref=FlyBase:FBpp0080715,FlyBase_Annotation_IDs:CG17572-PA,GB_protein:AAG22440.2,REFSEQ:NP_609941,GB_protein:AAG22440,FlyMine:FBpp0080715,modMine:FBpp0080715; MD5=4f0305cc27b70073001babb0ffeeefa4; length=385; release=r5.49; species=Dmel; </t>
  </si>
  <si>
    <t xml:space="preserve">&gt;FBpp0079859 type=protein; loc=2L:join(11847231..11848421,11848481..11848827,11848899..11849115); ID=FBpp0079859; name=Mal-B1-PA; parent=FBgn0032381,FBtr0080275; dbxref=GB_protein:AAF53127.1,FlyBase:FBpp0079859,FlyBase_Annotation_IDs:CG14934-PA,REFSEQ:NP_609522,GB_protein:AAF53127,FlyMine:FBpp0079859,modMine:FBpp0079859; MD5=6d11a4d00970d17fdabcdd3931a660cf; length=584; release=r5.49; species=Dmel; </t>
  </si>
  <si>
    <t xml:space="preserve">&gt;FBpp0086075 type=protein; loc=2R:join(13340927..13341137,13341401..13341446,13341534..13341679,13341732..13342337,13342414..13342462,13342558..13342694,13342753..13343129); ID=FBpp0086075; name=CG10764-PA; parent=FBgn0034221,FBtr0086919; dbxref=FlyBase:FBpp0086075,FlyBase_Annotation_IDs:CG10764-PA,GB_protein:AAF57862.2,REFSEQ:NP_611213,GB_protein:AAF57862,FlyMine:FBpp0086075,modMine:FBpp0086075; MD5=6670bcabf4b89c4909e436624d7de213; length=523; release=r5.49; species=Dmel; </t>
  </si>
  <si>
    <t xml:space="preserve">&gt;FBpp0073116 type=protein; loc=3L:complement(4161995..4162317,4162377..4162654,4162713..4163613,4163670..4164584,4164644..4164799,4164885..4165181,4165243..4165392,4165465..4165588); ID=FBpp0073116; name=mas-PB; parent=FBgn0011653,FBtr0073260; dbxref=GB_protein:AAF47850.1,FlyBase:FBpp0073116,FlyBase_Annotation_IDs:CG15002-PB,REFSEQ:NP_523919,GB_protein:AAF47850,FlyMine:FBpp0073116,modMine:FBpp0073116; MD5=0d07167277d051c71261403f3d6e97d1; length=1047; release=r5.49; species=Dmel; </t>
  </si>
  <si>
    <t xml:space="preserve">&gt;FBpp0304905 type=protein; loc=3L:complement(4161995..4162317,4162377..4162654,4162713..4163613,4163670..4164584,4164644..4164796,4164885..4165181,4165243..4165392,4165465..4165588); ID=FBpp0304905; name=mas-PC; parent=FBgn0011653,FBtr0332659; dbxref=FlyBase:FBpp0304905,FlyBase_Annotation_IDs:CG15002-PC; MD5=6c6c798b30fcb6df1c03e1eea4cf7a9b; length=1046; release=r5.49; species=Dmel; </t>
  </si>
  <si>
    <t xml:space="preserve">&gt;FBpp0071636 type=protein; loc=2R:join(17748356..17749084,17749140..17749469); ID=FBpp0071636; name=CG9294-PB; parent=FBgn0034666,FBtr0071720; dbxref=FlyBase:FBpp0071636,FlyBase_Annotation_IDs:CG9294-PB,GB_protein:AAS64755.1,REFSEQ:NP_995920,GB_protein:AAS64755,FlyMine:FBpp0071636,modMine:FBpp0071636; MD5=a05537bd3cced4e145a6daef2a8e761f; length=352; release=r5.49; species=Dmel; </t>
  </si>
  <si>
    <t xml:space="preserve">&gt;FBpp0082090 type=protein; loc=3R:complement(8051086..8051241,8051304..8051905,8051967..8052060); ID=FBpp0082090; name=CG12256-PA; parent=FBgn0038002,FBtr0082621; dbxref=FlyBase:FBpp0082090,FlyBase_Annotation_IDs:CG12256-PA,GB_protein:AAF54764.1,GB_protein:AAF54764.2,REFSEQ:NP_650166,GB_protein:AAF54764,FlyMine:FBpp0082090,modMine:FBpp0082090; MD5=873ed124e59fe4b1dfaa72f6fded7c15; length=283; release=r5.49; species=Dmel; </t>
  </si>
  <si>
    <t xml:space="preserve">&gt;FBpp0308511 type=protein; loc=2R:join(5854770..5855317,5855382..5855856); ID=FBpp0308511; name=CG12133-PB; parent=FBgn0033469,FBtr0339424; dbxref=FlyBase:FBpp0308511,FlyBase_Annotation_IDs:CG12133-PB; MD5=89642427f478f8cff1523cd50fcfb68a; length=340; release=r5.49; species=Dmel; </t>
  </si>
  <si>
    <t xml:space="preserve">&gt;FBpp0073523 type=protein; loc=X:12695741..12697708; ID=FBpp0073523; name=CG3775-PA; parent=FBgn0030425,FBtr0073690; dbxref=FlyBase:FBpp0073523,FlyBase_Annotation_IDs:CG3775-PA,GB_protein:AAF48204.1,REFSEQ:NP_572831,GB_protein:AAF48204,FlyMine:FBpp0073523,modMine:FBpp0073523; MD5=803c294e18025b4f2029f3fc1c0b25df; length=655; release=r5.49; species=Dmel; </t>
  </si>
  <si>
    <t xml:space="preserve">&gt;FBpp0294042 type=protein; loc=X:12695741..12697708; ID=FBpp0294042; name=CG3775-PB; parent=FBgn0030425,FBtr0305591; dbxref=REFSEQ:NP_001245645,GB_protein:AFH07359,FlyBase:FBpp0294042,FlyBase_Annotation_IDs:CG3775-PB; MD5=803c294e18025b4f2029f3fc1c0b25df; length=655; release=r5.49; species=Dmel; </t>
  </si>
  <si>
    <t xml:space="preserve">&gt;FBpp0077265 type=protein; loc=2L:join(3163920..3164074,3166970..3167139,3167204..3167558,3167624..3167973,3168035..3168201); ID=FBpp0077265; name=Hydr2-PA; parent=FBgn0014906,FBtr0077576; dbxref=FlyBase:FBpp0077265,FlyBase_Annotation_IDs:CG3488-PA,GB_protein:AAF51139.1,REFSEQ:NP_608751,GB_protein:AAF51139,FlyMine:FBpp0077265,modMine:FBpp0077265; MD5=54ffea014d32c5c44bd07f27012d0c0c; length=398; release=r5.49; species=Dmel; </t>
  </si>
  <si>
    <t xml:space="preserve">&gt;FBpp0300634 type=protein; loc=2L:join(3163920..3164074,3166970..3167139,3167204..3167558,3167624..3167973,3168035..3168201); ID=FBpp0300634; name=Hydr2-PB; parent=FBgn0014906,FBtr0308315; dbxref=FlyBase:FBpp0300634,FlyBase_Annotation_IDs:CG3488-PB,REFSEQ:NP_001245852,GB_protein:AFH03529; MD5=54ffea014d32c5c44bd07f27012d0c0c; length=398; release=r5.49; species=Dmel; </t>
  </si>
  <si>
    <t xml:space="preserve">&gt;FBpp0304647 type=protein; loc=2L:join(3167076..3167139,3167204..3167558,3167624..3167973,3168035..3168201); ID=FBpp0304647; name=Hydr2-PC; parent=FBgn0014906,FBtr0332371; dbxref=FlyBase:FBpp0304647,FlyBase_Annotation_IDs:CG3488-PC; MD5=3e47d959b5f8408f2f33a56e9dbbd222; length=311; release=r5.49; species=Dmel; </t>
  </si>
  <si>
    <t xml:space="preserve">&gt;FBpp0290409 type=protein; loc=2R:complement(4895076..4895291,4895376..4895754,4895823..4896000,4898742..4898921,4900524..4900686); ID=FBpp0290409; name=CG8172-PD; parent=FBgn0033362,FBtr0301191; dbxref=REFSEQ:NP_001097236,GB_protein:ABV53734,FlyBase:FBpp0290409,FlyBase_Annotation_IDs:CG8172-PD,FlyMine:FBpp0290409,modMine:FBpp0290409; MD5=85b2bae75aeafab041414b122fc75366; length=371; release=r5.49; species=Dmel; </t>
  </si>
  <si>
    <t xml:space="preserve">&gt;FBpp0290410 type=protein; loc=2R:complement(4895076..4895291,4895376..4895754,4895823..4896000,4896208..4896729,4898742..4898921,4900524..4900686); ID=FBpp0290410; name=CG8172-PE; parent=FBgn0033362,FBtr0301192; dbxref=REFSEQ:NP_610438,GB_protein:AAF59006,FlyBase:FBpp0290410,FlyBase_Annotation_IDs:CG8172-PE,FlyMine:FBpp0290410,modMine:FBpp0290410; MD5=3784fb24f37be09f7a6e495548c07eff; length=545; release=r5.49; species=Dmel; </t>
  </si>
  <si>
    <t xml:space="preserve">&gt;FBpp0290411 type=protein; loc=2R:complement(4895076..4895291,4895376..4895754,4895823..4896000,4896208..4896729,4898742..4898921,4899018..4899228); ID=FBpp0290411; name=CG8172-PF; parent=FBgn0033362,FBtr0301193; dbxref=REFSEQ:NP_001097235,GB_protein:ABV53733,FlyBase:FBpp0290411,FlyBase_Annotation_IDs:CG8172-PF,FlyMine:FBpp0290411,modMine:FBpp0290411; MD5=4f5863629350ca038a2c769200f62609; length=561; release=r5.49; species=Dmel; </t>
  </si>
  <si>
    <t xml:space="preserve">&gt;FBpp0308398 type=protein; loc=2R:complement(4895076..4895291,4895376..4895738); ID=FBpp0308398; name=CG8172-PG; parent=FBgn0033362,FBtr0339289; dbxref=FlyBase:FBpp0308398,FlyBase_Annotation_IDs:CG8172-PG; MD5=514ee3149e1382c5cfb8740e97b71733; length=192; release=r5.49; species=Dmel; </t>
  </si>
  <si>
    <t xml:space="preserve">&gt;FBpp0078883 type=protein; loc=2L:6368141..6370099; ID=FBpp0078883; name=CG9505-PA; parent=FBgn0031805,FBtr0079253; dbxref=FlyBase:FBpp0078883,FlyBase_Annotation_IDs:CG9505-PA,GB_protein:AAF52373.1,REFSEQ:NP_609019,GB_protein:AAF52373,FlyMine:FBpp0078883,modMine:FBpp0078883; MD5=126417df5ccb0e268a157fd5badccc0d; length=652; release=r5.49; species=Dmel; </t>
  </si>
  <si>
    <t xml:space="preserve">&gt;FBpp0099932 type=protein; loc=2R:complement(16438009..16438812); ID=FBpp0099932; name=CG13430-PA; parent=FBgn0034518,FBtr0100495; dbxref=FlyBase_Annotation_IDs:CG13430-PA,FlyBase:FBpp0099932,GB_protein:AAF57458.1,REFSEQ:NP_001027442,GB_protein:AAF57458; MD5=fc0bc0d2e35dd1034365b979f42122b4; length=267; release=r5.49; species=Dmel; </t>
  </si>
  <si>
    <t xml:space="preserve">&gt;FBpp0099934 type=protein; loc=2R:complement(16438009..16438812); ID=FBpp0099934; name=CG13430-PB; parent=FBgn0034518,FBtr0100496; dbxref=FlyBase_Annotation_IDs:CG13430-PB,FlyBase:FBpp0099934,GB_protein:AAF57457.3,REFSEQ:NP_001027441,GB_protein:AAF57457,FlyMine:FBpp0099934,modMine:FBpp0099934; MD5=fc0bc0d2e35dd1034365b979f42122b4; length=267; release=r5.49; species=Dmel; </t>
  </si>
  <si>
    <t xml:space="preserve">&gt;FBpp0289309 type=protein; loc=X:join(16601720..16601967,16602192..16602524,16602584..16602771,16603392..16603702,16603769..16603945,16604018..16604110,16604811..16605017); ID=FBpp0289309; name=CG4678-PD; parent=FBgn0030778,FBtr0300032; dbxref=FlyBase:FBpp0289309,FlyBase_Annotation_IDs:CG4678-PD,REFSEQ:NP_001138210,GB_protein:ACL82940,FlyMine:FBpp0289309,modMine:FBpp0289309; MD5=d484ddfc24f0e23cba188ed459c5951d; length=518; release=r5.49; species=Dmel; </t>
  </si>
  <si>
    <t xml:space="preserve">&gt;FBpp0289310 type=protein; loc=X:join(16601720..16601967,16602192..16602524,16602584..16602771,16603273..16603314,16603407..16603702,16603769..16603945,16604018..16604110,16604811..16605017); ID=FBpp0289310; name=CG4678-PE; parent=FBgn0030778,FBtr0300033; dbxref=FlyBase:FBpp0289310,FlyBase_Annotation_IDs:CG4678-PE,REFSEQ:NP_001138211,GB_protein:ACL82941,FlyMine:FBpp0289310,modMine:FBpp0289310; MD5=a33118f3e04ee7d2862e7082a0a76149; length=527; release=r5.49; species=Dmel; </t>
  </si>
  <si>
    <t xml:space="preserve">&gt;FBpp0289311 type=protein; loc=X:join(16601720..16601967,16602192..16602524,16602584..16602771,16603392..16603702,16603769..16603945,16604018..16604110,16604237..16604326); ID=FBpp0289311; name=CG4678-PF; parent=FBgn0030778,FBtr0300034; dbxref=FlyBase:FBpp0289311,FlyBase_Annotation_IDs:CG4678-PF,REFSEQ:NP_573152,GB_protein:AAF48652,FlyMine:FBpp0289311,modMine:FBpp0289311; MD5=b023015b2c62b92cc67b453a438d206d; length=479; release=r5.49; species=Dmel; </t>
  </si>
  <si>
    <t xml:space="preserve">&gt;FBpp0289312 type=protein; loc=X:join(16601720..16601967,16602192..16602524,16602584..16602771,16603273..16603314,16603407..16603702,16603769..16603945,16604018..16604110,16604237..16604326); ID=FBpp0289312; name=CG4678-PG; parent=FBgn0030778,FBtr0300035; dbxref=FlyBase:FBpp0289312,FlyBase_Annotation_IDs:CG4678-PG,REFSEQ:NP_728012,GB_protein:AAN09418,FlyMine:FBpp0289312,modMine:FBpp0289312; MD5=8a351f6b03f8b7e4d4334634f8c32edd; length=488; release=r5.49; species=Dmel; </t>
  </si>
  <si>
    <t xml:space="preserve">&gt;FBpp0301002 type=protein; loc=X:join(16601720..16601967,16602192..16602524,16602584..16602771,16603407..16603702,16603769..16603945,16604018..16604110,16604811..16605017); ID=FBpp0301002; name=CG4678-PI; parent=FBgn0030778,FBtr0308847; dbxref=FlyBase:FBpp0301002,FlyBase_Annotation_IDs:CG4678-PI,REFSEQ:NP_001245718,GB_protein:AFH07431; MD5=67f3d282f6043c4ce70532a7d5f590ea; length=513; release=r5.49; species=Dmel; </t>
  </si>
  <si>
    <t xml:space="preserve">&gt;FBpp0290909 type=protein; loc=2L:complement(14773873..14774372,14774464..14774624,14774682..14774727,14774784..14774976); ID=FBpp0290909; name=CG4650-PB; parent=FBgn0032549,FBtr0301695; dbxref=REFSEQ:NP_609722,GB_protein:AAF53411,FlyBase:FBpp0290909,FlyBase_Annotation_IDs:CG4650-PB,FlyMine:FBpp0290909,modMine:FBpp0290909; MD5=47a24d3d3a7297d545be54734d1a2fb2; length=299; release=r5.49; species=Dmel; </t>
  </si>
  <si>
    <t xml:space="preserve">&gt;FBpp0079712 type=protein; loc=2L:complement(10702395..10702805,10702868..10702996,10705028..10705177,10705232..10705497,10705701..10705878,10706083..10706190); ID=FBpp0079712; name=Lip2-PA; parent=FBgn0024740,FBtr0080123; dbxref=FlyBase:FBpp0079712,FlyBase_Annotation_IDs:CG17116-PA,GB_protein:AAF52995.1,REFSEQ:NP_524667,GB_protein:AAF52995,FlyMine:FBpp0079712,modMine:FBpp0079712; MD5=c4ec2b947fbd0fe36f19d49666d12304; length=413; release=r5.49; species=Dmel; </t>
  </si>
  <si>
    <t xml:space="preserve">&gt;FBpp0083245 type=protein; loc=3R:complement(15882233..15883096,15885289..15885417); ID=FBpp0083245; name=CG4390-PB; parent=FBgn0038771,FBtr0083836; dbxref=GB_protein:AAN13821.1,GB_protein:AAN13821.2,FlyBase:FBpp0083245,FlyBase_Annotation_IDs:CG4390-PB,REFSEQ:NP_732486,GB_protein:AAN13821,FlyMine:FBpp0083245,modMine:FBpp0083245; MD5=26754959dc131b77340ad78f4bafee29; length=330; release=r5.49; species=Dmel; </t>
  </si>
  <si>
    <t xml:space="preserve">&gt;FBpp0083246 type=protein; loc=3R:complement(15882233..15883093); ID=FBpp0083246; name=CG4390-PA; parent=FBgn0038771,FBtr0083837; dbxref=FlyBase:FBpp0083246,FlyBase_Annotation_IDs:CG4390-PA,GB_protein:AAF55741.1,REFSEQ:NP_650864,GB_protein:AAF55741,FlyMine:FBpp0083246,modMine:FBpp0083246; MD5=74f6f4ba19b6527622168b1709e894c5; length=286; release=r5.49; species=Dmel; </t>
  </si>
  <si>
    <t xml:space="preserve">&gt;FBpp0080129 type=protein; loc=2L:join(13906587..13907172,13907599..13907962,13908024..13908590,13908648..13908788,13908856..13909028,13909093..13909109); ID=FBpp0080129; name=Ance-PA; parent=FBgn0012037,FBtr0080552; dbxref=GB_protein:AAF53353.2,FlyBase:FBpp0080129,FlyBase_Annotation_IDs:CG8827-PA,REFSEQ:NP_477046,GB_protein:AAF53353,FlyMine:FBpp0080129,modMine:FBpp0080129; MD5=e7dd87cb552e135e9d6841e52a261d30; length=615; release=r5.49; species=Dmel; </t>
  </si>
  <si>
    <t xml:space="preserve">&gt;FBpp0080130 type=protein; loc=2L:join(13906587..13907172,13907599..13907962,13908024..13908590,13908648..13908788,13908856..13909028,13909093..13909109); ID=FBpp0080130; name=Ance-PB; parent=FBgn0012037,FBtr0080553; dbxref=FlyBase:FBpp0080130,FlyBase_Annotation_IDs:CG8827-PB,GB_protein:AAN10856.1,REFSEQ:NP_723852,GB_protein:AAN10856; MD5=e7dd87cb552e135e9d6841e52a261d30; length=615; release=r5.49; species=Dmel; </t>
  </si>
  <si>
    <t xml:space="preserve">&gt;FBpp0084718 type=protein; loc=3R:complement(24703803..24705818); ID=FBpp0084718; name=CG14523-PA; parent=FBgn0039612,FBtr0085349; dbxref=FlyBase:FBpp0084718,FlyBase_Annotation_IDs:CG14523-PA,GB_protein:AAF56828.1,REFSEQ:NP_651644,GB_protein:AAF56828,FlyMine:FBpp0084718,modMine:FBpp0084718; MD5=ef85c9fa900e2ba8ed71a6b8a0818f52; length=671; release=r5.49; species=Dmel; </t>
  </si>
  <si>
    <t xml:space="preserve">&gt;FBpp0087972 type=protein; loc=2R:complement(3709730..3709990,3710054..3710971); ID=FBpp0087972; name=cathD-PA; parent=FBgn0029093,FBtr0088898; dbxref=FlyBase:FBpp0087972,FlyBase_Annotation_IDs:CG1548-PA,GB_protein:AAF59186.1,REFSEQ:NP_652013,GB_protein:AAF59186,FlyMine:FBpp0087972,modMine:FBpp0087972; MD5=fbe176b5e485f5702cfdc5f320281c69; length=392; release=r5.49; species=Dmel; </t>
  </si>
  <si>
    <t xml:space="preserve">&gt;FBpp0087224 type=protein; loc=2R:7238332..7239093; ID=FBpp0087224; name=CG30031-PA; parent=FBgn0050031,FBtr0088123; dbxref=FlyBase:FBpp0087224,FlyBase_Annotation_IDs:CG30031-PA,GB_protein:AAM68731.1,REFSEQ:NP_725035,GB_protein:AAM68731; MD5=a75f4547618c6fad0c13b6298d52afda; length=253; release=r5.49; species=Dmel; </t>
  </si>
  <si>
    <t xml:space="preserve">&gt;FBpp0079207 type=protein; loc=2L:join(8197293..8197565,8197632..8197821,8197879..8198082,8198149..8198548,8198613..8198754); ID=FBpp0079207; name=CG8460-PA; parent=FBgn0031996,FBtr0079586; dbxref=FlyBase:FBpp0079207,FlyBase_Annotation_IDs:CG8460-PA,GB_protein:AAF52614.1,REFSEQ:NP_609190,GB_protein:AAF52614,FlyMine:FBpp0079207,modMine:FBpp0079207; MD5=a538d3da119ecdc33a5d738da041a5c1; length=402; release=r5.49; species=Dmel; </t>
  </si>
  <si>
    <t xml:space="preserve">&gt;FBpp0300809 type=protein; loc=2R:complement(17425755..17426173,17426228..17426406,17426464..17426506,17426561..17426798); ID=FBpp0300809; name=CG33226-PC; parent=FBgn0069056,FBtr0308585; dbxref=FlyBase:FBpp0300809,FlyBase_Annotation_IDs:CG33226-PC,REFSEQ:NP_995917,GB_protein:AAS64905; MD5=38528bf740cf6e1f4b1d7c015e3a12a1; length=292; release=r5.49; species=Dmel; </t>
  </si>
  <si>
    <t xml:space="preserve">&gt;FBpp0076538 type=protein; loc=3L:complement(7534682..7535557); ID=FBpp0076538; name=CG32376-PA; parent=FBgn0052376,FBtr0076827; dbxref=FlyBase:FBpp0076538,FlyBase_Annotation_IDs:CG32376-PA,GB_protein:AAN12043.1,REFSEQ:NP_729271,GB_protein:AAN12043,FlyMine:FBpp0076538,modMine:FBpp0076538; MD5=5957082069939023a48529b3e6bc50ac; length=291; release=r5.49; species=Dmel; </t>
  </si>
  <si>
    <t xml:space="preserve">&gt;FBpp0082679 type=protein; loc=3R:join(11911455..11911530,11911600..11911843,11911910..11912753); ID=FBpp0082679; name=sxe2-PA; parent=FBgn0038398,FBtr0083225; dbxref=FlyBase:FBpp0082679,FlyBase_Annotation_IDs:CG4979-PA,GB_protein:AAF55273.1,REFSEQ:NP_650522,GB_protein:AAF55273,FlyMine:FBpp0082679,modMine:FBpp0082679; MD5=5b05cc7d3366b54926a037aaba8f8961; length=387; release=r5.49; species=Dmel; </t>
  </si>
  <si>
    <t xml:space="preserve">&gt;FBpp0087831 type=protein; loc=2R:join(4359488..4360588,4360646..4361100,4361161..4361304,4361382..4361448); ID=FBpp0087831; name=Mal-A8-PA; parent=FBgn0033297,FBtr0088752; dbxref=FlyBase:FBpp0087831,FlyBase_Annotation_IDs:CG8690-PA,GB_protein:AAF59083.2,REFSEQ:NP_610384,GB_protein:AAF59083,FlyMine:FBpp0087831,modMine:FBpp0087831; MD5=72367693fae377f6f557b63dd23a36dc; length=588; release=r5.49; species=Dmel; </t>
  </si>
  <si>
    <t xml:space="preserve">&gt;FBpp0111472 type=protein; loc=2R:complement(4881047..4881210,4881272..4881543,4881609..4881761,4881817..4881994,4883051..4883458,4883643..4885212,4885276..4885433,4888889..4889111); ID=FBpp0111472; name=Np-PA; parent=FBgn0265011,FBtr0112560; dbxref=GB_protein:AAF59007,GB_protein:AAF59008,GB_protein:AAF59008.1,GB_protein:AAF59007.1,FlyBase:FBpp0087750,FlyBase:FBpp0111472,FlyBase:FBpp0087749,FlyBase_Annotation_IDs:CG34350-PA,FlyBase_Annotation_IDs:CG8181-PA,FlyBase_Annotation_IDs:CG11824-PA,REFSEQ:NP_610437,GB_protein:AAF59007,FlyMine:FBpp0111472,modMine:FBpp0111472; MD5=2553ef07e0855213e76480b58a224782; length=1041; release=r5.49; species=Dmel; </t>
  </si>
  <si>
    <t xml:space="preserve">&gt;FBpp0300317 type=protein; loc=2R:complement(4881047..4881210,4881272..4881543,4881609..4881761,4881817..4881994,4883051..4883458,4883643..4885212,4885276..4885433,4888889..4889111); ID=FBpp0300317; name=Np-PB; parent=FBgn0265011,FBtr0307883; dbxref=REFSEQ:NP_001246213,GB_protein:AFH07968,FlyBase:FBpp0300317,FlyBase_Annotation_IDs:CG34350-PB; MD5=2553ef07e0855213e76480b58a224782; length=1041; release=r5.49; species=Dmel; </t>
  </si>
  <si>
    <t xml:space="preserve">&gt;FBpp0078691 type=protein; loc=2L:complement(4952284..4953114); ID=FBpp0078691; name=Jon25Bii-PA; parent=FBgn0031654,FBtr0079055; dbxref=FlyBase:FBpp0078691,FlyBase_Annotation_IDs:CG8869-PA,GB_protein:AAF52180.1,REFSEQ:NP_608882,GB_protein:AAF52180,FlyMine:FBpp0078691,modMine:FBpp0078691; MD5=fa1929dd5b55e4479577c8845d9dfc7f; length=276; release=r5.49; species=Dmel; </t>
  </si>
  <si>
    <t xml:space="preserve">&gt;FBpp0075079 type=protein; loc=3L:join(16719648..16720011,16720072..16720256); ID=FBpp0075079; name=PGRP-SB2-PA; parent=FBgn0043577,FBtr0075320; dbxref=FlyBase:FBpp0075079,FlyBase_Annotation_IDs:CG9697-PA,GB_protein:AAF49421.1,REFSEQ:NP_648916,GB_protein:AAF49421,FlyMine:FBpp0075079,modMine:FBpp0075079; MD5=df7ca1821f4a7fa34ca6291a2087497c; length=182; release=r5.49; species=Dmel; </t>
  </si>
  <si>
    <t xml:space="preserve">&gt;FBpp0305802 type=protein; loc=3L:join(16719648..16720011,16720092..16720303); ID=FBpp0305802; name=PGRP-SB2-PB; parent=FBgn0043577,FBtr0333627; dbxref=FlyBase:FBpp0305802,FlyBase_Annotation_IDs:CG9697-PB; MD5=2ffa841c3faa0813d611fbd5174585b7; length=191; release=r5.49; species=Dmel; </t>
  </si>
  <si>
    <t xml:space="preserve">&gt;FBpp0083264 type=protein; loc=3R:complement(15725318..15725530,15725596..15725817,15725947..15726096,15726154..15727532,15728563..15728620); ID=FBpp0083264; name=CG4538-PA; parent=FBgn0038745,FBtr0083855; dbxref=FlyBase:FBpp0083264,FlyBase_Annotation_IDs:CG4538-PA,GB_protein:AAF55713.2,REFSEQ:NP_650843,GB_protein:AAF55713,FlyMine:FBpp0083264,modMine:FBpp0083264; MD5=b42aeda771e098473547eaa6829220de; length=673; release=r5.49; species=Dmel; </t>
  </si>
  <si>
    <t xml:space="preserve">&gt;FBpp0083265 type=protein; loc=3R:complement(15725318..15725530,15725596..15725817,15725947..15726096,15726154..15727523,15728554..15728620); ID=FBpp0083265; name=CG4538-PB; parent=FBgn0038745,FBtr0083856; dbxref=FlyBase:FBpp0083265,FlyBase_Annotation_IDs:CG4538-PB,GB_protein:AAN13814.1,REFSEQ:NP_732463,GB_protein:AAN13814,FlyMine:FBpp0083265,modMine:FBpp0083265; MD5=1494ea80f0b2e36291d10bc550b3392a; length=673; release=r5.49; species=Dmel; </t>
  </si>
  <si>
    <t xml:space="preserve">&gt;FBpp0298275 type=protein; loc=3R:complement(3359986..3360438,3360524..3361257,3361455..3361605,3361668..3361944,3362006..3362022); ID=FBpp0298275; name=alpha-Est5-PB; parent=FBgn0261393,FBtr0307274; dbxref=FlyBase:FBpp0298275,REFSEQ:NP_001246965,GB_protein:AFH06284,FlyBase_Annotation_IDs:CG1089-PB; MD5=5651f83eaeca38b5fd86ae97a6bc4b2e; length=543; release=r5.49; species=Dmel; </t>
  </si>
  <si>
    <t xml:space="preserve">&gt;FBpp0081071 type=protein; loc=3R:complement(3359986..3360438,3360524..3361257,3361455..3361605,3361668..3361941,3362006..3362022); ID=FBpp0081071; name=alpha-Est5-PA; parent=FBgn0261393,FBtr0081547; dbxref=FlyBase:FBpp0081071,FlyBase_Annotation_IDs:CG1089-PA,GB_protein:AAF54006.3,REFSEQ:NP_524265,GB_protein:AAF54006,FlyMine:FBpp0081071,modMine:FBpp0081071; MD5=8c3f13f0b774054ac02c15489bb8f8a3; length=542; release=r5.49; species=Dmel; </t>
  </si>
  <si>
    <t xml:space="preserve">&gt;FBpp0070025 type=protein; loc=X:complement(20062184..20063449,20063507..20063878); ID=FBpp0070025; name=CG9581-PA; parent=FBgn0031093,FBtr0070026; dbxref=GB_protein:AAF45368.1,FlyBase:FBpp0070025,FlyBase_Annotation_IDs:CG9581-PA,REFSEQ:NP_608376,GB_protein:AAF45368,FlyMine:FBpp0070025,modMine:FBpp0070025; MD5=2763b2250bb7b51f8b890eb284aa6eb7; length=545; release=r5.49; species=Dmel; </t>
  </si>
  <si>
    <t xml:space="preserve">&gt;FBpp0083782 type=protein; loc=3R:complement(19056174..19056326,19056400..19056771,19056838..19056967,19057024..19057286,19057351..19057493,19057563..19058922,19058984..19059164,19059223..19059431,19059530..19059612,19059720..19059908,19062292..19062432,19062880..19062922); ID=FBpp0083782; name=CG4467-PA; parent=FBgn0039064,FBtr0084390; dbxref=FlyBase:FBpp0083782,FlyBase_Annotation_IDs:CG4467-PA,GB_protein:AAF56113.1,REFSEQ:NP_651133,GB_protein:AAF56113,FlyMine:FBpp0083782,modMine:FBpp0083782; MD5=adec2750370f1f851e084d541105b829; length=1088; release=r5.49; species=Dmel; </t>
  </si>
  <si>
    <t xml:space="preserve">&gt;FBpp0110098 type=protein; loc=3R:complement(19056174..19056326,19056400..19056771,19056838..19056967,19057024..19057286,19057351..19057493,19057563..19058922,19058984..19059164,19059223..19059431,19059530..19059612,19059720..19059908,19062292..19062432,19070977..19071130); ID=FBpp0110098; name=CG4467-PB; parent=FBgn0039064,FBtr0110801; dbxref=FlyBase:FBpp0110098,FlyBase_Annotation_IDs:CG4467-PB,REFSEQ:NP_001036747,GB_protein:ABI31198,FlyMine:FBpp0110098,modMine:FBpp0110098; MD5=4ad00fb9624882ea0afa9d00add567ed; length=1125; release=r5.49; species=Dmel; </t>
  </si>
  <si>
    <t xml:space="preserve">&gt;FBpp0071473 type=protein; loc=2R:complement(16950752..16951652,16951711..16951978,16952030..16952206,16952259..16952325); ID=FBpp0071473; name=Cht12-PA; parent=FBgn0050293,FBtr0071544; dbxref=FlyBase:FBpp0071473,FlyBase_Annotation_IDs:CG30293-PA,GB_protein:AAM68191.1,REFSEQ:NP_726022,GB_protein:AAM68191,FlyMine:FBpp0071473,modMine:FBpp0071473; MD5=622af7d607937997e52997da02bc19ab; length=470; release=r5.49; species=Dmel; </t>
  </si>
  <si>
    <t xml:space="preserve">&gt;FBpp0076776 type=protein; loc=3L:complement(6026835..6027393,6027446..6027705); ID=FBpp0076776; name=CG10477-PA; parent=FBgn0035661,FBtr0077068; dbxref=FlyBase:FBpp0076776,FlyBase_Annotation_IDs:CG10477-PA,GB_protein:AAF50717.2,REFSEQ:NP_648010,GB_protein:AAF50717,FlyMine:FBpp0076776,modMine:FBpp0076776; MD5=5f8b7c7f1f9f2a70b1c26f0dea064bae; length=272; release=r5.49; species=Dmel; </t>
  </si>
  <si>
    <t xml:space="preserve">&gt;FBpp0306808 type=protein; loc=3R:complement(19545198..19545597,19545662..19546247,19546298..19546435,19546492..19546662,19546723..19546899,19547083..19547146); ID=FBpp0306808; name=CG10232-PC; parent=FBgn0039108,FBtr0334768; dbxref=FlyBase:FBpp0306808,FlyBase_Annotation_IDs:CG10232-PC; MD5=ae856a9543f9341258af07f8efe36e61; length=511; release=r5.49; species=Dmel; </t>
  </si>
  <si>
    <t xml:space="preserve">&gt;FBpp0084449 type=protein; loc=3R:complement(22831670..22832643,22832710..22832752); ID=FBpp0084449; name=CG6295-PA; parent=FBgn0039471,FBtr0085077; dbxref=FlyBase:FBpp0084449,FlyBase_Annotation_IDs:CG6295-PA,GB_protein:AAF56649.1,REFSEQ:NP_651521,GB_protein:AAF56649,FlyMine:FBpp0084449,modMine:FBpp0084449; MD5=28c4969feb86c3e7c9d99957d27f481a; length=338; release=r5.49; species=Dmel; </t>
  </si>
  <si>
    <t xml:space="preserve">&gt;FBpp0082859 type=protein; loc=3R:complement(12951849..12952652); ID=FBpp0082859; name=CG17477-PA; parent=FBgn0038479,FBtr0083418; dbxref=GB_protein:AAF55391.2,FlyBase:FBpp0082859,FlyBase_Annotation_IDs:CG17477-PA,REFSEQ:NP_650598,GB_protein:AAF55391,FlyMine:FBpp0082859,modMine:FBpp0082859; MD5=a7ffe8b49597f0e57e70a1cfe068a7ec; length=267; release=r5.49; species=Dmel; </t>
  </si>
  <si>
    <t xml:space="preserve">&gt;FBpp0079346 type=protein; loc=2L:complement(8765418..8766596,8766660..8767569,8767627..8768097,8768160..8768530,8768589..8768669); ID=FBpp0079346; name=CG9463-PA; parent=FBgn0032066,FBtr0079744; dbxref=FlyBase:FBpp0079346,FlyBase_Annotation_IDs:CG9463-PA,GB_protein:AAF52708.2,REFSEQ:NP_609250,GB_protein:AAF52708,FlyMine:FBpp0079346,modMine:FBpp0079346; MD5=fbc920c46268d28370bb3f261a80225f; length=1003; release=r5.49; species=Dmel; </t>
  </si>
  <si>
    <t xml:space="preserve">&gt;FBpp0076092 type=protein; loc=3L:complement(9853805..9854037,9854100..9854435,9854495..9855135,9855191..9856008,9856063..9856362,9856421..9856716,9856877..9856916); ID=FBpp0076092; name=iPLA2-VIA-PB; parent=FBgn0036053,FBtr0076363; dbxref=GB_protein:AAN11936.2,GB_protein:AAN11936.1,FlyBase:FBpp0076092,FlyBase_Annotation_IDs:CG6718-PB,REFSEQ:NP_729565,GB_protein:AAN11936; MD5=d8df1e4215455f5c330a300a891d344c; length=887; release=r5.49; species=Dmel; </t>
  </si>
  <si>
    <t xml:space="preserve">&gt;FBpp0076093 type=protein; loc=3L:complement(9853805..9854037,9854100..9854435,9854495..9855135,9855191..9856008,9856063..9856362,9856421..9856716,9856877..9856916); ID=FBpp0076093; name=iPLA2-VIA-PC; parent=FBgn0036053,FBtr0076364; dbxref=GB_protein:AAN11937.2,GB_protein:AAN11937.1,FlyBase:FBpp0076093,FlyBase_Annotation_IDs:CG6718-PC,REFSEQ:NP_729566,GB_protein:AAN11937; MD5=d8df1e4215455f5c330a300a891d344c; length=887; release=r5.49; species=Dmel; </t>
  </si>
  <si>
    <t xml:space="preserve">&gt;FBpp0076094 type=protein; loc=3L:complement(9853805..9854037,9854100..9854435,9854495..9855135,9855191..9856008,9856063..9856362,9856421..9856716,9856877..9856916); ID=FBpp0076094; name=iPLA2-VIA-PD; parent=FBgn0036053,FBtr0076365; dbxref=GB_protein:AAN11938.2,GB_protein:AAN11938.1,FlyBase:FBpp0076094,FlyBase_Annotation_IDs:CG6718-PD,REFSEQ:NP_729567,GB_protein:AAN11938,FlyMine:FBpp0076094,modMine:FBpp0076094; MD5=d8df1e4215455f5c330a300a891d344c; length=887; release=r5.49; species=Dmel; </t>
  </si>
  <si>
    <t xml:space="preserve">&gt;FBpp0076091 type=protein; loc=3L:complement(9853805..9854037,9854100..9854435,9854495..9855135,9855191..9856008,9856063..9856362,9856421..9856716,9857293..9857302); ID=FBpp0076091; name=iPLA2-VIA-PA; parent=FBgn0036053,FBtr0076362; dbxref=GB_protein:AAF50194.2,GB_protein:AAF50194.3,FlyBase:FBpp0076091,FlyBase_Annotation_IDs:CG6718-PA,REFSEQ:NP_648366,GB_protein:AAF50194,FlyMine:FBpp0076091,modMine:FBpp0076091; MD5=1fe5431d0483c754728acc61be8bec15; length=877; release=r5.49; species=Dmel; </t>
  </si>
  <si>
    <t xml:space="preserve">&gt;FBpp0087787 type=protein; loc=2R:4600981..4601538; ID=FBpp0087787; name=PGRP-SC1b-PA; parent=FBgn0033327,FBtr0088708; dbxref=FlyBase:FBpp0087787,FlyBase_Annotation_IDs:CG8577-PA,GB_protein:AAF59052.1,REFSEQ:NP_610409,GB_protein:AAF59052; MD5=77d2472f17a1ea873a2e65d6f37caeae; length=185; release=r5.49; species=Dmel; </t>
  </si>
  <si>
    <t xml:space="preserve">&gt;FBpp0308436 type=protein; loc=2R:4600981..4601538; ID=FBpp0308436; name=PGRP-SC1b-PB; parent=FBgn0033327,FBtr0339336; dbxref=FlyBase:FBpp0308436,FlyBase_Annotation_IDs:CG8577-PB; MD5=77d2472f17a1ea873a2e65d6f37caeae; length=185; release=r5.49; species=Dmel; </t>
  </si>
  <si>
    <t xml:space="preserve">&gt;FBpp0290350 type=protein; loc=2L:complement(8027009..8027241,8027308..8027939,8028014..8028176,8028643..8028691); ID=FBpp0290350; name=CG7367-PB; parent=FBgn0031976,FBtr0301128; dbxref=REFSEQ:NP_001162906,GB_protein:ACZ94197,FlyBase:FBpp0290350,FlyBase_Annotation_IDs:CG7367-PB,FlyMine:FBpp0290350,modMine:FBpp0290350; MD5=811fca07441c510c3abc22ed7208f0b6; length=358; release=r5.49; species=Dmel; </t>
  </si>
  <si>
    <t xml:space="preserve">&gt;FBpp0290351 type=protein; loc=2L:complement(8027009..8027241,8027308..8027939,8028014..8028176,8028238..8028379); ID=FBpp0290351; name=CG7367-PC; parent=FBgn0031976,FBtr0301129; dbxref=REFSEQ:NP_609175,GB_protein:AAF52591,FlyBase:FBpp0290351,FlyBase_Annotation_IDs:CG7367-PC,FlyMine:FBpp0290351,modMine:FBpp0290351; MD5=776961c3dca7aad6f9106ad669f2a077; length=389; release=r5.49; species=Dmel; </t>
  </si>
  <si>
    <t xml:space="preserve">&gt;FBpp0297144 type=protein; loc=2L:complement(8027009..8027241,8027308..8027939,8028014..8028176,8028643..8028691); ID=FBpp0297144; name=CG7367-PD; parent=FBgn0031976,FBtr0306002; dbxref=REFSEQ:NP_001245935,GB_protein:AFH03609,FlyBase:FBpp0297144,FlyBase_Annotation_IDs:CG7367-PD; MD5=811fca07441c510c3abc22ed7208f0b6; length=358; release=r5.49; species=Dmel; </t>
  </si>
  <si>
    <t xml:space="preserve">&gt;FBpp0082363 type=protein; loc=3R:complement(10041239..10041662,10041730..10042441,10042636..10042801,10043252..10043464); ID=FBpp0082363; name=CG9649-PA; parent=FBgn0038211,FBtr0082902; dbxref=FlyBase:FBpp0082363,FlyBase_Annotation_IDs:CG9649-PA,GB_protein:AAF55031.1,REFSEQ:NP_650343,GB_protein:AAF55031,FlyMine:FBpp0082363,modMine:FBpp0082363; MD5=d63b556ce706c3c93da8e7f027c56500; length=504; release=r5.49; species=Dmel; </t>
  </si>
  <si>
    <t xml:space="preserve">&gt;FBpp0071435 type=protein; loc=X:complement(10517934..10518189,10518244..10518740,10518988..10519704,10519769..10520161,10520218..10520497,10520551..10521143); ID=FBpp0071435; name=CG9806-PA; parent=FBgn0030222,FBtr0071506; dbxref=FlyBase:FBpp0071435,FlyBase_Annotation_IDs:CG9806-PA,GB_protein:AAF46611.1,REFSEQ:NP_572643,GB_protein:AAF46611,FlyMine:FBpp0071435,modMine:FBpp0071435; MD5=5a515d90f1fa535a2c3e4fff16b6b346; length=911; release=r5.49; species=Dmel; </t>
  </si>
  <si>
    <t xml:space="preserve">&gt;FBpp0070333 type=protein; loc=X:complement(1902011..1902101,1902162..1902322,1902384..1902494,1902547..1902664,1902743..1903329); ID=FBpp0070333; name=CG4406-PA; parent=FBgn0023545,FBtr0070347; dbxref=FlyBase:FBpp0070333,FlyBase_Annotation_IDs:CG4406-PA,GB_protein:AAF45703.2,REFSEQ:NP_569968,GB_protein:AAF45703,FlyMine:FBpp0070333,modMine:FBpp0070333; MD5=7a7364b48b613a4f16b24feac3dcdd64; length=355; release=r5.49; species=Dmel; </t>
  </si>
  <si>
    <t xml:space="preserve">&gt;FBpp0077482 type=protein; loc=2L:complement(2251584..2252330); ID=FBpp0077482; name=CG17239-PA; parent=FBgn0042186,FBtr0077805; dbxref=FlyBase:FBpp0077482,FlyBase_Annotation_IDs:CG17239-PA,GB_protein:AAF51279.1,REFSEQ:NP_722784,GB_protein:AAF51279,FlyMine:FBpp0077482,modMine:FBpp0077482; MD5=23d463a0853a78e92b0d86e571b48ab7; length=248; release=r5.49; species=Dmel; </t>
  </si>
  <si>
    <t xml:space="preserve">&gt;FBpp0307159 type=protein; loc=2L:complement(2251584..2252330); ID=FBpp0307159; name=CG17239-PB; parent=FBgn0042186,FBtr0335163; dbxref=FlyBase:FBpp0307159,FlyBase_Annotation_IDs:CG17239-PB; MD5=23d463a0853a78e92b0d86e571b48ab7; length=248; release=r5.49; species=Dmel; </t>
  </si>
  <si>
    <t xml:space="preserve">&gt;FBpp0087169 type=protein; loc=2R:complement(7729814..7730827,7730895..7731332,7731384..7731458); ID=FBpp0087169; name=S2P-PA; parent=FBgn0033656,FBtr0088063; dbxref=GB_protein:AAF58617.2,FlyBase:FBpp0087169,FlyBase_Annotation_IDs:CG8988-PA,REFSEQ:NP_610705,GB_protein:AAF58617,FlyMine:FBpp0087169,modMine:FBpp0087169; MD5=fbefd26127f305ec1beec3631ee785d7; length=508; release=r5.49; species=Dmel; </t>
  </si>
  <si>
    <t xml:space="preserve">&gt;FBpp0087551 type=protein; loc=2R:join(5593797..5594088,5594145..5594196,5594260..5594453,5594526..5594941); ID=FBpp0087551; name=CG1773-PA; parent=FBgn0033439,FBtr0088467; dbxref=FlyBase:FBpp0087551,FlyBase_Annotation_IDs:CG1773-PA,GB_protein:AAF58909.2,REFSEQ:NP_610512,GB_protein:AAF58909,FlyMine:FBpp0087551,modMine:FBpp0087551; MD5=65f59720973a6c64cc0b08a0c02e7ade; length=317; release=r5.49; species=Dmel; </t>
  </si>
  <si>
    <t xml:space="preserve">&gt;FBpp0074636 type=protein; loc=3L:complement(20117559..20117846,20117965..20118762,20119119..20119307); ID=FBpp0074636; name=CG7365-PA; parent=FBgn0036939,FBtr0074867; dbxref=FlyBase:FBpp0074636,FlyBase_Annotation_IDs:CG7365-PA,GB_protein:AAF49069.1,REFSEQ:NP_649178,GB_protein:AAF49069,FlyMine:FBpp0074636,modMine:FBpp0074636; MD5=8d94a8da7843330ed154c2bdbb2bf649; length=424; release=r5.49; species=Dmel; </t>
  </si>
  <si>
    <t xml:space="preserve">&gt;FBpp0304946 type=protein; loc=3L:complement(20117559..20117846,20117965..20118762,20119119..20119307); ID=FBpp0304946; name=CG7365-PB; parent=FBgn0036939,FBtr0332700; dbxref=FlyBase:FBpp0304946,FlyBase_Annotation_IDs:CG7365-PB; MD5=8d94a8da7843330ed154c2bdbb2bf649; length=424; release=r5.49; species=Dmel; </t>
  </si>
  <si>
    <t xml:space="preserve">&gt;FBpp0076363 type=protein; loc=3L:join(8613244..8614296,8614352..8614816,8614873..8615013); ID=FBpp0076363; name=S-Lap2-PA; parent=FBgn0052351,FBtr0076639; dbxref=FlyBase:FBpp0076363,FlyBase_Annotation_IDs:CG32351-PA,GB_protein:AAF50389.1,REFSEQ:NP_729394,GB_protein:AAF50389,FlyMine:FBpp0076363,modMine:FBpp0076363; MD5=c00d4db92989aa5ff43ef7439abc4c07; length=552; release=r5.49; species=Dmel; </t>
  </si>
  <si>
    <t xml:space="preserve">&gt;FBpp0307158 type=protein; loc=2L:complement(2268356..2269093); ID=FBpp0307158; name=CG17242-PB; parent=FBgn0250841,FBtr0335162; dbxref=FlyBase:FBpp0307158,FlyBase_Annotation_IDs:CG17242-PB; MD5=10ebb6b59a5f50daf6e875d207190504; length=245; release=r5.49; species=Dmel; </t>
  </si>
  <si>
    <t xml:space="preserve">&gt;FBpp0077480 type=protein; loc=2L:complement(2268356..2269093); ID=FBpp0077480; name=CG17242-PA; parent=FBgn0250841,FBtr0077803; dbxref=FlyBase:FBpp0077480,FlyBase_Annotation_IDs:CG17242-PA,GB_protein:AAF51274.1,REFSEQ:NP_722787,GB_protein:AAF51274,FlyMine:FBpp0077480,modMine:FBpp0077480; MD5=10ebb6b59a5f50daf6e875d207190504; length=245; release=r5.49; species=Dmel; </t>
  </si>
  <si>
    <t xml:space="preserve">&gt;FBpp0086208 type=protein; loc=2R:complement(12886208..12887449,12887503..12887604); ID=FBpp0086208; name=ste24b-PA; parent=FBgn0034175,FBtr0087060; dbxref=FlyBase:FBpp0086208,FlyBase_Annotation_IDs:CG9001-PA,GB_protein:AAF57923.1,REFSEQ:NP_611174,GB_protein:AAF57923,FlyMine:FBpp0086208,modMine:FBpp0086208; MD5=d4e34aaba38857b24ae2b00eeb89c5e9; length=447; release=r5.49; species=Dmel; </t>
  </si>
  <si>
    <t xml:space="preserve">&gt;FBpp0079354 type=protein; loc=2L:complement(8676848..8677456,8677603..8677968,8678102..8678773,8679552..8679782); ID=FBpp0079354; name=CG9287-PA; parent=FBgn0032057,FBtr0079753; dbxref=FlyBase:FBpp0079354,FlyBase_Annotation_IDs:CG9287-PA,GB_protein:AAF52698.1,REFSEQ:NP_609244,GB_protein:AAF52698,FlyMine:FBpp0079354,modMine:FBpp0079354; MD5=e9c3a2492df4c4090aaec15cfde889db; length=625; release=r5.49; species=Dmel; </t>
  </si>
  <si>
    <t xml:space="preserve">&gt;FBpp0082501 type=protein; loc=3R:complement(10904252..10905007); ID=FBpp0082501; name=CG6974-PA; parent=FBgn0038285,FBtr0083042; dbxref=FlyBase:FBpp0082501,FlyBase_Annotation_IDs:CG6974-PA,GB_protein:AAF55124.2,REFSEQ:NP_650414,GB_protein:AAF55124,FlyMine:FBpp0082501,modMine:FBpp0082501; MD5=bf2a7efaa159e34208f9e442c8dd06b6; length=251; release=r5.49; species=Dmel; </t>
  </si>
  <si>
    <t xml:space="preserve">&gt;FBpp0075567 type=protein; loc=3L:complement(13442409..13443359); ID=FBpp0075567; name=CG10133-PA; parent=FBgn0036366,FBtr0075825; dbxref=FlyBase:FBpp0075567,FlyBase_Annotation_IDs:CG10133-PA,GB_protein:AAF49813.1,REFSEQ:NP_648651,GB_protein:AAF49813,FlyMine:FBpp0075567,modMine:FBpp0075567; MD5=3c52ab0e57a1d0e2d8f7c88307089a92; length=316; release=r5.49; species=Dmel; </t>
  </si>
  <si>
    <t xml:space="preserve">&gt;FBpp0082069 type=protein; loc=3R:complement(8237630..8239105); ID=FBpp0082069; name=Dip-C-PA; parent=FBgn0000455,FBtr0082597; dbxref=FlyBase:FBpp0082069,FlyBase_Annotation_IDs:CG5663-PA,GB_protein:AAF54806.2,REFSEQ:NP_650192,GB_protein:AAF54806,FlyMine:FBpp0082069,modMine:FBpp0082069; MD5=4ee9fde79f0227f13bbd078ebbc4419c; length=491; release=r5.49; species=Dmel; </t>
  </si>
  <si>
    <t xml:space="preserve">&gt;FBpp0083197 type=protein; loc=3R:join(15477061..15477551,15477664..15478063); ID=FBpp0083197; name=CG31219-PA; parent=FBgn0051219,FBtr0083783; dbxref=FlyBase:FBpp0083197,FlyBase_Annotation_IDs:CG31219-PA,GB_protein:AAF55689.2,REFSEQ:NP_732441,GB_protein:AAF55689,FlyMine:FBpp0083197,modMine:FBpp0083197; MD5=6e7d7057ca1dd7c6c407bb6e87524790; length=296; release=r5.49; species=Dmel; </t>
  </si>
  <si>
    <t xml:space="preserve">&gt;FBpp0112312 type=protein; loc=3R:join(15476752..15476821,15476984..15477551,15477664..15478063); ID=FBpp0112312; name=CG31219-PB; parent=FBgn0051219,FBtr0113400; dbxref=FlyBase:FBpp0112312,FlyBase_Annotation_IDs:CG31219-PB,REFSEQ:NP_001097837,GB_protein:ABW08702,FlyMine:FBpp0112312,modMine:FBpp0112312; MD5=174a7ac2413058851745fa771c21a406; length=345; release=r5.49; species=Dmel; </t>
  </si>
  <si>
    <t xml:space="preserve">&gt;FBpp0071796 type=protein; loc=2R:join(18700618..18701054,18701106..18701234,18701292..18701541,18701602..18702397,18702455..18703138,18703193..18703269); ID=FBpp0071796; name=stl-PA; parent=FBgn0086408,FBtr0071885; dbxref=FlyBase:FBpp0071796,FlyBase_Annotation_IDs:CG3622-PA,GB_protein:AAM71125.1,REFSEQ:NP_726248,GB_protein:AAM71125,FlyMine:FBpp0071796,modMine:FBpp0071796; MD5=6f790e86da66bbfc98efefb783655e27; length=790; release=r5.49; species=Dmel; </t>
  </si>
  <si>
    <t xml:space="preserve">&gt;FBpp0112023 type=protein; loc=2R:join(18696284..18696460,18698939..18699017,18699565..18699708,18699808..18700043,18700216..18701054,18701106..18701234,18701292..18701541,18701602..18702397,18702455..18703138,18703193..18703269); ID=FBpp0112023; name=stl-PC; parent=FBgn0086408,FBtr0113110; dbxref=FlyBase:FBpp0112023,FlyBase_Annotation_IDs:CG3622-PC,REFSEQ:NP_001097423,GB_protein:AAF46905,FlyMine:FBpp0112023,modMine:FBpp0112023; MD5=ea6939848bace0e940975d627e42640a; length=1136; release=r5.49; species=Dmel; </t>
  </si>
  <si>
    <t xml:space="preserve">&gt;FBpp0292546 type=protein; loc=2R:join(18698897..18699017,18699565..18699708,18699808..18700043,18700216..18701054,18701106..18701234,18701292..18701541,18701602..18702397,18702455..18703138,18703193..18703269); ID=FBpp0292546; name=stl-PD; parent=FBgn0086408,FBtr0303512; dbxref=FlyBase:FBpp0292546,FlyBase_Annotation_IDs:CG3622-PD,REFSEQ:NP_001188985,GB_protein:ADV37231,FlyMine:FBpp0292546,modMine:FBpp0292546; MD5=42777668bd276fea4f6f0ce942636e29; length=1091; release=r5.49; species=Dmel; </t>
  </si>
  <si>
    <t xml:space="preserve">&gt;FBpp0301591 type=protein; loc=2R:join(18696284..18696460,18698939..18699017,18699565..18699708,18699808..18700043,18700216..18701054,18701106..18701234,18701292..18701541,18701602..18702397,18702455..18703138,18703193..18703269); ID=FBpp0301591; name=stl-PE; parent=FBgn0086408,FBtr0309857; dbxref=FlyBase:FBpp0301591,FlyBase_Annotation_IDs:CG3622-PE,REFSEQ:NP_001246469,GB_protein:AFH08222; MD5=ea6939848bace0e940975d627e42640a; length=1136; release=r5.49; species=Dmel; </t>
  </si>
  <si>
    <t xml:space="preserve">&gt;FBpp0070268 type=protein; loc=X:complement(1603122..1603472,1603538..1603808,1603874..1604169); ID=FBpp0070268; name=CG3795-PA; parent=FBgn0025378,FBtr0070278; dbxref=FlyBase:FBpp0070268,FlyBase_Annotation_IDs:CG3795-PA,GB_protein:AAF45662.2,REFSEQ:NP_569939,GB_protein:AAF45662,FlyMine:FBpp0070268,modMine:FBpp0070268; MD5=201ddc103b2819b5cccdd3234bf9c4c7; length=305; release=r5.49; species=Dmel; </t>
  </si>
  <si>
    <t xml:space="preserve">&gt;FBpp0075867 type=protein; loc=3L:complement(11636043..11636292,11636358..11637046,11637116..11638478,11638547..11639133); ID=FBpp0075867; name=CG6071-PA; parent=FBgn0036186,FBtr0076136; dbxref=FlyBase:FBpp0075867,FlyBase_Annotation_IDs:CG6071-PA,GB_protein:AAF50034.2,REFSEQ:NP_648488,GB_protein:AAF50034,FlyMine:FBpp0075867,modMine:FBpp0075867; MD5=d592f3dd609e92a232343204a91c1239; length=962; release=r5.49; species=Dmel; </t>
  </si>
  <si>
    <t xml:space="preserve">&gt;FBpp0077205 type=protein; loc=2L:join(3446038..3446142,3446349..3447089,3447144..3447548); ID=FBpp0077205; name=CG2772-PA; parent=FBgn0031533,FBtr0077516; dbxref=GB_protein:AAF51110.1,FlyBase:FBpp0077205,FlyBase_Annotation_IDs:CG2772-PA,REFSEQ:NP_608776,GB_protein:AAF51110,FlyMine:FBpp0077205,modMine:FBpp0077205; MD5=20e06c95c98de4705583919b6598c9f9; length=416; release=r5.49; species=Dmel; </t>
  </si>
  <si>
    <t xml:space="preserve">&gt;FBpp0081077 type=protein; loc=3R:complement(3335524..3336000,3336247..3337134,3337633..3337945,3340884..3340930); ID=FBpp0081077; name=alpha-Est8-PA; parent=FBgn0015576,FBtr0081553; dbxref=FlyBase:FBpp0081077,FlyBase_Annotation_IDs:CG1121-PA,GB_protein:AAF54012.2,REFSEQ:NP_524259,GB_protein:AAF54012,FlyMine:FBpp0081077,modMine:FBpp0081077; MD5=70770ae2a3762e64df65e084a987ab81; length=574; release=r5.49; species=Dmel; </t>
  </si>
  <si>
    <t xml:space="preserve">&gt;FBpp0070337 type=protein; loc=X:complement(1798574..1800268,1800339..1801467,1801528..1801652); ID=FBpp0070337; name=Edem1-PC; parent=FBgn0023511,FBtr0070352; dbxref=FlyBase:FBpp0070337,FlyBase_Annotation_IDs:CG3810-PC,GB_protein:AAF45691.1,REFSEQ:NP_726778,GB_protein:AAF45691,FlyMine:FBpp0070337,modMine:FBpp0070337; MD5=e42058527e1f94f38696e049efd55e54; length=982; release=r5.49; species=Dmel; </t>
  </si>
  <si>
    <t xml:space="preserve">&gt;FBpp0070338 type=protein; loc=X:complement(1798574..1800268,1800339..1801467,1801528..1801652); ID=FBpp0070338; name=Edem1-PB; parent=FBgn0023511,FBtr0070353; dbxref=FlyBase:FBpp0070338,FlyBase_Annotation_IDs:CG3810-PB,GB_protein:AAF45690.1,REFSEQ:NP_569959,GB_protein:AAF45690; MD5=e42058527e1f94f38696e049efd55e54; length=982; release=r5.49; species=Dmel; </t>
  </si>
  <si>
    <t xml:space="preserve">&gt;FBpp0070339 type=protein; loc=X:complement(1798574..1800268,1800339..1801467,1801528..1801652); ID=FBpp0070339; name=Edem1-PA; parent=FBgn0023511,FBtr0070354; dbxref=FlyBase:FBpp0070339,FlyBase_Annotation_IDs:CG3810-PA,GB_protein:AAF45692.1,REFSEQ:NP_726777,GB_protein:AAF45692; MD5=e42058527e1f94f38696e049efd55e54; length=982; release=r5.49; species=Dmel; </t>
  </si>
  <si>
    <t xml:space="preserve">&gt;FBpp0304832 type=protein; loc=X:complement(1798245..1798314,1798578..1800268,1800339..1801467,1801528..1801652); ID=FBpp0304832; name=Edem1-PE; parent=FBgn0023511,FBtr0332580; dbxref=FlyBase:FBpp0304832,FlyBase_Annotation_IDs:CG3810-PE; MD5=a61dc85a10f6b7995031f4d687c8bb47; length=1004; release=r5.49; species=Dmel; </t>
  </si>
  <si>
    <t xml:space="preserve">&gt;FBpp0294034 type=protein; loc=X:complement(1798574..1800268,1800339..1801467,1801528..1801652); ID=FBpp0294034; name=Edem1-PD; parent=FBgn0023511,FBtr0305583; dbxref=REFSEQ:NP_001245483,GB_protein:AFH07197,FlyBase:FBpp0294034,FlyBase_Annotation_IDs:CG3810-PD; MD5=e42058527e1f94f38696e049efd55e54; length=982; release=r5.49; species=Dmel; </t>
  </si>
  <si>
    <t xml:space="preserve">&gt;FBpp0289591 type=protein; loc=3L:complement(7433012..7433013,7433074..7433833); ID=FBpp0289591; name=sphinx2-PB; parent=FBgn0052382,FBtr0300362; dbxref=REFSEQ:NP_729256,GB_protein:AAF50557,FlyBase:FBpp0289591,FlyBase_Annotation_IDs:CG32382-PB,FlyMine:FBpp0289591,modMine:FBpp0289591; MD5=bd8fb90dd9a078e5f0012a1814cd8b27; length=253; release=r5.49; species=Dmel; </t>
  </si>
  <si>
    <t xml:space="preserve">&gt;FBpp0071526 type=protein; loc=2R:join(17200961..17201221,17201929..17202269,17202333..17202690,17202741..17204144,17204202..17205057,17205114..17205291,17205352..17205521,17205586..17206907); ID=FBpp0071526; name=CG9485-PB; parent=FBgn0034618,FBtr0071600; dbxref=GB_protein:AAM70868.1,FlyBase:FBpp0071526,FlyBase_Annotation_IDs:CG9485-PB,GB_protein:AAM70868.2,REFSEQ:NP_726062,GB_protein:AAM70868,FlyMine:FBpp0071526,modMine:FBpp0071526; MD5=3981a03d11345f7b47002d50447f27fa; length=1629; release=r5.49; species=Dmel; </t>
  </si>
  <si>
    <t xml:space="preserve">&gt;FBpp0071525 type=protein; loc=2R:join(17201929..17202269,17202333..17202690,17202741..17204144,17204202..17205057,17205114..17205291,17205352..17205521,17205586..17206907); ID=FBpp0071525; name=CG9485-PA; parent=FBgn0034618,FBtr0071599; dbxref=FlyBase_Annotation_IDs:CG9485-PA,FlyBase:FBpp0071525,GB_protein:AAG22188.1,REFSEQ:NP_726061,GB_protein:AAG22188,FlyMine:FBpp0071525,modMine:FBpp0071525; MD5=b30056f0e1b103edf14b2f6e91d561fb; length=1542; release=r5.49; species=Dmel; </t>
  </si>
  <si>
    <t xml:space="preserve">&gt;FBpp0071527 type=protein; loc=2R:join(17201473..17201484,17201929..17202269,17202333..17202690,17202741..17204144,17204202..17205057,17205114..17205291,17205352..17205521,17205586..17206907); ID=FBpp0071527; name=CG9485-PC; parent=FBgn0034618,FBtr0071601; dbxref=FlyBase_Annotation_IDs:CG9485-PC,FlyBase:FBpp0071527,GB_protein:AAF46713.3,REFSEQ:NP_611577,GB_protein:AAF46713,FlyMine:FBpp0071527,modMine:FBpp0071527; MD5=fc3d46438f83da309c197b7c71413809; length=1546; release=r5.49; species=Dmel; </t>
  </si>
  <si>
    <t xml:space="preserve">&gt;FBpp0289623 type=protein; loc=2R:join(17201929..17202690,17202741..17204144,17204202..17205057,17205114..17205291,17205352..17205521,17205586..17206907); ID=FBpp0289623; name=CG9485-PD; parent=FBgn0034618,FBtr0300394; dbxref=REFSEQ:NP_001163234,GB_protein:ACZ94506,FlyBase:FBpp0289623,FlyBase_Annotation_IDs:CG9485-PD,FlyMine:FBpp0289623,modMine:FBpp0289623; MD5=d17e69c609bb13d739ff28a1c697b83d; length=1563; release=r5.49; species=Dmel; </t>
  </si>
  <si>
    <t xml:space="preserve">&gt;FBpp0289624 type=protein; loc=2R:join(17201929..17202269,17202333..17202690,17202741..17204144,17204202..17205057,17205114..17205291,17205352..17205521,17205586..17206907); ID=FBpp0289624; name=CG9485-PE; parent=FBgn0034618,FBtr0300395; dbxref=REFSEQ:NP_001163235,GB_protein:ACZ94507,FlyBase:FBpp0289624,FlyBase_Annotation_IDs:CG9485-PE; MD5=b30056f0e1b103edf14b2f6e91d561fb; length=1542; release=r5.49; species=Dmel; </t>
  </si>
  <si>
    <t xml:space="preserve">&gt;FBpp0302010 type=protein; loc=2R:join(17201929..17202269,17202333..17202690,17202741..17204144,17204202..17205057,17205114..17205291,17205352..17205521,17205586..17206907); ID=FBpp0302010; name=CG9485-PF; parent=FBgn0034618,FBtr0310327; dbxref=FlyBase:FBpp0302010,FlyBase_Annotation_IDs:CG9485-PF; MD5=b30056f0e1b103edf14b2f6e91d561fb; length=1542; release=r5.49; species=Dmel; </t>
  </si>
  <si>
    <t xml:space="preserve">&gt;FBpp0076118 type=protein; loc=3L:9634132..9634926; ID=FBpp0076118; name=CG18180-PA; parent=FBgn0036024,FBtr0076389; dbxref=FlyBase:FBpp0076118,FlyBase_Annotation_IDs:CG18180-PA,GB_protein:AAF50231.1,REFSEQ:NP_648341,GB_protein:AAF50231,FlyMine:FBpp0076118,modMine:FBpp0076118; MD5=bdafb9ed09efa82009c82fc0c189c915; length=264; release=r5.49; species=Dmel; </t>
  </si>
  <si>
    <t xml:space="preserve">&gt;FBpp0086361 type=protein; loc=2R:join(12004616..12004801,12004860..12005003,12005060..12005213,12005274..12005459,12005517..12006366,12006419..12006578); ID=FBpp0086361; name=Jhedup-PA; parent=FBgn0034076,FBtr0087222; dbxref=FlyBase:FBpp0086361,FlyBase_Annotation_IDs:CG8424-PA,GB_protein:AAF58062.1,GB_protein:AAF58062,REFSEQ:NP_611085,GB_protein:AAF58062,FlyMine:FBpp0086361,modMine:FBpp0086361; MD5=6071eb9e238967c5db6af007db71a68c; length=559; release=r5.49; species=Dmel; </t>
  </si>
  <si>
    <t xml:space="preserve">&gt;FBpp0077757 type=protein; loc=2L:complement(320388..321221); ID=FBpp0077757; name=CG11911-PA; parent=FBgn0031249,FBtr0078098; dbxref=FlyBase:FBpp0077757,FlyBase_Annotation_IDs:CG11911-PA,GB_protein:AAF51508.1,REFSEQ:NP_608518,GB_protein:AAF51508,FlyMine:FBpp0077757,modMine:FBpp0077757; MD5=0b6f16e0fa263753fe0872dffbfb41ce; length=277; release=r5.49; species=Dmel; </t>
  </si>
  <si>
    <t xml:space="preserve">&gt;FBpp0110170 type=protein; loc=3R:complement(22015978..22016922); ID=FBpp0110170; name=CG34129-PA; parent=FBgn0083965,FBtr0110870; dbxref=FlyBase:FBpp0110170,GB_protein:AAF56577.2,FlyBase:FBpp0084374,FlyBase_Annotation_IDs:CG34129-PA,FlyBase_Annotation_IDs:CG6069-PA,REFSEQ:NP_001036760,GB_protein:AAF56577,FlyMine:FBpp0110170,modMine:FBpp0110170; MD5=34a2e9292087e7e60dba37ff21ec07fc; length=314; release=r5.49; species=Dmel; </t>
  </si>
  <si>
    <t xml:space="preserve">&gt;FBpp0076772 type=protein; loc=3L:complement(6085323..6085890,6085950..6086185); ID=FBpp0076772; name=CG10469-PA; parent=FBgn0035678,FBtr0077064; dbxref=FlyBase:FBpp0076772,FlyBase_Annotation_IDs:CG10469-PA,GB_protein:AAF50700.1,REFSEQ:NP_648025,GB_protein:AAF50700,FlyMine:FBpp0076772,modMine:FBpp0076772; MD5=b15bc11be53d76130b684935d657c8bd; length=267; release=r5.49; species=Dmel; </t>
  </si>
  <si>
    <t xml:space="preserve">&gt;FBpp0076015 type=protein; loc=3L:10459612..10461219; ID=FBpp0076015; name=S-Lap3-PB; parent=FBgn0045770,FBtr0076286; dbxref=FlyBase:FBpp0076015,FlyBase_Annotation_IDs:CG32063-PB,GB_protein:AAN11917.1,REFSEQ:NP_729612,GB_protein:AAN11917,FlyMine:FBpp0076015,modMine:FBpp0076015; MD5=cdffbd69775d962efcc86e20aba40aea; length=535; release=r5.49; species=Dmel; </t>
  </si>
  <si>
    <t xml:space="preserve">&gt;FBpp0306221 type=protein; loc=3L:10459612..10461219; ID=FBpp0306221; name=S-Lap3-PC; parent=FBgn0045770,FBtr0334098; dbxref=FlyBase:FBpp0306221,FlyBase_Annotation_IDs:CG32063-PC; MD5=cdffbd69775d962efcc86e20aba40aea; length=535; release=r5.49; species=Dmel; </t>
  </si>
  <si>
    <t xml:space="preserve">&gt;FBpp0306222 type=protein; loc=3L:10459612..10461219; ID=FBpp0306222; name=S-Lap3-PD; parent=FBgn0045770,FBtr0334099; dbxref=FlyBase:FBpp0306222,FlyBase_Annotation_IDs:CG32063-PD; MD5=cdffbd69775d962efcc86e20aba40aea; length=535; release=r5.49; species=Dmel; </t>
  </si>
  <si>
    <t xml:space="preserve">&gt;FBpp0079265 type=protein; loc=2L:join(8372598..8372625,8372687..8372753,8372881..8373288,8373540..8373914,8373984..8374128); ID=FBpp0079265; name=CG17292-PA; parent=FBgn0032029,FBtr0079649; dbxref=FlyBase:FBpp0079265,FlyBase_Annotation_IDs:CG17292-PA,GB_protein:AAF52652.1,REFSEQ:NP_609216,GB_protein:AAF52652,FlyMine:FBpp0079265,modMine:FBpp0079265; MD5=743d5ac95009db0e60fdc03d35b23c84; length=340; release=r5.49; species=Dmel; </t>
  </si>
  <si>
    <t xml:space="preserve">&gt;FBpp0079264 type=protein; loc=2L:join(8372598..8372625,8372687..8372753,8372881..8373288,8373540..8373914,8373984..8374128); ID=FBpp0079264; name=CG17292-PB; parent=FBgn0032029,FBtr0079648; dbxref=FlyBase:FBpp0079264,FlyBase_Annotation_IDs:CG17292-PB,GB_protein:AAF52653.1,REFSEQ:NP_723380,GB_protein:AAF52653; MD5=743d5ac95009db0e60fdc03d35b23c84; length=340; release=r5.49; species=Dmel; </t>
  </si>
  <si>
    <t xml:space="preserve">&gt;FBpp0077942 type=protein; loc=3L:20950081..20953257; ID=FBpp0077942; name=CG10588-PA; parent=FBgn0037037,FBtr0078284; dbxref=FlyBase:FBpp0077942,FlyBase_Annotation_IDs:CG10588-PA,GB_protein:AAF51661.2,REFSEQ:NP_649271,GB_protein:AAF51661,FlyMine:FBpp0077942,modMine:FBpp0077942; MD5=b4d494afbfbcd5c17024eed0bf095d7e; length=1058; release=r5.49; species=Dmel; </t>
  </si>
  <si>
    <t xml:space="preserve">&gt;FBpp0085535 type=protein; loc=2R:join(16424194..16424736,16424798..16425685); ID=FBpp0085535; name=CG13423-PA; parent=FBgn0034513,FBtr0086217; dbxref=FlyBase:FBpp0085535,FlyBase_Annotation_IDs:CG13423-PA,GB_protein:AAF57463.1,REFSEQ:NP_611485,GB_protein:AAF57463,FlyMine:FBpp0085535,modMine:FBpp0085535; MD5=da42f11b6cbd44cfaf09227ce37e9387; length=476; release=r5.49; species=Dmel; </t>
  </si>
  <si>
    <t xml:space="preserve">&gt;FBpp0303592 type=protein; loc=2L:complement(22892405..22893698,22896479..22896665,22896723..22898078,22898139..22898418,22904950..22905135,22905188..22908712,22908770..22908802); ID=FBpp0303592; name=Cht3-PB; parent=FBgn0250907,FBtr0331165; dbxref=FlyBase:FBpp0303592,FlyBase_Annotation_IDs:CG18140-PB; MD5=1180b87e6c395287aac1576427a43162; length=2286; release=r5.49; species=Dmel; </t>
  </si>
  <si>
    <t xml:space="preserve">&gt;FBpp0303593 type=protein; loc=2L:complement(22892405..22893698,22896479..22896665,22896723..22898078,22898139..22898418,22904950..22905135,22905188..22908712,22908770..22908802); ID=FBpp0303593; name=Cht3-PC; parent=FBgn0250907,FBtr0331166; dbxref=FlyBase:FBpp0303593,FlyBase_Annotation_IDs:CG18140-PC; MD5=1180b87e6c395287aac1576427a43162; length=2286; release=r5.49; species=Dmel; </t>
  </si>
  <si>
    <t xml:space="preserve">&gt;FBpp0110419 type=protein; loc=2L:complement(22892405..22893698,22896479..22896665,22896723..22898078,22898139..22898418,22904950..22905135,22905188..22908712,22908770..22908802); ID=FBpp0110419; name=Cht3-PA; parent=FBgn0250907,FBtr0111127; dbxref=FlyBase_Annotation_IDs:CG18140-PA,GB_protein:EAA46011.1,FlyBase:FBpp0110419,REFSEQ:NP_001036422,GB_protein:EAA46011,FlyMine:FBpp0110419,modMine:FBpp0110419; MD5=1180b87e6c395287aac1576427a43162; length=2286; release=r5.49; species=Dmel; </t>
  </si>
  <si>
    <t xml:space="preserve">&gt;FBpp0289585 type=protein; loc=2L:complement(2846084..2846938,2847009..2847197); ID=FBpp0289585; name=CG3117-PB; parent=FBgn0031471,FBtr0300356; dbxref=REFSEQ:NP_608722,GB_protein:AAF51194,FlyBase:FBpp0289585,FlyBase_Annotation_IDs:CG3117-PB,FlyMine:FBpp0289585,modMine:FBpp0289585; MD5=6bd7a7518098917d63fd948a5324adde; length=347; release=r5.49; species=Dmel; </t>
  </si>
  <si>
    <t xml:space="preserve">&gt;FBpp0077854 type=protein; loc=3L:join(20453804..20454616,20454732..20455118); ID=FBpp0077854; name=mag-PA; parent=FBgn0036996,FBtr0078196; dbxref=FlyBase:FBpp0077854,FlyBase_Annotation_IDs:CG5932-PA,GB_protein:AAF51606.1,REFSEQ:NP_649229,GB_protein:AAF51606,FlyMine:FBpp0077854,modMine:FBpp0077854; MD5=34e90c1290639e86acdd042c98c9d774; length=399; release=r5.49; species=Dmel; </t>
  </si>
  <si>
    <t xml:space="preserve">&gt;FBpp0076335 type=protein; loc=3L:8384658..8385440; ID=FBpp0076335; name=Jon66Ci-PA; parent=FBgn0035886,FBtr0076608; dbxref=FlyBase:FBpp0076335,FlyBase_Annotation_IDs:CG7118-PA,GB_protein:AAF50428.1,REFSEQ:NP_729372,GB_protein:AAF50428,FlyMine:FBpp0076335,modMine:FBpp0076335; MD5=84d52c565a820e348b9ea72c7145b2df; length=260; release=r5.49; species=Dmel; </t>
  </si>
  <si>
    <t xml:space="preserve">&gt;FBpp0086417 type=protein; loc=2R:join(11577353..11577569,11577626..11577671,11577759..11577937,11577985..11578418); ID=FBpp0086417; name=CG30090-PA; parent=FBgn0050090,FBtr0087279; dbxref=GB_protein:AAM70958.1,FlyBase:FBpp0086417,FlyBase_Annotation_IDs:CG30090-PA,REFSEQ:NP_725487,GB_protein:AAM70958,FlyMine:FBpp0086417,modMine:FBpp0086417; MD5=901c1ff366c436aaebb0d1b4bc4b227b; length=291; release=r5.49; species=Dmel; </t>
  </si>
  <si>
    <t xml:space="preserve">&gt;FBpp0071941 type=protein; loc=2R:complement(19271166..19271573,19271805..19272169,19272225..19272472,19272528..19272570,19272636..19272849); ID=FBpp0071941; name=CG30414-PA; parent=FBgn0050414,FBtr0072032; dbxref=FlyBase:FBpp0071941,FlyBase_Annotation_IDs:CG30414-PA,GB_protein:AAF46994.1,REFSEQ:NP_611789,GB_protein:AAF46994,FlyMine:FBpp0071941,modMine:FBpp0071941; MD5=181be146d14054274082874e7e53ad96; length=425; release=r5.49; species=Dmel; </t>
  </si>
  <si>
    <t xml:space="preserve">&gt;FBpp0291522 type=protein; loc=2R:complement(19271757..19272169,19272225..19272472,19272528..19272570,19272636..19272849); ID=FBpp0291522; name=CG30414-PB; parent=FBgn0050414,FBtr0302316; dbxref=REFSEQ:NP_001163264,GB_protein:ACZ94536,FlyBase:FBpp0291522,FlyBase_Annotation_IDs:CG30414-PB,FlyMine:FBpp0291522,modMine:FBpp0291522; MD5=c145abdb8440ef93353f3d84769d52a0; length=305; release=r5.49; species=Dmel; </t>
  </si>
  <si>
    <t xml:space="preserve">&gt;FBpp0072574 type=protein; loc=3L:join(1384517..1384840,1386212..1386596,1386669..1386985); ID=FBpp0072574; name=ru-PA; parent=FBgn0003295,FBtr0072681; dbxref=FlyBase:FBpp0072574,FlyBase_Annotation_IDs:CG1214-PA,GB_protein:AAF47490.2,REFSEQ:NP_524790,GB_protein:AAF47490,FlyMine:FBpp0072574,modMine:FBpp0072574; MD5=27dc37ffd472351502c4d1ec8411ef68; length=341; release=r5.49; species=Dmel; </t>
  </si>
  <si>
    <t xml:space="preserve">&gt;FBpp0087788 type=protein; loc=2R:4604472..4605026; ID=FBpp0087788; name=PGRP-SC2-PA; parent=FBgn0043575,FBtr0088709; dbxref=FlyBase:FBpp0087788,FlyBase_Annotation_IDs:CG14745-PA,GB_protein:AAF59051.1,REFSEQ:NP_610410,GB_protein:AAF59051,FlyMine:FBpp0087788,modMine:FBpp0087788; MD5=36588e97426ae41237621c3fe6467c2c; length=184; release=r5.49; species=Dmel; </t>
  </si>
  <si>
    <t xml:space="preserve">&gt;FBpp0073669 type=protein; loc=X:complement(13674210..13674683,13675192..13675359,13675506..13675766,13675843..13675962); ID=FBpp0073669; name=CtsB1-PA; parent=FBgn0030521,FBtr0073838; dbxref=FlyBase:FBpp0073669,FlyBase_Annotation_IDs:CG10992-PA,GB_protein:AAF48317.1,REFSEQ:NP_572920,GB_protein:AAF48317,FlyMine:FBpp0073669,modMine:FBpp0073669; MD5=c0e863d5d7e8fef2dffe44515c777e07; length=340; release=r5.49; species=Dmel; </t>
  </si>
  <si>
    <t xml:space="preserve">&gt;FBpp0304102 type=protein; loc=X:complement(13674210..13674683,13675192..13675359,13675506..13675766,13675873..13675962); ID=FBpp0304102; name=CtsB1-PB; parent=FBgn0030521,FBtr0331713; dbxref=FlyBase:FBpp0304102,FlyBase_Annotation_IDs:CG10992-PB; MD5=a9742de43d9d1c100f5b8ba31a65fe10; length=330; release=r5.49; species=Dmel; </t>
  </si>
  <si>
    <t xml:space="preserve">&gt;FBpp0070798 type=protein; loc=X:complement(5671369..5671662,5671734..5672259,5672324..5672465,5673105..5673293,5673368..5675615); ID=FBpp0070798; name=CG3108-PA; parent=FBgn0029807,FBtr0070833; dbxref=FlyBase:FBpp0070798,FlyBase_Annotation_IDs:CG3108-PA,GB_protein:AAF46083.2,REFSEQ:NP_572262,GB_protein:AAF46083,FlyMine:FBpp0070798,modMine:FBpp0070798; MD5=3ed2411de332cf1725997a55a01836e2; length=1132; release=r5.49; species=Dmel; </t>
  </si>
  <si>
    <t xml:space="preserve">&gt;FBpp0081815 type=protein; loc=3R:join(6986951..6987965,6988036..6988365,6988434..6988566,6988623..6988797); ID=FBpp0081815; name=CG4757-PA; parent=FBgn0027584,FBtr0082339; dbxref=FlyBase:FBpp0081815,FlyBase_Annotation_IDs:CG4757-PA,GB_protein:AAF54592.1,REFSEQ:NP_650043,GB_protein:AAF54592,FlyMine:FBpp0081815,modMine:FBpp0081815; MD5=bfe7cdaec021764bf11d1244fee09f17; length=550; release=r5.49; species=Dmel; </t>
  </si>
  <si>
    <t xml:space="preserve">&gt;FBpp0307203 type=protein; loc=3R:join(6986951..6987965,6988036..6988365,6988434..6988566,6988623..6988797); ID=FBpp0307203; name=CG4757-PB; parent=FBgn0027584,FBtr0335216; dbxref=FlyBase:FBpp0307203,FlyBase_Annotation_IDs:CG4757-PB; MD5=bfe7cdaec021764bf11d1244fee09f17; length=550; release=r5.49; species=Dmel; </t>
  </si>
  <si>
    <t xml:space="preserve">&gt;FBpp0071898 type=protein; loc=2R:complement(18873053..18873373,18873429..18873851); ID=FBpp0071898; name=CG9897-PA; parent=FBgn0034807,FBtr0071989; dbxref=FlyBase:FBpp0071898,FlyBase_Annotation_IDs:CG9897-PA,GB_protein:AAF46937.1,REFSEQ:NP_611744,GB_protein:AAF46937,FlyMine:FBpp0071898,modMine:FBpp0071898; MD5=c6356e9f5f6486c15248b119213efcbc; length=247; release=r5.49; species=Dmel; </t>
  </si>
  <si>
    <t xml:space="preserve">&gt;FBpp0086615 type=protein; loc=2R:10278305..10279519; ID=FBpp0086615; name=CG10104-PA; parent=FBgn0033933,FBtr0087486; dbxref=GB_protein:AAF58249.1,FlyBase:FBpp0086615,FlyBase_Annotation_IDs:CG10104-PA,REFSEQ:NP_610961,GB_protein:AAF58249,FlyMine:FBpp0086615,modMine:FBpp0086615; MD5=d684d383c3e96e5f555b3e784091a4ca; length=404; release=r5.49; species=Dmel; </t>
  </si>
  <si>
    <t xml:space="preserve">&gt;FBpp0080557 type=protein; loc=2L:complement(17454338..17455651,17455726..17455896); ID=FBpp0080557; name=CG6639-PA; parent=FBgn0032638,FBtr0081004; dbxref=FlyBase:FBpp0080557,FlyBase_Annotation_IDs:CG6639-PA,GB_protein:AAF53614.1,REFSEQ:NP_609840,GB_protein:AAF53614,FlyMine:FBpp0080557,modMine:FBpp0080557; MD5=f09cf07591db7b89cfeb7c1a53fdc9d1; length=494; release=r5.49; species=Dmel; </t>
  </si>
  <si>
    <t xml:space="preserve">&gt;FBpp0082294 type=protein; loc=3R:join(9593401..9593404,9593814..9594435,9594583..9594706,9594796..9595287,9595346..9595531,9595612..9595815,9596095..9596250); ID=FBpp0082294; name=Cht5-PA; parent=FBgn0038180,FBtr0082826; dbxref=FlyBase:FBpp0082294,FlyBase_Annotation_IDs:CG9307-PA,GB_protein:AAF54987.1,REFSEQ:NP_650314,GB_protein:AAF54987,FlyMine:FBpp0082294,modMine:FBpp0082294; MD5=1ab8dd91ba9bd87c0a3ab062d95da60e; length=595; release=r5.49; species=Dmel; </t>
  </si>
  <si>
    <t xml:space="preserve">&gt;FBpp0087838 type=protein; loc=2R:complement(4337241..4337448,4337511..4337706,4338060..4339389); ID=FBpp0087838; name=Mal-A1-PA; parent=FBgn0002570,FBtr0088759; dbxref=FlyBase:FBpp0087838,GB_protein:AAF59089.3,GB_protein:AAF59089.2,FlyBase_Annotation_IDs:CG8696-PA,REFSEQ:NP_476627,GB_protein:AAF59089,FlyMine:FBpp0087838,modMine:FBpp0087838; MD5=cf2b2b0850736033596e245e6fdb098a; length=577; release=r5.49; species=Dmel; </t>
  </si>
  <si>
    <t xml:space="preserve">&gt;FBpp0072505 type=protein; loc=3L:complement(685991..686286,686342..686527,686581..687372,687802..687868); ID=FBpp0072505; name=CG3344-PA; parent=FBgn0035154,FBtr0072609; dbxref=FlyBase:FBpp0072505,FlyBase_Annotation_IDs:CG3344-PA,GB_protein:AAF47405.1,REFSEQ:NP_612051,GB_protein:AAF47405,FlyMine:FBpp0072505,modMine:FBpp0072505; MD5=a6a85ee26fef75e39fd33cd905607e58; length=446; release=r5.49; species=Dmel; </t>
  </si>
  <si>
    <t xml:space="preserve">&gt;FBpp0076604 type=protein; loc=3L:join(6926060..6926209,6926268..6926783,6926983..6927076,6927170..6927466,6927586..6927779); ID=FBpp0076604; name=CG14820-PA; parent=FBgn0035718,FBtr0076894; dbxref=GB_protein:AAF50637.2,FlyBase:FBpp0076604,FlyBase_Annotation_IDs:CG14820-PA,REFSEQ:NP_648060,GB_protein:AAF50637,FlyMine:FBpp0076604,modMine:FBpp0076604; MD5=c1c77cfea84c26857a2d00e629f47dfa; length=416; release=r5.49; species=Dmel; </t>
  </si>
  <si>
    <t xml:space="preserve">&gt;FBpp0290842 type=protein; loc=X:join(13471539..13471697,13474088..13474218,13478190..13478430,13478894..13479073,13479724..13479860,13479927..13480125,13483955..13484407); ID=FBpp0290842; name=Tango13-PB; parent=FBgn0086674,FBtr0073803; dbxref=GB_protein:AAF48285.1,GB_protein:AAF48286.2,FlyBase:FBpp0073633,FlyBase_Annotation_IDs:CG32632-PB,FlyBase_Annotation_IDs:CG15758-PB,GB_protein:AAF48285,FlyBase:FBpp0073634,FlyBase:FBpp0290842,REFSEQ:NP_727717,GB_protein:AAF48286,FlyMine:FBpp0290842,modMine:FBpp0290842; MD5=ef8667d8e534ccb1acf4ff71bede9e02; length=499; release=r5.49; species=Dmel; </t>
  </si>
  <si>
    <t xml:space="preserve">&gt;FBpp0292307 type=protein; loc=2R:complement(18870128..18871798); ID=FBpp0292307; name=CG32834-PB; parent=FBgn0052834,FBtr0303210; dbxref=FlyBase:FBpp0292307,FlyBase_Annotation_IDs:CG32834-PB,REFSEQ:NP_001188996,GB_protein:ADV37242,FlyMine:FBpp0292307,modMine:FBpp0292307; MD5=01e8f3a74e3bd01aee4561a3b7928380; length=556; release=r5.49; species=Dmel; </t>
  </si>
  <si>
    <t xml:space="preserve">&gt;FBpp0073064 type=protein; loc=3L:join(4093239..4093316,4093383..4094273); ID=FBpp0073064; name=CG14990-PA; parent=FBgn0035496,FBtr0073208; dbxref=GB_protein:AAF47836.2,GB_protein:AAF47836.1,FlyBase:FBpp0073064,FlyBase_Annotation_IDs:CG14990-PA,REFSEQ:NP_647856,GB_protein:AAF47836,FlyMine:FBpp0073064,modMine:FBpp0073064; MD5=f48b83dec050385013deeb52f52bdd8f; length=322; release=r5.49; species=Dmel; </t>
  </si>
  <si>
    <t xml:space="preserve">&gt;FBpp0078181 type=protein; loc=3L:22722909..22724513; ID=FBpp0078181; name=CG32454-PA; parent=FBgn0260481,FBtr0078529; dbxref=FlyBase:FBpp0078181,FlyBase_Annotation_IDs:CG32454-PA,GB_protein:AAN12200.1,REFSEQ:NP_730740,GB_protein:AAN12200,FlyMine:FBpp0078181,modMine:FBpp0078181; MD5=568f5ffa1d998bff30702a7c36d3e49a; length=534; release=r5.49; species=Dmel; </t>
  </si>
  <si>
    <t xml:space="preserve">&gt;FBpp0077985 type=protein; loc=3L:complement(20988804..20989187,20989249..20989364,20989424..20989538,20989602..20994381,20994443..20995026,20995117..20995297,20998078..20998762,20998832..20999280,20999657..20999740,20999808..20999901,21005311..21005626,21018052..21018120); ID=FBpp0077985; name=skd-PC; parent=FBgn0003415,FBtr0078329; dbxref=FlyBase:FBpp0077985,FlyBase_Annotation_IDs:CG9936-PC,GB_protein:AAN12148.1,REFSEQ:NP_730590,GB_protein:AAN12148,FlyMine:FBpp0077985,modMine:FBpp0077985; MD5=8de3326b740ac68cc1062b4a1c763ad3; length=2618; release=r5.49; species=Dmel; </t>
  </si>
  <si>
    <t xml:space="preserve">&gt;FBpp0077984 type=protein; loc=3L:complement(20988804..20989187,20989249..20989364,20989424..20989538,20989602..20994381,20994443..20995026,20995117..20995297,20998078..20998762,20998832..20999280,20999657..20999740,20999808..20999901,21005311..21005626,21018052..21018120); ID=FBpp0077984; name=skd-PD; parent=FBgn0003415,FBtr0078328; dbxref=FlyBase:FBpp0077984,FlyBase_Annotation_IDs:CG9936-PD,GB_protein:AAN12149.1,REFSEQ:NP_524653,GB_protein:AAN12149; MD5=8de3326b740ac68cc1062b4a1c763ad3; length=2618; release=r5.49; species=Dmel; </t>
  </si>
  <si>
    <t xml:space="preserve">&gt;FBpp0111743 type=protein; loc=3L:complement(20988804..20989187,20989249..20989364,20989424..20989538,20989602..20994381,20994443..20995026,20995117..20995297,20996836..20997285,20998078..20998762,20998832..20999280,20999657..20999740,20999808..20999901,21005311..21005626,21018052..21018120); ID=FBpp0111743; name=skd-PE; parent=FBgn0003415,FBtr0112830; dbxref=FlyBase:FBpp0111743,FlyBase_Annotation_IDs:CG9936-PE,REFSEQ:NP_730591,GB_protein:AAN12150,FlyMine:FBpp0111743,modMine:FBpp0111743; MD5=66aced1f493d54e08f7c22b7b3701582; length=2768; release=r5.49; species=Dmel; </t>
  </si>
  <si>
    <t xml:space="preserve">&gt;FBpp0305479 type=protein; loc=3L:complement(20988804..20989187,20989249..20989364,20989424..20989538,20989602..20994381,20994443..20994975,20995117..20995297,20998078..20998762,20998832..20999280,20999657..20999740,20999808..20999901,21005311..21005626,21018052..21018120); ID=FBpp0305479; name=skd-PF; parent=FBgn0003415,FBtr0333284; dbxref=FlyBase:FBpp0305479,FlyBase_Annotation_IDs:CG9936-PF; MD5=49c8b44b2c02395e7ae35ec3f6c0c215; length=2601; release=r5.49; species=Dmel; </t>
  </si>
  <si>
    <t xml:space="preserve">&gt;FBpp0289157 type=protein; loc=2L:join(22175450..22175602,22182738..22183466,22183528..22183923); ID=FBpp0289157; name=CG3635-PB; parent=FBgn0032981,FBtr0299879; dbxref=FlyBase_Annotation_IDs:CG3635-PB,FlyBase:FBpp0289157,REFSEQ:NP_610138,GB_protein:AAF57253,FlyMine:FBpp0289157,modMine:FBpp0289157; MD5=c335d94c4a367cdbc71053956d4a873c; length=425; release=r5.49; species=Dmel; </t>
  </si>
  <si>
    <t xml:space="preserve">&gt;FBpp0293281 type=protein; loc=2L:join(22175450..22175602,22182738..22183466,22183608..22183631); ID=FBpp0293281; name=CG3635-PC; parent=FBgn0032981,FBtr0304739; dbxref=REFSEQ:NP_001246131,GB_protein:AFH03805,FlyBase:FBpp0293281,FlyBase_Annotation_IDs:CG3635-PC,FlyMine:FBpp0293281,modMine:FBpp0293281; MD5=eefa4bf355ebf5e309457e82595818e4; length=301; release=r5.49; species=Dmel; </t>
  </si>
  <si>
    <t xml:space="preserve">&gt;FBpp0075508 type=protein; loc=3L:join(13987452..13987500,13987891..13988880,13988960..13989570); ID=FBpp0075508; name=26-29-p-PA; parent=FBgn0250848,FBtr0075766; dbxref=FlyBase:FBpp0075508,FlyBase_Annotation_IDs:CG8947-PA,GB_protein:AAF49777.1,REFSEQ:NP_620470,GB_protein:AAF49777,FlyMine:FBpp0075508,modMine:FBpp0075508; MD5=f67ac419f61af6647ff7672410d97e4f; length=549; release=r5.49; species=Dmel; </t>
  </si>
  <si>
    <t xml:space="preserve">&gt;FBpp0075735 type=protein; loc=3L:join(12181959..12183345,12183397..12183644); ID=FBpp0075735; name=Est-6-PA; parent=FBgn0000592,FBtr0076003; dbxref=FlyBase:FBpp0075735,FlyBase_Annotation_IDs:CG6917-PA,GB_protein:AAF49946.1,REFSEQ:NP_788500,GB_protein:AAF49946,FlyMine:FBpp0075735,modMine:FBpp0075735; MD5=bbdcfc68f87a5785424fff5b1e37dd98; length=544; release=r5.49; species=Dmel; </t>
  </si>
  <si>
    <t xml:space="preserve">&gt;FBpp0305575 type=protein; loc=3L:join(12181959..12183345,12183397..12183644); ID=FBpp0305575; name=Est-6-PB; parent=FBgn0000592,FBtr0333383; dbxref=FlyBase:FBpp0305575,FlyBase_Annotation_IDs:CG6917-PB; MD5=bbdcfc68f87a5785424fff5b1e37dd98; length=544; release=r5.49; species=Dmel; </t>
  </si>
  <si>
    <t xml:space="preserve">&gt;FBpp0076775 type=protein; loc=3L:complement(6046728..6047516); ID=FBpp0076775; name=Jon65Ai-PA; parent=FBgn0035667,FBtr0077067; dbxref=FlyBase:FBpp0076775,FlyBase_Annotation_IDs:CG10475-PA,GB_protein:AAF50711.1,REFSEQ:NP_648015,GB_protein:AAF50711,FlyMine:FBpp0076775,modMine:FBpp0076775; MD5=1c52732db7224bfa839b83befe4388d5; length=262; release=r5.49; species=Dmel; </t>
  </si>
  <si>
    <t xml:space="preserve">&gt;FBpp0074382 type=protein; loc=X:complement(18554522..18554701,18555272..18555708,18555762..18555935,18555998..18556181); ID=FBpp0074382; name=CG6696-PA; parent=FBgn0030947,FBtr0074611; dbxref=FlyBase:FBpp0074382,FlyBase_Annotation_IDs:CG6696-PA,GB_protein:AAF48872.1,REFSEQ:NP_573318,GB_protein:AAF48872,FlyMine:FBpp0074382,modMine:FBpp0074382; MD5=0ac33e172625afc1d6cfcf98339c4f2d; length=324; release=r5.49; species=Dmel; </t>
  </si>
  <si>
    <t xml:space="preserve">&gt;FBpp0081509 type=protein; loc=3R:join(5238416..5238529,5238586..5239112,5239445..5240917,5241152..5242214,5242311..5242460); ID=FBpp0081509; name=alpha-Man-II-PA; parent=FBgn0011740,FBtr0082031; dbxref=FlyBase:FBpp0081509,FlyBase_Annotation_IDs:CG18802-PA,GB_protein:AAF54375.1,REFSEQ:NP_524291,GB_protein:AAF54375,FlyMine:FBpp0081509,modMine:FBpp0081509; MD5=05d5f4939ce39e1063c4b94ae8e03383; length=1108; release=r5.49; species=Dmel; </t>
  </si>
  <si>
    <t xml:space="preserve">&gt;FBpp0306417 type=protein; loc=3R:join(5238416..5238529,5238583..5239112,5239445..5240917,5241152..5242214,5242311..5242460); ID=FBpp0306417; name=alpha-Man-II-PB; parent=FBgn0011740,FBtr0334302; dbxref=FlyBase:FBpp0306417,FlyBase_Annotation_IDs:CG18802-PB; MD5=7afa33e7b9ecc8360e42774ad98047cd; length=1109; release=r5.49; species=Dmel; </t>
  </si>
  <si>
    <t xml:space="preserve">&gt;FBpp0070757 type=protein; loc=X:complement(5394426..5394553,5394651..5395094,5395166..5395196); ID=FBpp0070757; name=CG32762-PA; parent=FBgn0052762,FBtr0070791; dbxref=FlyBase:FBpp0070757,FlyBase_Annotation_IDs:CG32762-PA,GB_protein:AAN09144.1,REFSEQ:NP_727000,GB_protein:AAN09144,FlyMine:FBpp0070757,modMine:FBpp0070757; MD5=9cadc2ae48028b3f84d1aaa537ec48e4; length=200; release=r5.49; species=Dmel; </t>
  </si>
  <si>
    <t xml:space="preserve">&gt;FBpp0082777 type=protein; loc=3R:join(12420820..12421024,12421526..12421712,12421774..12422454,12422521..12422776); ID=FBpp0082777; name=CG14892-PA; parent=FBgn0038447,FBtr0083327; dbxref=FlyBase:FBpp0082777,FlyBase_Annotation_IDs:CG14892-PA,GB_protein:AAF55337.1,REFSEQ:NP_650562,GB_protein:AAF55337,FlyMine:FBpp0082777,modMine:FBpp0082777; MD5=5f06b24fb06922d279430669f13f2d81; length=442; release=r5.49; species=Dmel; </t>
  </si>
  <si>
    <t xml:space="preserve">&gt;FBpp0292117 type=protein; loc=2L:complement(8769175..8770353,8770417..8771248,8771299..8771769,8771827..8772197,8772261..8772344); ID=FBpp0292117; name=CG9465-PB; parent=FBgn0032067,FBtr0302992; dbxref=FlyBase:FBpp0292117,FlyBase_Annotation_IDs:CG9465-PB,REFSEQ:NP_609251,GB_protein:AAF52709,FlyMine:FBpp0292117,modMine:FBpp0292117; MD5=9326bab8b8a19f01b8dfd9714e1fe8f0; length=978; release=r5.49; species=Dmel; </t>
  </si>
  <si>
    <t xml:space="preserve">&gt;FBpp0085027 type=protein; loc=3R:join(26422726..26422786,26422986..26423551,26423605..26424364,26424426..26425018); ID=FBpp0085027; name=CG31019-PA; parent=FBgn0051019,FBtr0085665; dbxref=FlyBase:FBpp0085027,FlyBase_Annotation_IDs:CG31019-PA,GB_protein:AAN14249.1,REFSEQ:NP_733391,GB_protein:AAN14249,FlyMine:FBpp0085027,modMine:FBpp0085027; MD5=359fd43f0ae9d100197f0c00e06874b6; length=659; release=r5.49; species=Dmel; </t>
  </si>
  <si>
    <t xml:space="preserve">&gt;FBpp0307419 type=protein; loc=3R:join(26422726..26422786,26422986..26423551,26423605..26423979,26424049..26424364,26424426..26425018); ID=FBpp0307419; name=CG31019-PB; parent=FBgn0051019,FBtr0335439; dbxref=FlyBase:FBpp0307419,FlyBase_Annotation_IDs:CG31019-PB; MD5=e71dd56440e801b66697f595d440afcc; length=636; release=r5.49; species=Dmel; </t>
  </si>
  <si>
    <t xml:space="preserve">&gt;FBpp0083525 type=protein; loc=3R:join(17575712..17576406,17576615..17577092,17577151..17577389,17577450..17578896); ID=FBpp0083525; name=CG31233-PA; parent=FBgn0051233,FBtr0084127; dbxref=FlyBase:FBpp0083525,FlyBase_Annotation_IDs:CG31233-PA,GB_protein:AAF55912.3,REFSEQ:NP_732653,GB_protein:AAF55912,FlyMine:FBpp0083525,modMine:FBpp0083525; MD5=57ad45a8b15247a589153c3c7428bee7; length=952; release=r5.49; species=Dmel; </t>
  </si>
  <si>
    <t xml:space="preserve">&gt;FBpp0079343 type=protein; loc=2L:complement(8777731..8778912,8778977..8779892,8779954..8780424,8780486..8780856,8781103..8781186); ID=FBpp0079343; name=CG9468-PA; parent=FBgn0032069,FBtr0079741; dbxref=FlyBase:FBpp0079343,FlyBase_Annotation_IDs:CG9468-PA,GB_protein:AAF52711.2,REFSEQ:NP_609253,GB_protein:AAF52711,FlyMine:FBpp0079343,modMine:FBpp0079343; MD5=307ef7de52b26e1e4c330dc47e1bc252; length=1007; release=r5.49; species=Dmel; </t>
  </si>
  <si>
    <t xml:space="preserve">&gt;FBpp0081424 type=protein; loc=3R:complement(4597002..4597590,4597650..4597906,4597970..4598172,4598226..4598394); ID=FBpp0081424; name=CG13318-PA; parent=FBgn0037627,FBtr0081942; dbxref=FlyBase:FBpp0081424,FlyBase_Annotation_IDs:CG13318-PA,GB_protein:AAF54286.2,REFSEQ:NP_649831,GB_protein:AAF54286,FlyMine:FBpp0081424,modMine:FBpp0081424; MD5=91f1603bede212058ac3aac5c1c07525; length=405; release=r5.49; species=Dmel; </t>
  </si>
  <si>
    <t xml:space="preserve">&gt;FBpp0086772 type=protein; loc=2R:complement(9721425..9722351,9722472..9722567); ID=FBpp0086772; name=CG6337-PA; parent=FBgn0033873,FBtr0087646; dbxref=FlyBase:FBpp0086772,FlyBase_Annotation_IDs:CG6337-PA,GB_protein:AAG22272.1,REFSEQ:NP_610905,GB_protein:AAG22272,FlyMine:FBpp0086772,modMine:FBpp0086772; MD5=3cb703de848855e3aca285815902f7b8; length=340; release=r5.49; species=Dmel; </t>
  </si>
  <si>
    <t xml:space="preserve">&gt;FBpp0087875 type=protein; loc=2R:complement(4153387..4153762,4153820..4153988,4154046..4154478,4154569..4154787); ID=FBpp0087875; name=CG30375-PA; parent=FBgn0050375,FBtr0088799; dbxref=FlyBase:FBpp0087875,FlyBase_Annotation_IDs:CG30375-PA,GB_protein:AAM68860.1,REFSEQ:NP_724665,GB_protein:AAM68860,FlyMine:FBpp0087875,modMine:FBpp0087875; MD5=c954f9fe40475be614beb2e7e5943ee4; length=398; release=r5.49; species=Dmel; </t>
  </si>
  <si>
    <t xml:space="preserve">&gt;FBpp0078297 type=protein; loc=3R:complement(1836295..1837100,1837390..1837654); ID=FBpp0078297; name=CG10280-PA; parent=FBgn0037395,FBtr0078648; dbxref=FlyBase:FBpp0078297,FlyBase_Annotation_IDs:CG10280-PA,GB_protein:AAF51925.1,REFSEQ:NP_649607,GB_protein:AAF51925,FlyMine:FBpp0078297,modMine:FBpp0078297; MD5=acd2ec6719d651e74b527bd2c44a4ce5; length=356; release=r5.49; species=Dmel; </t>
  </si>
  <si>
    <t xml:space="preserve">&gt;FBpp0301222 type=protein; loc=3R:complement(1836295..1837118,1837390..1837654); ID=FBpp0301222; name=CG10280-PB; parent=FBgn0037395,FBtr0309318; dbxref=FlyBase:FBpp0301222,FlyBase_Annotation_IDs:CG10280-PB,REFSEQ:NP_001246942,GB_protein:AFH06261; MD5=1f84ba480cc9b9935b88963b4eeb516a; length=362; release=r5.49; species=Dmel; </t>
  </si>
  <si>
    <t xml:space="preserve">&gt;FBpp0086717 type=protein; loc=2R:join(9849743..9849841,9854260..9854474,9854535..9855246); ID=FBpp0086717; name=Cp1-PB; parent=FBgn0013770,FBtr0087591; dbxref=GB_protein:AAM68566.1,FlyBase:FBpp0086717,FlyBase_Annotation_IDs:CG6692-PB,REFSEQ:NP_725348,GB_protein:AAM68566; MD5=80198f2033507b9f20bf9a42a17d717b; length=341; release=r5.49; species=Dmel; </t>
  </si>
  <si>
    <t xml:space="preserve">&gt;FBpp0086718 type=protein; loc=2R:join(9849743..9849841,9854260..9854474,9854535..9855246); ID=FBpp0086718; name=Cp1-PA; parent=FBgn0013770,FBtr0087592; dbxref=GB_protein:AAF58311.1,FlyBase:FBpp0086718,FlyBase_Annotation_IDs:CG6692-PA,REFSEQ:NP_725347,GB_protein:AAF58311,FlyMine:FBpp0086718,modMine:FBpp0086718; MD5=80198f2033507b9f20bf9a42a17d717b; length=341; release=r5.49; species=Dmel; </t>
  </si>
  <si>
    <t xml:space="preserve">&gt;FBpp0086719 type=protein; loc=2R:join(9848699..9848770,9849725..9849841,9854260..9854474,9854535..9855246); ID=FBpp0086719; name=Cp1-PC; parent=FBgn0013770,FBtr0087593; dbxref=GB_protein:AAM68565.1,FlyBase:FBpp0086719,FlyBase_Annotation_IDs:CG6692-PC,REFSEQ:NP_523735,GB_protein:AAM68565,FlyMine:FBpp0086719,modMine:FBpp0086719; MD5=77d1cda1fa3150f10220d2c8cc9a71dd; length=371; release=r5.49; species=Dmel; </t>
  </si>
  <si>
    <t xml:space="preserve">&gt;FBpp0292990 type=protein; loc=2R:join(9854437..9854474,9854535..9855246); ID=FBpp0292990; name=Cp1-PD; parent=FBgn0013770,FBtr0304021; dbxref=FlyBase:FBpp0292990,FlyBase_Annotation_IDs:CG6692-PD,REFSEQ:NP_001188921,GB_protein:ADV37168,FlyMine:FBpp0292990,modMine:FBpp0292990; MD5=863d5289f11c963167ff5c092ee09d3e; length=249; release=r5.49; species=Dmel; </t>
  </si>
  <si>
    <t xml:space="preserve">&gt;FBpp0082798 type=protein; loc=3R:complement(12478414..12478921,12478979..12479200,12479253..12479556,12479624..12480105,12480185..12480488,12481162..12481228); ID=FBpp0082798; name=modSP-PA; parent=FBgn0051217,FBtr0083353; dbxref=FlyBase:FBpp0082798,FlyBase_Annotation_IDs:CG31217-PA,GB_protein:AAF55354.2,REFSEQ:NP_536776,GB_protein:AAF55354,FlyMine:FBpp0082798,modMine:FBpp0082798; MD5=c41c6d1d7522062e0c3f65eabccc53c9; length=628; release=r5.49; species=Dmel; </t>
  </si>
  <si>
    <t xml:space="preserve">&gt;FBpp0087585 type=protein; loc=2R:complement(5499597..5500123,5500193..5500334,5500399..5501264,5502332..5502477,5502868..5503008,5554870..5555072,5555178..5555279,5570288..5570437); ID=FBpp0087585; name=Mmp2-PB; parent=FBgn0033438,FBtr0088501; dbxref=FlyBase:FBpp0087585,GB_protein:AAS64885.1,FlyBase_Annotation_IDs:CG1794-PB,REFSEQ:NP_995788,GB_protein:AAS64885,FlyMine:FBpp0087585,modMine:FBpp0087585; MD5=037c1d88832c493e193d8c97a10248a7; length=758; release=r5.49; species=Dmel; </t>
  </si>
  <si>
    <t xml:space="preserve">&gt;FBpp0306848 type=protein; loc=2R:complement(5499597..5500123,5500193..5500334,5500399..5501264,5502332..5502477,5502868..5503007); ID=FBpp0306848; name=Mmp2-PC; parent=FBgn0033438,FBtr0334807; dbxref=FlyBase:FBpp0306848,FlyBase_Annotation_IDs:CG1794-PC; MD5=a647f7190981eb90dea607dbc460eb13; length=606; release=r5.49; species=Dmel; </t>
  </si>
  <si>
    <t xml:space="preserve">&gt;FBpp0306849 type=protein; loc=2R:complement(5499597..5500123,5500193..5500334,5500399..5501264,5502332..5502477,5502868..5503008,5530710..5530840); ID=FBpp0306849; name=Mmp2-PD; parent=FBgn0033438,FBtr0334808; dbxref=FlyBase:FBpp0306849,FlyBase_Annotation_IDs:CG1794-PD; MD5=e160601b9d7ae17af7b524a2a5006701; length=650; release=r5.49; species=Dmel; </t>
  </si>
  <si>
    <t xml:space="preserve">&gt;FBpp0110078 type=protein; loc=3R:join(8460639..8460701,8460757..8461452,8461517..8461924); ID=FBpp0110078; name=CG11598-PB; parent=FBgn0038067,FBtr0110781; dbxref=FlyBase:FBpp0110078,FlyBase_Annotation_IDs:CG11598-PB,REFSEQ:NP_001036710,GB_protein:ABI31166,FlyMine:FBpp0110078,modMine:FBpp0110078; MD5=58c8e7755e5c900c1e87cf2d49ad8961; length=388; release=r5.49; species=Dmel; </t>
  </si>
  <si>
    <t xml:space="preserve">&gt;FBpp0086625 type=protein; loc=2R:join(10480267..10480386,10480456..10480548,10480719..10482563); ID=FBpp0086625; name=CG12869-PA; parent=FBgn0033943,FBtr0087496; dbxref=GB_protein:AAF58235.2,FlyBase:FBpp0086625,FlyBase_Annotation_IDs:CG12869-PA,REFSEQ:NP_610969,GB_protein:AAF58235,FlyMine:FBpp0086625,modMine:FBpp0086625; MD5=a42b7f16031a36f8f0fde32b14898a42; length=685; release=r5.49; species=Dmel; </t>
  </si>
  <si>
    <t xml:space="preserve">&gt;FBpp0082198 type=protein; loc=3R:complement(8775918..8776049,8776130..8776240,8782664..8782840,8784794..8784950,8785015..8786039,8787165..8787239); ID=FBpp0082198; name=grsm-PB; parent=FBgn0040493,FBtr0082730; dbxref=FlyBase:FBpp0082198,FlyBase_Annotation_IDs:CG7340-PB,GB_protein:AAF54873.1,REFSEQ:NP_650240,GB_protein:AAF54873,FlyMine:FBpp0082198,modMine:FBpp0082198; MD5=bcd92e987b3438345b31ec540313f2ed; length=558; release=r5.49; species=Dmel; </t>
  </si>
  <si>
    <t xml:space="preserve">&gt;FBpp0288712 type=protein; loc=3R:complement(8775918..8776049,8776130..8776240,8782664..8782840,8784794..8784950,8785015..8786039); ID=FBpp0288712; name=grsm-PD; parent=FBgn0040493,FBtr0290273; dbxref=FlyBase:FBpp0288712,FlyBase_Annotation_IDs:CG7340-PD,REFSEQ:NP_731749,GB_protein:AAF54874,FlyMine:FBpp0288712,modMine:FBpp0288712; MD5=12a0a20a385caf9a09d5c617d6aacd7f; length=533; release=r5.49; species=Dmel; </t>
  </si>
  <si>
    <t xml:space="preserve">&gt;FBpp0073071 type=protein; loc=3L:join(4148929..4149025,4150222..4150391,4150464..4150722,4151150..4151555,4151618..4151693,4151759..4152286); ID=FBpp0073071; name=CG1299-PA; parent=FBgn0035501,FBtr0073215; dbxref=GB_protein:AAF47847.2,FlyBase:FBpp0073071,FlyBase_Annotation_IDs:CG1299-PA,REFSEQ:NP_647862,GB_protein:AAF47847,FlyMine:FBpp0073071,modMine:FBpp0073071; MD5=48b4097fe000678000b384af61728671; length=511; release=r5.49; species=Dmel; </t>
  </si>
  <si>
    <t xml:space="preserve">&gt;FBpp0304904 type=protein; loc=3L:join(4148929..4149025,4150501..4150722,4151150..4151555,4151618..4151693,4151759..4152286); ID=FBpp0304904; name=CG1299-PB; parent=FBgn0035501,FBtr0332658; dbxref=FlyBase:FBpp0304904,FlyBase_Annotation_IDs:CG1299-PB; MD5=d9a1efaf5c206275516ae973db81313e; length=442; release=r5.49; species=Dmel; </t>
  </si>
  <si>
    <t xml:space="preserve">&gt;FBpp0082878 type=protein; loc=3R:13233604..13235001; ID=FBpp0082878; name=CG17283-PA; parent=FBgn0038505,FBtr0083437; dbxref=FlyBase:FBpp0082878,FlyBase_Annotation_IDs:CG17283-PA,GB_protein:AAF55416.1,REFSEQ:NP_650621,GB_protein:AAF55416,FlyMine:FBpp0082878,modMine:FBpp0082878; MD5=0b3c975da80eb3171516b59c9288e082; length=465; release=r5.49; species=Dmel; </t>
  </si>
  <si>
    <t xml:space="preserve">&gt;FBpp0077891 type=protein; loc=3L:complement(20417599..20417944,20417998..20418173,20418226..20419059); ID=FBpp0077891; name=CG5282-PA; parent=FBgn0036986,FBtr0078233; dbxref=FlyBase:FBpp0077891,FlyBase_Annotation_IDs:CG5282-PA,GB_protein:AAF51593.1,REFSEQ:NP_649221,GB_protein:AAF51593,FlyMine:FBpp0077891,modMine:FBpp0077891; MD5=5db445cb5bbbebf92a7439b069f23d5d; length=451; release=r5.49; species=Dmel; </t>
  </si>
  <si>
    <t xml:space="preserve">&gt;FBpp0079590 type=protein; loc=2L:join(10356915..10356956,10357010..10357435,10357492..10357785); ID=FBpp0079590; name=CG5045-PA; parent=FBgn0032229,FBtr0080000; dbxref=FlyBase:FBpp0079590,FlyBase_Annotation_IDs:CG5045-PA,GB_protein:AAF52923.1,REFSEQ:NP_609388,GB_protein:AAF52923,FlyMine:FBpp0079590,modMine:FBpp0079590; MD5=4dfa98b309a5b59686020d0b29ee8045; length=253; release=r5.49; species=Dmel; </t>
  </si>
  <si>
    <t xml:space="preserve">&gt;FBpp0304498 type=protein; loc=2L:join(10356915..10356956,10357010..10357435,10357492..10357785); ID=FBpp0304498; name=CG5045-PB; parent=FBgn0032229,FBtr0332189; dbxref=FlyBase:FBpp0304498,FlyBase_Annotation_IDs:CG5045-PB; MD5=4dfa98b309a5b59686020d0b29ee8045; length=253; release=r5.49; species=Dmel; </t>
  </si>
  <si>
    <t xml:space="preserve">&gt;FBpp0271735 type=protein; loc=2R:complement(19231006..19231222,19231282..19231784,19231840..19233244,19233314..19233469,19233527..19233984); ID=FBpp0271735; name=CG3502-PB; parent=FBgn0046253,FBtr0273227; dbxref=FlyBase_Annotation_IDs:CG3502-PB,FlyBase:FBpp0271735,REFSEQ:NP_611781,GB_protein:AAF46982,FlyMine:FBpp0271735,modMine:FBpp0271735; MD5=02d95878936bb770013596317bd857d0; length=912; release=r5.49; species=Dmel; </t>
  </si>
  <si>
    <t xml:space="preserve">&gt;FBpp0075912 type=protein; loc=3L:complement(11313791..11314819); ID=FBpp0075912; name=CG6168-PB; parent=FBgn0036154,FBtr0076182; dbxref=FlyBase:FBpp0075912,FlyBase_Annotation_IDs:CG6168-PB,GB_protein:AAF50071.2,REFSEQ:NP_648459,GB_protein:AAF50071,FlyMine:FBpp0075912,modMine:FBpp0075912; MD5=110e3def04c57d5d6cd9c591d4168b34; length=342; release=r5.49; species=Dmel; </t>
  </si>
  <si>
    <t xml:space="preserve">&gt;FBpp0075013 type=protein; loc=3L:complement(17232211..17233708,17233763..17234158,17234317..17234516); ID=FBpp0075013; name=CG6512-PB; parent=FBgn0036702,FBtr0075252; dbxref=FlyBase:FBpp0075013,FlyBase_Annotation_IDs:CG6512-PB,GB_protein:AAN11704.1,REFSEQ:NP_730250,GB_protein:AAN11704,FlyMine:FBpp0075013,modMine:FBpp0075013; MD5=fc3c451d4947d5543d4cfe95276823c1; length=697; release=r5.49; species=Dmel; </t>
  </si>
  <si>
    <t xml:space="preserve">&gt;FBpp0075012 type=protein; loc=3L:complement(17232211..17233708,17233763..17234158,17234317..17234819,17234885..17234968); ID=FBpp0075012; name=CG6512-PA; parent=FBgn0036702,FBtr0075251; dbxref=FlyBase:FBpp0075012,FlyBase_Annotation_IDs:CG6512-PA,GB_protein:AAF49365.2,REFSEQ:NP_730248,GB_protein:AAF49365,FlyMine:FBpp0075012,modMine:FBpp0075012; MD5=1bfee21b805c2fd8a4c8b0227fc6bd79; length=826; release=r5.49; species=Dmel; </t>
  </si>
  <si>
    <t xml:space="preserve">&gt;FBpp0079462 type=protein; loc=2L:join(9763629..9763734,9763836..9764648,9764770..9765197); ID=FBpp0079462; name=und-PA; parent=FBgn0025117,FBtr0079866; dbxref=FlyBase:FBpp0079462,FlyBase_Annotation_IDs:CG4008-PA,GB_protein:AAF52807.1,REFSEQ:NP_477373,GB_protein:AAF52807,FlyMine:FBpp0079462,modMine:FBpp0079462; MD5=c292cd66c802ed190566d8f1780fa7a0; length=448; release=r5.49; species=Dmel; </t>
  </si>
  <si>
    <t xml:space="preserve">&gt;FBpp0307472 type=protein; loc=2L:join(9763629..9763734,9763836..9764648,9764770..9765197); ID=FBpp0307472; name=und-PB; parent=FBgn0025117,FBtr0335504; dbxref=FlyBase:FBpp0307472,FlyBase_Annotation_IDs:CG4008-PB; MD5=c292cd66c802ed190566d8f1780fa7a0; length=448; release=r5.49; species=Dmel; </t>
  </si>
  <si>
    <t xml:space="preserve">&gt;FBpp0087254 type=protein; loc=2R:complement(7241103..7241864); ID=FBpp0087254; name=CG30025-PA; parent=FBgn0050025,FBtr0088158; dbxref=FlyBase:FBpp0087254,FlyBase_Annotation_IDs:CG30025-PA,GB_protein:AAM68732.1,REFSEQ:NP_725036,GB_protein:AAM68732,FlyMine:FBpp0087254,modMine:FBpp0087254; MD5=92ca47db4d5eb29fab0ae4d0205a96da; length=253; release=r5.49; species=Dmel; </t>
  </si>
  <si>
    <t xml:space="preserve">&gt;FBpp0076362 type=protein; loc=3L:join(8610537..8611598,8611656..8612120,8612183..8612323); ID=FBpp0076362; name=S-Lap1-PA; parent=FBgn0035915,FBtr0076638; dbxref=FlyBase:FBpp0076362,FlyBase_Annotation_IDs:CG6372-PA,GB_protein:AAF50390.2,REFSEQ:NP_648244,GB_protein:AAF50390,FlyMine:FBpp0076362,modMine:FBpp0076362; MD5=afa4a10d4e63ebca665c8e828d6c03f4; length=555; release=r5.49; species=Dmel; </t>
  </si>
  <si>
    <t xml:space="preserve">&gt;FBpp0271829 type=protein; loc=2R:13740846..13741766; ID=FBpp0271829; name=CG30323-PB; parent=FBgn0050323,FBtr0273321; dbxref=FlyBase_Annotation_IDs:CG30323-PB,FlyBase:FBpp0271829,REFSEQ:NP_725729,GB_protein:AAM68475,FlyMine:FBpp0271829,modMine:FBpp0271829; MD5=e41992e52b4491fd6e0f2648bee2c520; length=306; release=r5.49; species=Dmel; </t>
  </si>
  <si>
    <t xml:space="preserve">&gt;FBpp0307681 type=protein; loc=2R:join(13740846..13741337,13741413..13741766); ID=FBpp0307681; name=CG30323-PC; parent=FBgn0050323,FBtr0336700; dbxref=FlyBase:FBpp0307681,FlyBase_Annotation_IDs:CG30323-PC; MD5=2f57cf8604a9e7e58291eb18c344fcca; length=281; release=r5.49; species=Dmel; </t>
  </si>
  <si>
    <t xml:space="preserve">&gt;FBpp0076076 type=protein; loc=3L:join(9961988..9962434,9962944..9963849); ID=FBpp0076076; name=Nc-PA; parent=FBgn0026404,FBtr0076347; dbxref=FlyBase:FBpp0076076,FlyBase_Annotation_IDs:CG8091-PA,GB_protein:AAF50180.1,REFSEQ:NP_524017,GB_protein:AAF50180,FlyMine:FBpp0076076,modMine:FBpp0076076; MD5=fa46185d5012cd6728e324745f1b8beb; length=450; release=r5.49; species=Dmel; </t>
  </si>
  <si>
    <t xml:space="preserve">&gt;FBpp0076564 type=protein; loc=3L:join(7391405..7391478,7391564..7392466,7392527..7392824); ID=FBpp0076564; name=CG8562-PA; parent=FBgn0035779,FBtr0076854; dbxref=FlyBase:FBpp0076564,FlyBase_Annotation_IDs:CG8562-PA,GB_protein:AAF50562.1,REFSEQ:NP_648118,GB_protein:AAF50562,FlyMine:FBpp0076564,modMine:FBpp0076564; MD5=3721462909e4f007882aa230cb94dc38; length=424; release=r5.49; species=Dmel; </t>
  </si>
  <si>
    <t xml:space="preserve">&gt;FBpp0080483 type=protein; loc=2L:complement(16832193..16832806,16832865..16833296,16833437..16833808,16833864..16833900); ID=FBpp0080483; name=CG13282-PA; parent=FBgn0032612,FBtr0080929; dbxref=FlyBase:FBpp0080483,FlyBase_Annotation_IDs:CG13282-PA,GB_protein:AAF53578.1,REFSEQ:NP_609814,GB_protein:AAF53578,FlyMine:FBpp0080483,modMine:FBpp0080483; MD5=66d21fc4f8a290dc20bba0ad95954459; length=484; release=r5.49; species=Dmel; </t>
  </si>
  <si>
    <t xml:space="preserve">&gt;FBpp0304014 type=protein; loc=2L:complement(16832193..16832806,16832865..16833296,16833437..16833808,16833864..16833900); ID=FBpp0304014; name=CG13282-PB; parent=FBgn0032612,FBtr0331624; dbxref=FlyBase:FBpp0304014,FlyBase_Annotation_IDs:CG13282-PB; MD5=66d21fc4f8a290dc20bba0ad95954459; length=484; release=r5.49; species=Dmel; </t>
  </si>
  <si>
    <t xml:space="preserve">&gt;FBpp0076614 type=protein; loc=3L:join(7059484..7059826,7060655..7060879,7061104..7061327); ID=FBpp0076614; name=CG14823-PA; parent=FBgn0035734,FBtr0076905; dbxref=FlyBase:FBpp0076614,FlyBase_Annotation_IDs:CG14823-PA,GB_protein:AAF50619.1,REFSEQ:NP_729205,GB_protein:AAF50619,FlyMine:FBpp0076614,modMine:FBpp0076614; MD5=dac91385d4c3513eb97e88b4aa0bd802; length=263; release=r5.49; species=Dmel; </t>
  </si>
  <si>
    <t xml:space="preserve">&gt;FBpp0076615 type=protein; loc=3L:join(7059484..7059826,7059961..7059968); ID=FBpp0076615; name=CG14823-PB; parent=FBgn0035734,FBtr0076906; dbxref=FlyBase:FBpp0076615,FlyBase_Annotation_IDs:CG14823-PB,GB_protein:AAN12069.1,REFSEQ:NP_729206,GB_protein:AAN12069,FlyMine:FBpp0076615,modMine:FBpp0076615; MD5=02880a15d218a962d6e349ceb6795695; length=116; release=r5.49; species=Dmel; </t>
  </si>
  <si>
    <t xml:space="preserve">&gt;FBpp0076617 type=protein; loc=3L:7059484..7059873; ID=FBpp0076617; name=CG14823-PD; parent=FBgn0035734,FBtr0076908; dbxref=FlyBase:FBpp0076617,FlyBase_Annotation_IDs:CG14823-PD,GB_protein:AAN12071.1,REFSEQ:NP_648074,GB_protein:AAN12071,FlyMine:FBpp0076617,modMine:FBpp0076617; MD5=1c928c0dc65800abf472ad24ed7f5d5b; length=129; release=r5.49; species=Dmel; </t>
  </si>
  <si>
    <t xml:space="preserve">&gt;FBpp0075136 type=protein; loc=3L:join(16333544..16335316,16336894..16337192,16337258..16337861); ID=FBpp0075136; name=CG4998-PA; parent=FBgn0036612,FBtr0075377; dbxref=FlyBase:FBpp0075136,FlyBase_Annotation_IDs:CG4998-PA,GB_protein:AAF49484.2,REFSEQ:NP_648878,GB_protein:AAF49484,FlyMine:FBpp0075136,modMine:FBpp0075136; MD5=de5011dc050c945854e1d33525aaf975; length=891; release=r5.49; species=Dmel; </t>
  </si>
  <si>
    <t xml:space="preserve">&gt;FBpp0110166 type=protein; loc=3L:join(16333544..16335316,16335705..16336586,16336894..16337192,16337258..16337861); ID=FBpp0110166; name=CG4998-PB; parent=FBgn0036612,FBtr0110866; dbxref=FlyBase:FBpp0110166,FlyBase_Annotation_IDs:CG4998-PB,REFSEQ:NP_001036609,GB_protein:ABI31256,FlyMine:FBpp0110166,modMine:FBpp0110166; MD5=3cbc8467a09cdc771bd6efbba5b002b2; length=1185; release=r5.49; species=Dmel; </t>
  </si>
  <si>
    <t xml:space="preserve">&gt;FBpp0080418 type=protein; loc=2L:join(16447397..16447505,16449186..16449743,16449803..16450458); ID=FBpp0080418; name=Idgf2-PA; parent=FBgn0020415,FBtr0080861; dbxref=FlyBase:FBpp0080418,FlyBase_Annotation_IDs:CG4475-PA,GB_protein:AAF53536.1,REFSEQ:NP_477257,GB_protein:AAF53536,FlyMine:FBpp0080418,modMine:FBpp0080418; MD5=1f859f954878d8e3d921847621656228; length=440; release=r5.49; species=Dmel; </t>
  </si>
  <si>
    <t xml:space="preserve">&gt;FBpp0300423 type=protein; loc=2L:join(16449293..16449743,16449803..16450458); ID=FBpp0300423; name=Idgf2-PC; parent=FBgn0020415,FBtr0308080; dbxref=FlyBase:FBpp0300423,FlyBase_Annotation_IDs:CG4475-PC,REFSEQ:NP_001246042,GB_protein:AFH03716; MD5=9972a3f9242f90418481e3bc5bb73793; length=368; release=r5.49; species=Dmel; </t>
  </si>
  <si>
    <t xml:space="preserve">&gt;FBpp0297126 type=protein; loc=2L:join(16449293..16449743,16449803..16450458); ID=FBpp0297126; name=Idgf2-PB; parent=FBgn0020415,FBtr0305984; dbxref=REFSEQ:NP_001246043,GB_protein:AFH03717,FlyBase_Annotation_IDs:CG4475-PB,FlyBase:FBpp0297126; MD5=9972a3f9242f90418481e3bc5bb73793; length=368; release=r5.49; species=Dmel; </t>
  </si>
  <si>
    <t xml:space="preserve">&gt;FBpp0082459 type=protein; loc=3R:join(10716080..10716148,10716418..10716624,10716684..10717012,10717075..10717445,10717507..10717598,10717673..10718017); ID=FBpp0082459; name=CG3731-PA; parent=FBgn0038271,FBtr0083000; dbxref=FlyBase:FBpp0082459,FlyBase_Annotation_IDs:CG3731-PA,GB_protein:AAF55110.2,REFSEQ:NP_731954,GB_protein:AAF55110,FlyMine:FBpp0082459,modMine:FBpp0082459; MD5=86d41abaf76ec0fffd92e3d756a4dc4a; length=470; release=r5.49; species=Dmel; </t>
  </si>
  <si>
    <t xml:space="preserve">&gt;FBpp0082460 type=protein; loc=3R:join(10716080..10716148,10716418..10716624,10716684..10717012,10717075..10717445,10717507..10717598,10717673..10718017); ID=FBpp0082460; name=CG3731-PB; parent=FBgn0038271,FBtr0083001; dbxref=FlyBase:FBpp0082460,FlyBase_Annotation_IDs:CG3731-PB,GB_protein:AAN13622.1,REFSEQ:NP_650401,GB_protein:AAN13622; MD5=86d41abaf76ec0fffd92e3d756a4dc4a; length=470; release=r5.49; species=Dmel; </t>
  </si>
  <si>
    <t xml:space="preserve">&gt;FBpp0086887 type=protein; loc=2R:complement(9040499..9040871,9040930..9041257,9041319..9042314,9042375..9042486,9042552..9042715,9042774..9042979,9043042..9043198,9043253..9043374,9043581..9044135,9044392..9044941,9045001..9045337,9045525..9045781,9046272..9046440); ID=FBpp0086887; name=TppII-PD; parent=FBgn0020370,FBtr0087774; dbxref=FlyBase:FBpp0086887,FlyBase_Annotation_IDs:CG3991-PD,GB_protein:AAF58422.2,REFSEQ:NP_725252,GB_protein:AAF58422,FlyMine:FBpp0086887,modMine:FBpp0086887; MD5=19e62ff2928ff996a0efe08ecbb16242; length=1441; release=r5.49; species=Dmel; </t>
  </si>
  <si>
    <t xml:space="preserve">&gt;FBpp0086888 type=protein; loc=2R:complement(9040499..9040871,9040930..9041257,9041319..9042314,9042375..9042486,9042552..9042715,9042774..9042979,9043042..9043198,9043253..9043374,9043581..9044135,9044392..9044941,9045001..9045337,9045525..9045689); ID=FBpp0086888; name=TppII-PA; parent=FBgn0020370,FBtr0087775; dbxref=FlyBase:FBpp0086888,FlyBase_Annotation_IDs:CG3991-PA,GB_protein:AAM68593.1,REFSEQ:NP_477247,GB_protein:AAM68593,FlyMine:FBpp0086888,modMine:FBpp0086888; MD5=1d8c94cd2eebb5858dea64517aeef139; length=1354; release=r5.49; species=Dmel; </t>
  </si>
  <si>
    <t xml:space="preserve">&gt;FBpp0308802 type=protein; loc=2R:complement(9040499..9040871,9040930..9041257,9041319..9042314,9042375..9042486,9042552..9042715,9042774..9042979,9043042..9043198,9043253..9043374,9043581..9044135,9044273..9044335,9044392..9044941,9045001..9045337,9045525..9045689); ID=FBpp0308802; name=TppII-PE; parent=FBgn0020370,FBtr0339755; dbxref=FlyBase:FBpp0308802,FlyBase_Annotation_IDs:CG3991-PE;  length=1375; release=r5.49; species=Dmel; </t>
  </si>
  <si>
    <t xml:space="preserve">&gt;FBpp0071899 type=protein; loc=2R:complement(18872031..18872837); ID=FBpp0071899; name=CG32833-PA; parent=FBgn0052833,FBtr0071990; dbxref=FlyBase:FBpp0071899,FlyBase_Annotation_IDs:CG32833-PA,GB_protein:AAN16120.1,REFSEQ:NP_726278,GB_protein:AAN16120,FlyMine:FBpp0071899,modMine:FBpp0071899; MD5=d4a0b24fbc441882b8db640cafc594a1; length=268; release=r5.49; species=Dmel; </t>
  </si>
  <si>
    <t xml:space="preserve">&gt;FBpp0076461 type=protein; loc=3L:complement(8081098..8081300,8081369..8081536,8081596..8082112,8082172..8082362,8082425..8082533,8082594..8082725,8082782..8084065,8084132..8084737); ID=FBpp0076461; name=CG7565-PA; parent=FBgn0035833,FBtr0076738; dbxref=FlyBase_Annotation_IDs:CG7565-PA,FlyBase:FBpp0076461,GB_protein:AAF50494,REFSEQ:NP_648171,FlyMine:FBpp0076461,modMine:FBpp0076461; MD5=6e9ba5118506b3d97494e391dc41fb99; length=1069; release=r5.49; species=Dmel; </t>
  </si>
  <si>
    <t xml:space="preserve">&gt;FBpp0081064 type=protein; loc=3R:join(3368572..3368618,3368759..3369225,3369614..3370800); ID=FBpp0081064; name=alpha-Est2-PA; parent=FBgn0015570,FBtr0081540; dbxref=FlyBase:FBpp0081064,FlyBase_Annotation_IDs:CG2505-PA,GB_protein:AAF54003.2,REFSEQ:NP_524268,GB_protein:AAF54003,FlyMine:FBpp0081064,modMine:FBpp0081064; MD5=d7b77a93016f30a9fd06d121c3041497; length=566; release=r5.49; species=Dmel; </t>
  </si>
  <si>
    <t xml:space="preserve">&gt;FBpp0302569 type=protein; loc=3R:join(3368572..3368618,3368759..3369225,3369614..3370800); ID=FBpp0302569; name=alpha-Est2-PB; parent=FBgn0015570,FBtr0310421; dbxref=FlyBase:FBpp0302569,FlyBase_Annotation_IDs:CG2505-PB; MD5=d7b77a93016f30a9fd06d121c3041497; length=566; release=r5.49; species=Dmel; </t>
  </si>
  <si>
    <t xml:space="preserve">&gt;FBpp0079632 type=protein; loc=2L:complement(10452710..10453915,10453976..10454193,10454251..10454861,10454954..10455424,10455476..10455822); ID=FBpp0079632; name=CG5322-PA; parent=FBgn0032253,FBtr0080042; dbxref=GB_protein:AAF52957.1,FlyBase:FBpp0079632,FlyBase_Annotation_IDs:CG5322-PA,REFSEQ:NP_609407,GB_protein:AAF52957,FlyMine:FBpp0079632,modMine:FBpp0079632; MD5=498cede8022cc4933cd599cd32432fbd; length=950; release=r5.49; species=Dmel; </t>
  </si>
  <si>
    <t xml:space="preserve">&gt;FBpp0302811 type=protein; loc=2L:complement(10452710..10453915,10453976..10454193,10454251..10454861,10454954..10455424,10455476..10455822); ID=FBpp0302811; name=CG5322-PB; parent=FBgn0032253,FBtr0321259; dbxref=FlyBase:FBpp0302811,FlyBase_Annotation_IDs:CG5322-PB; MD5=498cede8022cc4933cd599cd32432fbd; length=950; release=r5.49; species=Dmel; </t>
  </si>
  <si>
    <t xml:space="preserve">&gt;FBpp0087954 type=protein; loc=2R:complement(3845795..3846787,3846847..3847215); ID=FBpp0087954; name=CG2915-PB; parent=FBgn0033241,FBtr0088878; dbxref=FlyBase:FBpp0087954,FlyBase_Annotation_IDs:CG2915-PB,GB_protein:AAG22303.1,REFSEQ:NP_724631,GB_protein:AAG22303; MD5=d76ccd30b4a9a8a1c1a67f57c156a828; length=453; release=r5.49; species=Dmel; </t>
  </si>
  <si>
    <t xml:space="preserve">&gt;FBpp0087955 type=protein; loc=2R:complement(3845795..3846787,3846847..3847215); ID=FBpp0087955; name=CG2915-PA; parent=FBgn0033241,FBtr0088879; dbxref=GB_protein:AAF59162.2,FlyBase:FBpp0087955,FlyBase_Annotation_IDs:CG2915-PA,REFSEQ:NP_610338,GB_protein:AAF59162,FlyMine:FBpp0087955,modMine:FBpp0087955; MD5=d76ccd30b4a9a8a1c1a67f57c156a828; length=453; release=r5.49; species=Dmel; </t>
  </si>
  <si>
    <t xml:space="preserve">&gt;FBpp0083021 type=protein; loc=3R:complement(14104003..14105007); ID=FBpp0083021; name=CG7142-PA; parent=FBgn0038595,FBtr0083600; dbxref=FlyBase:FBpp0083021,FlyBase_Annotation_IDs:CG7142-PA,GB_protein:AAF55527.1,REFSEQ:NP_650703,GB_protein:AAF55527,FlyMine:FBpp0083021,modMine:FBpp0083021; MD5=f8507ab0f0c8fef73bf43c5634fa5c8b; length=334; release=r5.49; species=Dmel; </t>
  </si>
  <si>
    <t xml:space="preserve">&gt;FBpp0074399 type=protein; loc=X:complement(18381681..18382021,18382079..18382250,18382307..18383187,18383429..18383519); ID=FBpp0074399; name=CG15046-PA; parent=FBgn0030927,FBtr0074628; dbxref=FlyBase:FBpp0074399,FlyBase_Annotation_IDs:CG15046-PA,GB_protein:AAF48847.1,REFSEQ:NP_573298,GB_protein:AAF48847,FlyMine:FBpp0074399,modMine:FBpp0074399; MD5=84c31656d2e0ead0dadce11d65772f77; length=494; release=r5.49; species=Dmel; </t>
  </si>
  <si>
    <t xml:space="preserve">&gt;FBpp0077346 type=protein; loc=2L:complement(3069714..3070731,3070823..3071504,3071569..3071764,3080651..3080887,3080994..3081268,3094217..3094375,3097922..3098065,3108725..3108861,3124015..3124957,3125102..3127790,3144339..3144347); ID=FBpp0077346; name=toc-PA; parent=FBgn0015600,FBtr0077662; dbxref=FlyBase:FBpp0077346,FlyBase_Annotation_IDs:CG9660-PA,GB_protein:AAF51145.2,REFSEQ:NP_477153,GB_protein:AAF51145,FlyMine:FBpp0077346,modMine:FBpp0077346; MD5=03f74720953ba443051396fee6a57190; length=2162; release=r5.49; species=Dmel; </t>
  </si>
  <si>
    <t xml:space="preserve">&gt;FBpp0077347 type=protein; loc=2L:complement(3069714..3070731,3070823..3071504,3071569..3071764,3080651..3080887,3080994..3081268,3094217..3094375,3097922..3098065,3108725..3108861,3112093..3112199); ID=FBpp0077347; name=toc-PD; parent=FBgn0015600,FBtr0077663; dbxref=GB_protein:AAN10407.1,FlyBase:FBpp0077347,FlyBase_Annotation_IDs:CG9660-PD,GB_protein:AAN10407.2,REFSEQ:NP_722875,GB_protein:AAN10407,FlyMine:FBpp0077347,modMine:FBpp0077347; MD5=ff18a168ae223ee24b4211b11a78df0f; length=984; release=r5.49; species=Dmel; </t>
  </si>
  <si>
    <t xml:space="preserve">&gt;FBpp0077348 type=protein; loc=2L:complement(3069714..3070731,3070823..3071504,3071569..3071764,3080651..3080887,3080994..3081268,3094217..3094375,3094460..3094559); ID=FBpp0077348; name=toc-PC; parent=FBgn0015600,FBtr0077664; dbxref=FlyBase:FBpp0077348,FlyBase_Annotation_IDs:CG9660-PC,GB_protein:AAN10408.1,REFSEQ:NP_722876,GB_protein:AAN10408,FlyMine:FBpp0077348,modMine:FBpp0077348; MD5=6a4e72c5a09a6ebee63241300cc7c1c4; length=888; release=r5.49; species=Dmel; </t>
  </si>
  <si>
    <t xml:space="preserve">&gt;FBpp0077349 type=protein; loc=2L:complement(3069714..3070731,3070823..3071504,3071569..3071764,3080651..3080887,3080994..3081268,3089835..3090408); ID=FBpp0077349; name=toc-PB; parent=FBgn0015600,FBtr0077665; dbxref=FlyBase:FBpp0077349,FlyBase_Annotation_IDs:CG9660-PB,GB_protein:AAF51147.1,REFSEQ:NP_722877,GB_protein:AAF51147,FlyMine:FBpp0077349,modMine:FBpp0077349; MD5=9dadfc6ea5b21606e5d7fd591ad057b7; length=993; release=r5.49; species=Dmel; </t>
  </si>
  <si>
    <t xml:space="preserve">&gt;FBpp0110203 type=protein; loc=2L:complement(3069714..3070731,3070823..3071504,3071569..3071764,3080651..3080887,3080994..3081268,3094217..3094375,3097922..3098065,3099453..3099579); ID=FBpp0110203; name=toc-PE; parent=FBgn0015600,FBtr0110903; dbxref=FlyBase:FBpp0110203,FlyBase_Annotation_IDs:CG9660-PE,REFSEQ:NP_001036329,GB_protein:ABI31284,FlyMine:FBpp0110203,modMine:FBpp0110203; MD5=c924f5b235cf3e81a55afd9b34fb82a7; length=945; release=r5.49; species=Dmel; </t>
  </si>
  <si>
    <t xml:space="preserve">&gt;FBpp0111796 type=protein; loc=2L:complement(3069714..3070731,3070823..3071504,3071569..3071764,3072156..3072308); ID=FBpp0111796; name=toc-PF; parent=FBgn0015600,FBtr0112883; dbxref=FlyBase:FBpp0111796,FlyBase_Annotation_IDs:CG9660-PF,REFSEQ:NP_001097064,GB_protein:ABV53609,FlyMine:FBpp0111796,modMine:FBpp0111796; MD5=732b0d6869d55fa0dc0024cf074050e6; length=682; release=r5.49; species=Dmel; </t>
  </si>
  <si>
    <t xml:space="preserve">&gt;FBpp0302940 type=protein; loc=2L:complement(3069714..3070731,3070823..3071504,3071569..3071764,3080651..3080887,3080994..3081268,3086004..3086118); ID=FBpp0302940; name=toc-PG; parent=FBgn0015600,FBtr0329906; dbxref=FlyBase:FBpp0302940,FlyBase_Annotation_IDs:CG9660-PG; MD5=5e6d00913c433ee13c0b7d9b5d314c5f; length=840; release=r5.49; species=Dmel; </t>
  </si>
  <si>
    <t xml:space="preserve">&gt;FBpp0302941 type=protein; loc=2L:complement(3069570..3070731,3070823..3071504,3071569..3071764,3080651..3080887,3080994..3081268,3094217..3094375,3097922..3098065,3099453..3099579); ID=FBpp0302941; name=toc-PH; parent=FBgn0015600,FBtr0329907; dbxref=FlyBase:FBpp0302941,FlyBase_Annotation_IDs:CG9660-PH; MD5=6c525c8c6e8b2d4e98f16201eac8473b; length=993; release=r5.49; species=Dmel; </t>
  </si>
  <si>
    <t xml:space="preserve">&gt;FBpp0307372 type=protein; loc=2L:complement(3069714..3070731,3070823..3071504,3071569..3071764,3080651..3080887,3080994..3081268,3094217..3094375,3108725..3108861,3112093..3112199); ID=FBpp0307372; name=toc-PI; parent=FBgn0015600,FBtr0335388; dbxref=FlyBase:FBpp0307372,FlyBase_Annotation_IDs:CG9660-PI; MD5=1f841747fdb0d64cbc1a329039b7d07c; length=936; release=r5.49; species=Dmel; </t>
  </si>
  <si>
    <t xml:space="preserve">&gt;FBpp0307373 type=protein; loc=2L:complement(3069714..3070731,3070823..3071504,3071569..3071764,3080651..3080887,3080994..3081268,3097922..3098065,3099453..3099579); ID=FBpp0307373; name=toc-PJ; parent=FBgn0015600,FBtr0335389; dbxref=FlyBase:FBpp0307373,FlyBase_Annotation_IDs:CG9660-PJ; MD5=5665946463102b275795ed832df0e675; length=892; release=r5.49; species=Dmel; </t>
  </si>
  <si>
    <t xml:space="preserve">&gt;FBpp0082846 type=protein; loc=3R:12961927..12962745; ID=FBpp0082846; name=CG5246-PA; parent=FBgn0038484,FBtr0083405; dbxref=FlyBase:FBpp0082846,FlyBase_Annotation_IDs:CG5246-PA,GB_protein:AAF55395.1,REFSEQ:NP_650603,GB_protein:AAF55395,FlyMine:FBpp0082846,modMine:FBpp0082846; MD5=fffeacba983f509ad48c77962b68adf3; length=272; release=r5.49; species=Dmel; </t>
  </si>
  <si>
    <t xml:space="preserve">&gt;FBpp0074713 type=protein; loc=3L:join(19599681..19599768,19599933..19600081,19600141..19600277,19600346..19600925,19601103..19601375); ID=FBpp0074713; name=CG9372-PA; parent=FBgn0036891,FBtr0074945; dbxref=FlyBase:FBpp0074713,FlyBase_Annotation_IDs:CG9372-PA,GB_protein:AAF49135.1,REFSEQ:NP_649132,GB_protein:AAF49135,FlyMine:FBpp0074713,modMine:FBpp0074713; MD5=35b1ba4f549ad2e94828dbecb089d030; length=408; release=r5.49; species=Dmel; </t>
  </si>
  <si>
    <t xml:space="preserve">&gt;FBpp0080131 type=protein; loc=2L:join(13909640..13909660,13909717..13910663,13910716..13911276,13911334..13911640); ID=FBpp0080131; name=Ance-2-PA; parent=FBgn0032535,FBtr0080554; dbxref=GB_protein:AAF53354.1,FlyBase:FBpp0080131,FlyBase_Annotation_IDs:CG16869-PA,REFSEQ:NP_788042,GB_protein:AAF53354,FlyMine:FBpp0080131,modMine:FBpp0080131; MD5=4c9367f829af4c0835f7bcb7cb8d05e7; length=611; release=r5.49; species=Dmel; </t>
  </si>
  <si>
    <t xml:space="preserve">&gt;FBpp0073070 type=protein; loc=3L:join(4143186..4143756,4143970..4144121,4144410..4144695,4144749..4145042,4145116..4145327,4145409..4145480,4145712..4145852); ID=FBpp0073070; name=CG32260-PA; parent=FBgn0052260,FBtr0073214; dbxref=GB_protein:AAN11589.1,FlyBase:FBpp0073070,FlyBase_Annotation_IDs:CG32260-PA,REFSEQ:NP_728942,GB_protein:AAN11589,FlyMine:FBpp0073070,modMine:FBpp0073070; MD5=2ad2d9886cf872ad852a2ed005c972cb; length=575; release=r5.49; species=Dmel; </t>
  </si>
  <si>
    <t xml:space="preserve">&gt;FBpp0304903 type=protein; loc=3L:join(4142364..4142394,4143970..4144121,4144410..4144695,4144749..4145042,4145116..4145327,4145409..4145480,4145712..4145852); ID=FBpp0304903; name=CG32260-PC; parent=FBgn0052260,FBtr0332657; dbxref=FlyBase:FBpp0304903,FlyBase_Annotation_IDs:CG32260-PC; MD5=d3e1e76cb7aa6fb37b3a5ba53167995d; length=395; release=r5.49; species=Dmel; </t>
  </si>
  <si>
    <t xml:space="preserve">&gt;FBpp0081237 type=protein; loc=3R:join(3586909..3586996,3587729..3588115,3588179..3588287,3588357..3588643,3588757..3589061); ID=FBpp0081237; name=Sp7-PA; parent=FBgn0037515,FBtr0081740; dbxref=FlyBase:FBpp0081237,FlyBase_Annotation_IDs:CG3066-PA,GB_protein:AAF54143.1,REFSEQ:NP_649734,GB_protein:AAF54143,FlyMine:FBpp0081237,modMine:FBpp0081237; MD5=3020ff9af1ed160f7712b468f86700f3; length=391; release=r5.49; species=Dmel; </t>
  </si>
  <si>
    <t xml:space="preserve">&gt;FBpp0308321 type=protein; loc=3R:join(3586909..3586996,3587729..3588115,3588179..3588287,3588357..3588643,3588757..3589061); ID=FBpp0308321; name=Sp7-PE; parent=FBgn0037515,FBtr0339180; dbxref=FlyBase:FBpp0308321,FlyBase_Annotation_IDs:CG3066-PE; MD5=3020ff9af1ed160f7712b468f86700f3; length=391; release=r5.49; species=Dmel; </t>
  </si>
  <si>
    <t xml:space="preserve">&gt;FBpp0308322 type=protein; loc=3R:join(3586909..3586996,3587729..3588115,3588179..3588287,3588357..3588643,3588757..3589061); ID=FBpp0308322; name=Sp7-PF; parent=FBgn0037515,FBtr0339181; dbxref=FlyBase:FBpp0308322,FlyBase_Annotation_IDs:CG3066-PF; MD5=3020ff9af1ed160f7712b468f86700f3; length=391; release=r5.49; species=Dmel; </t>
  </si>
  <si>
    <t xml:space="preserve">&gt;FBpp0077433 type=protein; loc=2L:2253079..2253834; ID=FBpp0077433; name=CG17234-PA; parent=FBgn0042187,FBtr0077753; dbxref=FlyBase:FBpp0077433,FlyBase_Annotation_IDs:CG17234-PA,GB_protein:AAF51278.1,REFSEQ:NP_722785,GB_protein:AAF51278,FlyMine:FBpp0077433,modMine:FBpp0077433; MD5=37dc3686e2511c090da8cbdac5bffafd; length=251; release=r5.49; species=Dmel; </t>
  </si>
  <si>
    <t xml:space="preserve">&gt;FBpp0080053 type=protein; loc=2L:complement(13359942..13360793,13361268..13361483); ID=FBpp0080053; name=CG9377-PA; parent=FBgn0032507,FBtr0080474; dbxref=FlyBase:FBpp0080053,FlyBase_Annotation_IDs:CG9377-PA,GB_protein:AAF53286.1,REFSEQ:NP_609640,GB_protein:AAF53286,FlyMine:FBpp0080053,modMine:FBpp0080053; MD5=c4dd7b6ad44f0e8899721b4fff3aa81b; length=355; release=r5.49; species=Dmel; </t>
  </si>
  <si>
    <t xml:space="preserve">&gt;FBpp0080019 type=protein; loc=2L:join(13192943..13193094,13193471..13193617,13193673..13194492,13194565..13194958,13195133..13195404,13195581..13195679,13195750..13196271); ID=FBpp0080019; name=Edem2-PA; parent=FBgn0032480,FBtr0080438; dbxref=FlyBase:FBpp0080019,FlyBase_Annotation_IDs:CG5682-PA,GB_protein:AAF53255.2,REFSEQ:NP_609611,GB_protein:AAF53255,FlyMine:FBpp0080019,modMine:FBpp0080019; MD5=f04a19a2157e2c06435279b0ef02b6fe; length=801; release=r5.49; species=Dmel; </t>
  </si>
  <si>
    <t xml:space="preserve">&gt;FBpp0305437 type=protein; loc=2L:join(13192943..13193094,13193471..13193617,13193673..13194492,13194565..13194958,13195133..13195377,13195581..13195679,13195750..13196271); ID=FBpp0305437; name=Edem2-PB; parent=FBgn0032480,FBtr0333235; dbxref=FlyBase:FBpp0305437,FlyBase_Annotation_IDs:CG5682-PB; MD5=186328befd5a5425ec8b5ed12c28d96a; length=792; release=r5.49; species=Dmel; </t>
  </si>
  <si>
    <t xml:space="preserve">&gt;FBpp0290352 type=protein; loc=2L:join(10646435..10646554,10646619..10648676,10648742..10649281,10649440..10649598,10649658..10650044); ID=FBpp0290352; name=CG17097-PB; parent=FBgn0265264,FBtr0080101; dbxref=FlyBase:FBpp0290352,FlyBase_Annotation_IDs:CG17097-PB,REFSEQ:NP_609429,GB_protein:AAN10759,FlyMine:FBpp0290352,modMine:FBpp0290352; MD5=c4cf84a8be41f078924c96957a09b9ce; length=1087; release=r5.49; species=Dmel; </t>
  </si>
  <si>
    <t xml:space="preserve">&gt;FBpp0305041 type=protein; loc=3L:join(9792271..9792346,9797788..9798485,9799003..9799195,9799381..9799672,9800820..9801090); ID=FBpp0305041; name=CG32052-PC; parent=FBgn0044328,FBtr0332818; dbxref=FlyBase_Annotation_IDs:CG32052-PC,FlyBase:FBpp0305041; MD5=89b3ce09d7fdaecd0150bb6d705db260; length=509; release=r5.49; species=Dmel; </t>
  </si>
  <si>
    <t xml:space="preserve">&gt;FBpp0290124 type=protein; loc=2L:complement(17456762..17457694,17457756..17457806,17457870..17458025); ID=FBpp0290124; name=CG18563-PB; parent=FBgn0032639,FBtr0300902; dbxref=FlyBase:FBpp0290124,FlyBase_Annotation_IDs:CG18563-PB,REFSEQ:NP_609841,GB_protein:AAF53615,FlyMine:FBpp0290124,modMine:FBpp0290124; MD5=abc3ef436731e79c1999a55a66052d3f; length=379; release=r5.49; species=Dmel; </t>
  </si>
  <si>
    <t xml:space="preserve">&gt;FBpp0271804 type=protein; loc=2R:join(11578657..11578888,11578945..11578984,11579046..11579221,11579283..11579680); ID=FBpp0271804; name=CG30088-PB; parent=FBgn0050088,FBtr0273296; dbxref=FlyBase_Annotation_IDs:CG30088-PB,FlyBase:FBpp0271804,REFSEQ:NP_725488,GB_protein:AAM70959,FlyMine:FBpp0271804,modMine:FBpp0271804; MD5=578efc6eb21177bfd88be5aded45323f; length=281; release=r5.49; species=Dmel; </t>
  </si>
  <si>
    <t xml:space="preserve">&gt;FBpp0289592 type=protein; loc=3L:complement(7431674..7431675,7431746..7432505); ID=FBpp0289592; name=sphinx1-PB; parent=FBgn0052383,FBtr0300363; dbxref=REFSEQ:NP_729255,GB_protein:AAN12063,FlyBase:FBpp0289592,FlyBase_Annotation_IDs:CG32383-PB,FlyMine:FBpp0289592,modMine:FBpp0289592; MD5=f68a202c0fe1ab5488f98914e5efbcda; length=253; release=r5.49; species=Dmel; </t>
  </si>
  <si>
    <t xml:space="preserve">&gt;FBpp0085974 type=protein; loc=2R:join(13738603..13738965,13745147..13745302,13746763..13747299); ID=FBpp0085974; name=olf186-F-PB; parent=FBgn0041585,FBtr0086795; dbxref=GB_protein:AAM68473.1,FlyBase:FBpp0085974,FlyBase_Annotation_IDs:CG11430-PB,REFSEQ:NP_611273,GB_protein:AAM68473; MD5=7b06bb5463196e4c7eeab496197b2381; length=351; release=r5.49; species=Dmel; </t>
  </si>
  <si>
    <t xml:space="preserve">&gt;FBpp0085976 type=protein; loc=2R:join(13738603..13738965,13745147..13745302,13746763..13747299); ID=FBpp0085976; name=olf186-F-PA; parent=FBgn0041585,FBtr0086797; dbxref=GB_protein:AAF57780.2,FlyBase:FBpp0085976,FlyBase_Annotation_IDs:CG11430-PA,REFSEQ:NP_725727,GB_protein:AAF57780,FlyMine:FBpp0085976,modMine:FBpp0085976; MD5=7b06bb5463196e4c7eeab496197b2381; length=351; release=r5.49; species=Dmel; </t>
  </si>
  <si>
    <t xml:space="preserve">&gt;FBpp0113106 type=protein; loc=2R:join(13744316..13745302,13746763..13747299); ID=FBpp0113106; name=olf186-F-PE; parent=FBgn0041585,FBtr0114614; dbxref=FlyBase_Annotation_IDs:CG11430-PE,FlyBase:FBpp0113106,REFSEQ:NP_001137696,GB_protein:ACL83150,FlyMine:FBpp0113106,modMine:FBpp0113106; MD5=13c9fb1c7c85c01095bf595fba345ce4; length=507; release=r5.49; species=Dmel; </t>
  </si>
  <si>
    <t xml:space="preserve">&gt;FBpp0307679 type=protein; loc=2R:join(13738603..13738965,13745147..13745302,13746763..13747299); ID=FBpp0307679; name=olf186-F-PF; parent=FBgn0041585,FBtr0336698; dbxref=FlyBase:FBpp0307679,FlyBase_Annotation_IDs:CG11430-PF; MD5=7b06bb5463196e4c7eeab496197b2381; length=351; release=r5.49; species=Dmel; </t>
  </si>
  <si>
    <t xml:space="preserve">&gt;FBpp0307680 type=protein; loc=2R:join(13744316..13745302,13746763..13747299); ID=FBpp0307680; name=olf186-F-PG; parent=FBgn0041585,FBtr0336699; dbxref=FlyBase:FBpp0307680,FlyBase_Annotation_IDs:CG11430-PG; MD5=13c9fb1c7c85c01095bf595fba345ce4; length=507; release=r5.49; species=Dmel; </t>
  </si>
  <si>
    <t xml:space="preserve">&gt;FBpp0085560 type=protein; loc=2R:complement(16543359..16543492,16543572..16543635,16543688..16543776,16543844..16543997); ID=FBpp0085560; name=CG11159-PA; parent=FBgn0034539,FBtr0086248; dbxref=FlyBase:FBpp0085560,FlyBase_Annotation_IDs:CG11159-PA,GB_protein:AAF57434.1,REFSEQ:NP_611505,GB_protein:AAF57434,FlyMine:FBpp0085560,modMine:FBpp0085560; MD5=c77582685b3cd4131d6036632ffd5c91; length=146; release=r5.49; species=Dmel; </t>
  </si>
  <si>
    <t xml:space="preserve">&gt;FBpp0075736 type=protein; loc=3L:join(12183838..12185224,12185281..12185528); ID=FBpp0075736; name=Est-P-PA; parent=FBgn0000594,FBtr0076004; dbxref=FlyBase:FBpp0075736,GB_protein:AAF49945.1,FlyBase_Annotation_IDs:CG17148-PA,REFSEQ:NP_788501,GB_protein:AAF49945,FlyMine:FBpp0075736,modMine:FBpp0075736; MD5=a0836e3b7a7f1dc17da456a136652c99; length=544; release=r5.49; species=Dmel; </t>
  </si>
  <si>
    <t xml:space="preserve">&gt;FBpp0301062 type=protein; loc=3R:join(21726316..21726480,21726536..21727261,21727328..21727711); ID=FBpp0301062; name=CG31091-PB; parent=FBgn0051091,FBtr0309041; dbxref=FlyBase:FBpp0301062,FlyBase_Annotation_IDs:CG31091-PB,REFSEQ:NP_001247307,GB_protein:AFH06624; MD5=ff688ca163a58d4d3687094a7cd4a37c; length=424; release=r5.49; species=Dmel; </t>
  </si>
  <si>
    <t xml:space="preserve">&gt;FBpp0074005 type=protein; loc=X:join(16219967..16220700,16220775..16222086); ID=FBpp0074005; name=CalpC-PA; parent=FBgn0260450,FBtr0074226; dbxref=FlyBase:FBpp0074005,FlyBase_Annotation_IDs:CG3692-PA,GB_protein:AAF48591.2,REFSEQ:NP_573118,GB_protein:AAF48591,FlyMine:FBpp0074005,modMine:FBpp0074005; MD5=7e54306e35f3ae33516cd277eb929f49; length=681; release=r5.49; species=Dmel; </t>
  </si>
  <si>
    <t xml:space="preserve">&gt;FBpp0072966 type=protein; loc=3L:complement(3203675..3204448); ID=FBpp0072966; name=CG33159-PA; parent=FBgn0053159,FBtr0073104; dbxref=FlyBase:FBpp0072966,FlyBase_Annotation_IDs:CG33159-PA,GB_protein:AAF47737.2,REFSEQ:NP_788455,GB_protein:AAF47737,FlyMine:FBpp0072966,modMine:FBpp0072966; MD5=d4d94b899ae5987c8c0612f2a99f6bc2; length=257; release=r5.49; species=Dmel; </t>
  </si>
  <si>
    <t xml:space="preserve">&gt;FBpp0082633 type=protein; loc=3R:join(11644733..11645146,11645206..11647225,11647285..11647828,11647888..11648659); ID=FBpp0082633; name=alpha-Man-IIb-PA; parent=FBgn0026616,FBtr0083179; dbxref=FlyBase:FBpp0082633,FlyBase_Annotation_IDs:CG4606-PA,GB_protein:AAF55228.2,REFSEQ:NP_650494,GB_protein:AAF55228,FlyMine:FBpp0082633,modMine:FBpp0082633; MD5=11f154f95098f495a44a10dff14980d2; length=1249; release=r5.49; species=Dmel; </t>
  </si>
  <si>
    <t xml:space="preserve">&gt;FBpp0306660 type=protein; loc=3R:join(11644733..11645146,11645206..11647225,11647285..11647828,11647888..11648659); ID=FBpp0306660; name=alpha-Man-IIb-PB; parent=FBgn0026616,FBtr0334593; dbxref=FlyBase:FBpp0306660,FlyBase_Annotation_IDs:CG4606-PB; MD5=11f154f95098f495a44a10dff14980d2; length=1249; release=r5.49; species=Dmel; </t>
  </si>
  <si>
    <t xml:space="preserve">&gt;FBpp0072527 type=protein; loc=3L:1227772..1228194; ID=FBpp0072527; name=LysS-PA; parent=FBgn0004430,FBtr0072631; dbxref=FlyBase:FBpp0072527,FlyBase_Annotation_IDs:CG1165-PA,GB_protein:AAF47453.1,REFSEQ:NP_476829,GB_protein:AAF47453,FlyMine:FBpp0072527,modMine:FBpp0072527; MD5=5cd49406465314242e4e505f78d9fd1b; length=140; release=r5.49; species=Dmel; </t>
  </si>
  <si>
    <t xml:space="preserve">&gt;FBpp0076150 type=protein; loc=3L:complement(9593647..9594405); ID=FBpp0076150; name=CG3088-PA; parent=FBgn0036015,FBtr0076421; dbxref=FlyBase:FBpp0076150,FlyBase_Annotation_IDs:CG3088-PA,GB_protein:AAF50241.1,REFSEQ:NP_648334,GB_protein:AAF50241,FlyMine:FBpp0076150,modMine:FBpp0076150; MD5=85c53b353b1d166070bdabda4fd06cfd; length=252; release=r5.49; species=Dmel; </t>
  </si>
  <si>
    <t xml:space="preserve">&gt;FBpp0088798 type=protein; loc=2R:join(12375569..12375779,12375860..12375908,12375975..12376144,12376215..12376639); ID=FBpp0088798; name=CG33459-PA; parent=FBgn0053459,FBtr0089859; dbxref=FlyBase:FBpp0088798,FlyBase_Annotation_IDs:CG33459-PA,GB_protein:AAS64836.1,GB_protein:AAS64836,REFSEQ:NP_995855,GB_protein:AAS64836,FlyMine:FBpp0088798,modMine:FBpp0088798; MD5=00fbcf890ea45678831dc1ed6c4e347a; length=284; release=r5.49; species=Dmel; </t>
  </si>
  <si>
    <t xml:space="preserve">&gt;FBpp0079878 type=protein; loc=2L:join(12050096..12051032,12051108..12051381,12051453..12051690); ID=FBpp0079878; name=CG14945-PB; parent=FBgn0032402,FBtr0080294; dbxref=FlyBase:FBpp0079878,FlyBase_Annotation_IDs:CG14945-PB,GB_protein:AAN10799.1,REFSEQ:NP_723716,GB_protein:AAN10799,FlyMine:FBpp0079878,modMine:FBpp0079878; MD5=6996a1a7f91c4fbdf92b0d927291c4e5; length=482; release=r5.49; species=Dmel; </t>
  </si>
  <si>
    <t xml:space="preserve">&gt;FBpp0079879 type=protein; loc=2L:join(12050096..12051032,12051108..12051381,12051453..12051690); ID=FBpp0079879; name=CG14945-PA; parent=FBgn0032402,FBtr0080295; dbxref=FlyBase:FBpp0079879,FlyBase_Annotation_IDs:CG14945-PA,GB_protein:AAF53153.1,REFSEQ:NP_609541,GB_protein:AAF53153; MD5=6996a1a7f91c4fbdf92b0d927291c4e5; length=482; release=r5.49; species=Dmel; </t>
  </si>
  <si>
    <t xml:space="preserve">&gt;FBpp0087260 type=protein; loc=2R:complement(7226762..7227604); ID=FBpp0087260; name=zetaTry-PA; parent=FBgn0011556,FBtr0088164; dbxref=FlyBase:FBpp0087260,FlyBase_Annotation_IDs:CG12387-PA,GB_protein:AAF58663.1,REFSEQ:NP_523691,GB_protein:AAF58663,FlyMine:FBpp0087260,modMine:FBpp0087260; MD5=ca7d2864a2f70fb0858aa6de0f5065d9; length=280; release=r5.49; species=Dmel; </t>
  </si>
  <si>
    <t xml:space="preserve">&gt;FBpp0078531 type=protein; loc=3R:complement(545675..545826,545946..546132,546187..546437,546703..547112,548496..548872,548926..549102,549237..549451,549518..550023,557268..557284); ID=FBpp0078531; name=Nep2-PA; parent=FBgn0027570,FBtr0078891; dbxref=FlyBase:FBpp0078531,FlyBase_Annotation_IDs:CG9761-PA,GB_protein:AAF52100.1,REFSEQ:NP_524227,GB_protein:AAF52100,FlyMine:FBpp0078531,modMine:FBpp0078531; MD5=c330a426dfb80e1e7daa6a362e4c2f89; length=763; release=r5.49; species=Dmel; </t>
  </si>
  <si>
    <t xml:space="preserve">&gt;FBpp0293663 type=protein; loc=3R:complement(545675..545826,545946..546132,546187..546437,546703..547112,548330..548362,548496..548872,548926..549102,549237..549451,549518..550023,557268..557284); ID=FBpp0293663; name=Nep2-PB; parent=FBgn0027570,FBtr0305133; dbxref=REFSEQ:NP_001246914,GB_protein:AFH06233,FlyBase:FBpp0293663,FlyBase_Annotation_IDs:CG9761-PB,modMine:FBpp0293663; MD5=f6614d7592c7bc41a35830d4f2dd2b51; length=774; release=r5.49; species=Dmel; </t>
  </si>
  <si>
    <t xml:space="preserve">&gt;FBpp0306050 type=protein; loc=3R:complement(545675..545826,545946..546132,546187..546437,546703..547112,548496..548872,548926..549102,549237..549451,549518..550023,557268..557284); ID=FBpp0306050; name=Nep2-PC; parent=FBgn0027570,FBtr0333922; dbxref=FlyBase:FBpp0306050,FlyBase_Annotation_IDs:CG9761-PC; MD5=c330a426dfb80e1e7daa6a362e4c2f89; length=763; release=r5.49; species=Dmel; </t>
  </si>
  <si>
    <t xml:space="preserve">&gt;FBpp0080313 type=protein; loc=2L:join(15628684..15628900,15628963..15629510); ID=FBpp0080313; name=CG7631-PA; parent=FBgn0028945,FBtr0080754; dbxref=FlyBase:FBpp0080313,FlyBase_Annotation_IDs:CG7631-PA,GB_protein:AAF53474.1,REFSEQ:NP_609760,GB_protein:AAF53474,FlyMine:FBpp0080313,modMine:FBpp0080313; MD5=b62c3630df8763358044c881b74118f5; length=254; release=r5.49; species=Dmel; </t>
  </si>
  <si>
    <t xml:space="preserve">&gt;FBpp0291690 type=protein; loc=2R:join(11582891..11583113,11583224..11583269,11583327..11583505,11583568..11583983); ID=FBpp0291690; name=CG33461-PB; parent=FBgn0053461,FBtr0302528; dbxref=FlyBase:FBpp0291690,FlyBase_Annotation_IDs:CG33461-PB,REFSEQ:NP_995843,GB_protein:AAF58112,FlyMine:FBpp0291690,modMine:FBpp0291690; MD5=a300d65213cf5742eacf564ad31efa05; length=287; release=r5.49; species=Dmel; </t>
  </si>
  <si>
    <t xml:space="preserve">&gt;FBpp0112129 type=protein; loc=3R:complement(6679376..6680083); ID=FBpp0112129; name=CG6567-PB; parent=FBgn0037842,FBtr0113217; dbxref=FlyBase:FBpp0112129,FlyBase_Annotation_IDs:CG6567-PB,REFSEQ:NP_001097742,GB_protein:AAF54564,FlyMine:FBpp0112129,modMine:FBpp0112129; MD5=cd6d9182d13d0ce33b189653286f2a17; length=235; release=r5.49; species=Dmel; </t>
  </si>
  <si>
    <t xml:space="preserve">&gt;FBpp0070656 type=protein; loc=X:complement(4553359..4554220,4554291..4554457); ID=FBpp0070656; name=CG3009-PA; parent=FBgn0029720,FBtr0070688; dbxref=FlyBase:FBpp0070656,GB_protein:AAF45972.1,FlyBase_Annotation_IDs:CG3009-PA,REFSEQ:NP_572180,GB_protein:AAF45972,FlyMine:FBpp0070656,modMine:FBpp0070656; MD5=66dce3410afeddb0f2118efd616a93c3; length=342; release=r5.49; species=Dmel; </t>
  </si>
  <si>
    <t xml:space="preserve">&gt;FBpp0289695 type=protein; loc=X:complement(4553359..4554220,4554291..4554457); ID=FBpp0289695; name=CG3009-PB; parent=FBgn0029720,FBtr0300468; dbxref=REFSEQ:NP_001162665,GB_protein:ACZ95202,FlyBase_Annotation_IDs:CG3009-PB,FlyBase:FBpp0289695; MD5=66dce3410afeddb0f2118efd616a93c3; length=342; release=r5.49; species=Dmel; </t>
  </si>
  <si>
    <t xml:space="preserve">&gt;FBpp0304595 type=protein; loc=X:complement(4552470..4552569,4553768..4554220,4554291..4554457); ID=FBpp0304595; name=CG3009-PD; parent=FBgn0029720,FBtr0332316; dbxref=FlyBase:FBpp0304595,FlyBase_Annotation_IDs:CG3009-PD; MD5=d3936725becbe05cf9a685d81c2aa215; length=239; release=r5.49; species=Dmel; </t>
  </si>
  <si>
    <t xml:space="preserve">&gt;FBpp0076749 type=protein; loc=3L:join(6043877..6044136,6044196..6044760); ID=FBpp0076749; name=Jon65Aiii-PA; parent=FBgn0035665,FBtr0077041; dbxref=FlyBase:FBpp0076749,FlyBase_Annotation_IDs:CG6483-PA,GB_protein:AAF50713.1,REFSEQ:NP_648013,GB_protein:AAF50713,FlyMine:FBpp0076749,modMine:FBpp0076749; MD5=7e7b32b9f787f590d185c2ec6f5e385e; length=274; release=r5.49; species=Dmel; </t>
  </si>
  <si>
    <t xml:space="preserve">&gt;FBpp0076963 type=protein; loc=X:complement(20835648..20836430); ID=FBpp0076963; name=CG1304-PA; parent=FBgn0031141,FBtr0077271; dbxref=FlyBase:FBpp0076963,FlyBase_Annotation_IDs:CG1304-PA,GB_protein:AAF50871.1,REFSEQ:NP_608418,GB_protein:AAF50871,FlyMine:FBpp0076963,modMine:FBpp0076963; MD5=eefcec45f280548463dd73793f231112; length=260; release=r5.49; species=Dmel; </t>
  </si>
  <si>
    <t xml:space="preserve">&gt;FBpp0082173 type=protein; loc=3R:join(8864135..8864196,8864249..8864499,8864549..8864721,8864863..8865005,8865097..8865332,8865398..8865555,8865619..8865792); ID=FBpp0082173; name=CG11668-PA; parent=FBgn0038113,FBtr0082705; dbxref=FlyBase:FBpp0082173,FlyBase_Annotation_IDs:CG11668-PA,GB_protein:AAF54896.2,REFSEQ:NP_650254,GB_protein:AAF54896,FlyMine:FBpp0082173,modMine:FBpp0082173; MD5=3262712244be7802258df0f1e0f6a9c2; length=398; release=r5.49; species=Dmel; </t>
  </si>
  <si>
    <t xml:space="preserve">&gt;FBpp0078603 type=protein; loc=3R:join(23137..23284,23459..23593,23981..24494,24552..24648,24727..25015,27565..28044,28098..28519,29504..29884,29935..30195); ID=FBpp0078603; name=CG12582-PA; parent=FBgn0037215,FBtr0078964; dbxref=FlyBase:FBpp0078603,FlyBase_Annotation_IDs:CG12582-PA,GB_protein:AAF52172.2,REFSEQ:NP_649436,GB_protein:AAF52172,FlyMine:FBpp0078603,modMine:FBpp0078603; MD5=bbc1d25838059fa941bfc841ed7f3ef5; length=908; release=r5.49; species=Dmel; </t>
  </si>
  <si>
    <t xml:space="preserve">&gt;FBpp0307683 type=protein; loc=3R:join(24088..24494,24552..24648,24727..25015,27565..28044,28098..28519,29504..29884,29935..30195); ID=FBpp0307683; name=CG12582-PF; parent=FBgn0037215,FBtr0336702; dbxref=FlyBase:FBpp0307683,FlyBase_Annotation_IDs:CG12582-PF; MD5=a5a4adfc0edaefa1983e4077dd3f3591; length=778; release=r5.49; species=Dmel; </t>
  </si>
  <si>
    <t xml:space="preserve">&gt;FBpp0307684 type=protein; loc=3R:join(24088..24494,24552..24648,24727..25015,27565..28044,28098..28519,29504..29884,29935..30195); ID=FBpp0307684; name=CG12582-PG; parent=FBgn0037215,FBtr0336703; dbxref=FlyBase:FBpp0307684,FlyBase_Annotation_IDs:CG12582-PG; MD5=a5a4adfc0edaefa1983e4077dd3f3591; length=778; release=r5.49; species=Dmel; </t>
  </si>
  <si>
    <t xml:space="preserve">&gt;FBpp0307685 type=protein; loc=3R:join(23137..23284,23459..23593,23981..24494,24552..24648,24727..25015,27565..28044,28098..28519,29504..29884,29941..30195); ID=FBpp0307685; name=CG12582-PH; parent=FBgn0037215,FBtr0336704; dbxref=FlyBase:FBpp0307685,FlyBase_Annotation_IDs:CG12582-PH; MD5=866adfadb591990fea2ec54ac39358f9; length=906; release=r5.49; species=Dmel; </t>
  </si>
  <si>
    <t xml:space="preserve">&gt;FBpp0297164 type=protein; loc=3R:join(23137..23284,23459..23593,23981..24494,24552..24648,24727..25015,27565..28044,28098..28519,29504..29884,29935..30195); ID=FBpp0297164; name=CG12582-PD; parent=FBgn0037215,FBtr0306022; dbxref=REFSEQ:NP_001246899,GB_protein:AFH06218,FlyBase:FBpp0297164,FlyBase_Annotation_IDs:CG12582-PD; MD5=bbc1d25838059fa941bfc841ed7f3ef5; length=908; release=r5.49; species=Dmel; </t>
  </si>
  <si>
    <t xml:space="preserve">&gt;FBpp0080908 type=protein; loc=2L:complement(20256154..20256930); ID=FBpp0080908; name=CG17571-PA; parent=FBgn0259998,FBtr0081376; dbxref=FlyBase:FBpp0080908,FlyBase_Annotation_IDs:CG17571-PA,GB_protein:AAF45447.1,REFSEQ:NP_610109,GB_protein:AAF45447,FlyMine:FBpp0080908,modMine:FBpp0080908; MD5=6c9ba33f1b642f52b06e49405e9cc97b; length=258; release=r5.49; species=Dmel; </t>
  </si>
  <si>
    <t xml:space="preserve">&gt;FBpp0076964 type=protein; loc=X:complement(20833735..20834514); ID=FBpp0076964; name=Ser6-PA; parent=FBgn0011834,FBtr0077272; dbxref=FlyBase:FBpp0076964,FlyBase_Annotation_IDs:CG2071-PA,GB_protein:AAF50872.1,REFSEQ:NP_523426,GB_protein:AAF50872,FlyMine:FBpp0076964,modMine:FBpp0076964; MD5=1b206092207e9fc37909e49a6588f2f2; length=259; release=r5.49; species=Dmel; </t>
  </si>
  <si>
    <t xml:space="preserve">&gt;FBpp0076565 type=protein; loc=3L:join(7393195..7393274,7393330..7394226,7394294..7394600); ID=FBpp0076565; name=CG18417-PA; parent=FBgn0035780,FBtr0076855; dbxref=FlyBase:FBpp0076565,FlyBase_Annotation_IDs:CG18417-PA,GB_protein:AAF50561.2,REFSEQ:NP_648119,GB_protein:AAF50561,FlyMine:FBpp0076565,modMine:FBpp0076565; MD5=ef99ef0591bbc1940a98acc685a146fb; length=427; release=r5.49; species=Dmel; </t>
  </si>
  <si>
    <t xml:space="preserve">&gt;FBpp0080417 type=protein; loc=2L:join(16445329..16445989,16446061..16446719); ID=FBpp0080417; name=Idgf1-PA; parent=FBgn0020416,FBtr0080860; dbxref=FlyBase:FBpp0080417,FlyBase_Annotation_IDs:CG4472-PA,GB_protein:AAF53535.1,REFSEQ:NP_477258,GB_protein:AAF53535,FlyMine:FBpp0080417,modMine:FBpp0080417; MD5=8040abd4fca5033421bd470504e6a2fe; length=439; release=r5.49; species=Dmel; </t>
  </si>
  <si>
    <t xml:space="preserve">&gt;FBpp0082847 type=protein; loc=3R:join(12963633..12964341,12964401..12964513); ID=FBpp0082847; name=CG5255-PA; parent=FBgn0038485,FBtr0083406; dbxref=FlyBase:FBpp0082847,FlyBase_Annotation_IDs:CG5255-PA,GB_protein:AAF55396.1,REFSEQ:NP_650604,GB_protein:AAF55396,FlyMine:FBpp0082847,modMine:FBpp0082847; MD5=345ef05e5eb3c0d78a0435a9078fdc19; length=273; release=r5.49; species=Dmel; </t>
  </si>
  <si>
    <t xml:space="preserve">&gt;FBpp0070809 type=protein; loc=X:complement(5602940..5603076,5603161..5605006,5605510..5605605,5605668..5605836,5608685..5608845,5611379..5611747); ID=FBpp0070809; name=CG33080-PA; parent=FBgn0053080,FBtr0070844; dbxref=FlyBase:FBpp0070809,FlyBase_Annotation_IDs:CG33080-PA,GB_protein:AAF46068.2,REFSEQ:NP_788858,GB_protein:AAF46068,FlyMine:FBpp0070809,modMine:FBpp0070809; MD5=5ad53982a1a510c33c1c1c576ac74633; length=925; release=r5.49; species=Dmel; </t>
  </si>
  <si>
    <t xml:space="preserve">&gt;FBpp0070810 type=protein; loc=X:complement(5602940..5603076,5603161..5605006,5605510..5605605,5605668..5605766); ID=FBpp0070810; name=CG33080-PB; parent=FBgn0053080,FBtr0070845; dbxref=FlyBase:FBpp0070810,FlyBase_Annotation_IDs:CG33080-PB,GB_protein:AAF46066.2,REFSEQ:NP_788859,GB_protein:AAF46066,FlyMine:FBpp0070810,modMine:FBpp0070810; MD5=49df534a24936aa99a003f01a9dde532; length=725; release=r5.49; species=Dmel; </t>
  </si>
  <si>
    <t xml:space="preserve">&gt;FBpp0074133 type=protein; loc=X:complement(16621835..16621922,16621983..16622486,16622571..16622693,16622807..16623358,16623421..16623548,16623605..16623756,16623816..16624079,16638647..16638805,16638878..16639228,16639548..16639866); ID=FBpp0074133; name=CG9634-PA; parent=FBgn0027528,FBtr0074359; dbxref=FlyBase:FBpp0074133,FlyBase_Annotation_IDs:CG9634-PA,GB_protein:AAF48659.1,REFSEQ:NP_573160,GB_protein:AAF48659,FlyMine:FBpp0074133,modMine:FBpp0074133; MD5=48db58662b53eaf30d704662909c5a41; length=879; release=r5.49; species=Dmel; </t>
  </si>
  <si>
    <t xml:space="preserve">&gt;FBpp0071657 type=protein; loc=2R:complement(17687153..17687470,17687536..17688336); ID=FBpp0071657; name=CG4386-PA; parent=FBgn0034661,FBtr0071743; dbxref=FlyBase:FBpp0071657,FlyBase_Annotation_IDs:CG4386-PA,GB_protein:AAF46764.2,REFSEQ:NP_611611,GB_protein:AAF46764,FlyMine:FBpp0071657,modMine:FBpp0071657; MD5=eea8e1a4f8704ae8dbff2aceb3a39803; length=372; release=r5.49; species=Dmel; </t>
  </si>
  <si>
    <t xml:space="preserve">&gt;FBpp0074185 type=protein; loc=X:complement(16974456..16974619,16974713..16974902,16974992..16975353,16977499..16978013,16978115..16978568,16979038..16981645); ID=FBpp0074185; name=CG8945-PC; parent=FBgn0030815,FBtr0074411; dbxref=FlyBase:FBpp0074185,FlyBase_Annotation_IDs:CG8945-PC,GB_protein:AAF48692.1,REFSEQ:NP_573190,GB_protein:AAF48692,FlyMine:FBpp0074185,modMine:FBpp0074185; MD5=9c50c7a74619164d32429e5fa8797606; length=1430; release=r5.49; species=Dmel; </t>
  </si>
  <si>
    <t xml:space="preserve">&gt;FBpp0070826 type=protein; loc=X:join(5842282..5842345,5843123..5843318,5843384..5843663,5843762..5844148); ID=FBpp0070826; name=CG6041-PA; parent=FBgn0029826,FBtr0070861; dbxref=FlyBase:FBpp0070826,FlyBase_Annotation_IDs:CG6041-PA,GB_protein:AAF46104.2,REFSEQ:NP_572281,GB_protein:AAF46104,FlyMine:FBpp0070826,modMine:FBpp0070826; MD5=2342dcb712f59eb17847d057e332b0ea; length=308; release=r5.49; species=Dmel; </t>
  </si>
  <si>
    <t xml:space="preserve">&gt;FBpp0087836 type=protein; loc=2R:complement(4357054..4357138,4357216..4357359,4357584..4359154); ID=FBpp0087836; name=Mal-A7-PA; parent=FBgn0033296,FBtr0088757; dbxref=FlyBase:FBpp0087836,FlyBase_Annotation_IDs:CG11669-PA,GB_protein:AAF59084.2,REFSEQ:NP_610383,GB_protein:AAF59084,FlyMine:FBpp0087836,modMine:FBpp0087836; MD5=37d01e3fbb7099928ee557ed23ceec41; length=599; release=r5.49; species=Dmel; </t>
  </si>
  <si>
    <t xml:space="preserve">&gt;FBpp0072524 type=protein; loc=3L:1207394..1207816; ID=FBpp0072524; name=LysB-PA; parent=FBgn0004425,FBtr0072628; dbxref=FlyBase:FBpp0072524,FlyBase_Annotation_IDs:CG1179-PA,GB_protein:AAF47448.1,REFSEQ:NP_523882,GB_protein:AAF47448,FlyMine:FBpp0072524,modMine:FBpp0072524; MD5=c42441d8b1a1e6f9f98e731e4e2fe5e7; length=140; release=r5.49; species=Dmel; </t>
  </si>
  <si>
    <t xml:space="preserve">&gt;FBpp0307718 type=protein; loc=3L:1207394..1207816; ID=FBpp0307718; name=LysB-PB; parent=FBgn0004425,FBtr0336738; dbxref=FlyBase:FBpp0307718,FlyBase_Annotation_IDs:CG1179-PB; MD5=c42441d8b1a1e6f9f98e731e4e2fe5e7; length=140; release=r5.49; species=Dmel; </t>
  </si>
  <si>
    <t xml:space="preserve">&gt;FBpp0076717 type=protein; loc=3L:complement(6250606..6250845,6250903..6251615,6251677..6251860); ID=FBpp0076717; name=CG10163-PA; parent=FBgn0035697,FBtr0077009; dbxref=FlyBase:FBpp0076717,FlyBase_Annotation_IDs:CG10163-PA,GB_protein:AAF50667.1,REFSEQ:NP_648042,GB_protein:AAF50667,FlyMine:FBpp0076717,modMine:FBpp0076717; MD5=fab2092d8cda54b0e71f760f548ff320; length=378; release=r5.49; species=Dmel; </t>
  </si>
  <si>
    <t xml:space="preserve">&gt;FBpp0084481 type=protein; loc=3R:join(22983961..22984086,22984353..22984566,22984625..22984673,22984730..22984923,22984987..22985411); ID=FBpp0084481; name=grass-PA; parent=FBgn0039494,FBtr0085111; dbxref=FlyBase:FBpp0084481,FlyBase_Annotation_IDs:CG5896-PA,GB_protein:AAF56676.1,REFSEQ:NP_733197,GB_protein:AAF56676,FlyMine:FBpp0084481,modMine:FBpp0084481; MD5=07aa8c9a7e1b55a31f32ac7850d5c882; length=335; release=r5.49; species=Dmel; </t>
  </si>
  <si>
    <t xml:space="preserve">&gt;FBpp0084482 type=protein; loc=3R:join(22983761..22983839,22983914..22984086,22984353..22984566,22984625..22984673,22984730..22984923,22984987..22985411); ID=FBpp0084482; name=grass-PB; parent=FBgn0039494,FBtr0085112; dbxref=FlyBase:FBpp0084482,FlyBase_Annotation_IDs:CG5896-PB,GB_protein:AAF56675.1,REFSEQ:NP_651543,GB_protein:AAF56675,FlyMine:FBpp0084482,modMine:FBpp0084482; MD5=1669725b1c0e2a7a14828f1accad6d21; length=377; release=r5.49; species=Dmel; </t>
  </si>
  <si>
    <t xml:space="preserve">&gt;FBpp0086239 type=protein; loc=2R:12422702..12424282; ID=FBpp0086239; name=loopin-1-PA; parent=FBgn0259795,FBtr0087092; dbxref=FlyBase:FBpp0086239,FlyBase_Annotation_IDs:CG4750-PA,GB_protein:AAF57988.1,REFSEQ:NP_611134,GB_protein:AAF57988,FlyMine:FBpp0086239,modMine:FBpp0086239; MD5=5b83d161532eee021836990373297b56; length=526; release=r5.49; species=Dmel; </t>
  </si>
  <si>
    <t xml:space="preserve">&gt;FBpp0111999 type=protein; loc=2R:12422702..12424282; ID=FBpp0111999; name=loopin-1-PC; parent=FBgn0259795,FBtr0113086; dbxref=FlyBase:FBpp0111999,FlyBase_Annotation_IDs:CG4750-PC,REFSEQ:NP_001097338,GB_protein:ABV53819; MD5=5b83d161532eee021836990373297b56; length=526; release=r5.49; species=Dmel; </t>
  </si>
  <si>
    <t xml:space="preserve">&gt;FBpp0099945 type=protein; loc=3R:complement(18954460..18955133,18958724..18958985,18966764..18967243); ID=FBpp0099945; name=hh-PB; parent=FBgn0004644,FBtr0100506; dbxref=FlyBase_Annotation_IDs:CG4637-PB,FlyBase:FBpp0099945,GB_protein:ABC66186.1,REFSEQ:NP_001034065,GB_protein:ABC66186,FlyMine:FBpp0099945,modMine:FBpp0099945; MD5=5c191b66187eb54dff3620f7f83f9753; length=471; release=r5.49; species=Dmel; </t>
  </si>
  <si>
    <t xml:space="preserve">&gt;FBpp0083770 type=protein; loc=3R:join(19110496..19111317,19111384..19111626); ID=FBpp0083770; name=CG6763-PA; parent=FBgn0039069,FBtr0084378; dbxref=FlyBase:FBpp0083770,FlyBase_Annotation_IDs:CG6763-PA,GB_protein:AAF56122.1,REFSEQ:NP_651138,GB_protein:AAF56122,FlyMine:FBpp0083770,modMine:FBpp0083770; MD5=424684e7d6ec3046ff7357480e2e4222; length=354; release=r5.49; species=Dmel; </t>
  </si>
  <si>
    <t xml:space="preserve">&gt;FBpp0306564 type=protein; loc=3R:join(19110496..19111317,19111384..19111626); ID=FBpp0306564; name=CG6763-PB; parent=FBgn0039069,FBtr0334497; dbxref=FlyBase:FBpp0306564,FlyBase_Annotation_IDs:CG6763-PB; MD5=424684e7d6ec3046ff7357480e2e4222; length=354; release=r5.49; species=Dmel; </t>
  </si>
  <si>
    <t xml:space="preserve">&gt;FBpp0080367 type=protein; loc=2L:complement(15901041..15901351,15901405..15902377); ID=FBpp0080367; name=CG31821-PA; parent=FBgn0051821,FBtr0080809; dbxref=FlyBase:FBpp0080367,FlyBase_Annotation_IDs:CG31821-PA,GB_protein:AAF53491.2,REFSEQ:NP_609771,GB_protein:AAF53491,FlyMine:FBpp0080367,modMine:FBpp0080367; MD5=03d6e3929b9c72fa4492676f6deb15a0; length=427; release=r5.49; species=Dmel; </t>
  </si>
  <si>
    <t xml:space="preserve">&gt;FBpp0081961 type=protein; loc=3R:join(7826932..7827152,7827209..7827423,7827498..7827915,7828020..7829079); ID=FBpp0081961; name=Ect3-PA; parent=FBgn0260746,FBtr0082487; dbxref=FlyBase:FBpp0081961,FlyBase_Annotation_IDs:CG3132-PA,GB_protein:AAF54736.1,REFSEQ:NP_650142,GB_protein:AAF54736,FlyMine:FBpp0081961,modMine:FBpp0081961; MD5=d003292a437f1a566cc2a3f2b5c9ba25; length=637; release=r5.49; species=Dmel; </t>
  </si>
  <si>
    <t xml:space="preserve">&gt;FBpp0077595 type=protein; loc=2L:1494146..1495363; ID=FBpp0077595; name=CG33128-PA; parent=FBgn0053128,FBtr0077930; dbxref=FlyBase:FBpp0077595,FlyBase_Annotation_IDs:CG33128-PA,GB_protein:AAF51371.1,REFSEQ:NP_787961,GB_protein:AAF51371,FlyMine:FBpp0077595,modMine:FBpp0077595; MD5=eac4e8be5ecc7522efcac497e6797110; length=405; release=r5.49; species=Dmel; </t>
  </si>
  <si>
    <t xml:space="preserve">&gt;FBpp0079916 type=protein; loc=2L:12109643..12110455; ID=FBpp0079916; name=Phae1-PA; parent=FBgn0263234,FBtr0080334; dbxref=GB_protein:AAF53169.1,FlyBase:FBpp0079916,FlyBase_Annotation_IDs:CG16996-PA,REFSEQ:NP_609550,GB_protein:AAF53169,FlyMine:FBpp0079916,modMine:FBpp0079916; MD5=6fe6b954baa607eeab2c87416e4e29a9; length=270; release=r5.49; species=Dmel; </t>
  </si>
  <si>
    <t xml:space="preserve">&gt;FBpp0072529 type=protein; loc=3L:complement(1218257..1218682); ID=FBpp0072529; name=LysP-PA; parent=FBgn0004429,FBtr0072633; dbxref=FlyBase:FBpp0072529,FlyBase_Annotation_IDs:CG9116-PA,GB_protein:AAF47452.1,REFSEQ:NP_476828,GB_protein:AAF47452,FlyMine:FBpp0072529,modMine:FBpp0072529; MD5=915620634dbb048a4c9ae9e28376f6be; length=141; release=r5.49; species=Dmel; </t>
  </si>
  <si>
    <t xml:space="preserve">&gt;FBpp0076886 type=protein; loc=X:join(21088931..21089184,21089252..21089786); ID=FBpp0076886; name=CG32523-PA; parent=FBgn0052523,FBtr0077183; dbxref=FlyBase_Annotation_IDs:CG32523-PA,FlyBase:FBpp0076886,GB_protein:AAN09669,REFSEQ:NP_728401,FlyMine:FBpp0076886,modMine:FBpp0076886; MD5=25348a41521f3b636695eaeedca35469; length=262; release=r5.49; species=Dmel; </t>
  </si>
  <si>
    <t xml:space="preserve">&gt;FBpp0084520 type=protein; loc=3R:complement(22847822..22848807,22848870..22848909); ID=FBpp0084520; name=CG6277-PA; parent=FBgn0039475,FBtr0085150; dbxref=FlyBase:FBpp0084520,FlyBase_Annotation_IDs:CG6277-PA,GB_protein:AAF56653.2,REFSEQ:NP_651525,GB_protein:AAF56653,FlyMine:FBpp0084520,modMine:FBpp0084520; MD5=024e30746536d53e023c17fe563dc589; length=341; release=r5.49; species=Dmel; </t>
  </si>
  <si>
    <t xml:space="preserve">&gt;FBpp0087514 type=protein; loc=2R:complement(5958716..5959595,5959659..5960623,5960686..5960864,5961265..5962150,5962301..5962847,5962968..5963110); ID=FBpp0087514; name=CG1371-PA; parent=FBgn0033482,FBtr0088428; dbxref=GB_protein:AAF58849.1,FlyBase:FBpp0087514,FlyBase_Annotation_IDs:CG1371-PA,REFSEQ:NP_610551,GB_protein:AAF58849,FlyMine:FBpp0087514,modMine:FBpp0087514; MD5=ee04e8953f10a780a0485bdb1cd0d9a1; length=1199; release=r5.49; species=Dmel; </t>
  </si>
  <si>
    <t xml:space="preserve">&gt;FBpp0079138 type=protein; loc=2L:complement(7691155..7691366,7691426..7691813,7691870..7692260,7692320..7692447,7692499..7692669); ID=FBpp0079138; name=CG7025-PA; parent=FBgn0031930,FBtr0079515; dbxref=FlyBase:FBpp0079138,FlyBase_Annotation_IDs:CG7025-PA,GB_protein:AAF52538.1,GB_protein:AAF52538.2,REFSEQ:NP_609133,GB_protein:AAF52538,FlyMine:FBpp0079138,modMine:FBpp0079138; MD5=f3739c0ce925399d88f917aada4c20b5; length=429; release=r5.49; species=Dmel; </t>
  </si>
  <si>
    <t xml:space="preserve">&gt;FBpp0084697 type=protein; loc=3R:24698637..24700682; ID=FBpp0084697; name=CG14529-PA; parent=FBgn0039609,FBtr0085328; dbxref=FlyBase:FBpp0084697,FlyBase_Annotation_IDs:CG14529-PA,GB_protein:AAF56825.1,REFSEQ:NP_651641,GB_protein:AAF56825,FlyMine:FBpp0084697,modMine:FBpp0084697; MD5=4f0d9a01765bafcb100f205a1e2a15a1; length=681; release=r5.49; species=Dmel; </t>
  </si>
  <si>
    <t xml:space="preserve">&gt;FBpp0079682 type=protein; loc=2L:join(10529537..10529749,10530078..10530255,10530314..10530675,10530856..10531407); ID=FBpp0079682; name=Lip4-PA; parent=FBgn0032264,FBtr0080093; dbxref=FlyBase:FBpp0079682,FlyBase_Annotation_IDs:CG6113-PA,GB_protein:AAF52971.1,REFSEQ:NP_609418,GB_protein:AAF52971,FlyMine:FBpp0079682,modMine:FBpp0079682; MD5=f5071a4acbd3e578a16e52524ac39dd9; length=434; release=r5.49; species=Dmel; </t>
  </si>
  <si>
    <t xml:space="preserve">&gt;FBpp0293062 type=protein; loc=2L:join(10529537..10529749,10530078..10530255,10530314..10530669,10530856..10531407); ID=FBpp0293062; name=Lip4-PB; parent=FBgn0032264,FBtr0304119; dbxref=FlyBase:FBpp0293062,FlyBase_Annotation_IDs:CG6113-PB,REFSEQ:NP_001188785,GB_protein:ADV37035,FlyMine:FBpp0293062,modMine:FBpp0293062; MD5=188917c6e63f5107dc27557e13329c46; length=432; release=r5.49; species=Dmel; </t>
  </si>
  <si>
    <t xml:space="preserve">&gt;FBpp0304062 type=protein; loc=2L:join(10527790..10527856,10529562..10529749,10530078..10530255,10530314..10530675,10530856..10531407); ID=FBpp0304062; name=Lip4-PC; parent=FBgn0032264,FBtr0331672; dbxref=FlyBase:FBpp0304062,FlyBase_Annotation_IDs:CG6113-PC; MD5=cea90310c1bc098fd6f37e4749ab1af8; length=448; release=r5.49; species=Dmel; </t>
  </si>
  <si>
    <t>FlyBase_Annotation_IDs</t>
  </si>
  <si>
    <t>CG8695-PA</t>
  </si>
  <si>
    <t>CG1597-PB</t>
  </si>
  <si>
    <t>CG31266-PB</t>
  </si>
  <si>
    <t>CG31872-PA</t>
  </si>
  <si>
    <t>CG13095-PA</t>
  </si>
  <si>
    <t>CG7788-PA</t>
  </si>
  <si>
    <t>CG10339-PA</t>
  </si>
  <si>
    <t>CG4574-PC</t>
  </si>
  <si>
    <t>CG4574-PD</t>
  </si>
  <si>
    <t>CG4574-PA</t>
  </si>
  <si>
    <t>CG4574-PB</t>
  </si>
  <si>
    <t>CG8564-PA</t>
  </si>
  <si>
    <t>CG14034-PB</t>
  </si>
  <si>
    <t>CG1031-PA</t>
  </si>
  <si>
    <t>CG18530-PA</t>
  </si>
  <si>
    <t>CG1131-PB</t>
  </si>
  <si>
    <t>CG6592-PA</t>
  </si>
  <si>
    <t>CG42275-PJ</t>
  </si>
  <si>
    <t>CG42275-PK</t>
  </si>
  <si>
    <t>CG42275-PH</t>
  </si>
  <si>
    <t>CG42275-PI</t>
  </si>
  <si>
    <t>CG42275-PL</t>
  </si>
  <si>
    <t>CG42275-PM</t>
  </si>
  <si>
    <t>CG42275-PN</t>
  </si>
  <si>
    <t>CG42275-PO</t>
  </si>
  <si>
    <t>CG4933-PA</t>
  </si>
  <si>
    <t>CG13340-PA</t>
  </si>
  <si>
    <t>CG16705-PA</t>
  </si>
  <si>
    <t>CG2105-PB</t>
  </si>
  <si>
    <t>CG11608-PB</t>
  </si>
  <si>
    <t>CG14218-PB</t>
  </si>
  <si>
    <t>CG14218-PC</t>
  </si>
  <si>
    <t>CG8798-PA</t>
  </si>
  <si>
    <t>CG8798-PC</t>
  </si>
  <si>
    <t>CG11169-PA</t>
  </si>
  <si>
    <t>CG9850-PC</t>
  </si>
  <si>
    <t>CG31039-PA</t>
  </si>
  <si>
    <t>CG8972-PA</t>
  </si>
  <si>
    <t>CG10357-PC</t>
  </si>
  <si>
    <t>CG4316-PA</t>
  </si>
  <si>
    <t>CG1697-PA</t>
  </si>
  <si>
    <t>CG34127-PB</t>
  </si>
  <si>
    <t>CG7432-PB</t>
  </si>
  <si>
    <t>CG8560-PA</t>
  </si>
  <si>
    <t>CG31684-PA</t>
  </si>
  <si>
    <t>CG6357-PA</t>
  </si>
  <si>
    <t>CG11670-PD</t>
  </si>
  <si>
    <t>CG11670-PE</t>
  </si>
  <si>
    <t>CG9466-PA</t>
  </si>
  <si>
    <t>CG1009-PD</t>
  </si>
  <si>
    <t>CG1009-PB</t>
  </si>
  <si>
    <t>CG1009-PC</t>
  </si>
  <si>
    <t>CG1009-PA</t>
  </si>
  <si>
    <t>CG1009-PE</t>
  </si>
  <si>
    <t>CG1009-PF</t>
  </si>
  <si>
    <t>CG15533-PA</t>
  </si>
  <si>
    <t>CG6863-PB</t>
  </si>
  <si>
    <t>CG6863-PA</t>
  </si>
  <si>
    <t>CG4271-PA</t>
  </si>
  <si>
    <t>CG7996-PA</t>
  </si>
  <si>
    <t>CG7996-PB</t>
  </si>
  <si>
    <t>CG4428-PA</t>
  </si>
  <si>
    <t>CG1004-PA</t>
  </si>
  <si>
    <t>CG9289-PA</t>
  </si>
  <si>
    <t>CG2212-PA</t>
  </si>
  <si>
    <t>CG2212-PB</t>
  </si>
  <si>
    <t>CG2212-PC</t>
  </si>
  <si>
    <t>CG8550-PA</t>
  </si>
  <si>
    <t>CG10531-PA</t>
  </si>
  <si>
    <t>CG31556-PA</t>
  </si>
  <si>
    <t>CG17988-PB</t>
  </si>
  <si>
    <t>CG8728-PA</t>
  </si>
  <si>
    <t>CG33166-PB</t>
  </si>
  <si>
    <t>CG33166-PA</t>
  </si>
  <si>
    <t>CG32808-PA</t>
  </si>
  <si>
    <t>CG6367-PA</t>
  </si>
  <si>
    <t>CG31681-PA</t>
  </si>
  <si>
    <t>CG8358-PA</t>
  </si>
  <si>
    <t>CG31683-PA</t>
  </si>
  <si>
    <t>CG31823-PA</t>
  </si>
  <si>
    <t>CG6347-PA</t>
  </si>
  <si>
    <t>CG14869-PB</t>
  </si>
  <si>
    <t>CG8867-PB</t>
  </si>
  <si>
    <t>CG9771-PA</t>
  </si>
  <si>
    <t>CG32064-PA</t>
  </si>
  <si>
    <t>CG30062-PB</t>
  </si>
  <si>
    <t>CG11066-PB</t>
  </si>
  <si>
    <t>CG11066-PA</t>
  </si>
  <si>
    <t>CG7754-PA</t>
  </si>
  <si>
    <t>CG9675-PA</t>
  </si>
  <si>
    <t>CG31146-PD</t>
  </si>
  <si>
    <t>CG40470-PA</t>
  </si>
  <si>
    <t>CG6435-PA</t>
  </si>
  <si>
    <t>CG10405-PB</t>
  </si>
  <si>
    <t>CG2045-PA</t>
  </si>
  <si>
    <t>CG32374-PA</t>
  </si>
  <si>
    <t>CG4122-PD</t>
  </si>
  <si>
    <t>CG4122-PC</t>
  </si>
  <si>
    <t>CG4122-PB</t>
  </si>
  <si>
    <t>CG4122-PF</t>
  </si>
  <si>
    <t>CG4122-PE</t>
  </si>
  <si>
    <t>CG4122-PG</t>
  </si>
  <si>
    <t>CG4122-PH</t>
  </si>
  <si>
    <t>CG4122-PI</t>
  </si>
  <si>
    <t>CG3916-PA</t>
  </si>
  <si>
    <t>CG17012-PA</t>
  </si>
  <si>
    <t>CG15534-PA</t>
  </si>
  <si>
    <t>CG9111-PA</t>
  </si>
  <si>
    <t>CG11951-PA</t>
  </si>
  <si>
    <t>CG4812-PA</t>
  </si>
  <si>
    <t>CG2111-PA</t>
  </si>
  <si>
    <t>CG7766-PA</t>
  </si>
  <si>
    <t>CG7766-PB</t>
  </si>
  <si>
    <t>CG7766-PG</t>
  </si>
  <si>
    <t>CG7766-PH</t>
  </si>
  <si>
    <t>CG7766-PC</t>
  </si>
  <si>
    <t>CG7766-PD</t>
  </si>
  <si>
    <t>CG33127-PA</t>
  </si>
  <si>
    <t>CG14780-PA</t>
  </si>
  <si>
    <t>CG6265-PC</t>
  </si>
  <si>
    <t>CG10041-PA</t>
  </si>
  <si>
    <t>CG9120-PA</t>
  </si>
  <si>
    <t>CG31343-PA</t>
  </si>
  <si>
    <t>CG11912-PA</t>
  </si>
  <si>
    <t>CG31267-PA</t>
  </si>
  <si>
    <t>CG14935-PA</t>
  </si>
  <si>
    <t>CG14935-PC</t>
  </si>
  <si>
    <t>CG14935-PD</t>
  </si>
  <si>
    <t>CG6194-PA</t>
  </si>
  <si>
    <t>CG15253-PA</t>
  </si>
  <si>
    <t>CG10142-PA</t>
  </si>
  <si>
    <t>CG4580-PA</t>
  </si>
  <si>
    <t>CG9564-PC</t>
  </si>
  <si>
    <t>CG6711-PA</t>
  </si>
  <si>
    <t>CG31362-PA</t>
  </si>
  <si>
    <t>CG34420-PC</t>
  </si>
  <si>
    <t>CG1180-PA</t>
  </si>
  <si>
    <t>CG6361-PA</t>
  </si>
  <si>
    <t>CG6361-PB</t>
  </si>
  <si>
    <t>CG30184-PA</t>
  </si>
  <si>
    <t>CG6206-PA</t>
  </si>
  <si>
    <t>CG6206-PB</t>
  </si>
  <si>
    <t>CG4821-PD</t>
  </si>
  <si>
    <t>CG4821-PA</t>
  </si>
  <si>
    <t>CG4821-PC</t>
  </si>
  <si>
    <t>CG4821-PE</t>
  </si>
  <si>
    <t>CG14507-PC</t>
  </si>
  <si>
    <t>CG33160-PA</t>
  </si>
  <si>
    <t>CG11406-PA</t>
  </si>
  <si>
    <t>CG11406-PB</t>
  </si>
  <si>
    <t>CG11406-PC</t>
  </si>
  <si>
    <t>CG9676-PA</t>
  </si>
  <si>
    <t>CG6438-PA</t>
  </si>
  <si>
    <t>CG18477-PA</t>
  </si>
  <si>
    <t>CG11836-PB</t>
  </si>
  <si>
    <t>CG11836-PA</t>
  </si>
  <si>
    <t>CG11836-PC</t>
  </si>
  <si>
    <t>CG11836-PG</t>
  </si>
  <si>
    <t>CG11836-PI</t>
  </si>
  <si>
    <t>CG11836-PE</t>
  </si>
  <si>
    <t>CG11836-PF</t>
  </si>
  <si>
    <t>CG5188-PA</t>
  </si>
  <si>
    <t>CG13374-PA</t>
  </si>
  <si>
    <t>CG6847-PA</t>
  </si>
  <si>
    <t>CG3107-PB</t>
  </si>
  <si>
    <t>CG3107-PA</t>
  </si>
  <si>
    <t>CG3107-PC</t>
  </si>
  <si>
    <t>CG9285-PA</t>
  </si>
  <si>
    <t>CG9285-PC</t>
  </si>
  <si>
    <t>CG9285-PB</t>
  </si>
  <si>
    <t>CG11619-PA</t>
  </si>
  <si>
    <t>CG7532-PA</t>
  </si>
  <si>
    <t>CG6067-PA</t>
  </si>
  <si>
    <t>CG17370-PA</t>
  </si>
  <si>
    <t>CG17370-PB</t>
  </si>
  <si>
    <t>CG17370-PC</t>
  </si>
  <si>
    <t>CG17370-PD</t>
  </si>
  <si>
    <t>CG17370-PE</t>
  </si>
  <si>
    <t>CG8694-PA</t>
  </si>
  <si>
    <t>CG18478-PA</t>
  </si>
  <si>
    <t>CG18179-PA</t>
  </si>
  <si>
    <t>CG7279-PA</t>
  </si>
  <si>
    <t>CG14227-PB</t>
  </si>
  <si>
    <t>CG18223-PA</t>
  </si>
  <si>
    <t>CG7486-PD</t>
  </si>
  <si>
    <t>CG7486-PE</t>
  </si>
  <si>
    <t>CG7486-PF</t>
  </si>
  <si>
    <t>CG3499-PB</t>
  </si>
  <si>
    <t>CG3499-PC</t>
  </si>
  <si>
    <t>CG5390-PA</t>
  </si>
  <si>
    <t>CG5154-PA</t>
  </si>
  <si>
    <t>CG18557-PA</t>
  </si>
  <si>
    <t>CG31205-PB</t>
  </si>
  <si>
    <t>CG31926-PA</t>
  </si>
  <si>
    <t>CG18735-PA</t>
  </si>
  <si>
    <t>CG5518-PA</t>
  </si>
  <si>
    <t>CG5518-PB</t>
  </si>
  <si>
    <t>CG5518-PC</t>
  </si>
  <si>
    <t>CG8871-PA</t>
  </si>
  <si>
    <t>CG7563-PB</t>
  </si>
  <si>
    <t>CG7563-PA</t>
  </si>
  <si>
    <t>CG7563-PC</t>
  </si>
  <si>
    <t>CG12034-PA</t>
  </si>
  <si>
    <t>CG11842-PA</t>
  </si>
  <si>
    <t>CG16997-PB</t>
  </si>
  <si>
    <t>CG11459-PA</t>
  </si>
  <si>
    <t>CG1128-PC</t>
  </si>
  <si>
    <t>CG1128-PD</t>
  </si>
  <si>
    <t>CG18211-PA</t>
  </si>
  <si>
    <t>CG32627-PA</t>
  </si>
  <si>
    <t>CG32627-PB</t>
  </si>
  <si>
    <t>CG32627-PC</t>
  </si>
  <si>
    <t>CG32627-PD</t>
  </si>
  <si>
    <t>CG32627-PE</t>
  </si>
  <si>
    <t>CG32627-PF</t>
  </si>
  <si>
    <t>CG32627-PG</t>
  </si>
  <si>
    <t>CG8552-PA</t>
  </si>
  <si>
    <t>CG8552-PB</t>
  </si>
  <si>
    <t>CG1112-PA</t>
  </si>
  <si>
    <t>CG8579-PA</t>
  </si>
  <si>
    <t>CG4382-PB</t>
  </si>
  <si>
    <t>CG6457-PA</t>
  </si>
  <si>
    <t>CG14476-PB</t>
  </si>
  <si>
    <t>CG14476-PA</t>
  </si>
  <si>
    <t>CG14476-PD</t>
  </si>
  <si>
    <t>CG14476-PE</t>
  </si>
  <si>
    <t>CG14476-PC</t>
  </si>
  <si>
    <t>CG14528-PA</t>
  </si>
  <si>
    <t>CG17337-PA</t>
  </si>
  <si>
    <t>CG3303-PA</t>
  </si>
  <si>
    <t>CG7997-PB</t>
  </si>
  <si>
    <t>CG7997-PA</t>
  </si>
  <si>
    <t>CG4058-PB</t>
  </si>
  <si>
    <t>CG4058-PA</t>
  </si>
  <si>
    <t>CG6048-PA</t>
  </si>
  <si>
    <t>CG33304-PA</t>
  </si>
  <si>
    <t>CG4653-PA</t>
  </si>
  <si>
    <t>CG5355-PA</t>
  </si>
  <si>
    <t>CG2056-PB</t>
  </si>
  <si>
    <t>CG2056-PA</t>
  </si>
  <si>
    <t>CG1102-PA</t>
  </si>
  <si>
    <t>CG1102-PC</t>
  </si>
  <si>
    <t>CG18681-PA</t>
  </si>
  <si>
    <t>CG18125-PA</t>
  </si>
  <si>
    <t>CG8586-PA</t>
  </si>
  <si>
    <t>CG32379-PB</t>
  </si>
  <si>
    <t>CG11909-PA</t>
  </si>
  <si>
    <t>CG17212-PB</t>
  </si>
  <si>
    <t>CG1869-PA</t>
  </si>
  <si>
    <t>CG11956-PC</t>
  </si>
  <si>
    <t>CG11956-PB</t>
  </si>
  <si>
    <t>CG11956-PA</t>
  </si>
  <si>
    <t>CG10472-PA</t>
  </si>
  <si>
    <t>CG6291-PA</t>
  </si>
  <si>
    <t>CG5905-PB</t>
  </si>
  <si>
    <t>CG5905-PA</t>
  </si>
  <si>
    <t>CG8738-PA</t>
  </si>
  <si>
    <t>CG18636-PA</t>
  </si>
  <si>
    <t>CG8093-PA</t>
  </si>
  <si>
    <t>CG31427-PC</t>
  </si>
  <si>
    <t>CG31427-PD</t>
  </si>
  <si>
    <t>CG14642-PB</t>
  </si>
  <si>
    <t>CG14642-PA</t>
  </si>
  <si>
    <t>CG14642-PC</t>
  </si>
  <si>
    <t>CG5131-PA</t>
  </si>
  <si>
    <t>CG2229-PA</t>
  </si>
  <si>
    <t>CG10593-PA</t>
  </si>
  <si>
    <t>CG10129-PA</t>
  </si>
  <si>
    <t>CG11037-PA</t>
  </si>
  <si>
    <t>CG4408-PA</t>
  </si>
  <si>
    <t>CG42264-PA</t>
  </si>
  <si>
    <t>CG18444-PA</t>
  </si>
  <si>
    <t>CG9092-PA</t>
  </si>
  <si>
    <t>CG13527-PA</t>
  </si>
  <si>
    <t>CG9631-PA</t>
  </si>
  <si>
    <t>CG9357-PA</t>
  </si>
  <si>
    <t>CG4267-PA</t>
  </si>
  <si>
    <t>CG32755-PA</t>
  </si>
  <si>
    <t>CG18369-PA</t>
  </si>
  <si>
    <t>CG9733-PA</t>
  </si>
  <si>
    <t>CG18730-PA</t>
  </si>
  <si>
    <t>CG10882-PA</t>
  </si>
  <si>
    <t>CG33090-PB</t>
  </si>
  <si>
    <t>CG4053-PB</t>
  </si>
  <si>
    <t>CG31200-PA</t>
  </si>
  <si>
    <t>CG17633-PA</t>
  </si>
  <si>
    <t>CG31089-PA</t>
  </si>
  <si>
    <t>CG15254-PA</t>
  </si>
  <si>
    <t>CG8213-PB</t>
  </si>
  <si>
    <t>CG8213-PC</t>
  </si>
  <si>
    <t>CG13772-PA</t>
  </si>
  <si>
    <t>CG32270-PA</t>
  </si>
  <si>
    <t>CG3986-PA</t>
  </si>
  <si>
    <t>CG3239-PB</t>
  </si>
  <si>
    <t>CG3239-PA</t>
  </si>
  <si>
    <t>CG8107-PA</t>
  </si>
  <si>
    <t>CG8773-PB</t>
  </si>
  <si>
    <t>CG6154-PC</t>
  </si>
  <si>
    <t>CG7147-PA</t>
  </si>
  <si>
    <t>CG7147-PB</t>
  </si>
  <si>
    <t>CG7147-PC</t>
  </si>
  <si>
    <t>CG7147-PD</t>
  </si>
  <si>
    <t>CG7147-PF</t>
  </si>
  <si>
    <t>CG11664-PA</t>
  </si>
  <si>
    <t>CG8221-PA</t>
  </si>
  <si>
    <t>CG6467-PA</t>
  </si>
  <si>
    <t>CG16710-PB</t>
  </si>
  <si>
    <t>CG10602-PD</t>
  </si>
  <si>
    <t>CG10602-PC</t>
  </si>
  <si>
    <t>CG10602-PB</t>
  </si>
  <si>
    <t>CG10602-PE</t>
  </si>
  <si>
    <t>CG11124-PB</t>
  </si>
  <si>
    <t>CG11124-PA</t>
  </si>
  <si>
    <t>CG11124-PC</t>
  </si>
  <si>
    <t>CG6428-PA</t>
  </si>
  <si>
    <t>CG8539-PA</t>
  </si>
  <si>
    <t>CG11865-PA</t>
  </si>
  <si>
    <t>CG5966-PA</t>
  </si>
  <si>
    <t>CG9118-PA</t>
  </si>
  <si>
    <t>CG10576-PA</t>
  </si>
  <si>
    <t>CG1082-PA</t>
  </si>
  <si>
    <t>CG18188-PA</t>
  </si>
  <si>
    <t>CG7829-PA</t>
  </si>
  <si>
    <t>CG6580-PA</t>
  </si>
  <si>
    <t>CG9737-PA</t>
  </si>
  <si>
    <t>CG4572-PA</t>
  </si>
  <si>
    <t>CG4572-PB</t>
  </si>
  <si>
    <t>CG3953-PA</t>
  </si>
  <si>
    <t>CG9780-PA</t>
  </si>
  <si>
    <t>CG4420-PA</t>
  </si>
  <si>
    <t>CG4721-PA</t>
  </si>
  <si>
    <t>CG17035-PA</t>
  </si>
  <si>
    <t>CG17035-PC</t>
  </si>
  <si>
    <t>CG6271-PA</t>
  </si>
  <si>
    <t>CG3650-PA</t>
  </si>
  <si>
    <t>CG8526-PA</t>
  </si>
  <si>
    <t>CG8563-PA</t>
  </si>
  <si>
    <t>CG18420-PA</t>
  </si>
  <si>
    <t>CG11626-PB</t>
  </si>
  <si>
    <t>CG13630-PA</t>
  </si>
  <si>
    <t>CG18803-PA</t>
  </si>
  <si>
    <t>CG18803-PB</t>
  </si>
  <si>
    <t>CG18803-PC</t>
  </si>
  <si>
    <t>CG14015-PA</t>
  </si>
  <si>
    <t>CG4859-PC</t>
  </si>
  <si>
    <t>CG4859-PD</t>
  </si>
  <si>
    <t>CG4859-PE</t>
  </si>
  <si>
    <t>CG4859-PF</t>
  </si>
  <si>
    <t>CG4859-PG</t>
  </si>
  <si>
    <t>CG4859-PH</t>
  </si>
  <si>
    <t>CG4859-PI</t>
  </si>
  <si>
    <t>CG4859-PJ</t>
  </si>
  <si>
    <t>CG4859-PK</t>
  </si>
  <si>
    <t>CG2025-PA</t>
  </si>
  <si>
    <t>CG6421-PA</t>
  </si>
  <si>
    <t>CG6283-PA</t>
  </si>
  <si>
    <t>CG8823-PA</t>
  </si>
  <si>
    <t>CG6868-PA</t>
  </si>
  <si>
    <t>CG6414-PA</t>
  </si>
  <si>
    <t>CG11864-PA</t>
  </si>
  <si>
    <t>CG16998-PA</t>
  </si>
  <si>
    <t>CG31918-PA</t>
  </si>
  <si>
    <t>CG4200-PA</t>
  </si>
  <si>
    <t>CG8170-PA</t>
  </si>
  <si>
    <t>CG8170-PB</t>
  </si>
  <si>
    <t>CG4559-PC</t>
  </si>
  <si>
    <t>CG4559-PB</t>
  </si>
  <si>
    <t>CG4559-PA</t>
  </si>
  <si>
    <t>CG9672-PA</t>
  </si>
  <si>
    <t>CG31265-PA</t>
  </si>
  <si>
    <t>CG30187-PD</t>
  </si>
  <si>
    <t>CG30187-PC</t>
  </si>
  <si>
    <t>CG30083-PB</t>
  </si>
  <si>
    <t>CG10772-PF</t>
  </si>
  <si>
    <t>CG10772-PD</t>
  </si>
  <si>
    <t>CG10772-PB</t>
  </si>
  <si>
    <t>CG10772-PC</t>
  </si>
  <si>
    <t>CG10772-PA</t>
  </si>
  <si>
    <t>CG1391-PA</t>
  </si>
  <si>
    <t>CG1391-PC</t>
  </si>
  <si>
    <t>CG1391-PD</t>
  </si>
  <si>
    <t>CG1391-PB</t>
  </si>
  <si>
    <t>CG1391-PE</t>
  </si>
  <si>
    <t>CG31619-PC</t>
  </si>
  <si>
    <t>CG31619-PB</t>
  </si>
  <si>
    <t>CG31619-PA</t>
  </si>
  <si>
    <t>CG31619-PD</t>
  </si>
  <si>
    <t>CG2493-PA</t>
  </si>
  <si>
    <t>CG33276-PB</t>
  </si>
  <si>
    <t>CG31326-PA</t>
  </si>
  <si>
    <t>CG11771-PA</t>
  </si>
  <si>
    <t>CG4017-PA</t>
  </si>
  <si>
    <t>CG3355-PA</t>
  </si>
  <si>
    <t>CG3355-PB</t>
  </si>
  <si>
    <t>CG17404-PB</t>
  </si>
  <si>
    <t>CG17876-PA</t>
  </si>
  <si>
    <t>CG31202-PA</t>
  </si>
  <si>
    <t>CG5517-PB</t>
  </si>
  <si>
    <t>CG18754-PB</t>
  </si>
  <si>
    <t>CG14088-PB</t>
  </si>
  <si>
    <t>CG12558-PA</t>
  </si>
  <si>
    <t>CG16756-PA</t>
  </si>
  <si>
    <t>CG31661-PA</t>
  </si>
  <si>
    <t>CG4723-PA</t>
  </si>
  <si>
    <t>CG2528-PB</t>
  </si>
  <si>
    <t>CG2528-PC</t>
  </si>
  <si>
    <t>CG13650-PB</t>
  </si>
  <si>
    <t>CG5715-PA</t>
  </si>
  <si>
    <t>CG14760-PA</t>
  </si>
  <si>
    <t>CG2200-PA</t>
  </si>
  <si>
    <t>CG31269-PB</t>
  </si>
  <si>
    <t>CG34139-PB</t>
  </si>
  <si>
    <t>CG34139-PD</t>
  </si>
  <si>
    <t>CG10747-PA</t>
  </si>
  <si>
    <t>CG9364-PE</t>
  </si>
  <si>
    <t>CG9364-PD</t>
  </si>
  <si>
    <t>CG9364-PA</t>
  </si>
  <si>
    <t>CG9364-PB</t>
  </si>
  <si>
    <t>CG9364-PC</t>
  </si>
  <si>
    <t>CG9364-PF</t>
  </si>
  <si>
    <t>CG40160-PA</t>
  </si>
  <si>
    <t>CG16799-PA</t>
  </si>
  <si>
    <t>CG13283-PA</t>
  </si>
  <si>
    <t>CG7908-PB</t>
  </si>
  <si>
    <t>CG7908-PA</t>
  </si>
  <si>
    <t>CG3373-PA</t>
  </si>
  <si>
    <t>CG6453-PA</t>
  </si>
  <si>
    <t>CG18734-PB</t>
  </si>
  <si>
    <t>CG18734-PE</t>
  </si>
  <si>
    <t>CG18734-PG</t>
  </si>
  <si>
    <t>CG18734-PA</t>
  </si>
  <si>
    <t>CG18734-PD</t>
  </si>
  <si>
    <t>CG18734-PC</t>
  </si>
  <si>
    <t>CG18734-PF</t>
  </si>
  <si>
    <t>CG18734-PH</t>
  </si>
  <si>
    <t>CG18734-PI</t>
  </si>
  <si>
    <t>CG32130-PA</t>
  </si>
  <si>
    <t>CG32130-PB</t>
  </si>
  <si>
    <t>CG32130-PC</t>
  </si>
  <si>
    <t>CG32130-PD</t>
  </si>
  <si>
    <t>CG32130-PE</t>
  </si>
  <si>
    <t>CG33462-PA</t>
  </si>
  <si>
    <t>CG6462-PA</t>
  </si>
  <si>
    <t>CG4920-PA</t>
  </si>
  <si>
    <t>CG32483-PA</t>
  </si>
  <si>
    <t>CG15873-PA</t>
  </si>
  <si>
    <t>CG13744-PA</t>
  </si>
  <si>
    <t>CG7329-PA</t>
  </si>
  <si>
    <t>CG31199-PA</t>
  </si>
  <si>
    <t>CG4793-PD</t>
  </si>
  <si>
    <t>CG5210-PA</t>
  </si>
  <si>
    <t>CG4259-PA</t>
  </si>
  <si>
    <t>CG33174-PD</t>
  </si>
  <si>
    <t>CG33174-PA</t>
  </si>
  <si>
    <t>CG33174-PE</t>
  </si>
  <si>
    <t>CG33174-PF</t>
  </si>
  <si>
    <t>CG1964-PA</t>
  </si>
  <si>
    <t>CG11843-PA</t>
  </si>
  <si>
    <t>CG4477-PB</t>
  </si>
  <si>
    <t>CG7863-PA</t>
  </si>
  <si>
    <t>CG5909-PA</t>
  </si>
  <si>
    <t>CG11600-PB</t>
  </si>
  <si>
    <t>CG7791-PA</t>
  </si>
  <si>
    <t>CG6865-PA</t>
  </si>
  <si>
    <t>CG6865-PB</t>
  </si>
  <si>
    <t>CG30002-PB</t>
  </si>
  <si>
    <t>CG7649-PC</t>
  </si>
  <si>
    <t>CG7649-PD</t>
  </si>
  <si>
    <t>CG4927-PC</t>
  </si>
  <si>
    <t>CG6225-PA</t>
  </si>
  <si>
    <t>CG6225-PB</t>
  </si>
  <si>
    <t>CG1583-PB</t>
  </si>
  <si>
    <t>CG9002-PA</t>
  </si>
  <si>
    <t>CG9002-PB</t>
  </si>
  <si>
    <t>CG7542-PA</t>
  </si>
  <si>
    <t>CG11841-PA</t>
  </si>
  <si>
    <t>CG12951-PA</t>
  </si>
  <si>
    <t>CG4847-PA</t>
  </si>
  <si>
    <t>CG4847-PC</t>
  </si>
  <si>
    <t>CG4847-PD</t>
  </si>
  <si>
    <t>CG4847-PB</t>
  </si>
  <si>
    <t>CG4847-PE</t>
  </si>
  <si>
    <t>CG32277-PA</t>
  </si>
  <si>
    <t>CG6962-PA</t>
  </si>
  <si>
    <t>CG4852-PA</t>
  </si>
  <si>
    <t>CG6431-PB</t>
  </si>
  <si>
    <t>CG6431-PC</t>
  </si>
  <si>
    <t>CG6508-PA</t>
  </si>
  <si>
    <t>CG6753-PB</t>
  </si>
  <si>
    <t>CG10586-PA</t>
  </si>
  <si>
    <t>CG42335-PC</t>
  </si>
  <si>
    <t>CG42335-PD</t>
  </si>
  <si>
    <t>CG10587-PA</t>
  </si>
  <si>
    <t>CG15255-PA</t>
  </si>
  <si>
    <t>CG31928-PA</t>
  </si>
  <si>
    <t>CG31198-PA</t>
  </si>
  <si>
    <t>CG2658-PA</t>
  </si>
  <si>
    <t>CG2658-PB</t>
  </si>
  <si>
    <t>CG1257-PA</t>
  </si>
  <si>
    <t>CG17192-PA</t>
  </si>
  <si>
    <t>CG3942-PA</t>
  </si>
  <si>
    <t>CG5367-PA</t>
  </si>
  <si>
    <t>CG14231-PA</t>
  </si>
  <si>
    <t>CG14231-PB</t>
  </si>
  <si>
    <t>CG11029-PA</t>
  </si>
  <si>
    <t>CG1632-PA</t>
  </si>
  <si>
    <t>CG11840-PA</t>
  </si>
  <si>
    <t>CG12350-PA</t>
  </si>
  <si>
    <t>CG14516-PB</t>
  </si>
  <si>
    <t>CG14516-PA</t>
  </si>
  <si>
    <t>CG8464-PA</t>
  </si>
  <si>
    <t>CG1108-PA</t>
  </si>
  <si>
    <t>CG16749-PA</t>
  </si>
  <si>
    <t>CG4439-PA</t>
  </si>
  <si>
    <t>CG3589-PA</t>
  </si>
  <si>
    <t>CG3505-PA</t>
  </si>
  <si>
    <t>CG7170-PA</t>
  </si>
  <si>
    <t>CG31871-PA</t>
  </si>
  <si>
    <t>CG31445-PA</t>
  </si>
  <si>
    <t>CG2818-PA</t>
  </si>
  <si>
    <t>CG2818-PB</t>
  </si>
  <si>
    <t>CG33329-PC</t>
  </si>
  <si>
    <t>CG14704-PC</t>
  </si>
  <si>
    <t>CG14704-PB</t>
  </si>
  <si>
    <t>CG14704-PA</t>
  </si>
  <si>
    <t>CG6429-PA</t>
  </si>
  <si>
    <t>CG3097-PA</t>
  </si>
  <si>
    <t>CG31034-PA</t>
  </si>
  <si>
    <t>CG14527-PA</t>
  </si>
  <si>
    <t>CG8952-PA</t>
  </si>
  <si>
    <t>CG11192-PB</t>
  </si>
  <si>
    <t>CG30371-PA</t>
  </si>
  <si>
    <t>CG8870-PA</t>
  </si>
  <si>
    <t>CG7169-PA</t>
  </si>
  <si>
    <t>CG32473-PA</t>
  </si>
  <si>
    <t>CG32473-PC</t>
  </si>
  <si>
    <t>CG32473-PB</t>
  </si>
  <si>
    <t>CG7573-PB</t>
  </si>
  <si>
    <t>CG7351-PA</t>
  </si>
  <si>
    <t>CG33935-PC</t>
  </si>
  <si>
    <t>CG6298-PA</t>
  </si>
  <si>
    <t>CG6298-PB</t>
  </si>
  <si>
    <t>CG9681-PA</t>
  </si>
  <si>
    <t>CG30098-PA</t>
  </si>
  <si>
    <t>CG14746-PA</t>
  </si>
  <si>
    <t>CG9673-PA</t>
  </si>
  <si>
    <t>CG30289-PA</t>
  </si>
  <si>
    <t>CG7529-PA</t>
  </si>
  <si>
    <t>CG6426-PA</t>
  </si>
  <si>
    <t>CG9565-PA</t>
  </si>
  <si>
    <t>CG10663-PB</t>
  </si>
  <si>
    <t>CG8329-PA</t>
  </si>
  <si>
    <t>CG3903-PA</t>
  </si>
  <si>
    <t>CG3903-PB</t>
  </si>
  <si>
    <t>CG3903-PC</t>
  </si>
  <si>
    <t>CG3903-PD</t>
  </si>
  <si>
    <t>CG3903-PE</t>
  </si>
  <si>
    <t>CG30286-PB</t>
  </si>
  <si>
    <t>CG30286-PC</t>
  </si>
  <si>
    <t>CG5527-PA</t>
  </si>
  <si>
    <t>CG6296-PA</t>
  </si>
  <si>
    <t>CG11055-PB</t>
  </si>
  <si>
    <t>CG11055-PA</t>
  </si>
  <si>
    <t>CG11055-PC</t>
  </si>
  <si>
    <t>CG2054-PA</t>
  </si>
  <si>
    <t>CG9507-PA</t>
  </si>
  <si>
    <t>CG18135-PA</t>
  </si>
  <si>
    <t>CG18135-PB</t>
  </si>
  <si>
    <t>CG18135-PC</t>
  </si>
  <si>
    <t>CG18135-PD</t>
  </si>
  <si>
    <t>CG1505-PB</t>
  </si>
  <si>
    <t>CG30283-PB</t>
  </si>
  <si>
    <t>CG5849-PA</t>
  </si>
  <si>
    <t>CG5849-PB</t>
  </si>
  <si>
    <t>CG9000-PA</t>
  </si>
  <si>
    <t>CG12386-PA</t>
  </si>
  <si>
    <t>CG30288-PC</t>
  </si>
  <si>
    <t>CG30091-PA</t>
  </si>
  <si>
    <t>CG4096-PB</t>
  </si>
  <si>
    <t>CG4096-PC</t>
  </si>
  <si>
    <t>CG7798-PA</t>
  </si>
  <si>
    <t>CG8693-PA</t>
  </si>
  <si>
    <t>CG31954-PA</t>
  </si>
  <si>
    <t>CG12351-PA</t>
  </si>
  <si>
    <t>CG14061-PA</t>
  </si>
  <si>
    <t>CG6465-PA</t>
  </si>
  <si>
    <t>CG17240-PA</t>
  </si>
  <si>
    <t>CG42252-PB</t>
  </si>
  <si>
    <t>CG42252-PD</t>
  </si>
  <si>
    <t>CG32269-PA</t>
  </si>
  <si>
    <t>CG4169-PA</t>
  </si>
  <si>
    <t>CG8774-PB</t>
  </si>
  <si>
    <t>CG8774-PA</t>
  </si>
  <si>
    <t>CG17134-PA</t>
  </si>
  <si>
    <t>CG3376-PA</t>
  </si>
  <si>
    <t>CG3376-PB</t>
  </si>
  <si>
    <t>CG3376-PC</t>
  </si>
  <si>
    <t>CG3074-PB</t>
  </si>
  <si>
    <t>CG3074-PA</t>
  </si>
  <si>
    <t>CG9997-PA</t>
  </si>
  <si>
    <t>CG11529-PA</t>
  </si>
  <si>
    <t>CG4399-PC</t>
  </si>
  <si>
    <t>CG4399-PB</t>
  </si>
  <si>
    <t>CG4399-PD</t>
  </si>
  <si>
    <t>CG8196-PA</t>
  </si>
  <si>
    <t>CG7685-PA</t>
  </si>
  <si>
    <t>CG5068-PA</t>
  </si>
  <si>
    <t>CG11874-PA</t>
  </si>
  <si>
    <t>CG6018-PA</t>
  </si>
  <si>
    <t>CG18585-PA</t>
  </si>
  <si>
    <t>CG14902-PA</t>
  </si>
  <si>
    <t>CG32271-PA</t>
  </si>
  <si>
    <t>CG12110-PC</t>
  </si>
  <si>
    <t>CG12110-PB</t>
  </si>
  <si>
    <t>CG12110-PA</t>
  </si>
  <si>
    <t>CG12110-PD</t>
  </si>
  <si>
    <t>CG12110-PF</t>
  </si>
  <si>
    <t>CG8058-PA</t>
  </si>
  <si>
    <t>CG8058-PC</t>
  </si>
  <si>
    <t>CG8058-PB</t>
  </si>
  <si>
    <t>CG15485-PA</t>
  </si>
  <si>
    <t>CG3841-PA</t>
  </si>
  <si>
    <t>CG3841-PB</t>
  </si>
  <si>
    <t>CG30028-PA</t>
  </si>
  <si>
    <t>CG18030-PA</t>
  </si>
  <si>
    <t>CG10175-PB</t>
  </si>
  <si>
    <t>CG10175-PC</t>
  </si>
  <si>
    <t>CG10175-PA</t>
  </si>
  <si>
    <t>CG30503-PA</t>
  </si>
  <si>
    <t>CG30503-PB</t>
  </si>
  <si>
    <t>CG8481-PA</t>
  </si>
  <si>
    <t>CG8481-PB</t>
  </si>
  <si>
    <t>CG9953-PA</t>
  </si>
  <si>
    <t>CG5860-PA</t>
  </si>
  <si>
    <t>CG33225-PB</t>
  </si>
  <si>
    <t>CG6232-PA</t>
  </si>
  <si>
    <t>CG6232-PC</t>
  </si>
  <si>
    <t>CG6262-PA</t>
  </si>
  <si>
    <t>CG6262-PB</t>
  </si>
  <si>
    <t>CG6262-PC</t>
  </si>
  <si>
    <t>CG33103-PC</t>
  </si>
  <si>
    <t>CG33103-PE</t>
  </si>
  <si>
    <t>CG33103-PF</t>
  </si>
  <si>
    <t>CG33103-PG</t>
  </si>
  <si>
    <t>CG33458-PA</t>
  </si>
  <si>
    <t>CG1780-PA</t>
  </si>
  <si>
    <t>CG1780-PB</t>
  </si>
  <si>
    <t>CG17191-PA</t>
  </si>
  <si>
    <t>CG3700-PA</t>
  </si>
  <si>
    <t>CG3700-PB</t>
  </si>
  <si>
    <t>CG12385-PA</t>
  </si>
  <si>
    <t>CG30287-PA</t>
  </si>
  <si>
    <t>CG9858-PA</t>
  </si>
  <si>
    <t>CG17475-PA</t>
  </si>
  <si>
    <t>CG31220-PB</t>
  </si>
  <si>
    <t>CG3044-PA</t>
  </si>
  <si>
    <t>CG4725-PA</t>
  </si>
  <si>
    <t>CG12374-PA</t>
  </si>
  <si>
    <t>CG1440-PA</t>
  </si>
  <si>
    <t>CG1440-PB</t>
  </si>
  <si>
    <t>CG1440-PC</t>
  </si>
  <si>
    <t>CG3620-PD</t>
  </si>
  <si>
    <t>CG3620-PC</t>
  </si>
  <si>
    <t>CG3620-PA</t>
  </si>
  <si>
    <t>CG3620-PB</t>
  </si>
  <si>
    <t>CG5370-PA</t>
  </si>
  <si>
    <t>CG8299-PA</t>
  </si>
  <si>
    <t>CG4914-PA</t>
  </si>
  <si>
    <t>CG4815-PA</t>
  </si>
  <si>
    <t>CG5863-PA</t>
  </si>
  <si>
    <t>CG5295-PA</t>
  </si>
  <si>
    <t>CG5295-PB</t>
  </si>
  <si>
    <t>CG17572-PA</t>
  </si>
  <si>
    <t>CG14934-PA</t>
  </si>
  <si>
    <t>CG10764-PA</t>
  </si>
  <si>
    <t>CG15002-PB</t>
  </si>
  <si>
    <t>CG9294-PB</t>
  </si>
  <si>
    <t>CG12256-PA</t>
  </si>
  <si>
    <t>CG3775-PA</t>
  </si>
  <si>
    <t>CG3488-PA</t>
  </si>
  <si>
    <t>CG3488-PB</t>
  </si>
  <si>
    <t>CG8172-PD</t>
  </si>
  <si>
    <t>CG8172-PE</t>
  </si>
  <si>
    <t>CG8172-PF</t>
  </si>
  <si>
    <t>CG9505-PA</t>
  </si>
  <si>
    <t>CG13430-PA</t>
  </si>
  <si>
    <t>CG13430-PB</t>
  </si>
  <si>
    <t>CG4678-PD</t>
  </si>
  <si>
    <t>CG4678-PE</t>
  </si>
  <si>
    <t>CG4678-PF</t>
  </si>
  <si>
    <t>CG4678-PG</t>
  </si>
  <si>
    <t>CG4678-PI</t>
  </si>
  <si>
    <t>CG4650-PB</t>
  </si>
  <si>
    <t>CG17116-PA</t>
  </si>
  <si>
    <t>CG4390-PB</t>
  </si>
  <si>
    <t>CG4390-PA</t>
  </si>
  <si>
    <t>CG8827-PA</t>
  </si>
  <si>
    <t>CG8827-PB</t>
  </si>
  <si>
    <t>CG14523-PA</t>
  </si>
  <si>
    <t>CG1548-PA</t>
  </si>
  <si>
    <t>CG30031-PA</t>
  </si>
  <si>
    <t>CG8460-PA</t>
  </si>
  <si>
    <t>CG33226-PC</t>
  </si>
  <si>
    <t>CG32376-PA</t>
  </si>
  <si>
    <t>CG4979-PA</t>
  </si>
  <si>
    <t>CG8690-PA</t>
  </si>
  <si>
    <t>CG11824-PA</t>
  </si>
  <si>
    <t>CG8869-PA</t>
  </si>
  <si>
    <t>CG9697-PA</t>
  </si>
  <si>
    <t>CG4538-PA</t>
  </si>
  <si>
    <t>CG4538-PB</t>
  </si>
  <si>
    <t>CG1089-PA</t>
  </si>
  <si>
    <t>CG9581-PA</t>
  </si>
  <si>
    <t>CG4467-PA</t>
  </si>
  <si>
    <t>CG4467-PB</t>
  </si>
  <si>
    <t>CG30293-PA</t>
  </si>
  <si>
    <t>CG10477-PA</t>
  </si>
  <si>
    <t>CG6295-PA</t>
  </si>
  <si>
    <t>CG17477-PA</t>
  </si>
  <si>
    <t>CG9463-PA</t>
  </si>
  <si>
    <t>CG6718-PB</t>
  </si>
  <si>
    <t>CG6718-PC</t>
  </si>
  <si>
    <t>CG6718-PD</t>
  </si>
  <si>
    <t>CG6718-PA</t>
  </si>
  <si>
    <t>CG8577-PA</t>
  </si>
  <si>
    <t>CG7367-PB</t>
  </si>
  <si>
    <t>CG7367-PC</t>
  </si>
  <si>
    <t>CG9649-PA</t>
  </si>
  <si>
    <t>CG9806-PA</t>
  </si>
  <si>
    <t>CG4406-PA</t>
  </si>
  <si>
    <t>CG17239-PA</t>
  </si>
  <si>
    <t>CG8988-PA</t>
  </si>
  <si>
    <t>CG1773-PA</t>
  </si>
  <si>
    <t>CG7365-PA</t>
  </si>
  <si>
    <t>CG32351-PA</t>
  </si>
  <si>
    <t>CG17242-PA</t>
  </si>
  <si>
    <t>CG9001-PA</t>
  </si>
  <si>
    <t>CG9287-PA</t>
  </si>
  <si>
    <t>CG6974-PA</t>
  </si>
  <si>
    <t>CG10133-PA</t>
  </si>
  <si>
    <t>CG5663-PA</t>
  </si>
  <si>
    <t>CG31219-PA</t>
  </si>
  <si>
    <t>CG31219-PB</t>
  </si>
  <si>
    <t>CG3622-PA</t>
  </si>
  <si>
    <t>CG3622-PC</t>
  </si>
  <si>
    <t>CG3622-PD</t>
  </si>
  <si>
    <t>CG3622-PE</t>
  </si>
  <si>
    <t>CG3795-PA</t>
  </si>
  <si>
    <t>CG6071-PA</t>
  </si>
  <si>
    <t>CG2772-PA</t>
  </si>
  <si>
    <t>CG1121-PA</t>
  </si>
  <si>
    <t>CG3810-PC</t>
  </si>
  <si>
    <t>CG3810-PB</t>
  </si>
  <si>
    <t>CG3810-PA</t>
  </si>
  <si>
    <t>CG32382-PB</t>
  </si>
  <si>
    <t>CG9485-PB</t>
  </si>
  <si>
    <t>CG9485-PA</t>
  </si>
  <si>
    <t>CG9485-PC</t>
  </si>
  <si>
    <t>CG9485-PD</t>
  </si>
  <si>
    <t>CG18180-PA</t>
  </si>
  <si>
    <t>CG8424-PA</t>
  </si>
  <si>
    <t>CG11911-PA</t>
  </si>
  <si>
    <t>CG6069-PA</t>
  </si>
  <si>
    <t>CG10469-PA</t>
  </si>
  <si>
    <t>CG32063-PB</t>
  </si>
  <si>
    <t>CG17292-PA</t>
  </si>
  <si>
    <t>CG17292-PB</t>
  </si>
  <si>
    <t>CG10588-PA</t>
  </si>
  <si>
    <t>CG13423-PA</t>
  </si>
  <si>
    <t>CG18140-PA</t>
  </si>
  <si>
    <t>CG3117-PB</t>
  </si>
  <si>
    <t>CG5932-PA</t>
  </si>
  <si>
    <t>CG7118-PA</t>
  </si>
  <si>
    <t>CG30090-PA</t>
  </si>
  <si>
    <t>CG30414-PA</t>
  </si>
  <si>
    <t>CG30414-PB</t>
  </si>
  <si>
    <t>CG1214-PA</t>
  </si>
  <si>
    <t>CG14745-PA</t>
  </si>
  <si>
    <t>CG10992-PA</t>
  </si>
  <si>
    <t>CG3108-PA</t>
  </si>
  <si>
    <t>CG4757-PA</t>
  </si>
  <si>
    <t>CG9897-PA</t>
  </si>
  <si>
    <t>CG10104-PA</t>
  </si>
  <si>
    <t>CG6639-PA</t>
  </si>
  <si>
    <t>CG9307-PA</t>
  </si>
  <si>
    <t>CG8696-PA</t>
  </si>
  <si>
    <t>CG3344-PA</t>
  </si>
  <si>
    <t>CG14820-PA</t>
  </si>
  <si>
    <t>CG15758-PB</t>
  </si>
  <si>
    <t>CG32834-PB</t>
  </si>
  <si>
    <t>CG14990-PA</t>
  </si>
  <si>
    <t>CG32454-PA</t>
  </si>
  <si>
    <t>CG9936-PC</t>
  </si>
  <si>
    <t>CG9936-PD</t>
  </si>
  <si>
    <t>CG9936-PE</t>
  </si>
  <si>
    <t>CG3635-PB</t>
  </si>
  <si>
    <t>CG3635-PC</t>
  </si>
  <si>
    <t>CG8947-PA</t>
  </si>
  <si>
    <t>CG6917-PA</t>
  </si>
  <si>
    <t>CG10475-PA</t>
  </si>
  <si>
    <t>CG6696-PA</t>
  </si>
  <si>
    <t>CG18802-PA</t>
  </si>
  <si>
    <t>CG32762-PA</t>
  </si>
  <si>
    <t>CG14892-PA</t>
  </si>
  <si>
    <t>CG9465-PB</t>
  </si>
  <si>
    <t>CG31019-PA</t>
  </si>
  <si>
    <t>CG31233-PA</t>
  </si>
  <si>
    <t>CG9468-PA</t>
  </si>
  <si>
    <t>CG13318-PA</t>
  </si>
  <si>
    <t>CG6337-PA</t>
  </si>
  <si>
    <t>CG30375-PA</t>
  </si>
  <si>
    <t>CG10280-PA</t>
  </si>
  <si>
    <t>CG10280-PB</t>
  </si>
  <si>
    <t>CG6692-PB</t>
  </si>
  <si>
    <t>CG6692-PA</t>
  </si>
  <si>
    <t>CG6692-PC</t>
  </si>
  <si>
    <t>CG6692-PD</t>
  </si>
  <si>
    <t>CG31217-PA</t>
  </si>
  <si>
    <t>CG1794-PB</t>
  </si>
  <si>
    <t>CG11598-PB</t>
  </si>
  <si>
    <t>CG12869-PA</t>
  </si>
  <si>
    <t>CG7340-PB</t>
  </si>
  <si>
    <t>CG7340-PD</t>
  </si>
  <si>
    <t>CG1299-PA</t>
  </si>
  <si>
    <t>CG17283-PA</t>
  </si>
  <si>
    <t>CG5282-PA</t>
  </si>
  <si>
    <t>CG5045-PA</t>
  </si>
  <si>
    <t>CG3502-PB</t>
  </si>
  <si>
    <t>CG6168-PB</t>
  </si>
  <si>
    <t>CG6512-PB</t>
  </si>
  <si>
    <t>CG6512-PA</t>
  </si>
  <si>
    <t>CG4008-PA</t>
  </si>
  <si>
    <t>CG30025-PA</t>
  </si>
  <si>
    <t>CG6372-PA</t>
  </si>
  <si>
    <t>CG30323-PB</t>
  </si>
  <si>
    <t>CG8091-PA</t>
  </si>
  <si>
    <t>CG8562-PA</t>
  </si>
  <si>
    <t>CG13282-PA</t>
  </si>
  <si>
    <t>CG14823-PA</t>
  </si>
  <si>
    <t>CG14823-PB</t>
  </si>
  <si>
    <t>CG14823-PD</t>
  </si>
  <si>
    <t>CG4998-PA</t>
  </si>
  <si>
    <t>CG4998-PB</t>
  </si>
  <si>
    <t>CG4475-PA</t>
  </si>
  <si>
    <t>CG4475-PC</t>
  </si>
  <si>
    <t>CG4475-PB</t>
  </si>
  <si>
    <t>CG3731-PA</t>
  </si>
  <si>
    <t>CG3731-PB</t>
  </si>
  <si>
    <t>CG3991-PD</t>
  </si>
  <si>
    <t>CG3991-PA</t>
  </si>
  <si>
    <t>CG32833-PA</t>
  </si>
  <si>
    <t>CG7565-PA</t>
  </si>
  <si>
    <t>CG2505-PA</t>
  </si>
  <si>
    <t>CG5322-PA</t>
  </si>
  <si>
    <t>CG2915-PB</t>
  </si>
  <si>
    <t>CG2915-PA</t>
  </si>
  <si>
    <t>CG7142-PA</t>
  </si>
  <si>
    <t>CG15046-PA</t>
  </si>
  <si>
    <t>CG9660-PA</t>
  </si>
  <si>
    <t>CG9660-PD</t>
  </si>
  <si>
    <t>CG9660-PC</t>
  </si>
  <si>
    <t>CG9660-PB</t>
  </si>
  <si>
    <t>CG9660-PE</t>
  </si>
  <si>
    <t>CG9660-PF</t>
  </si>
  <si>
    <t>CG5246-PA</t>
  </si>
  <si>
    <t>CG9372-PA</t>
  </si>
  <si>
    <t>CG16869-PA</t>
  </si>
  <si>
    <t>CG32260-PA</t>
  </si>
  <si>
    <t>CG3066-PA</t>
  </si>
  <si>
    <t>CG17234-PA</t>
  </si>
  <si>
    <t>CG9377-PA</t>
  </si>
  <si>
    <t>CG5682-PA</t>
  </si>
  <si>
    <t>CG17097-PB</t>
  </si>
  <si>
    <t>CG32052-PC</t>
  </si>
  <si>
    <t>CG18563-PB</t>
  </si>
  <si>
    <t>CG30088-PB</t>
  </si>
  <si>
    <t>CG32383-PB</t>
  </si>
  <si>
    <t>CG11430-PB</t>
  </si>
  <si>
    <t>CG11430-PA</t>
  </si>
  <si>
    <t>CG11430-PE</t>
  </si>
  <si>
    <t>CG11159-PA</t>
  </si>
  <si>
    <t>CG17148-PA</t>
  </si>
  <si>
    <t>CG31091-PB</t>
  </si>
  <si>
    <t>CG3692-PA</t>
  </si>
  <si>
    <t>CG33159-PA</t>
  </si>
  <si>
    <t>CG4606-PA</t>
  </si>
  <si>
    <t>CG1165-PA</t>
  </si>
  <si>
    <t>CG3088-PA</t>
  </si>
  <si>
    <t>CG33459-PA</t>
  </si>
  <si>
    <t>CG14945-PB</t>
  </si>
  <si>
    <t>CG14945-PA</t>
  </si>
  <si>
    <t>CG12387-PA</t>
  </si>
  <si>
    <t>CG9761-PA</t>
  </si>
  <si>
    <t>CG9761-PB</t>
  </si>
  <si>
    <t>CG7631-PA</t>
  </si>
  <si>
    <t>CG33461-PB</t>
  </si>
  <si>
    <t>CG6567-PB</t>
  </si>
  <si>
    <t>CG3009-PA</t>
  </si>
  <si>
    <t>CG3009-PB</t>
  </si>
  <si>
    <t>CG6483-PA</t>
  </si>
  <si>
    <t>CG1304-PA</t>
  </si>
  <si>
    <t>CG11668-PA</t>
  </si>
  <si>
    <t>CG12582-PA</t>
  </si>
  <si>
    <t>CG17571-PA</t>
  </si>
  <si>
    <t>CG2071-PA</t>
  </si>
  <si>
    <t>CG18417-PA</t>
  </si>
  <si>
    <t>CG4472-PA</t>
  </si>
  <si>
    <t>CG5255-PA</t>
  </si>
  <si>
    <t>CG33080-PA</t>
  </si>
  <si>
    <t>CG33080-PB</t>
  </si>
  <si>
    <t>CG9634-PA</t>
  </si>
  <si>
    <t>CG4386-PA</t>
  </si>
  <si>
    <t>CG8945-PC</t>
  </si>
  <si>
    <t>CG6041-PA</t>
  </si>
  <si>
    <t>CG11669-PA</t>
  </si>
  <si>
    <t>CG1179-PA</t>
  </si>
  <si>
    <t>CG10163-PA</t>
  </si>
  <si>
    <t>CG5896-PA</t>
  </si>
  <si>
    <t>CG5896-PB</t>
  </si>
  <si>
    <t>CG4750-PA</t>
  </si>
  <si>
    <t>CG4750-PC</t>
  </si>
  <si>
    <t>CG4637-PB</t>
  </si>
  <si>
    <t>CG6763-PA</t>
  </si>
  <si>
    <t>CG31821-PA</t>
  </si>
  <si>
    <t>CG3132-PA</t>
  </si>
  <si>
    <t>CG33128-PA</t>
  </si>
  <si>
    <t>CG16996-PA</t>
  </si>
  <si>
    <t>CG9116-PA</t>
  </si>
  <si>
    <t>CG32523-PA</t>
  </si>
  <si>
    <t>CG6277-PA</t>
  </si>
  <si>
    <t>CG1371-PA</t>
  </si>
  <si>
    <t>CG7025-PA</t>
  </si>
  <si>
    <t>CG14529-PA</t>
  </si>
  <si>
    <t>CG6113-PA</t>
  </si>
  <si>
    <t>CG6113-PB</t>
  </si>
  <si>
    <t>CG1597-PC</t>
  </si>
  <si>
    <t>CG4574-PG</t>
  </si>
  <si>
    <t>CG4574-PH</t>
  </si>
  <si>
    <t>CG8564-PC</t>
  </si>
  <si>
    <t>CG11509-PA</t>
  </si>
  <si>
    <t>CG1131-PC</t>
  </si>
  <si>
    <t>CG1131-PD</t>
  </si>
  <si>
    <t>CG42275-PP</t>
  </si>
  <si>
    <t>CG13340-PB</t>
  </si>
  <si>
    <t>CG2105-PC</t>
  </si>
  <si>
    <t>CG9850-PD</t>
  </si>
  <si>
    <t>CG9850-PE</t>
  </si>
  <si>
    <t>CG9850-PF</t>
  </si>
  <si>
    <t>CG8972-PB</t>
  </si>
  <si>
    <t>CG34127-PC</t>
  </si>
  <si>
    <t>CG8560-PB</t>
  </si>
  <si>
    <t>CG34447-PB</t>
  </si>
  <si>
    <t>CG1009-PH</t>
  </si>
  <si>
    <t>CG1009-PI</t>
  </si>
  <si>
    <t>CG6863-PC</t>
  </si>
  <si>
    <t>CG7996-PC</t>
  </si>
  <si>
    <t>CG4428-PB</t>
  </si>
  <si>
    <t>CG1004-PB</t>
  </si>
  <si>
    <t>CG31683-PB</t>
  </si>
  <si>
    <t>CG14869-PE</t>
  </si>
  <si>
    <t>CG14869-PC</t>
  </si>
  <si>
    <t>CG31146-PE</t>
  </si>
  <si>
    <t>CG11951-PB</t>
  </si>
  <si>
    <t>CG12388-PC</t>
  </si>
  <si>
    <t>CG6265-PD</t>
  </si>
  <si>
    <t>CG6265-PE</t>
  </si>
  <si>
    <t>CG6711-PB</t>
  </si>
  <si>
    <t>CG34420-PD</t>
  </si>
  <si>
    <t>CG6361-PC</t>
  </si>
  <si>
    <t>CG42255-PB</t>
  </si>
  <si>
    <t>CG31728-PC</t>
  </si>
  <si>
    <t>CG18223-PC</t>
  </si>
  <si>
    <t>CG3499-PD</t>
  </si>
  <si>
    <t>CG31926-PB</t>
  </si>
  <si>
    <t>CG5518-PD</t>
  </si>
  <si>
    <t>CG34409-PB</t>
  </si>
  <si>
    <t>CG8552-PD</t>
  </si>
  <si>
    <t>CG4058-PC</t>
  </si>
  <si>
    <t>CG2056-PC</t>
  </si>
  <si>
    <t>CG2056-PD</t>
  </si>
  <si>
    <t>CG8492-PD</t>
  </si>
  <si>
    <t>CG8586-PB</t>
  </si>
  <si>
    <t>CG8586-PC</t>
  </si>
  <si>
    <t>CG11956-PD</t>
  </si>
  <si>
    <t>CG6291-PB</t>
  </si>
  <si>
    <t>CG31427-PE</t>
  </si>
  <si>
    <t>CG31427-PF</t>
  </si>
  <si>
    <t>CG10593-PB</t>
  </si>
  <si>
    <t>CG4408-PB</t>
  </si>
  <si>
    <t>CG42264-PB</t>
  </si>
  <si>
    <t>CG9092-PB</t>
  </si>
  <si>
    <t>CG4267-PB</t>
  </si>
  <si>
    <t>CG10882-PB</t>
  </si>
  <si>
    <t>CG10882-PC</t>
  </si>
  <si>
    <t>CG8213-PD</t>
  </si>
  <si>
    <t>CG13772-PB</t>
  </si>
  <si>
    <t>CG14526-PC</t>
  </si>
  <si>
    <t>CG8107-PB</t>
  </si>
  <si>
    <t>CG6154-PD</t>
  </si>
  <si>
    <t>CG8539-PB</t>
  </si>
  <si>
    <t>CG16965-PC</t>
  </si>
  <si>
    <t>CG4572-PD</t>
  </si>
  <si>
    <t>CG17035-PD</t>
  </si>
  <si>
    <t>CG8526-PB</t>
  </si>
  <si>
    <t>CG8563-PB</t>
  </si>
  <si>
    <t>CG18803-PD</t>
  </si>
  <si>
    <t>CG18803-PE</t>
  </si>
  <si>
    <t>CG4859-PL</t>
  </si>
  <si>
    <t>CG44328-PA</t>
  </si>
  <si>
    <t>CG44328-PB</t>
  </si>
  <si>
    <t>CG10772-PH</t>
  </si>
  <si>
    <t>CG10772-PI</t>
  </si>
  <si>
    <t>CG10772-PJ</t>
  </si>
  <si>
    <t>CG10772-PG</t>
  </si>
  <si>
    <t>CG31619-PF</t>
  </si>
  <si>
    <t>CG31619-PG</t>
  </si>
  <si>
    <t>CG31619-PE</t>
  </si>
  <si>
    <t>CG2493-PB</t>
  </si>
  <si>
    <t>CG18754-PC</t>
  </si>
  <si>
    <t>CG7653-PB</t>
  </si>
  <si>
    <t>CG34139-PC</t>
  </si>
  <si>
    <t>CG10747-PB</t>
  </si>
  <si>
    <t>CG9364-PG</t>
  </si>
  <si>
    <t>CG40160-PD</t>
  </si>
  <si>
    <t>CG40160-PE</t>
  </si>
  <si>
    <t>CG40160-PF</t>
  </si>
  <si>
    <t>CG40160-PG</t>
  </si>
  <si>
    <t>CG40160-PH</t>
  </si>
  <si>
    <t>CG6453-PB</t>
  </si>
  <si>
    <t>CG32130-PF</t>
  </si>
  <si>
    <t>CG32130-PG</t>
  </si>
  <si>
    <t>CG4920-PB</t>
  </si>
  <si>
    <t>CG7329-PB</t>
  </si>
  <si>
    <t>CG4259-PB</t>
  </si>
  <si>
    <t>CG1964-PB</t>
  </si>
  <si>
    <t>CG1964-PC</t>
  </si>
  <si>
    <t>CG7863-PB</t>
  </si>
  <si>
    <t>CG9002-PC</t>
  </si>
  <si>
    <t>CG10587-PC</t>
  </si>
  <si>
    <t>CG31928-PB</t>
  </si>
  <si>
    <t>CG1257-PB</t>
  </si>
  <si>
    <t>CG1257-PC</t>
  </si>
  <si>
    <t>CG1257-PD</t>
  </si>
  <si>
    <t>CG1632-PB</t>
  </si>
  <si>
    <t>CG14516-PC</t>
  </si>
  <si>
    <t>CG8464-PB</t>
  </si>
  <si>
    <t>CG31445-PB</t>
  </si>
  <si>
    <t>CG14704-PD</t>
  </si>
  <si>
    <t>CG14704-PE</t>
  </si>
  <si>
    <t>CG14704-PF</t>
  </si>
  <si>
    <t>CG8870-PB</t>
  </si>
  <si>
    <t>CG9565-PB</t>
  </si>
  <si>
    <t>CG9565-PC</t>
  </si>
  <si>
    <t>CG4613-PB</t>
  </si>
  <si>
    <t>CG4613-PC</t>
  </si>
  <si>
    <t>CG2054-PC</t>
  </si>
  <si>
    <t>CG2054-PB</t>
  </si>
  <si>
    <t>CG18135-PE</t>
  </si>
  <si>
    <t>CG1505-PC</t>
  </si>
  <si>
    <t>CG1505-PD</t>
  </si>
  <si>
    <t>CG1505-PE</t>
  </si>
  <si>
    <t>CG42252-PH</t>
  </si>
  <si>
    <t>CG42252-PI</t>
  </si>
  <si>
    <t>CG42252-PE</t>
  </si>
  <si>
    <t>CG42252-PF</t>
  </si>
  <si>
    <t>CG42252-PG</t>
  </si>
  <si>
    <t>CG11313-PC</t>
  </si>
  <si>
    <t>CG11313-PD</t>
  </si>
  <si>
    <t>CG32269-PB</t>
  </si>
  <si>
    <t>CG4169-PB</t>
  </si>
  <si>
    <t>CG9997-PB</t>
  </si>
  <si>
    <t>CG4399-PE</t>
  </si>
  <si>
    <t>CG4399-PF</t>
  </si>
  <si>
    <t>CG8196-PB</t>
  </si>
  <si>
    <t>CG7685-PB</t>
  </si>
  <si>
    <t>CG5068-PB</t>
  </si>
  <si>
    <t>CG18585-PB</t>
  </si>
  <si>
    <t>CG12110-PG</t>
  </si>
  <si>
    <t>CG8058-PD</t>
  </si>
  <si>
    <t>CG8058-PE</t>
  </si>
  <si>
    <t>CG10175-PD</t>
  </si>
  <si>
    <t>CG6232-PD</t>
  </si>
  <si>
    <t>CG1440-PD</t>
  </si>
  <si>
    <t>CG3620-PE</t>
  </si>
  <si>
    <t>CG15002-PC</t>
  </si>
  <si>
    <t>CG12133-PB</t>
  </si>
  <si>
    <t>CG3775-PB</t>
  </si>
  <si>
    <t>CG3488-PC</t>
  </si>
  <si>
    <t>CG8172-PG</t>
  </si>
  <si>
    <t>CG34350-PB</t>
  </si>
  <si>
    <t>CG9697-PB</t>
  </si>
  <si>
    <t>CG1089-PB</t>
  </si>
  <si>
    <t>CG10232-PC</t>
  </si>
  <si>
    <t>CG8577-PB</t>
  </si>
  <si>
    <t>CG7367-PD</t>
  </si>
  <si>
    <t>CG17239-PB</t>
  </si>
  <si>
    <t>CG7365-PB</t>
  </si>
  <si>
    <t>CG17242-PB</t>
  </si>
  <si>
    <t>CG3810-PE</t>
  </si>
  <si>
    <t>CG3810-PD</t>
  </si>
  <si>
    <t>CG9485-PE</t>
  </si>
  <si>
    <t>CG9485-PF</t>
  </si>
  <si>
    <t>CG32063-PC</t>
  </si>
  <si>
    <t>CG32063-PD</t>
  </si>
  <si>
    <t>CG18140-PB</t>
  </si>
  <si>
    <t>CG18140-PC</t>
  </si>
  <si>
    <t>CG10992-PB</t>
  </si>
  <si>
    <t>CG4757-PB</t>
  </si>
  <si>
    <t>CG9936-PF</t>
  </si>
  <si>
    <t>CG6917-PB</t>
  </si>
  <si>
    <t>CG18802-PB</t>
  </si>
  <si>
    <t>CG31019-PB</t>
  </si>
  <si>
    <t>CG1794-PC</t>
  </si>
  <si>
    <t>CG1794-PD</t>
  </si>
  <si>
    <t>CG1299-PB</t>
  </si>
  <si>
    <t>CG5045-PB</t>
  </si>
  <si>
    <t>CG4008-PB</t>
  </si>
  <si>
    <t>CG30323-PC</t>
  </si>
  <si>
    <t>CG13282-PB</t>
  </si>
  <si>
    <t>CG3991-PE</t>
  </si>
  <si>
    <t>CG2505-PB</t>
  </si>
  <si>
    <t>CG5322-PB</t>
  </si>
  <si>
    <t>CG9660-PG</t>
  </si>
  <si>
    <t>CG9660-PH</t>
  </si>
  <si>
    <t>CG9660-PI</t>
  </si>
  <si>
    <t>CG9660-PJ</t>
  </si>
  <si>
    <t>CG32260-PC</t>
  </si>
  <si>
    <t>CG3066-PE</t>
  </si>
  <si>
    <t>CG3066-PF</t>
  </si>
  <si>
    <t>CG5682-PB</t>
  </si>
  <si>
    <t>CG11430-PF</t>
  </si>
  <si>
    <t>CG11430-PG</t>
  </si>
  <si>
    <t>CG4606-PB</t>
  </si>
  <si>
    <t>CG9761-PC</t>
  </si>
  <si>
    <t>CG3009-PD</t>
  </si>
  <si>
    <t>CG12582-PF</t>
  </si>
  <si>
    <t>CG12582-PG</t>
  </si>
  <si>
    <t>CG12582-PH</t>
  </si>
  <si>
    <t>CG12582-PD</t>
  </si>
  <si>
    <t>CG1179-PB</t>
  </si>
  <si>
    <t>CG6763-PB</t>
  </si>
  <si>
    <t>CG6113-PC</t>
  </si>
  <si>
    <t>CG number</t>
  </si>
  <si>
    <t>CG11169</t>
  </si>
  <si>
    <t>CG31684</t>
  </si>
  <si>
    <t>CG44328</t>
  </si>
  <si>
    <t>CG11824</t>
  </si>
  <si>
    <t>CG6069</t>
  </si>
  <si>
    <t>CG15758</t>
  </si>
  <si>
    <t>Sequence</t>
  </si>
  <si>
    <t>Fasta</t>
  </si>
  <si>
    <t>#</t>
  </si>
  <si>
    <t>SignalP-4.1</t>
  </si>
  <si>
    <t>euk</t>
  </si>
  <si>
    <t>predictions</t>
  </si>
  <si>
    <t>name</t>
  </si>
  <si>
    <t>Cmax</t>
  </si>
  <si>
    <t>pos</t>
  </si>
  <si>
    <t>Ymax</t>
  </si>
  <si>
    <t>Smax</t>
  </si>
  <si>
    <t>Smean</t>
  </si>
  <si>
    <t>D</t>
  </si>
  <si>
    <t>?</t>
  </si>
  <si>
    <t>Dmaxcut</t>
  </si>
  <si>
    <t>Networks-used</t>
  </si>
  <si>
    <t>Y</t>
  </si>
  <si>
    <t>SignalP-noTM</t>
  </si>
  <si>
    <t>N</t>
  </si>
  <si>
    <t>SignalP-TM</t>
  </si>
  <si>
    <t>pos2</t>
  </si>
  <si>
    <t>pos3</t>
  </si>
  <si>
    <t>cleavage site</t>
  </si>
  <si>
    <t>Uncleaved Sequence</t>
  </si>
  <si>
    <t>plain CG</t>
  </si>
  <si>
    <t>SLA-EVG</t>
  </si>
  <si>
    <t>TEA-MRM</t>
  </si>
  <si>
    <t>SEG-IID</t>
  </si>
  <si>
    <t>ASA-ELH</t>
  </si>
  <si>
    <t>VSD-YCF</t>
  </si>
  <si>
    <t>VAG-LDD</t>
  </si>
  <si>
    <t>VNG-ITS</t>
  </si>
  <si>
    <t>CIA-LDW</t>
  </si>
  <si>
    <t>SDA-AEI</t>
  </si>
  <si>
    <t>STA-LSE</t>
  </si>
  <si>
    <t>ISA-DPG</t>
  </si>
  <si>
    <t>TIC-QGL</t>
  </si>
  <si>
    <t>CSA-LTV</t>
  </si>
  <si>
    <t>LHA-ALL</t>
  </si>
  <si>
    <t>AQG-QSD</t>
  </si>
  <si>
    <t>ALA-VEN</t>
  </si>
  <si>
    <t>ASA-NPI</t>
  </si>
  <si>
    <t>ALG-VPV</t>
  </si>
  <si>
    <t>VNG-QWE</t>
  </si>
  <si>
    <t>AQA-VCG</t>
  </si>
  <si>
    <t>VSA-VNL</t>
  </si>
  <si>
    <t>VHA-KNP</t>
  </si>
  <si>
    <t>SNG-IYN</t>
  </si>
  <si>
    <t>LEA-LDA</t>
  </si>
  <si>
    <t>GLA-EKN</t>
  </si>
  <si>
    <t>IQA-IVD</t>
  </si>
  <si>
    <t>IGA-ERI</t>
  </si>
  <si>
    <t>STG-SPQ</t>
  </si>
  <si>
    <t>ASG-EDG</t>
  </si>
  <si>
    <t>VEA-AVT</t>
  </si>
  <si>
    <t>ACA-ARI</t>
  </si>
  <si>
    <t>CEA-RSL</t>
  </si>
  <si>
    <t>GEC-FWP</t>
  </si>
  <si>
    <t>SAN-PIL</t>
  </si>
  <si>
    <t>VQG-RVG</t>
  </si>
  <si>
    <t>VSL-QQL</t>
  </si>
  <si>
    <t>VSA-ETV</t>
  </si>
  <si>
    <t>LLA-IRL</t>
  </si>
  <si>
    <t>ASG-DYR</t>
  </si>
  <si>
    <t>VEA-TGR</t>
  </si>
  <si>
    <t>CHA-QGR</t>
  </si>
  <si>
    <t>GNH-KLL</t>
  </si>
  <si>
    <t>GSS-YEV</t>
  </si>
  <si>
    <t>TEA-AVP</t>
  </si>
  <si>
    <t>AEA-QQF</t>
  </si>
  <si>
    <t>VVG-GQS</t>
  </si>
  <si>
    <t>AVG-EYS</t>
  </si>
  <si>
    <t>CRG-YTI</t>
  </si>
  <si>
    <t>GLA-DVV</t>
  </si>
  <si>
    <t>VVP-VLL</t>
  </si>
  <si>
    <t>AFG-RTM</t>
  </si>
  <si>
    <t>SFA-GEG</t>
  </si>
  <si>
    <t>VIS-ISG</t>
  </si>
  <si>
    <t>TNG-AVI</t>
  </si>
  <si>
    <t>LEA-NKT</t>
  </si>
  <si>
    <t>AGA-AKL</t>
  </si>
  <si>
    <t>AAA-DLQ</t>
  </si>
  <si>
    <t>VLG-RTM</t>
  </si>
  <si>
    <t>LQA-RLI</t>
  </si>
  <si>
    <t>VSA-ISV</t>
  </si>
  <si>
    <t>SEA-SLR</t>
  </si>
  <si>
    <t>AWA-APS</t>
  </si>
  <si>
    <t>GIG-QSS</t>
  </si>
  <si>
    <t>VAA-SSN</t>
  </si>
  <si>
    <t>ATA-VPA</t>
  </si>
  <si>
    <t>ALG-RTL</t>
  </si>
  <si>
    <t>TVG-DEG</t>
  </si>
  <si>
    <t>ADL-RSI</t>
  </si>
  <si>
    <t>AKA-YRS</t>
  </si>
  <si>
    <t>ASG-AAN</t>
  </si>
  <si>
    <t>VYA-HPD</t>
  </si>
  <si>
    <t>VLA-QND</t>
  </si>
  <si>
    <t>ASA-GAG</t>
  </si>
  <si>
    <t>VQA-QGQ</t>
  </si>
  <si>
    <t>ANS-TLR</t>
  </si>
  <si>
    <t>SNT-SRD</t>
  </si>
  <si>
    <t>VNA-IAQ</t>
  </si>
  <si>
    <t>CGA-FVN</t>
  </si>
  <si>
    <t>VHA-YSD</t>
  </si>
  <si>
    <t>GTA-DID</t>
  </si>
  <si>
    <t>ISG-VDL</t>
  </si>
  <si>
    <t>GVA-ENV</t>
  </si>
  <si>
    <t>VAA-SPG</t>
  </si>
  <si>
    <t>IQG-QLI</t>
  </si>
  <si>
    <t>GSA-FLL</t>
  </si>
  <si>
    <t>LDA-GDP</t>
  </si>
  <si>
    <t>CGA-QDS</t>
  </si>
  <si>
    <t>TYA-EVG</t>
  </si>
  <si>
    <t>TET-GAP</t>
  </si>
  <si>
    <t>IQA-ASV</t>
  </si>
  <si>
    <t>AEA-RKR</t>
  </si>
  <si>
    <t>ACA-TPS</t>
  </si>
  <si>
    <t>ASA-FDE</t>
  </si>
  <si>
    <t>ASA-CHC</t>
  </si>
  <si>
    <t>VSS-DRR</t>
  </si>
  <si>
    <t>ASA-QDS</t>
  </si>
  <si>
    <t>GSG-LAL</t>
  </si>
  <si>
    <t>GLT-AVS</t>
  </si>
  <si>
    <t>ALG-GTI</t>
  </si>
  <si>
    <t>ASA-GVV</t>
  </si>
  <si>
    <t>ASG-QNS</t>
  </si>
  <si>
    <t>ASA-GLL</t>
  </si>
  <si>
    <t>ADG-VDP</t>
  </si>
  <si>
    <t>AMA-KPS</t>
  </si>
  <si>
    <t>SMG-LDN</t>
  </si>
  <si>
    <t>MLA-ALQ</t>
  </si>
  <si>
    <t>LRG-ATT</t>
  </si>
  <si>
    <t>VQS-SRL</t>
  </si>
  <si>
    <t>VHA-TPA</t>
  </si>
  <si>
    <t>TYA-QEI</t>
  </si>
  <si>
    <t>ALA-GTI</t>
  </si>
  <si>
    <t>LSA-GPV</t>
  </si>
  <si>
    <t>ATA-KIF</t>
  </si>
  <si>
    <t>SMG-QDT</t>
  </si>
  <si>
    <t>WEA-VHT</t>
  </si>
  <si>
    <t>ADS-AQT</t>
  </si>
  <si>
    <t>ATA-DSS</t>
  </si>
  <si>
    <t>AQA-VDW</t>
  </si>
  <si>
    <t>ILS-IRT</t>
  </si>
  <si>
    <t>GCS-QFL</t>
  </si>
  <si>
    <t>ANA-LPA</t>
  </si>
  <si>
    <t>GLA-TPN</t>
  </si>
  <si>
    <t>THT-QRL</t>
  </si>
  <si>
    <t>ATA-IPT</t>
  </si>
  <si>
    <t>GLS-MGN</t>
  </si>
  <si>
    <t>VYG-QEQ</t>
  </si>
  <si>
    <t>SKA-SSF</t>
  </si>
  <si>
    <t>VGG-KTY</t>
  </si>
  <si>
    <t>ALG-GTV</t>
  </si>
  <si>
    <t>CVG-LSG</t>
  </si>
  <si>
    <t>GSA-LHV</t>
  </si>
  <si>
    <t>AQG-NSS</t>
  </si>
  <si>
    <t>VFA-SSS</t>
  </si>
  <si>
    <t>TQS-QIG</t>
  </si>
  <si>
    <t>AKA-QSD</t>
  </si>
  <si>
    <t>ANA-QFD</t>
  </si>
  <si>
    <t>TRG-KRL</t>
  </si>
  <si>
    <t>TMA-EFR</t>
  </si>
  <si>
    <t>VSA-ERV</t>
  </si>
  <si>
    <t>VYS-AAI</t>
  </si>
  <si>
    <t>CSA-APT</t>
  </si>
  <si>
    <t>SVA-EEL</t>
  </si>
  <si>
    <t>VAA-APT</t>
  </si>
  <si>
    <t>ASS-EKL</t>
  </si>
  <si>
    <t>GYA-KDI</t>
  </si>
  <si>
    <t>GDA-LHR</t>
  </si>
  <si>
    <t>SLA-QHN</t>
  </si>
  <si>
    <t>ASA-FPE</t>
  </si>
  <si>
    <t>AES-EYP</t>
  </si>
  <si>
    <t>AWA-FGD</t>
  </si>
  <si>
    <t>SEA-REV</t>
  </si>
  <si>
    <t>ANG-RPS</t>
  </si>
  <si>
    <t>CLA-ETP</t>
  </si>
  <si>
    <t>CLS-LES</t>
  </si>
  <si>
    <t>VAA-LER</t>
  </si>
  <si>
    <t>ALA-EVL</t>
  </si>
  <si>
    <t>VEG-ERP</t>
  </si>
  <si>
    <t>ATA-HNC</t>
  </si>
  <si>
    <t>AYG-QDD</t>
  </si>
  <si>
    <t>IDA-SVP</t>
  </si>
  <si>
    <t>AYS-GYG</t>
  </si>
  <si>
    <t>AYA-LEE</t>
  </si>
  <si>
    <t>ASG-QIQ</t>
  </si>
  <si>
    <t>GIA-NNL</t>
  </si>
  <si>
    <t>LGS-TQF</t>
  </si>
  <si>
    <t>AQS-APV</t>
  </si>
  <si>
    <t>VQG-QGH</t>
  </si>
  <si>
    <t>VSA-LPI</t>
  </si>
  <si>
    <t>VLA-GSR</t>
  </si>
  <si>
    <t>SDG-RNS</t>
  </si>
  <si>
    <t>VFS-ELF</t>
  </si>
  <si>
    <t>TSA-LSP</t>
  </si>
  <si>
    <t>CSA-NPN</t>
  </si>
  <si>
    <t>VLA-QFK</t>
  </si>
  <si>
    <t>LEA-QPQ</t>
  </si>
  <si>
    <t>CES-KRI</t>
  </si>
  <si>
    <t>AMS-QFL</t>
  </si>
  <si>
    <t>AWA-KKL</t>
  </si>
  <si>
    <t>VLG-QLP</t>
  </si>
  <si>
    <t>CLA-ERQ</t>
  </si>
  <si>
    <t>SLA-QYQ</t>
  </si>
  <si>
    <t>VFG-RLN</t>
  </si>
  <si>
    <t>AEC-VRL</t>
  </si>
  <si>
    <t>GSA-QFL</t>
  </si>
  <si>
    <t>VYG-SSE</t>
  </si>
  <si>
    <t>VSA-KRF</t>
  </si>
  <si>
    <t>VGG-KKV</t>
  </si>
  <si>
    <t>VSG-EDL</t>
  </si>
  <si>
    <t>SLG-DSM</t>
  </si>
  <si>
    <t>TNA-IFE</t>
  </si>
  <si>
    <t>ITA-IRI</t>
  </si>
  <si>
    <t>AGA-STA</t>
  </si>
  <si>
    <t>SQA-KTY</t>
  </si>
  <si>
    <t>SSP-APQ</t>
  </si>
  <si>
    <t>VRS-QNG</t>
  </si>
  <si>
    <t>GSA-SEV</t>
  </si>
  <si>
    <t>VQG-FQM</t>
  </si>
  <si>
    <t>VKS-SEP</t>
  </si>
  <si>
    <t>SSA-GQF</t>
  </si>
  <si>
    <t>AHG-KPG</t>
  </si>
  <si>
    <t>SDA-DLG</t>
  </si>
  <si>
    <t>CQS-SPS</t>
  </si>
  <si>
    <t>GSG-VLG</t>
  </si>
  <si>
    <t>VRS-AKV</t>
  </si>
  <si>
    <t>IQA-LFC</t>
  </si>
  <si>
    <t>IQA-SKV</t>
  </si>
  <si>
    <t>VNS-QYF</t>
  </si>
  <si>
    <t>ILA-IPT</t>
  </si>
  <si>
    <t>VFG-QQP</t>
  </si>
  <si>
    <t>CLG-DSP</t>
  </si>
  <si>
    <t>VIS-QSS</t>
  </si>
  <si>
    <t>VSG-MPK</t>
  </si>
  <si>
    <t>AQS-QIA</t>
  </si>
  <si>
    <t>SEA-GME</t>
  </si>
  <si>
    <t>CLQ-QHI</t>
  </si>
  <si>
    <t>ILS-EFC</t>
  </si>
  <si>
    <t>VAA-EKP</t>
  </si>
  <si>
    <t>TDA-KHL</t>
  </si>
  <si>
    <t>CTA-VPL</t>
  </si>
  <si>
    <t>VQG-QNP</t>
  </si>
  <si>
    <t>GQA-APS</t>
  </si>
  <si>
    <t>VSG-QGF</t>
  </si>
  <si>
    <t>LEG-SSL</t>
  </si>
  <si>
    <t>AQT-LLL</t>
  </si>
  <si>
    <t>TNA-SKY</t>
  </si>
  <si>
    <t>SMG-QLR</t>
  </si>
  <si>
    <t>SRA-TLR</t>
  </si>
  <si>
    <t>NHA-LQH</t>
  </si>
  <si>
    <t>TNA-ADY</t>
  </si>
  <si>
    <t>VLA-QDL</t>
  </si>
  <si>
    <t>NSG-KPL</t>
  </si>
  <si>
    <t>AQS-HVE</t>
  </si>
  <si>
    <t>ASA-GTR</t>
  </si>
  <si>
    <t>GNA-LPI</t>
  </si>
  <si>
    <t>VTS-NLS</t>
  </si>
  <si>
    <t>VSA-NRR</t>
  </si>
  <si>
    <t>SLA-DPI</t>
  </si>
  <si>
    <t>SHG-APQ</t>
  </si>
  <si>
    <t>ANA-QLP</t>
  </si>
  <si>
    <t>ASG-ATM</t>
  </si>
  <si>
    <t>SVA-NSI</t>
  </si>
  <si>
    <t>AGA-QLV</t>
  </si>
  <si>
    <t>SQH-MQQ</t>
  </si>
  <si>
    <t>VQA-EVQ</t>
  </si>
  <si>
    <t>SLA-NEL</t>
  </si>
  <si>
    <t>VLA-APT</t>
  </si>
  <si>
    <t>VVG-QPF</t>
  </si>
  <si>
    <t>AGA-TPT</t>
  </si>
  <si>
    <t>VLA-YFE</t>
  </si>
  <si>
    <t>SNG-AGC</t>
  </si>
  <si>
    <t>LDA-FKT</t>
  </si>
  <si>
    <t>ANA-LQI</t>
  </si>
  <si>
    <t>GYS-QLL</t>
  </si>
  <si>
    <t>AQG-VYV</t>
  </si>
  <si>
    <t>AEA-SPQ</t>
  </si>
  <si>
    <t>VMS-RLL</t>
  </si>
  <si>
    <t>IQA-QDK</t>
  </si>
  <si>
    <t>TQS-GYV</t>
  </si>
  <si>
    <t>VCA-HRN</t>
  </si>
  <si>
    <t>TRG-QTR</t>
  </si>
  <si>
    <t>ATA-QFL</t>
  </si>
  <si>
    <t>SWA-VYN</t>
  </si>
  <si>
    <t>CEA-RSI</t>
  </si>
  <si>
    <t>ASA-WPV</t>
  </si>
  <si>
    <t>VAA-RTG</t>
  </si>
  <si>
    <t>TAC-RQT</t>
  </si>
  <si>
    <t>VDG-ASI</t>
  </si>
  <si>
    <t>AVA-QGM</t>
  </si>
  <si>
    <t>VLG-SES</t>
  </si>
  <si>
    <t>SMG-ERE</t>
  </si>
  <si>
    <t>VSA-QSD</t>
  </si>
  <si>
    <t>TES-GRL</t>
  </si>
  <si>
    <t>GSA-RLL</t>
  </si>
  <si>
    <t>TQG-GGV</t>
  </si>
  <si>
    <t>ATG-RQV</t>
  </si>
  <si>
    <t>VDA-AAP</t>
  </si>
  <si>
    <t>VLA-GVC</t>
  </si>
  <si>
    <t>SAS-LWI</t>
  </si>
  <si>
    <t>ISA-GSS</t>
  </si>
  <si>
    <t>GEA-DYT</t>
  </si>
  <si>
    <t>AHG-QYV</t>
  </si>
  <si>
    <t>ATA-TVV</t>
  </si>
  <si>
    <t>SAA-KLN</t>
  </si>
  <si>
    <t>ANA-LFD</t>
  </si>
  <si>
    <t>SES-SNT</t>
  </si>
  <si>
    <t>TPT-DSY</t>
  </si>
  <si>
    <t>ATA-AAN</t>
  </si>
  <si>
    <t>TSA-GIL</t>
  </si>
  <si>
    <t>CWA-ASN</t>
  </si>
  <si>
    <t>VLA-NDL</t>
  </si>
  <si>
    <t>TTA-VTF</t>
  </si>
  <si>
    <t>SIA-IAP</t>
  </si>
  <si>
    <t>SHA-AAG</t>
  </si>
  <si>
    <t>VFA-TQK</t>
  </si>
  <si>
    <t>VLG-ARL</t>
  </si>
  <si>
    <t>VQA-DLT</t>
  </si>
  <si>
    <t>ASG-EID</t>
  </si>
  <si>
    <t>SQS-RFP</t>
  </si>
  <si>
    <t>GYS-YLL</t>
  </si>
  <si>
    <t>ISA-AGS</t>
  </si>
  <si>
    <t>VTE-YCD</t>
  </si>
  <si>
    <t>ACA-GTV</t>
  </si>
  <si>
    <t>VQG-QPH</t>
  </si>
  <si>
    <t>ISA-VRL</t>
  </si>
  <si>
    <t>TEA-RQN</t>
  </si>
  <si>
    <t>VAA-KSA</t>
  </si>
  <si>
    <t>TDS-ASI</t>
  </si>
  <si>
    <t>TSA-TPA</t>
  </si>
  <si>
    <t>TEA-GNR</t>
  </si>
  <si>
    <t>CQG-QLI</t>
  </si>
  <si>
    <t>VRA-ESG</t>
  </si>
  <si>
    <t>ILA-HKH</t>
  </si>
  <si>
    <t>CVT-ENE</t>
  </si>
  <si>
    <t>SQA-QDE</t>
  </si>
  <si>
    <t>CSG-STE</t>
  </si>
  <si>
    <t>VQS-KPM</t>
  </si>
  <si>
    <t>AAA-QDC</t>
  </si>
  <si>
    <t>VHS-QPL</t>
  </si>
  <si>
    <t>AAG-HSS</t>
  </si>
  <si>
    <t>ADA-LGY</t>
  </si>
  <si>
    <t>GSS-VPV</t>
  </si>
  <si>
    <t>SAA-QNS</t>
  </si>
  <si>
    <t>CDA-KTV</t>
  </si>
  <si>
    <t>GSS-QYL</t>
  </si>
  <si>
    <t>AHS-SPP</t>
  </si>
  <si>
    <t>TQA-LVK</t>
  </si>
  <si>
    <t>GRG-HLL</t>
  </si>
  <si>
    <t>AVA-HPN</t>
  </si>
  <si>
    <t>VRG-TLA</t>
  </si>
  <si>
    <t>SLG-QDL</t>
  </si>
  <si>
    <t>TDA-SVD</t>
  </si>
  <si>
    <t>NEA-CQV</t>
  </si>
  <si>
    <t>AAA-QPE</t>
  </si>
  <si>
    <t>ALG-QIV</t>
  </si>
  <si>
    <t>CIA-KEY</t>
  </si>
  <si>
    <t>VSA-DIL</t>
  </si>
  <si>
    <t>VQL-QVY</t>
  </si>
  <si>
    <t>ANA-VEV</t>
  </si>
  <si>
    <t>LLA-LEH</t>
  </si>
  <si>
    <t>SEA-VCY</t>
  </si>
  <si>
    <t>LLG-VDQ</t>
  </si>
  <si>
    <t>IRG-EVA</t>
  </si>
  <si>
    <t>ISA-QNL</t>
  </si>
  <si>
    <t>TGA-TAS</t>
  </si>
  <si>
    <t>VEA-DNT</t>
  </si>
  <si>
    <t>VSS-NWI</t>
  </si>
  <si>
    <t>SQA-GRE</t>
  </si>
  <si>
    <t>VTS-QRT</t>
  </si>
  <si>
    <t>IAA-DFK</t>
  </si>
  <si>
    <t>VES-RVR</t>
  </si>
  <si>
    <t>LVA-SEG</t>
  </si>
  <si>
    <t>AHS-TNS</t>
  </si>
  <si>
    <t>ASS-SSS</t>
  </si>
  <si>
    <t>VSA-NSN</t>
  </si>
  <si>
    <t>KLA-ESF</t>
  </si>
  <si>
    <t>AGA-ADD</t>
  </si>
  <si>
    <t>VSG-QKQ</t>
  </si>
  <si>
    <t>CEK-NKL</t>
  </si>
  <si>
    <t>VAA-SPT</t>
  </si>
  <si>
    <t>AVG-DSL</t>
  </si>
  <si>
    <t>AQG-AKL</t>
  </si>
  <si>
    <t>SQG-TVY</t>
  </si>
  <si>
    <t>VFG-QET</t>
  </si>
  <si>
    <t>VKA-HIR</t>
  </si>
  <si>
    <t>SGG-THI</t>
  </si>
  <si>
    <t>VLA-EKS</t>
  </si>
  <si>
    <t>ASA-YES</t>
  </si>
  <si>
    <t>GNG-EYL</t>
  </si>
  <si>
    <t>GEG-APG</t>
  </si>
  <si>
    <t>VLG-VTI</t>
  </si>
  <si>
    <t>TSG-EPS</t>
  </si>
  <si>
    <t>VLS-IEV</t>
  </si>
  <si>
    <t>ALG-DQR</t>
  </si>
  <si>
    <t>VQF-QHP</t>
  </si>
  <si>
    <t>GNA-CRH</t>
  </si>
  <si>
    <t>TVA-SDQ</t>
  </si>
  <si>
    <t>VGA-TEW</t>
  </si>
  <si>
    <t>VDA-RKG</t>
  </si>
  <si>
    <t>ARS-VEQ</t>
  </si>
  <si>
    <t>VRG-DLD</t>
  </si>
  <si>
    <t>ATG-QNE</t>
  </si>
  <si>
    <t>VDG-HKT</t>
  </si>
  <si>
    <t>ANA-TNP</t>
  </si>
  <si>
    <t>SNA-SDT</t>
  </si>
  <si>
    <t>ATA-FEK</t>
  </si>
  <si>
    <t>ALA-LSA</t>
  </si>
  <si>
    <t>ASG-TTQ</t>
  </si>
  <si>
    <t>SEA-VCG</t>
  </si>
  <si>
    <t>TQA-AVV</t>
  </si>
  <si>
    <t>VRP-SEE</t>
  </si>
  <si>
    <t>GLG-VGA</t>
  </si>
  <si>
    <t>GWA-FNH</t>
  </si>
  <si>
    <t>SCA-QQQ</t>
  </si>
  <si>
    <t>AQA-VSF</t>
  </si>
  <si>
    <t>IFA-ACD</t>
  </si>
  <si>
    <t>SMC-IQE</t>
  </si>
  <si>
    <t>AKG-LIT</t>
  </si>
  <si>
    <t>ISA-QQT</t>
  </si>
  <si>
    <t>TVA-QFN</t>
  </si>
  <si>
    <t>TEA-RQR</t>
  </si>
  <si>
    <t>IRA-VYE</t>
  </si>
  <si>
    <t>AYS-NEG</t>
  </si>
  <si>
    <t>VAA-EQD</t>
  </si>
  <si>
    <t>TIG-KRF</t>
  </si>
  <si>
    <t>SLA-EES</t>
  </si>
  <si>
    <t>TEA-ASN</t>
  </si>
  <si>
    <t>GAG-EDS</t>
  </si>
  <si>
    <t>AYA-DVT</t>
  </si>
  <si>
    <t>ASG-TNL</t>
  </si>
  <si>
    <t>SSA-SSG</t>
  </si>
  <si>
    <t>CRG-YFS</t>
  </si>
  <si>
    <t>GVC-INP</t>
  </si>
  <si>
    <t>CSA-KSV</t>
  </si>
  <si>
    <t>TIA-KTV</t>
  </si>
  <si>
    <t>TQA-GSQ</t>
  </si>
  <si>
    <t>VAA-QGS</t>
  </si>
  <si>
    <t>LSA-GQV</t>
  </si>
  <si>
    <t>IAA-SKV</t>
  </si>
  <si>
    <t>SNS-QKW</t>
  </si>
  <si>
    <t>AQA-RIG</t>
  </si>
  <si>
    <t>GEA-CRY</t>
  </si>
  <si>
    <t>VAA-NFL</t>
  </si>
  <si>
    <t>SVG-EKN</t>
  </si>
  <si>
    <t>TES-KLL</t>
  </si>
  <si>
    <t>SEA-DPL</t>
  </si>
  <si>
    <t>VQS-APF</t>
  </si>
  <si>
    <t>SSS-KTR</t>
  </si>
  <si>
    <t>ALA-GRT</t>
  </si>
  <si>
    <t>GSA-KKD</t>
  </si>
  <si>
    <t>GRA-QTE</t>
  </si>
  <si>
    <t>TQG-LPL</t>
  </si>
  <si>
    <t>IFP-APF</t>
  </si>
  <si>
    <t>SSS-VFL</t>
  </si>
  <si>
    <t>GSA-MPP</t>
  </si>
  <si>
    <t>VHS-APG</t>
  </si>
  <si>
    <t>AYA-QNA</t>
  </si>
  <si>
    <t>CHG-NPG</t>
  </si>
  <si>
    <t>VQS-APG</t>
  </si>
  <si>
    <t>SAG-LQR</t>
  </si>
  <si>
    <t>THA-ASN</t>
  </si>
  <si>
    <t>SAA-SQI</t>
  </si>
  <si>
    <t>SQS-ASQ</t>
  </si>
  <si>
    <t>TGA-IDF</t>
  </si>
  <si>
    <t>ASG-ESL</t>
  </si>
  <si>
    <t>SWS-CET</t>
  </si>
  <si>
    <t>ALG-RTM</t>
  </si>
  <si>
    <t>SLA-VED</t>
  </si>
  <si>
    <t>ARA-DYA</t>
  </si>
  <si>
    <t>CQA-LPY</t>
  </si>
  <si>
    <t>SEA-RKG</t>
  </si>
  <si>
    <t>VSA-NRT</t>
  </si>
  <si>
    <t>VSA-EIH</t>
  </si>
  <si>
    <t>ISG-VAI</t>
  </si>
  <si>
    <t>TQA-RTM</t>
  </si>
  <si>
    <t>ILG-QDV</t>
  </si>
  <si>
    <t>ASA-IPI</t>
  </si>
  <si>
    <t>ANA-GEV</t>
  </si>
  <si>
    <t>AQG-ASF</t>
  </si>
  <si>
    <t>SLA-IQG</t>
  </si>
  <si>
    <t>VEG-ISL</t>
  </si>
  <si>
    <t>SLA-EVGCG8695</t>
  </si>
  <si>
    <t>TEA-MRMCG31266</t>
  </si>
  <si>
    <t>SEG-IIDCG31872</t>
  </si>
  <si>
    <t>ASA-ELHCG13095</t>
  </si>
  <si>
    <t>VSD-YCFCG10339</t>
  </si>
  <si>
    <t>VAG-LDDCG14034</t>
  </si>
  <si>
    <t>VNG-ITSCG18530</t>
  </si>
  <si>
    <t>CIA-LDWCG6592</t>
  </si>
  <si>
    <t>SDA-AEICG16705</t>
  </si>
  <si>
    <t>STA-LSECG11608</t>
  </si>
  <si>
    <t>ISA-DPGCG14218</t>
  </si>
  <si>
    <t>TIC-QGLCG11169</t>
  </si>
  <si>
    <t>TIC-QGLCG9850</t>
  </si>
  <si>
    <t>CSA-LTVCG31039</t>
  </si>
  <si>
    <t>LHA-ALLCG10357</t>
  </si>
  <si>
    <t>AQG-QSDCG7432</t>
  </si>
  <si>
    <t>ALA-VENCG8560</t>
  </si>
  <si>
    <t>ASA-NPICG34447</t>
  </si>
  <si>
    <t>ASA-NPICG31684</t>
  </si>
  <si>
    <t>ALG-VPVCG6357</t>
  </si>
  <si>
    <t>VNG-QWECG11670</t>
  </si>
  <si>
    <t>AQA-VCGCG9466</t>
  </si>
  <si>
    <t>VSA-VNLCG15533</t>
  </si>
  <si>
    <t>VHA-KNPCG6863</t>
  </si>
  <si>
    <t>SNG-IYNCG4271</t>
  </si>
  <si>
    <t>LEA-LDACG7996</t>
  </si>
  <si>
    <t>GLA-EKNCG9289</t>
  </si>
  <si>
    <t>IQA-IVDCG8550</t>
  </si>
  <si>
    <t>IGA-ERICG10531</t>
  </si>
  <si>
    <t>STG-SPQCG17988</t>
  </si>
  <si>
    <t>ASG-EDGCG32808</t>
  </si>
  <si>
    <t>VEA-AVTCG6367</t>
  </si>
  <si>
    <t>ACA-ARICG31681</t>
  </si>
  <si>
    <t>CEA-RSLCG8358</t>
  </si>
  <si>
    <t>GEC-FWPCG31683</t>
  </si>
  <si>
    <t>SAN-PILCG31684</t>
  </si>
  <si>
    <t>VQG-RVGCG31823</t>
  </si>
  <si>
    <t>VSL-QQLCG6347</t>
  </si>
  <si>
    <t>VSA-ETVCG8867</t>
  </si>
  <si>
    <t>LLA-IRLCG30062</t>
  </si>
  <si>
    <t>ASG-DYRCG11066</t>
  </si>
  <si>
    <t>VEA-TGRCG7754</t>
  </si>
  <si>
    <t>CHA-QGRCG9675</t>
  </si>
  <si>
    <t>GNH-KLLCG31146</t>
  </si>
  <si>
    <t>GSS-YEVCG6435</t>
  </si>
  <si>
    <t>TEA-AVPCG10405</t>
  </si>
  <si>
    <t>AEA-QQFCG2045</t>
  </si>
  <si>
    <t>VVG-GQSCG32374</t>
  </si>
  <si>
    <t>AVG-EYSCG4122</t>
  </si>
  <si>
    <t>CRG-YTICG4122</t>
  </si>
  <si>
    <t>GLA-DVVCG3916</t>
  </si>
  <si>
    <t>VVP-VLLCG17012</t>
  </si>
  <si>
    <t>AFG-RTMCG9111</t>
  </si>
  <si>
    <t>SFA-GEGCG11951</t>
  </si>
  <si>
    <t>VIS-ISGCG12388</t>
  </si>
  <si>
    <t>TNG-AVICG4812</t>
  </si>
  <si>
    <t>LEA-NKTCG2111</t>
  </si>
  <si>
    <t>AGA-AKLCG33127</t>
  </si>
  <si>
    <t>AAA-DLQCG14780</t>
  </si>
  <si>
    <t>VLG-RTMCG9120</t>
  </si>
  <si>
    <t>LQA-RLICG31343</t>
  </si>
  <si>
    <t>VSA-ISVCG11912</t>
  </si>
  <si>
    <t>SEA-SLRCG31267</t>
  </si>
  <si>
    <t>AWA-APSCG15253</t>
  </si>
  <si>
    <t>GIG-QSSCG10142</t>
  </si>
  <si>
    <t>VAA-SSNCG4580</t>
  </si>
  <si>
    <t>ATA-VPACG31362</t>
  </si>
  <si>
    <t>ALG-RTLCG1180</t>
  </si>
  <si>
    <t>TVG-DEGCG6361</t>
  </si>
  <si>
    <t>ADL-RSICG6206</t>
  </si>
  <si>
    <t>AKA-YRSCG4821</t>
  </si>
  <si>
    <t>ASG-AANCG14507</t>
  </si>
  <si>
    <t>VYA-HPDCG33160</t>
  </si>
  <si>
    <t>VLA-QNDCG9676</t>
  </si>
  <si>
    <t>ASA-GAGCG6438</t>
  </si>
  <si>
    <t>VQA-QGQCG18477</t>
  </si>
  <si>
    <t>ANS-TLRCG13374</t>
  </si>
  <si>
    <t>SNT-SRDCG42255</t>
  </si>
  <si>
    <t>VNA-IAQCG6847</t>
  </si>
  <si>
    <t>CGA-FVNCG11619</t>
  </si>
  <si>
    <t>VHA-YSDCG7532</t>
  </si>
  <si>
    <t>GTA-DIDCG8694</t>
  </si>
  <si>
    <t>ISG-VDLCG31728</t>
  </si>
  <si>
    <t>GVA-ENVCG18478</t>
  </si>
  <si>
    <t>VAA-SPGCG18179</t>
  </si>
  <si>
    <t>IQG-QLICG7279</t>
  </si>
  <si>
    <t>GSA-FLLCG14227</t>
  </si>
  <si>
    <t>LDA-GDPCG18223</t>
  </si>
  <si>
    <t>CGA-QDSCG5390</t>
  </si>
  <si>
    <t>TYA-EVGCG5154</t>
  </si>
  <si>
    <t>TET-GAPCG18557</t>
  </si>
  <si>
    <t>IQA-ASVCG31205</t>
  </si>
  <si>
    <t>AEA-RKRCG31926</t>
  </si>
  <si>
    <t>ACA-TPSCG18735</t>
  </si>
  <si>
    <t>ASA-FDECG8871</t>
  </si>
  <si>
    <t>ASA-CHCCG34409</t>
  </si>
  <si>
    <t>VSS-DRRCG12034</t>
  </si>
  <si>
    <t>ASA-QDSCG11842</t>
  </si>
  <si>
    <t>GSG-LALCG16997</t>
  </si>
  <si>
    <t>GLT-AVSCG11459</t>
  </si>
  <si>
    <t>ALG-GTICG18211</t>
  </si>
  <si>
    <t>ASA-GVVCG8579</t>
  </si>
  <si>
    <t>ASG-QNSCG4382</t>
  </si>
  <si>
    <t>ASA-GLLCG6457</t>
  </si>
  <si>
    <t>ADG-VDPCG14476</t>
  </si>
  <si>
    <t>AMA-KPSCG14528</t>
  </si>
  <si>
    <t>SMG-LDNCG7997</t>
  </si>
  <si>
    <t>MLA-ALQCG4058</t>
  </si>
  <si>
    <t>LRG-ATTCG6048</t>
  </si>
  <si>
    <t>VQS-SRLCG4653</t>
  </si>
  <si>
    <t>VHA-TPACG2056</t>
  </si>
  <si>
    <t>TYA-QEICG1102</t>
  </si>
  <si>
    <t>ALA-GTICG18681</t>
  </si>
  <si>
    <t>LSA-GPVCG18125</t>
  </si>
  <si>
    <t>ATA-KIFCG8492</t>
  </si>
  <si>
    <t>SMG-QDTCG8586</t>
  </si>
  <si>
    <t>WEA-VHTCG11909</t>
  </si>
  <si>
    <t>ADS-AQTCG1869</t>
  </si>
  <si>
    <t>ATA-DSSCG11956</t>
  </si>
  <si>
    <t>AQA-VDWCG10472</t>
  </si>
  <si>
    <t>ILS-IRTCG8738</t>
  </si>
  <si>
    <t>GCS-QFLCG18636</t>
  </si>
  <si>
    <t>ANA-LPACG8093</t>
  </si>
  <si>
    <t>GLA-TPNCG31427</t>
  </si>
  <si>
    <t>THT-QRLCG14642</t>
  </si>
  <si>
    <t>ATA-IPTCG2229</t>
  </si>
  <si>
    <t>GLS-MGNCG10593</t>
  </si>
  <si>
    <t>VYG-QEQCG11037</t>
  </si>
  <si>
    <t>SKA-SSFCG4408</t>
  </si>
  <si>
    <t>VGG-KTYCG42264</t>
  </si>
  <si>
    <t>ALG-GTVCG18444</t>
  </si>
  <si>
    <t>CVG-LSGCG9092</t>
  </si>
  <si>
    <t>GSA-LHVCG9631</t>
  </si>
  <si>
    <t>AQG-NSSCG9357</t>
  </si>
  <si>
    <t>VFA-SSSCG4267</t>
  </si>
  <si>
    <t>TQS-QIGCG32755</t>
  </si>
  <si>
    <t>AKA-QSDCG9733</t>
  </si>
  <si>
    <t>ANA-QFDCG18730</t>
  </si>
  <si>
    <t>TRG-KRLCG4053</t>
  </si>
  <si>
    <t>TMA-EFRCG31200</t>
  </si>
  <si>
    <t>VSA-ERVCG17633</t>
  </si>
  <si>
    <t>VYS-AAICG31089</t>
  </si>
  <si>
    <t>CSA-APTCG15254</t>
  </si>
  <si>
    <t>SVA-EELCG32270</t>
  </si>
  <si>
    <t>VAA-APTCG14526</t>
  </si>
  <si>
    <t>ASS-EKLCG3986</t>
  </si>
  <si>
    <t>GYA-KDICG7147</t>
  </si>
  <si>
    <t>GDA-LHRCG11664</t>
  </si>
  <si>
    <t>SLA-QHNCG8221</t>
  </si>
  <si>
    <t>ASA-FPECG6467</t>
  </si>
  <si>
    <t>AES-EYPCG16710</t>
  </si>
  <si>
    <t>AWA-FGDCG11124</t>
  </si>
  <si>
    <t>SEA-REVCG8539</t>
  </si>
  <si>
    <t>ANG-RPSCG11865</t>
  </si>
  <si>
    <t>AFG-RTMCG9118</t>
  </si>
  <si>
    <t>CLA-ETPCG16965</t>
  </si>
  <si>
    <t>CLS-LESCG7829</t>
  </si>
  <si>
    <t>VAA-LERCG6580</t>
  </si>
  <si>
    <t>ALA-EVLCG9737</t>
  </si>
  <si>
    <t>VEG-ERPCG4572</t>
  </si>
  <si>
    <t>ATA-HNCCG3953</t>
  </si>
  <si>
    <t>AYG-QDDCG9780</t>
  </si>
  <si>
    <t>IDA-SVPCG4721</t>
  </si>
  <si>
    <t>AYS-GYGCG17035</t>
  </si>
  <si>
    <t>AYA-LEECG6271</t>
  </si>
  <si>
    <t>ASG-QIQCG3650</t>
  </si>
  <si>
    <t>GIA-NNLCG8563</t>
  </si>
  <si>
    <t>LGS-TQFCG18420</t>
  </si>
  <si>
    <t>AQS-APVCG4859</t>
  </si>
  <si>
    <t>VQG-QGHCG6421</t>
  </si>
  <si>
    <t>VSA-LPICG6283</t>
  </si>
  <si>
    <t>VLA-GSRCG8823</t>
  </si>
  <si>
    <t>SDG-RNSCG6414</t>
  </si>
  <si>
    <t>VFS-ELFCG11864</t>
  </si>
  <si>
    <t>TSA-LSPCG16998</t>
  </si>
  <si>
    <t>CSA-NPNCG31918</t>
  </si>
  <si>
    <t>VLA-QFKCG4559</t>
  </si>
  <si>
    <t>LEA-QPQCG9672</t>
  </si>
  <si>
    <t>CES-KRICG31265</t>
  </si>
  <si>
    <t>AMS-QFLCG30083</t>
  </si>
  <si>
    <t>AWA-KKLCG31619</t>
  </si>
  <si>
    <t>VLG-QLPCG31326</t>
  </si>
  <si>
    <t>CLA-ERQCG4017</t>
  </si>
  <si>
    <t>SLA-QYQCG3355</t>
  </si>
  <si>
    <t>VFG-RLNCG17404</t>
  </si>
  <si>
    <t>ANA-QFDCG17876</t>
  </si>
  <si>
    <t>AEC-VRLCG18754</t>
  </si>
  <si>
    <t>GSA-QFLCG14088</t>
  </si>
  <si>
    <t>VYG-SSECG12558</t>
  </si>
  <si>
    <t>VSA-KRFCG16756</t>
  </si>
  <si>
    <t>VGG-KKVCG31661</t>
  </si>
  <si>
    <t>VSG-EDLCG4723</t>
  </si>
  <si>
    <t>SLG-DSMCG5715</t>
  </si>
  <si>
    <t>TNA-IFECG14760</t>
  </si>
  <si>
    <t>ITA-IRICG31269</t>
  </si>
  <si>
    <t>AGA-STACG34139</t>
  </si>
  <si>
    <t>SQA-KTYCG9364</t>
  </si>
  <si>
    <t>SSP-APQCG40160</t>
  </si>
  <si>
    <t>VRS-QNGCG13283</t>
  </si>
  <si>
    <t>GSA-SEVCG6453</t>
  </si>
  <si>
    <t>VQG-FQMCG33462</t>
  </si>
  <si>
    <t>VKS-SEPCG6462</t>
  </si>
  <si>
    <t>SSA-GQFCG4920</t>
  </si>
  <si>
    <t>AHG-KPGCG32483</t>
  </si>
  <si>
    <t>SDA-DLGCG15873</t>
  </si>
  <si>
    <t>CQS-SPSCG13744</t>
  </si>
  <si>
    <t>GSG-VLGCG7329</t>
  </si>
  <si>
    <t>VRS-AKVCG31199</t>
  </si>
  <si>
    <t>IQA-LFCCG4793</t>
  </si>
  <si>
    <t>IQA-SKVCG5210</t>
  </si>
  <si>
    <t>VNS-QYFCG4259</t>
  </si>
  <si>
    <t>ILA-IPTCG1964</t>
  </si>
  <si>
    <t>VFG-QQPCG11843</t>
  </si>
  <si>
    <t>CLG-DSPCG4477</t>
  </si>
  <si>
    <t>VIS-QSSCG5909</t>
  </si>
  <si>
    <t>VSG-MPKCG11600</t>
  </si>
  <si>
    <t>AQS-QIACG6865</t>
  </si>
  <si>
    <t>SEA-GMECG30002</t>
  </si>
  <si>
    <t>CLQ-QHICG7649</t>
  </si>
  <si>
    <t>ILS-EFCCG4927</t>
  </si>
  <si>
    <t>VAA-EKPCG6225</t>
  </si>
  <si>
    <t>TDA-KHLCG1583</t>
  </si>
  <si>
    <t>CTA-VPLCG7542</t>
  </si>
  <si>
    <t>VQG-QNPCG11841</t>
  </si>
  <si>
    <t>GQA-APSCG12951</t>
  </si>
  <si>
    <t>VSG-QGFCG4847</t>
  </si>
  <si>
    <t>LEG-SSLCG32277</t>
  </si>
  <si>
    <t>AQT-LLLCG6431</t>
  </si>
  <si>
    <t>TNA-SKYCG6431</t>
  </si>
  <si>
    <t>SMG-QLRCG6508</t>
  </si>
  <si>
    <t>SRA-TLRCG6753</t>
  </si>
  <si>
    <t>NHA-LQHCG10586</t>
  </si>
  <si>
    <t>TNA-ADYCG42335</t>
  </si>
  <si>
    <t>VLA-QDLCG10587</t>
  </si>
  <si>
    <t>NSG-KPLCG15255</t>
  </si>
  <si>
    <t>AQS-HVECG31928</t>
  </si>
  <si>
    <t>ASA-GTRCG31198</t>
  </si>
  <si>
    <t>GNA-LPICG17192</t>
  </si>
  <si>
    <t>VTS-NLSCG5367</t>
  </si>
  <si>
    <t>VSA-NRRCG11029</t>
  </si>
  <si>
    <t>SLA-DPICG12350</t>
  </si>
  <si>
    <t>SHG-APQCG16749</t>
  </si>
  <si>
    <t>ANA-QLPCG3505</t>
  </si>
  <si>
    <t>ASG-ATMCG7170</t>
  </si>
  <si>
    <t>SVA-NSICG31445</t>
  </si>
  <si>
    <t>AGA-QLVCG33329</t>
  </si>
  <si>
    <t>SQH-MQQCG14704</t>
  </si>
  <si>
    <t>VQA-EVQCG6429</t>
  </si>
  <si>
    <t>SLA-NELCG3097</t>
  </si>
  <si>
    <t>ATA-VPACG31034</t>
  </si>
  <si>
    <t>VLA-APTCG14527</t>
  </si>
  <si>
    <t>VVG-QPFCG8952</t>
  </si>
  <si>
    <t>AGA-TPTCG11192</t>
  </si>
  <si>
    <t>VLA-YFECG30371</t>
  </si>
  <si>
    <t>SNG-AGCCG8870</t>
  </si>
  <si>
    <t>LDA-FKTCG7169</t>
  </si>
  <si>
    <t>ANA-LQICG9681</t>
  </si>
  <si>
    <t>GYS-QLLCG30098</t>
  </si>
  <si>
    <t>AQG-VYVCG14746</t>
  </si>
  <si>
    <t>AEA-SPQCG9673</t>
  </si>
  <si>
    <t>VMS-RLLCG30289</t>
  </si>
  <si>
    <t>IQA-QDKCG6426</t>
  </si>
  <si>
    <t>TQS-GYVCG10663</t>
  </si>
  <si>
    <t>VCA-HRNCG8329</t>
  </si>
  <si>
    <t>TRG-QTRCG3903</t>
  </si>
  <si>
    <t>ATA-QFLCG30286</t>
  </si>
  <si>
    <t>SWA-VYNCG4613</t>
  </si>
  <si>
    <t>CEA-RSICG5527</t>
  </si>
  <si>
    <t>ASA-WPVCG6296</t>
  </si>
  <si>
    <t>VAA-RTGCG2054</t>
  </si>
  <si>
    <t>TAC-RQTCG9507</t>
  </si>
  <si>
    <t>VDG-ASICG18135</t>
  </si>
  <si>
    <t>AVA-QGMCG1505</t>
  </si>
  <si>
    <t>VLG-SESCG30283</t>
  </si>
  <si>
    <t>SMG-ERECG5849</t>
  </si>
  <si>
    <t>VSA-QSDCG12386</t>
  </si>
  <si>
    <t>TES-GRLCG30288</t>
  </si>
  <si>
    <t>GSA-RLLCG30091</t>
  </si>
  <si>
    <t>TQG-GGVCG4096</t>
  </si>
  <si>
    <t>ATG-RQVCG7798</t>
  </si>
  <si>
    <t>VDA-AAPCG8693</t>
  </si>
  <si>
    <t>VLA-GVCCG31954</t>
  </si>
  <si>
    <t>ALG-GTVCG12351</t>
  </si>
  <si>
    <t>SAS-LWICG14061</t>
  </si>
  <si>
    <t>ISA-GSSCG17240</t>
  </si>
  <si>
    <t>GEA-DYTCG42252</t>
  </si>
  <si>
    <t>AHG-QYVCG11313</t>
  </si>
  <si>
    <t>ATA-TVVCG8774</t>
  </si>
  <si>
    <t>SAA-KLNCG17134</t>
  </si>
  <si>
    <t>ANA-LFDCG3074</t>
  </si>
  <si>
    <t>SES-SNTCG9997</t>
  </si>
  <si>
    <t>TPT-DSYCG11529</t>
  </si>
  <si>
    <t>ATA-AANCG8196</t>
  </si>
  <si>
    <t>TSA-GILCG18585</t>
  </si>
  <si>
    <t>CWA-ASNCG32271</t>
  </si>
  <si>
    <t>VLA-NDLCG15485</t>
  </si>
  <si>
    <t>TTA-VTFCG3841</t>
  </si>
  <si>
    <t>ALG-GTVCG30028</t>
  </si>
  <si>
    <t>ATA-IPTCG18030</t>
  </si>
  <si>
    <t>SIA-IAPCG10175</t>
  </si>
  <si>
    <t>SHA-AAGCG30503</t>
  </si>
  <si>
    <t>VFA-TQKCG5860</t>
  </si>
  <si>
    <t>VLG-ARLCG33225</t>
  </si>
  <si>
    <t>VQA-DLTCG6232</t>
  </si>
  <si>
    <t>ASG-EIDCG6232</t>
  </si>
  <si>
    <t>SQS-RFPCG33103</t>
  </si>
  <si>
    <t>GYS-YLLCG33458</t>
  </si>
  <si>
    <t>ISA-AGSCG1780</t>
  </si>
  <si>
    <t>VSA-LPICG17191</t>
  </si>
  <si>
    <t>VTE-YCDCG3700</t>
  </si>
  <si>
    <t>ACA-GTVCG12385</t>
  </si>
  <si>
    <t>VQG-QPHCG30287</t>
  </si>
  <si>
    <t>ISA-VRLCG17475</t>
  </si>
  <si>
    <t>TEA-RQNCG4725</t>
  </si>
  <si>
    <t>VAA-KSACG12374</t>
  </si>
  <si>
    <t>TDS-ASICG8299</t>
  </si>
  <si>
    <t>TSA-TPACG4914</t>
  </si>
  <si>
    <t>TEA-GNRCG4815</t>
  </si>
  <si>
    <t>CQG-QLICG5863</t>
  </si>
  <si>
    <t>VRA-ESGCG17572</t>
  </si>
  <si>
    <t>ILA-HKHCG14934</t>
  </si>
  <si>
    <t>CVT-ENECG10764</t>
  </si>
  <si>
    <t>SQA-QDECG15002</t>
  </si>
  <si>
    <t>CSG-STECG9294</t>
  </si>
  <si>
    <t>VQS-KPMCG12256</t>
  </si>
  <si>
    <t>AAA-QDCCG3775</t>
  </si>
  <si>
    <t>VHS-QPLCG3488</t>
  </si>
  <si>
    <t>AAG-HSSCG8172</t>
  </si>
  <si>
    <t>ADA-LGYCG8172</t>
  </si>
  <si>
    <t>GSS-VPVCG9505</t>
  </si>
  <si>
    <t>SAA-QNSCG13430</t>
  </si>
  <si>
    <t>CDA-KTVCG4678</t>
  </si>
  <si>
    <t>GSS-QYLCG4650</t>
  </si>
  <si>
    <t>AHS-SPPCG17116</t>
  </si>
  <si>
    <t>TQA-LVKCG8827</t>
  </si>
  <si>
    <t>GRG-HLLCG14523</t>
  </si>
  <si>
    <t>AVA-HPNCG1548</t>
  </si>
  <si>
    <t>ALG-GTVCG30031</t>
  </si>
  <si>
    <t>VRG-TLACG8460</t>
  </si>
  <si>
    <t>SLG-QDLCG33226</t>
  </si>
  <si>
    <t>TDA-SVDCG4979</t>
  </si>
  <si>
    <t>NEA-CQVCG8690</t>
  </si>
  <si>
    <t>AAA-QPECG8869</t>
  </si>
  <si>
    <t>ALG-QIVCG9697</t>
  </si>
  <si>
    <t>CIA-KEYCG30293</t>
  </si>
  <si>
    <t>VSA-DILCG10477</t>
  </si>
  <si>
    <t>VQL-QVYCG10232</t>
  </si>
  <si>
    <t>ANA-VEVCG6295</t>
  </si>
  <si>
    <t>LLA-LEHCG17477</t>
  </si>
  <si>
    <t>SEA-VCYCG9463</t>
  </si>
  <si>
    <t>LLG-VDQCG6718</t>
  </si>
  <si>
    <t>AQG-VYVCG8577</t>
  </si>
  <si>
    <t>IRG-EVACG7367</t>
  </si>
  <si>
    <t>ISA-QNLCG9649</t>
  </si>
  <si>
    <t>TGA-TASCG9806</t>
  </si>
  <si>
    <t>VEA-DNTCG4406</t>
  </si>
  <si>
    <t>VSS-NWICG17239</t>
  </si>
  <si>
    <t>SQA-GRECG1773</t>
  </si>
  <si>
    <t>VTS-QRTCG7365</t>
  </si>
  <si>
    <t>IAA-DFKCG17242</t>
  </si>
  <si>
    <t>VES-RVRCG9287</t>
  </si>
  <si>
    <t>LVA-SEGCG6974</t>
  </si>
  <si>
    <t>AHS-TNSCG31219</t>
  </si>
  <si>
    <t>ASS-SSSCG3622</t>
  </si>
  <si>
    <t>VSA-NSNCG3795</t>
  </si>
  <si>
    <t>KLA-ESFCG6071</t>
  </si>
  <si>
    <t>AGA-ADDCG2772</t>
  </si>
  <si>
    <t>VSG-QKQCG3810</t>
  </si>
  <si>
    <t>CEK-NKLCG32382</t>
  </si>
  <si>
    <t>VAA-SPTCG18180</t>
  </si>
  <si>
    <t>AVG-DSLCG8424</t>
  </si>
  <si>
    <t>AQG-AKLCG11911</t>
  </si>
  <si>
    <t>SQG-TVYCG6069</t>
  </si>
  <si>
    <t>VFG-QETCG10469</t>
  </si>
  <si>
    <t>VKA-HIRCG18140</t>
  </si>
  <si>
    <t>SGG-THICG3117</t>
  </si>
  <si>
    <t>VLA-EKSCG5932</t>
  </si>
  <si>
    <t>ASA-YESCG7118</t>
  </si>
  <si>
    <t>GNG-EYLCG30090</t>
  </si>
  <si>
    <t>GEG-APGCG30414</t>
  </si>
  <si>
    <t>VLG-VTICG14745</t>
  </si>
  <si>
    <t>TSG-EPSCG10992</t>
  </si>
  <si>
    <t>VLS-IEVCG4757</t>
  </si>
  <si>
    <t>ALG-DQRCG9897</t>
  </si>
  <si>
    <t>VQF-QHPCG10104</t>
  </si>
  <si>
    <t>GNA-CRHCG6639</t>
  </si>
  <si>
    <t>TVA-SDQCG9307</t>
  </si>
  <si>
    <t>VGA-TEWCG8696</t>
  </si>
  <si>
    <t>VDA-RKGCG3344</t>
  </si>
  <si>
    <t>ARS-VEQCG14820</t>
  </si>
  <si>
    <t>VRG-DLDCG32834</t>
  </si>
  <si>
    <t>ATG-QNECG14990</t>
  </si>
  <si>
    <t>VDG-HKTCG3635</t>
  </si>
  <si>
    <t>ANA-TNPCG8947</t>
  </si>
  <si>
    <t>SNA-SDTCG6917</t>
  </si>
  <si>
    <t>ATA-FEKCG10475</t>
  </si>
  <si>
    <t>ALA-LSACG6696</t>
  </si>
  <si>
    <t>ASG-TTQCG32762</t>
  </si>
  <si>
    <t>SEA-VCGCG9465</t>
  </si>
  <si>
    <t>TQA-AVVCG31233</t>
  </si>
  <si>
    <t>VRP-SEECG9468</t>
  </si>
  <si>
    <t>GLG-VGACG13318</t>
  </si>
  <si>
    <t>GWA-FNHCG6337</t>
  </si>
  <si>
    <t>SCA-QQQCG30375</t>
  </si>
  <si>
    <t>AQA-VSFCG6692</t>
  </si>
  <si>
    <t>IFA-ACDCG31217</t>
  </si>
  <si>
    <t>SMC-IQECG1794</t>
  </si>
  <si>
    <t>AKG-LITCG11598</t>
  </si>
  <si>
    <t>ISA-QQTCG12869</t>
  </si>
  <si>
    <t>TVA-QFNCG1299</t>
  </si>
  <si>
    <t>TEA-RQRCG17283</t>
  </si>
  <si>
    <t>IRA-VYECG3502</t>
  </si>
  <si>
    <t>ALG-GTVCG30025</t>
  </si>
  <si>
    <t>AYS-NEGCG30323</t>
  </si>
  <si>
    <t>VAA-EQDCG8562</t>
  </si>
  <si>
    <t>TIG-KRFCG13282</t>
  </si>
  <si>
    <t>SLA-EESCG4998</t>
  </si>
  <si>
    <t>TEA-ASNCG4475</t>
  </si>
  <si>
    <t>GAG-EDSCG32833</t>
  </si>
  <si>
    <t>AYA-DVTCG7565</t>
  </si>
  <si>
    <t>ASG-TNLCG2915</t>
  </si>
  <si>
    <t>SSA-SSGCG7142</t>
  </si>
  <si>
    <t>CRG-YFSCG15046</t>
  </si>
  <si>
    <t>GVC-INPCG9660</t>
  </si>
  <si>
    <t>CSA-KSVCG5246</t>
  </si>
  <si>
    <t>TIA-KTVCG9372</t>
  </si>
  <si>
    <t>TQA-GSQCG16869</t>
  </si>
  <si>
    <t>VAA-QGSCG3066</t>
  </si>
  <si>
    <t>LSA-GQVCG17234</t>
  </si>
  <si>
    <t>IAA-SKVCG9377</t>
  </si>
  <si>
    <t>SNS-QKWCG17097</t>
  </si>
  <si>
    <t>AQA-RIGCG32052</t>
  </si>
  <si>
    <t>GEA-CRYCG18563</t>
  </si>
  <si>
    <t>VAA-NFLCG30088</t>
  </si>
  <si>
    <t>SVG-EKNCG32383</t>
  </si>
  <si>
    <t>TES-KLLCG11159</t>
  </si>
  <si>
    <t>SEA-DPLCG17148</t>
  </si>
  <si>
    <t>VQS-APFCG31091</t>
  </si>
  <si>
    <t>SSS-KTRCG33159</t>
  </si>
  <si>
    <t>ALA-GRTCG1165</t>
  </si>
  <si>
    <t>GSA-KKDCG3088</t>
  </si>
  <si>
    <t>GRA-QTECG14945</t>
  </si>
  <si>
    <t>TQG-LPLCG12387</t>
  </si>
  <si>
    <t>IFP-APFCG7631</t>
  </si>
  <si>
    <t>SSS-VFLCG33461</t>
  </si>
  <si>
    <t>GSA-MPPCG3009</t>
  </si>
  <si>
    <t>ASA-GLLCG6483</t>
  </si>
  <si>
    <t>VHS-APGCG1304</t>
  </si>
  <si>
    <t>AYA-QNACG11668</t>
  </si>
  <si>
    <t>CHG-NPGCG17571</t>
  </si>
  <si>
    <t>VQS-APGCG2071</t>
  </si>
  <si>
    <t>SAG-LQRCG18417</t>
  </si>
  <si>
    <t>THA-ASNCG4472</t>
  </si>
  <si>
    <t>SAA-SQICG5255</t>
  </si>
  <si>
    <t>SQS-ASQCG4386</t>
  </si>
  <si>
    <t>TGA-IDFCG8945</t>
  </si>
  <si>
    <t>ASG-ESLCG6041</t>
  </si>
  <si>
    <t>SWS-CETCG11669</t>
  </si>
  <si>
    <t>ALG-RTMCG1179</t>
  </si>
  <si>
    <t>SLA-VEDCG10163</t>
  </si>
  <si>
    <t>ARA-DYACG5896</t>
  </si>
  <si>
    <t>CQA-LPYCG6763</t>
  </si>
  <si>
    <t>SEA-RKGCG31821</t>
  </si>
  <si>
    <t>VSA-NRTCG3132</t>
  </si>
  <si>
    <t>VSA-EIHCG33128</t>
  </si>
  <si>
    <t>ISG-VAICG16996</t>
  </si>
  <si>
    <t>TQA-RTMCG9116</t>
  </si>
  <si>
    <t>ILG-QDVCG32523</t>
  </si>
  <si>
    <t>ASA-IPICG6277</t>
  </si>
  <si>
    <t>ANA-GEVCG1371</t>
  </si>
  <si>
    <t>AQG-ASFCG7025</t>
  </si>
  <si>
    <t>SLA-IQGCG14529</t>
  </si>
  <si>
    <t>VEG-ISLCG6113</t>
  </si>
  <si>
    <t>Cg number</t>
  </si>
  <si>
    <t>Cleavage site</t>
  </si>
  <si>
    <t>Cleavage position</t>
  </si>
  <si>
    <t>Signal peptide?</t>
  </si>
  <si>
    <t>isoforms with different signal peptides</t>
  </si>
  <si>
    <t>more than one</t>
  </si>
  <si>
    <t>1622922_at</t>
  </si>
  <si>
    <t>1622958_at</t>
  </si>
  <si>
    <t>1622960_at</t>
  </si>
  <si>
    <t>1623016_at</t>
  </si>
  <si>
    <t>1623026_a_at</t>
  </si>
  <si>
    <t>1623027_s_at</t>
  </si>
  <si>
    <t>1623051_at</t>
  </si>
  <si>
    <t>1623098_at</t>
  </si>
  <si>
    <t>1623158_s_at</t>
  </si>
  <si>
    <t>1623160_at</t>
  </si>
  <si>
    <t>1623165_at</t>
  </si>
  <si>
    <t>1623166_at</t>
  </si>
  <si>
    <t>1623211_at</t>
  </si>
  <si>
    <t>1623292_at</t>
  </si>
  <si>
    <t>1623295_at</t>
  </si>
  <si>
    <t>1623298_at</t>
  </si>
  <si>
    <t>1623299_at</t>
  </si>
  <si>
    <t>1623311_at</t>
  </si>
  <si>
    <t>1623312_s_at</t>
  </si>
  <si>
    <t>1623325_at</t>
  </si>
  <si>
    <t>1623421_at</t>
  </si>
  <si>
    <t>1623431_at</t>
  </si>
  <si>
    <t>1623438_at</t>
  </si>
  <si>
    <t>1623442_at</t>
  </si>
  <si>
    <t>1623483_at</t>
  </si>
  <si>
    <t>1623503_at</t>
  </si>
  <si>
    <t>1623521_at</t>
  </si>
  <si>
    <t>1623522_at</t>
  </si>
  <si>
    <t>1623601_at</t>
  </si>
  <si>
    <t>1623603_at</t>
  </si>
  <si>
    <t>1623620_a_at</t>
  </si>
  <si>
    <t>1623624_at</t>
  </si>
  <si>
    <t>1623643_s_at</t>
  </si>
  <si>
    <t>1623648_s_at</t>
  </si>
  <si>
    <t>1623681_at</t>
  </si>
  <si>
    <t>1623689_a_at</t>
  </si>
  <si>
    <t>1623692_s_at</t>
  </si>
  <si>
    <t>1623756_at</t>
  </si>
  <si>
    <t>1623775_at</t>
  </si>
  <si>
    <t>1623835_at</t>
  </si>
  <si>
    <t>1623871_at</t>
  </si>
  <si>
    <t>1623885_at</t>
  </si>
  <si>
    <t>1623900_a_at</t>
  </si>
  <si>
    <t>1623918_at</t>
  </si>
  <si>
    <t>1623925_at</t>
  </si>
  <si>
    <t>1623935_at</t>
  </si>
  <si>
    <t>1623942_at</t>
  </si>
  <si>
    <t>1623969_at</t>
  </si>
  <si>
    <t>1623972_a_at</t>
  </si>
  <si>
    <t>1623986_at</t>
  </si>
  <si>
    <t>1624036_at</t>
  </si>
  <si>
    <t>1624076_at</t>
  </si>
  <si>
    <t>1624088_at</t>
  </si>
  <si>
    <t>1624092_at</t>
  </si>
  <si>
    <t>1624137_at</t>
  </si>
  <si>
    <t>1624165_a_at</t>
  </si>
  <si>
    <t>1624198_at</t>
  </si>
  <si>
    <t>1624203_s_at</t>
  </si>
  <si>
    <t>1624285_at</t>
  </si>
  <si>
    <t>1624289_at</t>
  </si>
  <si>
    <t>1624316_at</t>
  </si>
  <si>
    <t>1624378_at</t>
  </si>
  <si>
    <t>1624413_at</t>
  </si>
  <si>
    <t>1624414_at</t>
  </si>
  <si>
    <t>1624434_at</t>
  </si>
  <si>
    <t>1624437_s_at</t>
  </si>
  <si>
    <t>1624505_at</t>
  </si>
  <si>
    <t>1624506_at</t>
  </si>
  <si>
    <t>1624509_at</t>
  </si>
  <si>
    <t>1624540_at</t>
  </si>
  <si>
    <t>1624573_at</t>
  </si>
  <si>
    <t>1624578_at</t>
  </si>
  <si>
    <t>1624590_at</t>
  </si>
  <si>
    <t>1624592_at</t>
  </si>
  <si>
    <t>1624619_s_at</t>
  </si>
  <si>
    <t>1624642_at</t>
  </si>
  <si>
    <t>1624664_at</t>
  </si>
  <si>
    <t>1624700_a_at</t>
  </si>
  <si>
    <t>1624821_at</t>
  </si>
  <si>
    <t>1624824_at</t>
  </si>
  <si>
    <t>1624826_at</t>
  </si>
  <si>
    <t>1624834_at</t>
  </si>
  <si>
    <t>1624846_at</t>
  </si>
  <si>
    <t>1624874_at</t>
  </si>
  <si>
    <t>1624875_at</t>
  </si>
  <si>
    <t>1624895_at</t>
  </si>
  <si>
    <t>1624905_at</t>
  </si>
  <si>
    <t>1624908_at</t>
  </si>
  <si>
    <t>1624910_at</t>
  </si>
  <si>
    <t>1624914_at</t>
  </si>
  <si>
    <t>1624950_a_at</t>
  </si>
  <si>
    <t>1624957_a_at</t>
  </si>
  <si>
    <t>1624981_a_at</t>
  </si>
  <si>
    <t>1625027_a_at</t>
  </si>
  <si>
    <t>1625067_at</t>
  </si>
  <si>
    <t>1625075_at</t>
  </si>
  <si>
    <t>1625104_at</t>
  </si>
  <si>
    <t>1625130_at</t>
  </si>
  <si>
    <t>1625176_at</t>
  </si>
  <si>
    <t>1625212_at</t>
  </si>
  <si>
    <t>1625255_at</t>
  </si>
  <si>
    <t>1625264_s_at</t>
  </si>
  <si>
    <t>1625280_at</t>
  </si>
  <si>
    <t>1625353_at</t>
  </si>
  <si>
    <t>1625354_at</t>
  </si>
  <si>
    <t>1625360_at</t>
  </si>
  <si>
    <t>1625374_at</t>
  </si>
  <si>
    <t>1625467_at</t>
  </si>
  <si>
    <t>1625496_at</t>
  </si>
  <si>
    <t>1625514_s_at</t>
  </si>
  <si>
    <t>1625519_at</t>
  </si>
  <si>
    <t>1625538_at</t>
  </si>
  <si>
    <t>1625552_at</t>
  </si>
  <si>
    <t>1625567_a_at</t>
  </si>
  <si>
    <t>1625569_at</t>
  </si>
  <si>
    <t>1625598_at</t>
  </si>
  <si>
    <t>1625629_at</t>
  </si>
  <si>
    <t>1625642_at</t>
  </si>
  <si>
    <t>1625663_at</t>
  </si>
  <si>
    <t>1625690_at</t>
  </si>
  <si>
    <t>1625698_at</t>
  </si>
  <si>
    <t>1625712_at</t>
  </si>
  <si>
    <t>1625737_at</t>
  </si>
  <si>
    <t>1625761_a_at</t>
  </si>
  <si>
    <t>1625764_at</t>
  </si>
  <si>
    <t>1625796_at</t>
  </si>
  <si>
    <t>1625828_at</t>
  </si>
  <si>
    <t>1625892_a_at</t>
  </si>
  <si>
    <t>1625893_a_at</t>
  </si>
  <si>
    <t>1625908_a_at</t>
  </si>
  <si>
    <t>1625910_at</t>
  </si>
  <si>
    <t>1625928_at</t>
  </si>
  <si>
    <t>1625948_at</t>
  </si>
  <si>
    <t>1625968_at</t>
  </si>
  <si>
    <t>1626000_at</t>
  </si>
  <si>
    <t>1626003_s_at</t>
  </si>
  <si>
    <t>1626013_at</t>
  </si>
  <si>
    <t>1626052_at</t>
  </si>
  <si>
    <t>1626055_at</t>
  </si>
  <si>
    <t>1626075_at</t>
  </si>
  <si>
    <t>1626093_at</t>
  </si>
  <si>
    <t>1626112_at</t>
  </si>
  <si>
    <t>1626116_at</t>
  </si>
  <si>
    <t>1626135_s_at</t>
  </si>
  <si>
    <t>1626201_at</t>
  </si>
  <si>
    <t>1626222_at</t>
  </si>
  <si>
    <t>1626243_at</t>
  </si>
  <si>
    <t>1626271_at</t>
  </si>
  <si>
    <t>1626272_s_at</t>
  </si>
  <si>
    <t>1626273_at</t>
  </si>
  <si>
    <t>1626292_at</t>
  </si>
  <si>
    <t>1626301_at</t>
  </si>
  <si>
    <t>1626350_at</t>
  </si>
  <si>
    <t>1626373_at</t>
  </si>
  <si>
    <t>1626377_at</t>
  </si>
  <si>
    <t>1626383_at</t>
  </si>
  <si>
    <t>1626387_s_at</t>
  </si>
  <si>
    <t>1626394_at</t>
  </si>
  <si>
    <t>1626402_at</t>
  </si>
  <si>
    <t>1626420_at</t>
  </si>
  <si>
    <t>1626427_a_at</t>
  </si>
  <si>
    <t>1626460_at</t>
  </si>
  <si>
    <t>1626524_at</t>
  </si>
  <si>
    <t>1626527_at</t>
  </si>
  <si>
    <t>1626623_at</t>
  </si>
  <si>
    <t>1626670_at</t>
  </si>
  <si>
    <t>1626718_at</t>
  </si>
  <si>
    <t>1626749_a_at</t>
  </si>
  <si>
    <t>1626780_s_at</t>
  </si>
  <si>
    <t>1626783_at</t>
  </si>
  <si>
    <t>1626791_at</t>
  </si>
  <si>
    <t>1626832_at</t>
  </si>
  <si>
    <t>1626857_at</t>
  </si>
  <si>
    <t>1626859_at</t>
  </si>
  <si>
    <t>1626869_a_at</t>
  </si>
  <si>
    <t>1626889_at</t>
  </si>
  <si>
    <t>1626903_at</t>
  </si>
  <si>
    <t>1626929_at</t>
  </si>
  <si>
    <t>1626967_at</t>
  </si>
  <si>
    <t>1626972_at</t>
  </si>
  <si>
    <t>1627013_at</t>
  </si>
  <si>
    <t>1627059_at</t>
  </si>
  <si>
    <t>1627091_at</t>
  </si>
  <si>
    <t>1627119_at</t>
  </si>
  <si>
    <t>1627134_at</t>
  </si>
  <si>
    <t>1627138_at</t>
  </si>
  <si>
    <t>1627156_at</t>
  </si>
  <si>
    <t>1627162_at</t>
  </si>
  <si>
    <t>1627256_s_at</t>
  </si>
  <si>
    <t>1627281_at</t>
  </si>
  <si>
    <t>1627287_at</t>
  </si>
  <si>
    <t>1627315_s_at</t>
  </si>
  <si>
    <t>1627341_at</t>
  </si>
  <si>
    <t>1627384_at</t>
  </si>
  <si>
    <t>1627406_at</t>
  </si>
  <si>
    <t>1627427_s_at</t>
  </si>
  <si>
    <t>1627432_at</t>
  </si>
  <si>
    <t>1627463_at</t>
  </si>
  <si>
    <t>1627464_at</t>
  </si>
  <si>
    <t>1627542_at</t>
  </si>
  <si>
    <t>1627572_at</t>
  </si>
  <si>
    <t>1627649_at</t>
  </si>
  <si>
    <t>1627657_at</t>
  </si>
  <si>
    <t>1627697_at</t>
  </si>
  <si>
    <t>1627706_a_at</t>
  </si>
  <si>
    <t>1627709_at</t>
  </si>
  <si>
    <t>1627716_at</t>
  </si>
  <si>
    <t>1627764_at</t>
  </si>
  <si>
    <t>1627837_at</t>
  </si>
  <si>
    <t>1627869_at</t>
  </si>
  <si>
    <t>1627969_at</t>
  </si>
  <si>
    <t>1627986_s_at</t>
  </si>
  <si>
    <t>1628076_at</t>
  </si>
  <si>
    <t>1628080_at</t>
  </si>
  <si>
    <t>1628106_at</t>
  </si>
  <si>
    <t>1628126_at</t>
  </si>
  <si>
    <t>1628147_at</t>
  </si>
  <si>
    <t>1628178_a_at</t>
  </si>
  <si>
    <t>1628226_at</t>
  </si>
  <si>
    <t>1628237_s_at</t>
  </si>
  <si>
    <t>1628258_at</t>
  </si>
  <si>
    <t>1628288_s_at</t>
  </si>
  <si>
    <t>1628290_s_at</t>
  </si>
  <si>
    <t>1628332_at</t>
  </si>
  <si>
    <t>1628349_a_at</t>
  </si>
  <si>
    <t>1628352_a_at</t>
  </si>
  <si>
    <t>1628355_at</t>
  </si>
  <si>
    <t>1628468_at</t>
  </si>
  <si>
    <t>1628500_at</t>
  </si>
  <si>
    <t>1628508_at</t>
  </si>
  <si>
    <t>1628608_at</t>
  </si>
  <si>
    <t>1628628_at</t>
  </si>
  <si>
    <t>1628643_at</t>
  </si>
  <si>
    <t>1628645_at</t>
  </si>
  <si>
    <t>1628716_at</t>
  </si>
  <si>
    <t>1628751_at</t>
  </si>
  <si>
    <t>1628815_at</t>
  </si>
  <si>
    <t>1628872_at</t>
  </si>
  <si>
    <t>1628938_at</t>
  </si>
  <si>
    <t>1628952_s_at</t>
  </si>
  <si>
    <t>1628955_at</t>
  </si>
  <si>
    <t>1629007_at</t>
  </si>
  <si>
    <t>1629010_at</t>
  </si>
  <si>
    <t>1629050_at</t>
  </si>
  <si>
    <t>1629085_at</t>
  </si>
  <si>
    <t>1629098_at</t>
  </si>
  <si>
    <t>1629118_at</t>
  </si>
  <si>
    <t>1629179_at</t>
  </si>
  <si>
    <t>1629191_s_at</t>
  </si>
  <si>
    <t>1629232_at</t>
  </si>
  <si>
    <t>1629308_at</t>
  </si>
  <si>
    <t>1629367_at</t>
  </si>
  <si>
    <t>1629464_a_at</t>
  </si>
  <si>
    <t>1629468_at</t>
  </si>
  <si>
    <t>1629476_at</t>
  </si>
  <si>
    <t>1629485_at</t>
  </si>
  <si>
    <t>1629491_at</t>
  </si>
  <si>
    <t>1629518_at</t>
  </si>
  <si>
    <t>1629542_at</t>
  </si>
  <si>
    <t>1629568_at</t>
  </si>
  <si>
    <t>1629618_at</t>
  </si>
  <si>
    <t>1629633_at</t>
  </si>
  <si>
    <t>1629710_at</t>
  </si>
  <si>
    <t>1629726_at</t>
  </si>
  <si>
    <t>1629729_at</t>
  </si>
  <si>
    <t>1629789_at</t>
  </si>
  <si>
    <t>1629799_at</t>
  </si>
  <si>
    <t>1629846_at</t>
  </si>
  <si>
    <t>1629858_at</t>
  </si>
  <si>
    <t>1629860_at</t>
  </si>
  <si>
    <t>1629877_at</t>
  </si>
  <si>
    <t>1629890_a_at</t>
  </si>
  <si>
    <t>1629894_at</t>
  </si>
  <si>
    <t>1629968_s_at</t>
  </si>
  <si>
    <t>1629974_at</t>
  </si>
  <si>
    <t>1630007_s_at</t>
  </si>
  <si>
    <t>1630119_s_at</t>
  </si>
  <si>
    <t>1630131_at</t>
  </si>
  <si>
    <t>1630180_at</t>
  </si>
  <si>
    <t>1630192_at</t>
  </si>
  <si>
    <t>1630203_at</t>
  </si>
  <si>
    <t>1630217_at</t>
  </si>
  <si>
    <t>1630221_at</t>
  </si>
  <si>
    <t>1630226_at</t>
  </si>
  <si>
    <t>1630241_at</t>
  </si>
  <si>
    <t>1630269_s_at</t>
  </si>
  <si>
    <t>1630289_at</t>
  </si>
  <si>
    <t>1630302_at</t>
  </si>
  <si>
    <t>1630320_at</t>
  </si>
  <si>
    <t>1630346_at</t>
  </si>
  <si>
    <t>1630363_at</t>
  </si>
  <si>
    <t>1630377_at</t>
  </si>
  <si>
    <t>1630460_at</t>
  </si>
  <si>
    <t>1630547_at</t>
  </si>
  <si>
    <t>1630590_at</t>
  </si>
  <si>
    <t>1630598_at</t>
  </si>
  <si>
    <t>1630623_a_at</t>
  </si>
  <si>
    <t>1630655_at</t>
  </si>
  <si>
    <t>1630715_at</t>
  </si>
  <si>
    <t>1630741_s_at</t>
  </si>
  <si>
    <t>1630914_s_at</t>
  </si>
  <si>
    <t>1631123_at</t>
  </si>
  <si>
    <t>1631135_at</t>
  </si>
  <si>
    <t>1631148_at</t>
  </si>
  <si>
    <t>1631157_at</t>
  </si>
  <si>
    <t>1631209_at</t>
  </si>
  <si>
    <t>1631213_at</t>
  </si>
  <si>
    <t>1631220_at</t>
  </si>
  <si>
    <t>1631224_at</t>
  </si>
  <si>
    <t>1631228_a_at</t>
  </si>
  <si>
    <t>1631277_at</t>
  </si>
  <si>
    <t>1631316_a_at</t>
  </si>
  <si>
    <t>1631414_at</t>
  </si>
  <si>
    <t>1631415_at</t>
  </si>
  <si>
    <t>1631446_at</t>
  </si>
  <si>
    <t>1631472_at</t>
  </si>
  <si>
    <t>1631493_at</t>
  </si>
  <si>
    <t>1631499_a_at</t>
  </si>
  <si>
    <t>1631512_at</t>
  </si>
  <si>
    <t>1631516_s_at</t>
  </si>
  <si>
    <t>1631529_at</t>
  </si>
  <si>
    <t>1631532_at</t>
  </si>
  <si>
    <t>1631537_at</t>
  </si>
  <si>
    <t>1631650_a_at</t>
  </si>
  <si>
    <t>1631676_at</t>
  </si>
  <si>
    <t>1631711_at</t>
  </si>
  <si>
    <t>1631746_a_at</t>
  </si>
  <si>
    <t>1631781_at</t>
  </si>
  <si>
    <t>1631783_at</t>
  </si>
  <si>
    <t>1631806_at</t>
  </si>
  <si>
    <t>1631867_at</t>
  </si>
  <si>
    <t>1631933_at</t>
  </si>
  <si>
    <t>1631953_at</t>
  </si>
  <si>
    <t>1631986_at</t>
  </si>
  <si>
    <t>1632055_at</t>
  </si>
  <si>
    <t>1632071_at</t>
  </si>
  <si>
    <t>1632120_at</t>
  </si>
  <si>
    <t>1632152_at</t>
  </si>
  <si>
    <t>1632163_at</t>
  </si>
  <si>
    <t>1632180_at</t>
  </si>
  <si>
    <t>1632183_at</t>
  </si>
  <si>
    <t>1632200_s_at</t>
  </si>
  <si>
    <t>1632204_at</t>
  </si>
  <si>
    <t>1632209_at</t>
  </si>
  <si>
    <t>1632210_at</t>
  </si>
  <si>
    <t>1632213_s_at</t>
  </si>
  <si>
    <t>1632215_at</t>
  </si>
  <si>
    <t>1632342_a_at</t>
  </si>
  <si>
    <t>1632400_at</t>
  </si>
  <si>
    <t>1632431_s_at</t>
  </si>
  <si>
    <t>1632432_at</t>
  </si>
  <si>
    <t>1632461_at</t>
  </si>
  <si>
    <t>1632474_at</t>
  </si>
  <si>
    <t>1632536_at</t>
  </si>
  <si>
    <t>1632540_at</t>
  </si>
  <si>
    <t>1632584_at</t>
  </si>
  <si>
    <t>1632678_at</t>
  </si>
  <si>
    <t>1632694_at</t>
  </si>
  <si>
    <t>1632695_at</t>
  </si>
  <si>
    <t>1632710_s_at</t>
  </si>
  <si>
    <t>1632720_at</t>
  </si>
  <si>
    <t>1632755_at</t>
  </si>
  <si>
    <t>1632790_at</t>
  </si>
  <si>
    <t>1632857_at</t>
  </si>
  <si>
    <t>1632895_at</t>
  </si>
  <si>
    <t>1632924_at</t>
  </si>
  <si>
    <t>1632933_at</t>
  </si>
  <si>
    <t>1632936_at</t>
  </si>
  <si>
    <t>1632966_at</t>
  </si>
  <si>
    <t>1632972_at</t>
  </si>
  <si>
    <t>1632993_at</t>
  </si>
  <si>
    <t>1632997_at</t>
  </si>
  <si>
    <t>1633001_at</t>
  </si>
  <si>
    <t>1633031_at</t>
  </si>
  <si>
    <t>1633038_at</t>
  </si>
  <si>
    <t>1633049_at</t>
  </si>
  <si>
    <t>1633059_at</t>
  </si>
  <si>
    <t>1633182_at</t>
  </si>
  <si>
    <t>1633196_at</t>
  </si>
  <si>
    <t>1633206_at</t>
  </si>
  <si>
    <t>1633224_at</t>
  </si>
  <si>
    <t>1633227_s_at</t>
  </si>
  <si>
    <t>1633237_at</t>
  </si>
  <si>
    <t>1633279_s_at</t>
  </si>
  <si>
    <t>1633300_at</t>
  </si>
  <si>
    <t>1633312_at</t>
  </si>
  <si>
    <t>1633323_at</t>
  </si>
  <si>
    <t>1633346_at</t>
  </si>
  <si>
    <t>1633363_at</t>
  </si>
  <si>
    <t>1633524_a_at</t>
  </si>
  <si>
    <t>1633579_at</t>
  </si>
  <si>
    <t>1633667_at</t>
  </si>
  <si>
    <t>1633709_at</t>
  </si>
  <si>
    <t>1633716_at</t>
  </si>
  <si>
    <t>1633718_at</t>
  </si>
  <si>
    <t>1633733_a_at</t>
  </si>
  <si>
    <t>1633749_at</t>
  </si>
  <si>
    <t>1633769_at</t>
  </si>
  <si>
    <t>1633893_at</t>
  </si>
  <si>
    <t>1633914_at</t>
  </si>
  <si>
    <t>1633920_at</t>
  </si>
  <si>
    <t>1633955_at</t>
  </si>
  <si>
    <t>1633991_at</t>
  </si>
  <si>
    <t>1634062_at</t>
  </si>
  <si>
    <t>1634119_at</t>
  </si>
  <si>
    <t>1634179_at</t>
  </si>
  <si>
    <t>1634205_at</t>
  </si>
  <si>
    <t>1634207_at</t>
  </si>
  <si>
    <t>1634224_at</t>
  </si>
  <si>
    <t>1634279_at</t>
  </si>
  <si>
    <t>1634302_s_at</t>
  </si>
  <si>
    <t>1634323_at</t>
  </si>
  <si>
    <t>1634330_at</t>
  </si>
  <si>
    <t>1634355_at</t>
  </si>
  <si>
    <t>1634381_a_at</t>
  </si>
  <si>
    <t>1634396_at</t>
  </si>
  <si>
    <t>1634466_at</t>
  </si>
  <si>
    <t>1634493_at</t>
  </si>
  <si>
    <t>1634504_a_at</t>
  </si>
  <si>
    <t>1634515_at</t>
  </si>
  <si>
    <t>1634575_at</t>
  </si>
  <si>
    <t>1634636_at</t>
  </si>
  <si>
    <t>1634668_at</t>
  </si>
  <si>
    <t>1634726_s_at</t>
  </si>
  <si>
    <t>1634746_at</t>
  </si>
  <si>
    <t>1634801_at</t>
  </si>
  <si>
    <t>1634805_at</t>
  </si>
  <si>
    <t>1634834_at</t>
  </si>
  <si>
    <t>1634848_at</t>
  </si>
  <si>
    <t>1634899_a_at</t>
  </si>
  <si>
    <t>1634953_at</t>
  </si>
  <si>
    <t>1634971_at</t>
  </si>
  <si>
    <t>1635033_at</t>
  </si>
  <si>
    <t>1635045_at</t>
  </si>
  <si>
    <t>1635065_at</t>
  </si>
  <si>
    <t>1635070_at</t>
  </si>
  <si>
    <t>1635125_a_at</t>
  </si>
  <si>
    <t>1635132_at</t>
  </si>
  <si>
    <t>1635138_at</t>
  </si>
  <si>
    <t>1635139_at</t>
  </si>
  <si>
    <t>1635161_at</t>
  </si>
  <si>
    <t>1635203_at</t>
  </si>
  <si>
    <t>1635210_a_at</t>
  </si>
  <si>
    <t>1635213_at</t>
  </si>
  <si>
    <t>1635282_at</t>
  </si>
  <si>
    <t>1635306_at</t>
  </si>
  <si>
    <t>1635313_at</t>
  </si>
  <si>
    <t>1635341_at</t>
  </si>
  <si>
    <t>1635374_at</t>
  </si>
  <si>
    <t>1635389_s_at</t>
  </si>
  <si>
    <t>1635420_at</t>
  </si>
  <si>
    <t>1635424_s_at</t>
  </si>
  <si>
    <t>1635449_s_at</t>
  </si>
  <si>
    <t>1635453_at</t>
  </si>
  <si>
    <t>1635455_at</t>
  </si>
  <si>
    <t>1635462_at</t>
  </si>
  <si>
    <t>1635525_at</t>
  </si>
  <si>
    <t>1635594_at</t>
  </si>
  <si>
    <t>1635692_s_at</t>
  </si>
  <si>
    <t>1635740_at</t>
  </si>
  <si>
    <t>1635769_at</t>
  </si>
  <si>
    <t>1635772_at</t>
  </si>
  <si>
    <t>1635812_at</t>
  </si>
  <si>
    <t>1635815_at</t>
  </si>
  <si>
    <t>1635868_at</t>
  </si>
  <si>
    <t>1635893_at</t>
  </si>
  <si>
    <t>1635921_at</t>
  </si>
  <si>
    <t>1635940_at</t>
  </si>
  <si>
    <t>1635984_at</t>
  </si>
  <si>
    <t>1636007_at</t>
  </si>
  <si>
    <t>1636019_at</t>
  </si>
  <si>
    <t>1636087_at</t>
  </si>
  <si>
    <t>1636125_a_at</t>
  </si>
  <si>
    <t>1636154_at</t>
  </si>
  <si>
    <t>1636158_at</t>
  </si>
  <si>
    <t>1636164_s_at</t>
  </si>
  <si>
    <t>1636201_at</t>
  </si>
  <si>
    <t>1636217_at</t>
  </si>
  <si>
    <t>1636220_at</t>
  </si>
  <si>
    <t>1636236_at</t>
  </si>
  <si>
    <t>1636255_s_at</t>
  </si>
  <si>
    <t>1636258_at</t>
  </si>
  <si>
    <t>1636266_at</t>
  </si>
  <si>
    <t>1636278_at</t>
  </si>
  <si>
    <t>1636313_at</t>
  </si>
  <si>
    <t>1636343_at</t>
  </si>
  <si>
    <t>1636395_at</t>
  </si>
  <si>
    <t>1636410_at</t>
  </si>
  <si>
    <t>1636426_at</t>
  </si>
  <si>
    <t>1636459_s_at</t>
  </si>
  <si>
    <t>1636460_at</t>
  </si>
  <si>
    <t>1636490_at</t>
  </si>
  <si>
    <t>1636498_at</t>
  </si>
  <si>
    <t>1636567_at</t>
  </si>
  <si>
    <t>1636576_s_at</t>
  </si>
  <si>
    <t>1636583_at</t>
  </si>
  <si>
    <t>1636611_at</t>
  </si>
  <si>
    <t>1636623_at</t>
  </si>
  <si>
    <t>1636636_at</t>
  </si>
  <si>
    <t>1636639_at</t>
  </si>
  <si>
    <t>1636647_s_at</t>
  </si>
  <si>
    <t>1636662_at</t>
  </si>
  <si>
    <t>1636689_at</t>
  </si>
  <si>
    <t>1636711_at</t>
  </si>
  <si>
    <t>1636767_at</t>
  </si>
  <si>
    <t>1636791_s_at</t>
  </si>
  <si>
    <t>1636813_s_at</t>
  </si>
  <si>
    <t>1636816_s_at</t>
  </si>
  <si>
    <t>1636842_at</t>
  </si>
  <si>
    <t>1636900_at</t>
  </si>
  <si>
    <t>1636976_at</t>
  </si>
  <si>
    <t>1637006_at</t>
  </si>
  <si>
    <t>1637072_at</t>
  </si>
  <si>
    <t>1637086_at</t>
  </si>
  <si>
    <t>1637120_at</t>
  </si>
  <si>
    <t>1637205_at</t>
  </si>
  <si>
    <t>1637228_at</t>
  </si>
  <si>
    <t>1637246_a_at</t>
  </si>
  <si>
    <t>1637255_a_at</t>
  </si>
  <si>
    <t>1637279_at</t>
  </si>
  <si>
    <t>1637354_at</t>
  </si>
  <si>
    <t>1637357_at</t>
  </si>
  <si>
    <t>1637358_at</t>
  </si>
  <si>
    <t>1637385_a_at</t>
  </si>
  <si>
    <t>1637390_at</t>
  </si>
  <si>
    <t>1637421_at</t>
  </si>
  <si>
    <t>1637432_at</t>
  </si>
  <si>
    <t>1637470_at</t>
  </si>
  <si>
    <t>1637487_at</t>
  </si>
  <si>
    <t>1637492_at</t>
  </si>
  <si>
    <t>1637495_at</t>
  </si>
  <si>
    <t>1637512_at</t>
  </si>
  <si>
    <t>1637531_at</t>
  </si>
  <si>
    <t>1637534_at</t>
  </si>
  <si>
    <t>1637538_s_at</t>
  </si>
  <si>
    <t>1637602_at</t>
  </si>
  <si>
    <t>1637674_at</t>
  </si>
  <si>
    <t>1637690_at</t>
  </si>
  <si>
    <t>1637714_a_at</t>
  </si>
  <si>
    <t>1637726_at</t>
  </si>
  <si>
    <t>1637757_at</t>
  </si>
  <si>
    <t>1637764_at</t>
  </si>
  <si>
    <t>1637794_at</t>
  </si>
  <si>
    <t>1637886_at</t>
  </si>
  <si>
    <t>1637938_at</t>
  </si>
  <si>
    <t>1637946_at</t>
  </si>
  <si>
    <t>1637986_at</t>
  </si>
  <si>
    <t>1638002_at</t>
  </si>
  <si>
    <t>1638013_at</t>
  </si>
  <si>
    <t>1638021_at</t>
  </si>
  <si>
    <t>1638039_at</t>
  </si>
  <si>
    <t>1638098_at</t>
  </si>
  <si>
    <t>1638196_at</t>
  </si>
  <si>
    <t>1638264_at</t>
  </si>
  <si>
    <t>1638296_at</t>
  </si>
  <si>
    <t>1638303_at</t>
  </si>
  <si>
    <t>1638321_s_at</t>
  </si>
  <si>
    <t>1638326_at</t>
  </si>
  <si>
    <t>1638332_at</t>
  </si>
  <si>
    <t>1638361_at</t>
  </si>
  <si>
    <t>1638377_x_at</t>
  </si>
  <si>
    <t>1638394_at</t>
  </si>
  <si>
    <t>1638410_at</t>
  </si>
  <si>
    <t>1638413_at</t>
  </si>
  <si>
    <t>1638473_at</t>
  </si>
  <si>
    <t>1638508_at</t>
  </si>
  <si>
    <t>1638512_at</t>
  </si>
  <si>
    <t>1638532_at</t>
  </si>
  <si>
    <t>1638585_at</t>
  </si>
  <si>
    <t>1638661_at</t>
  </si>
  <si>
    <t>1638906_at</t>
  </si>
  <si>
    <t>1638937_at</t>
  </si>
  <si>
    <t>1638939_at</t>
  </si>
  <si>
    <t>1638955_at</t>
  </si>
  <si>
    <t>1639001_a_at</t>
  </si>
  <si>
    <t>1639042_at</t>
  </si>
  <si>
    <t>1639071_a_at</t>
  </si>
  <si>
    <t>1639073_at</t>
  </si>
  <si>
    <t>1639144_a_at</t>
  </si>
  <si>
    <t>1639169_at</t>
  </si>
  <si>
    <t>1639190_at</t>
  </si>
  <si>
    <t>1639196_at</t>
  </si>
  <si>
    <t>1639232_s_at</t>
  </si>
  <si>
    <t>1639262_at</t>
  </si>
  <si>
    <t>1639303_at</t>
  </si>
  <si>
    <t>1639322_at</t>
  </si>
  <si>
    <t>1639338_at</t>
  </si>
  <si>
    <t>1639364_at</t>
  </si>
  <si>
    <t>1639374_s_at</t>
  </si>
  <si>
    <t>1639384_s_at</t>
  </si>
  <si>
    <t>1639395_at</t>
  </si>
  <si>
    <t>1639397_at</t>
  </si>
  <si>
    <t>1639401_at</t>
  </si>
  <si>
    <t>1639483_s_at</t>
  </si>
  <si>
    <t>1639489_at</t>
  </si>
  <si>
    <t>1639499_at</t>
  </si>
  <si>
    <t>1639515_at</t>
  </si>
  <si>
    <t>1639516_at</t>
  </si>
  <si>
    <t>1639530_at</t>
  </si>
  <si>
    <t>1639559_at</t>
  </si>
  <si>
    <t>1639563_at</t>
  </si>
  <si>
    <t>1639636_at</t>
  </si>
  <si>
    <t>1639637_a_at</t>
  </si>
  <si>
    <t>1639641_at</t>
  </si>
  <si>
    <t>1639642_a_at</t>
  </si>
  <si>
    <t>1639643_at</t>
  </si>
  <si>
    <t>1639666_at</t>
  </si>
  <si>
    <t>1639734_at</t>
  </si>
  <si>
    <t>1639742_at</t>
  </si>
  <si>
    <t>1639845_at</t>
  </si>
  <si>
    <t>1639867_at</t>
  </si>
  <si>
    <t>1639884_at</t>
  </si>
  <si>
    <t>1639903_at</t>
  </si>
  <si>
    <t>1639907_at</t>
  </si>
  <si>
    <t>1640031_at</t>
  </si>
  <si>
    <t>1640037_at</t>
  </si>
  <si>
    <t>1640044_at</t>
  </si>
  <si>
    <t>1640085_at</t>
  </si>
  <si>
    <t>1640167_s_at</t>
  </si>
  <si>
    <t>1640202_at</t>
  </si>
  <si>
    <t>1640204_at</t>
  </si>
  <si>
    <t>1640207_at</t>
  </si>
  <si>
    <t>1640257_at</t>
  </si>
  <si>
    <t>1640287_s_at</t>
  </si>
  <si>
    <t>1640306_at</t>
  </si>
  <si>
    <t>1640351_s_at</t>
  </si>
  <si>
    <t>1640355_at</t>
  </si>
  <si>
    <t>1640374_at</t>
  </si>
  <si>
    <t>1640399_at</t>
  </si>
  <si>
    <t>1640402_at</t>
  </si>
  <si>
    <t>1640403_at</t>
  </si>
  <si>
    <t>1640407_at</t>
  </si>
  <si>
    <t>1640410_at</t>
  </si>
  <si>
    <t>1640470_s_at</t>
  </si>
  <si>
    <t>1640521_at</t>
  </si>
  <si>
    <t>1640666_at</t>
  </si>
  <si>
    <t>1640743_at</t>
  </si>
  <si>
    <t>1640751_at</t>
  </si>
  <si>
    <t>1640754_at</t>
  </si>
  <si>
    <t>1640757_at</t>
  </si>
  <si>
    <t>1640855_at</t>
  </si>
  <si>
    <t>1640901_at</t>
  </si>
  <si>
    <t>1640906_at</t>
  </si>
  <si>
    <t>1640912_s_at</t>
  </si>
  <si>
    <t>1640923_at</t>
  </si>
  <si>
    <t>1640952_at</t>
  </si>
  <si>
    <t>1640956_at</t>
  </si>
  <si>
    <t>1640959_at</t>
  </si>
  <si>
    <t>1640983_at</t>
  </si>
  <si>
    <t>1641048_a_at</t>
  </si>
  <si>
    <t>1641052_at</t>
  </si>
  <si>
    <t>1641053_s_at</t>
  </si>
  <si>
    <t>1641098_at</t>
  </si>
  <si>
    <t>1641127_at</t>
  </si>
  <si>
    <t>1641190_at</t>
  </si>
  <si>
    <t>1641192_at</t>
  </si>
  <si>
    <t>1641215_s_at</t>
  </si>
  <si>
    <t>1641223_at</t>
  </si>
  <si>
    <t>1641225_at</t>
  </si>
  <si>
    <t>1641234_at</t>
  </si>
  <si>
    <t>1641259_at</t>
  </si>
  <si>
    <t>1641280_at</t>
  </si>
  <si>
    <t>1641292_at</t>
  </si>
  <si>
    <t>1641358_s_at</t>
  </si>
  <si>
    <t>1641359_at</t>
  </si>
  <si>
    <t>1641396_a_at</t>
  </si>
  <si>
    <t>1641413_s_at</t>
  </si>
  <si>
    <t>1641435_at</t>
  </si>
  <si>
    <t>1641496_a_at</t>
  </si>
  <si>
    <t>1641534_at</t>
  </si>
  <si>
    <t>1641539_a_at</t>
  </si>
  <si>
    <t>1641570_s_at</t>
  </si>
  <si>
    <t>1641607_at</t>
  </si>
  <si>
    <t>1641650_at</t>
  </si>
  <si>
    <t>1641652_a_at</t>
  </si>
  <si>
    <t>1641676_at</t>
  </si>
  <si>
    <t>1641698_at</t>
  </si>
  <si>
    <t>1641741_a_at</t>
  </si>
  <si>
    <t>gene expression levels by tissue</t>
  </si>
  <si>
    <t>found 696 matching probes from flyatlas.org (retrieved on 2008-09-16) ...</t>
  </si>
  <si>
    <t>probe</t>
  </si>
  <si>
    <t>25.1±4.5</t>
  </si>
  <si>
    <t>262.9±24</t>
  </si>
  <si>
    <t>133.3±11.1</t>
  </si>
  <si>
    <t>23.8±0.6</t>
  </si>
  <si>
    <t>17.8±1.4</t>
  </si>
  <si>
    <t>18.6±2.3</t>
  </si>
  <si>
    <t>9.5±1.3</t>
  </si>
  <si>
    <t>4.3±1.2</t>
  </si>
  <si>
    <t>5.6±0.7</t>
  </si>
  <si>
    <t>12±0.6</t>
  </si>
  <si>
    <t>10.8±1</t>
  </si>
  <si>
    <t>5.2±1.4</t>
  </si>
  <si>
    <t>355.8±19.9</t>
  </si>
  <si>
    <t>33.5±3.6</t>
  </si>
  <si>
    <t>15.4±4.8</t>
  </si>
  <si>
    <t>23.6±3.9</t>
  </si>
  <si>
    <t>1.3±0.5</t>
  </si>
  <si>
    <t>0.8±0.1</t>
  </si>
  <si>
    <t>4±1.6</t>
  </si>
  <si>
    <t>1.8±0.8</t>
  </si>
  <si>
    <t>2±1.1</t>
  </si>
  <si>
    <t>1.6±0.4</t>
  </si>
  <si>
    <t>0.6±0.1</t>
  </si>
  <si>
    <t>2.8±1.6</t>
  </si>
  <si>
    <t>1928±119.8</t>
  </si>
  <si>
    <t>1.7±0.4</t>
  </si>
  <si>
    <t>7.5±0.7</t>
  </si>
  <si>
    <t>3.8±1.4</t>
  </si>
  <si>
    <t>7±4.1</t>
  </si>
  <si>
    <t>16.3±5.6</t>
  </si>
  <si>
    <t>313±14.6</t>
  </si>
  <si>
    <t>277.2±5.6</t>
  </si>
  <si>
    <t>145.5±6.7</t>
  </si>
  <si>
    <t>209.7±5.2</t>
  </si>
  <si>
    <t>522.3±16.9</t>
  </si>
  <si>
    <t>228±7.3</t>
  </si>
  <si>
    <t>324.6±6.9</t>
  </si>
  <si>
    <t>270.1±7.2</t>
  </si>
  <si>
    <t>1386.3±44.3</t>
  </si>
  <si>
    <t>740±20.6</t>
  </si>
  <si>
    <t>744.2±17</t>
  </si>
  <si>
    <t>510.8±63.1</t>
  </si>
  <si>
    <t>219.8±2.8</t>
  </si>
  <si>
    <t>181.9±8.4</t>
  </si>
  <si>
    <t>253.6±7.6</t>
  </si>
  <si>
    <t>0.7±0.2</t>
  </si>
  <si>
    <t>2.9±0.8</t>
  </si>
  <si>
    <t>3.2±1</t>
  </si>
  <si>
    <t>3±0.6</t>
  </si>
  <si>
    <t>1.8±0.5</t>
  </si>
  <si>
    <t>2.6±0.5</t>
  </si>
  <si>
    <t>0.9±0.6</t>
  </si>
  <si>
    <t>94.6±6.6</t>
  </si>
  <si>
    <t>0.9±0.3</t>
  </si>
  <si>
    <t>2.1±0.8</t>
  </si>
  <si>
    <t>14.9±6.9</t>
  </si>
  <si>
    <t>0.6±0.2</t>
  </si>
  <si>
    <t>3.3±2</t>
  </si>
  <si>
    <t>9±3</t>
  </si>
  <si>
    <t>90.5±22.8</t>
  </si>
  <si>
    <t>3.2±1.1</t>
  </si>
  <si>
    <t>1.7±0.6</t>
  </si>
  <si>
    <t>1.4±0.2</t>
  </si>
  <si>
    <t>2.1±0.3</t>
  </si>
  <si>
    <t>3.7±1.2</t>
  </si>
  <si>
    <t>4.2±1.9</t>
  </si>
  <si>
    <t>216.5±44.6</t>
  </si>
  <si>
    <t>7.9±1.7</t>
  </si>
  <si>
    <t>3.4±1.7</t>
  </si>
  <si>
    <t>1±0.2</t>
  </si>
  <si>
    <t>1.6±0.8</t>
  </si>
  <si>
    <t>18.8±12.2</t>
  </si>
  <si>
    <t>6.6±1.5</t>
  </si>
  <si>
    <t>87.1±4.6</t>
  </si>
  <si>
    <t>48.5±2.3</t>
  </si>
  <si>
    <t>27.1±3.5</t>
  </si>
  <si>
    <t>25.8±3.2</t>
  </si>
  <si>
    <t>32.6±3.1</t>
  </si>
  <si>
    <t>34.2±0.7</t>
  </si>
  <si>
    <t>53.3±2.3</t>
  </si>
  <si>
    <t>193.9±4.8</t>
  </si>
  <si>
    <t>57±4</t>
  </si>
  <si>
    <t>61.1±5.7</t>
  </si>
  <si>
    <t>31.5±2.9</t>
  </si>
  <si>
    <t>24.3±4</t>
  </si>
  <si>
    <t>45±2.5</t>
  </si>
  <si>
    <t>20.1±2.3</t>
  </si>
  <si>
    <t>21±5.4</t>
  </si>
  <si>
    <t>66.1±6.9</t>
  </si>
  <si>
    <t>48.4±0.7</t>
  </si>
  <si>
    <t>325.8±36.3</t>
  </si>
  <si>
    <t>13.2±2.6</t>
  </si>
  <si>
    <t>4.1±1</t>
  </si>
  <si>
    <t>19.1±4</t>
  </si>
  <si>
    <t>11.2±1.8</t>
  </si>
  <si>
    <t>1.3±0.4</t>
  </si>
  <si>
    <t>14.2±1.4</t>
  </si>
  <si>
    <t>2.7±1.4</t>
  </si>
  <si>
    <t>6.6±1.7</t>
  </si>
  <si>
    <t>29.8±2.4</t>
  </si>
  <si>
    <t>43.4±5.1</t>
  </si>
  <si>
    <t>341.4±22.5</t>
  </si>
  <si>
    <t>15.8±4.3</t>
  </si>
  <si>
    <t>50.1±4.3</t>
  </si>
  <si>
    <t>2.2±1.3</t>
  </si>
  <si>
    <t>3.2±1.5</t>
  </si>
  <si>
    <t>33.5±4.3</t>
  </si>
  <si>
    <t>4.4±2</t>
  </si>
  <si>
    <t>5.2±0.8</t>
  </si>
  <si>
    <t>101.3±7.9</t>
  </si>
  <si>
    <t>2.1±0.9</t>
  </si>
  <si>
    <t>4.4±1.9</t>
  </si>
  <si>
    <t>1.1±0.3</t>
  </si>
  <si>
    <t>7.7±1.9</t>
  </si>
  <si>
    <t>2.8±1</t>
  </si>
  <si>
    <t>4.7±2.6</t>
  </si>
  <si>
    <t>6±1.7</t>
  </si>
  <si>
    <t>52.9±5.7</t>
  </si>
  <si>
    <t>5.7±0.7</t>
  </si>
  <si>
    <t>217.2±16.3</t>
  </si>
  <si>
    <t>50.2±3.5</t>
  </si>
  <si>
    <t>24.5±4.1</t>
  </si>
  <si>
    <t>50.1±3.5</t>
  </si>
  <si>
    <t>18.9±1.6</t>
  </si>
  <si>
    <t>10±0.5</t>
  </si>
  <si>
    <t>430.1±28.3</t>
  </si>
  <si>
    <t>5.5±2.3</t>
  </si>
  <si>
    <t>6.9±0.9</t>
  </si>
  <si>
    <t>1.5±0.2</t>
  </si>
  <si>
    <t>6.4±1.7</t>
  </si>
  <si>
    <t>56.5±5.6</t>
  </si>
  <si>
    <t>210.2±13</t>
  </si>
  <si>
    <t>2±0.7</t>
  </si>
  <si>
    <t>1.2±0.3</t>
  </si>
  <si>
    <t>1.3±0.2</t>
  </si>
  <si>
    <t>2.4±0.9</t>
  </si>
  <si>
    <t>1.1±0.1</t>
  </si>
  <si>
    <t>2.5±0.6</t>
  </si>
  <si>
    <t>0.4±0.1</t>
  </si>
  <si>
    <t>1.7±0.7</t>
  </si>
  <si>
    <t>3.3±1.7</t>
  </si>
  <si>
    <t>1.4±0.5</t>
  </si>
  <si>
    <t>3±0.9</t>
  </si>
  <si>
    <t>2.7±1.2</t>
  </si>
  <si>
    <t>1.4±0.1</t>
  </si>
  <si>
    <t>1.5±0.3</t>
  </si>
  <si>
    <t>1.6±0.6</t>
  </si>
  <si>
    <t>1.7±0</t>
  </si>
  <si>
    <t>1.6±0.3</t>
  </si>
  <si>
    <t>3.9±0.5</t>
  </si>
  <si>
    <t>0.9±0.1</t>
  </si>
  <si>
    <t>2.9±0.6</t>
  </si>
  <si>
    <t>2.7±1.3</t>
  </si>
  <si>
    <t>1.8±0.4</t>
  </si>
  <si>
    <t>1.3±0.3</t>
  </si>
  <si>
    <t>2.2±0.8</t>
  </si>
  <si>
    <t>2.8±0.6</t>
  </si>
  <si>
    <t>5.4±0.6</t>
  </si>
  <si>
    <t>147.8±4.4</t>
  </si>
  <si>
    <t>9.6±0.5</t>
  </si>
  <si>
    <t>358.1±24.5</t>
  </si>
  <si>
    <t>6.6±0.7</t>
  </si>
  <si>
    <t>248.1±8.9</t>
  </si>
  <si>
    <t>36.9±5</t>
  </si>
  <si>
    <t>39.3±2.1</t>
  </si>
  <si>
    <t>120.3±5.2</t>
  </si>
  <si>
    <t>32.2±3.6</t>
  </si>
  <si>
    <t>4.3±1.3</t>
  </si>
  <si>
    <t>241.3±6.3</t>
  </si>
  <si>
    <t>248.8±39.9</t>
  </si>
  <si>
    <t>13.3±2.8</t>
  </si>
  <si>
    <t>262.9±14.5</t>
  </si>
  <si>
    <t>10±2.5</t>
  </si>
  <si>
    <t>0.5±0.1</t>
  </si>
  <si>
    <t>16.3±5.2</t>
  </si>
  <si>
    <t>0.7±0</t>
  </si>
  <si>
    <t>0.5±0</t>
  </si>
  <si>
    <t>1.2±0.2</t>
  </si>
  <si>
    <t>0.7±0.1</t>
  </si>
  <si>
    <t>17.9±5.4</t>
  </si>
  <si>
    <t>7.7±2.2</t>
  </si>
  <si>
    <t>123.1±9.8</t>
  </si>
  <si>
    <t>2.1±1.3</t>
  </si>
  <si>
    <t>0.9±0.5</t>
  </si>
  <si>
    <t>2.2±1.1</t>
  </si>
  <si>
    <t>3.1±0.3</t>
  </si>
  <si>
    <t>2.3±1.1</t>
  </si>
  <si>
    <t>4±1.7</t>
  </si>
  <si>
    <t>2.3±1</t>
  </si>
  <si>
    <t>5.3±3.1</t>
  </si>
  <si>
    <t>1.7±0.5</t>
  </si>
  <si>
    <t>13.3±3.3</t>
  </si>
  <si>
    <t>5.1±1.4</t>
  </si>
  <si>
    <t>10.7±2.4</t>
  </si>
  <si>
    <t>7.1±1.8</t>
  </si>
  <si>
    <t>115.7±2.9</t>
  </si>
  <si>
    <t>6.2±0.9</t>
  </si>
  <si>
    <t>4.8±1.4</t>
  </si>
  <si>
    <t>4.8±1.7</t>
  </si>
  <si>
    <t>6.5±2.8</t>
  </si>
  <si>
    <t>2.6±0.8</t>
  </si>
  <si>
    <t>24.2±4.4</t>
  </si>
  <si>
    <t>5.8±1.8</t>
  </si>
  <si>
    <t>10.3±2.8</t>
  </si>
  <si>
    <t>80.4±10.8</t>
  </si>
  <si>
    <t>24±2.1</t>
  </si>
  <si>
    <t>25.4±2.9</t>
  </si>
  <si>
    <t>78.7±4.7</t>
  </si>
  <si>
    <t>74.1±1.9</t>
  </si>
  <si>
    <t>310.2±40.3</t>
  </si>
  <si>
    <t>373.9±59.4</t>
  </si>
  <si>
    <t>14.4±1.4</t>
  </si>
  <si>
    <t>5.4±2.1</t>
  </si>
  <si>
    <t>22.2±1</t>
  </si>
  <si>
    <t>435.5±14.3</t>
  </si>
  <si>
    <t>79.8±3.9</t>
  </si>
  <si>
    <t>31.2±2.5</t>
  </si>
  <si>
    <t>47.9±10.1</t>
  </si>
  <si>
    <t>69.8±6.2</t>
  </si>
  <si>
    <t>2004.5±295.2</t>
  </si>
  <si>
    <t>27.9±2.1</t>
  </si>
  <si>
    <t>13±0.6</t>
  </si>
  <si>
    <t>10.9±1.6</t>
  </si>
  <si>
    <t>7328.7±110.9</t>
  </si>
  <si>
    <t>36±3.6</t>
  </si>
  <si>
    <t>6.2±0.8</t>
  </si>
  <si>
    <t>4.1±0.4</t>
  </si>
  <si>
    <t>5.4±0.4</t>
  </si>
  <si>
    <t>15.6±4.2</t>
  </si>
  <si>
    <t>12±1.9</t>
  </si>
  <si>
    <t>12.8±1.2</t>
  </si>
  <si>
    <t>20.5±0.5</t>
  </si>
  <si>
    <t>21.5±1.6</t>
  </si>
  <si>
    <t>16±3.4</t>
  </si>
  <si>
    <t>706.3±159.5</t>
  </si>
  <si>
    <t>3.2±0.7</t>
  </si>
  <si>
    <t>2.4±2</t>
  </si>
  <si>
    <t>4675.5±177.4</t>
  </si>
  <si>
    <t>0.8±0.2</t>
  </si>
  <si>
    <t>1.6±0.5</t>
  </si>
  <si>
    <t>1.4±0.3</t>
  </si>
  <si>
    <t>1.2±0.6</t>
  </si>
  <si>
    <t>6.5±2.9</t>
  </si>
  <si>
    <t>3.6±1.5</t>
  </si>
  <si>
    <t>612.3±109.1</t>
  </si>
  <si>
    <t>5.9±0.7</t>
  </si>
  <si>
    <t>8.1±1.9</t>
  </si>
  <si>
    <t>9.5±1.6</t>
  </si>
  <si>
    <t>5215.8±93.6</t>
  </si>
  <si>
    <t>11.3±1</t>
  </si>
  <si>
    <t>10.9±1.1</t>
  </si>
  <si>
    <t>6.8±1.2</t>
  </si>
  <si>
    <t>7.7±1.2</t>
  </si>
  <si>
    <t>13.1±1.1</t>
  </si>
  <si>
    <t>4.3±1</t>
  </si>
  <si>
    <t>8.6±1</t>
  </si>
  <si>
    <t>12±4.1</t>
  </si>
  <si>
    <t>19.7±2.6</t>
  </si>
  <si>
    <t>59.2±2.4</t>
  </si>
  <si>
    <t>7.5±0.4</t>
  </si>
  <si>
    <t>21.9±7.1</t>
  </si>
  <si>
    <t>40.3±35.9</t>
  </si>
  <si>
    <t>620.9±73.2</t>
  </si>
  <si>
    <t>39.4±4.4</t>
  </si>
  <si>
    <t>6.5±1.9</t>
  </si>
  <si>
    <t>5.3±0.9</t>
  </si>
  <si>
    <t>3.3±0.8</t>
  </si>
  <si>
    <t>4.3±1.9</t>
  </si>
  <si>
    <t>4.8±1.8</t>
  </si>
  <si>
    <t>3.6±2</t>
  </si>
  <si>
    <t>3.7±1.5</t>
  </si>
  <si>
    <t>163±3.5</t>
  </si>
  <si>
    <t>580.3±66.8</t>
  </si>
  <si>
    <t>174.6±1.5</t>
  </si>
  <si>
    <t>218.1±18.9</t>
  </si>
  <si>
    <t>239.4±17.3</t>
  </si>
  <si>
    <t>432±21</t>
  </si>
  <si>
    <t>308.4±17.3</t>
  </si>
  <si>
    <t>298.3±20.7</t>
  </si>
  <si>
    <t>782.2±16.1</t>
  </si>
  <si>
    <t>417.7±9</t>
  </si>
  <si>
    <t>1149.2±44.3</t>
  </si>
  <si>
    <t>199.6±19.1</t>
  </si>
  <si>
    <t>291.1±39.7</t>
  </si>
  <si>
    <t>128±4.9</t>
  </si>
  <si>
    <t>259.6±15.8</t>
  </si>
  <si>
    <t>492.9±43.4</t>
  </si>
  <si>
    <t>121.7±18.1</t>
  </si>
  <si>
    <t>4.2±2.1</t>
  </si>
  <si>
    <t>3.3±1.1</t>
  </si>
  <si>
    <t>2.7±1.9</t>
  </si>
  <si>
    <t>2.1±1.5</t>
  </si>
  <si>
    <t>11.8±4.9</t>
  </si>
  <si>
    <t>7064.6±152.4</t>
  </si>
  <si>
    <t>5.4±2.3</t>
  </si>
  <si>
    <t>1.3±0.1</t>
  </si>
  <si>
    <t>10.8±4.7</t>
  </si>
  <si>
    <t>4.9±2.5</t>
  </si>
  <si>
    <t>27.6±1.8</t>
  </si>
  <si>
    <t>1.1±0.6</t>
  </si>
  <si>
    <t>13.7±2.2</t>
  </si>
  <si>
    <t>1.1±0.2</t>
  </si>
  <si>
    <t>1.5±0.5</t>
  </si>
  <si>
    <t>0.4±0</t>
  </si>
  <si>
    <t>3.5±2.2</t>
  </si>
  <si>
    <t>3042.1±81.7</t>
  </si>
  <si>
    <t>6.4±3</t>
  </si>
  <si>
    <t>0.9±0.2</t>
  </si>
  <si>
    <t>5.9±2.1</t>
  </si>
  <si>
    <t>16.5±2.9</t>
  </si>
  <si>
    <t>4.7±1</t>
  </si>
  <si>
    <t>2.6±1.3</t>
  </si>
  <si>
    <t>2.8±1.1</t>
  </si>
  <si>
    <t>4.1±0.3</t>
  </si>
  <si>
    <t>4.5±0.1</t>
  </si>
  <si>
    <t>3.8±0.9</t>
  </si>
  <si>
    <t>4.2±0.7</t>
  </si>
  <si>
    <t>230.4±9.3</t>
  </si>
  <si>
    <t>102.5±7.8</t>
  </si>
  <si>
    <t>5.6±1.9</t>
  </si>
  <si>
    <t>13.9±6.9</t>
  </si>
  <si>
    <t>3.5±1</t>
  </si>
  <si>
    <t>5.9±3.2</t>
  </si>
  <si>
    <t>11.3±3.3</t>
  </si>
  <si>
    <t>509.5±11.6</t>
  </si>
  <si>
    <t>96.8±4.9</t>
  </si>
  <si>
    <t>1282.2±75.7</t>
  </si>
  <si>
    <t>417.3±24.6</t>
  </si>
  <si>
    <t>58.3±3.6</t>
  </si>
  <si>
    <t>309.1±9.8</t>
  </si>
  <si>
    <t>35.5±5.2</t>
  </si>
  <si>
    <t>431±19.8</t>
  </si>
  <si>
    <t>920.1±36.7</t>
  </si>
  <si>
    <t>77.5±9.7</t>
  </si>
  <si>
    <t>67.7±3.5</t>
  </si>
  <si>
    <t>586.9±22.1</t>
  </si>
  <si>
    <t>112.4±3.8</t>
  </si>
  <si>
    <t>1529.6±37.8</t>
  </si>
  <si>
    <t>17.6±7.6</t>
  </si>
  <si>
    <t>439.2±22.9</t>
  </si>
  <si>
    <t>188.9±2.4</t>
  </si>
  <si>
    <t>274.9±19.3</t>
  </si>
  <si>
    <t>382.8±9.7</t>
  </si>
  <si>
    <t>806.4±21.9</t>
  </si>
  <si>
    <t>519.6±3.4</t>
  </si>
  <si>
    <t>1247.6±58.7</t>
  </si>
  <si>
    <t>577.4±1.2</t>
  </si>
  <si>
    <t>361.7±9</t>
  </si>
  <si>
    <t>377.4±15</t>
  </si>
  <si>
    <t>767.9±24.8</t>
  </si>
  <si>
    <t>458.7±25.1</t>
  </si>
  <si>
    <t>303.8±1</t>
  </si>
  <si>
    <t>370±8.9</t>
  </si>
  <si>
    <t>362.5±6.6</t>
  </si>
  <si>
    <t>7.6±0.9</t>
  </si>
  <si>
    <t>5.7±0.5</t>
  </si>
  <si>
    <t>7.9±0.8</t>
  </si>
  <si>
    <t>25.5±0.7</t>
  </si>
  <si>
    <t>3.9±2.1</t>
  </si>
  <si>
    <t>7.4±0.8</t>
  </si>
  <si>
    <t>1.9±0.3</t>
  </si>
  <si>
    <t>2.3±1.2</t>
  </si>
  <si>
    <t>7.2±0.5</t>
  </si>
  <si>
    <t>6.2±2.3</t>
  </si>
  <si>
    <t>2.9±1</t>
  </si>
  <si>
    <t>4.3±1.1</t>
  </si>
  <si>
    <t>23.3±4.4</t>
  </si>
  <si>
    <t>2±0.3</t>
  </si>
  <si>
    <t>75±4.8</t>
  </si>
  <si>
    <t>139.9±4.4</t>
  </si>
  <si>
    <t>109.8±4.2</t>
  </si>
  <si>
    <t>348.6±5.3</t>
  </si>
  <si>
    <t>120.3±1.8</t>
  </si>
  <si>
    <t>223.7±4.5</t>
  </si>
  <si>
    <t>98.5±3.2</t>
  </si>
  <si>
    <t>66.4±4.5</t>
  </si>
  <si>
    <t>48.4±5.4</t>
  </si>
  <si>
    <t>85.7±4.5</t>
  </si>
  <si>
    <t>100.5±2.7</t>
  </si>
  <si>
    <t>75.9±6.4</t>
  </si>
  <si>
    <t>157.2±5.4</t>
  </si>
  <si>
    <t>99.9±2.9</t>
  </si>
  <si>
    <t>113.7±1.8</t>
  </si>
  <si>
    <t>9.1±1.6</t>
  </si>
  <si>
    <t>2±0.8</t>
  </si>
  <si>
    <t>1.2±0.5</t>
  </si>
  <si>
    <t>2.7±1.5</t>
  </si>
  <si>
    <t>1.4±0.7</t>
  </si>
  <si>
    <t>3.5±0.3</t>
  </si>
  <si>
    <t>112.2±2.1</t>
  </si>
  <si>
    <t>1.2±0.4</t>
  </si>
  <si>
    <t>417.7±57.3</t>
  </si>
  <si>
    <t>1078.8±133.1</t>
  </si>
  <si>
    <t>2.6±1.4</t>
  </si>
  <si>
    <t>5.8±2.4</t>
  </si>
  <si>
    <t>3.2±1.4</t>
  </si>
  <si>
    <t>108.6±10.9</t>
  </si>
  <si>
    <t>342.1±19.2</t>
  </si>
  <si>
    <t>206.9±6.9</t>
  </si>
  <si>
    <t>198.2±7</t>
  </si>
  <si>
    <t>125.4±10.6</t>
  </si>
  <si>
    <t>257.2±9.1</t>
  </si>
  <si>
    <t>480.2±15.5</t>
  </si>
  <si>
    <t>122.2±5.6</t>
  </si>
  <si>
    <t>53.9±1.8</t>
  </si>
  <si>
    <t>35.7±2.9</t>
  </si>
  <si>
    <t>338.4±18.4</t>
  </si>
  <si>
    <t>174.4±24.4</t>
  </si>
  <si>
    <t>282.9±12.4</t>
  </si>
  <si>
    <t>142.6±11.8</t>
  </si>
  <si>
    <t>86.1±8.4</t>
  </si>
  <si>
    <t>73.2±3.2</t>
  </si>
  <si>
    <t>45.8±1.9</t>
  </si>
  <si>
    <t>85.1±4.9</t>
  </si>
  <si>
    <t>77.6±2.8</t>
  </si>
  <si>
    <t>129.7±3.9</t>
  </si>
  <si>
    <t>95.3±2.9</t>
  </si>
  <si>
    <t>145.4±5.1</t>
  </si>
  <si>
    <t>98.8±3.5</t>
  </si>
  <si>
    <t>46.3±2</t>
  </si>
  <si>
    <t>25.7±2.8</t>
  </si>
  <si>
    <t>105.6±6.5</t>
  </si>
  <si>
    <t>206.5±20.9</t>
  </si>
  <si>
    <t>57.8±2</t>
  </si>
  <si>
    <t>71.4±3.6</t>
  </si>
  <si>
    <t>85.4±4.1</t>
  </si>
  <si>
    <t>18.3±2.6</t>
  </si>
  <si>
    <t>5.8±1.6</t>
  </si>
  <si>
    <t>10.5±1.1</t>
  </si>
  <si>
    <t>29.6±2.6</t>
  </si>
  <si>
    <t>93.3±9.7</t>
  </si>
  <si>
    <t>43.3±3.3</t>
  </si>
  <si>
    <t>100.6±12.6</t>
  </si>
  <si>
    <t>6.3±1.4</t>
  </si>
  <si>
    <t>12.6±0.8</t>
  </si>
  <si>
    <t>7.2±3.6</t>
  </si>
  <si>
    <t>83.3±4.4</t>
  </si>
  <si>
    <t>44.9±7.1</t>
  </si>
  <si>
    <t>6.1±1.2</t>
  </si>
  <si>
    <t>24±3.2</t>
  </si>
  <si>
    <t>31±6.2</t>
  </si>
  <si>
    <t>137.7±2.5</t>
  </si>
  <si>
    <t>126.7±2.7</t>
  </si>
  <si>
    <t>136±8.7</t>
  </si>
  <si>
    <t>232.6±9.7</t>
  </si>
  <si>
    <t>221.6±4.3</t>
  </si>
  <si>
    <t>157±6.1</t>
  </si>
  <si>
    <t>127.7±11.2</t>
  </si>
  <si>
    <t>174.2±3.8</t>
  </si>
  <si>
    <t>76.9±3.5</t>
  </si>
  <si>
    <t>612.3±40.5</t>
  </si>
  <si>
    <t>229.2±7.3</t>
  </si>
  <si>
    <t>213.5±18.5</t>
  </si>
  <si>
    <t>102.7±3.4</t>
  </si>
  <si>
    <t>176.5±20.1</t>
  </si>
  <si>
    <t>911.9±48.1</t>
  </si>
  <si>
    <t>97.2±6.3</t>
  </si>
  <si>
    <t>2.4±0.7</t>
  </si>
  <si>
    <t>72.1±13.5</t>
  </si>
  <si>
    <t>14.6±1.3</t>
  </si>
  <si>
    <t>718.9±15.3</t>
  </si>
  <si>
    <t>117.6±6.6</t>
  </si>
  <si>
    <t>248.6±21</t>
  </si>
  <si>
    <t>104.7±8.6</t>
  </si>
  <si>
    <t>64.3±4.7</t>
  </si>
  <si>
    <t>3.5±0.5</t>
  </si>
  <si>
    <t>213.6±15.2</t>
  </si>
  <si>
    <t>139.7±23.7</t>
  </si>
  <si>
    <t>4.7±1.7</t>
  </si>
  <si>
    <t>98.6±13.4</t>
  </si>
  <si>
    <t>37.2±0.7</t>
  </si>
  <si>
    <t>1852.6±67.8</t>
  </si>
  <si>
    <t>1203.3±21</t>
  </si>
  <si>
    <t>2561.2±32.3</t>
  </si>
  <si>
    <t>3601.6±95.4</t>
  </si>
  <si>
    <t>4592.8±105.2</t>
  </si>
  <si>
    <t>3086.8±71</t>
  </si>
  <si>
    <t>5564.3±132.1</t>
  </si>
  <si>
    <t>925.9±21.5</t>
  </si>
  <si>
    <t>700.6±35.6</t>
  </si>
  <si>
    <t>3093.2±57.5</t>
  </si>
  <si>
    <t>4647.4±114.4</t>
  </si>
  <si>
    <t>2524.1±315.9</t>
  </si>
  <si>
    <t>1055.1±18.2</t>
  </si>
  <si>
    <t>3016.4±71</t>
  </si>
  <si>
    <t>5697.7±137</t>
  </si>
  <si>
    <t>106.3±9.6</t>
  </si>
  <si>
    <t>39.1±1.7</t>
  </si>
  <si>
    <t>524.6±23.5</t>
  </si>
  <si>
    <t>494.1±6.2</t>
  </si>
  <si>
    <t>43.1±3.9</t>
  </si>
  <si>
    <t>147.6±8.4</t>
  </si>
  <si>
    <t>22.2±2.6</t>
  </si>
  <si>
    <t>20.8±1</t>
  </si>
  <si>
    <t>38±3.3</t>
  </si>
  <si>
    <t>23.4±2.7</t>
  </si>
  <si>
    <t>28.5±4.6</t>
  </si>
  <si>
    <t>1215.1±129.8</t>
  </si>
  <si>
    <t>62.4±2.2</t>
  </si>
  <si>
    <t>510.8±34.1</t>
  </si>
  <si>
    <t>42.1±6.1</t>
  </si>
  <si>
    <t>19±3</t>
  </si>
  <si>
    <t>7.2±1.1</t>
  </si>
  <si>
    <t>10.5±1.2</t>
  </si>
  <si>
    <t>7.6±1.6</t>
  </si>
  <si>
    <t>41.9±9.3</t>
  </si>
  <si>
    <t>8.4±1</t>
  </si>
  <si>
    <t>4±0.9</t>
  </si>
  <si>
    <t>6.9±0.6</t>
  </si>
  <si>
    <t>5.9±0.5</t>
  </si>
  <si>
    <t>3.1±0.6</t>
  </si>
  <si>
    <t>2.4±0.4</t>
  </si>
  <si>
    <t>1.7±0.2</t>
  </si>
  <si>
    <t>6.4±1.8</t>
  </si>
  <si>
    <t>18.6±3.7</t>
  </si>
  <si>
    <t>5±1.3</t>
  </si>
  <si>
    <t>263.8±31.8</t>
  </si>
  <si>
    <t>1.9±0.8</t>
  </si>
  <si>
    <t>2.3±0.8</t>
  </si>
  <si>
    <t>1.6±1.2</t>
  </si>
  <si>
    <t>25.6±11.2</t>
  </si>
  <si>
    <t>8455.7±276.4</t>
  </si>
  <si>
    <t>2.9±1.1</t>
  </si>
  <si>
    <t>19.2±8.9</t>
  </si>
  <si>
    <t>140.1±10.9</t>
  </si>
  <si>
    <t>151±9</t>
  </si>
  <si>
    <t>166.7±6.7</t>
  </si>
  <si>
    <t>949.9±31.5</t>
  </si>
  <si>
    <t>146.8±4</t>
  </si>
  <si>
    <t>492.1±29.9</t>
  </si>
  <si>
    <t>107.6±4.4</t>
  </si>
  <si>
    <t>289.7±10.9</t>
  </si>
  <si>
    <t>33.8±1.8</t>
  </si>
  <si>
    <t>99.4±6.1</t>
  </si>
  <si>
    <t>63.9±8.1</t>
  </si>
  <si>
    <t>45±7.1</t>
  </si>
  <si>
    <t>168.1±7.1</t>
  </si>
  <si>
    <t>144.1±9.4</t>
  </si>
  <si>
    <t>287.9±4.3</t>
  </si>
  <si>
    <t>47.2±3.6</t>
  </si>
  <si>
    <t>196.2±11.6</t>
  </si>
  <si>
    <t>357±29.7</t>
  </si>
  <si>
    <t>395.6±8.9</t>
  </si>
  <si>
    <t>3.5±1.2</t>
  </si>
  <si>
    <t>8.7±0.8</t>
  </si>
  <si>
    <t>4.8±0.5</t>
  </si>
  <si>
    <t>12.7±3.2</t>
  </si>
  <si>
    <t>47.5±2.8</t>
  </si>
  <si>
    <t>7.3±3.3</t>
  </si>
  <si>
    <t>4.2±0.5</t>
  </si>
  <si>
    <t>5.2±0.4</t>
  </si>
  <si>
    <t>16.9±0.9</t>
  </si>
  <si>
    <t>76.8±3.5</t>
  </si>
  <si>
    <t>11.8±4.1</t>
  </si>
  <si>
    <t>18.6±0.9</t>
  </si>
  <si>
    <t>2.2±0.4</t>
  </si>
  <si>
    <t>4.8±1.5</t>
  </si>
  <si>
    <t>7.5±1.4</t>
  </si>
  <si>
    <t>7.5±0.6</t>
  </si>
  <si>
    <t>4.5±1.2</t>
  </si>
  <si>
    <t>306.2±99.8</t>
  </si>
  <si>
    <t>5.3±1.6</t>
  </si>
  <si>
    <t>259.3±5</t>
  </si>
  <si>
    <t>9.9±5.1</t>
  </si>
  <si>
    <t>8.3±2.6</t>
  </si>
  <si>
    <t>50.6±24</t>
  </si>
  <si>
    <t>7±1</t>
  </si>
  <si>
    <t>10.6±0.8</t>
  </si>
  <si>
    <t>8.8±3.5</t>
  </si>
  <si>
    <t>306.2±22</t>
  </si>
  <si>
    <t>63.6±3.8</t>
  </si>
  <si>
    <t>1658.2±73.1</t>
  </si>
  <si>
    <t>3909.4±102.6</t>
  </si>
  <si>
    <t>800.6±25.2</t>
  </si>
  <si>
    <t>389.9±26.7</t>
  </si>
  <si>
    <t>315.1±51.1</t>
  </si>
  <si>
    <t>10.7±0.7</t>
  </si>
  <si>
    <t>17.1±1.2</t>
  </si>
  <si>
    <t>475.5±40.9</t>
  </si>
  <si>
    <t>131.3±7</t>
  </si>
  <si>
    <t>1332.5±124.1</t>
  </si>
  <si>
    <t>57±5.9</t>
  </si>
  <si>
    <t>1594.2±101.7</t>
  </si>
  <si>
    <t>83.3±9.2</t>
  </si>
  <si>
    <t>96.5±8.3</t>
  </si>
  <si>
    <t>135.5±5.8</t>
  </si>
  <si>
    <t>527.3±21.9</t>
  </si>
  <si>
    <t>12.5±1.6</t>
  </si>
  <si>
    <t>3±1.3</t>
  </si>
  <si>
    <t>38.5±4.7</t>
  </si>
  <si>
    <t>17.5±2.3</t>
  </si>
  <si>
    <t>5.9±2</t>
  </si>
  <si>
    <t>1.9±0.4</t>
  </si>
  <si>
    <t>9.7±4.1</t>
  </si>
  <si>
    <t>1131.4±97.3</t>
  </si>
  <si>
    <t>105.6±4.6</t>
  </si>
  <si>
    <t>464.7±32.1</t>
  </si>
  <si>
    <t>11.8±4</t>
  </si>
  <si>
    <t>13.3±1.6</t>
  </si>
  <si>
    <t>2.6±1.1</t>
  </si>
  <si>
    <t>3.2±1.8</t>
  </si>
  <si>
    <t>1.5±0.9</t>
  </si>
  <si>
    <t>4.7±1.4</t>
  </si>
  <si>
    <t>4.1±0.9</t>
  </si>
  <si>
    <t>3±1.6</t>
  </si>
  <si>
    <t>3.4±1.4</t>
  </si>
  <si>
    <t>14±1.4</t>
  </si>
  <si>
    <t>4.1±1.4</t>
  </si>
  <si>
    <t>5.5±2.2</t>
  </si>
  <si>
    <t>7.5±1.6</t>
  </si>
  <si>
    <t>1.9±0.6</t>
  </si>
  <si>
    <t>5.4±2.2</t>
  </si>
  <si>
    <t>6.5±0.8</t>
  </si>
  <si>
    <t>3.1±0.7</t>
  </si>
  <si>
    <t>4.4±2.2</t>
  </si>
  <si>
    <t>3.5±0.8</t>
  </si>
  <si>
    <t>8.4±2.5</t>
  </si>
  <si>
    <t>2.3±0.4</t>
  </si>
  <si>
    <t>7.8±4.9</t>
  </si>
  <si>
    <t>101.5±22.8</t>
  </si>
  <si>
    <t>26.3±1.4</t>
  </si>
  <si>
    <t>53.6±3.3</t>
  </si>
  <si>
    <t>188.3±4.9</t>
  </si>
  <si>
    <t>3.6±0.8</t>
  </si>
  <si>
    <t>121.8±5.6</t>
  </si>
  <si>
    <t>8.2±1.3</t>
  </si>
  <si>
    <t>122.8±18.6</t>
  </si>
  <si>
    <t>60.9±3.6</t>
  </si>
  <si>
    <t>5.2±1.5</t>
  </si>
  <si>
    <t>6.2±2</t>
  </si>
  <si>
    <t>16.1±6.3</t>
  </si>
  <si>
    <t>23.8±2.1</t>
  </si>
  <si>
    <t>90.7±6.6</t>
  </si>
  <si>
    <t>49.6±6.8</t>
  </si>
  <si>
    <t>4.2±1.4</t>
  </si>
  <si>
    <t>2.3±0.9</t>
  </si>
  <si>
    <t>1.4±0.6</t>
  </si>
  <si>
    <t>2.9±1.3</t>
  </si>
  <si>
    <t>4.6±2.5</t>
  </si>
  <si>
    <t>4.4±0.7</t>
  </si>
  <si>
    <t>4.3±0.4</t>
  </si>
  <si>
    <t>2.6±0.9</t>
  </si>
  <si>
    <t>3.1±1.5</t>
  </si>
  <si>
    <t>5±1.4</t>
  </si>
  <si>
    <t>8.6±1.5</t>
  </si>
  <si>
    <t>7.9±0.7</t>
  </si>
  <si>
    <t>6.9±3.1</t>
  </si>
  <si>
    <t>38.2±3.6</t>
  </si>
  <si>
    <t>140±7.6</t>
  </si>
  <si>
    <t>13.4±2.8</t>
  </si>
  <si>
    <t>3.6±1</t>
  </si>
  <si>
    <t>10.6±1.5</t>
  </si>
  <si>
    <t>7.6±0.6</t>
  </si>
  <si>
    <t>33.6±13.5</t>
  </si>
  <si>
    <t>4.6±1.4</t>
  </si>
  <si>
    <t>11.5±2.8</t>
  </si>
  <si>
    <t>111.2±12.8</t>
  </si>
  <si>
    <t>84.3±3.1</t>
  </si>
  <si>
    <t>444.6±8.9</t>
  </si>
  <si>
    <t>86.4±1.3</t>
  </si>
  <si>
    <t>143.4±5.4</t>
  </si>
  <si>
    <t>453.4±7.8</t>
  </si>
  <si>
    <t>9.9±1</t>
  </si>
  <si>
    <t>14.9±1.6</t>
  </si>
  <si>
    <t>59±1.7</t>
  </si>
  <si>
    <t>231.9±9.9</t>
  </si>
  <si>
    <t>11.9±1.3</t>
  </si>
  <si>
    <t>178.2±31.1</t>
  </si>
  <si>
    <t>129.9±4.2</t>
  </si>
  <si>
    <t>345.6±7.2</t>
  </si>
  <si>
    <t>17.5±2.7</t>
  </si>
  <si>
    <t>53.8±3.8</t>
  </si>
  <si>
    <t>148.4±3.2</t>
  </si>
  <si>
    <t>130.8±18.4</t>
  </si>
  <si>
    <t>83.4±6.1</t>
  </si>
  <si>
    <t>72.4±3.7</t>
  </si>
  <si>
    <t>72.6±5.8</t>
  </si>
  <si>
    <t>30.1±2.4</t>
  </si>
  <si>
    <t>12.3±1.4</t>
  </si>
  <si>
    <t>10.2±1.8</t>
  </si>
  <si>
    <t>10.9±4.7</t>
  </si>
  <si>
    <t>162.1±7.9</t>
  </si>
  <si>
    <t>16.5±2.5</t>
  </si>
  <si>
    <t>111.7±17.4</t>
  </si>
  <si>
    <t>124.8±11.9</t>
  </si>
  <si>
    <t>48±2.8</t>
  </si>
  <si>
    <t>69.5±6.8</t>
  </si>
  <si>
    <t>6±0.9</t>
  </si>
  <si>
    <t>151.4±10.9</t>
  </si>
  <si>
    <t>463.3±13.2</t>
  </si>
  <si>
    <t>61±3.9</t>
  </si>
  <si>
    <t>212±10.6</t>
  </si>
  <si>
    <t>13.2±1.2</t>
  </si>
  <si>
    <t>112.9±3.5</t>
  </si>
  <si>
    <t>117.8±4.4</t>
  </si>
  <si>
    <t>18.1±2.3</t>
  </si>
  <si>
    <t>23.6±1.7</t>
  </si>
  <si>
    <t>29.4±8.2</t>
  </si>
  <si>
    <t>3.4±1.5</t>
  </si>
  <si>
    <t>169.2±23.4</t>
  </si>
  <si>
    <t>20.1±4.8</t>
  </si>
  <si>
    <t>3.4±0.9</t>
  </si>
  <si>
    <t>1.9±0.9</t>
  </si>
  <si>
    <t>2.2±1.4</t>
  </si>
  <si>
    <t>5.6±1.8</t>
  </si>
  <si>
    <t>17.9±1.6</t>
  </si>
  <si>
    <t>3±1.5</t>
  </si>
  <si>
    <t>5.3±0.6</t>
  </si>
  <si>
    <t>6.4±1.9</t>
  </si>
  <si>
    <t>7.4±2.3</t>
  </si>
  <si>
    <t>9.2±2.4</t>
  </si>
  <si>
    <t>2222.3±127</t>
  </si>
  <si>
    <t>8±2.8</t>
  </si>
  <si>
    <t>2.5±0.8</t>
  </si>
  <si>
    <t>7.6±1.4</t>
  </si>
  <si>
    <t>2.1±0.7</t>
  </si>
  <si>
    <t>1±0.1</t>
  </si>
  <si>
    <t>1.1±0.5</t>
  </si>
  <si>
    <t>0.8±0.3</t>
  </si>
  <si>
    <t>4.5±1.5</t>
  </si>
  <si>
    <t>2.8±0.9</t>
  </si>
  <si>
    <t>4±1</t>
  </si>
  <si>
    <t>4.5±1.3</t>
  </si>
  <si>
    <t>3.1±1.6</t>
  </si>
  <si>
    <t>13.5±3.1</t>
  </si>
  <si>
    <t>158.3±15</t>
  </si>
  <si>
    <t>185.4±14</t>
  </si>
  <si>
    <t>240.8±13.5</t>
  </si>
  <si>
    <t>143.5±2.5</t>
  </si>
  <si>
    <t>66.4±3.2</t>
  </si>
  <si>
    <t>212.8±9.4</t>
  </si>
  <si>
    <t>633.6±72.2</t>
  </si>
  <si>
    <t>362.7±25.9</t>
  </si>
  <si>
    <t>42.7±3</t>
  </si>
  <si>
    <t>103.8±5.4</t>
  </si>
  <si>
    <t>260.5±13</t>
  </si>
  <si>
    <t>149.8±12.1</t>
  </si>
  <si>
    <t>204.8±4.9</t>
  </si>
  <si>
    <t>183.3±13.2</t>
  </si>
  <si>
    <t>90.1±8.2</t>
  </si>
  <si>
    <t>58.7±9.4</t>
  </si>
  <si>
    <t>68.4±3.7</t>
  </si>
  <si>
    <t>41.8±3.5</t>
  </si>
  <si>
    <t>24.3±4.2</t>
  </si>
  <si>
    <t>25±1.5</t>
  </si>
  <si>
    <t>57.7±6</t>
  </si>
  <si>
    <t>42.7±2.9</t>
  </si>
  <si>
    <t>155.7±7.1</t>
  </si>
  <si>
    <t>33±0.7</t>
  </si>
  <si>
    <t>28±3.6</t>
  </si>
  <si>
    <t>32.8±5.2</t>
  </si>
  <si>
    <t>46.5±4</t>
  </si>
  <si>
    <t>79±8.8</t>
  </si>
  <si>
    <t>60.8±3.8</t>
  </si>
  <si>
    <t>22.8±2.1</t>
  </si>
  <si>
    <t>55±5.3</t>
  </si>
  <si>
    <t>190.9±23</t>
  </si>
  <si>
    <t>4.4±1.1</t>
  </si>
  <si>
    <t>9.3±0.9</t>
  </si>
  <si>
    <t>13.3±1.2</t>
  </si>
  <si>
    <t>9.4±2.5</t>
  </si>
  <si>
    <t>4±2.6</t>
  </si>
  <si>
    <t>16.1±3.7</t>
  </si>
  <si>
    <t>4313.1±572.9</t>
  </si>
  <si>
    <t>4.2±1.2</t>
  </si>
  <si>
    <t>235.1±29.5</t>
  </si>
  <si>
    <t>20±4</t>
  </si>
  <si>
    <t>5.8±0.9</t>
  </si>
  <si>
    <t>256.1±5.3</t>
  </si>
  <si>
    <t>19.4±2</t>
  </si>
  <si>
    <t>3.1±1.4</t>
  </si>
  <si>
    <t>3.1±0.9</t>
  </si>
  <si>
    <t>3.9±0.6</t>
  </si>
  <si>
    <t>8.6±0.7</t>
  </si>
  <si>
    <t>3.9±1.3</t>
  </si>
  <si>
    <t>619.9±48.3</t>
  </si>
  <si>
    <t>426.8±20.6</t>
  </si>
  <si>
    <t>242.2±26.3</t>
  </si>
  <si>
    <t>6.8±2.1</t>
  </si>
  <si>
    <t>16.9±4.4</t>
  </si>
  <si>
    <t>12.2±1.9</t>
  </si>
  <si>
    <t>49.8±3.8</t>
  </si>
  <si>
    <t>7±2.2</t>
  </si>
  <si>
    <t>4.7±1.2</t>
  </si>
  <si>
    <t>8.3±2</t>
  </si>
  <si>
    <t>6.5±0.6</t>
  </si>
  <si>
    <t>4±0.6</t>
  </si>
  <si>
    <t>5.5±1.6</t>
  </si>
  <si>
    <t>9.3±1.9</t>
  </si>
  <si>
    <t>19.9±5.7</t>
  </si>
  <si>
    <t>2.3±1.8</t>
  </si>
  <si>
    <t>80.1±2.2</t>
  </si>
  <si>
    <t>12.6±3.4</t>
  </si>
  <si>
    <t>11.5±1</t>
  </si>
  <si>
    <t>4.6±1.6</t>
  </si>
  <si>
    <t>7.8±1.4</t>
  </si>
  <si>
    <t>10.1±2</t>
  </si>
  <si>
    <t>3.5±0.9</t>
  </si>
  <si>
    <t>4.6±1.1</t>
  </si>
  <si>
    <t>3±1.2</t>
  </si>
  <si>
    <t>5.9±0.9</t>
  </si>
  <si>
    <t>487.5±36.3</t>
  </si>
  <si>
    <t>5.6±1.4</t>
  </si>
  <si>
    <t>9.8±0.8</t>
  </si>
  <si>
    <t>5.2±2</t>
  </si>
  <si>
    <t>16.5±2</t>
  </si>
  <si>
    <t>21.1±6.6</t>
  </si>
  <si>
    <t>6.5±1.3</t>
  </si>
  <si>
    <t>6.6±0.8</t>
  </si>
  <si>
    <t>5.5±1.1</t>
  </si>
  <si>
    <t>2.7±0.5</t>
  </si>
  <si>
    <t>4.5±0.3</t>
  </si>
  <si>
    <t>488.6±76.9</t>
  </si>
  <si>
    <t>5.9±0.8</t>
  </si>
  <si>
    <t>3.8±2</t>
  </si>
  <si>
    <t>11.2±2.4</t>
  </si>
  <si>
    <t>16.7±3.8</t>
  </si>
  <si>
    <t>27.8±4</t>
  </si>
  <si>
    <t>1.8±0.6</t>
  </si>
  <si>
    <t>6.2±2.4</t>
  </si>
  <si>
    <t>5.1±3.4</t>
  </si>
  <si>
    <t>2.6±0.7</t>
  </si>
  <si>
    <t>3.7±1.8</t>
  </si>
  <si>
    <t>8±1.8</t>
  </si>
  <si>
    <t>2790.1±137</t>
  </si>
  <si>
    <t>5.1±0.8</t>
  </si>
  <si>
    <t>10.5±3.5</t>
  </si>
  <si>
    <t>17.2±1.5</t>
  </si>
  <si>
    <t>10.3±0.8</t>
  </si>
  <si>
    <t>12.3±1.2</t>
  </si>
  <si>
    <t>13.2±3.4</t>
  </si>
  <si>
    <t>8.9±1.1</t>
  </si>
  <si>
    <t>11±1</t>
  </si>
  <si>
    <t>4.9±1.1</t>
  </si>
  <si>
    <t>35.4±2</t>
  </si>
  <si>
    <t>47.5±0.6</t>
  </si>
  <si>
    <t>10.4±1.6</t>
  </si>
  <si>
    <t>31.1±2.3</t>
  </si>
  <si>
    <t>14±1</t>
  </si>
  <si>
    <t>21.7±5.6</t>
  </si>
  <si>
    <t>16.6±3.5</t>
  </si>
  <si>
    <t>5.7±1</t>
  </si>
  <si>
    <t>2.5±0.7</t>
  </si>
  <si>
    <t>6.6±0.3</t>
  </si>
  <si>
    <t>2.4±1.1</t>
  </si>
  <si>
    <t>13.4±2.9</t>
  </si>
  <si>
    <t>4.9±2.7</t>
  </si>
  <si>
    <t>3.7±2.2</t>
  </si>
  <si>
    <t>3.8±1.3</t>
  </si>
  <si>
    <t>4.6±1.5</t>
  </si>
  <si>
    <t>4.9±2.6</t>
  </si>
  <si>
    <t>20.7±4.1</t>
  </si>
  <si>
    <t>1.9±0.2</t>
  </si>
  <si>
    <t>6.4±2.4</t>
  </si>
  <si>
    <t>80.7±5.5</t>
  </si>
  <si>
    <t>3.3±0.7</t>
  </si>
  <si>
    <t>3.1±1.3</t>
  </si>
  <si>
    <t>7±0.7</t>
  </si>
  <si>
    <t>22.2±5.3</t>
  </si>
  <si>
    <t>15.2±4.1</t>
  </si>
  <si>
    <t>59±52.1</t>
  </si>
  <si>
    <t>13.9±3.4</t>
  </si>
  <si>
    <t>50.6±7.7</t>
  </si>
  <si>
    <t>12.9±1.7</t>
  </si>
  <si>
    <t>4.3±1.5</t>
  </si>
  <si>
    <t>3.6±0.6</t>
  </si>
  <si>
    <t>9.9±1.5</t>
  </si>
  <si>
    <t>9.5±1.8</t>
  </si>
  <si>
    <t>5.5±1</t>
  </si>
  <si>
    <t>7.9±0.9</t>
  </si>
  <si>
    <t>810.2±87.6</t>
  </si>
  <si>
    <t>5.4±1.3</t>
  </si>
  <si>
    <t>5.4±1.8</t>
  </si>
  <si>
    <t>15.2±5</t>
  </si>
  <si>
    <t>8.1±4.1</t>
  </si>
  <si>
    <t>12.2±1.6</t>
  </si>
  <si>
    <t>62.4±5.3</t>
  </si>
  <si>
    <t>59.1±1.3</t>
  </si>
  <si>
    <t>13.7±2.3</t>
  </si>
  <si>
    <t>17.4±4.7</t>
  </si>
  <si>
    <t>9.1±1.5</t>
  </si>
  <si>
    <t>52.4±2.7</t>
  </si>
  <si>
    <t>4.2±1</t>
  </si>
  <si>
    <t>3.6±1.1</t>
  </si>
  <si>
    <t>10±1.9</t>
  </si>
  <si>
    <t>24.1±1.7</t>
  </si>
  <si>
    <t>24.6±3.4</t>
  </si>
  <si>
    <t>38.3±5</t>
  </si>
  <si>
    <t>25.4±3.8</t>
  </si>
  <si>
    <t>11.4±3.6</t>
  </si>
  <si>
    <t>347±33</t>
  </si>
  <si>
    <t>5.1±1.2</t>
  </si>
  <si>
    <t>2.4±1.2</t>
  </si>
  <si>
    <t>5.4±1.4</t>
  </si>
  <si>
    <t>4672.3±96.3</t>
  </si>
  <si>
    <t>4.8±0.7</t>
  </si>
  <si>
    <t>13±4.1</t>
  </si>
  <si>
    <t>4.1±1.6</t>
  </si>
  <si>
    <t>6.9±1.2</t>
  </si>
  <si>
    <t>9.4±2.9</t>
  </si>
  <si>
    <t>7.5±0.3</t>
  </si>
  <si>
    <t>7.2±1.5</t>
  </si>
  <si>
    <t>12.9±1.4</t>
  </si>
  <si>
    <t>9.9±1.9</t>
  </si>
  <si>
    <t>21.5±1.7</t>
  </si>
  <si>
    <t>13.5±1.1</t>
  </si>
  <si>
    <t>3.7±0.8</t>
  </si>
  <si>
    <t>5.6±0.6</t>
  </si>
  <si>
    <t>16.9±3.7</t>
  </si>
  <si>
    <t>10.2±2.4</t>
  </si>
  <si>
    <t>10.4±3.9</t>
  </si>
  <si>
    <t>6.8±1.5</t>
  </si>
  <si>
    <t>13.9±3.5</t>
  </si>
  <si>
    <t>27.9±3.5</t>
  </si>
  <si>
    <t>218.2±11.3</t>
  </si>
  <si>
    <t>256.4±7.8</t>
  </si>
  <si>
    <t>168.7±5.8</t>
  </si>
  <si>
    <t>288.9±9.9</t>
  </si>
  <si>
    <t>230.2±9.3</t>
  </si>
  <si>
    <t>287.6±3.9</t>
  </si>
  <si>
    <t>281.6±5.7</t>
  </si>
  <si>
    <t>312.3±6.3</t>
  </si>
  <si>
    <t>120.1±4</t>
  </si>
  <si>
    <t>194.1±12.2</t>
  </si>
  <si>
    <t>124.4±4.6</t>
  </si>
  <si>
    <t>109.2±5.2</t>
  </si>
  <si>
    <t>300.2±8.1</t>
  </si>
  <si>
    <t>299.7±8.6</t>
  </si>
  <si>
    <t>235.5±11.2</t>
  </si>
  <si>
    <t>121.7±3.8</t>
  </si>
  <si>
    <t>25.5±1.4</t>
  </si>
  <si>
    <t>29.9±1.2</t>
  </si>
  <si>
    <t>42.9±1.2</t>
  </si>
  <si>
    <t>70.5±2.2</t>
  </si>
  <si>
    <t>56.6±1.5</t>
  </si>
  <si>
    <t>76.9±2</t>
  </si>
  <si>
    <t>305.4±6.9</t>
  </si>
  <si>
    <t>35.7±1.6</t>
  </si>
  <si>
    <t>104±2.8</t>
  </si>
  <si>
    <t>67±1.5</t>
  </si>
  <si>
    <t>17.4±3</t>
  </si>
  <si>
    <t>28.5±1.7</t>
  </si>
  <si>
    <t>49.3±6.8</t>
  </si>
  <si>
    <t>175.4±4.1</t>
  </si>
  <si>
    <t>503.1±35.9</t>
  </si>
  <si>
    <t>311±7.8</t>
  </si>
  <si>
    <t>469.7±36.2</t>
  </si>
  <si>
    <t>367.9±11.1</t>
  </si>
  <si>
    <t>588.7±14.3</t>
  </si>
  <si>
    <t>353.4±10.6</t>
  </si>
  <si>
    <t>551.4±71.7</t>
  </si>
  <si>
    <t>487.6±22.1</t>
  </si>
  <si>
    <t>283.5±2.4</t>
  </si>
  <si>
    <t>5590.9±99</t>
  </si>
  <si>
    <t>475.8±17.3</t>
  </si>
  <si>
    <t>818.8±133.1</t>
  </si>
  <si>
    <t>363.9±5.6</t>
  </si>
  <si>
    <t>559.5±13.1</t>
  </si>
  <si>
    <t>4020.3±175.2</t>
  </si>
  <si>
    <t>109±7.1</t>
  </si>
  <si>
    <t>11.6±1.2</t>
  </si>
  <si>
    <t>574.5±38.6</t>
  </si>
  <si>
    <t>888.9±15.4</t>
  </si>
  <si>
    <t>17.4±2</t>
  </si>
  <si>
    <t>73.2±3.7</t>
  </si>
  <si>
    <t>12.3±2.6</t>
  </si>
  <si>
    <t>3.9±1.4</t>
  </si>
  <si>
    <t>12.4±2.9</t>
  </si>
  <si>
    <t>6.8±3.4</t>
  </si>
  <si>
    <t>13±1.9</t>
  </si>
  <si>
    <t>620.2±27.9</t>
  </si>
  <si>
    <t>10.7±5.4</t>
  </si>
  <si>
    <t>69.3±5.4</t>
  </si>
  <si>
    <t>237.2±10.5</t>
  </si>
  <si>
    <t>915±17.8</t>
  </si>
  <si>
    <t>82.9±6.5</t>
  </si>
  <si>
    <t>4.6±0.4</t>
  </si>
  <si>
    <t>2.2±1</t>
  </si>
  <si>
    <t>3.4±1.2</t>
  </si>
  <si>
    <t>1.1±0.4</t>
  </si>
  <si>
    <t>7±2.9</t>
  </si>
  <si>
    <t>300.1±12.3</t>
  </si>
  <si>
    <t>5.1±3.5</t>
  </si>
  <si>
    <t>9.8±1.3</t>
  </si>
  <si>
    <t>31.7±3.7</t>
  </si>
  <si>
    <t>18.1±0</t>
  </si>
  <si>
    <t>10.3±1.1</t>
  </si>
  <si>
    <t>4.1±0.7</t>
  </si>
  <si>
    <t>3.9±0.8</t>
  </si>
  <si>
    <t>2.8±1.2</t>
  </si>
  <si>
    <t>6.7±1.9</t>
  </si>
  <si>
    <t>2.9±1.2</t>
  </si>
  <si>
    <t>2.2±0.5</t>
  </si>
  <si>
    <t>3.6±1.8</t>
  </si>
  <si>
    <t>54.6±3.8</t>
  </si>
  <si>
    <t>13.6±3.9</t>
  </si>
  <si>
    <t>42.3±5</t>
  </si>
  <si>
    <t>2±0.6</t>
  </si>
  <si>
    <t>5.6±1.5</t>
  </si>
  <si>
    <t>1.3±0.6</t>
  </si>
  <si>
    <t>3759.3±282.4</t>
  </si>
  <si>
    <t>6.3±2.7</t>
  </si>
  <si>
    <t>10.7±3.9</t>
  </si>
  <si>
    <t>0.9±0.4</t>
  </si>
  <si>
    <t>1.2±0.8</t>
  </si>
  <si>
    <t>1.7±1</t>
  </si>
  <si>
    <t>3.2±1.7</t>
  </si>
  <si>
    <t>1.4±0.4</t>
  </si>
  <si>
    <t>2.9±0.9</t>
  </si>
  <si>
    <t>3.2±1.3</t>
  </si>
  <si>
    <t>2.9±1.9</t>
  </si>
  <si>
    <t>5.3±2.6</t>
  </si>
  <si>
    <t>196.2±14.1</t>
  </si>
  <si>
    <t>588.8±10.1</t>
  </si>
  <si>
    <t>226±7</t>
  </si>
  <si>
    <t>132.9±4.6</t>
  </si>
  <si>
    <t>53.1±2.7</t>
  </si>
  <si>
    <t>114.4±2.1</t>
  </si>
  <si>
    <t>105.6±9.3</t>
  </si>
  <si>
    <t>519.5±16.2</t>
  </si>
  <si>
    <t>81±3.6</t>
  </si>
  <si>
    <t>206.8±8.9</t>
  </si>
  <si>
    <t>166±4.5</t>
  </si>
  <si>
    <t>146.4±11.4</t>
  </si>
  <si>
    <t>582±8.8</t>
  </si>
  <si>
    <t>105.2±12.6</t>
  </si>
  <si>
    <t>139.5±6.4</t>
  </si>
  <si>
    <t>163.5±35.4</t>
  </si>
  <si>
    <t>13±1.1</t>
  </si>
  <si>
    <t>239.9±93.6</t>
  </si>
  <si>
    <t>11.3±3.9</t>
  </si>
  <si>
    <t>4097.9±64.1</t>
  </si>
  <si>
    <t>63.5±9.5</t>
  </si>
  <si>
    <t>15.4±1.5</t>
  </si>
  <si>
    <t>10.2±6.9</t>
  </si>
  <si>
    <t>11.4±2.6</t>
  </si>
  <si>
    <t>7.8±2.9</t>
  </si>
  <si>
    <t>11.1±2.4</t>
  </si>
  <si>
    <t>10.8±1.3</t>
  </si>
  <si>
    <t>599.9±28.5</t>
  </si>
  <si>
    <t>13.1±4.3</t>
  </si>
  <si>
    <t>1270.8±160.4</t>
  </si>
  <si>
    <t>10.1±2.1</t>
  </si>
  <si>
    <t>11.6±2</t>
  </si>
  <si>
    <t>5774.5±170.7</t>
  </si>
  <si>
    <t>10.3±0.4</t>
  </si>
  <si>
    <t>7.4±0.6</t>
  </si>
  <si>
    <t>3.3±1.4</t>
  </si>
  <si>
    <t>5.5±1.3</t>
  </si>
  <si>
    <t>12.6±3.1</t>
  </si>
  <si>
    <t>5.1±2</t>
  </si>
  <si>
    <t>8.8±3</t>
  </si>
  <si>
    <t>6.9±0.3</t>
  </si>
  <si>
    <t>12.3±5.8</t>
  </si>
  <si>
    <t>27.4±4.7</t>
  </si>
  <si>
    <t>170.9±17.3</t>
  </si>
  <si>
    <t>4.9±1</t>
  </si>
  <si>
    <t>4.8±2.1</t>
  </si>
  <si>
    <t>6.3±2.2</t>
  </si>
  <si>
    <t>1904.3±110</t>
  </si>
  <si>
    <t>7.7±0.7</t>
  </si>
  <si>
    <t>7.9±1.1</t>
  </si>
  <si>
    <t>5.2±1.3</t>
  </si>
  <si>
    <t>27±1.3</t>
  </si>
  <si>
    <t>13.1±3.2</t>
  </si>
  <si>
    <t>13.2±2.5</t>
  </si>
  <si>
    <t>15.9±3.1</t>
  </si>
  <si>
    <t>5.1±0.9</t>
  </si>
  <si>
    <t>11.8±3.7</t>
  </si>
  <si>
    <t>12.5±4.4</t>
  </si>
  <si>
    <t>13.2±2.7</t>
  </si>
  <si>
    <t>0.5±0.2</t>
  </si>
  <si>
    <t>82.2±10</t>
  </si>
  <si>
    <t>281.1±24.3</t>
  </si>
  <si>
    <t>4.7±1.5</t>
  </si>
  <si>
    <t>1.9±0.7</t>
  </si>
  <si>
    <t>6.7±1.3</t>
  </si>
  <si>
    <t>6.7±2.8</t>
  </si>
  <si>
    <t>43.8±0.6</t>
  </si>
  <si>
    <t>84.2±2.4</t>
  </si>
  <si>
    <t>7.1±3.3</t>
  </si>
  <si>
    <t>96.5±8.1</t>
  </si>
  <si>
    <t>281.8±9.3</t>
  </si>
  <si>
    <t>104.8±5.2</t>
  </si>
  <si>
    <t>280.2±11.2</t>
  </si>
  <si>
    <t>127.4±2</t>
  </si>
  <si>
    <t>122.9±4.6</t>
  </si>
  <si>
    <t>8.6±0.6</t>
  </si>
  <si>
    <t>4.3±1.6</t>
  </si>
  <si>
    <t>216.6±8.6</t>
  </si>
  <si>
    <t>49.6±4.4</t>
  </si>
  <si>
    <t>161.9±2.1</t>
  </si>
  <si>
    <t>144.7±4.4</t>
  </si>
  <si>
    <t>87±3.5</t>
  </si>
  <si>
    <t>74.6±1.7</t>
  </si>
  <si>
    <t>142.2±1.8</t>
  </si>
  <si>
    <t>129.7±2.4</t>
  </si>
  <si>
    <t>410.8±11.2</t>
  </si>
  <si>
    <t>318.1±7.1</t>
  </si>
  <si>
    <t>371.6±21.1</t>
  </si>
  <si>
    <t>160.3±7.9</t>
  </si>
  <si>
    <t>477.3±4.3</t>
  </si>
  <si>
    <t>235.7±3.3</t>
  </si>
  <si>
    <t>141.2±6.5</t>
  </si>
  <si>
    <t>94.4±7.6</t>
  </si>
  <si>
    <t>250.7±3.5</t>
  </si>
  <si>
    <t>119.9±7.7</t>
  </si>
  <si>
    <t>30.4±4.3</t>
  </si>
  <si>
    <t>42±1.1</t>
  </si>
  <si>
    <t>77.4±3.3</t>
  </si>
  <si>
    <t>404.9±15.1</t>
  </si>
  <si>
    <t>128.6±6.9</t>
  </si>
  <si>
    <t>222.6±14.8</t>
  </si>
  <si>
    <t>387.2±5.5</t>
  </si>
  <si>
    <t>12.7±1.1</t>
  </si>
  <si>
    <t>80.6±6.6</t>
  </si>
  <si>
    <t>452±7.4</t>
  </si>
  <si>
    <t>93.9±12.5</t>
  </si>
  <si>
    <t>52.1±1.4</t>
  </si>
  <si>
    <t>59.7±5.2</t>
  </si>
  <si>
    <t>110.7±9.7</t>
  </si>
  <si>
    <t>2.2±1.2</t>
  </si>
  <si>
    <t>3.1±1.1</t>
  </si>
  <si>
    <t>7.6±2.5</t>
  </si>
  <si>
    <t>2.7±1.1</t>
  </si>
  <si>
    <t>5.6±1.2</t>
  </si>
  <si>
    <t>7.5±2.9</t>
  </si>
  <si>
    <t>6.7±1.5</t>
  </si>
  <si>
    <t>7.2±2.4</t>
  </si>
  <si>
    <t>7.1±1.7</t>
  </si>
  <si>
    <t>6.5±0.9</t>
  </si>
  <si>
    <t>45.7±0.7</t>
  </si>
  <si>
    <t>16±1.4</t>
  </si>
  <si>
    <t>1.8±0.9</t>
  </si>
  <si>
    <t>7.4±0.7</t>
  </si>
  <si>
    <t>8.5±2.1</t>
  </si>
  <si>
    <t>5.4±0.5</t>
  </si>
  <si>
    <t>4.6±0.6</t>
  </si>
  <si>
    <t>4.3±1.4</t>
  </si>
  <si>
    <t>10.7±2.8</t>
  </si>
  <si>
    <t>7.3±1.4</t>
  </si>
  <si>
    <t>7±1.2</t>
  </si>
  <si>
    <t>55.2±2.3</t>
  </si>
  <si>
    <t>14±1.3</t>
  </si>
  <si>
    <t>7.4±5.1</t>
  </si>
  <si>
    <t>171.3±18.2</t>
  </si>
  <si>
    <t>55.9±9.6</t>
  </si>
  <si>
    <t>5.4±2.9</t>
  </si>
  <si>
    <t>3.8±1</t>
  </si>
  <si>
    <t>2.6±0.6</t>
  </si>
  <si>
    <t>3.5±1.6</t>
  </si>
  <si>
    <t>245.9±6.8</t>
  </si>
  <si>
    <t>6.8±1.9</t>
  </si>
  <si>
    <t>565.7±61.3</t>
  </si>
  <si>
    <t>6.3±0.9</t>
  </si>
  <si>
    <t>4400.2±122.5</t>
  </si>
  <si>
    <t>26.7±6</t>
  </si>
  <si>
    <t>5.6±1</t>
  </si>
  <si>
    <t>2.1±1</t>
  </si>
  <si>
    <t>3.4±0.8</t>
  </si>
  <si>
    <t>4.6±1.3</t>
  </si>
  <si>
    <t>13.3±1.5</t>
  </si>
  <si>
    <t>585.7±186.3</t>
  </si>
  <si>
    <t>3.4±1.3</t>
  </si>
  <si>
    <t>14.6±7.8</t>
  </si>
  <si>
    <t>4287.9±192.7</t>
  </si>
  <si>
    <t>5.3±1.3</t>
  </si>
  <si>
    <t>2±0.9</t>
  </si>
  <si>
    <t>17.3±3.4</t>
  </si>
  <si>
    <t>7.8±2.3</t>
  </si>
  <si>
    <t>183.1±84.2</t>
  </si>
  <si>
    <t>6.7±1.8</t>
  </si>
  <si>
    <t>6.9±2</t>
  </si>
  <si>
    <t>14.4±4.9</t>
  </si>
  <si>
    <t>887.5±294.1</t>
  </si>
  <si>
    <t>5.6±2.2</t>
  </si>
  <si>
    <t>17.8±7.3</t>
  </si>
  <si>
    <t>17.4±2.2</t>
  </si>
  <si>
    <t>4395±121.4</t>
  </si>
  <si>
    <t>19.5±4.2</t>
  </si>
  <si>
    <t>7.5±1</t>
  </si>
  <si>
    <t>7.6±2.7</t>
  </si>
  <si>
    <t>15.3±2.2</t>
  </si>
  <si>
    <t>15.5±1.2</t>
  </si>
  <si>
    <t>184.5±91.1</t>
  </si>
  <si>
    <t>12.1±1.1</t>
  </si>
  <si>
    <t>35.3±6.7</t>
  </si>
  <si>
    <t>9.8±2.8</t>
  </si>
  <si>
    <t>3914.6±178</t>
  </si>
  <si>
    <t>1.5±0.6</t>
  </si>
  <si>
    <t>17.3±10.9</t>
  </si>
  <si>
    <t>70.3±35.5</t>
  </si>
  <si>
    <t>7115.3±59.7</t>
  </si>
  <si>
    <t>30.5±9.3</t>
  </si>
  <si>
    <t>8.2±7.4</t>
  </si>
  <si>
    <t>7.2±2.6</t>
  </si>
  <si>
    <t>8.9±3.8</t>
  </si>
  <si>
    <t>60±18</t>
  </si>
  <si>
    <t>11.9±5.2</t>
  </si>
  <si>
    <t>966.5±87.3</t>
  </si>
  <si>
    <t>6.5±1.8</t>
  </si>
  <si>
    <t>6.4±2</t>
  </si>
  <si>
    <t>4479±140.3</t>
  </si>
  <si>
    <t>9.6±1.2</t>
  </si>
  <si>
    <t>9.7±1</t>
  </si>
  <si>
    <t>5.5±0.7</t>
  </si>
  <si>
    <t>15.7±0.8</t>
  </si>
  <si>
    <t>8.9±1.2</t>
  </si>
  <si>
    <t>8.1±1.1</t>
  </si>
  <si>
    <t>21.7±2.6</t>
  </si>
  <si>
    <t>21.8±4.8</t>
  </si>
  <si>
    <t>128.1±17.8</t>
  </si>
  <si>
    <t>1.9±0.5</t>
  </si>
  <si>
    <t>6.6±1.4</t>
  </si>
  <si>
    <t>1603.8±38.9</t>
  </si>
  <si>
    <t>307±13</t>
  </si>
  <si>
    <t>11.8±6.3</t>
  </si>
  <si>
    <t>8.3±0.5</t>
  </si>
  <si>
    <t>36.8±4.7</t>
  </si>
  <si>
    <t>3.8±1.7</t>
  </si>
  <si>
    <t>3.8±1.8</t>
  </si>
  <si>
    <t>12.7±1.4</t>
  </si>
  <si>
    <t>235.2±47.1</t>
  </si>
  <si>
    <t>3.1±0.5</t>
  </si>
  <si>
    <t>4.6±0.9</t>
  </si>
  <si>
    <t>1424.5±172.3</t>
  </si>
  <si>
    <t>1155.5±80.7</t>
  </si>
  <si>
    <t>57.9±46</t>
  </si>
  <si>
    <t>3.5±0.7</t>
  </si>
  <si>
    <t>9.2±3.4</t>
  </si>
  <si>
    <t>9.8±3</t>
  </si>
  <si>
    <t>6.5±2.5</t>
  </si>
  <si>
    <t>7.1±1.9</t>
  </si>
  <si>
    <t>8.2±3.3</t>
  </si>
  <si>
    <t>10.1±4.6</t>
  </si>
  <si>
    <t>164.1±28.9</t>
  </si>
  <si>
    <t>1.5±0.4</t>
  </si>
  <si>
    <t>2089.9±28.6</t>
  </si>
  <si>
    <t>31±5.9</t>
  </si>
  <si>
    <t>3.5±1.3</t>
  </si>
  <si>
    <t>4±1.5</t>
  </si>
  <si>
    <t>3.1±1.8</t>
  </si>
  <si>
    <t>4±1.2</t>
  </si>
  <si>
    <t>3±0.8</t>
  </si>
  <si>
    <t>1±0.3</t>
  </si>
  <si>
    <t>5.6±3.1</t>
  </si>
  <si>
    <t>27.3±3</t>
  </si>
  <si>
    <t>4.3±0.7</t>
  </si>
  <si>
    <t>1.5±0.7</t>
  </si>
  <si>
    <t>2.1±1.4</t>
  </si>
  <si>
    <t>3569.4±76.8</t>
  </si>
  <si>
    <t>3±1.1</t>
  </si>
  <si>
    <t>7.8±3.2</t>
  </si>
  <si>
    <t>158.4±5.4</t>
  </si>
  <si>
    <t>25.9±1.9</t>
  </si>
  <si>
    <t>71.9±3.2</t>
  </si>
  <si>
    <t>225.5±5.7</t>
  </si>
  <si>
    <t>259.2±4.7</t>
  </si>
  <si>
    <t>300.9±3.2</t>
  </si>
  <si>
    <t>1174.1±35.6</t>
  </si>
  <si>
    <t>76.2±2</t>
  </si>
  <si>
    <t>791±12.7</t>
  </si>
  <si>
    <t>109±6.5</t>
  </si>
  <si>
    <t>642.5±43.8</t>
  </si>
  <si>
    <t>171.8±10.8</t>
  </si>
  <si>
    <t>42.1±0.9</t>
  </si>
  <si>
    <t>250.2±18.4</t>
  </si>
  <si>
    <t>406.9±15.3</t>
  </si>
  <si>
    <t>187.8±15.5</t>
  </si>
  <si>
    <t>109.8±5.1</t>
  </si>
  <si>
    <t>231.3±6.4</t>
  </si>
  <si>
    <t>124.4±4.7</t>
  </si>
  <si>
    <t>771.1±39</t>
  </si>
  <si>
    <t>214.2±9.3</t>
  </si>
  <si>
    <t>537.9±55.5</t>
  </si>
  <si>
    <t>136.6±3.8</t>
  </si>
  <si>
    <t>30±1</t>
  </si>
  <si>
    <t>243.7±9.7</t>
  </si>
  <si>
    <t>440.9±15.4</t>
  </si>
  <si>
    <t>267.5±23.2</t>
  </si>
  <si>
    <t>122.4±1.8</t>
  </si>
  <si>
    <t>219.2±7.9</t>
  </si>
  <si>
    <t>570.1±14.4</t>
  </si>
  <si>
    <t>7.7±1</t>
  </si>
  <si>
    <t>7.9±1</t>
  </si>
  <si>
    <t>7.7±1.6</t>
  </si>
  <si>
    <t>9.3±1</t>
  </si>
  <si>
    <t>11.4±0.7</t>
  </si>
  <si>
    <t>6.8±2.9</t>
  </si>
  <si>
    <t>6.6±2.5</t>
  </si>
  <si>
    <t>12.8±1.5</t>
  </si>
  <si>
    <t>9.7±2.4</t>
  </si>
  <si>
    <t>6.8±2.8</t>
  </si>
  <si>
    <t>4.3±0.2</t>
  </si>
  <si>
    <t>6.5±1.4</t>
  </si>
  <si>
    <t>5.2±1</t>
  </si>
  <si>
    <t>13.8±1.5</t>
  </si>
  <si>
    <t>5.8±1.5</t>
  </si>
  <si>
    <t>4±0.3</t>
  </si>
  <si>
    <t>12.1±0.6</t>
  </si>
  <si>
    <t>7.8±0.5</t>
  </si>
  <si>
    <t>9.3±2.7</t>
  </si>
  <si>
    <t>7.1±0.4</t>
  </si>
  <si>
    <t>14.1±3.8</t>
  </si>
  <si>
    <t>10.1±3</t>
  </si>
  <si>
    <t>98±3.5</t>
  </si>
  <si>
    <t>8.4±2.4</t>
  </si>
  <si>
    <t>323.4±6.7</t>
  </si>
  <si>
    <t>1379±16.4</t>
  </si>
  <si>
    <t>2.7±0.8</t>
  </si>
  <si>
    <t>424.4±10.4</t>
  </si>
  <si>
    <t>24.1±2.8</t>
  </si>
  <si>
    <t>50.3±6.9</t>
  </si>
  <si>
    <t>2.6±0.4</t>
  </si>
  <si>
    <t>32.7±2.6</t>
  </si>
  <si>
    <t>448.5±25.4</t>
  </si>
  <si>
    <t>18.1±4</t>
  </si>
  <si>
    <t>3.3±0.9</t>
  </si>
  <si>
    <t>4.9±1.2</t>
  </si>
  <si>
    <t>8.6±2.2</t>
  </si>
  <si>
    <t>5.9±1.6</t>
  </si>
  <si>
    <t>7.9±2.5</t>
  </si>
  <si>
    <t>20.4±4.7</t>
  </si>
  <si>
    <t>2787.1±106.7</t>
  </si>
  <si>
    <t>3.2±0.1</t>
  </si>
  <si>
    <t>9.1±0.8</t>
  </si>
  <si>
    <t>13.2±1.8</t>
  </si>
  <si>
    <t>5866.3±142.1</t>
  </si>
  <si>
    <t>20.9±4.7</t>
  </si>
  <si>
    <t>7±1.6</t>
  </si>
  <si>
    <t>5.7±2.2</t>
  </si>
  <si>
    <t>15.4±7.9</t>
  </si>
  <si>
    <t>4.7±3.2</t>
  </si>
  <si>
    <t>7±2</t>
  </si>
  <si>
    <t>7.4±1.4</t>
  </si>
  <si>
    <t>36.1±8</t>
  </si>
  <si>
    <t>29.7±4.7</t>
  </si>
  <si>
    <t>130±5.3</t>
  </si>
  <si>
    <t>8.8±0.5</t>
  </si>
  <si>
    <t>5.6±1.3</t>
  </si>
  <si>
    <t>7.2±0.7</t>
  </si>
  <si>
    <t>52±2.1</t>
  </si>
  <si>
    <t>62.5±4.3</t>
  </si>
  <si>
    <t>7±2.5</t>
  </si>
  <si>
    <t>3.7±1.7</t>
  </si>
  <si>
    <t>27±4.5</t>
  </si>
  <si>
    <t>9±0.6</t>
  </si>
  <si>
    <t>106±8.6</t>
  </si>
  <si>
    <t>14.8±0.3</t>
  </si>
  <si>
    <t>9.1±3.3</t>
  </si>
  <si>
    <t>11.5±1.1</t>
  </si>
  <si>
    <t>4.3±0.8</t>
  </si>
  <si>
    <t>14.2±1.1</t>
  </si>
  <si>
    <t>7±1.3</t>
  </si>
  <si>
    <t>47.4±8.4</t>
  </si>
  <si>
    <t>7.6±1.1</t>
  </si>
  <si>
    <t>164.4±10.3</t>
  </si>
  <si>
    <t>21.7±3.1</t>
  </si>
  <si>
    <t>29.5±4.7</t>
  </si>
  <si>
    <t>83.3±4.3</t>
  </si>
  <si>
    <t>8.4±2.6</t>
  </si>
  <si>
    <t>6.9±2.6</t>
  </si>
  <si>
    <t>13.5±1.8</t>
  </si>
  <si>
    <t>4.3±0.9</t>
  </si>
  <si>
    <t>6.5±1.2</t>
  </si>
  <si>
    <t>3.8±1.5</t>
  </si>
  <si>
    <t>2.5±1.1</t>
  </si>
  <si>
    <t>13±1.6</t>
  </si>
  <si>
    <t>7.8±2.1</t>
  </si>
  <si>
    <t>1144.4±79</t>
  </si>
  <si>
    <t>3.5±2.8</t>
  </si>
  <si>
    <t>6.4±2.6</t>
  </si>
  <si>
    <t>3577.8±144.8</t>
  </si>
  <si>
    <t>1.2±0.1</t>
  </si>
  <si>
    <t>883.8±431.1</t>
  </si>
  <si>
    <t>21.7±8.4</t>
  </si>
  <si>
    <t>2.5±0.9</t>
  </si>
  <si>
    <t>55.1±12.6</t>
  </si>
  <si>
    <t>4±2.1</t>
  </si>
  <si>
    <t>5.7±1.9</t>
  </si>
  <si>
    <t>834.9±36.3</t>
  </si>
  <si>
    <t>18.3±2.7</t>
  </si>
  <si>
    <t>5.7±0.6</t>
  </si>
  <si>
    <t>4.7±1.1</t>
  </si>
  <si>
    <t>9.5±3.8</t>
  </si>
  <si>
    <t>2.9±0.5</t>
  </si>
  <si>
    <t>7.2±1.2</t>
  </si>
  <si>
    <t>10.2±2.1</t>
  </si>
  <si>
    <t>11.6±2.5</t>
  </si>
  <si>
    <t>4±1.4</t>
  </si>
  <si>
    <t>7.4±1.1</t>
  </si>
  <si>
    <t>4.9±1.4</t>
  </si>
  <si>
    <t>144.7±6.3</t>
  </si>
  <si>
    <t>7.6±0.7</t>
  </si>
  <si>
    <t>5.4±0.7</t>
  </si>
  <si>
    <t>31.9±11.6</t>
  </si>
  <si>
    <t>8.8±2.2</t>
  </si>
  <si>
    <t>5.7±1.8</t>
  </si>
  <si>
    <t>66.8±5.7</t>
  </si>
  <si>
    <t>6.2±0.5</t>
  </si>
  <si>
    <t>15.1±0.7</t>
  </si>
  <si>
    <t>6.4±0.9</t>
  </si>
  <si>
    <t>698.5±34</t>
  </si>
  <si>
    <t>41.6±20.1</t>
  </si>
  <si>
    <t>5.2±1.6</t>
  </si>
  <si>
    <t>13.4±2.3</t>
  </si>
  <si>
    <t>14.9±6.3</t>
  </si>
  <si>
    <t>226±11.4</t>
  </si>
  <si>
    <t>112.5±3.7</t>
  </si>
  <si>
    <t>204.1±7.7</t>
  </si>
  <si>
    <t>184.4±3.5</t>
  </si>
  <si>
    <t>211.1±10.9</t>
  </si>
  <si>
    <t>215.2±2.4</t>
  </si>
  <si>
    <t>221.2±2.1</t>
  </si>
  <si>
    <t>297.5±6.5</t>
  </si>
  <si>
    <t>205.1±5</t>
  </si>
  <si>
    <t>192.6±4.4</t>
  </si>
  <si>
    <t>272.5±5.4</t>
  </si>
  <si>
    <t>190±2.6</t>
  </si>
  <si>
    <t>152.7±4.6</t>
  </si>
  <si>
    <t>203.9±8.1</t>
  </si>
  <si>
    <t>104.7±4.9</t>
  </si>
  <si>
    <t>29.6±2.9</t>
  </si>
  <si>
    <t>633.2±15.1</t>
  </si>
  <si>
    <t>233±9</t>
  </si>
  <si>
    <t>277.2±11.1</t>
  </si>
  <si>
    <t>33±1.2</t>
  </si>
  <si>
    <t>65±3.9</t>
  </si>
  <si>
    <t>6.9±1</t>
  </si>
  <si>
    <t>4.4±1.4</t>
  </si>
  <si>
    <t>14.4±1.6</t>
  </si>
  <si>
    <t>42.5±3</t>
  </si>
  <si>
    <t>11.1±2.8</t>
  </si>
  <si>
    <t>8.3±2.3</t>
  </si>
  <si>
    <t>648.2±20.9</t>
  </si>
  <si>
    <t>36.6±4</t>
  </si>
  <si>
    <t>23.1±3.7</t>
  </si>
  <si>
    <t>262.9±5.4</t>
  </si>
  <si>
    <t>297.7±5.2</t>
  </si>
  <si>
    <t>187.7±3.4</t>
  </si>
  <si>
    <t>207.3±16.1</t>
  </si>
  <si>
    <t>303.4±16.6</t>
  </si>
  <si>
    <t>213.2±4.9</t>
  </si>
  <si>
    <t>315.4±17.1</t>
  </si>
  <si>
    <t>349.7±7.3</t>
  </si>
  <si>
    <t>184.7±8.7</t>
  </si>
  <si>
    <t>279.6±14.1</t>
  </si>
  <si>
    <t>280.4±12.9</t>
  </si>
  <si>
    <t>319.5±7.4</t>
  </si>
  <si>
    <t>360.7±3.1</t>
  </si>
  <si>
    <t>236±13.7</t>
  </si>
  <si>
    <t>229.3±22.6</t>
  </si>
  <si>
    <t>3.8±1.9</t>
  </si>
  <si>
    <t>6.6±0.9</t>
  </si>
  <si>
    <t>7.8±1.3</t>
  </si>
  <si>
    <t>4.6±0.5</t>
  </si>
  <si>
    <t>4.7±0.5</t>
  </si>
  <si>
    <t>2.8±0.7</t>
  </si>
  <si>
    <t>8.7±4.1</t>
  </si>
  <si>
    <t>6.1±0.7</t>
  </si>
  <si>
    <t>4.4±1.8</t>
  </si>
  <si>
    <t>14.9±3.8</t>
  </si>
  <si>
    <t>18.3±2</t>
  </si>
  <si>
    <t>683.5±24.2</t>
  </si>
  <si>
    <t>132.6±7.6</t>
  </si>
  <si>
    <t>6.5±0.7</t>
  </si>
  <si>
    <t>6.2±1.6</t>
  </si>
  <si>
    <t>11.2±1</t>
  </si>
  <si>
    <t>9.6±2.8</t>
  </si>
  <si>
    <t>2.8±0.8</t>
  </si>
  <si>
    <t>11.7±2.6</t>
  </si>
  <si>
    <t>21.2±2.1</t>
  </si>
  <si>
    <t>493.2±15.5</t>
  </si>
  <si>
    <t>7.6±1.7</t>
  </si>
  <si>
    <t>14.7±0.3</t>
  </si>
  <si>
    <t>2.8±1.4</t>
  </si>
  <si>
    <t>19.8±2.8</t>
  </si>
  <si>
    <t>2.5±1.2</t>
  </si>
  <si>
    <t>0.7±0.3</t>
  </si>
  <si>
    <t>4.5±1.6</t>
  </si>
  <si>
    <t>167.8±9</t>
  </si>
  <si>
    <t>528.4±29.9</t>
  </si>
  <si>
    <t>190.2±6</t>
  </si>
  <si>
    <t>173.9±8.1</t>
  </si>
  <si>
    <t>179.2±5.4</t>
  </si>
  <si>
    <t>150±3.4</t>
  </si>
  <si>
    <t>209.9±18.4</t>
  </si>
  <si>
    <t>364.8±12.4</t>
  </si>
  <si>
    <t>50.9±2</t>
  </si>
  <si>
    <t>120.5±6.2</t>
  </si>
  <si>
    <t>109.7±10.9</t>
  </si>
  <si>
    <t>147.7±7.1</t>
  </si>
  <si>
    <t>498.6±16.5</t>
  </si>
  <si>
    <t>92.5±5.5</t>
  </si>
  <si>
    <t>103.5±8.7</t>
  </si>
  <si>
    <t>9.9±1.4</t>
  </si>
  <si>
    <t>325.4±5.7</t>
  </si>
  <si>
    <t>88.5±5.4</t>
  </si>
  <si>
    <t>1.6±0.7</t>
  </si>
  <si>
    <t>1.8±0.7</t>
  </si>
  <si>
    <t>2±0.4</t>
  </si>
  <si>
    <t>0.8±0.5</t>
  </si>
  <si>
    <t>4.5±2</t>
  </si>
  <si>
    <t>6.5±2.1</t>
  </si>
  <si>
    <t>416.8±14</t>
  </si>
  <si>
    <t>13.8±1.7</t>
  </si>
  <si>
    <t>4.8±2.4</t>
  </si>
  <si>
    <t>144.7±10.2</t>
  </si>
  <si>
    <t>2.2±0.3</t>
  </si>
  <si>
    <t>3.2±1.6</t>
  </si>
  <si>
    <t>2.2±0.6</t>
  </si>
  <si>
    <t>12.7±4.9</t>
  </si>
  <si>
    <t>7942.9±255.1</t>
  </si>
  <si>
    <t>5.6±2.3</t>
  </si>
  <si>
    <t>3.3±0.2</t>
  </si>
  <si>
    <t>15.9±5.6</t>
  </si>
  <si>
    <t>5.8±2.6</t>
  </si>
  <si>
    <t>3.3±1.6</t>
  </si>
  <si>
    <t>4.4±0.8</t>
  </si>
  <si>
    <t>9.7±2.8</t>
  </si>
  <si>
    <t>4.7±2</t>
  </si>
  <si>
    <t>3.7±2.4</t>
  </si>
  <si>
    <t>6±3.1</t>
  </si>
  <si>
    <t>3.1±1</t>
  </si>
  <si>
    <t>2.9±1.5</t>
  </si>
  <si>
    <t>1.3±0.7</t>
  </si>
  <si>
    <t>2.7±0.7</t>
  </si>
  <si>
    <t>10.7±1.8</t>
  </si>
  <si>
    <t>2.2±1.5</t>
  </si>
  <si>
    <t>3.4±1.9</t>
  </si>
  <si>
    <t>3.9±1</t>
  </si>
  <si>
    <t>2.9±1.8</t>
  </si>
  <si>
    <t>8.9±2.6</t>
  </si>
  <si>
    <t>7.6±4.8</t>
  </si>
  <si>
    <t>2.1±0.4</t>
  </si>
  <si>
    <t>50.8±3.4</t>
  </si>
  <si>
    <t>40.2±2.7</t>
  </si>
  <si>
    <t>34.7±1.4</t>
  </si>
  <si>
    <t>30.5±1.1</t>
  </si>
  <si>
    <t>45.7±4.2</t>
  </si>
  <si>
    <t>39.6±1.5</t>
  </si>
  <si>
    <t>41.5±3.7</t>
  </si>
  <si>
    <t>83.5±2.1</t>
  </si>
  <si>
    <t>16.8±2.7</t>
  </si>
  <si>
    <t>33.5±4.4</t>
  </si>
  <si>
    <t>23.9±4.2</t>
  </si>
  <si>
    <t>35.3±1.2</t>
  </si>
  <si>
    <t>45.6±1.4</t>
  </si>
  <si>
    <t>30.7±2.3</t>
  </si>
  <si>
    <t>43.3±2.9</t>
  </si>
  <si>
    <t>267.8±11</t>
  </si>
  <si>
    <t>182.9±8</t>
  </si>
  <si>
    <t>169.1±3.8</t>
  </si>
  <si>
    <t>183±5.9</t>
  </si>
  <si>
    <t>166.6±5.9</t>
  </si>
  <si>
    <t>206.3±5.6</t>
  </si>
  <si>
    <t>954.9±20.5</t>
  </si>
  <si>
    <t>477.9±8.6</t>
  </si>
  <si>
    <t>460.3±18</t>
  </si>
  <si>
    <t>691.1±22.3</t>
  </si>
  <si>
    <t>1193.3±42.4</t>
  </si>
  <si>
    <t>347±11.4</t>
  </si>
  <si>
    <t>194.6±17.1</t>
  </si>
  <si>
    <t>189.2±4.9</t>
  </si>
  <si>
    <t>359.4±12</t>
  </si>
  <si>
    <t>688.2±12.6</t>
  </si>
  <si>
    <t>1361.7±43.7</t>
  </si>
  <si>
    <t>1002.9±18.4</t>
  </si>
  <si>
    <t>733.6±7.6</t>
  </si>
  <si>
    <t>1013.7±30.2</t>
  </si>
  <si>
    <t>871.6±13.1</t>
  </si>
  <si>
    <t>1198.6±54.4</t>
  </si>
  <si>
    <t>640.3±20.1</t>
  </si>
  <si>
    <t>644.4±20.1</t>
  </si>
  <si>
    <t>1758.8±94.7</t>
  </si>
  <si>
    <t>1809.3±39.5</t>
  </si>
  <si>
    <t>822.1±46.7</t>
  </si>
  <si>
    <t>1607.1±35.5</t>
  </si>
  <si>
    <t>688.8±14.2</t>
  </si>
  <si>
    <t>4156.8±23.5</t>
  </si>
  <si>
    <t>1.7±1.3</t>
  </si>
  <si>
    <t>3.8±1.2</t>
  </si>
  <si>
    <t>3.3±1.5</t>
  </si>
  <si>
    <t>5±2.4</t>
  </si>
  <si>
    <t>3.2±0.3</t>
  </si>
  <si>
    <t>3.7±0.3</t>
  </si>
  <si>
    <t>5.2±0.5</t>
  </si>
  <si>
    <t>8±4</t>
  </si>
  <si>
    <t>9.2±1.1</t>
  </si>
  <si>
    <t>3.9±1.6</t>
  </si>
  <si>
    <t>4.5±1.4</t>
  </si>
  <si>
    <t>21.2±6.3</t>
  </si>
  <si>
    <t>395±20.5</t>
  </si>
  <si>
    <t>31.7±1.1</t>
  </si>
  <si>
    <t>62.8±4.2</t>
  </si>
  <si>
    <t>38.3±3.8</t>
  </si>
  <si>
    <t>43.4±3.6</t>
  </si>
  <si>
    <t>180.7±8.1</t>
  </si>
  <si>
    <t>11.6±7.4</t>
  </si>
  <si>
    <t>824.3±7</t>
  </si>
  <si>
    <t>28.5±5.1</t>
  </si>
  <si>
    <t>39.1±7.8</t>
  </si>
  <si>
    <t>54±4.3</t>
  </si>
  <si>
    <t>67.1±8.2</t>
  </si>
  <si>
    <t>92.3±4.2</t>
  </si>
  <si>
    <t>15.2±1.4</t>
  </si>
  <si>
    <t>9.6±1.5</t>
  </si>
  <si>
    <t>66.7±5</t>
  </si>
  <si>
    <t>8.4±1.9</t>
  </si>
  <si>
    <t>8.5±1.6</t>
  </si>
  <si>
    <t>7.8±0.4</t>
  </si>
  <si>
    <t>4.8±1</t>
  </si>
  <si>
    <t>6±2.7</t>
  </si>
  <si>
    <t>3.6±1.4</t>
  </si>
  <si>
    <t>128.4±13.9</t>
  </si>
  <si>
    <t>7.3±1.7</t>
  </si>
  <si>
    <t>76±7.8</t>
  </si>
  <si>
    <t>7.7±2.3</t>
  </si>
  <si>
    <t>152.5±11.1</t>
  </si>
  <si>
    <t>28.5±3.4</t>
  </si>
  <si>
    <t>756.8±74.8</t>
  </si>
  <si>
    <t>16.4±0.6</t>
  </si>
  <si>
    <t>59±3.6</t>
  </si>
  <si>
    <t>20.2±2.9</t>
  </si>
  <si>
    <t>14.5±1.1</t>
  </si>
  <si>
    <t>7.2±1.6</t>
  </si>
  <si>
    <t>6.6±2.6</t>
  </si>
  <si>
    <t>12.4±1.5</t>
  </si>
  <si>
    <t>3709.3±340.6</t>
  </si>
  <si>
    <t>32.5±1</t>
  </si>
  <si>
    <t>832.8±65.2</t>
  </si>
  <si>
    <t>541.5±120.2</t>
  </si>
  <si>
    <t>6±1.1</t>
  </si>
  <si>
    <t>3.1±0.8</t>
  </si>
  <si>
    <t>15.3±1.8</t>
  </si>
  <si>
    <t>4±0.8</t>
  </si>
  <si>
    <t>45.3±4.2</t>
  </si>
  <si>
    <t>4.8±1.6</t>
  </si>
  <si>
    <t>10.8±1.5</t>
  </si>
  <si>
    <t>18.9±2.8</t>
  </si>
  <si>
    <t>16.9±1.8</t>
  </si>
  <si>
    <t>9.7±1.4</t>
  </si>
  <si>
    <t>120.3±14.4</t>
  </si>
  <si>
    <t>8.3±1.1</t>
  </si>
  <si>
    <t>10.1±1.2</t>
  </si>
  <si>
    <t>4.4±0.3</t>
  </si>
  <si>
    <t>253.3±22.1</t>
  </si>
  <si>
    <t>6.3±2.3</t>
  </si>
  <si>
    <t>123±8.1</t>
  </si>
  <si>
    <t>9.1±2.4</t>
  </si>
  <si>
    <t>3.4±0.6</t>
  </si>
  <si>
    <t>5.5±0.5</t>
  </si>
  <si>
    <t>2.9±1.4</t>
  </si>
  <si>
    <t>1.2±0.9</t>
  </si>
  <si>
    <t>1.8±0.3</t>
  </si>
  <si>
    <t>31.1±4</t>
  </si>
  <si>
    <t>17.4±1.4</t>
  </si>
  <si>
    <t>5.2±2.1</t>
  </si>
  <si>
    <t>26.1±3.4</t>
  </si>
  <si>
    <t>3.7±1.1</t>
  </si>
  <si>
    <t>25.3±2.9</t>
  </si>
  <si>
    <t>8.2±3.5</t>
  </si>
  <si>
    <t>18.7±1</t>
  </si>
  <si>
    <t>94.6±15.2</t>
  </si>
  <si>
    <t>264.9±14.4</t>
  </si>
  <si>
    <t>2.3±0.2</t>
  </si>
  <si>
    <t>748.2±12.8</t>
  </si>
  <si>
    <t>135.5±14.3</t>
  </si>
  <si>
    <t>25.5±4.9</t>
  </si>
  <si>
    <t>7.4±2</t>
  </si>
  <si>
    <t>24.8±8.9</t>
  </si>
  <si>
    <t>16±1</t>
  </si>
  <si>
    <t>6.1±2.6</t>
  </si>
  <si>
    <t>8±0.8</t>
  </si>
  <si>
    <t>16.5±1.4</t>
  </si>
  <si>
    <t>2.4±0.2</t>
  </si>
  <si>
    <t>5.2±1.8</t>
  </si>
  <si>
    <t>149.6±10.1</t>
  </si>
  <si>
    <t>209.9±34.1</t>
  </si>
  <si>
    <t>10±1.8</t>
  </si>
  <si>
    <t>11.6±2.4</t>
  </si>
  <si>
    <t>3.7±1.3</t>
  </si>
  <si>
    <t>1622.3±34.7</t>
  </si>
  <si>
    <t>1729.6±48.7</t>
  </si>
  <si>
    <t>1862.4±88.6</t>
  </si>
  <si>
    <t>1665.7±65.6</t>
  </si>
  <si>
    <t>1667.9±44</t>
  </si>
  <si>
    <t>2934.6±54.7</t>
  </si>
  <si>
    <t>1406.4±48.5</t>
  </si>
  <si>
    <t>933.5±11.6</t>
  </si>
  <si>
    <t>387.1±9.1</t>
  </si>
  <si>
    <t>852.2±10.1</t>
  </si>
  <si>
    <t>1607±215.5</t>
  </si>
  <si>
    <t>684.2±48.4</t>
  </si>
  <si>
    <t>2181.7±65</t>
  </si>
  <si>
    <t>3705.5±152.6</t>
  </si>
  <si>
    <t>2482.2±79.5</t>
  </si>
  <si>
    <t>19.2±2.3</t>
  </si>
  <si>
    <t>5.9±0.4</t>
  </si>
  <si>
    <t>15.9±3.6</t>
  </si>
  <si>
    <t>8±1.4</t>
  </si>
  <si>
    <t>13.6±0.9</t>
  </si>
  <si>
    <t>9.5±1.4</t>
  </si>
  <si>
    <t>44±4.1</t>
  </si>
  <si>
    <t>116.6±15.5</t>
  </si>
  <si>
    <t>6.1±1.9</t>
  </si>
  <si>
    <t>287.5±15.4</t>
  </si>
  <si>
    <t>104.3±8.6</t>
  </si>
  <si>
    <t>8.2±1</t>
  </si>
  <si>
    <t>14.3±2.3</t>
  </si>
  <si>
    <t>14.6±2.9</t>
  </si>
  <si>
    <t>60.4±6</t>
  </si>
  <si>
    <t>14.6±1.1</t>
  </si>
  <si>
    <t>75.6±13.5</t>
  </si>
  <si>
    <t>418.1±12.9</t>
  </si>
  <si>
    <t>601.8±27.3</t>
  </si>
  <si>
    <t>120.3±4.6</t>
  </si>
  <si>
    <t>15.4±1</t>
  </si>
  <si>
    <t>11.6±2.2</t>
  </si>
  <si>
    <t>15.1±1.3</t>
  </si>
  <si>
    <t>54.8±2</t>
  </si>
  <si>
    <t>20.7±2.8</t>
  </si>
  <si>
    <t>37.6±3.7</t>
  </si>
  <si>
    <t>10.7±1.6</t>
  </si>
  <si>
    <t>96.7±17.2</t>
  </si>
  <si>
    <t>411.8±2</t>
  </si>
  <si>
    <t>906.8±126.6</t>
  </si>
  <si>
    <t>15.3±3.6</t>
  </si>
  <si>
    <t>49.2±12</t>
  </si>
  <si>
    <t>21.7±2.1</t>
  </si>
  <si>
    <t>5189.8±71.3</t>
  </si>
  <si>
    <t>24.9±2.4</t>
  </si>
  <si>
    <t>27.7±2.9</t>
  </si>
  <si>
    <t>16.3±1.5</t>
  </si>
  <si>
    <t>17.4±0.6</t>
  </si>
  <si>
    <t>18.4±5</t>
  </si>
  <si>
    <t>30.2±2.8</t>
  </si>
  <si>
    <t>184.3±45.8</t>
  </si>
  <si>
    <t>21.3±2</t>
  </si>
  <si>
    <t>53.3±6</t>
  </si>
  <si>
    <t>31.4±3.4</t>
  </si>
  <si>
    <t>1209.6±257.3</t>
  </si>
  <si>
    <t>4.4±0.9</t>
  </si>
  <si>
    <t>65.3±16.6</t>
  </si>
  <si>
    <t>5128.1±25.9</t>
  </si>
  <si>
    <t>5.5±0.9</t>
  </si>
  <si>
    <t>8.2±0.8</t>
  </si>
  <si>
    <t>7.6±2.2</t>
  </si>
  <si>
    <t>3.5±1.1</t>
  </si>
  <si>
    <t>9.2±3</t>
  </si>
  <si>
    <t>84.7±57.8</t>
  </si>
  <si>
    <t>11.9±2.1</t>
  </si>
  <si>
    <t>13.5±4.8</t>
  </si>
  <si>
    <t>10.9±3</t>
  </si>
  <si>
    <t>2.1±0.2</t>
  </si>
  <si>
    <t>3.3±1</t>
  </si>
  <si>
    <t>8.3±2.9</t>
  </si>
  <si>
    <t>51.3±6.6</t>
  </si>
  <si>
    <t>4.2±1.7</t>
  </si>
  <si>
    <t>8.9±1.9</t>
  </si>
  <si>
    <t>6.5±3.1</t>
  </si>
  <si>
    <t>106.8±8.3</t>
  </si>
  <si>
    <t>4.8±1.1</t>
  </si>
  <si>
    <t>3.4±0.7</t>
  </si>
  <si>
    <t>1067.2±61.1</t>
  </si>
  <si>
    <t>47.3±5.8</t>
  </si>
  <si>
    <t>6.6±3.6</t>
  </si>
  <si>
    <t>6.4±1.2</t>
  </si>
  <si>
    <t>7.6±3.1</t>
  </si>
  <si>
    <t>3.5±1.7</t>
  </si>
  <si>
    <t>6.6±1.8</t>
  </si>
  <si>
    <t>12.1±0.8</t>
  </si>
  <si>
    <t>45.1±3.6</t>
  </si>
  <si>
    <t>12.2±3.4</t>
  </si>
  <si>
    <t>203.4±8.8</t>
  </si>
  <si>
    <t>18.6±4.2</t>
  </si>
  <si>
    <t>5.7±1.4</t>
  </si>
  <si>
    <t>15.3±1.7</t>
  </si>
  <si>
    <t>4.4±1.2</t>
  </si>
  <si>
    <t>4.3±3</t>
  </si>
  <si>
    <t>59±12.5</t>
  </si>
  <si>
    <t>9.7±2.7</t>
  </si>
  <si>
    <t>261.5±18.9</t>
  </si>
  <si>
    <t>0.8±0.4</t>
  </si>
  <si>
    <t>6.8±2.6</t>
  </si>
  <si>
    <t>0.3±0.1</t>
  </si>
  <si>
    <t>1.1±0.8</t>
  </si>
  <si>
    <t>0.1±0</t>
  </si>
  <si>
    <t>1.2±0.7</t>
  </si>
  <si>
    <t>6.6±3</t>
  </si>
  <si>
    <t>3.8±1.1</t>
  </si>
  <si>
    <t>25.5±1.9</t>
  </si>
  <si>
    <t>4.9±1.7</t>
  </si>
  <si>
    <t>134.7±16.8</t>
  </si>
  <si>
    <t>4.3±2</t>
  </si>
  <si>
    <t>1.7±0.3</t>
  </si>
  <si>
    <t>17±1</t>
  </si>
  <si>
    <t>5.1±0.5</t>
  </si>
  <si>
    <t>1.7±0.8</t>
  </si>
  <si>
    <t>4±1.1</t>
  </si>
  <si>
    <t>22±6.7</t>
  </si>
  <si>
    <t>7.3±2.2</t>
  </si>
  <si>
    <t>152.3±11.3</t>
  </si>
  <si>
    <t>5.9±2.7</t>
  </si>
  <si>
    <t>66±6.4</t>
  </si>
  <si>
    <t>15.8±1</t>
  </si>
  <si>
    <t>60.2±5</t>
  </si>
  <si>
    <t>433.4±26</t>
  </si>
  <si>
    <t>48.1±1.9</t>
  </si>
  <si>
    <t>82.1±4.2</t>
  </si>
  <si>
    <t>179.5±15.5</t>
  </si>
  <si>
    <t>55.7±3.8</t>
  </si>
  <si>
    <t>15.9±0.3</t>
  </si>
  <si>
    <t>181.4±4.3</t>
  </si>
  <si>
    <t>68.2±5</t>
  </si>
  <si>
    <t>254.2±17</t>
  </si>
  <si>
    <t>19.8±1.7</t>
  </si>
  <si>
    <t>162.3±12.9</t>
  </si>
  <si>
    <t>202.6±13.2</t>
  </si>
  <si>
    <t>2.5±0.5</t>
  </si>
  <si>
    <t>2.8±0.5</t>
  </si>
  <si>
    <t>3.3±0.6</t>
  </si>
  <si>
    <t>7±0.8</t>
  </si>
  <si>
    <t>3.7±1.4</t>
  </si>
  <si>
    <t>4.2±1.1</t>
  </si>
  <si>
    <t>2±0.1</t>
  </si>
  <si>
    <t>2.7±0.4</t>
  </si>
  <si>
    <t>5.2±0.2</t>
  </si>
  <si>
    <t>4.7±1.8</t>
  </si>
  <si>
    <t>5.7±1.7</t>
  </si>
  <si>
    <t>2.3±0.3</t>
  </si>
  <si>
    <t>3±0.4</t>
  </si>
  <si>
    <t>12.7±5.7</t>
  </si>
  <si>
    <t>6.3±1.2</t>
  </si>
  <si>
    <t>6.3±2.6</t>
  </si>
  <si>
    <t>4.6±2</t>
  </si>
  <si>
    <t>7.4±3</t>
  </si>
  <si>
    <t>4.6±1.8</t>
  </si>
  <si>
    <t>4.2±1.5</t>
  </si>
  <si>
    <t>6.5±1.7</t>
  </si>
  <si>
    <t>2.8±1.3</t>
  </si>
  <si>
    <t>7.9±3.2</t>
  </si>
  <si>
    <t>4.1±1.3</t>
  </si>
  <si>
    <t>167±13.1</t>
  </si>
  <si>
    <t>7.6±1.5</t>
  </si>
  <si>
    <t>2023.8±73.8</t>
  </si>
  <si>
    <t>453.7±25.3</t>
  </si>
  <si>
    <t>877.7±25.2</t>
  </si>
  <si>
    <t>26±0.5</t>
  </si>
  <si>
    <t>750.5±23.4</t>
  </si>
  <si>
    <t>445.1±61.6</t>
  </si>
  <si>
    <t>9.5±3.6</t>
  </si>
  <si>
    <t>8.3±5.9</t>
  </si>
  <si>
    <t>72±20.2</t>
  </si>
  <si>
    <t>57.8±4.9</t>
  </si>
  <si>
    <t>540.3±187.5</t>
  </si>
  <si>
    <t>24.5±2.4</t>
  </si>
  <si>
    <t>29±1.8</t>
  </si>
  <si>
    <t>24.2±5.9</t>
  </si>
  <si>
    <t>27.3±1.2</t>
  </si>
  <si>
    <t>7.1±2.2</t>
  </si>
  <si>
    <t>10.2±4.6</t>
  </si>
  <si>
    <t>134.3±10.9</t>
  </si>
  <si>
    <t>10532.2±1154.2</t>
  </si>
  <si>
    <t>244.2±43.9</t>
  </si>
  <si>
    <t>51.6±3.5</t>
  </si>
  <si>
    <t>706.1±40.9</t>
  </si>
  <si>
    <t>57.6±9.1</t>
  </si>
  <si>
    <t>22.8±1</t>
  </si>
  <si>
    <t>176.8±5.5</t>
  </si>
  <si>
    <t>220.8±27.5</t>
  </si>
  <si>
    <t>94.6±5.2</t>
  </si>
  <si>
    <t>11.4±0.8</t>
  </si>
  <si>
    <t>45.5±8.3</t>
  </si>
  <si>
    <t>303.2±6.9</t>
  </si>
  <si>
    <t>786.2±95</t>
  </si>
  <si>
    <t>67.3±1.7</t>
  </si>
  <si>
    <t>1024.7±52.6</t>
  </si>
  <si>
    <t>46.4±2.8</t>
  </si>
  <si>
    <t>86.1±7.1</t>
  </si>
  <si>
    <t>743.4±14</t>
  </si>
  <si>
    <t>355.9±22.3</t>
  </si>
  <si>
    <t>30.9±2.2</t>
  </si>
  <si>
    <t>29.9±1.4</t>
  </si>
  <si>
    <t>29.2±1.4</t>
  </si>
  <si>
    <t>551.8±114.1</t>
  </si>
  <si>
    <t>55.4±4.4</t>
  </si>
  <si>
    <t>57.7±3</t>
  </si>
  <si>
    <t>46.8±3.6</t>
  </si>
  <si>
    <t>2480.8±66</t>
  </si>
  <si>
    <t>29.3±2.1</t>
  </si>
  <si>
    <t>560.8±12.9</t>
  </si>
  <si>
    <t>198.4±7.1</t>
  </si>
  <si>
    <t>59.4±6.5</t>
  </si>
  <si>
    <t>36.8±0.9</t>
  </si>
  <si>
    <t>1±0.6</t>
  </si>
  <si>
    <t>3.9±0.9</t>
  </si>
  <si>
    <t>4.1±2.4</t>
  </si>
  <si>
    <t>20.3±1</t>
  </si>
  <si>
    <t>3.3±0.5</t>
  </si>
  <si>
    <t>8.9±0.9</t>
  </si>
  <si>
    <t>47.3±7.5</t>
  </si>
  <si>
    <t>1602.7±192.2</t>
  </si>
  <si>
    <t>246±11.6</t>
  </si>
  <si>
    <t>4.4±2.6</t>
  </si>
  <si>
    <t>7.2±2.2</t>
  </si>
  <si>
    <t>5.3±2.1</t>
  </si>
  <si>
    <t>4.5±1.1</t>
  </si>
  <si>
    <t>7.4±4.1</t>
  </si>
  <si>
    <t>8.7±4.3</t>
  </si>
  <si>
    <t>7.7±2.5</t>
  </si>
  <si>
    <t>11.4±2.4</t>
  </si>
  <si>
    <t>13.4±6.4</t>
  </si>
  <si>
    <t>11.5±0.8</t>
  </si>
  <si>
    <t>8.5±1.8</t>
  </si>
  <si>
    <t>25.8±1.1</t>
  </si>
  <si>
    <t>27.4±1.3</t>
  </si>
  <si>
    <t>17.5±1.8</t>
  </si>
  <si>
    <t>37.3±3.1</t>
  </si>
  <si>
    <t>8.3±0.4</t>
  </si>
  <si>
    <t>4.6±0.3</t>
  </si>
  <si>
    <t>17.9±1.9</t>
  </si>
  <si>
    <t>9±1.6</t>
  </si>
  <si>
    <t>77.1±4.5</t>
  </si>
  <si>
    <t>8.1±1</t>
  </si>
  <si>
    <t>45.5±7.5</t>
  </si>
  <si>
    <t>35.4±3.5</t>
  </si>
  <si>
    <t>12.5±1.2</t>
  </si>
  <si>
    <t>2.5±1</t>
  </si>
  <si>
    <t>2.8±1.8</t>
  </si>
  <si>
    <t>2.6±1.2</t>
  </si>
  <si>
    <t>28.3±1.8</t>
  </si>
  <si>
    <t>2.5±1.6</t>
  </si>
  <si>
    <t>6±2</t>
  </si>
  <si>
    <t>3.3±1.9</t>
  </si>
  <si>
    <t>10.6±2.4</t>
  </si>
  <si>
    <t>18.8±6.2</t>
  </si>
  <si>
    <t>2.6±1</t>
  </si>
  <si>
    <t>1.8±1.2</t>
  </si>
  <si>
    <t>142.4±24.4</t>
  </si>
  <si>
    <t>17.8±3.7</t>
  </si>
  <si>
    <t>3.9±2.3</t>
  </si>
  <si>
    <t>59.1±12.9</t>
  </si>
  <si>
    <t>2.5±1.4</t>
  </si>
  <si>
    <t>3.2±1.2</t>
  </si>
  <si>
    <t>598.1±75.3</t>
  </si>
  <si>
    <t>112±12.3</t>
  </si>
  <si>
    <t>8.4±2.3</t>
  </si>
  <si>
    <t>2.4±0.8</t>
  </si>
  <si>
    <t>1.7±1.2</t>
  </si>
  <si>
    <t>2.1±0.5</t>
  </si>
  <si>
    <t>5.1±2.6</t>
  </si>
  <si>
    <t>8.5±2.6</t>
  </si>
  <si>
    <t>587.7±69.3</t>
  </si>
  <si>
    <t>3.8±0.6</t>
  </si>
  <si>
    <t>5115.3±150.2</t>
  </si>
  <si>
    <t>728.7±47.1</t>
  </si>
  <si>
    <t>19.8±6.9</t>
  </si>
  <si>
    <t>3.6±0.5</t>
  </si>
  <si>
    <t>3.6±1.2</t>
  </si>
  <si>
    <t>15.1±1.9</t>
  </si>
  <si>
    <t>12.7±2.6</t>
  </si>
  <si>
    <t>10±5.2</t>
  </si>
  <si>
    <t>1490.6±27.1</t>
  </si>
  <si>
    <t>1570.1±40.9</t>
  </si>
  <si>
    <t>2465.6±70</t>
  </si>
  <si>
    <t>2303.9±30.7</t>
  </si>
  <si>
    <t>2534.8±44.1</t>
  </si>
  <si>
    <t>2251.2±38.5</t>
  </si>
  <si>
    <t>2644.9±53.1</t>
  </si>
  <si>
    <t>1049.7±18.1</t>
  </si>
  <si>
    <t>589±4.2</t>
  </si>
  <si>
    <t>1072.7±40.4</t>
  </si>
  <si>
    <t>4311.8±51.5</t>
  </si>
  <si>
    <t>7818.8±915.6</t>
  </si>
  <si>
    <t>1998.1±38</t>
  </si>
  <si>
    <t>3424.1±38.2</t>
  </si>
  <si>
    <t>1645.5±208.7</t>
  </si>
  <si>
    <t>2.4±0.6</t>
  </si>
  <si>
    <t>1±0.4</t>
  </si>
  <si>
    <t>6.6±1.2</t>
  </si>
  <si>
    <t>5.2±1.7</t>
  </si>
  <si>
    <t>4.4±0.5</t>
  </si>
  <si>
    <t>5.5±1.7</t>
  </si>
  <si>
    <t>8.7±2.6</t>
  </si>
  <si>
    <t>6.7±2.3</t>
  </si>
  <si>
    <t>4.6±1.7</t>
  </si>
  <si>
    <t>5.8±2.8</t>
  </si>
  <si>
    <t>42.3±13.7</t>
  </si>
  <si>
    <t>934.9±56.3</t>
  </si>
  <si>
    <t>6.1±3.4</t>
  </si>
  <si>
    <t>2.5±0.3</t>
  </si>
  <si>
    <t>59.2±19.3</t>
  </si>
  <si>
    <t>1.9±1</t>
  </si>
  <si>
    <t>588.3±43.6</t>
  </si>
  <si>
    <t>2±0.5</t>
  </si>
  <si>
    <t>0.6±0.3</t>
  </si>
  <si>
    <t>3.5±1.4</t>
  </si>
  <si>
    <t>252.2±16.4</t>
  </si>
  <si>
    <t>175.6±8.1</t>
  </si>
  <si>
    <t>481.7±74.6</t>
  </si>
  <si>
    <t>2631.8±13.7</t>
  </si>
  <si>
    <t>74.2±4.2</t>
  </si>
  <si>
    <t>293±13.2</t>
  </si>
  <si>
    <t>70.8±5.1</t>
  </si>
  <si>
    <t>374.4±4</t>
  </si>
  <si>
    <t>20±1.5</t>
  </si>
  <si>
    <t>89.1±7.1</t>
  </si>
  <si>
    <t>74±5.6</t>
  </si>
  <si>
    <t>1701.7±141.3</t>
  </si>
  <si>
    <t>165.1±7.1</t>
  </si>
  <si>
    <t>472.8±12</t>
  </si>
  <si>
    <t>96.7±12.9</t>
  </si>
  <si>
    <t>17.1±0.5</t>
  </si>
  <si>
    <t>5.3±2</t>
  </si>
  <si>
    <t>1.6±0.1</t>
  </si>
  <si>
    <t>220.8±11.5</t>
  </si>
  <si>
    <t>30.6±15.8</t>
  </si>
  <si>
    <t>4.7±2.4</t>
  </si>
  <si>
    <t>98.2±3.9</t>
  </si>
  <si>
    <t>151.3±5.8</t>
  </si>
  <si>
    <t>98.7±9.1</t>
  </si>
  <si>
    <t>114.9±5.3</t>
  </si>
  <si>
    <t>96.5±7.3</t>
  </si>
  <si>
    <t>103.8±1.1</t>
  </si>
  <si>
    <t>113.8±2.9</t>
  </si>
  <si>
    <t>230.9±4.3</t>
  </si>
  <si>
    <t>18.1±0.6</t>
  </si>
  <si>
    <t>71.6±2.6</t>
  </si>
  <si>
    <t>186.7±12.5</t>
  </si>
  <si>
    <t>128.1±10.1</t>
  </si>
  <si>
    <t>208.8±10.6</t>
  </si>
  <si>
    <t>89.8±2.1</t>
  </si>
  <si>
    <t>88.4±7.5</t>
  </si>
  <si>
    <t>26.3±3.3</t>
  </si>
  <si>
    <t>5.6±1.1</t>
  </si>
  <si>
    <t>69.8±5.5</t>
  </si>
  <si>
    <t>15.4±2.5</t>
  </si>
  <si>
    <t>13.6±1.8</t>
  </si>
  <si>
    <t>56.4±4.8</t>
  </si>
  <si>
    <t>10.9±4.2</t>
  </si>
  <si>
    <t>19.1±1.8</t>
  </si>
  <si>
    <t>24.1±1</t>
  </si>
  <si>
    <t>9±0.9</t>
  </si>
  <si>
    <t>18.2±2.9</t>
  </si>
  <si>
    <t>22.8±4.9</t>
  </si>
  <si>
    <t>126.5±6.1</t>
  </si>
  <si>
    <t>11.8±2.6</t>
  </si>
  <si>
    <t>988.3±54.9</t>
  </si>
  <si>
    <t>274.4±6.1</t>
  </si>
  <si>
    <t>165.4±8.9</t>
  </si>
  <si>
    <t>8.3±3.6</t>
  </si>
  <si>
    <t>21.7±2.2</t>
  </si>
  <si>
    <t>2.2±0.9</t>
  </si>
  <si>
    <t>180±15.9</t>
  </si>
  <si>
    <t>17.7±2.5</t>
  </si>
  <si>
    <t>983±49.3</t>
  </si>
  <si>
    <t>9.8±1.6</t>
  </si>
  <si>
    <t>3.4±1.6</t>
  </si>
  <si>
    <t>4.1±1.5</t>
  </si>
  <si>
    <t>5.8±3.4</t>
  </si>
  <si>
    <t>291.9±43.2</t>
  </si>
  <si>
    <t>18.9±2.4</t>
  </si>
  <si>
    <t>8.4±1.8</t>
  </si>
  <si>
    <t>3189±117.8</t>
  </si>
  <si>
    <t>129.1±4.4</t>
  </si>
  <si>
    <t>9.1±2.7</t>
  </si>
  <si>
    <t>10±3.5</t>
  </si>
  <si>
    <t>5.9±1.7</t>
  </si>
  <si>
    <t>8.4±1.6</t>
  </si>
  <si>
    <t>19±2.3</t>
  </si>
  <si>
    <t>10.5±3.1</t>
  </si>
  <si>
    <t>11.1±2.7</t>
  </si>
  <si>
    <t>171.7±13.9</t>
  </si>
  <si>
    <t>20.6±1.7</t>
  </si>
  <si>
    <t>721.3±45.8</t>
  </si>
  <si>
    <t>20.1±3</t>
  </si>
  <si>
    <t>8.5±2.2</t>
  </si>
  <si>
    <t>74.7±3.4</t>
  </si>
  <si>
    <t>19.9±2.6</t>
  </si>
  <si>
    <t>4.5±1.7</t>
  </si>
  <si>
    <t>31.3±1.3</t>
  </si>
  <si>
    <t>20.7±1.7</t>
  </si>
  <si>
    <t>979.6±55.8</t>
  </si>
  <si>
    <t>12.4±4.3</t>
  </si>
  <si>
    <t>277.9±32.5</t>
  </si>
  <si>
    <t>28.1±0.7</t>
  </si>
  <si>
    <t>282.7±15.4</t>
  </si>
  <si>
    <t>92.8±3.5</t>
  </si>
  <si>
    <t>227.4±9.6</t>
  </si>
  <si>
    <t>129.2±7.1</t>
  </si>
  <si>
    <t>680.1±139.6</t>
  </si>
  <si>
    <t>22.5±2.7</t>
  </si>
  <si>
    <t>1314.3±68.1</t>
  </si>
  <si>
    <t>983.9±11.6</t>
  </si>
  <si>
    <t>1938.6±294</t>
  </si>
  <si>
    <t>37.1±5.2</t>
  </si>
  <si>
    <t>1385.2±128.6</t>
  </si>
  <si>
    <t>749.4±28.1</t>
  </si>
  <si>
    <t>1.6±0.9</t>
  </si>
  <si>
    <t>3.4±1.1</t>
  </si>
  <si>
    <t>6.2±1.1</t>
  </si>
  <si>
    <t>3.6±0.3</t>
  </si>
  <si>
    <t>3.5±2.3</t>
  </si>
  <si>
    <t>3.6±1.3</t>
  </si>
  <si>
    <t>8.8±3.4</t>
  </si>
  <si>
    <t>107.5±7.7</t>
  </si>
  <si>
    <t>33.5±2.5</t>
  </si>
  <si>
    <t>148.2±21.3</t>
  </si>
  <si>
    <t>10.1±1.5</t>
  </si>
  <si>
    <t>1491.8±52</t>
  </si>
  <si>
    <t>12.6±1.5</t>
  </si>
  <si>
    <t>8.1±0.4</t>
  </si>
  <si>
    <t>4.7±0.8</t>
  </si>
  <si>
    <t>15.5±2.7</t>
  </si>
  <si>
    <t>19.7±3.5</t>
  </si>
  <si>
    <t>12.7±1.3</t>
  </si>
  <si>
    <t>10.5±1.4</t>
  </si>
  <si>
    <t>95.4±7.8</t>
  </si>
  <si>
    <t>11.7±3.9</t>
  </si>
  <si>
    <t>71.2±6.5</t>
  </si>
  <si>
    <t>39.3±1.9</t>
  </si>
  <si>
    <t>38.8±7.8</t>
  </si>
  <si>
    <t>155.3±10.3</t>
  </si>
  <si>
    <t>183±9.6</t>
  </si>
  <si>
    <t>125.1±10.9</t>
  </si>
  <si>
    <t>102.3±6.6</t>
  </si>
  <si>
    <t>129.8±3.1</t>
  </si>
  <si>
    <t>44.8±3.1</t>
  </si>
  <si>
    <t>64.4±2.2</t>
  </si>
  <si>
    <t>157.6±13.4</t>
  </si>
  <si>
    <t>30.6±3.7</t>
  </si>
  <si>
    <t>31.4±2.2</t>
  </si>
  <si>
    <t>45±1.5</t>
  </si>
  <si>
    <t>113.8±14.4</t>
  </si>
  <si>
    <t>121.1±18.6</t>
  </si>
  <si>
    <t>51.4±6.5</t>
  </si>
  <si>
    <t>59.9±5</t>
  </si>
  <si>
    <t>290.1±19.9</t>
  </si>
  <si>
    <t>378.9±9.4</t>
  </si>
  <si>
    <t>239.5±9.1</t>
  </si>
  <si>
    <t>144.4±9</t>
  </si>
  <si>
    <t>211.9±9.2</t>
  </si>
  <si>
    <t>61.7±3.1</t>
  </si>
  <si>
    <t>97.8±6.7</t>
  </si>
  <si>
    <t>330±14.9</t>
  </si>
  <si>
    <t>70.6±3.9</t>
  </si>
  <si>
    <t>47.9±2.4</t>
  </si>
  <si>
    <t>71.7±6.1</t>
  </si>
  <si>
    <t>176.7±21.5</t>
  </si>
  <si>
    <t>12.8±3.1</t>
  </si>
  <si>
    <t>7.2±2</t>
  </si>
  <si>
    <t>19.6±5.1</t>
  </si>
  <si>
    <t>9.3±0.7</t>
  </si>
  <si>
    <t>6.2±0.6</t>
  </si>
  <si>
    <t>3.7±0.6</t>
  </si>
  <si>
    <t>16.1±2</t>
  </si>
  <si>
    <t>8±3.6</t>
  </si>
  <si>
    <t>5±1.2</t>
  </si>
  <si>
    <t>23.6±2.9</t>
  </si>
  <si>
    <t>80.4±15</t>
  </si>
  <si>
    <t>5±2.3</t>
  </si>
  <si>
    <t>1871.8±73.8</t>
  </si>
  <si>
    <t>29±1.3</t>
  </si>
  <si>
    <t>683.5±52.4</t>
  </si>
  <si>
    <t>3.6±0.2</t>
  </si>
  <si>
    <t>6.9±2.7</t>
  </si>
  <si>
    <t>501.8±15.1</t>
  </si>
  <si>
    <t>19.3±10.4</t>
  </si>
  <si>
    <t>8.4±1.3</t>
  </si>
  <si>
    <t>10.4±4.3</t>
  </si>
  <si>
    <t>119±23.6</t>
  </si>
  <si>
    <t>9.1±5.5</t>
  </si>
  <si>
    <t>2620±66.5</t>
  </si>
  <si>
    <t>51.4±1.2</t>
  </si>
  <si>
    <t>63±3.4</t>
  </si>
  <si>
    <t>5.1±2.2</t>
  </si>
  <si>
    <t>4.8±2.8</t>
  </si>
  <si>
    <t>5.9±2.9</t>
  </si>
  <si>
    <t>2±1</t>
  </si>
  <si>
    <t>2±1.3</t>
  </si>
  <si>
    <t>5.1±1.6</t>
  </si>
  <si>
    <t>4.1±1.1</t>
  </si>
  <si>
    <t>4.2±1.6</t>
  </si>
  <si>
    <t>4.9±0.9</t>
  </si>
  <si>
    <t>3.7±1.6</t>
  </si>
  <si>
    <t>12.3±6.4</t>
  </si>
  <si>
    <t>129.4±31.4</t>
  </si>
  <si>
    <t>1.3±1</t>
  </si>
  <si>
    <t>4.6±3.2</t>
  </si>
  <si>
    <t>30.9±20.8</t>
  </si>
  <si>
    <t>107.6±7</t>
  </si>
  <si>
    <t>164.9±4.5</t>
  </si>
  <si>
    <t>141±7.6</t>
  </si>
  <si>
    <t>209.9±8.5</t>
  </si>
  <si>
    <t>61.6±3.6</t>
  </si>
  <si>
    <t>98.9±2.7</t>
  </si>
  <si>
    <t>167.8±7.3</t>
  </si>
  <si>
    <t>158.8±1.3</t>
  </si>
  <si>
    <t>53.2±1.1</t>
  </si>
  <si>
    <t>607.1±33.3</t>
  </si>
  <si>
    <t>105.5±4.8</t>
  </si>
  <si>
    <t>93.8±0.7</t>
  </si>
  <si>
    <t>131.1±4.6</t>
  </si>
  <si>
    <t>147.1±6.8</t>
  </si>
  <si>
    <t>228±10.1</t>
  </si>
  <si>
    <t>999.4±110.3</t>
  </si>
  <si>
    <t>2.7±1.6</t>
  </si>
  <si>
    <t>10.5±6.6</t>
  </si>
  <si>
    <t>103.5±54.6</t>
  </si>
  <si>
    <t>10963.9±370.5</t>
  </si>
  <si>
    <t>81.2±31.9</t>
  </si>
  <si>
    <t>7.9±2.3</t>
  </si>
  <si>
    <t>9.5±1.2</t>
  </si>
  <si>
    <t>39.5±5.9</t>
  </si>
  <si>
    <t>5.4±2</t>
  </si>
  <si>
    <t>4.9±1.5</t>
  </si>
  <si>
    <t>3.7±0.2</t>
  </si>
  <si>
    <t>90.8±12.3</t>
  </si>
  <si>
    <t>57.1±6.4</t>
  </si>
  <si>
    <t>22.6±2.8</t>
  </si>
  <si>
    <t>9±3.8</t>
  </si>
  <si>
    <t>5.8±1.7</t>
  </si>
  <si>
    <t>4.9±0.4</t>
  </si>
  <si>
    <t>7±1.4</t>
  </si>
  <si>
    <t>12.2±2.7</t>
  </si>
  <si>
    <t>6.6±0.5</t>
  </si>
  <si>
    <t>4.4±0.6</t>
  </si>
  <si>
    <t>7±2.4</t>
  </si>
  <si>
    <t>15±2.5</t>
  </si>
  <si>
    <t>8.7±1.9</t>
  </si>
  <si>
    <t>7.4±3.3</t>
  </si>
  <si>
    <t>10.4±2.4</t>
  </si>
  <si>
    <t>6.3±1.6</t>
  </si>
  <si>
    <t>4.2±0.6</t>
  </si>
  <si>
    <t>3.4±0.1</t>
  </si>
  <si>
    <t>1.3±0.8</t>
  </si>
  <si>
    <t>6.8±1.4</t>
  </si>
  <si>
    <t>23.7±1.2</t>
  </si>
  <si>
    <t>7.4±2.7</t>
  </si>
  <si>
    <t>42.3±2.9</t>
  </si>
  <si>
    <t>10.7±2.3</t>
  </si>
  <si>
    <t>9.1±3.7</t>
  </si>
  <si>
    <t>716.5±83.1</t>
  </si>
  <si>
    <t>3±1.8</t>
  </si>
  <si>
    <t>3791.2±444.7</t>
  </si>
  <si>
    <t>8.2±0.6</t>
  </si>
  <si>
    <t>24.2±0.7</t>
  </si>
  <si>
    <t>3.7±1</t>
  </si>
  <si>
    <t>4.6±1.2</t>
  </si>
  <si>
    <t>3.9±0.1</t>
  </si>
  <si>
    <t>55.9±8.2</t>
  </si>
  <si>
    <t>6.5±2.7</t>
  </si>
  <si>
    <t>4.8±2</t>
  </si>
  <si>
    <t>8.8±1.8</t>
  </si>
  <si>
    <t>6.2±1.2</t>
  </si>
  <si>
    <t>14.1±2.8</t>
  </si>
  <si>
    <t>11.7±3.6</t>
  </si>
  <si>
    <t>6.3±1</t>
  </si>
  <si>
    <t>10.4±8.3</t>
  </si>
  <si>
    <t>2.1±0.6</t>
  </si>
  <si>
    <t>3.9±1.1</t>
  </si>
  <si>
    <t>6±3.2</t>
  </si>
  <si>
    <t>124.4±19.3</t>
  </si>
  <si>
    <t>5.8±1.9</t>
  </si>
  <si>
    <t>14.9±1.8</t>
  </si>
  <si>
    <t>13.4±5.8</t>
  </si>
  <si>
    <t>14±4.4</t>
  </si>
  <si>
    <t>9.7±1.2</t>
  </si>
  <si>
    <t>10.6±1.9</t>
  </si>
  <si>
    <t>9.3±1.7</t>
  </si>
  <si>
    <t>46.6±20</t>
  </si>
  <si>
    <t>25±6.9</t>
  </si>
  <si>
    <t>160.1±15.5</t>
  </si>
  <si>
    <t>2.7±0.3</t>
  </si>
  <si>
    <t>6.3±1.8</t>
  </si>
  <si>
    <t>6.7±0.9</t>
  </si>
  <si>
    <t>4.4±2.1</t>
  </si>
  <si>
    <t>6.1±1.8</t>
  </si>
  <si>
    <t>5.1±0.7</t>
  </si>
  <si>
    <t>58.6±34</t>
  </si>
  <si>
    <t>19±3.1</t>
  </si>
  <si>
    <t>1.7±1.1</t>
  </si>
  <si>
    <t>361.8±9.7</t>
  </si>
  <si>
    <t>61.7±5.3</t>
  </si>
  <si>
    <t>227±7.2</t>
  </si>
  <si>
    <t>408.2±9.3</t>
  </si>
  <si>
    <t>490.6±15.2</t>
  </si>
  <si>
    <t>362.3±11.8</t>
  </si>
  <si>
    <t>326.6±32.8</t>
  </si>
  <si>
    <t>461±14.4</t>
  </si>
  <si>
    <t>53.1±3.4</t>
  </si>
  <si>
    <t>66.9±5.4</t>
  </si>
  <si>
    <t>41.6±2.5</t>
  </si>
  <si>
    <t>1128.9±158.3</t>
  </si>
  <si>
    <t>106.2±3.3</t>
  </si>
  <si>
    <t>1438.4±62.8</t>
  </si>
  <si>
    <t>149.4±6.2</t>
  </si>
  <si>
    <t>75.5±6.1</t>
  </si>
  <si>
    <t>118.3±4.5</t>
  </si>
  <si>
    <t>47.8±4.1</t>
  </si>
  <si>
    <t>50.3±2.5</t>
  </si>
  <si>
    <t>44.4±2.9</t>
  </si>
  <si>
    <t>39.7±2</t>
  </si>
  <si>
    <t>61.7±1.4</t>
  </si>
  <si>
    <t>122±2.1</t>
  </si>
  <si>
    <t>33±3.8</t>
  </si>
  <si>
    <t>36.7±3.9</t>
  </si>
  <si>
    <t>190.2±4.9</t>
  </si>
  <si>
    <t>96±8.1</t>
  </si>
  <si>
    <t>92.6±10.1</t>
  </si>
  <si>
    <t>59.4±3.7</t>
  </si>
  <si>
    <t>50.8±13.1</t>
  </si>
  <si>
    <t>3.8±2.2</t>
  </si>
  <si>
    <t>3.9±1.2</t>
  </si>
  <si>
    <t>15.1±1.7</t>
  </si>
  <si>
    <t>4.5±0.8</t>
  </si>
  <si>
    <t>9.1±4.9</t>
  </si>
  <si>
    <t>251.7±37.8</t>
  </si>
  <si>
    <t>1372.2±101.2</t>
  </si>
  <si>
    <t>3077.6±141.2</t>
  </si>
  <si>
    <t>75.3±71.3</t>
  </si>
  <si>
    <t>4.5±2.1</t>
  </si>
  <si>
    <t>16.8±1.9</t>
  </si>
  <si>
    <t>3.3±0.3</t>
  </si>
  <si>
    <t>111.1±12.5</t>
  </si>
  <si>
    <t>41±3.2</t>
  </si>
  <si>
    <t>7.9±2.1</t>
  </si>
  <si>
    <t>7.2±1.3</t>
  </si>
  <si>
    <t>7±0.6</t>
  </si>
  <si>
    <t>7.2±2.5</t>
  </si>
  <si>
    <t>10.2±3.8</t>
  </si>
  <si>
    <t>16.9±1.2</t>
  </si>
  <si>
    <t>202.7±3.1</t>
  </si>
  <si>
    <t>16±1.3</t>
  </si>
  <si>
    <t>10.8±1.8</t>
  </si>
  <si>
    <t>3.7±1.9</t>
  </si>
  <si>
    <t>20.3±2</t>
  </si>
  <si>
    <t>2.2±0.7</t>
  </si>
  <si>
    <t>1280.4±132.8</t>
  </si>
  <si>
    <t>17.7±12.7</t>
  </si>
  <si>
    <t>21.5±5.4</t>
  </si>
  <si>
    <t>6316.5±153.7</t>
  </si>
  <si>
    <t>3.6±0.9</t>
  </si>
  <si>
    <t>5.7±2.7</t>
  </si>
  <si>
    <t>6.8±0.2</t>
  </si>
  <si>
    <t>19.4±4</t>
  </si>
  <si>
    <t>19.3±3.9</t>
  </si>
  <si>
    <t>16.6±0.7</t>
  </si>
  <si>
    <t>64.1±10.5</t>
  </si>
  <si>
    <t>8.4±1.1</t>
  </si>
  <si>
    <t>12.4±1.2</t>
  </si>
  <si>
    <t>5.1±1.3</t>
  </si>
  <si>
    <t>12.5±1.3</t>
  </si>
  <si>
    <t>15.6±2</t>
  </si>
  <si>
    <t>2313±195.3</t>
  </si>
  <si>
    <t>68±4.5</t>
  </si>
  <si>
    <t>7.5±2.6</t>
  </si>
  <si>
    <t>1025.6±32.4</t>
  </si>
  <si>
    <t>587.6±30.3</t>
  </si>
  <si>
    <t>2461.1±34.2</t>
  </si>
  <si>
    <t>1056.2±30.9</t>
  </si>
  <si>
    <t>312.8±10.2</t>
  </si>
  <si>
    <t>3893.4±112.8</t>
  </si>
  <si>
    <t>104.9±15.2</t>
  </si>
  <si>
    <t>453.1±3.5</t>
  </si>
  <si>
    <t>346.2±13</t>
  </si>
  <si>
    <t>111.3±22</t>
  </si>
  <si>
    <t>44.3±6</t>
  </si>
  <si>
    <t>2654.7±344.9</t>
  </si>
  <si>
    <t>1248±38.4</t>
  </si>
  <si>
    <t>2377.3±26.2</t>
  </si>
  <si>
    <t>526.7±29.1</t>
  </si>
  <si>
    <t>1799.8±271.2</t>
  </si>
  <si>
    <t>19.4±3.3</t>
  </si>
  <si>
    <t>349.2±131.6</t>
  </si>
  <si>
    <t>15.6±11.6</t>
  </si>
  <si>
    <t>5872±100.3</t>
  </si>
  <si>
    <t>12.7±2.1</t>
  </si>
  <si>
    <t>5.2±0.9</t>
  </si>
  <si>
    <t>245.1±44.3</t>
  </si>
  <si>
    <t>46.9±2</t>
  </si>
  <si>
    <t>3.2±0.9</t>
  </si>
  <si>
    <t>30.4±4.2</t>
  </si>
  <si>
    <t>222.7±56.9</t>
  </si>
  <si>
    <t>10±4.6</t>
  </si>
  <si>
    <t>90.7±2.6</t>
  </si>
  <si>
    <t>31.1±2.8</t>
  </si>
  <si>
    <t>17.3±1.6</t>
  </si>
  <si>
    <t>16.2±1.4</t>
  </si>
  <si>
    <t>6.5±0.5</t>
  </si>
  <si>
    <t>3.7±0.5</t>
  </si>
  <si>
    <t>6±1</t>
  </si>
  <si>
    <t>3±0.7</t>
  </si>
  <si>
    <t>14.5±5.2</t>
  </si>
  <si>
    <t>51.9±3.7</t>
  </si>
  <si>
    <t>11.1±1.9</t>
  </si>
  <si>
    <t>14.1±6</t>
  </si>
  <si>
    <t>2.4±0.1</t>
  </si>
  <si>
    <t>3.8±2.8</t>
  </si>
  <si>
    <t>6.4±2.1</t>
  </si>
  <si>
    <t>9.9±1.2</t>
  </si>
  <si>
    <t>32.1±2.6</t>
  </si>
  <si>
    <t>7.7±1.8</t>
  </si>
  <si>
    <t>3.2±0.8</t>
  </si>
  <si>
    <t>3.2±0.4</t>
  </si>
  <si>
    <t>7.7±3.5</t>
  </si>
  <si>
    <t>25.2±3.3</t>
  </si>
  <si>
    <t>9.7±2.2</t>
  </si>
  <si>
    <t>31.4±4.6</t>
  </si>
  <si>
    <t>133.8±2.6</t>
  </si>
  <si>
    <t>24.8±1.2</t>
  </si>
  <si>
    <t>11.7±1.7</t>
  </si>
  <si>
    <t>4.1±2.8</t>
  </si>
  <si>
    <t>9.4±1.1</t>
  </si>
  <si>
    <t>88.8±10.3</t>
  </si>
  <si>
    <t>29.9±0.5</t>
  </si>
  <si>
    <t>2891.8±175.5</t>
  </si>
  <si>
    <t>6.9±2.4</t>
  </si>
  <si>
    <t>6306.5±287.9</t>
  </si>
  <si>
    <t>6.7±1.6</t>
  </si>
  <si>
    <t>15.2±7.6</t>
  </si>
  <si>
    <t>4±2</t>
  </si>
  <si>
    <t>5.4±1.5</t>
  </si>
  <si>
    <t>4.4±2.7</t>
  </si>
  <si>
    <t>1.6±0.2</t>
  </si>
  <si>
    <t>8±6.1</t>
  </si>
  <si>
    <t>2.3±0.1</t>
  </si>
  <si>
    <t>7.5±2.3</t>
  </si>
  <si>
    <t>3.5±1.8</t>
  </si>
  <si>
    <t>13.1±5.9</t>
  </si>
  <si>
    <t>717.9±92.6</t>
  </si>
  <si>
    <t>679.7±29.3</t>
  </si>
  <si>
    <t>950.6±56.8</t>
  </si>
  <si>
    <t>441.3±38.1</t>
  </si>
  <si>
    <t>1251.7±63.6</t>
  </si>
  <si>
    <t>400.1±16</t>
  </si>
  <si>
    <t>554.3±47.3</t>
  </si>
  <si>
    <t>480.3±13.8</t>
  </si>
  <si>
    <t>68.9±3.5</t>
  </si>
  <si>
    <t>32.5±1.7</t>
  </si>
  <si>
    <t>434.5±46.6</t>
  </si>
  <si>
    <t>2377.8±175.8</t>
  </si>
  <si>
    <t>963.1±100</t>
  </si>
  <si>
    <t>1935.3±179.2</t>
  </si>
  <si>
    <t>56.2±8</t>
  </si>
  <si>
    <t>286.3±104.6</t>
  </si>
  <si>
    <t>3918.7±342.4</t>
  </si>
  <si>
    <t>7.1±4.3</t>
  </si>
  <si>
    <t>2257±372.9</t>
  </si>
  <si>
    <t>104.4±100</t>
  </si>
  <si>
    <t>31.8±17.8</t>
  </si>
  <si>
    <t>6220.3±193.5</t>
  </si>
  <si>
    <t>12.5±3.8</t>
  </si>
  <si>
    <t>2.4±0.5</t>
  </si>
  <si>
    <t>22.9±1.8</t>
  </si>
  <si>
    <t>5.5±1.9</t>
  </si>
  <si>
    <t>53.7±16.9</t>
  </si>
  <si>
    <t>8.2±3</t>
  </si>
  <si>
    <t>302.3±19.4</t>
  </si>
  <si>
    <t>2308.1±31.3</t>
  </si>
  <si>
    <t>430.7±17.2</t>
  </si>
  <si>
    <t>809.2±40.8</t>
  </si>
  <si>
    <t>12.3±1.6</t>
  </si>
  <si>
    <t>60.1±11</t>
  </si>
  <si>
    <t>2.5±1.7</t>
  </si>
  <si>
    <t>3.9±1.7</t>
  </si>
  <si>
    <t>3766±147.3</t>
  </si>
  <si>
    <t>109.3±104.1</t>
  </si>
  <si>
    <t>50.7±25.2</t>
  </si>
  <si>
    <t>6246.5±116.5</t>
  </si>
  <si>
    <t>38.1±3.3</t>
  </si>
  <si>
    <t>3.2±0.6</t>
  </si>
  <si>
    <t>29.3±27.8</t>
  </si>
  <si>
    <t>24.4±20.4</t>
  </si>
  <si>
    <t>10.8±2.3</t>
  </si>
  <si>
    <t>139.6±58.4</t>
  </si>
  <si>
    <t>34.2±3.5</t>
  </si>
  <si>
    <t>24.6±1.3</t>
  </si>
  <si>
    <t>6±1.8</t>
  </si>
  <si>
    <t>11.9±2</t>
  </si>
  <si>
    <t>4.2±0.4</t>
  </si>
  <si>
    <t>1.5±0.8</t>
  </si>
  <si>
    <t>281.8±14.3</t>
  </si>
  <si>
    <t>4.3±2.3</t>
  </si>
  <si>
    <t>30.3±14.5</t>
  </si>
  <si>
    <t>5.2±2.6</t>
  </si>
  <si>
    <t>11.1±5.9</t>
  </si>
  <si>
    <t>70.4±2.7</t>
  </si>
  <si>
    <t>5.4±0.9</t>
  </si>
  <si>
    <t>2.4±1.4</t>
  </si>
  <si>
    <t>921.7±20.9</t>
  </si>
  <si>
    <t>6±2.4</t>
  </si>
  <si>
    <t>5.2±1.1</t>
  </si>
  <si>
    <t>70.5±39.1</t>
  </si>
  <si>
    <t>11±2.4</t>
  </si>
  <si>
    <t>7.3±4.4</t>
  </si>
  <si>
    <t>46.8±4.4</t>
  </si>
  <si>
    <t>6.7±2.1</t>
  </si>
  <si>
    <t>296±31.9</t>
  </si>
  <si>
    <t>746±27.8</t>
  </si>
  <si>
    <t>34.3±5.5</t>
  </si>
  <si>
    <t>20.8±8.3</t>
  </si>
  <si>
    <t>11.7±1.8</t>
  </si>
  <si>
    <t>1.3±0</t>
  </si>
  <si>
    <t>5.1±2.8</t>
  </si>
  <si>
    <t>7.4±0.9</t>
  </si>
  <si>
    <t>1.4±0.8</t>
  </si>
  <si>
    <t>1.9±1.3</t>
  </si>
  <si>
    <t>1.8±1.3</t>
  </si>
  <si>
    <t>4.3±2.2</t>
  </si>
  <si>
    <t>4284.1±105.5</t>
  </si>
  <si>
    <t>2.3±0.5</t>
  </si>
  <si>
    <t>89.6±75.2</t>
  </si>
  <si>
    <t>76.3±27.4</t>
  </si>
  <si>
    <t>7256.2±93.8</t>
  </si>
  <si>
    <t>1268±72.2</t>
  </si>
  <si>
    <t>58.6±12.1</t>
  </si>
  <si>
    <t>31.3±28.6</t>
  </si>
  <si>
    <t>9±3.4</t>
  </si>
  <si>
    <t>216.3±68.2</t>
  </si>
  <si>
    <t>38.9±13.7</t>
  </si>
  <si>
    <t>14.8±2.3</t>
  </si>
  <si>
    <t>83±28.1</t>
  </si>
  <si>
    <t>23.9±3.7</t>
  </si>
  <si>
    <t>13.7±1.9</t>
  </si>
  <si>
    <t>37.7±2.7</t>
  </si>
  <si>
    <t>6±2.2</t>
  </si>
  <si>
    <t>5±1</t>
  </si>
  <si>
    <t>4.3±0.6</t>
  </si>
  <si>
    <t>39±2</t>
  </si>
  <si>
    <t>9.8±1</t>
  </si>
  <si>
    <t>1260.4±131.9</t>
  </si>
  <si>
    <t>24.8±2.7</t>
  </si>
  <si>
    <t>10.7±4.6</t>
  </si>
  <si>
    <t>1.9±0.1</t>
  </si>
  <si>
    <t>2.5±1.8</t>
  </si>
  <si>
    <t>87.6±6.9</t>
  </si>
  <si>
    <t>7.3±1.9</t>
  </si>
  <si>
    <t>3.4±2</t>
  </si>
  <si>
    <t>2.4±1.3</t>
  </si>
  <si>
    <t>75.2±2.5</t>
  </si>
  <si>
    <t>5.7±2.1</t>
  </si>
  <si>
    <t>2.3±1.4</t>
  </si>
  <si>
    <t>105.8±6.3</t>
  </si>
  <si>
    <t>5.8±1.3</t>
  </si>
  <si>
    <t>5.3±0.8</t>
  </si>
  <si>
    <t>34.1±17.3</t>
  </si>
  <si>
    <t>7.3±2.7</t>
  </si>
  <si>
    <t>162.6±9.2</t>
  </si>
  <si>
    <t>3±1.9</t>
  </si>
  <si>
    <t>5.8±0.6</t>
  </si>
  <si>
    <t>13.1±3.9</t>
  </si>
  <si>
    <t>8.4±2.9</t>
  </si>
  <si>
    <t>8.8±1.4</t>
  </si>
  <si>
    <t>10.6±1.1</t>
  </si>
  <si>
    <t>8.5±1.1</t>
  </si>
  <si>
    <t>11.4±0.9</t>
  </si>
  <si>
    <t>11.2±1.7</t>
  </si>
  <si>
    <t>13.4±1.7</t>
  </si>
  <si>
    <t>4852±600.3</t>
  </si>
  <si>
    <t>16.1±4.2</t>
  </si>
  <si>
    <t>16.8±2.5</t>
  </si>
  <si>
    <t>163±32</t>
  </si>
  <si>
    <t>7.1±1.6</t>
  </si>
  <si>
    <t>2501.3±85.7</t>
  </si>
  <si>
    <t>4.9±2.2</t>
  </si>
  <si>
    <t>16.1±3.5</t>
  </si>
  <si>
    <t>7.6±2.1</t>
  </si>
  <si>
    <t>66.9±16.7</t>
  </si>
  <si>
    <t>6.2±2.5</t>
  </si>
  <si>
    <t>4±1.3</t>
  </si>
  <si>
    <t>8.2±2.4</t>
  </si>
  <si>
    <t>1.8±1.1</t>
  </si>
  <si>
    <t>2.6±1.8</t>
  </si>
  <si>
    <t>2.7±1</t>
  </si>
  <si>
    <t>5.4±3.5</t>
  </si>
  <si>
    <t>2252.3±182.3</t>
  </si>
  <si>
    <t>4.8±3.1</t>
  </si>
  <si>
    <t>12.9±6.6</t>
  </si>
  <si>
    <t>5967±175.1</t>
  </si>
  <si>
    <t>5.7±0.8</t>
  </si>
  <si>
    <t>4.5±2.4</t>
  </si>
  <si>
    <t>3.9±0.4</t>
  </si>
  <si>
    <t>16.7±10.3</t>
  </si>
  <si>
    <t>21.9±11</t>
  </si>
  <si>
    <t>15.5±1.3</t>
  </si>
  <si>
    <t>4.8±0.3</t>
  </si>
  <si>
    <t>12.5±2.6</t>
  </si>
  <si>
    <t>7.3±1.1</t>
  </si>
  <si>
    <t>3.8±0.4</t>
  </si>
  <si>
    <t>5.6±1.6</t>
  </si>
  <si>
    <t>6.2±1</t>
  </si>
  <si>
    <t>1.8±1</t>
  </si>
  <si>
    <t>30.8±5</t>
  </si>
  <si>
    <t>81±4.2</t>
  </si>
  <si>
    <t>290.4±22.6</t>
  </si>
  <si>
    <t>413.7±10.6</t>
  </si>
  <si>
    <t>292.3±9.2</t>
  </si>
  <si>
    <t>136.4±6.8</t>
  </si>
  <si>
    <t>25.3±2</t>
  </si>
  <si>
    <t>180.2±4</t>
  </si>
  <si>
    <t>15.1±3.2</t>
  </si>
  <si>
    <t>667±6.3</t>
  </si>
  <si>
    <t>22.9±3.1</t>
  </si>
  <si>
    <t>27±2.2</t>
  </si>
  <si>
    <t>14.3±1.4</t>
  </si>
  <si>
    <t>73.1±6.8</t>
  </si>
  <si>
    <t>388±7.9</t>
  </si>
  <si>
    <t>171.5±17.1</t>
  </si>
  <si>
    <t>42.5±5.6</t>
  </si>
  <si>
    <t>2.9±0.2</t>
  </si>
  <si>
    <t>20.9±1.9</t>
  </si>
  <si>
    <t>9.6±0.9</t>
  </si>
  <si>
    <t>12±2.5</t>
  </si>
  <si>
    <t>7.1±2.1</t>
  </si>
  <si>
    <t>14.1±1.5</t>
  </si>
  <si>
    <t>15.6±7.9</t>
  </si>
  <si>
    <t>105.9±5.5</t>
  </si>
  <si>
    <t>199.1±4.6</t>
  </si>
  <si>
    <t>117.7±2.6</t>
  </si>
  <si>
    <t>79.6±2</t>
  </si>
  <si>
    <t>23.2±1.6</t>
  </si>
  <si>
    <t>48.3±2.9</t>
  </si>
  <si>
    <t>204.4±16.3</t>
  </si>
  <si>
    <t>209.2±2.8</t>
  </si>
  <si>
    <t>100.7±2.6</t>
  </si>
  <si>
    <t>628.6±33.2</t>
  </si>
  <si>
    <t>90.3±3.8</t>
  </si>
  <si>
    <t>60.1±3.3</t>
  </si>
  <si>
    <t>195.6±5.8</t>
  </si>
  <si>
    <t>67.6±2</t>
  </si>
  <si>
    <t>79.2±1.4</t>
  </si>
  <si>
    <t>139.9±5.7</t>
  </si>
  <si>
    <t>199.2±4.3</t>
  </si>
  <si>
    <t>128.2±13.9</t>
  </si>
  <si>
    <t>158.2±3.2</t>
  </si>
  <si>
    <t>229.4±11.7</t>
  </si>
  <si>
    <t>159.4±3.1</t>
  </si>
  <si>
    <t>200.3±9</t>
  </si>
  <si>
    <t>209.1±3</t>
  </si>
  <si>
    <t>190.7±10.6</t>
  </si>
  <si>
    <t>327.5±7.2</t>
  </si>
  <si>
    <t>706.2±17.5</t>
  </si>
  <si>
    <t>325.7±24.4</t>
  </si>
  <si>
    <t>207.4±4.8</t>
  </si>
  <si>
    <t>134.7±10.3</t>
  </si>
  <si>
    <t>209.9±7.7</t>
  </si>
  <si>
    <t>11.5±1.3</t>
  </si>
  <si>
    <t>6.1±1.4</t>
  </si>
  <si>
    <t>4.9±2.3</t>
  </si>
  <si>
    <t>3.6±1.7</t>
  </si>
  <si>
    <t>14.6±1.2</t>
  </si>
  <si>
    <t>5.3±1.1</t>
  </si>
  <si>
    <t>160.1±8.6</t>
  </si>
  <si>
    <t>214.3±5.1</t>
  </si>
  <si>
    <t>129.1±1.9</t>
  </si>
  <si>
    <t>113.1±4.6</t>
  </si>
  <si>
    <t>160.8±3</t>
  </si>
  <si>
    <t>128.6±3.1</t>
  </si>
  <si>
    <t>87.2±2.4</t>
  </si>
  <si>
    <t>339.2±0.8</t>
  </si>
  <si>
    <t>155.4±8</t>
  </si>
  <si>
    <t>367.1±4.8</t>
  </si>
  <si>
    <t>143.7±4</t>
  </si>
  <si>
    <t>146.1±3.7</t>
  </si>
  <si>
    <t>187.8±6.5</t>
  </si>
  <si>
    <t>99.8±5.7</t>
  </si>
  <si>
    <t>207.3±7.9</t>
  </si>
  <si>
    <t>109.8±6.6</t>
  </si>
  <si>
    <t>509.8±21.7</t>
  </si>
  <si>
    <t>15.1±2.8</t>
  </si>
  <si>
    <t>33.5±2.9</t>
  </si>
  <si>
    <t>14.5±2.7</t>
  </si>
  <si>
    <t>11.2±0.9</t>
  </si>
  <si>
    <t>8±1.6</t>
  </si>
  <si>
    <t>4.4±1.6</t>
  </si>
  <si>
    <t>23.9±5.1</t>
  </si>
  <si>
    <t>13.3±2</t>
  </si>
  <si>
    <t>618.1±10.2</t>
  </si>
  <si>
    <t>12.7±4.5</t>
  </si>
  <si>
    <t>133.8±10.3</t>
  </si>
  <si>
    <t>70±3.2</t>
  </si>
  <si>
    <t>36.8±3.2</t>
  </si>
  <si>
    <t>4.2±3.2</t>
  </si>
  <si>
    <t>48.9±2.2</t>
  </si>
  <si>
    <t>15.8±2.5</t>
  </si>
  <si>
    <t>5±2.7</t>
  </si>
  <si>
    <t>264.2±6</t>
  </si>
  <si>
    <t>17.3±1.7</t>
  </si>
  <si>
    <t>21.4±3.6</t>
  </si>
  <si>
    <t>13.7±1.1</t>
  </si>
  <si>
    <t>58.6±5.5</t>
  </si>
  <si>
    <t>43.1±4.8</t>
  </si>
  <si>
    <t>16±5.2</t>
  </si>
  <si>
    <t>17.6±1.9</t>
  </si>
  <si>
    <t>51.3±5.6</t>
  </si>
  <si>
    <t>95.2±4.5</t>
  </si>
  <si>
    <t>20.7±3.3</t>
  </si>
  <si>
    <t>88.2±1</t>
  </si>
  <si>
    <t>3.4±0.4</t>
  </si>
  <si>
    <t>6.4±1.6</t>
  </si>
  <si>
    <t>661.1±131.4</t>
  </si>
  <si>
    <t>3.5±1.5</t>
  </si>
  <si>
    <t>48±5.7</t>
  </si>
  <si>
    <t>91.4±21</t>
  </si>
  <si>
    <t>1060.8±54.2</t>
  </si>
  <si>
    <t>273.3±15.1</t>
  </si>
  <si>
    <t>17±7.2</t>
  </si>
  <si>
    <t>3.3±1.3</t>
  </si>
  <si>
    <t>4.5±1</t>
  </si>
  <si>
    <t>3.5±0.4</t>
  </si>
  <si>
    <t>7.5±4.7</t>
  </si>
  <si>
    <t>12.7±1.9</t>
  </si>
  <si>
    <t>6±0.7</t>
  </si>
  <si>
    <t>20.7±0.6</t>
  </si>
  <si>
    <t>8.9±3.2</t>
  </si>
  <si>
    <t>12±2</t>
  </si>
  <si>
    <t>11.9±1.7</t>
  </si>
  <si>
    <t>7.1±2.8</t>
  </si>
  <si>
    <t>7.8±2.5</t>
  </si>
  <si>
    <t>4.4±1.3</t>
  </si>
  <si>
    <t>5.2±2.3</t>
  </si>
  <si>
    <t>18.1±2.9</t>
  </si>
  <si>
    <t>9.8±2.7</t>
  </si>
  <si>
    <t>15.5±3.5</t>
  </si>
  <si>
    <t>9.1±3</t>
  </si>
  <si>
    <t>5.3±1</t>
  </si>
  <si>
    <t>4.1±0.6</t>
  </si>
  <si>
    <t>1489.4±82.4</t>
  </si>
  <si>
    <t>7.4±1.7</t>
  </si>
  <si>
    <t>177.5±10.6</t>
  </si>
  <si>
    <t>99±4</t>
  </si>
  <si>
    <t>192.9±11.1</t>
  </si>
  <si>
    <t>248±21.5</t>
  </si>
  <si>
    <t>388.9±23.3</t>
  </si>
  <si>
    <t>183.6±2.5</t>
  </si>
  <si>
    <t>258.2±26.3</t>
  </si>
  <si>
    <t>227.6±7.4</t>
  </si>
  <si>
    <t>54.7±4.4</t>
  </si>
  <si>
    <t>483.9±6.5</t>
  </si>
  <si>
    <t>416.2±10.7</t>
  </si>
  <si>
    <t>386±44.5</t>
  </si>
  <si>
    <t>103.2±3.3</t>
  </si>
  <si>
    <t>189.7±7</t>
  </si>
  <si>
    <t>462.7±32</t>
  </si>
  <si>
    <t>429.2±10.3</t>
  </si>
  <si>
    <t>880±21.8</t>
  </si>
  <si>
    <t>586±27.8</t>
  </si>
  <si>
    <t>231.1±7.3</t>
  </si>
  <si>
    <t>236.3±4.8</t>
  </si>
  <si>
    <t>204.2±5.8</t>
  </si>
  <si>
    <t>244.8±4.8</t>
  </si>
  <si>
    <t>793.5±30.9</t>
  </si>
  <si>
    <t>816.2±27.8</t>
  </si>
  <si>
    <t>239±10</t>
  </si>
  <si>
    <t>183.4±6.4</t>
  </si>
  <si>
    <t>271.2±17.2</t>
  </si>
  <si>
    <t>1067.9±21.8</t>
  </si>
  <si>
    <t>721.5±25.8</t>
  </si>
  <si>
    <t>152.3±4.6</t>
  </si>
  <si>
    <t>134±4.9</t>
  </si>
  <si>
    <t>103.1±4.8</t>
  </si>
  <si>
    <t>320.9±13.6</t>
  </si>
  <si>
    <t>123.9±2.4</t>
  </si>
  <si>
    <t>20.5±1.1</t>
  </si>
  <si>
    <t>149.3±4.9</t>
  </si>
  <si>
    <t>10.3±1</t>
  </si>
  <si>
    <t>134.4±3.8</t>
  </si>
  <si>
    <t>27.5±1.2</t>
  </si>
  <si>
    <t>25.8±2.3</t>
  </si>
  <si>
    <t>1043.4±78.5</t>
  </si>
  <si>
    <t>153±4.3</t>
  </si>
  <si>
    <t>307.7±8</t>
  </si>
  <si>
    <t>73.7±4.6</t>
  </si>
  <si>
    <t>84.9±13.2</t>
  </si>
  <si>
    <t>6.1±2.2</t>
  </si>
  <si>
    <t>304.6±32.6</t>
  </si>
  <si>
    <t>10.6±2.6</t>
  </si>
  <si>
    <t>30.2±2.6</t>
  </si>
  <si>
    <t>16.5±3.1</t>
  </si>
  <si>
    <t>8.6±2.3</t>
  </si>
  <si>
    <t>445.4±84.9</t>
  </si>
  <si>
    <t>557.2±27.7</t>
  </si>
  <si>
    <t>12.2±3.1</t>
  </si>
  <si>
    <t>50.5±2.2</t>
  </si>
  <si>
    <t>7.1±0.6</t>
  </si>
  <si>
    <t>2.2±0.1</t>
  </si>
  <si>
    <t>726.6±22.3</t>
  </si>
  <si>
    <t>7±3.5</t>
  </si>
  <si>
    <t>67.3±41.4</t>
  </si>
  <si>
    <t>2.5±0.2</t>
  </si>
  <si>
    <t>224.9±13</t>
  </si>
  <si>
    <t>208.2±5.5</t>
  </si>
  <si>
    <t>144±4.5</t>
  </si>
  <si>
    <t>188.4±6</t>
  </si>
  <si>
    <t>196.1±5.8</t>
  </si>
  <si>
    <t>295.6±3.8</t>
  </si>
  <si>
    <t>280.9±22.6</t>
  </si>
  <si>
    <t>405.2±10.2</t>
  </si>
  <si>
    <t>310.1±9.9</t>
  </si>
  <si>
    <t>144.2±7.3</t>
  </si>
  <si>
    <t>137.6±4.2</t>
  </si>
  <si>
    <t>103.1±6.2</t>
  </si>
  <si>
    <t>223.2±10.9</t>
  </si>
  <si>
    <t>172.7±6.6</t>
  </si>
  <si>
    <t>272.4±11.6</t>
  </si>
  <si>
    <t>53.1±9.4</t>
  </si>
  <si>
    <t>4±1.9</t>
  </si>
  <si>
    <t>729.7±49.5</t>
  </si>
  <si>
    <t>2.7±0.9</t>
  </si>
  <si>
    <t>147±2.7</t>
  </si>
  <si>
    <t>1.8±0.2</t>
  </si>
  <si>
    <t>5±1.5</t>
  </si>
  <si>
    <t>27.6±13</t>
  </si>
  <si>
    <t>3.4±0.5</t>
  </si>
  <si>
    <t>148.3±4.6</t>
  </si>
  <si>
    <t>213.5±3.5</t>
  </si>
  <si>
    <t>130.5±8.2</t>
  </si>
  <si>
    <t>158.1±3.9</t>
  </si>
  <si>
    <t>236.8±9.3</t>
  </si>
  <si>
    <t>139.2±4.8</t>
  </si>
  <si>
    <t>329.4±5.7</t>
  </si>
  <si>
    <t>234.9±5.8</t>
  </si>
  <si>
    <t>93.1±3.6</t>
  </si>
  <si>
    <t>115.1±2.9</t>
  </si>
  <si>
    <t>942.8±35.2</t>
  </si>
  <si>
    <t>285.1±17.6</t>
  </si>
  <si>
    <t>160.3±3.5</t>
  </si>
  <si>
    <t>142.8±4.7</t>
  </si>
  <si>
    <t>132.7±2.7</t>
  </si>
  <si>
    <t>301.8±24.8</t>
  </si>
  <si>
    <t>188.5±7.3</t>
  </si>
  <si>
    <t>137.8±2.8</t>
  </si>
  <si>
    <t>217.3±6.8</t>
  </si>
  <si>
    <t>186.7±3.9</t>
  </si>
  <si>
    <t>222.3±7.1</t>
  </si>
  <si>
    <t>2338.1±80.5</t>
  </si>
  <si>
    <t>373.6±8.6</t>
  </si>
  <si>
    <t>136.7±5.1</t>
  </si>
  <si>
    <t>318.7±4.2</t>
  </si>
  <si>
    <t>3886.2±72.1</t>
  </si>
  <si>
    <t>111.8±7.9</t>
  </si>
  <si>
    <t>177.7±3.7</t>
  </si>
  <si>
    <t>116.7±7.7</t>
  </si>
  <si>
    <t>340.2±12.3</t>
  </si>
  <si>
    <t>10.9±1.9</t>
  </si>
  <si>
    <t>20.7±0.9</t>
  </si>
  <si>
    <t>7.3±3.8</t>
  </si>
  <si>
    <t>20.3±3.9</t>
  </si>
  <si>
    <t>255.2±52.2</t>
  </si>
  <si>
    <t>13.9±0.8</t>
  </si>
  <si>
    <t>3.9±0.7</t>
  </si>
  <si>
    <t>6.8±1.8</t>
  </si>
  <si>
    <t>754.3±147.3</t>
  </si>
  <si>
    <t>74.9±6.2</t>
  </si>
  <si>
    <t>9.1±4.4</t>
  </si>
  <si>
    <t>8.2±2.5</t>
  </si>
  <si>
    <t>10±2.6</t>
  </si>
  <si>
    <t>53.1±14.1</t>
  </si>
  <si>
    <t>22.2±3.4</t>
  </si>
  <si>
    <t>534.4±21.4</t>
  </si>
  <si>
    <t>113.7±6.5</t>
  </si>
  <si>
    <t>52.2±5.3</t>
  </si>
  <si>
    <t>9.3±2.6</t>
  </si>
  <si>
    <t>17.8±2.3</t>
  </si>
  <si>
    <t>3.7±0.4</t>
  </si>
  <si>
    <t>2.7±0.6</t>
  </si>
  <si>
    <t>4.7±2.7</t>
  </si>
  <si>
    <t>24.5±2.5</t>
  </si>
  <si>
    <t>6.7±1.2</t>
  </si>
  <si>
    <t>567.5±33.8</t>
  </si>
  <si>
    <t>14±3.1</t>
  </si>
  <si>
    <t>11.8±0.8</t>
  </si>
  <si>
    <t>30.5±4.9</t>
  </si>
  <si>
    <t>117.7±10.7</t>
  </si>
  <si>
    <t>16.6±3</t>
  </si>
  <si>
    <t>4.7±0.4</t>
  </si>
  <si>
    <t>45.5±2.2</t>
  </si>
  <si>
    <t>6.3±2</t>
  </si>
  <si>
    <t>12.1±1.4</t>
  </si>
  <si>
    <t>249.4±44.2</t>
  </si>
  <si>
    <t>27.1±2.8</t>
  </si>
  <si>
    <t>3.7±2.5</t>
  </si>
  <si>
    <t>604.7±67</t>
  </si>
  <si>
    <t>8.6±4.1</t>
  </si>
  <si>
    <t>10.8±3.6</t>
  </si>
  <si>
    <t>6.3±3</t>
  </si>
  <si>
    <t>39±6.8</t>
  </si>
  <si>
    <t>25.5±0.8</t>
  </si>
  <si>
    <t>6.4±0.6</t>
  </si>
  <si>
    <t>33.4±1.4</t>
  </si>
  <si>
    <t>3±1.7</t>
  </si>
  <si>
    <t>11.1±2</t>
  </si>
  <si>
    <t>11±2.3</t>
  </si>
  <si>
    <t>13.3±3.5</t>
  </si>
  <si>
    <t>6.8±0.8</t>
  </si>
  <si>
    <t>5.8±1.1</t>
  </si>
  <si>
    <t>156.6±7.9</t>
  </si>
  <si>
    <t>36.9±10.3</t>
  </si>
  <si>
    <t>6.2±1.5</t>
  </si>
  <si>
    <t>13.5±2.8</t>
  </si>
  <si>
    <t>20.6±4.5</t>
  </si>
  <si>
    <t>7.2±2.9</t>
  </si>
  <si>
    <t>24.4±0.6</t>
  </si>
  <si>
    <t>8.9±1.7</t>
  </si>
  <si>
    <t>6.2±0.3</t>
  </si>
  <si>
    <t>19.9±1.7</t>
  </si>
  <si>
    <t>19.3±1</t>
  </si>
  <si>
    <t>106.7±10.6</t>
  </si>
  <si>
    <t>20.5±3.7</t>
  </si>
  <si>
    <t>10.9±3.4</t>
  </si>
  <si>
    <t>13.3±4</t>
  </si>
  <si>
    <t>11.4±2.3</t>
  </si>
  <si>
    <t>3.9±2.4</t>
  </si>
  <si>
    <t>2.1±1.1</t>
  </si>
  <si>
    <t>68.8±9.9</t>
  </si>
  <si>
    <t>25.4±3.2</t>
  </si>
  <si>
    <t>8.5±0.3</t>
  </si>
  <si>
    <t>17.6±6.2</t>
  </si>
  <si>
    <t>14.4±1.3</t>
  </si>
  <si>
    <t>9.1±1.4</t>
  </si>
  <si>
    <t>12.1±1.6</t>
  </si>
  <si>
    <t>15.7±4.1</t>
  </si>
  <si>
    <t>68±13.3</t>
  </si>
  <si>
    <t>8.6±1.4</t>
  </si>
  <si>
    <t>20.4±5.5</t>
  </si>
  <si>
    <t>14.9±4.6</t>
  </si>
  <si>
    <t>1±0.5</t>
  </si>
  <si>
    <t>2.1±1.2</t>
  </si>
  <si>
    <t>1.1±0.7</t>
  </si>
  <si>
    <t>6.4±2.3</t>
  </si>
  <si>
    <t>339.1±31.8</t>
  </si>
  <si>
    <t>3±1.4</t>
  </si>
  <si>
    <t>5.3±4</t>
  </si>
  <si>
    <t>4.3±0.5</t>
  </si>
  <si>
    <t>14.1±2.6</t>
  </si>
  <si>
    <t>8.1±2.2</t>
  </si>
  <si>
    <t>9.2±2.2</t>
  </si>
  <si>
    <t>4.3±0.1</t>
  </si>
  <si>
    <t>19.7±7.7</t>
  </si>
  <si>
    <t>405.4±35.8</t>
  </si>
  <si>
    <t>13.9±3.2</t>
  </si>
  <si>
    <t>11.8±1.3</t>
  </si>
  <si>
    <t>2.4±1</t>
  </si>
  <si>
    <t>830.9±18.3</t>
  </si>
  <si>
    <t>4.1±2</t>
  </si>
  <si>
    <t>87.6±53</t>
  </si>
  <si>
    <t>4.9±2</t>
  </si>
  <si>
    <t>31.8±3.5</t>
  </si>
  <si>
    <t>6.9±1.7</t>
  </si>
  <si>
    <t>12.1±5.2</t>
  </si>
  <si>
    <t>160.5±17.6</t>
  </si>
  <si>
    <t>21.8±6</t>
  </si>
  <si>
    <t>719.8±94.2</t>
  </si>
  <si>
    <t>18.7±2.1</t>
  </si>
  <si>
    <t>2695.3±468.8</t>
  </si>
  <si>
    <t>4.8±2.9</t>
  </si>
  <si>
    <t>3479.8±80.8</t>
  </si>
  <si>
    <t>3.3±0.4</t>
  </si>
  <si>
    <t>50.7±19.3</t>
  </si>
  <si>
    <t>235.4±42.2</t>
  </si>
  <si>
    <t>14720.8±339.3</t>
  </si>
  <si>
    <t>5.8±1.4</t>
  </si>
  <si>
    <t>6.1±0.8</t>
  </si>
  <si>
    <t>9.3±1.4</t>
  </si>
  <si>
    <t>6.6±1.1</t>
  </si>
  <si>
    <t>33.4±6</t>
  </si>
  <si>
    <t>391.1±30</t>
  </si>
  <si>
    <t>18.7±1.6</t>
  </si>
  <si>
    <t>5.1±2.3</t>
  </si>
  <si>
    <t>5.5±0.6</t>
  </si>
  <si>
    <t>25.6±3.2</t>
  </si>
  <si>
    <t>6.4±1</t>
  </si>
  <si>
    <t>15.7±3.9</t>
  </si>
  <si>
    <t>11.1±3.6</t>
  </si>
  <si>
    <t>40.2±2.9</t>
  </si>
  <si>
    <t>49.7±1.8</t>
  </si>
  <si>
    <t>40.4±2.5</t>
  </si>
  <si>
    <t>45.2±0.8</t>
  </si>
  <si>
    <t>59.6±0.6</t>
  </si>
  <si>
    <t>48.4±3.5</t>
  </si>
  <si>
    <t>60.7±2.5</t>
  </si>
  <si>
    <t>76.7±2.2</t>
  </si>
  <si>
    <t>16.6±1</t>
  </si>
  <si>
    <t>50±3.1</t>
  </si>
  <si>
    <t>173.9±11.9</t>
  </si>
  <si>
    <t>82.3±13</t>
  </si>
  <si>
    <t>51.6±1.7</t>
  </si>
  <si>
    <t>41.8±3.9</t>
  </si>
  <si>
    <t>46.5±4.7</t>
  </si>
  <si>
    <t>127.1±13.2</t>
  </si>
  <si>
    <t>94.5±3.9</t>
  </si>
  <si>
    <t>482.6±36.5</t>
  </si>
  <si>
    <t>34.9±2.5</t>
  </si>
  <si>
    <t>26±1.3</t>
  </si>
  <si>
    <t>70.2±5.7</t>
  </si>
  <si>
    <t>17.8±1.5</t>
  </si>
  <si>
    <t>8.5±0.8</t>
  </si>
  <si>
    <t>5.8±0.8</t>
  </si>
  <si>
    <t>23.3±3.2</t>
  </si>
  <si>
    <t>16.6±1.7</t>
  </si>
  <si>
    <t>301.7±26.7</t>
  </si>
  <si>
    <t>96.3±6.4</t>
  </si>
  <si>
    <t>512.9±11.4</t>
  </si>
  <si>
    <t>30.5±3.1</t>
  </si>
  <si>
    <t>130.8±11.5</t>
  </si>
  <si>
    <t>64.9±7.5</t>
  </si>
  <si>
    <t>405.4±31.2</t>
  </si>
  <si>
    <t>488.6±17.7</t>
  </si>
  <si>
    <t>21±3.7</t>
  </si>
  <si>
    <t>399.2±5</t>
  </si>
  <si>
    <t>14.6±4.1</t>
  </si>
  <si>
    <t>144.6±4.8</t>
  </si>
  <si>
    <t>20.8±2.7</t>
  </si>
  <si>
    <t>16.4±5.4</t>
  </si>
  <si>
    <t>12.3±2</t>
  </si>
  <si>
    <t>2090.1±247.6</t>
  </si>
  <si>
    <t>84.8±1.4</t>
  </si>
  <si>
    <t>319.4±11.7</t>
  </si>
  <si>
    <t>131.9±9.9</t>
  </si>
  <si>
    <t>195.9±14.3</t>
  </si>
  <si>
    <t>10±3.4</t>
  </si>
  <si>
    <t>188.8±10.4</t>
  </si>
  <si>
    <t>1234±34.3</t>
  </si>
  <si>
    <t>507.4±32</t>
  </si>
  <si>
    <t>320.8±10.6</t>
  </si>
  <si>
    <t>272.7±97.2</t>
  </si>
  <si>
    <t>105.5±11.4</t>
  </si>
  <si>
    <t>133.7±4.9</t>
  </si>
  <si>
    <t>758.9±37.5</t>
  </si>
  <si>
    <t>697.8±11.6</t>
  </si>
  <si>
    <t>49.5±9.1</t>
  </si>
  <si>
    <t>5.4±0.2</t>
  </si>
  <si>
    <t>156.5±14.3</t>
  </si>
  <si>
    <t>57.6±19.8</t>
  </si>
  <si>
    <t>554.5±17.4</t>
  </si>
  <si>
    <t>8.8±0.7</t>
  </si>
  <si>
    <t>4390.6±266.9</t>
  </si>
  <si>
    <t>22.4±2.2</t>
  </si>
  <si>
    <t>25.4±1.8</t>
  </si>
  <si>
    <t>10.9±1.8</t>
  </si>
  <si>
    <t>9.4±1.6</t>
  </si>
  <si>
    <t>11±0.4</t>
  </si>
  <si>
    <t>12.7±3.7</t>
  </si>
  <si>
    <t>10.6±2.3</t>
  </si>
  <si>
    <t>22.1±3.1</t>
  </si>
  <si>
    <t>14.3±1.1</t>
  </si>
  <si>
    <t>46.2±21.3</t>
  </si>
  <si>
    <t>25±6.3</t>
  </si>
  <si>
    <t>63.3±3.1</t>
  </si>
  <si>
    <t>51.1±1.9</t>
  </si>
  <si>
    <t>114±10.1</t>
  </si>
  <si>
    <t>2079.7±118.2</t>
  </si>
  <si>
    <t>108.2±5.4</t>
  </si>
  <si>
    <t>924.4±24</t>
  </si>
  <si>
    <t>6.9±1.8</t>
  </si>
  <si>
    <t>30.7±3.3</t>
  </si>
  <si>
    <t>533.6±27.5</t>
  </si>
  <si>
    <t>8.5±2.8</t>
  </si>
  <si>
    <t>9.3±2</t>
  </si>
  <si>
    <t>55.7±3</t>
  </si>
  <si>
    <t>91.2±4.6</t>
  </si>
  <si>
    <t>21.7±4.6</t>
  </si>
  <si>
    <t>9.6±0.3</t>
  </si>
  <si>
    <t>13.7±2</t>
  </si>
  <si>
    <t>9.4±0.2</t>
  </si>
  <si>
    <t>5.5±1.2</t>
  </si>
  <si>
    <t>17.4±2.6</t>
  </si>
  <si>
    <t>8.7±2</t>
  </si>
  <si>
    <t>12.8±3.7</t>
  </si>
  <si>
    <t>11.4±5.6</t>
  </si>
  <si>
    <t>1030.2±158</t>
  </si>
  <si>
    <t>11.9±10.7</t>
  </si>
  <si>
    <t>6335.3±179.8</t>
  </si>
  <si>
    <t>4.7±2.3</t>
  </si>
  <si>
    <t>10.7±5.6</t>
  </si>
  <si>
    <t>4±0.7</t>
  </si>
  <si>
    <t>255.2±17.7</t>
  </si>
  <si>
    <t>422.2±11.4</t>
  </si>
  <si>
    <t>560±13.1</t>
  </si>
  <si>
    <t>396.7±29.5</t>
  </si>
  <si>
    <t>509.2±9.7</t>
  </si>
  <si>
    <t>393.9±2.5</t>
  </si>
  <si>
    <t>409.1±4.5</t>
  </si>
  <si>
    <t>722.7±9.7</t>
  </si>
  <si>
    <t>905.1±5.7</t>
  </si>
  <si>
    <t>323.3±7.1</t>
  </si>
  <si>
    <t>470.6±10.5</t>
  </si>
  <si>
    <t>561.3±7.5</t>
  </si>
  <si>
    <t>583.8±51</t>
  </si>
  <si>
    <t>546.9±8.7</t>
  </si>
  <si>
    <t>299.1±12.8</t>
  </si>
  <si>
    <t>477.1±13.7</t>
  </si>
  <si>
    <t>3±2.1</t>
  </si>
  <si>
    <t>6±1.2</t>
  </si>
  <si>
    <t>123.9±8.7</t>
  </si>
  <si>
    <t>8.5±1.4</t>
  </si>
  <si>
    <t>15.3±5.4</t>
  </si>
  <si>
    <t>7.3±3</t>
  </si>
  <si>
    <t>6.9±1.1</t>
  </si>
  <si>
    <t>16.4±1.9</t>
  </si>
  <si>
    <t>50.5±16.5</t>
  </si>
  <si>
    <t>717.1±52</t>
  </si>
  <si>
    <t>5.1±1.8</t>
  </si>
  <si>
    <t>4.9±1.3</t>
  </si>
  <si>
    <t>2.3±0.7</t>
  </si>
  <si>
    <t>11.9±3.3</t>
  </si>
  <si>
    <t>4.7±1.9</t>
  </si>
  <si>
    <t>5.7±0.9</t>
  </si>
  <si>
    <t>13±5.8</t>
  </si>
  <si>
    <t>13.2±2.2</t>
  </si>
  <si>
    <t>10.8±1.1</t>
  </si>
  <si>
    <t>46.8±2.8</t>
  </si>
  <si>
    <t>14.9±0.9</t>
  </si>
  <si>
    <t>24.3±2.7</t>
  </si>
  <si>
    <t>34.7±4.1</t>
  </si>
  <si>
    <t>2.6±1.6</t>
  </si>
  <si>
    <t>5.6±0.3</t>
  </si>
  <si>
    <t>10±1.2</t>
  </si>
  <si>
    <t>807.4±48</t>
  </si>
  <si>
    <t>10.2±3.2</t>
  </si>
  <si>
    <t>1262±139.7</t>
  </si>
  <si>
    <t>5055.8±40.9</t>
  </si>
  <si>
    <t>3581.5±99.2</t>
  </si>
  <si>
    <t>4892.2±83.1</t>
  </si>
  <si>
    <t>2237.6±168</t>
  </si>
  <si>
    <t>5.7±3.4</t>
  </si>
  <si>
    <t>71.3±5.2</t>
  </si>
  <si>
    <t>8.3±1</t>
  </si>
  <si>
    <t>613.6±46.3</t>
  </si>
  <si>
    <t>68.8±5.2</t>
  </si>
  <si>
    <t>13.1±0.7</t>
  </si>
  <si>
    <t>24.5±1.7</t>
  </si>
  <si>
    <t>21.7±5.3</t>
  </si>
  <si>
    <t>11.7±1.5</t>
  </si>
  <si>
    <t>9.2±0.7</t>
  </si>
  <si>
    <t>10.4±2.7</t>
  </si>
  <si>
    <t>14.3±2.6</t>
  </si>
  <si>
    <t>533.2±29.1</t>
  </si>
  <si>
    <t>15.1±1.1</t>
  </si>
  <si>
    <t>104.5±4.8</t>
  </si>
  <si>
    <t>60.3±2.3</t>
  </si>
  <si>
    <t>797.8±21.1</t>
  </si>
  <si>
    <t>164.9±3.2</t>
  </si>
  <si>
    <t>11±1.8</t>
  </si>
  <si>
    <t>26.8±1.5</t>
  </si>
  <si>
    <t>10.2±0.7</t>
  </si>
  <si>
    <t>12.6±3</t>
  </si>
  <si>
    <t>7.8±0.9</t>
  </si>
  <si>
    <t>97.4±4.6</t>
  </si>
  <si>
    <t>804.7±27.4</t>
  </si>
  <si>
    <t>8.6±2.9</t>
  </si>
  <si>
    <t>15.1±2.4</t>
  </si>
  <si>
    <t>63.4±7.8</t>
  </si>
  <si>
    <t>6.1±2.4</t>
  </si>
  <si>
    <t>4.1±1.9</t>
  </si>
  <si>
    <t>4.7±1.3</t>
  </si>
  <si>
    <t>13.2±3.6</t>
  </si>
  <si>
    <t>38.1±3.9</t>
  </si>
  <si>
    <t>4838.2±188.3</t>
  </si>
  <si>
    <t>34.2±6.8</t>
  </si>
  <si>
    <t>189.9±36.3</t>
  </si>
  <si>
    <t>2.4±1.6</t>
  </si>
  <si>
    <t>28.1±4.4</t>
  </si>
  <si>
    <t>8.7±1.7</t>
  </si>
  <si>
    <t>233±12</t>
  </si>
  <si>
    <t>9.3±1.3</t>
  </si>
  <si>
    <t>89.5±7</t>
  </si>
  <si>
    <t>19.8±1.5</t>
  </si>
  <si>
    <t>315.7±16.3</t>
  </si>
  <si>
    <t>940.2±6.1</t>
  </si>
  <si>
    <t>24.7±2.8</t>
  </si>
  <si>
    <t>404.3±5.1</t>
  </si>
  <si>
    <t>6.5±1.5</t>
  </si>
  <si>
    <t>19.1±3.7</t>
  </si>
  <si>
    <t>23.9±1.9</t>
  </si>
  <si>
    <t>385.2±43.3</t>
  </si>
  <si>
    <t>25.6±2.6</t>
  </si>
  <si>
    <t>444.2±18.9</t>
  </si>
  <si>
    <t>64.1±2.3</t>
  </si>
  <si>
    <t>9±1.3</t>
  </si>
  <si>
    <t>6±2.5</t>
  </si>
  <si>
    <t>7.2±2.7</t>
  </si>
  <si>
    <t>17.6±2.5</t>
  </si>
  <si>
    <t>4.5±2.3</t>
  </si>
  <si>
    <t>4.5±3.7</t>
  </si>
  <si>
    <t>3.2±2.2</t>
  </si>
  <si>
    <t>599.8±79.8</t>
  </si>
  <si>
    <t>3780.6±78.5</t>
  </si>
  <si>
    <t>367.8±9.1</t>
  </si>
  <si>
    <t>742.9±43</t>
  </si>
  <si>
    <t>11.6±3.3</t>
  </si>
  <si>
    <t>474.6±18.9</t>
  </si>
  <si>
    <t>13.7±2.9</t>
  </si>
  <si>
    <t>8.6±4.3</t>
  </si>
  <si>
    <t>98.7±14.9</t>
  </si>
  <si>
    <t>911.1±53.2</t>
  </si>
  <si>
    <t>127.8±9.9</t>
  </si>
  <si>
    <t>6±4.5</t>
  </si>
  <si>
    <t>9.9±3.2</t>
  </si>
  <si>
    <t>126.7±25.3</t>
  </si>
  <si>
    <t>0.6±0</t>
  </si>
  <si>
    <t>1061.6±66.9</t>
  </si>
  <si>
    <t>386.7±21.7</t>
  </si>
  <si>
    <t>27.9±26.4</t>
  </si>
  <si>
    <t>0.3±0</t>
  </si>
  <si>
    <t>3.1±2.1</t>
  </si>
  <si>
    <t>161.5±17</t>
  </si>
  <si>
    <t>916±48.1</t>
  </si>
  <si>
    <t>2307.8±40.3</t>
  </si>
  <si>
    <t>47.9±43.3</t>
  </si>
  <si>
    <t>1.7±0.9</t>
  </si>
  <si>
    <t>29±6.5</t>
  </si>
  <si>
    <t>226.3±21.7</t>
  </si>
  <si>
    <t>50.2±6.2</t>
  </si>
  <si>
    <t>7.5±3.9</t>
  </si>
  <si>
    <t>4.9±1.6</t>
  </si>
  <si>
    <t>4.8±1.9</t>
  </si>
  <si>
    <t>2.9±0.7</t>
  </si>
  <si>
    <t>2.3±1.3</t>
  </si>
  <si>
    <t>232.7±11.4</t>
  </si>
  <si>
    <t>29.9±2</t>
  </si>
  <si>
    <t>695.9±30.8</t>
  </si>
  <si>
    <t>305.8±8.3</t>
  </si>
  <si>
    <t>8±1.3</t>
  </si>
  <si>
    <t>97.2±1.9</t>
  </si>
  <si>
    <t>25.4±4.8</t>
  </si>
  <si>
    <t>36.3±6.1</t>
  </si>
  <si>
    <t>29.7±2.8</t>
  </si>
  <si>
    <t>1065.2±38.5</t>
  </si>
  <si>
    <t>347.1±16.9</t>
  </si>
  <si>
    <t>873.6±103.2</t>
  </si>
  <si>
    <t>4147.5±126</t>
  </si>
  <si>
    <t>3229.2±76.3</t>
  </si>
  <si>
    <t>285.6±86.9</t>
  </si>
  <si>
    <t>5±1.6</t>
  </si>
  <si>
    <t>38.7±10</t>
  </si>
  <si>
    <t>8.4±3.4</t>
  </si>
  <si>
    <t>9.1±3.1</t>
  </si>
  <si>
    <t>7.1±1.4</t>
  </si>
  <si>
    <t>4.2±2.8</t>
  </si>
  <si>
    <t>53.1±3.7</t>
  </si>
  <si>
    <t>19.7±0.8</t>
  </si>
  <si>
    <t>178.6±3</t>
  </si>
  <si>
    <t>255.1±6.9</t>
  </si>
  <si>
    <t>13.2±3.8</t>
  </si>
  <si>
    <t>342.5±7.3</t>
  </si>
  <si>
    <t>13.4±3</t>
  </si>
  <si>
    <t>231.1±9.3</t>
  </si>
  <si>
    <t>233.4±22.8</t>
  </si>
  <si>
    <t>46.2±16.1</t>
  </si>
  <si>
    <t>12.5±1.9</t>
  </si>
  <si>
    <t>159.1±4.5</t>
  </si>
  <si>
    <t>56.9±4.3</t>
  </si>
  <si>
    <t>1.5±1</t>
  </si>
  <si>
    <t>4.7±3.9</t>
  </si>
  <si>
    <t>17.5±4.7</t>
  </si>
  <si>
    <t>95.5±4.1</t>
  </si>
  <si>
    <t>27.2±2.1</t>
  </si>
  <si>
    <t>4.1±3</t>
  </si>
  <si>
    <t>5.9±1.1</t>
  </si>
  <si>
    <t>1.5±0.1</t>
  </si>
  <si>
    <t>184.1±14.7</t>
  </si>
  <si>
    <t>2.9±1.6</t>
  </si>
  <si>
    <t>7.9±1.6</t>
  </si>
  <si>
    <t>74.9±1.3</t>
  </si>
  <si>
    <t>27±1.5</t>
  </si>
  <si>
    <t>5.6±1.7</t>
  </si>
  <si>
    <t>4.3±0.3</t>
  </si>
  <si>
    <t>5.6±2.4</t>
  </si>
  <si>
    <t>3.4±2.5</t>
  </si>
  <si>
    <t>98.1±3.1</t>
  </si>
  <si>
    <t>6.4±4</t>
  </si>
  <si>
    <t>11.3±1.1</t>
  </si>
  <si>
    <t>66.9±6.4</t>
  </si>
  <si>
    <t>1477.6±15.7</t>
  </si>
  <si>
    <t>500.3±30.7</t>
  </si>
  <si>
    <t>33.6±3.7</t>
  </si>
  <si>
    <t>29.8±1.9</t>
  </si>
  <si>
    <t>10.9±0.5</t>
  </si>
  <si>
    <t>6.3±1.9</t>
  </si>
  <si>
    <t>2911±77.3</t>
  </si>
  <si>
    <t>17±4.7</t>
  </si>
  <si>
    <t>6.5±3.3</t>
  </si>
  <si>
    <t>56.7±8.9</t>
  </si>
  <si>
    <t>4.1±1.7</t>
  </si>
  <si>
    <t>5.8±0.7</t>
  </si>
  <si>
    <t>128.1±9</t>
  </si>
  <si>
    <t>5.6±2.5</t>
  </si>
  <si>
    <t>6±2.1</t>
  </si>
  <si>
    <t>12.8±3.5</t>
  </si>
  <si>
    <t>11.1±1.6</t>
  </si>
  <si>
    <t>302.4±36.9</t>
  </si>
  <si>
    <t>5.6±0.9</t>
  </si>
  <si>
    <t>4.7±0.6</t>
  </si>
  <si>
    <t>4.4±2.3</t>
  </si>
  <si>
    <t>52.6±30.6</t>
  </si>
  <si>
    <t>13.7±1.3</t>
  </si>
  <si>
    <t>37.1±3.5</t>
  </si>
  <si>
    <t>33.7±2.5</t>
  </si>
  <si>
    <t>36.7±3.6</t>
  </si>
  <si>
    <t>105.8±6.2</t>
  </si>
  <si>
    <t>66.8±4.7</t>
  </si>
  <si>
    <t>52.3±4.4</t>
  </si>
  <si>
    <t>36.9±0.6</t>
  </si>
  <si>
    <t>69±0.2</t>
  </si>
  <si>
    <t>44.4±6.3</t>
  </si>
  <si>
    <t>111.5±8.3</t>
  </si>
  <si>
    <t>430.2±30.2</t>
  </si>
  <si>
    <t>39.8±2.5</t>
  </si>
  <si>
    <t>71.8±6.4</t>
  </si>
  <si>
    <t>78.6±8.5</t>
  </si>
  <si>
    <t>266.1±7.1</t>
  </si>
  <si>
    <t>348.7±12.9</t>
  </si>
  <si>
    <t>298.9±6.1</t>
  </si>
  <si>
    <t>423.1±31.1</t>
  </si>
  <si>
    <t>463±20.6</t>
  </si>
  <si>
    <t>310.5±11.6</t>
  </si>
  <si>
    <t>279.7±13.8</t>
  </si>
  <si>
    <t>299.1±8.4</t>
  </si>
  <si>
    <t>186.4±5.1</t>
  </si>
  <si>
    <t>622±36.4</t>
  </si>
  <si>
    <t>417.1±13.6</t>
  </si>
  <si>
    <t>1934.9±133.9</t>
  </si>
  <si>
    <t>466.4±24.5</t>
  </si>
  <si>
    <t>476.5±30.4</t>
  </si>
  <si>
    <t>325.7±11.9</t>
  </si>
  <si>
    <t>11.7±3.7</t>
  </si>
  <si>
    <t>13.5±1.9</t>
  </si>
  <si>
    <t>14.9±1.4</t>
  </si>
  <si>
    <t>3.9±1.9</t>
  </si>
  <si>
    <t>10.3±2.2</t>
  </si>
  <si>
    <t>9.6±2.3</t>
  </si>
  <si>
    <t>5.1±1.7</t>
  </si>
  <si>
    <t>9.8±2.3</t>
  </si>
  <si>
    <t>14.5±4</t>
  </si>
  <si>
    <t>27.4±2.1</t>
  </si>
  <si>
    <t>1316.5±69.3</t>
  </si>
  <si>
    <t>317.2±10.6</t>
  </si>
  <si>
    <t>194.7±7.3</t>
  </si>
  <si>
    <t>60±7.5</t>
  </si>
  <si>
    <t>19.7±5</t>
  </si>
  <si>
    <t>53.5±2.3</t>
  </si>
  <si>
    <t>14.8±3.9</t>
  </si>
  <si>
    <t>2.8±2</t>
  </si>
  <si>
    <t>10.7±5.3</t>
  </si>
  <si>
    <t>330.7±10.1</t>
  </si>
  <si>
    <t>51±2.8</t>
  </si>
  <si>
    <t>125.6±2.4</t>
  </si>
  <si>
    <t>17.7±2.3</t>
  </si>
  <si>
    <t>3.9±2.8</t>
  </si>
  <si>
    <t>6.3±0.3</t>
  </si>
  <si>
    <t>5±0.5</t>
  </si>
  <si>
    <t>24.6±2.2</t>
  </si>
  <si>
    <t>5±2</t>
  </si>
  <si>
    <t>32.1±3.4</t>
  </si>
  <si>
    <t>7.3±0.4</t>
  </si>
  <si>
    <t>8.4±0.9</t>
  </si>
  <si>
    <t>8±1.7</t>
  </si>
  <si>
    <t>10.9±1.7</t>
  </si>
  <si>
    <t>16.2±1.9</t>
  </si>
  <si>
    <t>24.4±3.3</t>
  </si>
  <si>
    <t>167.5±51.9</t>
  </si>
  <si>
    <t>14.8±7.5</t>
  </si>
  <si>
    <t>5418.3±370.1</t>
  </si>
  <si>
    <t>14.1±2.9</t>
  </si>
  <si>
    <t>6.1±1.6</t>
  </si>
  <si>
    <t>1301.4±129.7</t>
  </si>
  <si>
    <t>10.2±0.6</t>
  </si>
  <si>
    <t>7.6±0.8</t>
  </si>
  <si>
    <t>9.2±1.4</t>
  </si>
  <si>
    <t>6.4±0.8</t>
  </si>
  <si>
    <t>11.6±0.6</t>
  </si>
  <si>
    <t>17.6±8.7</t>
  </si>
  <si>
    <t>120.7±56.1</t>
  </si>
  <si>
    <t>12811.9±456.1</t>
  </si>
  <si>
    <t>9±1.5</t>
  </si>
  <si>
    <t>11.8±2.5</t>
  </si>
  <si>
    <t>162.3±57.2</t>
  </si>
  <si>
    <t>17±4.8</t>
  </si>
  <si>
    <t>16.4±1.5</t>
  </si>
  <si>
    <t>49.8±4.1</t>
  </si>
  <si>
    <t>43.7±6.7</t>
  </si>
  <si>
    <t>37.6±4.3</t>
  </si>
  <si>
    <t>10.1±2.5</t>
  </si>
  <si>
    <t>13.6±2.4</t>
  </si>
  <si>
    <t>95.9±29.2</t>
  </si>
  <si>
    <t>9.1±2.1</t>
  </si>
  <si>
    <t>3.8±0.5</t>
  </si>
  <si>
    <t>219.3±21.1</t>
  </si>
  <si>
    <t>4.4±0.4</t>
  </si>
  <si>
    <t>4.1±2.1</t>
  </si>
  <si>
    <t>7±4.6</t>
  </si>
  <si>
    <t>17.1±2.3</t>
  </si>
  <si>
    <t>122.8±36.5</t>
  </si>
  <si>
    <t>220.9±26.9</t>
  </si>
  <si>
    <t>6.1±1.7</t>
  </si>
  <si>
    <t>5.7±1.5</t>
  </si>
  <si>
    <t>7.3±2.5</t>
  </si>
  <si>
    <t>7.3±3.1</t>
  </si>
  <si>
    <t>10.6±3.4</t>
  </si>
  <si>
    <t>13.5±3.5</t>
  </si>
  <si>
    <t>12.1±1.2</t>
  </si>
  <si>
    <t>10.4±1.5</t>
  </si>
  <si>
    <t>11.8±1.8</t>
  </si>
  <si>
    <t>11.1±3.9</t>
  </si>
  <si>
    <t>10.5±1.3</t>
  </si>
  <si>
    <t>7.6±1.8</t>
  </si>
  <si>
    <t>15.2±3.3</t>
  </si>
  <si>
    <t>15.3±4</t>
  </si>
  <si>
    <t>369.6±15.5</t>
  </si>
  <si>
    <t>78.5±4.9</t>
  </si>
  <si>
    <t>6.3±1.7</t>
  </si>
  <si>
    <t>4.5±0.9</t>
  </si>
  <si>
    <t>243.4±10.5</t>
  </si>
  <si>
    <t>7.7±2.8</t>
  </si>
  <si>
    <t>10.6±5.7</t>
  </si>
  <si>
    <t>516.3±13.5</t>
  </si>
  <si>
    <t>5.9±1</t>
  </si>
  <si>
    <t>2.3±1.5</t>
  </si>
  <si>
    <t>1±0.7</t>
  </si>
  <si>
    <t>3129±135.6</t>
  </si>
  <si>
    <t>2.8±1.7</t>
  </si>
  <si>
    <t>619.9±344.5</t>
  </si>
  <si>
    <t>17.2±5.8</t>
  </si>
  <si>
    <t>9.7±2.6</t>
  </si>
  <si>
    <t>607.8±28.7</t>
  </si>
  <si>
    <t>5±1.7</t>
  </si>
  <si>
    <t>3586.6±142.4</t>
  </si>
  <si>
    <t>9.7±4.9</t>
  </si>
  <si>
    <t>759.3±396.6</t>
  </si>
  <si>
    <t>5.5±1.4</t>
  </si>
  <si>
    <t>22.8±6</t>
  </si>
  <si>
    <t>7.3±4.8</t>
  </si>
  <si>
    <t>8.3±0.3</t>
  </si>
  <si>
    <t>4.8±2.5</t>
  </si>
  <si>
    <t>3.4±1.8</t>
  </si>
  <si>
    <t>6.5±2</t>
  </si>
  <si>
    <t>4.2±2.3</t>
  </si>
  <si>
    <t>5.8±2</t>
  </si>
  <si>
    <t>16.4±0.9</t>
  </si>
  <si>
    <t>74±5.2</t>
  </si>
  <si>
    <t>13.7±1.2</t>
  </si>
  <si>
    <t>6.1±1</t>
  </si>
  <si>
    <t>10.3±1.3</t>
  </si>
  <si>
    <t>5.4±1.6</t>
  </si>
  <si>
    <t>34.2±1.4</t>
  </si>
  <si>
    <t>20.6±3.3</t>
  </si>
  <si>
    <t>42.8±8</t>
  </si>
  <si>
    <t>2.3±0.6</t>
  </si>
  <si>
    <t>14.4±6.3</t>
  </si>
  <si>
    <t>562.5±46.2</t>
  </si>
  <si>
    <t>6.2±2.8</t>
  </si>
  <si>
    <t>4.1±0.8</t>
  </si>
  <si>
    <t>2833.6±94.8</t>
  </si>
  <si>
    <t>5.9±4.2</t>
  </si>
  <si>
    <t>822.7±402.8</t>
  </si>
  <si>
    <t>14.3±2.8</t>
  </si>
  <si>
    <t>10.9±2.5</t>
  </si>
  <si>
    <t>1.9±1.2</t>
  </si>
  <si>
    <t>7.3±4</t>
  </si>
  <si>
    <t>7±1.7</t>
  </si>
  <si>
    <t>6.4±3.7</t>
  </si>
  <si>
    <t>9.4±3.5</t>
  </si>
  <si>
    <t>4.8±3</t>
  </si>
  <si>
    <t>3.7±2.8</t>
  </si>
  <si>
    <t>10.1±4</t>
  </si>
  <si>
    <t>2.7±1.8</t>
  </si>
  <si>
    <t>44.9±5.4</t>
  </si>
  <si>
    <t>9.2±2.8</t>
  </si>
  <si>
    <t>6.2±4.8</t>
  </si>
  <si>
    <t>31.8±1.1</t>
  </si>
  <si>
    <t>4±1.8</t>
  </si>
  <si>
    <t>5±2.6</t>
  </si>
  <si>
    <t>2378.6±45.6</t>
  </si>
  <si>
    <t>10.1±2.8</t>
  </si>
  <si>
    <t>5.7±2</t>
  </si>
  <si>
    <t>11.3±3.4</t>
  </si>
  <si>
    <t>10.3±4.2</t>
  </si>
  <si>
    <t>17±1.4</t>
  </si>
  <si>
    <t>4.4±1.7</t>
  </si>
  <si>
    <t>2252.2±45.4</t>
  </si>
  <si>
    <t>19.1±4.5</t>
  </si>
  <si>
    <t>88±7.5</t>
  </si>
  <si>
    <t>9.8±1.2</t>
  </si>
  <si>
    <t>228.2±13.7</t>
  </si>
  <si>
    <t>10.3±1.7</t>
  </si>
  <si>
    <t>1.6±1</t>
  </si>
  <si>
    <t>31.9±2.3</t>
  </si>
  <si>
    <t>18.3±2.4</t>
  </si>
  <si>
    <t>17.5±1.5</t>
  </si>
  <si>
    <t>11±1.1</t>
  </si>
  <si>
    <t>531.7±25.4</t>
  </si>
  <si>
    <t>550.1±51.8</t>
  </si>
  <si>
    <t>217.6±4.3</t>
  </si>
  <si>
    <t>138.5±5.9</t>
  </si>
  <si>
    <t>142±2.6</t>
  </si>
  <si>
    <t>1988.6±86.1</t>
  </si>
  <si>
    <t>2300.5±69.2</t>
  </si>
  <si>
    <t>294.4±66.9</t>
  </si>
  <si>
    <t>471.4±5.6</t>
  </si>
  <si>
    <t>278.9±5</t>
  </si>
  <si>
    <t>123.5±9.6</t>
  </si>
  <si>
    <t>288.1±12.9</t>
  </si>
  <si>
    <t>254.3±14.7</t>
  </si>
  <si>
    <t>231.6±8</t>
  </si>
  <si>
    <t>192.5±13.4</t>
  </si>
  <si>
    <t>318.1±23.2</t>
  </si>
  <si>
    <t>78.3±14.1</t>
  </si>
  <si>
    <t>2.2±1.6</t>
  </si>
  <si>
    <t>7.2±2.1</t>
  </si>
  <si>
    <t>1322.3±22.2</t>
  </si>
  <si>
    <t>4.5±0.5</t>
  </si>
  <si>
    <t>5.6±0.8</t>
  </si>
  <si>
    <t>4.8±1.2</t>
  </si>
  <si>
    <t>3.3±2.1</t>
  </si>
  <si>
    <t>6.6±1.3</t>
  </si>
  <si>
    <t>45.9±6.6</t>
  </si>
  <si>
    <t>1.6±1.1</t>
  </si>
  <si>
    <t>554.2±66.9</t>
  </si>
  <si>
    <t>2.6±0.3</t>
  </si>
  <si>
    <t>9.8±6</t>
  </si>
  <si>
    <t>96.3±4.7</t>
  </si>
  <si>
    <t>76.8±2.4</t>
  </si>
  <si>
    <t>53.9±4.2</t>
  </si>
  <si>
    <t>106.9±3.7</t>
  </si>
  <si>
    <t>14.1±1.9</t>
  </si>
  <si>
    <t>77.9±2.3</t>
  </si>
  <si>
    <t>6±0.8</t>
  </si>
  <si>
    <t>13.8±1.2</t>
  </si>
  <si>
    <t>27.1±0.7</t>
  </si>
  <si>
    <t>59.1±2</t>
  </si>
  <si>
    <t>10.6±0.9</t>
  </si>
  <si>
    <t>253.1±24.5</t>
  </si>
  <si>
    <t>67.5±4.3</t>
  </si>
  <si>
    <t>310.7±21.3</t>
  </si>
  <si>
    <t>9.5±1.5</t>
  </si>
  <si>
    <t>10.1±2.6</t>
  </si>
  <si>
    <t>49.7±1.4</t>
  </si>
  <si>
    <t>9.9±0.9</t>
  </si>
  <si>
    <t>13±5</t>
  </si>
  <si>
    <t>16.1±2.5</t>
  </si>
  <si>
    <t>6.8±2.7</t>
  </si>
  <si>
    <t>56.1±46.8</t>
  </si>
  <si>
    <t>5.5±2</t>
  </si>
  <si>
    <t>31.3±1.9</t>
  </si>
  <si>
    <t>1.8±0.1</t>
  </si>
  <si>
    <t>9.4±2</t>
  </si>
  <si>
    <t>25.4±0.9</t>
  </si>
  <si>
    <t>6.1±4.3</t>
  </si>
  <si>
    <t>39.4±5.6</t>
  </si>
  <si>
    <t>6.3±0.8</t>
  </si>
  <si>
    <t>8.3±0.8</t>
  </si>
  <si>
    <t>6±0.6</t>
  </si>
  <si>
    <t>8±3.7</t>
  </si>
  <si>
    <t>4622.5±52.4</t>
  </si>
  <si>
    <t>5.1±0.6</t>
  </si>
  <si>
    <t>11.8±1.4</t>
  </si>
  <si>
    <t>7.9±2</t>
  </si>
  <si>
    <t>90.9±5.5</t>
  </si>
  <si>
    <t>3±0.3</t>
  </si>
  <si>
    <t>0.7±0.4</t>
  </si>
  <si>
    <t>21.6±12.9</t>
  </si>
  <si>
    <t>62.9±7.3</t>
  </si>
  <si>
    <t>27±0.9</t>
  </si>
  <si>
    <t>48.8±4.1</t>
  </si>
  <si>
    <t>131.5±7.6</t>
  </si>
  <si>
    <t>77.9±5.4</t>
  </si>
  <si>
    <t>48.1±6.2</t>
  </si>
  <si>
    <t>124.3±1.8</t>
  </si>
  <si>
    <t>95.6±8.2</t>
  </si>
  <si>
    <t>6.8±1.1</t>
  </si>
  <si>
    <t>30.7±2.1</t>
  </si>
  <si>
    <t>16.2±3.4</t>
  </si>
  <si>
    <t>154.9±2.6</t>
  </si>
  <si>
    <t>75.2±4.2</t>
  </si>
  <si>
    <t>141.5±4.2</t>
  </si>
  <si>
    <t>259.1±5.2</t>
  </si>
  <si>
    <t>30.1±3.1</t>
  </si>
  <si>
    <t>165.5±4.8</t>
  </si>
  <si>
    <t>428.9±47.1</t>
  </si>
  <si>
    <t>276.3±3.9</t>
  </si>
  <si>
    <t>18.4±0.5</t>
  </si>
  <si>
    <t>25.8±2.1</t>
  </si>
  <si>
    <t>191.1±8.9</t>
  </si>
  <si>
    <t>16.9±1.1</t>
  </si>
  <si>
    <t>94.9±2.5</t>
  </si>
  <si>
    <t>79.6±2.4</t>
  </si>
  <si>
    <t>42.6±4.8</t>
  </si>
  <si>
    <t>129.8±11</t>
  </si>
  <si>
    <t>216.3±13.6</t>
  </si>
  <si>
    <t>300.4±15.9</t>
  </si>
  <si>
    <t>15.6±0.3</t>
  </si>
  <si>
    <t>302.8±11.9</t>
  </si>
  <si>
    <t>813.5±1.1</t>
  </si>
  <si>
    <t>676.3±39.6</t>
  </si>
  <si>
    <t>17.4±1.2</t>
  </si>
  <si>
    <t>81.1±4.7</t>
  </si>
  <si>
    <t>509.1±7.6</t>
  </si>
  <si>
    <t>41.7±5</t>
  </si>
  <si>
    <t>307.5±11.3</t>
  </si>
  <si>
    <t>320.8±20.7</t>
  </si>
  <si>
    <t>1105.4±44.1</t>
  </si>
  <si>
    <t>50±4.3</t>
  </si>
  <si>
    <t>7.5±1.3</t>
  </si>
  <si>
    <t>7.5±2</t>
  </si>
  <si>
    <t>7.3±0.9</t>
  </si>
  <si>
    <t>6.4±0.4</t>
  </si>
  <si>
    <t>720.5±15.1</t>
  </si>
  <si>
    <t>11.1±1</t>
  </si>
  <si>
    <t>7±2.3</t>
  </si>
  <si>
    <t>105±69.3</t>
  </si>
  <si>
    <t>10.5±3.2</t>
  </si>
  <si>
    <t>23.5±2</t>
  </si>
  <si>
    <t>49.5±2.1</t>
  </si>
  <si>
    <t>17.5±2.2</t>
  </si>
  <si>
    <t>10±1.4</t>
  </si>
  <si>
    <t>10.5±1.7</t>
  </si>
  <si>
    <t>11±2.9</t>
  </si>
  <si>
    <t>9.3±1.2</t>
  </si>
  <si>
    <t>9.3±0.3</t>
  </si>
  <si>
    <t>5.9±2.2</t>
  </si>
  <si>
    <t>10.7±1.4</t>
  </si>
  <si>
    <t>16.2±2.6</t>
  </si>
  <si>
    <t>37.6±7.5</t>
  </si>
  <si>
    <t>8.3±2.5</t>
  </si>
  <si>
    <t>17.5±4.2</t>
  </si>
  <si>
    <t>144.5±14.4</t>
  </si>
  <si>
    <t>444.3±12.9</t>
  </si>
  <si>
    <t>132.4±5.7</t>
  </si>
  <si>
    <t>48.4±4</t>
  </si>
  <si>
    <t>60.4±4.7</t>
  </si>
  <si>
    <t>33.4±1.8</t>
  </si>
  <si>
    <t>350.1±70.5</t>
  </si>
  <si>
    <t>246.7±6.2</t>
  </si>
  <si>
    <t>56.4±2.1</t>
  </si>
  <si>
    <t>14.7±1.2</t>
  </si>
  <si>
    <t>64.7±3.3</t>
  </si>
  <si>
    <t>24.1±1.6</t>
  </si>
  <si>
    <t>458.8±10.2</t>
  </si>
  <si>
    <t>40.7±1.4</t>
  </si>
  <si>
    <t>250.8±27.1</t>
  </si>
  <si>
    <t>277.1±16.3</t>
  </si>
  <si>
    <t>313.2±20.1</t>
  </si>
  <si>
    <t>864.5±17.9</t>
  </si>
  <si>
    <t>73.9±7.7</t>
  </si>
  <si>
    <t>196.2±11.4</t>
  </si>
  <si>
    <t>105.4±3</t>
  </si>
  <si>
    <t>26±2.6</t>
  </si>
  <si>
    <t>49.6±3.4</t>
  </si>
  <si>
    <t>93.2±6.5</t>
  </si>
  <si>
    <t>17±1.3</t>
  </si>
  <si>
    <t>26.6±7.5</t>
  </si>
  <si>
    <t>38.5±9.1</t>
  </si>
  <si>
    <t>158.8±16.1</t>
  </si>
  <si>
    <t>1036.5±36.9</t>
  </si>
  <si>
    <t>76±11.4</t>
  </si>
  <si>
    <t>356.3±46.2</t>
  </si>
  <si>
    <t>6.3±2.4</t>
  </si>
  <si>
    <t>5.4±1.9</t>
  </si>
  <si>
    <t>3915.8±85.5</t>
  </si>
  <si>
    <t>470±23</t>
  </si>
  <si>
    <t>5.4±1.1</t>
  </si>
  <si>
    <t>6.2±2.2</t>
  </si>
  <si>
    <t>9.4±3.7</t>
  </si>
  <si>
    <t>3.3±1.8</t>
  </si>
  <si>
    <t>10.3±4.5</t>
  </si>
  <si>
    <t>6.8±0.9</t>
  </si>
  <si>
    <t>4.5±2.2</t>
  </si>
  <si>
    <t>35.1±21.7</t>
  </si>
  <si>
    <t>11.1±3</t>
  </si>
  <si>
    <t>4.1±1.2</t>
  </si>
  <si>
    <t>30.6±2.7</t>
  </si>
  <si>
    <t>4.3±1.7</t>
  </si>
  <si>
    <t>4±2.3</t>
  </si>
  <si>
    <t>5.5±1.8</t>
  </si>
  <si>
    <t>7.6±3.2</t>
  </si>
  <si>
    <t>3.9±2.2</t>
  </si>
  <si>
    <t>136.6±7.3</t>
  </si>
  <si>
    <t>18.2±2</t>
  </si>
  <si>
    <t>5.3±0.3</t>
  </si>
  <si>
    <t>11.4±1.1</t>
  </si>
  <si>
    <t>5±0.1</t>
  </si>
  <si>
    <t>6.7±4.8</t>
  </si>
  <si>
    <t>509±8.9</t>
  </si>
  <si>
    <t>8.6±2.4</t>
  </si>
  <si>
    <t>9.2±0.9</t>
  </si>
  <si>
    <t>13±6</t>
  </si>
  <si>
    <t>11.8±0.7</t>
  </si>
  <si>
    <t>23.9±3.2</t>
  </si>
  <si>
    <t>716.4±20.6</t>
  </si>
  <si>
    <t>127.9±11.3</t>
  </si>
  <si>
    <t>6.7±3.4</t>
  </si>
  <si>
    <t>673.8±34.6</t>
  </si>
  <si>
    <t>6.7±2</t>
  </si>
  <si>
    <t>34.3±5</t>
  </si>
  <si>
    <t>54±3.2</t>
  </si>
  <si>
    <t>32.3±5.9</t>
  </si>
  <si>
    <t>56.8±4.5</t>
  </si>
  <si>
    <t>16.4±1.7</t>
  </si>
  <si>
    <t>26.2±1.3</t>
  </si>
  <si>
    <t>51.7±3.7</t>
  </si>
  <si>
    <t>32.6±2.9</t>
  </si>
  <si>
    <t>7.5±1.5</t>
  </si>
  <si>
    <t>3.1±1.2</t>
  </si>
  <si>
    <t>33.5±6.3</t>
  </si>
  <si>
    <t>34.4±3.8</t>
  </si>
  <si>
    <t>16.2±5</t>
  </si>
  <si>
    <t>16.4±3.3</t>
  </si>
  <si>
    <t>21.9±1.4</t>
  </si>
  <si>
    <t>8±1.2</t>
  </si>
  <si>
    <t>8.2±2.8</t>
  </si>
  <si>
    <t>6.9±1.6</t>
  </si>
  <si>
    <t>37.1±3.4</t>
  </si>
  <si>
    <t>5.2±0.7</t>
  </si>
  <si>
    <t>12.5±4.2</t>
  </si>
  <si>
    <t>8.9±3</t>
  </si>
  <si>
    <t>11±3.5</t>
  </si>
  <si>
    <t>13.5±1.5</t>
  </si>
  <si>
    <t>15.1±3.4</t>
  </si>
  <si>
    <t>128.4±11.9</t>
  </si>
  <si>
    <t>18.9±1.3</t>
  </si>
  <si>
    <t>9.7±1.1</t>
  </si>
  <si>
    <t>4.5±1.9</t>
  </si>
  <si>
    <t>101.4±5.3</t>
  </si>
  <si>
    <t>9.9±3.5</t>
  </si>
  <si>
    <t>16.9±2.1</t>
  </si>
  <si>
    <t>4.5±1.8</t>
  </si>
  <si>
    <t>215.9±4.9</t>
  </si>
  <si>
    <t>13.6±1.2</t>
  </si>
  <si>
    <t>44.2±13.3</t>
  </si>
  <si>
    <t>5.4±2.7</t>
  </si>
  <si>
    <t>2.1±0.1</t>
  </si>
  <si>
    <t>51±7.3</t>
  </si>
  <si>
    <t>78±3.7</t>
  </si>
  <si>
    <t>54.6±5</t>
  </si>
  <si>
    <t>48.2±5.6</t>
  </si>
  <si>
    <t>33±2</t>
  </si>
  <si>
    <t>38±4.2</t>
  </si>
  <si>
    <t>62±3.9</t>
  </si>
  <si>
    <t>73.7±4.3</t>
  </si>
  <si>
    <t>7.7±1.4</t>
  </si>
  <si>
    <t>93.5±11.4</t>
  </si>
  <si>
    <t>56±4.1</t>
  </si>
  <si>
    <t>28.5±1.1</t>
  </si>
  <si>
    <t>83.6±4.5</t>
  </si>
  <si>
    <t>38±2.8</t>
  </si>
  <si>
    <t>33.9±2.2</t>
  </si>
  <si>
    <t>16.7±1.4</t>
  </si>
  <si>
    <t>334±23.8</t>
  </si>
  <si>
    <t>100.2±4.1</t>
  </si>
  <si>
    <t>5.3±1.2</t>
  </si>
  <si>
    <t>9.6±1.4</t>
  </si>
  <si>
    <t>4.7±1.6</t>
  </si>
  <si>
    <t>269.9±8.8</t>
  </si>
  <si>
    <t>9.3±1.6</t>
  </si>
  <si>
    <t>15.5±1.5</t>
  </si>
  <si>
    <t>78.8±2.3</t>
  </si>
  <si>
    <t>118.7±8.2</t>
  </si>
  <si>
    <t>25.3±1.8</t>
  </si>
  <si>
    <t>6±1.4</t>
  </si>
  <si>
    <t>7.9±0.3</t>
  </si>
  <si>
    <t>6.5±2.3</t>
  </si>
  <si>
    <t>20.6±3.1</t>
  </si>
  <si>
    <t>7±1.1</t>
  </si>
  <si>
    <t>88±3.1</t>
  </si>
  <si>
    <t>141.2±10.7</t>
  </si>
  <si>
    <t>188.2±37.2</t>
  </si>
  <si>
    <t>9.8±2.6</t>
  </si>
  <si>
    <t>2765.9±81</t>
  </si>
  <si>
    <t>19.5±1.3</t>
  </si>
  <si>
    <t>9.4±1.4</t>
  </si>
  <si>
    <t>20.3±1.2</t>
  </si>
  <si>
    <t>16.2±8.6</t>
  </si>
  <si>
    <t>4.9±0.5</t>
  </si>
  <si>
    <t>7.3±1.2</t>
  </si>
  <si>
    <t>4.9±1.9</t>
  </si>
  <si>
    <t>7.9±1.2</t>
  </si>
  <si>
    <t>8.6±1.2</t>
  </si>
  <si>
    <t>18±6.2</t>
  </si>
  <si>
    <t>4±2.4</t>
  </si>
  <si>
    <t>33±6.3</t>
  </si>
  <si>
    <t>3.4±1</t>
  </si>
  <si>
    <t>361.4±33.7</t>
  </si>
  <si>
    <t>716.1±172.5</t>
  </si>
  <si>
    <t>7.9±3.5</t>
  </si>
  <si>
    <t>7.4±3.8</t>
  </si>
  <si>
    <t>4.9±0.8</t>
  </si>
  <si>
    <t>4.2±1.3</t>
  </si>
  <si>
    <t>5.1±1.1</t>
  </si>
  <si>
    <t>1184.3±241.4</t>
  </si>
  <si>
    <t>10.7±1.3</t>
  </si>
  <si>
    <t>12.7±4.2</t>
  </si>
  <si>
    <t>10.3±3.5</t>
  </si>
  <si>
    <t>23.3±1.7</t>
  </si>
  <si>
    <t>6.1±2.3</t>
  </si>
  <si>
    <t>358.8±7.8</t>
  </si>
  <si>
    <t>375.7±11.6</t>
  </si>
  <si>
    <t>442.5±15</t>
  </si>
  <si>
    <t>1125.3±34.3</t>
  </si>
  <si>
    <t>294.8±6.2</t>
  </si>
  <si>
    <t>572.6±20.3</t>
  </si>
  <si>
    <t>454.3±20.7</t>
  </si>
  <si>
    <t>518.7±13.3</t>
  </si>
  <si>
    <t>96.4±6.4</t>
  </si>
  <si>
    <t>1082.9±28.3</t>
  </si>
  <si>
    <t>1176.9±20.1</t>
  </si>
  <si>
    <t>663.1±37.7</t>
  </si>
  <si>
    <t>415.2±6.5</t>
  </si>
  <si>
    <t>666.7±15.9</t>
  </si>
  <si>
    <t>842±39.3</t>
  </si>
  <si>
    <t>51±3.2</t>
  </si>
  <si>
    <t>54.8±1.4</t>
  </si>
  <si>
    <t>100.8±1.7</t>
  </si>
  <si>
    <t>4.6±1.9</t>
  </si>
  <si>
    <t>10.4±1.7</t>
  </si>
  <si>
    <t>96.6±2.6</t>
  </si>
  <si>
    <t>291.2±157</t>
  </si>
  <si>
    <t>22.4±2.1</t>
  </si>
  <si>
    <t>18.8±0.9</t>
  </si>
  <si>
    <t>17.1±1.7</t>
  </si>
  <si>
    <t>19.8±0.8</t>
  </si>
  <si>
    <t>1577.8±104.6</t>
  </si>
  <si>
    <t>55.7±1.7</t>
  </si>
  <si>
    <t>91.7±2.7</t>
  </si>
  <si>
    <t>10.3±4.6</t>
  </si>
  <si>
    <t>5±0.4</t>
  </si>
  <si>
    <t>13.4±1.2</t>
  </si>
  <si>
    <t>11±2.2</t>
  </si>
  <si>
    <t>3.6±0.7</t>
  </si>
  <si>
    <t>64±2.8</t>
  </si>
  <si>
    <t>301±7.8</t>
  </si>
  <si>
    <t>53.3±27.9</t>
  </si>
  <si>
    <t>12.1±2.6</t>
  </si>
  <si>
    <t>4.6±2.6</t>
  </si>
  <si>
    <t>0.8±0</t>
  </si>
  <si>
    <t>11.5±1.8</t>
  </si>
  <si>
    <t>6.4±2.5</t>
  </si>
  <si>
    <t>11.3±1.7</t>
  </si>
  <si>
    <t>9.1±1.3</t>
  </si>
  <si>
    <t>6.8±1.3</t>
  </si>
  <si>
    <t>10.8±3.8</t>
  </si>
  <si>
    <t>8.2±1.4</t>
  </si>
  <si>
    <t>22.5±4</t>
  </si>
  <si>
    <t>10.5±2.3</t>
  </si>
  <si>
    <t>145.7±5.6</t>
  </si>
  <si>
    <t>34.2±3.9</t>
  </si>
  <si>
    <t>3±1</t>
  </si>
  <si>
    <t>21.9±2.2</t>
  </si>
  <si>
    <t>5.8±3.3</t>
  </si>
  <si>
    <t>7±2.6</t>
  </si>
  <si>
    <t>115±11.7</t>
  </si>
  <si>
    <t>5.6±3.8</t>
  </si>
  <si>
    <t>4.6±0.8</t>
  </si>
  <si>
    <t>25.9±2.4</t>
  </si>
  <si>
    <t>5±0.9</t>
  </si>
  <si>
    <t>10.5±1</t>
  </si>
  <si>
    <t>2.9±1.7</t>
  </si>
  <si>
    <t>14.6±3.5</t>
  </si>
  <si>
    <t>5.8±3.1</t>
  </si>
  <si>
    <t>15.3±4.9</t>
  </si>
  <si>
    <t>15.7±1.1</t>
  </si>
  <si>
    <t>10.1±2.2</t>
  </si>
  <si>
    <t>4.6±2.1</t>
  </si>
  <si>
    <t>536±40</t>
  </si>
  <si>
    <t>1090.9±45.6</t>
  </si>
  <si>
    <t>910.8±56.4</t>
  </si>
  <si>
    <t>1398.3±37</t>
  </si>
  <si>
    <t>1065.2±14.6</t>
  </si>
  <si>
    <t>1716.8±39.5</t>
  </si>
  <si>
    <t>591.7±82.1</t>
  </si>
  <si>
    <t>789±11.5</t>
  </si>
  <si>
    <t>275.4±12.9</t>
  </si>
  <si>
    <t>564.5±10.5</t>
  </si>
  <si>
    <t>404.3±9.5</t>
  </si>
  <si>
    <t>709.8±44</t>
  </si>
  <si>
    <t>1428.4±29.1</t>
  </si>
  <si>
    <t>203.1±14.5</t>
  </si>
  <si>
    <t>650.6±7.5</t>
  </si>
  <si>
    <t>200.3±10.1</t>
  </si>
  <si>
    <t>185.4±1.7</t>
  </si>
  <si>
    <t>119.8±6.7</t>
  </si>
  <si>
    <t>136.3±5.4</t>
  </si>
  <si>
    <t>104.9±3.7</t>
  </si>
  <si>
    <t>146.4±4.5</t>
  </si>
  <si>
    <t>203.2±4.5</t>
  </si>
  <si>
    <t>229.6±8.3</t>
  </si>
  <si>
    <t>874.6±30.5</t>
  </si>
  <si>
    <t>160.1±7.4</t>
  </si>
  <si>
    <t>126.3±4.1</t>
  </si>
  <si>
    <t>137.6±24.6</t>
  </si>
  <si>
    <t>167±3.7</t>
  </si>
  <si>
    <t>153.7±5.3</t>
  </si>
  <si>
    <t>176.7±2.6</t>
  </si>
  <si>
    <t>0.2±0</t>
  </si>
  <si>
    <t>2.8±2.1</t>
  </si>
  <si>
    <t>69.1±3.6</t>
  </si>
  <si>
    <t>21.3±2.1</t>
  </si>
  <si>
    <t>367.2±4.6</t>
  </si>
  <si>
    <t>200.6±9.3</t>
  </si>
  <si>
    <t>139±3</t>
  </si>
  <si>
    <t>11.8±0.5</t>
  </si>
  <si>
    <t>9.6±3.3</t>
  </si>
  <si>
    <t>13.7±1.6</t>
  </si>
  <si>
    <t>1141.9±117.6</t>
  </si>
  <si>
    <t>14.9±1.7</t>
  </si>
  <si>
    <t>354.6±6.4</t>
  </si>
  <si>
    <t>109.7±17.5</t>
  </si>
  <si>
    <t>72±4.4</t>
  </si>
  <si>
    <t>67±3.5</t>
  </si>
  <si>
    <t>69.6±3.9</t>
  </si>
  <si>
    <t>150.6±4.5</t>
  </si>
  <si>
    <t>120.1±6</t>
  </si>
  <si>
    <t>79.8±4.6</t>
  </si>
  <si>
    <t>121.1±2.5</t>
  </si>
  <si>
    <t>130.1±3.5</t>
  </si>
  <si>
    <t>28.4±0.7</t>
  </si>
  <si>
    <t>92.5±4.2</t>
  </si>
  <si>
    <t>407±10.6</t>
  </si>
  <si>
    <t>396.6±39.3</t>
  </si>
  <si>
    <t>78.1±2.5</t>
  </si>
  <si>
    <t>97.6±6.7</t>
  </si>
  <si>
    <t>101.3±1.1</t>
  </si>
  <si>
    <t>26±11</t>
  </si>
  <si>
    <t>100±22.7</t>
  </si>
  <si>
    <t>211.1±51.4</t>
  </si>
  <si>
    <t>131.6±11.9</t>
  </si>
  <si>
    <t>36.4±7.8</t>
  </si>
  <si>
    <t>8.4±2.7</t>
  </si>
  <si>
    <t>54.2±2.6</t>
  </si>
  <si>
    <t>54.5±19.4</t>
  </si>
  <si>
    <t>120.8±10</t>
  </si>
  <si>
    <t>552.9±23.5</t>
  </si>
  <si>
    <t>962.7±69.9</t>
  </si>
  <si>
    <t>412.3±16</t>
  </si>
  <si>
    <t>30.7±0.5</t>
  </si>
  <si>
    <t>116±4.3</t>
  </si>
  <si>
    <t>39.1±2.7</t>
  </si>
  <si>
    <t>125.7±5.9</t>
  </si>
  <si>
    <t>12.2±1.2</t>
  </si>
  <si>
    <t>39.3±3.6</t>
  </si>
  <si>
    <t>47.7±2.6</t>
  </si>
  <si>
    <t>17.5±3.1</t>
  </si>
  <si>
    <t>404±35.4</t>
  </si>
  <si>
    <t>36.1±8.5</t>
  </si>
  <si>
    <t>315.2±62.5</t>
  </si>
  <si>
    <t>10.9±0.7</t>
  </si>
  <si>
    <t>104.6±5.3</t>
  </si>
  <si>
    <t>14.7±1.1</t>
  </si>
  <si>
    <t>3.7±3.2</t>
  </si>
  <si>
    <t>11.1±5.6</t>
  </si>
  <si>
    <t>2±0.2</t>
  </si>
  <si>
    <t>11.4±5.7</t>
  </si>
  <si>
    <t>10±4.2</t>
  </si>
  <si>
    <t>5.5±2.4</t>
  </si>
  <si>
    <t>75.4±2.7</t>
  </si>
  <si>
    <t>76.7±2</t>
  </si>
  <si>
    <t>158±6.6</t>
  </si>
  <si>
    <t>128.7±5.5</t>
  </si>
  <si>
    <t>26.5±2.5</t>
  </si>
  <si>
    <t>64.7±3.1</t>
  </si>
  <si>
    <t>26±1.4</t>
  </si>
  <si>
    <t>77.9±2.9</t>
  </si>
  <si>
    <t>16.8±0.8</t>
  </si>
  <si>
    <t>40.8±1.2</t>
  </si>
  <si>
    <t>46.3±2.4</t>
  </si>
  <si>
    <t>146.2±11.1</t>
  </si>
  <si>
    <t>67.2±2.5</t>
  </si>
  <si>
    <t>262.6±7.4</t>
  </si>
  <si>
    <t>87.7±5.5</t>
  </si>
  <si>
    <t>1625.5±28.7</t>
  </si>
  <si>
    <t>1595.4±32.5</t>
  </si>
  <si>
    <t>1901.3±62.3</t>
  </si>
  <si>
    <t>1727.2±46.5</t>
  </si>
  <si>
    <t>1575.1±56.3</t>
  </si>
  <si>
    <t>2722.4±63.3</t>
  </si>
  <si>
    <t>2162±31.3</t>
  </si>
  <si>
    <t>912.4±12.9</t>
  </si>
  <si>
    <t>853.3±24.7</t>
  </si>
  <si>
    <t>576.5±22.3</t>
  </si>
  <si>
    <t>1076.8±100.8</t>
  </si>
  <si>
    <t>534.6±22.6</t>
  </si>
  <si>
    <t>2012±31</t>
  </si>
  <si>
    <t>3707.6±165.4</t>
  </si>
  <si>
    <t>2652.3±83.6</t>
  </si>
  <si>
    <t>120.7±4.2</t>
  </si>
  <si>
    <t>15.7±1.7</t>
  </si>
  <si>
    <t>317±31.4</t>
  </si>
  <si>
    <t>17.6±2.3</t>
  </si>
  <si>
    <t>51.1±3.1</t>
  </si>
  <si>
    <t>14.5±2.8</t>
  </si>
  <si>
    <t>5.9±1.4</t>
  </si>
  <si>
    <t>330.2±32.3</t>
  </si>
  <si>
    <t>17.7±3.1</t>
  </si>
  <si>
    <t>577.4±52.6</t>
  </si>
  <si>
    <t>10.4±2.6</t>
  </si>
  <si>
    <t>37.1±2.2</t>
  </si>
  <si>
    <t>273.1±11.8</t>
  </si>
  <si>
    <t>9.3±3.5</t>
  </si>
  <si>
    <t>12.3±0.7</t>
  </si>
  <si>
    <t>27.7±11.9</t>
  </si>
  <si>
    <t>11.2±4.5</t>
  </si>
  <si>
    <t>14.5±3.3</t>
  </si>
  <si>
    <t>54.8±3.9</t>
  </si>
  <si>
    <t>38.7±1.2</t>
  </si>
  <si>
    <t>68.1±6.2</t>
  </si>
  <si>
    <t>55.1±2.3</t>
  </si>
  <si>
    <t>37.5±3.7</t>
  </si>
  <si>
    <t>39.9±0.6</t>
  </si>
  <si>
    <t>43.8±0.9</t>
  </si>
  <si>
    <t>73.3±2.5</t>
  </si>
  <si>
    <t>38.2±4.5</t>
  </si>
  <si>
    <t>317.9±28.3</t>
  </si>
  <si>
    <t>65.3±2.6</t>
  </si>
  <si>
    <t>46.4±2</t>
  </si>
  <si>
    <t>44.2±0.6</t>
  </si>
  <si>
    <t>45.9±0.9</t>
  </si>
  <si>
    <t>141.6±7.1</t>
  </si>
  <si>
    <t>70±6</t>
  </si>
  <si>
    <t>87.6±1.5</t>
  </si>
  <si>
    <t>130.7±8.7</t>
  </si>
  <si>
    <t>95.4±4.2</t>
  </si>
  <si>
    <t>72.6±6</t>
  </si>
  <si>
    <t>77.8±4.6</t>
  </si>
  <si>
    <t>86.8±3.9</t>
  </si>
  <si>
    <t>23.3±1.5</t>
  </si>
  <si>
    <t>736.4±28.5</t>
  </si>
  <si>
    <t>132.1±7.4</t>
  </si>
  <si>
    <t>129±12.2</t>
  </si>
  <si>
    <t>121.1±8.2</t>
  </si>
  <si>
    <t>82.4±8.4</t>
  </si>
  <si>
    <t>284.4±11.6</t>
  </si>
  <si>
    <t>67.1±6.9</t>
  </si>
  <si>
    <t>3.1±1.7</t>
  </si>
  <si>
    <t>1030.5±18.4</t>
  </si>
  <si>
    <t>102±5.8</t>
  </si>
  <si>
    <t>2.5±1.5</t>
  </si>
  <si>
    <t>20.6±9.2</t>
  </si>
  <si>
    <t>6.2±2.1</t>
  </si>
  <si>
    <t>90.6±10.8</t>
  </si>
  <si>
    <t>33±2.4</t>
  </si>
  <si>
    <t>234.2±17</t>
  </si>
  <si>
    <t>311.6±12.4</t>
  </si>
  <si>
    <t>37.2±2.3</t>
  </si>
  <si>
    <t>171.3±10.2</t>
  </si>
  <si>
    <t>31.1±5.6</t>
  </si>
  <si>
    <t>53.6±3.8</t>
  </si>
  <si>
    <t>49.7±1.5</t>
  </si>
  <si>
    <t>157.2±5.2</t>
  </si>
  <si>
    <t>52.7±1.9</t>
  </si>
  <si>
    <t>26.1±2.9</t>
  </si>
  <si>
    <t>55.4±4.1</t>
  </si>
  <si>
    <t>111.8±2.8</t>
  </si>
  <si>
    <t>188.7±11.3</t>
  </si>
  <si>
    <t>2.7±2</t>
  </si>
  <si>
    <t>12.9±3.2</t>
  </si>
  <si>
    <t>18.7±2.5</t>
  </si>
  <si>
    <t>8.2±2.3</t>
  </si>
  <si>
    <t>6.1±2.7</t>
  </si>
  <si>
    <t>36.1±2.6</t>
  </si>
  <si>
    <t>6.1±2.5</t>
  </si>
  <si>
    <t>460.1±8.4</t>
  </si>
  <si>
    <t>6.8±3.1</t>
  </si>
  <si>
    <t>49.4±20.8</t>
  </si>
  <si>
    <t>4.9±2.4</t>
  </si>
  <si>
    <t>66.8±9.7</t>
  </si>
  <si>
    <t>7±2.8</t>
  </si>
  <si>
    <t>17.8±5.5</t>
  </si>
  <si>
    <t>29.1±15.7</t>
  </si>
  <si>
    <t>823.8±22.3</t>
  </si>
  <si>
    <t>230.6±12.1</t>
  </si>
  <si>
    <t>67.5±18.7</t>
  </si>
  <si>
    <t>7.9±0.6</t>
  </si>
  <si>
    <t>104.7±30.1</t>
  </si>
  <si>
    <t>12.4±4.1</t>
  </si>
  <si>
    <t>13.8±2.6</t>
  </si>
  <si>
    <t>9.4±0.7</t>
  </si>
  <si>
    <t>16.7±2.4</t>
  </si>
  <si>
    <t>26.4±3.5</t>
  </si>
  <si>
    <t>639±14.8</t>
  </si>
  <si>
    <t>349.1±10.2</t>
  </si>
  <si>
    <t>311.2±10.5</t>
  </si>
  <si>
    <t>425.7±15.7</t>
  </si>
  <si>
    <t>599±17</t>
  </si>
  <si>
    <t>441.5±3.7</t>
  </si>
  <si>
    <t>490.6±26.1</t>
  </si>
  <si>
    <t>985.5±21.7</t>
  </si>
  <si>
    <t>229.5±4.9</t>
  </si>
  <si>
    <t>645.1±8.2</t>
  </si>
  <si>
    <t>1726.4±56.6</t>
  </si>
  <si>
    <t>688±44.6</t>
  </si>
  <si>
    <t>453.1±23</t>
  </si>
  <si>
    <t>383.5±10.1</t>
  </si>
  <si>
    <t>681.3±9.5</t>
  </si>
  <si>
    <t>1110.7±29.1</t>
  </si>
  <si>
    <t>528.9±7.6</t>
  </si>
  <si>
    <t>659.6±19.4</t>
  </si>
  <si>
    <t>1364.8±12.5</t>
  </si>
  <si>
    <t>837.3±21</t>
  </si>
  <si>
    <t>1058.8±21.3</t>
  </si>
  <si>
    <t>953±36.7</t>
  </si>
  <si>
    <t>1374.6±25.7</t>
  </si>
  <si>
    <t>1293.7±44.8</t>
  </si>
  <si>
    <t>682.1±53.8</t>
  </si>
  <si>
    <t>1233.2±33.8</t>
  </si>
  <si>
    <t>1160.5±43.2</t>
  </si>
  <si>
    <t>692.8±15.9</t>
  </si>
  <si>
    <t>780.7±47.2</t>
  </si>
  <si>
    <t>704.1±9.4</t>
  </si>
  <si>
    <t>342.1±15.4</t>
  </si>
  <si>
    <t>51.5±3.5</t>
  </si>
  <si>
    <t>452.6±27</t>
  </si>
  <si>
    <t>966.1±21.5</t>
  </si>
  <si>
    <t>681.8±15.3</t>
  </si>
  <si>
    <t>799.3±8.1</t>
  </si>
  <si>
    <t>340.8±53.3</t>
  </si>
  <si>
    <t>461.9±8.2</t>
  </si>
  <si>
    <t>85.1±2</t>
  </si>
  <si>
    <t>750.9±25.4</t>
  </si>
  <si>
    <t>739.9±34</t>
  </si>
  <si>
    <t>948.1±153.5</t>
  </si>
  <si>
    <t>81.2±1.9</t>
  </si>
  <si>
    <t>454.2±22.9</t>
  </si>
  <si>
    <t>1492.8±46.1</t>
  </si>
  <si>
    <t>0.9±0</t>
  </si>
  <si>
    <t>4.4±1.5</t>
  </si>
  <si>
    <t>11.2±2</t>
  </si>
  <si>
    <t>171.5±7.9</t>
  </si>
  <si>
    <t>60.9±13.6</t>
  </si>
  <si>
    <t>86±2</t>
  </si>
  <si>
    <t>16.8±6</t>
  </si>
  <si>
    <t>92.7±16.6</t>
  </si>
  <si>
    <t>7±2.1</t>
  </si>
  <si>
    <t>12.1±4.6</t>
  </si>
  <si>
    <t>65.1±8.6</t>
  </si>
  <si>
    <t>490.7±46</t>
  </si>
  <si>
    <t>84.3±9.6</t>
  </si>
  <si>
    <t>1.5±1.1</t>
  </si>
  <si>
    <t>7±3.1</t>
  </si>
  <si>
    <t>43±2.5</t>
  </si>
  <si>
    <t>386.9±11.4</t>
  </si>
  <si>
    <t>235.5±3.8</t>
  </si>
  <si>
    <t>9.9±0.5</t>
  </si>
  <si>
    <t>148.5±6.1</t>
  </si>
  <si>
    <t>44.1±13.1</t>
  </si>
  <si>
    <t>610.1±25.4</t>
  </si>
  <si>
    <t>46.5±4.9</t>
  </si>
  <si>
    <t>2.8±0.4</t>
  </si>
  <si>
    <t>37.3±2.7</t>
  </si>
  <si>
    <t>19.5±1.9</t>
  </si>
  <si>
    <t>8.4±3.7</t>
  </si>
  <si>
    <t>6.4±1.4</t>
  </si>
  <si>
    <t>19.9±4.7</t>
  </si>
  <si>
    <t>2.8±0.2</t>
  </si>
  <si>
    <t>261.1±12.2</t>
  </si>
  <si>
    <t>4.6±2.2</t>
  </si>
  <si>
    <t>16.2±2.3</t>
  </si>
  <si>
    <t>34.4±1.8</t>
  </si>
  <si>
    <t>26.4±2</t>
  </si>
  <si>
    <t>32.5±3.7</t>
  </si>
  <si>
    <t>47.1±4.7</t>
  </si>
  <si>
    <t>41.9±0.6</t>
  </si>
  <si>
    <t>13.8±2</t>
  </si>
  <si>
    <t>52.9±4.2</t>
  </si>
  <si>
    <t>10.8±0.9</t>
  </si>
  <si>
    <t>77.7±8.5</t>
  </si>
  <si>
    <t>37.5±0.9</t>
  </si>
  <si>
    <t>88.4±10.9</t>
  </si>
  <si>
    <t>18.8±3.8</t>
  </si>
  <si>
    <t>53.1±5.8</t>
  </si>
  <si>
    <t>113.4±15.4</t>
  </si>
  <si>
    <t>152.4±8.8</t>
  </si>
  <si>
    <t>149.2±4.1</t>
  </si>
  <si>
    <t>108.3±8.3</t>
  </si>
  <si>
    <t>226±1.4</t>
  </si>
  <si>
    <t>269.5±5.5</t>
  </si>
  <si>
    <t>210.4±4.3</t>
  </si>
  <si>
    <t>296±10.3</t>
  </si>
  <si>
    <t>370.2±1.5</t>
  </si>
  <si>
    <t>35.5±1.5</t>
  </si>
  <si>
    <t>111.7±5.8</t>
  </si>
  <si>
    <t>341.9±7.2</t>
  </si>
  <si>
    <t>137.1±8.6</t>
  </si>
  <si>
    <t>161.7±5.5</t>
  </si>
  <si>
    <t>69.5±4.6</t>
  </si>
  <si>
    <t>131.7±4.8</t>
  </si>
  <si>
    <t>57.8±4.1</t>
  </si>
  <si>
    <t>15.1±1.4</t>
  </si>
  <si>
    <t>101.3±6</t>
  </si>
  <si>
    <t>8.1±1.5</t>
  </si>
  <si>
    <t>8.8±1.5</t>
  </si>
  <si>
    <t>20.9±1.7</t>
  </si>
  <si>
    <t>8.5±1.5</t>
  </si>
  <si>
    <t>23±1.6</t>
  </si>
  <si>
    <t>41.6±8.3</t>
  </si>
  <si>
    <t>97.3±19</t>
  </si>
  <si>
    <t>314.5±20</t>
  </si>
  <si>
    <t>106.9±5.5</t>
  </si>
  <si>
    <t>190.3±12.2</t>
  </si>
  <si>
    <t>1181.1±20</t>
  </si>
  <si>
    <t>90.6±5.8</t>
  </si>
  <si>
    <t>1215.6±32.9</t>
  </si>
  <si>
    <t>29±4</t>
  </si>
  <si>
    <t>118.3±6</t>
  </si>
  <si>
    <t>11.1±1.7</t>
  </si>
  <si>
    <t>63.6±5.3</t>
  </si>
  <si>
    <t>1031.4±96.5</t>
  </si>
  <si>
    <t>16.3±3.6</t>
  </si>
  <si>
    <t>129.6±13.2</t>
  </si>
  <si>
    <t>2790.3±119.1</t>
  </si>
  <si>
    <t>38.4±2.2</t>
  </si>
  <si>
    <t>5.9±0.6</t>
  </si>
  <si>
    <t>9.8±2.1</t>
  </si>
  <si>
    <t>9.8±1.8</t>
  </si>
  <si>
    <t>3705.2±66.7</t>
  </si>
  <si>
    <t>14±1.7</t>
  </si>
  <si>
    <t>10.7±2.2</t>
  </si>
  <si>
    <t>21.9±2.8</t>
  </si>
  <si>
    <t>7.8±2.6</t>
  </si>
  <si>
    <t>7.7±0.6</t>
  </si>
  <si>
    <t>2.5±0.4</t>
  </si>
  <si>
    <t>6.7±1</t>
  </si>
  <si>
    <t>10.8±2.4</t>
  </si>
  <si>
    <t>6.1±1.1</t>
  </si>
  <si>
    <t>5±0.8</t>
  </si>
  <si>
    <t>4.2±0.3</t>
  </si>
  <si>
    <t>7.3±2.9</t>
  </si>
  <si>
    <t>6.6±2.1</t>
  </si>
  <si>
    <t>417.6±8.3</t>
  </si>
  <si>
    <t>207.2±6.4</t>
  </si>
  <si>
    <t>363.9±13.3</t>
  </si>
  <si>
    <t>645.1±30.9</t>
  </si>
  <si>
    <t>545.8±15.1</t>
  </si>
  <si>
    <t>665.5±18.2</t>
  </si>
  <si>
    <t>454.5±34</t>
  </si>
  <si>
    <t>477.5±11.3</t>
  </si>
  <si>
    <t>1060.2±35</t>
  </si>
  <si>
    <t>466.8±6.4</t>
  </si>
  <si>
    <t>593.4±20.1</t>
  </si>
  <si>
    <t>652.1±27.7</t>
  </si>
  <si>
    <t>214.1±7.1</t>
  </si>
  <si>
    <t>540.9±13.9</t>
  </si>
  <si>
    <t>422.7±20</t>
  </si>
  <si>
    <t>105.8±12.6</t>
  </si>
  <si>
    <t>423.1±12.1</t>
  </si>
  <si>
    <t>127.1±13.1</t>
  </si>
  <si>
    <t>137.6±4.8</t>
  </si>
  <si>
    <t>77.7±2.7</t>
  </si>
  <si>
    <t>116.9±7.9</t>
  </si>
  <si>
    <t>65.1±2.7</t>
  </si>
  <si>
    <t>264.6±4.8</t>
  </si>
  <si>
    <t>31.6±2.4</t>
  </si>
  <si>
    <t>186.3±5.9</t>
  </si>
  <si>
    <t>155.8±9.6</t>
  </si>
  <si>
    <t>76.9±5.5</t>
  </si>
  <si>
    <t>489.7±15</t>
  </si>
  <si>
    <t>121.4±14.2</t>
  </si>
  <si>
    <t>114.9±18.3</t>
  </si>
  <si>
    <t>215±14.5</t>
  </si>
  <si>
    <t>348.1±2.3</t>
  </si>
  <si>
    <t>239.7±18.6</t>
  </si>
  <si>
    <t>190.9±4.9</t>
  </si>
  <si>
    <t>282.1±7.4</t>
  </si>
  <si>
    <t>215.4±3.7</t>
  </si>
  <si>
    <t>160.2±1.7</t>
  </si>
  <si>
    <t>273.3±6.3</t>
  </si>
  <si>
    <t>144.5±3.5</t>
  </si>
  <si>
    <t>452±10.4</t>
  </si>
  <si>
    <t>190.4±1.7</t>
  </si>
  <si>
    <t>211±21.5</t>
  </si>
  <si>
    <t>263.6±5.4</t>
  </si>
  <si>
    <t>197.7±7.6</t>
  </si>
  <si>
    <t>497.6±11</t>
  </si>
  <si>
    <t>299.7±16.9</t>
  </si>
  <si>
    <t>19.2±2</t>
  </si>
  <si>
    <t>560.8±59.2</t>
  </si>
  <si>
    <t>16.6±2.2</t>
  </si>
  <si>
    <t>7.2±0.6</t>
  </si>
  <si>
    <t>38.4±2.4</t>
  </si>
  <si>
    <t>17.3±4.7</t>
  </si>
  <si>
    <t>326.6±11.5</t>
  </si>
  <si>
    <t>16.1±1.6</t>
  </si>
  <si>
    <t>39.8±4</t>
  </si>
  <si>
    <t>3185.8±367.8</t>
  </si>
  <si>
    <t>18.4±1.9</t>
  </si>
  <si>
    <t>549.7±54.4</t>
  </si>
  <si>
    <t>26.4±4</t>
  </si>
  <si>
    <t>289.3±8.7</t>
  </si>
  <si>
    <t>114±1.9</t>
  </si>
  <si>
    <t>174±7</t>
  </si>
  <si>
    <t>293.7±9.3</t>
  </si>
  <si>
    <t>222.8±6.3</t>
  </si>
  <si>
    <t>181.6±7.9</t>
  </si>
  <si>
    <t>125.8±3</t>
  </si>
  <si>
    <t>413.6±13.4</t>
  </si>
  <si>
    <t>426.2±10.2</t>
  </si>
  <si>
    <t>199.3±7.4</t>
  </si>
  <si>
    <t>558.2±21.3</t>
  </si>
  <si>
    <t>560.5±53.5</t>
  </si>
  <si>
    <t>104±3.2</t>
  </si>
  <si>
    <t>294.5±11.9</t>
  </si>
  <si>
    <t>95.2±12.2</t>
  </si>
  <si>
    <t>163.2±4.4</t>
  </si>
  <si>
    <t>124.5±8.4</t>
  </si>
  <si>
    <t>210.1±15.1</t>
  </si>
  <si>
    <t>196.1±3.9</t>
  </si>
  <si>
    <t>236.7±5.3</t>
  </si>
  <si>
    <t>170.3±2.6</t>
  </si>
  <si>
    <t>281.9±1.3</t>
  </si>
  <si>
    <t>215.4±3.8</t>
  </si>
  <si>
    <t>43.3±2.4</t>
  </si>
  <si>
    <t>173.8±4.3</t>
  </si>
  <si>
    <t>414.5±8.9</t>
  </si>
  <si>
    <t>451.1±42.4</t>
  </si>
  <si>
    <t>151.3±8.1</t>
  </si>
  <si>
    <t>300.9±14.4</t>
  </si>
  <si>
    <t>159.7±12.5</t>
  </si>
  <si>
    <t>543.9±17</t>
  </si>
  <si>
    <t>2579.2±87</t>
  </si>
  <si>
    <t>816.5±397</t>
  </si>
  <si>
    <t>22.3±3.1</t>
  </si>
  <si>
    <t>6.9±2.8</t>
  </si>
  <si>
    <t>16.8±2.2</t>
  </si>
  <si>
    <t>638±34.9</t>
  </si>
  <si>
    <t>62.5±13.4</t>
  </si>
  <si>
    <t>10.3±1.5</t>
  </si>
  <si>
    <t>5.5±0.8</t>
  </si>
  <si>
    <t>369.2±69.6</t>
  </si>
  <si>
    <t>24±2.7</t>
  </si>
  <si>
    <t>142.7±4.9</t>
  </si>
  <si>
    <t>27.1±3.1</t>
  </si>
  <si>
    <t>597.7±11.3</t>
  </si>
  <si>
    <t>358.1±26.7</t>
  </si>
  <si>
    <t>699.7±28.2</t>
  </si>
  <si>
    <t>401.5±140.2</t>
  </si>
  <si>
    <t>78.9±27</t>
  </si>
  <si>
    <t>1300.4±127.7</t>
  </si>
  <si>
    <t>25.2±2.7</t>
  </si>
  <si>
    <t>696.5±41.1</t>
  </si>
  <si>
    <t>75.9±8.7</t>
  </si>
  <si>
    <t>463.6±15.6</t>
  </si>
  <si>
    <t>141±9.4</t>
  </si>
  <si>
    <t>1436.1±36.3</t>
  </si>
  <si>
    <t>804.9±25.3</t>
  </si>
  <si>
    <t>37.1±0.3</t>
  </si>
  <si>
    <t>1072.8±12.2</t>
  </si>
  <si>
    <t>56.2±15.2</t>
  </si>
  <si>
    <t>272.2±8.2</t>
  </si>
  <si>
    <t>74.6±4</t>
  </si>
  <si>
    <t>22±1.1</t>
  </si>
  <si>
    <t>22.7±4.2</t>
  </si>
  <si>
    <t>2034.7±273.5</t>
  </si>
  <si>
    <t>212.9±15.4</t>
  </si>
  <si>
    <t>1607.5±59.3</t>
  </si>
  <si>
    <t>133.2±23.2</t>
  </si>
  <si>
    <t>46.4±5.1</t>
  </si>
  <si>
    <t>578.2±30.7</t>
  </si>
  <si>
    <t>72.5±48.4</t>
  </si>
  <si>
    <t>766.6±63.5</t>
  </si>
  <si>
    <t>673.1±11.9</t>
  </si>
  <si>
    <t>753.1±13.7</t>
  </si>
  <si>
    <t>901.2±29.7</t>
  </si>
  <si>
    <t>870.6±21.6</t>
  </si>
  <si>
    <t>1210.5±19.8</t>
  </si>
  <si>
    <t>1131.9±50.4</t>
  </si>
  <si>
    <t>540.3±9.4</t>
  </si>
  <si>
    <t>268.6±23</t>
  </si>
  <si>
    <t>680.1±32.4</t>
  </si>
  <si>
    <t>1460.2±41</t>
  </si>
  <si>
    <t>1900.3±222.6</t>
  </si>
  <si>
    <t>853.4±15.5</t>
  </si>
  <si>
    <t>1708.2±67.6</t>
  </si>
  <si>
    <t>961.5±63.8</t>
  </si>
  <si>
    <t>444±34.4</t>
  </si>
  <si>
    <t>911.1±26.2</t>
  </si>
  <si>
    <t>1103.3±20.1</t>
  </si>
  <si>
    <t>1166.1±59.4</t>
  </si>
  <si>
    <t>113.1±4.4</t>
  </si>
  <si>
    <t>2148.8±40.2</t>
  </si>
  <si>
    <t>2375±909.3</t>
  </si>
  <si>
    <t>60.9±3.5</t>
  </si>
  <si>
    <t>783.6±16</t>
  </si>
  <si>
    <t>70.1±10.2</t>
  </si>
  <si>
    <t>1117.6±125.6</t>
  </si>
  <si>
    <t>3058.9±301.2</t>
  </si>
  <si>
    <t>1409.7±67.1</t>
  </si>
  <si>
    <t>1015.9±53.6</t>
  </si>
  <si>
    <t>13655.5±699</t>
  </si>
  <si>
    <t>22.9±6.8</t>
  </si>
  <si>
    <t>73.5±17.7</t>
  </si>
  <si>
    <t>60.2±16.5</t>
  </si>
  <si>
    <t>42.9±3.8</t>
  </si>
  <si>
    <t>75.7±12.9</t>
  </si>
  <si>
    <t>205.4±88.1</t>
  </si>
  <si>
    <t>38.1±4.2</t>
  </si>
  <si>
    <t>6.1±3</t>
  </si>
  <si>
    <t>57.4±11.5</t>
  </si>
  <si>
    <t>85.3±10.8</t>
  </si>
  <si>
    <t>93.4±3.4</t>
  </si>
  <si>
    <t>29.1±4.2</t>
  </si>
  <si>
    <t>238±39.9</t>
  </si>
  <si>
    <t>523.7±24.9</t>
  </si>
  <si>
    <t>186.6±4.2</t>
  </si>
  <si>
    <t>604.5±54.1</t>
  </si>
  <si>
    <t>460.3±19.5</t>
  </si>
  <si>
    <t>848.1±23.4</t>
  </si>
  <si>
    <t>512.6±6.1</t>
  </si>
  <si>
    <t>904.3±40.7</t>
  </si>
  <si>
    <t>458.6±10.9</t>
  </si>
  <si>
    <t>520.7±6.5</t>
  </si>
  <si>
    <t>281.7±14.9</t>
  </si>
  <si>
    <t>1690.7±29.8</t>
  </si>
  <si>
    <t>1286.1±132.5</t>
  </si>
  <si>
    <t>204.9±10.7</t>
  </si>
  <si>
    <t>1648.1±137.4</t>
  </si>
  <si>
    <t>304.1±17.9</t>
  </si>
  <si>
    <t>70.5±4.6</t>
  </si>
  <si>
    <t>592±19.4</t>
  </si>
  <si>
    <t>148.4±7.7</t>
  </si>
  <si>
    <t>431.5±39.8</t>
  </si>
  <si>
    <t>48.1±3.2</t>
  </si>
  <si>
    <t>160.8±4.3</t>
  </si>
  <si>
    <t>149.2±7.5</t>
  </si>
  <si>
    <t>54.1±6</t>
  </si>
  <si>
    <t>17.2±2.1</t>
  </si>
  <si>
    <t>72.7±0.9</t>
  </si>
  <si>
    <t>48.2±3.5</t>
  </si>
  <si>
    <t>57.1±6.5</t>
  </si>
  <si>
    <t>340.4±33.1</t>
  </si>
  <si>
    <t>106.3±9.5</t>
  </si>
  <si>
    <t>93.5±10.6</t>
  </si>
  <si>
    <t>7.8±1.1</t>
  </si>
  <si>
    <t>78.7±2.8</t>
  </si>
  <si>
    <t>318.3±12.7</t>
  </si>
  <si>
    <t>178±11.6</t>
  </si>
  <si>
    <t>19.2±3.3</t>
  </si>
  <si>
    <t>52.7±2.9</t>
  </si>
  <si>
    <t>258±17.6</t>
  </si>
  <si>
    <t>7.5±0.5</t>
  </si>
  <si>
    <t>900.6±68.9</t>
  </si>
  <si>
    <t>4.6±1</t>
  </si>
  <si>
    <t>268.4±11.8</t>
  </si>
  <si>
    <t>16.4±4.6</t>
  </si>
  <si>
    <t>8.1±4</t>
  </si>
  <si>
    <t>6.2±1.9</t>
  </si>
  <si>
    <t>8.5±2.4</t>
  </si>
  <si>
    <t>26±2.4</t>
  </si>
  <si>
    <t>15.7±1.8</t>
  </si>
  <si>
    <t>19.2±1.4</t>
  </si>
  <si>
    <t>14.4±1.2</t>
  </si>
  <si>
    <t>13.8±4</t>
  </si>
  <si>
    <t>15.7±2.7</t>
  </si>
  <si>
    <t>6.7±1.7</t>
  </si>
  <si>
    <t>15.3±5.3</t>
  </si>
  <si>
    <t>15.4±0.5</t>
  </si>
  <si>
    <t>181.5±3.9</t>
  </si>
  <si>
    <t>88.9±3.3</t>
  </si>
  <si>
    <t>169.8±8.9</t>
  </si>
  <si>
    <t>45.1±3.1</t>
  </si>
  <si>
    <t>9.3±2.8</t>
  </si>
  <si>
    <t>6.3±3.9</t>
  </si>
  <si>
    <t>6.8±2.2</t>
  </si>
  <si>
    <t>8.8±1.2</t>
  </si>
  <si>
    <t>534.9±52</t>
  </si>
  <si>
    <t>474.5±87.1</t>
  </si>
  <si>
    <t>17.2±1.2</t>
  </si>
  <si>
    <t>9.9±1.3</t>
  </si>
  <si>
    <t>10.2±1.7</t>
  </si>
  <si>
    <t>4120.4±92</t>
  </si>
  <si>
    <t>989.4±50.2</t>
  </si>
  <si>
    <t>21.6±11.7</t>
  </si>
  <si>
    <t>7.2±1</t>
  </si>
  <si>
    <t>17.8±2.6</t>
  </si>
  <si>
    <t>12.9±4</t>
  </si>
  <si>
    <t>13.8±3.6</t>
  </si>
  <si>
    <t>14.4±3.3</t>
  </si>
  <si>
    <t>9.8±2.2</t>
  </si>
  <si>
    <t>20.3±1.5</t>
  </si>
  <si>
    <t>766±15.5</t>
  </si>
  <si>
    <t>182.4±6.9</t>
  </si>
  <si>
    <t>6.9±0.8</t>
  </si>
  <si>
    <t>793.7±28</t>
  </si>
  <si>
    <t>26±3.2</t>
  </si>
  <si>
    <t>8.8±2.5</t>
  </si>
  <si>
    <t>125.1±10.6</t>
  </si>
  <si>
    <t>101.9±4</t>
  </si>
  <si>
    <t>646.8±35.4</t>
  </si>
  <si>
    <t>26.8±2.7</t>
  </si>
  <si>
    <t>75.1±5.3</t>
  </si>
  <si>
    <t>60.2±6.3</t>
  </si>
  <si>
    <t>193.5±14.2</t>
  </si>
  <si>
    <t>663±20.6</t>
  </si>
  <si>
    <t>773.2±33.9</t>
  </si>
  <si>
    <t>12.2±6</t>
  </si>
  <si>
    <t>30.6±4.3</t>
  </si>
  <si>
    <t>7.9±1.3</t>
  </si>
  <si>
    <t>105.4±9</t>
  </si>
  <si>
    <t>6.6±4.9</t>
  </si>
  <si>
    <t>190.1±13.4</t>
  </si>
  <si>
    <t>18.5±0.8</t>
  </si>
  <si>
    <t>125.5±12.6</t>
  </si>
  <si>
    <t>31.2±2.8</t>
  </si>
  <si>
    <t>7.2±0.9</t>
  </si>
  <si>
    <t>121±7.1</t>
  </si>
  <si>
    <t>5.6±3</t>
  </si>
  <si>
    <t>2.8±1.5</t>
  </si>
  <si>
    <t>10.7±3</t>
  </si>
  <si>
    <t>4.8±0.6</t>
  </si>
  <si>
    <t>544.5±49.8</t>
  </si>
  <si>
    <t>145.8±12.1</t>
  </si>
  <si>
    <t>20.1±3.2</t>
  </si>
  <si>
    <t>89.6±19.5</t>
  </si>
  <si>
    <t>8.7±2.3</t>
  </si>
  <si>
    <t>750.8±54.5</t>
  </si>
  <si>
    <t>15.8±2</t>
  </si>
  <si>
    <t>24.3±8.7</t>
  </si>
  <si>
    <t>33±9.4</t>
  </si>
  <si>
    <t>14.3±2.7</t>
  </si>
  <si>
    <t>20±5.5</t>
  </si>
  <si>
    <t>3.3±1.2</t>
  </si>
  <si>
    <t>211.2±17.7</t>
  </si>
  <si>
    <t>63.7±49.2</t>
  </si>
  <si>
    <t>296.3±76.9</t>
  </si>
  <si>
    <t>1.3±0.9</t>
  </si>
  <si>
    <t>0.2±0.1</t>
  </si>
  <si>
    <t>4.2±2.6</t>
  </si>
  <si>
    <t>1.5±1.2</t>
  </si>
  <si>
    <t>6.1±3.3</t>
  </si>
  <si>
    <t>12.6±1</t>
  </si>
  <si>
    <t>191.2±15.8</t>
  </si>
  <si>
    <t>2.6±1.5</t>
  </si>
  <si>
    <t>162.5±17.6</t>
  </si>
  <si>
    <t>5.4±1</t>
  </si>
  <si>
    <t>6.4±0.5</t>
  </si>
  <si>
    <t>2498.2±40.1</t>
  </si>
  <si>
    <t>9.1±0.3</t>
  </si>
  <si>
    <t>16.2±4</t>
  </si>
  <si>
    <t>21.4±3.2</t>
  </si>
  <si>
    <t>13.6±1.5</t>
  </si>
  <si>
    <t>7.6±1.2</t>
  </si>
  <si>
    <t>67.3±3</t>
  </si>
  <si>
    <t>411±19</t>
  </si>
  <si>
    <t>15±4.1</t>
  </si>
  <si>
    <t>17.6±1</t>
  </si>
  <si>
    <t>9.6±2.9</t>
  </si>
  <si>
    <t>171.2±16.8</t>
  </si>
  <si>
    <t>369.3±13</t>
  </si>
  <si>
    <t>889.3±79.6</t>
  </si>
  <si>
    <t>26.9±2.4</t>
  </si>
  <si>
    <t>78.3±5.2</t>
  </si>
  <si>
    <t>61.9±10.7</t>
  </si>
  <si>
    <t>18.1±3.1</t>
  </si>
  <si>
    <t>1185±189.9</t>
  </si>
  <si>
    <t>300.3±8</t>
  </si>
  <si>
    <t>629.5±56.1</t>
  </si>
  <si>
    <t>21±4.2</t>
  </si>
  <si>
    <t>29±2.3</t>
  </si>
  <si>
    <t>54.3±9</t>
  </si>
  <si>
    <t>2.9±0.3</t>
  </si>
  <si>
    <t>10.6±1.8</t>
  </si>
  <si>
    <t>10.8±1.2</t>
  </si>
  <si>
    <t>4.3±2.1</t>
  </si>
  <si>
    <t>620±70.2</t>
  </si>
  <si>
    <t>57.3±3.3</t>
  </si>
  <si>
    <t>131.4±7.5</t>
  </si>
  <si>
    <t>163.2±19.4</t>
  </si>
  <si>
    <t>682.8±7.5</t>
  </si>
  <si>
    <t>407.8±29.5</t>
  </si>
  <si>
    <t>284.6±23</t>
  </si>
  <si>
    <t>158.6±13.1</t>
  </si>
  <si>
    <t>179.5±4.7</t>
  </si>
  <si>
    <t>52.1±3.5</t>
  </si>
  <si>
    <t>36.6±3.3</t>
  </si>
  <si>
    <t>56.2±3.6</t>
  </si>
  <si>
    <t>186.8±30</t>
  </si>
  <si>
    <t>110.5±4.3</t>
  </si>
  <si>
    <t>1196.4±99</t>
  </si>
  <si>
    <t>724.1±19.1</t>
  </si>
  <si>
    <t>287.8±3.2</t>
  </si>
  <si>
    <t>286.8±7</t>
  </si>
  <si>
    <t>484.7±38</t>
  </si>
  <si>
    <t>1522±139.8</t>
  </si>
  <si>
    <t>83.3±6.5</t>
  </si>
  <si>
    <t>10.5±1.5</t>
  </si>
  <si>
    <t>178.7±12</t>
  </si>
  <si>
    <t>25.8±8.2</t>
  </si>
  <si>
    <t>31.5±14.4</t>
  </si>
  <si>
    <t>9614.8±130.9</t>
  </si>
  <si>
    <t>26.5±3.9</t>
  </si>
  <si>
    <t>1758.5±16.8</t>
  </si>
  <si>
    <t>120.8±4.6</t>
  </si>
  <si>
    <t>122±1.6</t>
  </si>
  <si>
    <t>65.1±3.6</t>
  </si>
  <si>
    <t>116.7±7</t>
  </si>
  <si>
    <t>278.3±15.6</t>
  </si>
  <si>
    <t>175.6±10.8</t>
  </si>
  <si>
    <t>223.8±7.1</t>
  </si>
  <si>
    <t>116.3±3.7</t>
  </si>
  <si>
    <t>176.6±2.1</t>
  </si>
  <si>
    <t>369.1±4.3</t>
  </si>
  <si>
    <t>182±14.4</t>
  </si>
  <si>
    <t>117.5±4.8</t>
  </si>
  <si>
    <t>94±4.4</t>
  </si>
  <si>
    <t>205.3±10.2</t>
  </si>
  <si>
    <t>80.6±7.1</t>
  </si>
  <si>
    <t>46.6±10</t>
  </si>
  <si>
    <t>118.4±11.4</t>
  </si>
  <si>
    <t>79.1±9.1</t>
  </si>
  <si>
    <t>400±12.1</t>
  </si>
  <si>
    <t>403.8±43.2</t>
  </si>
  <si>
    <t>308.3±17.5</t>
  </si>
  <si>
    <t>5.1±1</t>
  </si>
  <si>
    <t>28.1±2.3</t>
  </si>
  <si>
    <t>22.4±10.7</t>
  </si>
  <si>
    <t>886.7±65.1</t>
  </si>
  <si>
    <t>166.5±27.2</t>
  </si>
  <si>
    <t>84.7±2.7</t>
  </si>
  <si>
    <t>99.6±6.9</t>
  </si>
  <si>
    <t>38.7±1.6</t>
  </si>
  <si>
    <t>29.1±1.4</t>
  </si>
  <si>
    <t>19.8±1.2</t>
  </si>
  <si>
    <t>52.4±3.8</t>
  </si>
  <si>
    <t>21.3±2.6</t>
  </si>
  <si>
    <t>107.4±7</t>
  </si>
  <si>
    <t>100.2±5.1</t>
  </si>
  <si>
    <t>58.2±3</t>
  </si>
  <si>
    <t>18.3±1.6</t>
  </si>
  <si>
    <t>16.7±5.8</t>
  </si>
  <si>
    <t>229.7±5</t>
  </si>
  <si>
    <t>47±6.5</t>
  </si>
  <si>
    <t>28.1±1.7</t>
  </si>
  <si>
    <t>58.4±8.3</t>
  </si>
  <si>
    <t>34.2±2.7</t>
  </si>
  <si>
    <t>16.7±2.6</t>
  </si>
  <si>
    <t>12.2±1.1</t>
  </si>
  <si>
    <t>46.7±3.2</t>
  </si>
  <si>
    <t>14.3±0.8</t>
  </si>
  <si>
    <t>31.8±3</t>
  </si>
  <si>
    <t>39.8±4.5</t>
  </si>
  <si>
    <t>28.7±3.1</t>
  </si>
  <si>
    <t>31.4±3.1</t>
  </si>
  <si>
    <t>10.1±4.4</t>
  </si>
  <si>
    <t>60.5±5.9</t>
  </si>
  <si>
    <t>59.4±6</t>
  </si>
  <si>
    <t>14.8±2.2</t>
  </si>
  <si>
    <t>65.7±4.4</t>
  </si>
  <si>
    <t>34.1±3.7</t>
  </si>
  <si>
    <t>19±1.6</t>
  </si>
  <si>
    <t>5.8±1</t>
  </si>
  <si>
    <t>7.3±1.5</t>
  </si>
  <si>
    <t>5±2.5</t>
  </si>
  <si>
    <t>71.4±6.8</t>
  </si>
  <si>
    <t>12.1±3</t>
  </si>
  <si>
    <t>95.2±4.1</t>
  </si>
  <si>
    <t>110.5±4.1</t>
  </si>
  <si>
    <t>340.4±6.5</t>
  </si>
  <si>
    <t>17.2±1.7</t>
  </si>
  <si>
    <t>356.7±8.6</t>
  </si>
  <si>
    <t>11.3±2</t>
  </si>
  <si>
    <t>202.4±3.8</t>
  </si>
  <si>
    <t>11±0.9</t>
  </si>
  <si>
    <t>31.7±2.5</t>
  </si>
  <si>
    <t>64±4</t>
  </si>
  <si>
    <t>13.5±5</t>
  </si>
  <si>
    <t>13.1±2.8</t>
  </si>
  <si>
    <t>6.1±2.1</t>
  </si>
  <si>
    <t>44.9±1.4</t>
  </si>
  <si>
    <t>6.6±1</t>
  </si>
  <si>
    <t>3.6±0.4</t>
  </si>
  <si>
    <t>7±1.9</t>
  </si>
  <si>
    <t>17.4±2.5</t>
  </si>
  <si>
    <t>16.6±5.1</t>
  </si>
  <si>
    <t>50.1±6.5</t>
  </si>
  <si>
    <t>4.4±2.8</t>
  </si>
  <si>
    <t>76.9±7.6</t>
  </si>
  <si>
    <t>43.8±3.5</t>
  </si>
  <si>
    <t>46.2±3.2</t>
  </si>
  <si>
    <t>92.9±6.4</t>
  </si>
  <si>
    <t>76.7±4.1</t>
  </si>
  <si>
    <t>66.8±2.9</t>
  </si>
  <si>
    <t>96.9±4.1</t>
  </si>
  <si>
    <t>179.4±5.3</t>
  </si>
  <si>
    <t>22.3±1.5</t>
  </si>
  <si>
    <t>83.2±5</t>
  </si>
  <si>
    <t>102.8±8.6</t>
  </si>
  <si>
    <t>66±4.1</t>
  </si>
  <si>
    <t>51.4±2.6</t>
  </si>
  <si>
    <t>48.8±4.7</t>
  </si>
  <si>
    <t>67.6±4.4</t>
  </si>
  <si>
    <t>67.6±3.7</t>
  </si>
  <si>
    <t>20.6±2</t>
  </si>
  <si>
    <t>1253.5±67.6</t>
  </si>
  <si>
    <t>18.9±3.1</t>
  </si>
  <si>
    <t>84.7±5.7</t>
  </si>
  <si>
    <t>12.6±1.3</t>
  </si>
  <si>
    <t>11.9±1.9</t>
  </si>
  <si>
    <t>15.5±1.8</t>
  </si>
  <si>
    <t>10.3±2.9</t>
  </si>
  <si>
    <t>232.8±18.8</t>
  </si>
  <si>
    <t>29±8.2</t>
  </si>
  <si>
    <t>8.4±1.5</t>
  </si>
  <si>
    <t>3.8±1.6</t>
  </si>
  <si>
    <t>13.8±2.3</t>
  </si>
  <si>
    <t>14.7±3.8</t>
  </si>
  <si>
    <t>10.4±1.1</t>
  </si>
  <si>
    <t>35.8±5.5</t>
  </si>
  <si>
    <t>13.3±2.6</t>
  </si>
  <si>
    <t>6.7±0.7</t>
  </si>
  <si>
    <t>8.3±4.1</t>
  </si>
  <si>
    <t>19±0.5</t>
  </si>
  <si>
    <t>412.8±24.8</t>
  </si>
  <si>
    <t>314.8±1.2</t>
  </si>
  <si>
    <t>337.1±15</t>
  </si>
  <si>
    <t>368.3±11.3</t>
  </si>
  <si>
    <t>395.9±8.7</t>
  </si>
  <si>
    <t>390.8±2.1</t>
  </si>
  <si>
    <t>376.1±6</t>
  </si>
  <si>
    <t>294.5±6.2</t>
  </si>
  <si>
    <t>1549.7±39.2</t>
  </si>
  <si>
    <t>345.1±8</t>
  </si>
  <si>
    <t>335.4±4.5</t>
  </si>
  <si>
    <t>413.3±25</t>
  </si>
  <si>
    <t>274.6±7.3</t>
  </si>
  <si>
    <t>338.2±9.8</t>
  </si>
  <si>
    <t>452.9±11.9</t>
  </si>
  <si>
    <t>209.8±3.7</t>
  </si>
  <si>
    <t>107.8±12.5</t>
  </si>
  <si>
    <t>96.1±2</t>
  </si>
  <si>
    <t>53.4±2.5</t>
  </si>
  <si>
    <t>85.3±2.5</t>
  </si>
  <si>
    <t>71.8±1.2</t>
  </si>
  <si>
    <t>116.9±6.1</t>
  </si>
  <si>
    <t>41.2±2.2</t>
  </si>
  <si>
    <t>50±3.7</t>
  </si>
  <si>
    <t>80±6.3</t>
  </si>
  <si>
    <t>52.8±1.5</t>
  </si>
  <si>
    <t>191.5±1.2</t>
  </si>
  <si>
    <t>71.7±4.4</t>
  </si>
  <si>
    <t>85.4±1.9</t>
  </si>
  <si>
    <t>151±6.6</t>
  </si>
  <si>
    <t>116.3±2.1</t>
  </si>
  <si>
    <t>88.8±2</t>
  </si>
  <si>
    <t>115.6±4.2</t>
  </si>
  <si>
    <t>91.7±2.8</t>
  </si>
  <si>
    <t>123.4±1.9</t>
  </si>
  <si>
    <t>90.5±4</t>
  </si>
  <si>
    <t>242.5±2.7</t>
  </si>
  <si>
    <t>34.2±2.1</t>
  </si>
  <si>
    <t>96.9±3.1</t>
  </si>
  <si>
    <t>88.1±3.6</t>
  </si>
  <si>
    <t>71.7±3.5</t>
  </si>
  <si>
    <t>136.6±4.8</t>
  </si>
  <si>
    <t>106.1±7.4</t>
  </si>
  <si>
    <t>121.7±1.4</t>
  </si>
  <si>
    <t>50.5±8.2</t>
  </si>
  <si>
    <t>9.1±1.2</t>
  </si>
  <si>
    <t>239.6±10.4</t>
  </si>
  <si>
    <t>30±4.7</t>
  </si>
  <si>
    <t>11.6±1.7</t>
  </si>
  <si>
    <t>11.9±1</t>
  </si>
  <si>
    <t>715.9±122</t>
  </si>
  <si>
    <t>295.2±24.6</t>
  </si>
  <si>
    <t>52±1.7</t>
  </si>
  <si>
    <t>56.5±3.5</t>
  </si>
  <si>
    <t>60.9±3.1</t>
  </si>
  <si>
    <t>126.7±6</t>
  </si>
  <si>
    <t>41.7±4</t>
  </si>
  <si>
    <t>49.2±2.7</t>
  </si>
  <si>
    <t>66.2±1.4</t>
  </si>
  <si>
    <t>74.1±3.3</t>
  </si>
  <si>
    <t>41.3±2.3</t>
  </si>
  <si>
    <t>49.1±6.4</t>
  </si>
  <si>
    <t>46.2±1.6</t>
  </si>
  <si>
    <t>76.6±8.2</t>
  </si>
  <si>
    <t>72.8±1.6</t>
  </si>
  <si>
    <t>69.4±7.8</t>
  </si>
  <si>
    <t>49.4±2.2</t>
  </si>
  <si>
    <t>801.8±9.7</t>
  </si>
  <si>
    <t>191.8±7.6</t>
  </si>
  <si>
    <t>2085±70.2</t>
  </si>
  <si>
    <t>1969.3±16.2</t>
  </si>
  <si>
    <t>37.7±1.9</t>
  </si>
  <si>
    <t>2982.4±100.4</t>
  </si>
  <si>
    <t>84±14.9</t>
  </si>
  <si>
    <t>440.1±7.3</t>
  </si>
  <si>
    <t>86.4±4.2</t>
  </si>
  <si>
    <t>26.1±1.4</t>
  </si>
  <si>
    <t>112.6±18.5</t>
  </si>
  <si>
    <t>4036±475</t>
  </si>
  <si>
    <t>545.1±15</t>
  </si>
  <si>
    <t>2444.5±30.7</t>
  </si>
  <si>
    <t>70.2±4.6</t>
  </si>
  <si>
    <t>151.5±22.8</t>
  </si>
  <si>
    <t>1056.4±117.2</t>
  </si>
  <si>
    <t>82.5±4.9</t>
  </si>
  <si>
    <t>26.7±15.4</t>
  </si>
  <si>
    <t>7.2±1.7</t>
  </si>
  <si>
    <t>13.2±2.3</t>
  </si>
  <si>
    <t>138.7±9.8</t>
  </si>
  <si>
    <t>2±1.4</t>
  </si>
  <si>
    <t>3.7±0.9</t>
  </si>
  <si>
    <t>6.6±2.3</t>
  </si>
  <si>
    <t>8±5.5</t>
  </si>
  <si>
    <t>8.5±0.9</t>
  </si>
  <si>
    <t>25.5±1.6</t>
  </si>
  <si>
    <t>646.5±19</t>
  </si>
  <si>
    <t>187.1±7.3</t>
  </si>
  <si>
    <t>7.3±2</t>
  </si>
  <si>
    <t>9.5±0.5</t>
  </si>
  <si>
    <t>19.5±1.5</t>
  </si>
  <si>
    <t>5.6±0.5</t>
  </si>
  <si>
    <t>15.4±2</t>
  </si>
  <si>
    <t>12.1±2.4</t>
  </si>
  <si>
    <t>7.5±1.8</t>
  </si>
  <si>
    <t>571.7±19.3</t>
  </si>
  <si>
    <t>18±2.6</t>
  </si>
  <si>
    <t>325.7±12.1</t>
  </si>
  <si>
    <t>164±16.7</t>
  </si>
  <si>
    <t>331.4±52.5</t>
  </si>
  <si>
    <t>742.8±29.1</t>
  </si>
  <si>
    <t>1139.1±48.1</t>
  </si>
  <si>
    <t>555.5±17.8</t>
  </si>
  <si>
    <t>165.1±39</t>
  </si>
  <si>
    <t>393.4±5.5</t>
  </si>
  <si>
    <t>113.7±7.8</t>
  </si>
  <si>
    <t>92.5±1.9</t>
  </si>
  <si>
    <t>86.1±5.8</t>
  </si>
  <si>
    <t>484.4±47.9</t>
  </si>
  <si>
    <t>150.1±8.2</t>
  </si>
  <si>
    <t>561.7±19</t>
  </si>
  <si>
    <t>523.8±40.7</t>
  </si>
  <si>
    <t>77±12.6</t>
  </si>
  <si>
    <t>32.5±1.5</t>
  </si>
  <si>
    <t>96.3±7.7</t>
  </si>
  <si>
    <t>942.8±46.3</t>
  </si>
  <si>
    <t>3.5±0.6</t>
  </si>
  <si>
    <t>20±3.6</t>
  </si>
  <si>
    <t>1230.8±162.6</t>
  </si>
  <si>
    <t>14.6±2</t>
  </si>
  <si>
    <t>62.9±4</t>
  </si>
  <si>
    <t>275.1±7.6</t>
  </si>
  <si>
    <t>120.5±5.2</t>
  </si>
  <si>
    <t>142.6±4.7</t>
  </si>
  <si>
    <t>201.4±8.7</t>
  </si>
  <si>
    <t>344.8±1.9</t>
  </si>
  <si>
    <t>246.3±3.2</t>
  </si>
  <si>
    <t>697.2±10.2</t>
  </si>
  <si>
    <t>343.7±4.8</t>
  </si>
  <si>
    <t>306.6±16.4</t>
  </si>
  <si>
    <t>243.9±13</t>
  </si>
  <si>
    <t>421.8±14.4</t>
  </si>
  <si>
    <t>292±10.3</t>
  </si>
  <si>
    <t>133.8±4</t>
  </si>
  <si>
    <t>166.2±6.5</t>
  </si>
  <si>
    <t>363.5±24.9</t>
  </si>
  <si>
    <t>33.6±3.3</t>
  </si>
  <si>
    <t>11.3±1.8</t>
  </si>
  <si>
    <t>10.1±2.4</t>
  </si>
  <si>
    <t>8.7±1.4</t>
  </si>
  <si>
    <t>9.4±1</t>
  </si>
  <si>
    <t>52.5±4</t>
  </si>
  <si>
    <t>8.7±1.2</t>
  </si>
  <si>
    <t>5.6±2</t>
  </si>
  <si>
    <t>12±2.1</t>
  </si>
  <si>
    <t>6±1.6</t>
  </si>
  <si>
    <t>11.9±2.8</t>
  </si>
  <si>
    <t>116.2±9.5</t>
  </si>
  <si>
    <t>49.6±3.8</t>
  </si>
  <si>
    <t>21.8±2</t>
  </si>
  <si>
    <t>152.6±8.8</t>
  </si>
  <si>
    <t>41.3±3.7</t>
  </si>
  <si>
    <t>15.7±1.6</t>
  </si>
  <si>
    <t>231.3±14.8</t>
  </si>
  <si>
    <t>22.1±1.3</t>
  </si>
  <si>
    <t>5.4±1.7</t>
  </si>
  <si>
    <t>19.7±2.4</t>
  </si>
  <si>
    <t>44.1±4</t>
  </si>
  <si>
    <t>18.7±3.4</t>
  </si>
  <si>
    <t>238.4±14</t>
  </si>
  <si>
    <t>184±6.2</t>
  </si>
  <si>
    <t>1220.6±93.5</t>
  </si>
  <si>
    <t>623.9±13.8</t>
  </si>
  <si>
    <t>23.1±3.3</t>
  </si>
  <si>
    <t>932.6±31</t>
  </si>
  <si>
    <t>22.8±3.3</t>
  </si>
  <si>
    <t>25.9±1</t>
  </si>
  <si>
    <t>64±2.9</t>
  </si>
  <si>
    <t>14.2±4.8</t>
  </si>
  <si>
    <t>30.3±2.7</t>
  </si>
  <si>
    <t>2502.9±288.2</t>
  </si>
  <si>
    <t>213.9±5.3</t>
  </si>
  <si>
    <t>1103.3±6.2</t>
  </si>
  <si>
    <t>75.7±8.1</t>
  </si>
  <si>
    <t>278.2±3</t>
  </si>
  <si>
    <t>735.8±8.9</t>
  </si>
  <si>
    <t>429.6±17.7</t>
  </si>
  <si>
    <t>531.6±4.5</t>
  </si>
  <si>
    <t>247.2±4.1</t>
  </si>
  <si>
    <t>539.9±10.6</t>
  </si>
  <si>
    <t>537.1±12.7</t>
  </si>
  <si>
    <t>322.9±7</t>
  </si>
  <si>
    <t>265.3±3.6</t>
  </si>
  <si>
    <t>327.5±6.8</t>
  </si>
  <si>
    <t>534.4±9</t>
  </si>
  <si>
    <t>170.2±5</t>
  </si>
  <si>
    <t>811.9±18.3</t>
  </si>
  <si>
    <t>432.8±20.8</t>
  </si>
  <si>
    <t>621.8±15.6</t>
  </si>
  <si>
    <t>195.3±11</t>
  </si>
  <si>
    <t>706.6±40.1</t>
  </si>
  <si>
    <t>455±14.8</t>
  </si>
  <si>
    <t>228.9±9</t>
  </si>
  <si>
    <t>477.4±25.7</t>
  </si>
  <si>
    <t>848.8±11.6</t>
  </si>
  <si>
    <t>508.5±87.1</t>
  </si>
  <si>
    <t>25.7±2.5</t>
  </si>
  <si>
    <t>34±1</t>
  </si>
  <si>
    <t>549.8±34.5</t>
  </si>
  <si>
    <t>192.9±8.2</t>
  </si>
  <si>
    <t>94.1±7.3</t>
  </si>
  <si>
    <t>986.2±16.6</t>
  </si>
  <si>
    <t>439.8±6.9</t>
  </si>
  <si>
    <t>1377.6±62.4</t>
  </si>
  <si>
    <t>32±2.8</t>
  </si>
  <si>
    <t>112.7±1</t>
  </si>
  <si>
    <t>14.2±1.2</t>
  </si>
  <si>
    <t>11.4±0.6</t>
  </si>
  <si>
    <t>18.2±1.1</t>
  </si>
  <si>
    <t>11.2±1.9</t>
  </si>
  <si>
    <t>9.1±0.9</t>
  </si>
  <si>
    <t>12.4±0.9</t>
  </si>
  <si>
    <t>11.6±2.9</t>
  </si>
  <si>
    <t>10.9±1.4</t>
  </si>
  <si>
    <t>36.8±2.2</t>
  </si>
  <si>
    <t>8.3±1.2</t>
  </si>
  <si>
    <t>96.1±6.9</t>
  </si>
  <si>
    <t>22.9±4.1</t>
  </si>
  <si>
    <t>259.7±15.8</t>
  </si>
  <si>
    <t>250±5.7</t>
  </si>
  <si>
    <t>276.2±25.8</t>
  </si>
  <si>
    <t>283.7±4.5</t>
  </si>
  <si>
    <t>1096.7±9.7</t>
  </si>
  <si>
    <t>345.1±9.7</t>
  </si>
  <si>
    <t>913.5±102.9</t>
  </si>
  <si>
    <t>292.3±18.1</t>
  </si>
  <si>
    <t>140.2±12.4</t>
  </si>
  <si>
    <t>316.9±6.5</t>
  </si>
  <si>
    <t>1518.3±12.3</t>
  </si>
  <si>
    <t>401.3±34.3</t>
  </si>
  <si>
    <t>351±22.9</t>
  </si>
  <si>
    <t>219.4±11.8</t>
  </si>
  <si>
    <t>319.9±11</t>
  </si>
  <si>
    <t>21.1±1.1</t>
  </si>
  <si>
    <t>96.8±4</t>
  </si>
  <si>
    <t>50.1±4.7</t>
  </si>
  <si>
    <t>42.1±1.4</t>
  </si>
  <si>
    <t>100.6±4.1</t>
  </si>
  <si>
    <t>35.7±2.2</t>
  </si>
  <si>
    <t>23.9±1.5</t>
  </si>
  <si>
    <t>8±0.9</t>
  </si>
  <si>
    <t>6.7±0.5</t>
  </si>
  <si>
    <t>29±1.6</t>
  </si>
  <si>
    <t>53.4±3.5</t>
  </si>
  <si>
    <t>68.1±1.6</t>
  </si>
  <si>
    <t>91.3±4.5</t>
  </si>
  <si>
    <t>37.9±4.3</t>
  </si>
  <si>
    <t>53.3±5.6</t>
  </si>
  <si>
    <t>13.1±1.6</t>
  </si>
  <si>
    <t>5.3±0.1</t>
  </si>
  <si>
    <t>7.1±3.4</t>
  </si>
  <si>
    <t>22.9±1.5</t>
  </si>
  <si>
    <t>34.9±1.6</t>
  </si>
  <si>
    <t>9.4±0.6</t>
  </si>
  <si>
    <t>50.7±2.5</t>
  </si>
  <si>
    <t>9.6±1.8</t>
  </si>
  <si>
    <t>273.4±12.4</t>
  </si>
  <si>
    <t>22.8±2.6</t>
  </si>
  <si>
    <t>125.2±17.5</t>
  </si>
  <si>
    <t>46.3±1.4</t>
  </si>
  <si>
    <t>76.3±5.9</t>
  </si>
  <si>
    <t>8.7±0.9</t>
  </si>
  <si>
    <t>78.5±3.1</t>
  </si>
  <si>
    <t>4.2±2</t>
  </si>
  <si>
    <t>16±2.7</t>
  </si>
  <si>
    <t>4.8±1.3</t>
  </si>
  <si>
    <t>6.2±1.8</t>
  </si>
  <si>
    <t>6.7±3.2</t>
  </si>
  <si>
    <t>8.6±3.4</t>
  </si>
  <si>
    <t>49.2±3.3</t>
  </si>
  <si>
    <t>24.6±1</t>
  </si>
  <si>
    <t>252.8±11.6</t>
  </si>
  <si>
    <t>377±8.5</t>
  </si>
  <si>
    <t>27.7±2.1</t>
  </si>
  <si>
    <t>79.5±5.3</t>
  </si>
  <si>
    <t>21.7±2.7</t>
  </si>
  <si>
    <t>20.1±2.8</t>
  </si>
  <si>
    <t>11.8±2.7</t>
  </si>
  <si>
    <t>13.1±2.6</t>
  </si>
  <si>
    <t>873.2±84</t>
  </si>
  <si>
    <t>18.5±2.6</t>
  </si>
  <si>
    <t>240.1±11.9</t>
  </si>
  <si>
    <t>14.1±4.7</t>
  </si>
  <si>
    <t>29.2±2.4</t>
  </si>
  <si>
    <t>169.6±5.9</t>
  </si>
  <si>
    <t>105.9±5.9</t>
  </si>
  <si>
    <t>99.7±9.9</t>
  </si>
  <si>
    <t>52.7±2.6</t>
  </si>
  <si>
    <t>4.6±3</t>
  </si>
  <si>
    <t>8.7±0.5</t>
  </si>
  <si>
    <t>41.3±2.4</t>
  </si>
  <si>
    <t>53.7±2.6</t>
  </si>
  <si>
    <t>42.5±4.9</t>
  </si>
  <si>
    <t>14.2±1.7</t>
  </si>
  <si>
    <t>91.8±7.9</t>
  </si>
  <si>
    <t>74±5.1</t>
  </si>
  <si>
    <t>8.6±1.9</t>
  </si>
  <si>
    <t>4.1±0.5</t>
  </si>
  <si>
    <t>100.9±5.4</t>
  </si>
  <si>
    <t>255.2±19.2</t>
  </si>
  <si>
    <t>6.4±2.2</t>
  </si>
  <si>
    <t>8.1±3</t>
  </si>
  <si>
    <t>11.1±2.6</t>
  </si>
  <si>
    <t>2959.6±307.8</t>
  </si>
  <si>
    <t>12.8±0.4</t>
  </si>
  <si>
    <t>6±0.4</t>
  </si>
  <si>
    <t>11.1±0.9</t>
  </si>
  <si>
    <t>14.8±2.1</t>
  </si>
  <si>
    <t>16.3±1.7</t>
  </si>
  <si>
    <t>7.2±1.9</t>
  </si>
  <si>
    <t>13.7±0.9</t>
  </si>
  <si>
    <t>25.3±1.7</t>
  </si>
  <si>
    <t>153.9±22.3</t>
  </si>
  <si>
    <t>211.8±55.1</t>
  </si>
  <si>
    <t>124.5±8.2</t>
  </si>
  <si>
    <t>277.8±13.2</t>
  </si>
  <si>
    <t>34.4±5.7</t>
  </si>
  <si>
    <t>11.2±2.9</t>
  </si>
  <si>
    <t>195±4.1</t>
  </si>
  <si>
    <t>85.9±1.3</t>
  </si>
  <si>
    <t>2146.2±102.9</t>
  </si>
  <si>
    <t>9.9±2.1</t>
  </si>
  <si>
    <t>281.8±20.9</t>
  </si>
  <si>
    <t>5.7±4.2</t>
  </si>
  <si>
    <t>21.9±4.4</t>
  </si>
  <si>
    <t>14.3±1.8</t>
  </si>
  <si>
    <t>49.9±1.6</t>
  </si>
  <si>
    <t>234.2±12.8</t>
  </si>
  <si>
    <t>70±2.9</t>
  </si>
  <si>
    <t>48.4±6.9</t>
  </si>
  <si>
    <t>9.4±0.9</t>
  </si>
  <si>
    <t>47.9±3.4</t>
  </si>
  <si>
    <t>170.6±5</t>
  </si>
  <si>
    <t>38.5±3.1</t>
  </si>
  <si>
    <t>20±0.7</t>
  </si>
  <si>
    <t>7.7±3.1</t>
  </si>
  <si>
    <t>16.3±3.9</t>
  </si>
  <si>
    <t>51.6±5.6</t>
  </si>
  <si>
    <t>97.5±8.4</t>
  </si>
  <si>
    <t>18.2±2.1</t>
  </si>
  <si>
    <t>668.2±40</t>
  </si>
  <si>
    <t>343.6±14.6</t>
  </si>
  <si>
    <t>39.2±5.1</t>
  </si>
  <si>
    <t>20.8±3.2</t>
  </si>
  <si>
    <t>216.8±49.5</t>
  </si>
  <si>
    <t>119.3±1.6</t>
  </si>
  <si>
    <t>13.5±3.3</t>
  </si>
  <si>
    <t>95.1±12.7</t>
  </si>
  <si>
    <t>8.9±1.3</t>
  </si>
  <si>
    <t>1218.3±23.2</t>
  </si>
  <si>
    <t>65.5±2.7</t>
  </si>
  <si>
    <t>17.3±5.5</t>
  </si>
  <si>
    <t>10.4±3.4</t>
  </si>
  <si>
    <t>5.1±2.4</t>
  </si>
  <si>
    <t>4.5±0.7</t>
  </si>
  <si>
    <t>153.3±37.8</t>
  </si>
  <si>
    <t>13.7±0.8</t>
  </si>
  <si>
    <t>443.1±37</t>
  </si>
  <si>
    <t>12.8±2.1</t>
  </si>
  <si>
    <t>1179.8±26.3</t>
  </si>
  <si>
    <t>52.5±2.3</t>
  </si>
  <si>
    <t>478.1±75.2</t>
  </si>
  <si>
    <t>10.2±2.9</t>
  </si>
  <si>
    <t>532.9±39.5</t>
  </si>
  <si>
    <t>53±4.4</t>
  </si>
  <si>
    <t>8.8±0.6</t>
  </si>
  <si>
    <t>9.8±1.9</t>
  </si>
  <si>
    <t>5755.3±94.3</t>
  </si>
  <si>
    <t>10.8±2.6</t>
  </si>
  <si>
    <t>15.5±2.5</t>
  </si>
  <si>
    <t>20.9±4</t>
  </si>
  <si>
    <t>21.6±2.8</t>
  </si>
  <si>
    <t>85.3±7.3</t>
  </si>
  <si>
    <t>13.1±1.7</t>
  </si>
  <si>
    <t>142.9±10.5</t>
  </si>
  <si>
    <t>907.8±49.5</t>
  </si>
  <si>
    <t>71.5±3.7</t>
  </si>
  <si>
    <t>321.2±22.9</t>
  </si>
  <si>
    <t>9±2.6</t>
  </si>
  <si>
    <t>27.9±2.4</t>
  </si>
  <si>
    <t>26.4±3.1</t>
  </si>
  <si>
    <t>12.4±2.5</t>
  </si>
  <si>
    <t>822.8±81.8</t>
  </si>
  <si>
    <t>18.7±2.6</t>
  </si>
  <si>
    <t>300.6±16.3</t>
  </si>
  <si>
    <t>8.5±4.2</t>
  </si>
  <si>
    <t>6.1±2.8</t>
  </si>
  <si>
    <t>58.7±1.9</t>
  </si>
  <si>
    <t>45.1±2.3</t>
  </si>
  <si>
    <t>40.2±5</t>
  </si>
  <si>
    <t>15.9±2.8</t>
  </si>
  <si>
    <t>43.1±2.4</t>
  </si>
  <si>
    <t>6.5±1.6</t>
  </si>
  <si>
    <t>9.5±2.5</t>
  </si>
  <si>
    <t>7.4±0.2</t>
  </si>
  <si>
    <t>10±2.3</t>
  </si>
  <si>
    <t>4421.8±116.9</t>
  </si>
  <si>
    <t>8.5±1</t>
  </si>
  <si>
    <t>13.2±6.8</t>
  </si>
  <si>
    <t>132.3±5.4</t>
  </si>
  <si>
    <t>174.3±2.1</t>
  </si>
  <si>
    <t>100.3±8.2</t>
  </si>
  <si>
    <t>93.5±4.6</t>
  </si>
  <si>
    <t>110.7±6.3</t>
  </si>
  <si>
    <t>232.9±12.3</t>
  </si>
  <si>
    <t>234±10.2</t>
  </si>
  <si>
    <t>275.6±9.7</t>
  </si>
  <si>
    <t>29.7±3</t>
  </si>
  <si>
    <t>159.3±4.9</t>
  </si>
  <si>
    <t>139.1±3.3</t>
  </si>
  <si>
    <t>61±8.8</t>
  </si>
  <si>
    <t>149.6±3.7</t>
  </si>
  <si>
    <t>107.2±5.5</t>
  </si>
  <si>
    <t>297.3±13.2</t>
  </si>
  <si>
    <t>570.9±42</t>
  </si>
  <si>
    <t>447.6±4.6</t>
  </si>
  <si>
    <t>1119.2±96</t>
  </si>
  <si>
    <t>72.2±5.3</t>
  </si>
  <si>
    <t>2749.8±176.7</t>
  </si>
  <si>
    <t>126.6±6.5</t>
  </si>
  <si>
    <t>22.6±3.2</t>
  </si>
  <si>
    <t>83.5±7.1</t>
  </si>
  <si>
    <t>101.7±5.4</t>
  </si>
  <si>
    <t>79.1±6.4</t>
  </si>
  <si>
    <t>234.1±35.6</t>
  </si>
  <si>
    <t>4512.3±500.2</t>
  </si>
  <si>
    <t>579.1±24.8</t>
  </si>
  <si>
    <t>1079.5±51.4</t>
  </si>
  <si>
    <t>71.6±11.4</t>
  </si>
  <si>
    <t>47±2.6</t>
  </si>
  <si>
    <t>20.2±1.6</t>
  </si>
  <si>
    <t>104.4±5</t>
  </si>
  <si>
    <t>30.6±2.9</t>
  </si>
  <si>
    <t>33.6±1</t>
  </si>
  <si>
    <t>75.5±2.4</t>
  </si>
  <si>
    <t>71.4±34</t>
  </si>
  <si>
    <t>39.6±2.2</t>
  </si>
  <si>
    <t>37.5±3.2</t>
  </si>
  <si>
    <t>345.4±15.2</t>
  </si>
  <si>
    <t>8.6±1.1</t>
  </si>
  <si>
    <t>62.7±2</t>
  </si>
  <si>
    <t>197.1±10.2</t>
  </si>
  <si>
    <t>366.2±30</t>
  </si>
  <si>
    <t>16.4±1.6</t>
  </si>
  <si>
    <t>29±0.8</t>
  </si>
  <si>
    <t>16.5±1.9</t>
  </si>
  <si>
    <t>39.6±1.7</t>
  </si>
  <si>
    <t>37.4±3.6</t>
  </si>
  <si>
    <t>23.6±0.9</t>
  </si>
  <si>
    <t>18.9±2.1</t>
  </si>
  <si>
    <t>23.9±0.8</t>
  </si>
  <si>
    <t>165.1±6.1</t>
  </si>
  <si>
    <t>7.9±2.2</t>
  </si>
  <si>
    <t>9.8±0.9</t>
  </si>
  <si>
    <t>34±2.8</t>
  </si>
  <si>
    <t>52.2±5.6</t>
  </si>
  <si>
    <t>20.7±5</t>
  </si>
  <si>
    <t>104.9±8.3</t>
  </si>
  <si>
    <t>22.6±7.5</t>
  </si>
  <si>
    <t>5.7±2.5</t>
  </si>
  <si>
    <t>6.8±3.5</t>
  </si>
  <si>
    <t>91.1±2.4</t>
  </si>
  <si>
    <t>1211.6±11.9</t>
  </si>
  <si>
    <t>6±3.3</t>
  </si>
  <si>
    <t>89.1±46.7</t>
  </si>
  <si>
    <t>13.4±4.5</t>
  </si>
  <si>
    <t>12.5±1.4</t>
  </si>
  <si>
    <t>7.4±1.9</t>
  </si>
  <si>
    <t>6.4±1.3</t>
  </si>
  <si>
    <t>106.8±5.3</t>
  </si>
  <si>
    <t>8.6±2.1</t>
  </si>
  <si>
    <t>7.5±0.8</t>
  </si>
  <si>
    <t>289.6±3.3</t>
  </si>
  <si>
    <t>103.5±47.1</t>
  </si>
  <si>
    <t>2923.8±168.2</t>
  </si>
  <si>
    <t>7.2±2.8</t>
  </si>
  <si>
    <t>152.1±19</t>
  </si>
  <si>
    <t>8.3±2.1</t>
  </si>
  <si>
    <t>11.6±3</t>
  </si>
  <si>
    <t>162.6±37.2</t>
  </si>
  <si>
    <t>3009±174.3</t>
  </si>
  <si>
    <t>2.2±0</t>
  </si>
  <si>
    <t>4.1±2.2</t>
  </si>
  <si>
    <t>8.3±4.3</t>
  </si>
  <si>
    <t>198.1±7.5</t>
  </si>
  <si>
    <t>70.9±2.6</t>
  </si>
  <si>
    <t>53.9±5.8</t>
  </si>
  <si>
    <t>133.1±3.1</t>
  </si>
  <si>
    <t>509.5±9.1</t>
  </si>
  <si>
    <t>200.3±14.4</t>
  </si>
  <si>
    <t>592.5±70.3</t>
  </si>
  <si>
    <t>265.6±4.8</t>
  </si>
  <si>
    <t>159.6±7.7</t>
  </si>
  <si>
    <t>129.2±6.4</t>
  </si>
  <si>
    <t>819.7±8.2</t>
  </si>
  <si>
    <t>718.6±130.7</t>
  </si>
  <si>
    <t>78.7±3.9</t>
  </si>
  <si>
    <t>53.6±6.7</t>
  </si>
  <si>
    <t>192.1±15.5</t>
  </si>
  <si>
    <t>897.1±189.3</t>
  </si>
  <si>
    <t>21.4±20.4</t>
  </si>
  <si>
    <t>17.1±7.3</t>
  </si>
  <si>
    <t>5460.6±250.9</t>
  </si>
  <si>
    <t>4.4±3.6</t>
  </si>
  <si>
    <t>7.7±3.9</t>
  </si>
  <si>
    <t>2.5±1.3</t>
  </si>
  <si>
    <t>15.8±2.4</t>
  </si>
  <si>
    <t>86.4±13</t>
  </si>
  <si>
    <t>1007.6±106</t>
  </si>
  <si>
    <t>3±0.1</t>
  </si>
  <si>
    <t>5.1±2.7</t>
  </si>
  <si>
    <t>3.9±0.3</t>
  </si>
  <si>
    <t>2499.8±341.1</t>
  </si>
  <si>
    <t>10.1±0.6</t>
  </si>
  <si>
    <t>53.2±41.3</t>
  </si>
  <si>
    <t>34.1±12</t>
  </si>
  <si>
    <t>6817.2±107.5</t>
  </si>
  <si>
    <t>27.6±1.4</t>
  </si>
  <si>
    <t>9.4±1.2</t>
  </si>
  <si>
    <t>16.9±7</t>
  </si>
  <si>
    <t>20.2±1.1</t>
  </si>
  <si>
    <t>12.1±1.9</t>
  </si>
  <si>
    <t>33.5±10.4</t>
  </si>
  <si>
    <t>52.7±17.4</t>
  </si>
  <si>
    <t>29.8±5.1</t>
  </si>
  <si>
    <t>79.3±10.8</t>
  </si>
  <si>
    <t>75.7±17.6</t>
  </si>
  <si>
    <t>3147.4±88.5</t>
  </si>
  <si>
    <t>636±190.2</t>
  </si>
  <si>
    <t>1154.4±102.4</t>
  </si>
  <si>
    <t>11.9±4.3</t>
  </si>
  <si>
    <t>4.8±0.4</t>
  </si>
  <si>
    <t>9.8±2</t>
  </si>
  <si>
    <t>12±3.1</t>
  </si>
  <si>
    <t>21.1±6.1</t>
  </si>
  <si>
    <t>265.5±27.9</t>
  </si>
  <si>
    <t>620.7±35.9</t>
  </si>
  <si>
    <t>710.1±69.6</t>
  </si>
  <si>
    <t>438.7±13.8</t>
  </si>
  <si>
    <t>469.8±24.9</t>
  </si>
  <si>
    <t>466.9±26</t>
  </si>
  <si>
    <t>682.2±73.5</t>
  </si>
  <si>
    <t>145±4.5</t>
  </si>
  <si>
    <t>331.8±15.3</t>
  </si>
  <si>
    <t>697.7±30.3</t>
  </si>
  <si>
    <t>427±29.5</t>
  </si>
  <si>
    <t>690.9±71.1</t>
  </si>
  <si>
    <t>1085.1±36</t>
  </si>
  <si>
    <t>511.4±13.2</t>
  </si>
  <si>
    <t>686.4±49</t>
  </si>
  <si>
    <t>17±2</t>
  </si>
  <si>
    <t>133.8±9.9</t>
  </si>
  <si>
    <t>8.7±2.2</t>
  </si>
  <si>
    <t>56.3±5.6</t>
  </si>
  <si>
    <t>486.5±31.1</t>
  </si>
  <si>
    <t>6.9±1.3</t>
  </si>
  <si>
    <t>94.8±4.7</t>
  </si>
  <si>
    <t>18.5±3.9</t>
  </si>
  <si>
    <t>208.3±9.8</t>
  </si>
  <si>
    <t>5±1.8</t>
  </si>
  <si>
    <t>25.5±4.4</t>
  </si>
  <si>
    <t>5.2±1.2</t>
  </si>
  <si>
    <t>311.3±48.8</t>
  </si>
  <si>
    <t>5.8±2.7</t>
  </si>
  <si>
    <t>208.4±10.9</t>
  </si>
  <si>
    <t>1462.7±116.4</t>
  </si>
  <si>
    <t>23.1±1.2</t>
  </si>
  <si>
    <t>13.7±4.2</t>
  </si>
  <si>
    <t>13.8±4.9</t>
  </si>
  <si>
    <t>4002.9±235.9</t>
  </si>
  <si>
    <t>13.1±2.9</t>
  </si>
  <si>
    <t>1097.2±504.6</t>
  </si>
  <si>
    <t>25.7±0.8</t>
  </si>
  <si>
    <t>41.7±14.3</t>
  </si>
  <si>
    <t>13.1±2.5</t>
  </si>
  <si>
    <t>4.2±0.8</t>
  </si>
  <si>
    <t>9.4±3.4</t>
  </si>
  <si>
    <t>9.5±3</t>
  </si>
  <si>
    <t>6.6±2</t>
  </si>
  <si>
    <t>5.4±3</t>
  </si>
  <si>
    <t>5.5±2.1</t>
  </si>
  <si>
    <t>150.1±7.6</t>
  </si>
  <si>
    <t>8±1</t>
  </si>
  <si>
    <t>986.4±31.9</t>
  </si>
  <si>
    <t>698.5±41</t>
  </si>
  <si>
    <t>170±9</t>
  </si>
  <si>
    <t>9.4±2.4</t>
  </si>
  <si>
    <t>5.2±3.3</t>
  </si>
  <si>
    <t>10.8±4.2</t>
  </si>
  <si>
    <t>908±32.9</t>
  </si>
  <si>
    <t>8.3±3.3</t>
  </si>
  <si>
    <t>383.9±19.9</t>
  </si>
  <si>
    <t>62.9±2.6</t>
  </si>
  <si>
    <t>1532.2±82.5</t>
  </si>
  <si>
    <t>606.3±12.2</t>
  </si>
  <si>
    <t>26±2</t>
  </si>
  <si>
    <t>1329.5±23.7</t>
  </si>
  <si>
    <t>62.6±5.5</t>
  </si>
  <si>
    <t>39.2±4.8</t>
  </si>
  <si>
    <t>21.9±1.5</t>
  </si>
  <si>
    <t>11.2±2.1</t>
  </si>
  <si>
    <t>404.1±123.3</t>
  </si>
  <si>
    <t>44.1±3.6</t>
  </si>
  <si>
    <t>2082.4±68.2</t>
  </si>
  <si>
    <t>56.3±3.4</t>
  </si>
  <si>
    <t>100.8±3.3</t>
  </si>
  <si>
    <t>119.3±2.2</t>
  </si>
  <si>
    <t>59.7±1.8</t>
  </si>
  <si>
    <t>74.3±6</t>
  </si>
  <si>
    <t>86.6±3.7</t>
  </si>
  <si>
    <t>286.4±8.8</t>
  </si>
  <si>
    <t>216.8±4.2</t>
  </si>
  <si>
    <t>138±1</t>
  </si>
  <si>
    <t>31.1±3.2</t>
  </si>
  <si>
    <t>67.9±5.2</t>
  </si>
  <si>
    <t>91.3±9.9</t>
  </si>
  <si>
    <t>92.4±3.8</t>
  </si>
  <si>
    <t>125.2±3.1</t>
  </si>
  <si>
    <t>149.5±7.5</t>
  </si>
  <si>
    <t>102.2±11.3</t>
  </si>
  <si>
    <t>57.1±4.4</t>
  </si>
  <si>
    <t>401.1±10</t>
  </si>
  <si>
    <t>166.2±12.6</t>
  </si>
  <si>
    <t>10.5±2.2</t>
  </si>
  <si>
    <t>10.2±1.1</t>
  </si>
  <si>
    <t>379±16.2</t>
  </si>
  <si>
    <t>8.8±1.6</t>
  </si>
  <si>
    <t>9.1±1.7</t>
  </si>
  <si>
    <t>9.3±1.1</t>
  </si>
  <si>
    <t>29.2±3.2</t>
  </si>
  <si>
    <t>316.1±15.8</t>
  </si>
  <si>
    <t>42.6±6</t>
  </si>
  <si>
    <t>201.4±10.9</t>
  </si>
  <si>
    <t>10.8±5.1</t>
  </si>
  <si>
    <t>21.1±4.5</t>
  </si>
  <si>
    <t>697.7±45.2</t>
  </si>
  <si>
    <t>193.9±10.7</t>
  </si>
  <si>
    <t>3±0.5</t>
  </si>
  <si>
    <t>15.2±0.9</t>
  </si>
  <si>
    <t>1.9±1.4</t>
  </si>
  <si>
    <t>5.9±1.8</t>
  </si>
  <si>
    <t>614.4±23</t>
  </si>
  <si>
    <t>13.4±2.1</t>
  </si>
  <si>
    <t>286.9±10.6</t>
  </si>
  <si>
    <t>129.8±4.1</t>
  </si>
  <si>
    <t>184.2±8.7</t>
  </si>
  <si>
    <t>238.6±7.8</t>
  </si>
  <si>
    <t>374.5±5.8</t>
  </si>
  <si>
    <t>254.3±4.7</t>
  </si>
  <si>
    <t>384.5±11.9</t>
  </si>
  <si>
    <t>363.3±1.1</t>
  </si>
  <si>
    <t>75.3±1.5</t>
  </si>
  <si>
    <t>911.2±22.5</t>
  </si>
  <si>
    <t>634.7±11.6</t>
  </si>
  <si>
    <t>183.5±14.5</t>
  </si>
  <si>
    <t>168.4±7.5</t>
  </si>
  <si>
    <t>742.2±44.7</t>
  </si>
  <si>
    <t>3764.3±115.6</t>
  </si>
  <si>
    <t>48.5±38.8</t>
  </si>
  <si>
    <t>42.2±19.6</t>
  </si>
  <si>
    <t>5828±151</t>
  </si>
  <si>
    <t>529.8±52.1</t>
  </si>
  <si>
    <t>4.3±3.2</t>
  </si>
  <si>
    <t>159.4±102.1</t>
  </si>
  <si>
    <t>73.9±37.4</t>
  </si>
  <si>
    <t>28.4±8</t>
  </si>
  <si>
    <t>7.9±1.4</t>
  </si>
  <si>
    <t>90±6.8</t>
  </si>
  <si>
    <t>4.7±3.7</t>
  </si>
  <si>
    <t>78.4±8.5</t>
  </si>
  <si>
    <t>192.8±6.7</t>
  </si>
  <si>
    <t>112.1±6.6</t>
  </si>
  <si>
    <t>6.4±1.5</t>
  </si>
  <si>
    <t>188.6±14.2</t>
  </si>
  <si>
    <t>3646.2±309.7</t>
  </si>
  <si>
    <t>76.3±5.2</t>
  </si>
  <si>
    <t>1040.7±68.5</t>
  </si>
  <si>
    <t>31.6±5.8</t>
  </si>
  <si>
    <t>298.8±23.3</t>
  </si>
  <si>
    <t>79.2±5.7</t>
  </si>
  <si>
    <t>17.2±2.8</t>
  </si>
  <si>
    <t>4123.3±183.5</t>
  </si>
  <si>
    <t>88.3±72.4</t>
  </si>
  <si>
    <t>71.5±38.9</t>
  </si>
  <si>
    <t>6715.8±93.7</t>
  </si>
  <si>
    <t>462.8±46.3</t>
  </si>
  <si>
    <t>18.8±17</t>
  </si>
  <si>
    <t>7.2±1.8</t>
  </si>
  <si>
    <t>375.9±204.9</t>
  </si>
  <si>
    <t>8±2.4</t>
  </si>
  <si>
    <t>110.5±45</t>
  </si>
  <si>
    <t>16.2±8.3</t>
  </si>
  <si>
    <t>55±26.2</t>
  </si>
  <si>
    <t>55.6±7.2</t>
  </si>
  <si>
    <t>3.4±2.6</t>
  </si>
  <si>
    <t>4.9±0.7</t>
  </si>
  <si>
    <t>353.7±9.9</t>
  </si>
  <si>
    <t>498.1±11.6</t>
  </si>
  <si>
    <t>311.8±17.3</t>
  </si>
  <si>
    <t>349.5±3.9</t>
  </si>
  <si>
    <t>477.4±10.5</t>
  </si>
  <si>
    <t>386.4±4.1</t>
  </si>
  <si>
    <t>743.3±72.4</t>
  </si>
  <si>
    <t>341.7±7.2</t>
  </si>
  <si>
    <t>796.2±19.2</t>
  </si>
  <si>
    <t>315.6±6.4</t>
  </si>
  <si>
    <t>387.2±22.5</t>
  </si>
  <si>
    <t>217.1±14.4</t>
  </si>
  <si>
    <t>612.4±11.2</t>
  </si>
  <si>
    <t>626.4±12.5</t>
  </si>
  <si>
    <t>399.4±12.6</t>
  </si>
  <si>
    <t>163.5±8.7</t>
  </si>
  <si>
    <t>77.5±1.9</t>
  </si>
  <si>
    <t>143.3±8.4</t>
  </si>
  <si>
    <t>256.9±8.2</t>
  </si>
  <si>
    <t>243.5±8.3</t>
  </si>
  <si>
    <t>131.9±2.3</t>
  </si>
  <si>
    <t>114.9±2.2</t>
  </si>
  <si>
    <t>202.5±7.2</t>
  </si>
  <si>
    <t>91.1±6.4</t>
  </si>
  <si>
    <t>78.3±2</t>
  </si>
  <si>
    <t>310.6±6.1</t>
  </si>
  <si>
    <t>258.5±22.6</t>
  </si>
  <si>
    <t>57.8±3.9</t>
  </si>
  <si>
    <t>203.6±7.4</t>
  </si>
  <si>
    <t>122.6±5.6</t>
  </si>
  <si>
    <t>312.8±74.1</t>
  </si>
  <si>
    <t>5.7±1.6</t>
  </si>
  <si>
    <t>2793.7±370.2</t>
  </si>
  <si>
    <t>8.7±3.1</t>
  </si>
  <si>
    <t>7.9±3.1</t>
  </si>
  <si>
    <t>12.6±4.4</t>
  </si>
  <si>
    <t>3.8±2.5</t>
  </si>
  <si>
    <t>4.2±0.1</t>
  </si>
  <si>
    <t>3.2±0.5</t>
  </si>
  <si>
    <t>5.3±1.7</t>
  </si>
  <si>
    <t>1274.3±103.8</t>
  </si>
  <si>
    <t>9.8±3.5</t>
  </si>
  <si>
    <t>1980.5±58.1</t>
  </si>
  <si>
    <t>1105.9±10.6</t>
  </si>
  <si>
    <t>2500.5±79.7</t>
  </si>
  <si>
    <t>1782.6±32.5</t>
  </si>
  <si>
    <t>2288.6±58.9</t>
  </si>
  <si>
    <t>1986.5±23.4</t>
  </si>
  <si>
    <t>1919.5±40.2</t>
  </si>
  <si>
    <t>1871.2±33.2</t>
  </si>
  <si>
    <t>1068.5±42.8</t>
  </si>
  <si>
    <t>3043.6±175.5</t>
  </si>
  <si>
    <t>4350.5±82.7</t>
  </si>
  <si>
    <t>2236.1±433.6</t>
  </si>
  <si>
    <t>1164.3±4.5</t>
  </si>
  <si>
    <t>4350.6±102.9</t>
  </si>
  <si>
    <t>1580.2±84.9</t>
  </si>
  <si>
    <t>73±6.6</t>
  </si>
  <si>
    <t>64.4±6</t>
  </si>
  <si>
    <t>43.6±3.8</t>
  </si>
  <si>
    <t>54.7±4.1</t>
  </si>
  <si>
    <t>37.3±1.6</t>
  </si>
  <si>
    <t>51.7±3.4</t>
  </si>
  <si>
    <t>52.4±2.3</t>
  </si>
  <si>
    <t>147±6.9</t>
  </si>
  <si>
    <t>65±4.7</t>
  </si>
  <si>
    <t>79.5±6</t>
  </si>
  <si>
    <t>37±3.4</t>
  </si>
  <si>
    <t>43.4±3.1</t>
  </si>
  <si>
    <t>57.3±4.9</t>
  </si>
  <si>
    <t>35.3±4.2</t>
  </si>
  <si>
    <t>43.9±1.4</t>
  </si>
  <si>
    <t>246.6±5.1</t>
  </si>
  <si>
    <t>265.2±4</t>
  </si>
  <si>
    <t>277.2±3</t>
  </si>
  <si>
    <t>365.4±3.8</t>
  </si>
  <si>
    <t>180.7±14.7</t>
  </si>
  <si>
    <t>236.9±4.7</t>
  </si>
  <si>
    <t>262.4±7.9</t>
  </si>
  <si>
    <t>401±6.6</t>
  </si>
  <si>
    <t>106.9±6.2</t>
  </si>
  <si>
    <t>478.2±17.4</t>
  </si>
  <si>
    <t>285.4±8.6</t>
  </si>
  <si>
    <t>221.5±7.1</t>
  </si>
  <si>
    <t>261±3.6</t>
  </si>
  <si>
    <t>418.9±12.6</t>
  </si>
  <si>
    <t>482.2±17.9</t>
  </si>
  <si>
    <t>6.8±1.7</t>
  </si>
  <si>
    <t>9.4±1.9</t>
  </si>
  <si>
    <t>8±1.9</t>
  </si>
  <si>
    <t>9.7±1.9</t>
  </si>
  <si>
    <t>9.7±2.5</t>
  </si>
  <si>
    <t>10.6±1.2</t>
  </si>
  <si>
    <t>18.5±1.3</t>
  </si>
  <si>
    <t>7.4±1.5</t>
  </si>
  <si>
    <t>8.6±1.8</t>
  </si>
  <si>
    <t>8.2±1.6</t>
  </si>
  <si>
    <t>10.3±1.2</t>
  </si>
  <si>
    <t>14.2±4</t>
  </si>
  <si>
    <t>7.7±5.8</t>
  </si>
  <si>
    <t>18.3±2.3</t>
  </si>
  <si>
    <t>41.1±2.1</t>
  </si>
  <si>
    <t>21.1±0.9</t>
  </si>
  <si>
    <t>62±3.6</t>
  </si>
  <si>
    <t>29.8±1.5</t>
  </si>
  <si>
    <t>58.9±5.4</t>
  </si>
  <si>
    <t>21.2±1.2</t>
  </si>
  <si>
    <t>12.4±1.4</t>
  </si>
  <si>
    <t>29.2±0.9</t>
  </si>
  <si>
    <t>14.8±1.6</t>
  </si>
  <si>
    <t>9±4.7</t>
  </si>
  <si>
    <t>48.1±1.5</t>
  </si>
  <si>
    <t>37.5±1.1</t>
  </si>
  <si>
    <t>25±5.5</t>
  </si>
  <si>
    <t>104.9±6.8</t>
  </si>
  <si>
    <t>716.8±13.6</t>
  </si>
  <si>
    <t>397.8±16.4</t>
  </si>
  <si>
    <t>11.9±2.4</t>
  </si>
  <si>
    <t>20.1±0.8</t>
  </si>
  <si>
    <t>12.4±1.8</t>
  </si>
  <si>
    <t>14.5±0.9</t>
  </si>
  <si>
    <t>83.8±3.5</t>
  </si>
  <si>
    <t>615.4±35.3</t>
  </si>
  <si>
    <t>257.7±7.3</t>
  </si>
  <si>
    <t>284.5±31.9</t>
  </si>
  <si>
    <t>5.6±3.3</t>
  </si>
  <si>
    <t>22.4±1.9</t>
  </si>
  <si>
    <t>9.8±0.4</t>
  </si>
  <si>
    <t>1468.9±252.4</t>
  </si>
  <si>
    <t>130.2±10.7</t>
  </si>
  <si>
    <t>2367.7±135.3</t>
  </si>
  <si>
    <t>508.6±64.2</t>
  </si>
  <si>
    <t>141.8±19.6</t>
  </si>
  <si>
    <t>49±19</t>
  </si>
  <si>
    <t>121.7±17.9</t>
  </si>
  <si>
    <t>2568.2±491</t>
  </si>
  <si>
    <t>29.6±3.9</t>
  </si>
  <si>
    <t>177.4±46.4</t>
  </si>
  <si>
    <t>1976.2±104.5</t>
  </si>
  <si>
    <t>15630.8±713.9</t>
  </si>
  <si>
    <t>92.4±2.9</t>
  </si>
  <si>
    <t>39.1±2.3</t>
  </si>
  <si>
    <t>30.3±1.8</t>
  </si>
  <si>
    <t>47.9±1.2</t>
  </si>
  <si>
    <t>43.5±2.7</t>
  </si>
  <si>
    <t>35.2±1.2</t>
  </si>
  <si>
    <t>43.2±2.9</t>
  </si>
  <si>
    <t>263.8±5</t>
  </si>
  <si>
    <t>71.8±2</t>
  </si>
  <si>
    <t>85±6.2</t>
  </si>
  <si>
    <t>42.7±3.4</t>
  </si>
  <si>
    <t>47.9±4.2</t>
  </si>
  <si>
    <t>42.8±2.8</t>
  </si>
  <si>
    <t>44.7±6.2</t>
  </si>
  <si>
    <t>37.1±3.1</t>
  </si>
  <si>
    <t>4.7±2.1</t>
  </si>
  <si>
    <t>47.4±4.4</t>
  </si>
  <si>
    <t>5.6±2.1</t>
  </si>
  <si>
    <t>7.8±2.2</t>
  </si>
  <si>
    <t>655.1±55.8</t>
  </si>
  <si>
    <t>7.1±2.3</t>
  </si>
  <si>
    <t>5±0.6</t>
  </si>
  <si>
    <t>6±0.3</t>
  </si>
  <si>
    <t>13.6±3.3</t>
  </si>
  <si>
    <t>5.8±2.1</t>
  </si>
  <si>
    <t>233.5±62.5</t>
  </si>
  <si>
    <t>12.3±2.1</t>
  </si>
  <si>
    <t>1876.9±22.8</t>
  </si>
  <si>
    <t>15±2.3</t>
  </si>
  <si>
    <t>14.5±2.1</t>
  </si>
  <si>
    <t>11.4±1.2</t>
  </si>
  <si>
    <t>8.4±3.5</t>
  </si>
  <si>
    <t>12.4±1</t>
  </si>
  <si>
    <t>21.7±1.6</t>
  </si>
  <si>
    <t>18.9±4.5</t>
  </si>
  <si>
    <t>8.9±1.5</t>
  </si>
  <si>
    <t>83.7±5.8</t>
  </si>
  <si>
    <t>7±0.9</t>
  </si>
  <si>
    <t>136.2±49.3</t>
  </si>
  <si>
    <t>651.8±29.8</t>
  </si>
  <si>
    <t>17.6±2.8</t>
  </si>
  <si>
    <t>10.1±3.9</t>
  </si>
  <si>
    <t>53.3±2.2</t>
  </si>
  <si>
    <t>116.4±6.9</t>
  </si>
  <si>
    <t>45.6±3.2</t>
  </si>
  <si>
    <t>62.5±6.9</t>
  </si>
  <si>
    <t>24.9±2.2</t>
  </si>
  <si>
    <t>49.3±2.9</t>
  </si>
  <si>
    <t>37.7±1.3</t>
  </si>
  <si>
    <t>153.3±5.1</t>
  </si>
  <si>
    <t>41±1.3</t>
  </si>
  <si>
    <t>45.4±3.3</t>
  </si>
  <si>
    <t>40.7±1.8</t>
  </si>
  <si>
    <t>14±3.4</t>
  </si>
  <si>
    <t>98.6±2.6</t>
  </si>
  <si>
    <t>29.3±6.4</t>
  </si>
  <si>
    <t>51.8±6.1</t>
  </si>
  <si>
    <t>43±9.9</t>
  </si>
  <si>
    <t>10.4±0.9</t>
  </si>
  <si>
    <t>519.5±23.7</t>
  </si>
  <si>
    <t>14.5±1.3</t>
  </si>
  <si>
    <t>8.8±1</t>
  </si>
  <si>
    <t>9.6±3.2</t>
  </si>
  <si>
    <t>12.2±0.7</t>
  </si>
  <si>
    <t>8.9±1</t>
  </si>
  <si>
    <t>21.7±8.8</t>
  </si>
  <si>
    <t>7±0.2</t>
  </si>
  <si>
    <t>9.2±1.2</t>
  </si>
  <si>
    <t>27.6±2.6</t>
  </si>
  <si>
    <t>5.7±1.1</t>
  </si>
  <si>
    <t>12.2±1</t>
  </si>
  <si>
    <t>8.9±2.5</t>
  </si>
  <si>
    <t>10.3±3.1</t>
  </si>
  <si>
    <t>20.7±2.7</t>
  </si>
  <si>
    <t>20.5±1.7</t>
  </si>
  <si>
    <t>5.5±2.8</t>
  </si>
  <si>
    <t>124.6±11.4</t>
  </si>
  <si>
    <t>567.9±36.3</t>
  </si>
  <si>
    <t>20.5±7.8</t>
  </si>
  <si>
    <t>11.2±3.7</t>
  </si>
  <si>
    <t>649.8±18.5</t>
  </si>
  <si>
    <t>154.9±5</t>
  </si>
  <si>
    <t>247.7±6.8</t>
  </si>
  <si>
    <t>281.1±5.5</t>
  </si>
  <si>
    <t>488.5±8.8</t>
  </si>
  <si>
    <t>239.8±7.3</t>
  </si>
  <si>
    <t>1000.5±50.8</t>
  </si>
  <si>
    <t>758.8±13.6</t>
  </si>
  <si>
    <t>1273.2±30.6</t>
  </si>
  <si>
    <t>366.2±15.9</t>
  </si>
  <si>
    <t>3020.1±64</t>
  </si>
  <si>
    <t>1540.8±187.5</t>
  </si>
  <si>
    <t>164.7±3.6</t>
  </si>
  <si>
    <t>389.5±8.3</t>
  </si>
  <si>
    <t>226.8±13.5</t>
  </si>
  <si>
    <t>171±10</t>
  </si>
  <si>
    <t>84.9±1.2</t>
  </si>
  <si>
    <t>80.4±5.3</t>
  </si>
  <si>
    <t>75.1±4.5</t>
  </si>
  <si>
    <t>75.4±4.2</t>
  </si>
  <si>
    <t>91.9±3.5</t>
  </si>
  <si>
    <t>107±4.4</t>
  </si>
  <si>
    <t>335.9±5.6</t>
  </si>
  <si>
    <t>70.8±5.9</t>
  </si>
  <si>
    <t>137.5±7.7</t>
  </si>
  <si>
    <t>130.1±3.3</t>
  </si>
  <si>
    <t>125.3±9.7</t>
  </si>
  <si>
    <t>75.1±1.8</t>
  </si>
  <si>
    <t>72.5±2.8</t>
  </si>
  <si>
    <t>89.7±6.2</t>
  </si>
  <si>
    <t>34.8±3.6</t>
  </si>
  <si>
    <t>80±2.6</t>
  </si>
  <si>
    <t>28±1.9</t>
  </si>
  <si>
    <t>1575.7±41.1</t>
  </si>
  <si>
    <t>6.5±3.6</t>
  </si>
  <si>
    <t>35.9±3.2</t>
  </si>
  <si>
    <t>12.3±0.5</t>
  </si>
  <si>
    <t>5.7±1.3</t>
  </si>
  <si>
    <t>4.7±0.9</t>
  </si>
  <si>
    <t>4.5±2.8</t>
  </si>
  <si>
    <t>9.7±4.6</t>
  </si>
  <si>
    <t>5.9±2.8</t>
  </si>
  <si>
    <t>14.7±4.3</t>
  </si>
  <si>
    <t>22.8±5</t>
  </si>
  <si>
    <t>9.6±1.1</t>
  </si>
  <si>
    <t>12.7±2.8</t>
  </si>
  <si>
    <t>17.3±2.4</t>
  </si>
  <si>
    <t>10.3±0.5</t>
  </si>
  <si>
    <t>9.5±0.9</t>
  </si>
  <si>
    <t>6.1±0.2</t>
  </si>
  <si>
    <t>8±1.5</t>
  </si>
  <si>
    <t>12.4±1.1</t>
  </si>
  <si>
    <t>15.4±1.7</t>
  </si>
  <si>
    <t>12.5±2.7</t>
  </si>
  <si>
    <t>16.3±1.9</t>
  </si>
  <si>
    <t>28.1±3.4</t>
  </si>
  <si>
    <t>90.9±8.3</t>
  </si>
  <si>
    <t>63.5±2.7</t>
  </si>
  <si>
    <t>92.7±3.5</t>
  </si>
  <si>
    <t>202.7±5</t>
  </si>
  <si>
    <t>170.7±7.8</t>
  </si>
  <si>
    <t>217.9±8.4</t>
  </si>
  <si>
    <t>170.2±4.4</t>
  </si>
  <si>
    <t>91±2.6</t>
  </si>
  <si>
    <t>54±6.8</t>
  </si>
  <si>
    <t>251.8±7.8</t>
  </si>
  <si>
    <t>189.2±5.7</t>
  </si>
  <si>
    <t>191.8±9.9</t>
  </si>
  <si>
    <t>82.5±2.8</t>
  </si>
  <si>
    <t>140.8±2.9</t>
  </si>
  <si>
    <t>235±8.9</t>
  </si>
  <si>
    <t>102.3±6.4</t>
  </si>
  <si>
    <t>90.9±8.4</t>
  </si>
  <si>
    <t>311.3±52.8</t>
  </si>
  <si>
    <t>68.7±4.3</t>
  </si>
  <si>
    <t>1032.8±32.6</t>
  </si>
  <si>
    <t>141.3±5.4</t>
  </si>
  <si>
    <t>1051.1±56.9</t>
  </si>
  <si>
    <t>22.1±1.9</t>
  </si>
  <si>
    <t>133.8±8.1</t>
  </si>
  <si>
    <t>39.6±3.8</t>
  </si>
  <si>
    <t>74.4±5.1</t>
  </si>
  <si>
    <t>230.2±12.8</t>
  </si>
  <si>
    <t>343.7±15.1</t>
  </si>
  <si>
    <t>121.1±18.4</t>
  </si>
  <si>
    <t>8.5±1.2</t>
  </si>
  <si>
    <t>225.4±36.1</t>
  </si>
  <si>
    <t>12.2±0.9</t>
  </si>
  <si>
    <t>16.2±1.5</t>
  </si>
  <si>
    <t>31.2±2.1</t>
  </si>
  <si>
    <t>9.1±1.1</t>
  </si>
  <si>
    <t>17.4±0.8</t>
  </si>
  <si>
    <t>21.3±6.7</t>
  </si>
  <si>
    <t>9±1.8</t>
  </si>
  <si>
    <t>12.4±2.1</t>
  </si>
  <si>
    <t>608.5±61.2</t>
  </si>
  <si>
    <t>11.6±3.7</t>
  </si>
  <si>
    <t>639.5±54.3</t>
  </si>
  <si>
    <t>4779.3±238.3</t>
  </si>
  <si>
    <t>19.3±3.6</t>
  </si>
  <si>
    <t>4.3±3.1</t>
  </si>
  <si>
    <t>24.2±1.6</t>
  </si>
  <si>
    <t>69.8±5.9</t>
  </si>
  <si>
    <t>45.8±3.4</t>
  </si>
  <si>
    <t>85.4±4.3</t>
  </si>
  <si>
    <t>17.5±1.9</t>
  </si>
  <si>
    <t>42±2.3</t>
  </si>
  <si>
    <t>23±0.6</t>
  </si>
  <si>
    <t>18.4±3.3</t>
  </si>
  <si>
    <t>22.7±0.8</t>
  </si>
  <si>
    <t>29±2.5</t>
  </si>
  <si>
    <t>106.4±4.1</t>
  </si>
  <si>
    <t>77.7±6.2</t>
  </si>
  <si>
    <t>71.6±4</t>
  </si>
  <si>
    <t>206.8±3.2</t>
  </si>
  <si>
    <t>187.9±15.1</t>
  </si>
  <si>
    <t>220.7±13.1</t>
  </si>
  <si>
    <t>74.7±2.2</t>
  </si>
  <si>
    <t>174±5.1</t>
  </si>
  <si>
    <t>79.8±3.6</t>
  </si>
  <si>
    <t>40.6±1.6</t>
  </si>
  <si>
    <t>49.9±4.4</t>
  </si>
  <si>
    <t>33.8±2.3</t>
  </si>
  <si>
    <t>90.2±6.5</t>
  </si>
  <si>
    <t>70.4±3.2</t>
  </si>
  <si>
    <t>362.9±19.4</t>
  </si>
  <si>
    <t>155±9</t>
  </si>
  <si>
    <t>274.3±13.2</t>
  </si>
  <si>
    <t>68.7±5.3</t>
  </si>
  <si>
    <t>209.8±6.2</t>
  </si>
  <si>
    <t>284.7±5.4</t>
  </si>
  <si>
    <t>194.1±3.1</t>
  </si>
  <si>
    <t>82.5±2.9</t>
  </si>
  <si>
    <t>133±2</t>
  </si>
  <si>
    <t>122.7±8</t>
  </si>
  <si>
    <t>17.6±2.7</t>
  </si>
  <si>
    <t>91.1±3.7</t>
  </si>
  <si>
    <t>22.2±1.8</t>
  </si>
  <si>
    <t>503.2±17.5</t>
  </si>
  <si>
    <t>235±17.4</t>
  </si>
  <si>
    <t>320±6.7</t>
  </si>
  <si>
    <t>20.8±1.1</t>
  </si>
  <si>
    <t>126.7±2.3</t>
  </si>
  <si>
    <t>44.9±3.4</t>
  </si>
  <si>
    <t>7.7±1.7</t>
  </si>
  <si>
    <t>65.3±4.7</t>
  </si>
  <si>
    <t>28.8±1.7</t>
  </si>
  <si>
    <t>46.6±3.3</t>
  </si>
  <si>
    <t>27.9±2.5</t>
  </si>
  <si>
    <t>15±0.8</t>
  </si>
  <si>
    <t>93.8±5.1</t>
  </si>
  <si>
    <t>37.6±0.5</t>
  </si>
  <si>
    <t>15.9±2.6</t>
  </si>
  <si>
    <t>110.5±6.9</t>
  </si>
  <si>
    <t>84.4±4.1</t>
  </si>
  <si>
    <t>11±1.6</t>
  </si>
  <si>
    <t>122.3±10.1</t>
  </si>
  <si>
    <t>22.4±11.1</t>
  </si>
  <si>
    <t>12.5±3.1</t>
  </si>
  <si>
    <t>101.6±28.8</t>
  </si>
  <si>
    <t>1028±120.1</t>
  </si>
  <si>
    <t>10.7±6.1</t>
  </si>
  <si>
    <t>7.8±1</t>
  </si>
  <si>
    <t>6±0.5</t>
  </si>
  <si>
    <t>34.6±2.2</t>
  </si>
  <si>
    <t>14.9±2</t>
  </si>
  <si>
    <t>13.8±2.4</t>
  </si>
  <si>
    <t>8.7±3.7</t>
  </si>
  <si>
    <t>28.5±2.8</t>
  </si>
  <si>
    <t>57.2±1.6</t>
  </si>
  <si>
    <t>30.9±3.6</t>
  </si>
  <si>
    <t>18.7±1.5</t>
  </si>
  <si>
    <t>39.7±2.6</t>
  </si>
  <si>
    <t>26.9±0.8</t>
  </si>
  <si>
    <t>11.6±0.8</t>
  </si>
  <si>
    <t>45.2±2.9</t>
  </si>
  <si>
    <t>9.3±1.5</t>
  </si>
  <si>
    <t>17.7±2.9</t>
  </si>
  <si>
    <t>48.1±1.3</t>
  </si>
  <si>
    <t>20.8±4.7</t>
  </si>
  <si>
    <t>43.9±3.7</t>
  </si>
  <si>
    <t>29.3±5.2</t>
  </si>
  <si>
    <t>36.1±4.7</t>
  </si>
  <si>
    <t>14.9±2.2</t>
  </si>
  <si>
    <t>5.8±1.2</t>
  </si>
  <si>
    <t>4.8±0.8</t>
  </si>
  <si>
    <t>175±10.2</t>
  </si>
  <si>
    <t>7.6±4.7</t>
  </si>
  <si>
    <t>17.8±8</t>
  </si>
  <si>
    <t>10.2±3.5</t>
  </si>
  <si>
    <t>59.7±2.7</t>
  </si>
  <si>
    <t>74.7±0.6</t>
  </si>
  <si>
    <t>54.8±1.6</t>
  </si>
  <si>
    <t>52.9±3.9</t>
  </si>
  <si>
    <t>57.6±1.2</t>
  </si>
  <si>
    <t>38.8±1.9</t>
  </si>
  <si>
    <t>103.3±2.3</t>
  </si>
  <si>
    <t>125.9±2.2</t>
  </si>
  <si>
    <t>88±4.5</t>
  </si>
  <si>
    <t>37±4.5</t>
  </si>
  <si>
    <t>36.3±5.6</t>
  </si>
  <si>
    <t>62±2.4</t>
  </si>
  <si>
    <t>30.5±2.5</t>
  </si>
  <si>
    <t>124.7±4.1</t>
  </si>
  <si>
    <t>113.3±19.7</t>
  </si>
  <si>
    <t>7.7±0.8</t>
  </si>
  <si>
    <t>1651.3±89.3</t>
  </si>
  <si>
    <t>75.3±7.4</t>
  </si>
  <si>
    <t>9.7±1.7</t>
  </si>
  <si>
    <t>511.4±13.9</t>
  </si>
  <si>
    <t>721.5±16.1</t>
  </si>
  <si>
    <t>624.2±24.2</t>
  </si>
  <si>
    <t>762.7±10.6</t>
  </si>
  <si>
    <t>305.9±5.3</t>
  </si>
  <si>
    <t>802.6±15.4</t>
  </si>
  <si>
    <t>359.5±11.3</t>
  </si>
  <si>
    <t>539.9±4.6</t>
  </si>
  <si>
    <t>73.7±5.1</t>
  </si>
  <si>
    <t>429.1±23.4</t>
  </si>
  <si>
    <t>180±1.4</t>
  </si>
  <si>
    <t>361.7±20.4</t>
  </si>
  <si>
    <t>989.9±15.3</t>
  </si>
  <si>
    <t>1449.2±16.3</t>
  </si>
  <si>
    <t>1255±20.7</t>
  </si>
  <si>
    <t>300.1±6.2</t>
  </si>
  <si>
    <t>120.3±3.7</t>
  </si>
  <si>
    <t>165.7±6.5</t>
  </si>
  <si>
    <t>303.6±5.1</t>
  </si>
  <si>
    <t>417.5±16.2</t>
  </si>
  <si>
    <t>239.6±3</t>
  </si>
  <si>
    <t>332±15.4</t>
  </si>
  <si>
    <t>552.2±8.5</t>
  </si>
  <si>
    <t>48.2±2.5</t>
  </si>
  <si>
    <t>77.6±4</t>
  </si>
  <si>
    <t>952.5±17.7</t>
  </si>
  <si>
    <t>529±47.3</t>
  </si>
  <si>
    <t>92.9±4.8</t>
  </si>
  <si>
    <t>237.6±7.8</t>
  </si>
  <si>
    <t>116±6.3</t>
  </si>
  <si>
    <t>113.2±6.3</t>
  </si>
  <si>
    <t>230.3±7.6</t>
  </si>
  <si>
    <t>158.5±7.4</t>
  </si>
  <si>
    <t>165.4±6.1</t>
  </si>
  <si>
    <t>139.7±3.6</t>
  </si>
  <si>
    <t>188.5±6.8</t>
  </si>
  <si>
    <t>139.3±11.7</t>
  </si>
  <si>
    <t>124±2</t>
  </si>
  <si>
    <t>53±2.1</t>
  </si>
  <si>
    <t>128.2±13.4</t>
  </si>
  <si>
    <t>59.7±2.2</t>
  </si>
  <si>
    <t>121.3±10.4</t>
  </si>
  <si>
    <t>265.7±12.9</t>
  </si>
  <si>
    <t>183.2±10.1</t>
  </si>
  <si>
    <t>150.8±2.4</t>
  </si>
  <si>
    <t>13.9±1.6</t>
  </si>
  <si>
    <t>13.1±1.2</t>
  </si>
  <si>
    <t>12.8±2.7</t>
  </si>
  <si>
    <t>28.9±4.4</t>
  </si>
  <si>
    <t>32±4.4</t>
  </si>
  <si>
    <t>319.6±15.7</t>
  </si>
  <si>
    <t>3.7±2.1</t>
  </si>
  <si>
    <t>5.4±3.1</t>
  </si>
  <si>
    <t>6.3±3.5</t>
  </si>
  <si>
    <t>46.8±6.2</t>
  </si>
  <si>
    <t>704±31.3</t>
  </si>
  <si>
    <t>13±2.1</t>
  </si>
  <si>
    <t>11.3±1.2</t>
  </si>
  <si>
    <t>10±0.7</t>
  </si>
  <si>
    <t>8.4±1.2</t>
  </si>
  <si>
    <t>15.5±2.6</t>
  </si>
  <si>
    <t>12.2±3.3</t>
  </si>
  <si>
    <t>25.1±6.1</t>
  </si>
  <si>
    <t>38.6±2.5</t>
  </si>
  <si>
    <t>11.2±3.1</t>
  </si>
  <si>
    <t>212.7±15.7</t>
  </si>
  <si>
    <t>46.9±1.4</t>
  </si>
  <si>
    <t>183.2±27.1</t>
  </si>
  <si>
    <t>79.5±4.5</t>
  </si>
  <si>
    <t>42.8±2.6</t>
  </si>
  <si>
    <t>299.6±9.1</t>
  </si>
  <si>
    <t>170.1±8.7</t>
  </si>
  <si>
    <t>6.6±4.3</t>
  </si>
  <si>
    <t>12.8±1.1</t>
  </si>
  <si>
    <t>470.4±12.9</t>
  </si>
  <si>
    <t>103.4±7.2</t>
  </si>
  <si>
    <t>49.7±2.4</t>
  </si>
  <si>
    <t>5.6±2.9</t>
  </si>
  <si>
    <t>326.9±11.2</t>
  </si>
  <si>
    <t>7.6±1</t>
  </si>
  <si>
    <t>30.7±1.7</t>
  </si>
  <si>
    <t>3.1±1.9</t>
  </si>
  <si>
    <t>9±3.5</t>
  </si>
  <si>
    <t>248±2.8</t>
  </si>
  <si>
    <t>243.2±7.4</t>
  </si>
  <si>
    <t>638.2±80.1</t>
  </si>
  <si>
    <t>24.6±5.2</t>
  </si>
  <si>
    <t>117±5.3</t>
  </si>
  <si>
    <t>50.9±1.7</t>
  </si>
  <si>
    <t>29.6±4.1</t>
  </si>
  <si>
    <t>184.9±3.1</t>
  </si>
  <si>
    <t>86.8±2.1</t>
  </si>
  <si>
    <t>65.8±5.5</t>
  </si>
  <si>
    <t>19.4±3.1</t>
  </si>
  <si>
    <t>2684.7±241.9</t>
  </si>
  <si>
    <t>286.8±8.7</t>
  </si>
  <si>
    <t>749.2±74.3</t>
  </si>
  <si>
    <t>17.1±2.9</t>
  </si>
  <si>
    <t>269±10.4</t>
  </si>
  <si>
    <t>491.4±8.6</t>
  </si>
  <si>
    <t>437.3±3.2</t>
  </si>
  <si>
    <t>433.6±18.1</t>
  </si>
  <si>
    <t>169.5±5</t>
  </si>
  <si>
    <t>1271.6±43.7</t>
  </si>
  <si>
    <t>174.3±8.7</t>
  </si>
  <si>
    <t>782.9±26.2</t>
  </si>
  <si>
    <t>226.6±10.1</t>
  </si>
  <si>
    <t>363.2±7.6</t>
  </si>
  <si>
    <t>87.9±34.9</t>
  </si>
  <si>
    <t>649.6±14.3</t>
  </si>
  <si>
    <t>408±14.2</t>
  </si>
  <si>
    <t>113.9±10.7</t>
  </si>
  <si>
    <t>122.9±7</t>
  </si>
  <si>
    <t>43.4±0.8</t>
  </si>
  <si>
    <t>31.3±0.7</t>
  </si>
  <si>
    <t>65.5±3.1</t>
  </si>
  <si>
    <t>28.4±2.2</t>
  </si>
  <si>
    <t>56.6±4.9</t>
  </si>
  <si>
    <t>246.2±4.1</t>
  </si>
  <si>
    <t>59.7±1.7</t>
  </si>
  <si>
    <t>23.3±2.1</t>
  </si>
  <si>
    <t>119.7±6.4</t>
  </si>
  <si>
    <t>52.8±5.7</t>
  </si>
  <si>
    <t>30.9±2</t>
  </si>
  <si>
    <t>27±3.3</t>
  </si>
  <si>
    <t>28.8±4.4</t>
  </si>
  <si>
    <t>145.6±23.6</t>
  </si>
  <si>
    <t>2792.8±89.1</t>
  </si>
  <si>
    <t>55±5.8</t>
  </si>
  <si>
    <t>10.6±3.1</t>
  </si>
  <si>
    <t>4.8±2.2</t>
  </si>
  <si>
    <t>266.4±9</t>
  </si>
  <si>
    <t>494.6±15.5</t>
  </si>
  <si>
    <t>349.5±5.3</t>
  </si>
  <si>
    <t>658.7±13.2</t>
  </si>
  <si>
    <t>235.4±8</t>
  </si>
  <si>
    <t>376.4±11.2</t>
  </si>
  <si>
    <t>457.4±71.6</t>
  </si>
  <si>
    <t>451±8</t>
  </si>
  <si>
    <t>176.4±8.7</t>
  </si>
  <si>
    <t>173.3±9</t>
  </si>
  <si>
    <t>98.7±4.7</t>
  </si>
  <si>
    <t>64.6±10.3</t>
  </si>
  <si>
    <t>561.1±20.1</t>
  </si>
  <si>
    <t>226.2±16.6</t>
  </si>
  <si>
    <t>873.3±6.3</t>
  </si>
  <si>
    <t>21.8±1.9</t>
  </si>
  <si>
    <t>13.5±1.4</t>
  </si>
  <si>
    <t>593.5±23.2</t>
  </si>
  <si>
    <t>33.8±3.8</t>
  </si>
  <si>
    <t>8.5±2.7</t>
  </si>
  <si>
    <t>11.3±1.4</t>
  </si>
  <si>
    <t>7.8±2</t>
  </si>
  <si>
    <t>8.7±2.7</t>
  </si>
  <si>
    <t>16.6±5.7</t>
  </si>
  <si>
    <t>191.7±12</t>
  </si>
  <si>
    <t>23.9±3.5</t>
  </si>
  <si>
    <t>655.4±34.1</t>
  </si>
  <si>
    <t>19.5±5.5</t>
  </si>
  <si>
    <t>73.8±10</t>
  </si>
  <si>
    <t>11.9±2.9</t>
  </si>
  <si>
    <t>6.6±2.7</t>
  </si>
  <si>
    <t>13.9±1.4</t>
  </si>
  <si>
    <t>3599.8±341.4</t>
  </si>
  <si>
    <t>31.5±1.7</t>
  </si>
  <si>
    <t>968.7±61.1</t>
  </si>
  <si>
    <t>8±2.2</t>
  </si>
  <si>
    <t>12.9±0.8</t>
  </si>
  <si>
    <t>8.8±2.8</t>
  </si>
  <si>
    <t>183.1±38.4</t>
  </si>
  <si>
    <t>9.8±1.4</t>
  </si>
  <si>
    <t>12.9±2</t>
  </si>
  <si>
    <t>5.7±0.4</t>
  </si>
  <si>
    <t>13.3±2.5</t>
  </si>
  <si>
    <t>17.8±2</t>
  </si>
  <si>
    <t>14.8±1.3</t>
  </si>
  <si>
    <t>12±2.9</t>
  </si>
  <si>
    <t>152.2±40.9</t>
  </si>
  <si>
    <t>10.7±1.7</t>
  </si>
  <si>
    <t>27.8±2.4</t>
  </si>
  <si>
    <t>814.2±93.6</t>
  </si>
  <si>
    <t>35.8±8.1</t>
  </si>
  <si>
    <t>10±1.6</t>
  </si>
  <si>
    <t>11±3.4</t>
  </si>
  <si>
    <t>10.7±2.9</t>
  </si>
  <si>
    <t>8.6±2.7</t>
  </si>
  <si>
    <t>11.2±0.7</t>
  </si>
  <si>
    <t>597.8±45.2</t>
  </si>
  <si>
    <t>4765.9±289.2</t>
  </si>
  <si>
    <t>35±28.5</t>
  </si>
  <si>
    <t>20.6±2.8</t>
  </si>
  <si>
    <t>71.1±8.2</t>
  </si>
  <si>
    <t>58.6±0.6</t>
  </si>
  <si>
    <t>12.3±1.8</t>
  </si>
  <si>
    <t>8.1±3.6</t>
  </si>
  <si>
    <t>13.4±3.9</t>
  </si>
  <si>
    <t>88.5±7.8</t>
  </si>
  <si>
    <t>4.8±3.3</t>
  </si>
  <si>
    <t>63.6±4.1</t>
  </si>
  <si>
    <t>991.6±88.2</t>
  </si>
  <si>
    <t>6.7±3.3</t>
  </si>
  <si>
    <t>456.3±69</t>
  </si>
  <si>
    <t>5.7±2.4</t>
  </si>
  <si>
    <t>7.6±4.1</t>
  </si>
  <si>
    <t>110.8±2.3</t>
  </si>
  <si>
    <t>92.7±2.9</t>
  </si>
  <si>
    <t>85.8±3.1</t>
  </si>
  <si>
    <t>75.5±7.8</t>
  </si>
  <si>
    <t>94±3</t>
  </si>
  <si>
    <t>89.5±4</t>
  </si>
  <si>
    <t>92.2±3.6</t>
  </si>
  <si>
    <t>195.5±3.5</t>
  </si>
  <si>
    <t>64.4±2.3</t>
  </si>
  <si>
    <t>715.6±28.9</t>
  </si>
  <si>
    <t>105±3.7</t>
  </si>
  <si>
    <t>219.3±14.7</t>
  </si>
  <si>
    <t>118.2±5.3</t>
  </si>
  <si>
    <t>73±2.7</t>
  </si>
  <si>
    <t>245.3±4</t>
  </si>
  <si>
    <t>72.3±4.6</t>
  </si>
  <si>
    <t>32.7±3.1</t>
  </si>
  <si>
    <t>33.9±4.2</t>
  </si>
  <si>
    <t>36.9±3.4</t>
  </si>
  <si>
    <t>36.9±1.7</t>
  </si>
  <si>
    <t>60.3±2.6</t>
  </si>
  <si>
    <t>459.9±7</t>
  </si>
  <si>
    <t>24±1.7</t>
  </si>
  <si>
    <t>28.7±0.7</t>
  </si>
  <si>
    <t>88.2±26.5</t>
  </si>
  <si>
    <t>33.4±4</t>
  </si>
  <si>
    <t>46.8±1.9</t>
  </si>
  <si>
    <t>72.8±9</t>
  </si>
  <si>
    <t>284±10.3</t>
  </si>
  <si>
    <t>543.4±12.4</t>
  </si>
  <si>
    <t>326.5±17.6</t>
  </si>
  <si>
    <t>356.3±14.8</t>
  </si>
  <si>
    <t>248.3±5.3</t>
  </si>
  <si>
    <t>271±6.3</t>
  </si>
  <si>
    <t>289.6±17.1</t>
  </si>
  <si>
    <t>310±2.3</t>
  </si>
  <si>
    <t>109.2±3.2</t>
  </si>
  <si>
    <t>336.4±16.4</t>
  </si>
  <si>
    <t>229.4±4.4</t>
  </si>
  <si>
    <t>152.8±4.7</t>
  </si>
  <si>
    <t>549±19.3</t>
  </si>
  <si>
    <t>335.7±25</t>
  </si>
  <si>
    <t>248.6±2</t>
  </si>
  <si>
    <t>29.6±1.6</t>
  </si>
  <si>
    <t>6.8±0.3</t>
  </si>
  <si>
    <t>8.4±3.9</t>
  </si>
  <si>
    <t>8.7±1.5</t>
  </si>
  <si>
    <t>18.9±1.8</t>
  </si>
  <si>
    <t>49.9±3.8</t>
  </si>
  <si>
    <t>26.8±4.5</t>
  </si>
  <si>
    <t>30.9±2.8</t>
  </si>
  <si>
    <t>36.6±1.7</t>
  </si>
  <si>
    <t>21.1±1.7</t>
  </si>
  <si>
    <t>63.3±5.7</t>
  </si>
  <si>
    <t>22.4±3.8</t>
  </si>
  <si>
    <t>64.1±2.4</t>
  </si>
  <si>
    <t>47.1±4.4</t>
  </si>
  <si>
    <t>48.7±6.7</t>
  </si>
  <si>
    <t>53.1±8.9</t>
  </si>
  <si>
    <t>36.4±4.3</t>
  </si>
  <si>
    <t>153.5±15.2</t>
  </si>
  <si>
    <t>40.5±5.7</t>
  </si>
  <si>
    <t>95.5±4.5</t>
  </si>
  <si>
    <t>61±6.6</t>
  </si>
  <si>
    <t>163.3±33.1</t>
  </si>
  <si>
    <t>7.1±1.1</t>
  </si>
  <si>
    <t>6.8±1.6</t>
  </si>
  <si>
    <t>232.3±28.5</t>
  </si>
  <si>
    <t>16±1.1</t>
  </si>
  <si>
    <t>11.8±1.6</t>
  </si>
  <si>
    <t>61.4±5.1</t>
  </si>
  <si>
    <t>6.2±3.1</t>
  </si>
  <si>
    <t>8.8±1.7</t>
  </si>
  <si>
    <t>11.9±3.1</t>
  </si>
  <si>
    <t>4.6±0.7</t>
  </si>
  <si>
    <t>9.4±0.8</t>
  </si>
  <si>
    <t>7.4±2.1</t>
  </si>
  <si>
    <t>278.2±32.3</t>
  </si>
  <si>
    <t>71.8±2.6</t>
  </si>
  <si>
    <t>21.7±2.9</t>
  </si>
  <si>
    <t>206.1±6.2</t>
  </si>
  <si>
    <t>391.4±6.6</t>
  </si>
  <si>
    <t>326.3±15.2</t>
  </si>
  <si>
    <t>268.2±8.9</t>
  </si>
  <si>
    <t>317.8±2.8</t>
  </si>
  <si>
    <t>288.4±9.3</t>
  </si>
  <si>
    <t>205.5±6.6</t>
  </si>
  <si>
    <t>251.5±5</t>
  </si>
  <si>
    <t>315±13</t>
  </si>
  <si>
    <t>429.5±25.1</t>
  </si>
  <si>
    <t>249.7±4.8</t>
  </si>
  <si>
    <t>278.4±17.3</t>
  </si>
  <si>
    <t>321.9±8.4</t>
  </si>
  <si>
    <t>316.5±14.1</t>
  </si>
  <si>
    <t>731±24.7</t>
  </si>
  <si>
    <t>238.3±33</t>
  </si>
  <si>
    <t>4.2±1.8</t>
  </si>
  <si>
    <t>3.1±2.2</t>
  </si>
  <si>
    <t>1719.3±323.8</t>
  </si>
  <si>
    <t>19.6±4</t>
  </si>
  <si>
    <t>4±0.5</t>
  </si>
  <si>
    <t>565.8±36.8</t>
  </si>
  <si>
    <t>69.3±40.9</t>
  </si>
  <si>
    <t>117.7±23.1</t>
  </si>
  <si>
    <t>1416.2±193.9</t>
  </si>
  <si>
    <t>5.9±2.4</t>
  </si>
  <si>
    <t>4.1±2.6</t>
  </si>
  <si>
    <t>3.5±2</t>
  </si>
  <si>
    <t>6.1±2</t>
  </si>
  <si>
    <t>5±3</t>
  </si>
  <si>
    <t>2.2±0.2</t>
  </si>
  <si>
    <t>177.3±12.3</t>
  </si>
  <si>
    <t>5.3±0.4</t>
  </si>
  <si>
    <t>1666.8±26.6</t>
  </si>
  <si>
    <t>198.8±109.3</t>
  </si>
  <si>
    <t>258.3±95</t>
  </si>
  <si>
    <t>2338.8±311.5</t>
  </si>
  <si>
    <t>5.1±0.4</t>
  </si>
  <si>
    <t>4.6±2.3</t>
  </si>
  <si>
    <t>101.9±3.5</t>
  </si>
  <si>
    <t>25.4±1.4</t>
  </si>
  <si>
    <t>560.6±36.1</t>
  </si>
  <si>
    <t>299.7±11.5</t>
  </si>
  <si>
    <t>162.2±5.1</t>
  </si>
  <si>
    <t>6.4±3.3</t>
  </si>
  <si>
    <t>1083.7±193.6</t>
  </si>
  <si>
    <t>24.8±3.3</t>
  </si>
  <si>
    <t>567.5±15.9</t>
  </si>
  <si>
    <t>81±6.3</t>
  </si>
  <si>
    <t>157.8±11.7</t>
  </si>
  <si>
    <t>2903.6±51.3</t>
  </si>
  <si>
    <t>14±5.9</t>
  </si>
  <si>
    <t>117.8±27</t>
  </si>
  <si>
    <t>2156.8±55.3</t>
  </si>
  <si>
    <t>13.8±1.3</t>
  </si>
  <si>
    <t>6.9±0.7</t>
  </si>
  <si>
    <t>5.3±2.3</t>
  </si>
  <si>
    <t>11.9±1.2</t>
  </si>
  <si>
    <t>8.7±3.6</t>
  </si>
  <si>
    <t>15.3±3.4</t>
  </si>
  <si>
    <t>186.6±28.3</t>
  </si>
  <si>
    <t>2611.6±22.2</t>
  </si>
  <si>
    <t>624.3±16.4</t>
  </si>
  <si>
    <t>26.7±12.1</t>
  </si>
  <si>
    <t>7.6±2</t>
  </si>
  <si>
    <t>55.5±9.3</t>
  </si>
  <si>
    <t>117.5±26.9</t>
  </si>
  <si>
    <t>1947.2±40.2</t>
  </si>
  <si>
    <t>36.6±3</t>
  </si>
  <si>
    <t>992.7±87.4</t>
  </si>
  <si>
    <t>35±8.6</t>
  </si>
  <si>
    <t>6005.6±214.5</t>
  </si>
  <si>
    <t>12.2±0.8</t>
  </si>
  <si>
    <t>12.2±11.1</t>
  </si>
  <si>
    <t>22.4±8.5</t>
  </si>
  <si>
    <t>307.6±3.6</t>
  </si>
  <si>
    <t>257.4±3</t>
  </si>
  <si>
    <t>201.7±6.3</t>
  </si>
  <si>
    <t>244.8±6</t>
  </si>
  <si>
    <t>204.5±4</t>
  </si>
  <si>
    <t>207.6±12.2</t>
  </si>
  <si>
    <t>328.6±35.9</t>
  </si>
  <si>
    <t>406.8±8.9</t>
  </si>
  <si>
    <t>1107.1±37.4</t>
  </si>
  <si>
    <t>210.4±9.4</t>
  </si>
  <si>
    <t>203.2±14.7</t>
  </si>
  <si>
    <t>255.7±22.2</t>
  </si>
  <si>
    <t>282.6±3</t>
  </si>
  <si>
    <t>225.4±10.9</t>
  </si>
  <si>
    <t>197±8</t>
  </si>
  <si>
    <t>83.1±4.5</t>
  </si>
  <si>
    <t>124.6±9</t>
  </si>
  <si>
    <t>75.5±1.6</t>
  </si>
  <si>
    <t>104.1±16.5</t>
  </si>
  <si>
    <t>106±4.4</t>
  </si>
  <si>
    <t>60.6±4.1</t>
  </si>
  <si>
    <t>125.1±14.3</t>
  </si>
  <si>
    <t>1539.1±43.7</t>
  </si>
  <si>
    <t>188.6±12.8</t>
  </si>
  <si>
    <t>117.2±17.2</t>
  </si>
  <si>
    <t>172.2±16.8</t>
  </si>
  <si>
    <t>13.5±2</t>
  </si>
  <si>
    <t>183.7±26.2</t>
  </si>
  <si>
    <t>1301.6±49.9</t>
  </si>
  <si>
    <t>1309.8±40.8</t>
  </si>
  <si>
    <t>27.7±15.6</t>
  </si>
  <si>
    <t>1607.8±114.2</t>
  </si>
  <si>
    <t>13.2±4.1</t>
  </si>
  <si>
    <t>11.5±5.9</t>
  </si>
  <si>
    <t>39.8±2.8</t>
  </si>
  <si>
    <t>246.2±8.7</t>
  </si>
  <si>
    <t>87.6±6.1</t>
  </si>
  <si>
    <t>69.4±4.1</t>
  </si>
  <si>
    <t>51.7±1.1</t>
  </si>
  <si>
    <t>80.5±5</t>
  </si>
  <si>
    <t>128.5±6.8</t>
  </si>
  <si>
    <t>55.2±1.8</t>
  </si>
  <si>
    <t>20.4±1.1</t>
  </si>
  <si>
    <t>46.7±2.4</t>
  </si>
  <si>
    <t>51.4±3.6</t>
  </si>
  <si>
    <t>31.6±4.2</t>
  </si>
  <si>
    <t>387.9±3.3</t>
  </si>
  <si>
    <t>83.8±2.2</t>
  </si>
  <si>
    <t>84.7±5</t>
  </si>
  <si>
    <t>48.8±8.1</t>
  </si>
  <si>
    <t>1.4±0.9</t>
  </si>
  <si>
    <t>8.3±1.5</t>
  </si>
  <si>
    <t>7.3±3.5</t>
  </si>
  <si>
    <t>401.1±23.6</t>
  </si>
  <si>
    <t>101.4±3.8</t>
  </si>
  <si>
    <t>193.7±7.4</t>
  </si>
  <si>
    <t>40.7±5.4</t>
  </si>
  <si>
    <t>3626.5±93.8</t>
  </si>
  <si>
    <t>470.7±34.4</t>
  </si>
  <si>
    <t>30.1±6.4</t>
  </si>
  <si>
    <t>19±1.4</t>
  </si>
  <si>
    <t>246.2±18.8</t>
  </si>
  <si>
    <t>320.2±20.5</t>
  </si>
  <si>
    <t>275.5±38.4</t>
  </si>
  <si>
    <t>836.8±102.8</t>
  </si>
  <si>
    <t>213.2±11.9</t>
  </si>
  <si>
    <t>397.4±12</t>
  </si>
  <si>
    <t>1480.6±46.6</t>
  </si>
  <si>
    <t>1484.5±252.8</t>
  </si>
  <si>
    <t>5783.8±294.9</t>
  </si>
  <si>
    <t>4.9±1.8</t>
  </si>
  <si>
    <t>6.3±2.9</t>
  </si>
  <si>
    <t>30.5±27.5</t>
  </si>
  <si>
    <t>14±4.6</t>
  </si>
  <si>
    <t>17.1±2.4</t>
  </si>
  <si>
    <t>1419±115</t>
  </si>
  <si>
    <t>5.9±1.5</t>
  </si>
  <si>
    <t>8.6±1.3</t>
  </si>
  <si>
    <t>4896.2±170.2</t>
  </si>
  <si>
    <t>16.4±2.2</t>
  </si>
  <si>
    <t>5.1±3.1</t>
  </si>
  <si>
    <t>11.4±3.7</t>
  </si>
  <si>
    <t>24.5±3</t>
  </si>
  <si>
    <t>62.7±32.8</t>
  </si>
  <si>
    <t>23.4±9.3</t>
  </si>
  <si>
    <t>27.8±4.3</t>
  </si>
  <si>
    <t>13.1±0.9</t>
  </si>
  <si>
    <t>28.2±2.9</t>
  </si>
  <si>
    <t>19.6±1</t>
  </si>
  <si>
    <t>11±2.1</t>
  </si>
  <si>
    <t>11.8±0.9</t>
  </si>
  <si>
    <t>16.1±1.1</t>
  </si>
  <si>
    <t>12.5±4.7</t>
  </si>
  <si>
    <t>1290.6±288.2</t>
  </si>
  <si>
    <t>5996.1±246.1</t>
  </si>
  <si>
    <t>9.5±1</t>
  </si>
  <si>
    <t>6.7±3.5</t>
  </si>
  <si>
    <t>10.7±4.4</t>
  </si>
  <si>
    <t>6.5±3</t>
  </si>
  <si>
    <t>7.5±1.1</t>
  </si>
  <si>
    <t>3.9±2.5</t>
  </si>
  <si>
    <t>492.9±65.3</t>
  </si>
  <si>
    <t>2.6±0.2</t>
  </si>
  <si>
    <t>10.7±4.2</t>
  </si>
  <si>
    <t>4349.4±160.8</t>
  </si>
  <si>
    <t>519.7±22.7</t>
  </si>
  <si>
    <t>3105.1±889.4</t>
  </si>
  <si>
    <t>1933±32.8</t>
  </si>
  <si>
    <t>14.6±2.3</t>
  </si>
  <si>
    <t>11.1±3.7</t>
  </si>
  <si>
    <t>131±6.6</t>
  </si>
  <si>
    <t>208.8±7</t>
  </si>
  <si>
    <t>127.2±5.1</t>
  </si>
  <si>
    <t>98.8±1.8</t>
  </si>
  <si>
    <t>133.1±2</t>
  </si>
  <si>
    <t>132.8±3.5</t>
  </si>
  <si>
    <t>146.6±9.9</t>
  </si>
  <si>
    <t>178.1±6</t>
  </si>
  <si>
    <t>426±5.5</t>
  </si>
  <si>
    <t>152.6±15.1</t>
  </si>
  <si>
    <t>181.9±11.1</t>
  </si>
  <si>
    <t>156.7±4.3</t>
  </si>
  <si>
    <t>181.2±5.5</t>
  </si>
  <si>
    <t>124.4±11.9</t>
  </si>
  <si>
    <t>148.4±7.2</t>
  </si>
  <si>
    <t>114.1±8.1</t>
  </si>
  <si>
    <t>117±6.9</t>
  </si>
  <si>
    <t>82.5±3.8</t>
  </si>
  <si>
    <t>122.3±4</t>
  </si>
  <si>
    <t>58.3±5.9</t>
  </si>
  <si>
    <t>69.7±7.9</t>
  </si>
  <si>
    <t>154.1±5.4</t>
  </si>
  <si>
    <t>167.5±3.2</t>
  </si>
  <si>
    <t>144.1±8.8</t>
  </si>
  <si>
    <t>147.3±7.7</t>
  </si>
  <si>
    <t>134.9±9.9</t>
  </si>
  <si>
    <t>110.2±8.2</t>
  </si>
  <si>
    <t>161.8±7.1</t>
  </si>
  <si>
    <t>119.6±7.6</t>
  </si>
  <si>
    <t>108±11.4</t>
  </si>
  <si>
    <t>245±7.5</t>
  </si>
  <si>
    <t>262.5±8.4</t>
  </si>
  <si>
    <t>220.5±5.8</t>
  </si>
  <si>
    <t>178.9±9</t>
  </si>
  <si>
    <t>427.6±22.6</t>
  </si>
  <si>
    <t>260.9±13.4</t>
  </si>
  <si>
    <t>404.6±20.7</t>
  </si>
  <si>
    <t>336.4±5.4</t>
  </si>
  <si>
    <t>504.2±24.4</t>
  </si>
  <si>
    <t>292±11.4</t>
  </si>
  <si>
    <t>432.1±12.1</t>
  </si>
  <si>
    <t>233.8±29.1</t>
  </si>
  <si>
    <t>262.1±11.6</t>
  </si>
  <si>
    <t>170±5.9</t>
  </si>
  <si>
    <t>485.3±28.8</t>
  </si>
  <si>
    <t>59.7±3.6</t>
  </si>
  <si>
    <t>19.3±2.5</t>
  </si>
  <si>
    <t>9.8±2.9</t>
  </si>
  <si>
    <t>10.9±3.2</t>
  </si>
  <si>
    <t>13.2±1.9</t>
  </si>
  <si>
    <t>729.2±1.7</t>
  </si>
  <si>
    <t>47.9±21.8</t>
  </si>
  <si>
    <t>22.4±2.8</t>
  </si>
  <si>
    <t>14.2±2.4</t>
  </si>
  <si>
    <t>17.2±4.8</t>
  </si>
  <si>
    <t>48.5±3</t>
  </si>
  <si>
    <t>6.4±0.3</t>
  </si>
  <si>
    <t>9±0.8</t>
  </si>
  <si>
    <t>4.4±1</t>
  </si>
  <si>
    <t>674.3±19.3</t>
  </si>
  <si>
    <t>60.1±32</t>
  </si>
  <si>
    <t>17.1±1.6</t>
  </si>
  <si>
    <t>192±20.9</t>
  </si>
  <si>
    <t>22.8±11.5</t>
  </si>
  <si>
    <t>6.8±2.5</t>
  </si>
  <si>
    <t>128.2±7.6</t>
  </si>
  <si>
    <t>126.7±5.5</t>
  </si>
  <si>
    <t>92.8±4.8</t>
  </si>
  <si>
    <t>21.4±1.8</t>
  </si>
  <si>
    <t>1594.5±84.9</t>
  </si>
  <si>
    <t>35.5±0.7</t>
  </si>
  <si>
    <t>9.9±0.6</t>
  </si>
  <si>
    <t>81.4±3.1</t>
  </si>
  <si>
    <t>12.8±4</t>
  </si>
  <si>
    <t>16.6±2.9</t>
  </si>
  <si>
    <t>42.8±1.7</t>
  </si>
  <si>
    <t>148.9±10.9</t>
  </si>
  <si>
    <t>62.8±3.2</t>
  </si>
  <si>
    <t>40.2±5.2</t>
  </si>
  <si>
    <t>180.5±32</t>
  </si>
  <si>
    <t>53.2±16.5</t>
  </si>
  <si>
    <t>82.1±23.1</t>
  </si>
  <si>
    <t>9.7±2.1</t>
  </si>
  <si>
    <t>5.2±3.8</t>
  </si>
  <si>
    <t>246.7±142</t>
  </si>
  <si>
    <t>291.3±58.7</t>
  </si>
  <si>
    <t>22860.4±1391.3</t>
  </si>
  <si>
    <t>337.3±70.6</t>
  </si>
  <si>
    <t>3367.4±52.6</t>
  </si>
  <si>
    <t>747.2±55.5</t>
  </si>
  <si>
    <t>17.6±6</t>
  </si>
  <si>
    <t>898±214</t>
  </si>
  <si>
    <t>32.1±10.5</t>
  </si>
  <si>
    <t>21.6±3.4</t>
  </si>
  <si>
    <t>931.2±71.6</t>
  </si>
  <si>
    <t>714.4±27.8</t>
  </si>
  <si>
    <t>488.9±25.4</t>
  </si>
  <si>
    <t>251.4±12.1</t>
  </si>
  <si>
    <t>1212.9±51</t>
  </si>
  <si>
    <t>557.8±15.7</t>
  </si>
  <si>
    <t>3175.4±82.7</t>
  </si>
  <si>
    <t>1103.1±20.8</t>
  </si>
  <si>
    <t>610.6±14.1</t>
  </si>
  <si>
    <t>331.1±30.2</t>
  </si>
  <si>
    <t>2800.3±119.1</t>
  </si>
  <si>
    <t>1411±146.7</t>
  </si>
  <si>
    <t>828.2±31.9</t>
  </si>
  <si>
    <t>381±41.2</t>
  </si>
  <si>
    <t>623.6±53.5</t>
  </si>
  <si>
    <t>10±5.5</t>
  </si>
  <si>
    <t>8.1±2.1</t>
  </si>
  <si>
    <t>8.6±1.7</t>
  </si>
  <si>
    <t>7.8±1.7</t>
  </si>
  <si>
    <t>13.1±3</t>
  </si>
  <si>
    <t>2.7±1.7</t>
  </si>
  <si>
    <t>4.3±3.3</t>
  </si>
  <si>
    <t>6.7±1.4</t>
  </si>
  <si>
    <t>22±2.6</t>
  </si>
  <si>
    <t>22.5±4.4</t>
  </si>
  <si>
    <t>4.2±0.9</t>
  </si>
  <si>
    <t>11.2±2.8</t>
  </si>
  <si>
    <t>8.8±1.3</t>
  </si>
  <si>
    <t>23.9±2.8</t>
  </si>
  <si>
    <t>13±3.7</t>
  </si>
  <si>
    <t>173.1±17.9</t>
  </si>
  <si>
    <t>51.3±21.1</t>
  </si>
  <si>
    <t>77.1±64.8</t>
  </si>
  <si>
    <t>1322.5±31.2</t>
  </si>
  <si>
    <t>5.7±0.2</t>
  </si>
  <si>
    <t>6.1±1.3</t>
  </si>
  <si>
    <t>14.8±2.6</t>
  </si>
  <si>
    <t>20.5±8.3</t>
  </si>
  <si>
    <t>158.1±9.1</t>
  </si>
  <si>
    <t>456.4±19.2</t>
  </si>
  <si>
    <t>1356.8±29.9</t>
  </si>
  <si>
    <t>878.2±31.4</t>
  </si>
  <si>
    <t>398.7±10.7</t>
  </si>
  <si>
    <t>529.1±22.4</t>
  </si>
  <si>
    <t>862.3±15.7</t>
  </si>
  <si>
    <t>189.6±10.1</t>
  </si>
  <si>
    <t>348.3±9.3</t>
  </si>
  <si>
    <t>534.5±9.4</t>
  </si>
  <si>
    <t>692.5±17.1</t>
  </si>
  <si>
    <t>73.4±9.1</t>
  </si>
  <si>
    <t>257.8±16.3</t>
  </si>
  <si>
    <t>1714.3±57.5</t>
  </si>
  <si>
    <t>611.7±50.9</t>
  </si>
  <si>
    <t>1325.2±86.9</t>
  </si>
  <si>
    <t>144.5±8</t>
  </si>
  <si>
    <t>37±3.2</t>
  </si>
  <si>
    <t>700.9±41.4</t>
  </si>
  <si>
    <t>18.8±3</t>
  </si>
  <si>
    <t>71±6.2</t>
  </si>
  <si>
    <t>59.4±2.2</t>
  </si>
  <si>
    <t>26.1±5</t>
  </si>
  <si>
    <t>21.9±2.1</t>
  </si>
  <si>
    <t>10.9±2.7</t>
  </si>
  <si>
    <t>40.2±5.1</t>
  </si>
  <si>
    <t>34.4±4.6</t>
  </si>
  <si>
    <t>751.5±33.5</t>
  </si>
  <si>
    <t>19.4±5.6</t>
  </si>
  <si>
    <t>32.9±3</t>
  </si>
  <si>
    <t>1191.6±31.4</t>
  </si>
  <si>
    <t>481.4±67.8</t>
  </si>
  <si>
    <t>2547.8±104</t>
  </si>
  <si>
    <t>6.9±3</t>
  </si>
  <si>
    <t>161.5±31.6</t>
  </si>
  <si>
    <t>2619.6±232</t>
  </si>
  <si>
    <t>4.7±0.7</t>
  </si>
  <si>
    <t>7.4±1</t>
  </si>
  <si>
    <t>6.9±3.5</t>
  </si>
  <si>
    <t>14.6±0.8</t>
  </si>
  <si>
    <t>308.3±47.6</t>
  </si>
  <si>
    <t>5.3±1.5</t>
  </si>
  <si>
    <t>9.9±2.7</t>
  </si>
  <si>
    <t>634±88.4</t>
  </si>
  <si>
    <t>6.3±0.7</t>
  </si>
  <si>
    <t>12.8±0.9</t>
  </si>
  <si>
    <t>4773.2±253.4</t>
  </si>
  <si>
    <t>9.8±1.1</t>
  </si>
  <si>
    <t>14.2±1.9</t>
  </si>
  <si>
    <t>14.4±2.7</t>
  </si>
  <si>
    <t>21.4±1.7</t>
  </si>
  <si>
    <t>24.9±5.2</t>
  </si>
  <si>
    <t>568.7±61.6</t>
  </si>
  <si>
    <t>4010±208.8</t>
  </si>
  <si>
    <t>15.4±1.1</t>
  </si>
  <si>
    <t>9.4±3.3</t>
  </si>
  <si>
    <t>346.1±19.8</t>
  </si>
  <si>
    <t>177.1±7.1</t>
  </si>
  <si>
    <t>439.4±17.9</t>
  </si>
  <si>
    <t>243.3±10.2</t>
  </si>
  <si>
    <t>94.9±5.1</t>
  </si>
  <si>
    <t>253.6±9.9</t>
  </si>
  <si>
    <t>105.1±4.1</t>
  </si>
  <si>
    <t>22.3±1.1</t>
  </si>
  <si>
    <t>106.4±6.6</t>
  </si>
  <si>
    <t>180.2±4.9</t>
  </si>
  <si>
    <t>695.4±58.1</t>
  </si>
  <si>
    <t>230.7±9.4</t>
  </si>
  <si>
    <t>1165.1±35.5</t>
  </si>
  <si>
    <t>118.7±9.8</t>
  </si>
  <si>
    <t>36.6±4.8</t>
  </si>
  <si>
    <t>65.5±5.6</t>
  </si>
  <si>
    <t>13.6±0.6</t>
  </si>
  <si>
    <t>9.3±0.8</t>
  </si>
  <si>
    <t>3.5±1.9</t>
  </si>
  <si>
    <t>19.4±1.6</t>
  </si>
  <si>
    <t>142.2±10.8</t>
  </si>
  <si>
    <t>81.7±2.8</t>
  </si>
  <si>
    <t>10.4±1.2</t>
  </si>
  <si>
    <t>493.1±23.5</t>
  </si>
  <si>
    <t>138.1±11.8</t>
  </si>
  <si>
    <t>6.3±2.1</t>
  </si>
  <si>
    <t>38±6.5</t>
  </si>
  <si>
    <t>274.2±13.6</t>
  </si>
  <si>
    <t>9.4±2.6</t>
  </si>
  <si>
    <t>50.3±15.6</t>
  </si>
  <si>
    <t>49.8±2.8</t>
  </si>
  <si>
    <t>17.6±0.7</t>
  </si>
  <si>
    <t>542.6±40.4</t>
  </si>
  <si>
    <t>274.7±70.6</t>
  </si>
  <si>
    <t>8.3±4.2</t>
  </si>
  <si>
    <t>29±2.9</t>
  </si>
  <si>
    <t>10.5±2</t>
  </si>
  <si>
    <t>43.6±1.1</t>
  </si>
  <si>
    <t>11.5±4.3</t>
  </si>
  <si>
    <t>24±2.2</t>
  </si>
  <si>
    <t>387.1±15</t>
  </si>
  <si>
    <t>94.9±6</t>
  </si>
  <si>
    <t>162.7±6</t>
  </si>
  <si>
    <t>63.1±5.1</t>
  </si>
  <si>
    <t>141±6.1</t>
  </si>
  <si>
    <t>80.1±5.6</t>
  </si>
  <si>
    <t>30±2.4</t>
  </si>
  <si>
    <t>469.2±30.1</t>
  </si>
  <si>
    <t>437.5±9.2</t>
  </si>
  <si>
    <t>21.8±5.6</t>
  </si>
  <si>
    <t>250.4±19.7</t>
  </si>
  <si>
    <t>111.3±5</t>
  </si>
  <si>
    <t>118.8±3.9</t>
  </si>
  <si>
    <t>73.5±3.7</t>
  </si>
  <si>
    <t>105±3.3</t>
  </si>
  <si>
    <t>90±2.2</t>
  </si>
  <si>
    <t>87.5±3.8</t>
  </si>
  <si>
    <t>70.1±2.8</t>
  </si>
  <si>
    <t>122.7±3.5</t>
  </si>
  <si>
    <t>315±4</t>
  </si>
  <si>
    <t>105±6.7</t>
  </si>
  <si>
    <t>74.4±8.2</t>
  </si>
  <si>
    <t>87.3±7.8</t>
  </si>
  <si>
    <t>145.8±3.3</t>
  </si>
  <si>
    <t>107.4±2.8</t>
  </si>
  <si>
    <t>104±6</t>
  </si>
  <si>
    <t>69.7±7.1</t>
  </si>
  <si>
    <t>11.7±0.8</t>
  </si>
  <si>
    <t>384.3±18.9</t>
  </si>
  <si>
    <t>640±24.1</t>
  </si>
  <si>
    <t>11.9±0.9</t>
  </si>
  <si>
    <t>144.8±7.1</t>
  </si>
  <si>
    <t>11.5±2.4</t>
  </si>
  <si>
    <t>11.6±1.5</t>
  </si>
  <si>
    <t>9.9±3.4</t>
  </si>
  <si>
    <t>7.1±1.2</t>
  </si>
  <si>
    <t>95.1±3.4</t>
  </si>
  <si>
    <t>7.7±0.9</t>
  </si>
  <si>
    <t>449±14.3</t>
  </si>
  <si>
    <t>618.2±16.3</t>
  </si>
  <si>
    <t>83.1±5.6</t>
  </si>
  <si>
    <t>105.4±3.8</t>
  </si>
  <si>
    <t>132.4±3.1</t>
  </si>
  <si>
    <t>156±6.3</t>
  </si>
  <si>
    <t>283.8±13.1</t>
  </si>
  <si>
    <t>112±2</t>
  </si>
  <si>
    <t>263.4±20.7</t>
  </si>
  <si>
    <t>73.9±2.6</t>
  </si>
  <si>
    <t>8.2±0.5</t>
  </si>
  <si>
    <t>269.8±12.6</t>
  </si>
  <si>
    <t>121.9±7.5</t>
  </si>
  <si>
    <t>19.9±1.6</t>
  </si>
  <si>
    <t>88.6±3.4</t>
  </si>
  <si>
    <t>15.6±1.3</t>
  </si>
  <si>
    <t>311.8±22</t>
  </si>
  <si>
    <t>567.6±19.1</t>
  </si>
  <si>
    <t>6.8±0.5</t>
  </si>
  <si>
    <t>73.2±3</t>
  </si>
  <si>
    <t>16.8±2.1</t>
  </si>
  <si>
    <t>597.3±34.9</t>
  </si>
  <si>
    <t>14±2.7</t>
  </si>
  <si>
    <t>158.1±9.3</t>
  </si>
  <si>
    <t>603.3±6.8</t>
  </si>
  <si>
    <t>263.8±10.4</t>
  </si>
  <si>
    <t>223.3±11.5</t>
  </si>
  <si>
    <t>59.6±4.8</t>
  </si>
  <si>
    <t>209.6±1.9</t>
  </si>
  <si>
    <t>34.5±3.9</t>
  </si>
  <si>
    <t>298±7.5</t>
  </si>
  <si>
    <t>31.8±1.2</t>
  </si>
  <si>
    <t>341.5±17.5</t>
  </si>
  <si>
    <t>72.8±9.4</t>
  </si>
  <si>
    <t>24.4±5.2</t>
  </si>
  <si>
    <t>438.4±5.1</t>
  </si>
  <si>
    <t>183.2±17.8</t>
  </si>
  <si>
    <t>593.4±39.6</t>
  </si>
  <si>
    <t>480±56.6</t>
  </si>
  <si>
    <t>4123.7±102.8</t>
  </si>
  <si>
    <t>37.4±4.1</t>
  </si>
  <si>
    <t>21.4±17.5</t>
  </si>
  <si>
    <t>866.8±120.8</t>
  </si>
  <si>
    <t>8.1±2.6</t>
  </si>
  <si>
    <t>5268.6±220.4</t>
  </si>
  <si>
    <t>1679.4±32.8</t>
  </si>
  <si>
    <t>37.1±28.7</t>
  </si>
  <si>
    <t>5.9±1.2</t>
  </si>
  <si>
    <t>5.4±3.3</t>
  </si>
  <si>
    <t>12.4±5.8</t>
  </si>
  <si>
    <t>159.5±20.3</t>
  </si>
  <si>
    <t>1756.2±55.5</t>
  </si>
  <si>
    <t>258.5±3</t>
  </si>
  <si>
    <t>8.6±6.6</t>
  </si>
  <si>
    <t>283.5±24.7</t>
  </si>
  <si>
    <t>2680.1±203.5</t>
  </si>
  <si>
    <t>33.9±3.2</t>
  </si>
  <si>
    <t>13.5±0.5</t>
  </si>
  <si>
    <t>4.5±0.4</t>
  </si>
  <si>
    <t>13.2±3.1</t>
  </si>
  <si>
    <t>8.1±1.7</t>
  </si>
  <si>
    <t>15±3.3</t>
  </si>
  <si>
    <t>8.6±3.5</t>
  </si>
  <si>
    <t>26.6±12.4</t>
  </si>
  <si>
    <t>18.4±3.4</t>
  </si>
  <si>
    <t>217.9±74.2</t>
  </si>
  <si>
    <t>77.3±8.2</t>
  </si>
  <si>
    <t>1895.4±537.7</t>
  </si>
  <si>
    <t>50±15.3</t>
  </si>
  <si>
    <t>18.9±0.6</t>
  </si>
  <si>
    <t>143.7±36.1</t>
  </si>
  <si>
    <t>164.3±80.9</t>
  </si>
  <si>
    <t>11±0.8</t>
  </si>
  <si>
    <t>14.1±3.2</t>
  </si>
  <si>
    <t>24±1.8</t>
  </si>
  <si>
    <t>2248.7±389.3</t>
  </si>
  <si>
    <t>66.7±6.6</t>
  </si>
  <si>
    <t>657±74.5</t>
  </si>
  <si>
    <t>19.2±6.3</t>
  </si>
  <si>
    <t>11.5±2.5</t>
  </si>
  <si>
    <t>99.8±93.6</t>
  </si>
  <si>
    <t>9±1.2</t>
  </si>
  <si>
    <t>10.2±4.4</t>
  </si>
  <si>
    <t>37.2±7.5</t>
  </si>
  <si>
    <t>10.4±1.4</t>
  </si>
  <si>
    <t>26.4±2.4</t>
  </si>
  <si>
    <t>52.5±3.9</t>
  </si>
  <si>
    <t>6.9±2.2</t>
  </si>
  <si>
    <t>10.2±4</t>
  </si>
  <si>
    <t>122.1±22.3</t>
  </si>
  <si>
    <t>97.1±1.6</t>
  </si>
  <si>
    <t>252.4±14</t>
  </si>
  <si>
    <t>95.2±7.7</t>
  </si>
  <si>
    <t>208.2±9.3</t>
  </si>
  <si>
    <t>477.7±56.3</t>
  </si>
  <si>
    <t>90.5±12.2</t>
  </si>
  <si>
    <t>71.3±2.2</t>
  </si>
  <si>
    <t>17.4±2.9</t>
  </si>
  <si>
    <t>507.4±23.7</t>
  </si>
  <si>
    <t>144.2±15.6</t>
  </si>
  <si>
    <t>305.2±18.5</t>
  </si>
  <si>
    <t>113.5±10.5</t>
  </si>
  <si>
    <t>2954.8±104.6</t>
  </si>
  <si>
    <t>103.7±7.3</t>
  </si>
  <si>
    <t>126.5±3</t>
  </si>
  <si>
    <t>94.3±3.6</t>
  </si>
  <si>
    <t>130.5±5.5</t>
  </si>
  <si>
    <t>57.7±1.7</t>
  </si>
  <si>
    <t>91±4</t>
  </si>
  <si>
    <t>54.6±2.6</t>
  </si>
  <si>
    <t>236.4±12.4</t>
  </si>
  <si>
    <t>35.9±2.7</t>
  </si>
  <si>
    <t>38.9±2</t>
  </si>
  <si>
    <t>59.4±3.4</t>
  </si>
  <si>
    <t>36.9±2.8</t>
  </si>
  <si>
    <t>112.5±5.4</t>
  </si>
  <si>
    <t>72.1±3.6</t>
  </si>
  <si>
    <t>114.8±4.9</t>
  </si>
  <si>
    <t>85.4±12.2</t>
  </si>
  <si>
    <t>296.5±24.9</t>
  </si>
  <si>
    <t>28.7±2.7</t>
  </si>
  <si>
    <t>10.8±0.8</t>
  </si>
  <si>
    <t>9.2±2.9</t>
  </si>
  <si>
    <t>454.9±33.6</t>
  </si>
  <si>
    <t>125.7±14.5</t>
  </si>
  <si>
    <t>13.4±1.8</t>
  </si>
  <si>
    <t>431.5±17.2</t>
  </si>
  <si>
    <t>13.8±2.5</t>
  </si>
  <si>
    <t>51±4.2</t>
  </si>
  <si>
    <t>11.5±4.4</t>
  </si>
  <si>
    <t>16.1±2.3</t>
  </si>
  <si>
    <t>614.9±50.4</t>
  </si>
  <si>
    <t>9±2.3</t>
  </si>
  <si>
    <t>7.3±1</t>
  </si>
  <si>
    <t>834.4±24.8</t>
  </si>
  <si>
    <t>13.9±1.5</t>
  </si>
  <si>
    <t>15.7±3.7</t>
  </si>
  <si>
    <t>66.1±3.2</t>
  </si>
  <si>
    <t>76±5.8</t>
  </si>
  <si>
    <t>100.4±8.3</t>
  </si>
  <si>
    <t>141.2±3.2</t>
  </si>
  <si>
    <t>126.1±8.3</t>
  </si>
  <si>
    <t>86.9±3.6</t>
  </si>
  <si>
    <t>99.8±5.6</t>
  </si>
  <si>
    <t>62.8±3</t>
  </si>
  <si>
    <t>14.1±1.7</t>
  </si>
  <si>
    <t>23.2±3.3</t>
  </si>
  <si>
    <t>79.7±2.7</t>
  </si>
  <si>
    <t>137.3±20.7</t>
  </si>
  <si>
    <t>132.7±3.3</t>
  </si>
  <si>
    <t>140.9±5.6</t>
  </si>
  <si>
    <t>57.3±6.4</t>
  </si>
  <si>
    <t>84.1±12.2</t>
  </si>
  <si>
    <t>16.2±9.9</t>
  </si>
  <si>
    <t>73.6±4.5</t>
  </si>
  <si>
    <t>41.5±6.1</t>
  </si>
  <si>
    <t>18.6±0.8</t>
  </si>
  <si>
    <t>28±3.8</t>
  </si>
  <si>
    <t>14.8±1</t>
  </si>
  <si>
    <t>25.2±3.1</t>
  </si>
  <si>
    <t>25.7±1.8</t>
  </si>
  <si>
    <t>309.5±7.1</t>
  </si>
  <si>
    <t>44.5±3.6</t>
  </si>
  <si>
    <t>17.7±0.7</t>
  </si>
  <si>
    <t>24.4±2.9</t>
  </si>
  <si>
    <t>26.4±2.7</t>
  </si>
  <si>
    <t>21.1±2.1</t>
  </si>
  <si>
    <t>26.6±2.4</t>
  </si>
  <si>
    <t>56.6±3.2</t>
  </si>
  <si>
    <t>115.6±11.1</t>
  </si>
  <si>
    <t>55±5.1</t>
  </si>
  <si>
    <t>95.4±3.4</t>
  </si>
  <si>
    <t>35.5±2.6</t>
  </si>
  <si>
    <t>72.2±2</t>
  </si>
  <si>
    <t>31.9±2.4</t>
  </si>
  <si>
    <t>229.7±4.2</t>
  </si>
  <si>
    <t>12.7±0.8</t>
  </si>
  <si>
    <t>50.4±2.4</t>
  </si>
  <si>
    <t>65.6±3.1</t>
  </si>
  <si>
    <t>44.9±5.7</t>
  </si>
  <si>
    <t>61.7±5.1</t>
  </si>
  <si>
    <t>47.6±3.3</t>
  </si>
  <si>
    <t>78.2±7</t>
  </si>
  <si>
    <t>591.2±31.7</t>
  </si>
  <si>
    <t>416±14</t>
  </si>
  <si>
    <t>615.5±51.3</t>
  </si>
  <si>
    <t>255.2±3.9</t>
  </si>
  <si>
    <t>637.7±17</t>
  </si>
  <si>
    <t>427.7±8.9</t>
  </si>
  <si>
    <t>548.5±37.6</t>
  </si>
  <si>
    <t>669.5±9.3</t>
  </si>
  <si>
    <t>203.2±4.7</t>
  </si>
  <si>
    <t>377.2±6.1</t>
  </si>
  <si>
    <t>1360.6±40.8</t>
  </si>
  <si>
    <t>1433.9±181.1</t>
  </si>
  <si>
    <t>493.6±20.6</t>
  </si>
  <si>
    <t>1075.2±52.3</t>
  </si>
  <si>
    <t>374.3±16.1</t>
  </si>
  <si>
    <t>125.9±17.6</t>
  </si>
  <si>
    <t>9.9±3.7</t>
  </si>
  <si>
    <t>7584.6±198.1</t>
  </si>
  <si>
    <t>8.8±4.3</t>
  </si>
  <si>
    <t>Values shown are mean mRNA signal plus or minus standard error on the mean; cell background colour indicates results of T-test comparison with whole fly, green is up, red is down, white is no change. Empty cells indicate no data are available for that gene. See also: Chintapalli, V. R., Wang, J. and Dow, J. A. T. (2007) Using FlyAtlas to identify better Drosophila models of human disease, Nature Genetics 39: 715-720.</t>
  </si>
  <si>
    <t>colored by t-test result (-1/red is down, 1/green is up, 0/white is no change compared to whole fly)</t>
  </si>
  <si>
    <t>Actual mRNA levels</t>
  </si>
  <si>
    <t>NAME</t>
  </si>
  <si>
    <t>alpha-Esterase-1</t>
  </si>
  <si>
    <t>Seminase</t>
  </si>
  <si>
    <t>alpha-Esterase-4</t>
  </si>
  <si>
    <t>alpha-Esterase-5</t>
  </si>
  <si>
    <t>Cathepsin B1</t>
  </si>
  <si>
    <t>Hormone-sensitive lipase ortholog</t>
  </si>
  <si>
    <t>alpha-Esterase-6</t>
  </si>
  <si>
    <t>alpha-Esterase-7</t>
  </si>
  <si>
    <t>alpha-Esterase-8</t>
  </si>
  <si>
    <t>alpha-Esterase-9</t>
  </si>
  <si>
    <t>alpha-Esterase-10</t>
  </si>
  <si>
    <t>Notopleural</t>
  </si>
  <si>
    <t>alpha Mannosidase Ib</t>
  </si>
  <si>
    <t>lambdaTry</t>
  </si>
  <si>
    <t>deltaTrypsin</t>
  </si>
  <si>
    <t>thetaTrypsin</t>
  </si>
  <si>
    <t>etaTrypsin</t>
  </si>
  <si>
    <t>zetaTrypsin</t>
  </si>
  <si>
    <t>kappaTry</t>
  </si>
  <si>
    <t>alpha-Esterase-3</t>
  </si>
  <si>
    <t>Transport and Golgi organization 13</t>
  </si>
  <si>
    <t>Spermathecal endopeptidase 1</t>
  </si>
  <si>
    <t>Signal peptide peptidase-like</t>
  </si>
  <si>
    <t>Spermathecal endopeptidase 2</t>
  </si>
  <si>
    <t>betaTrypsin</t>
  </si>
  <si>
    <t>alphaTrypsin</t>
  </si>
  <si>
    <t>epsilonTrypsin</t>
  </si>
  <si>
    <t>alpha Mannosidase II</t>
  </si>
  <si>
    <t>alpha-Esterase-2</t>
  </si>
  <si>
    <t>gammaTrypsin</t>
  </si>
  <si>
    <t>Secreted Wg-interacting molecule</t>
  </si>
  <si>
    <t>Ectoderm-expressed 3</t>
  </si>
  <si>
    <t>alpha/beta hydrolase2</t>
  </si>
  <si>
    <t>alpha Mannosidase I</t>
  </si>
  <si>
    <t>alpha-Man-IIb</t>
  </si>
  <si>
    <t>magro</t>
  </si>
  <si>
    <t>Lysosomal alpha-mannosidase</t>
  </si>
  <si>
    <t>Hayan</t>
  </si>
  <si>
    <t>Meltrin</t>
  </si>
  <si>
    <t>iotaTrypsin</t>
  </si>
  <si>
    <t>alpha/beta hydrolase 1</t>
  </si>
  <si>
    <t>Lon protease</t>
  </si>
  <si>
    <t>beta galactosidase</t>
  </si>
  <si>
    <t>#SUBMITTED ID</t>
  </si>
  <si>
    <t>GO_BIOLOGICAL_PROCESS</t>
  </si>
  <si>
    <t>GO_CELLULAR_COMPONENT</t>
  </si>
  <si>
    <t>GO_MOLECULAR_FUNCTION</t>
  </si>
  <si>
    <t>cell proliferation proteolysis| inferred from electronic annotation with InterPro:IPR001590</t>
  </si>
  <si>
    <t>imaginal disc-derived wing vein specification peripheral nervous system development oenocyte development brain development learning or memory olfactory learning cytokinesis imaginal disc-derived wing vein morphogenesis wing cell fate specification imaginal disc-derived wing vein specification epidermal growth factor receptor signaling pathway positive regulation of epidermal growth factor receptor signaling pathway branched duct epithelial cell fate determination, open tracheal system ovarian follicle cell development morphogenesis of a branching structure open tracheal system development salivary gland boundary specification leg disc proximal/distal pattern formation imaginal disc-derived wing vein specification salivary gland development tracheal pit formation in open tracheal system determination of genital disc primordium maintenance of epithelial integrity, open tracheal system cell-cell adhesion imaginal disc-derived wing morphogenesis axonogenesis behavioral response to ethanol peptide bond cleavage involved in epidermal growth factor receptor ligand maturation negative regulation of gene expression epithelial cell proliferation involved in Malpighian tubule morphogenesis stem cell fate commitment proteolysis</t>
  </si>
  <si>
    <t>proteolysis</t>
  </si>
  <si>
    <t>dorsal/ventral axis specification Toll signaling pathway maternal specification of dorsal/ventral axis, oocyte, soma encoded protein processing eggshell chorion assembly proteolysis oocyte dorsal/ventral axis specification proteolysis egg activation proteolysis</t>
  </si>
  <si>
    <t>cell adhesion regulation of cell shape lipid metabolic process</t>
  </si>
  <si>
    <t>metabolic process</t>
  </si>
  <si>
    <t>lipid metabolic process</t>
  </si>
  <si>
    <t>chitin catabolic process carbohydrate metabolic process</t>
  </si>
  <si>
    <t>cellular process</t>
  </si>
  <si>
    <t>proteolysis zymogen activation negative regulation of female receptivity, post-mating sperm storage proteolysis multicellular organism reproduction</t>
  </si>
  <si>
    <t>heart development proteolysis heart development positive regulation of circadian sleep/wake cycle, sleep sleep</t>
  </si>
  <si>
    <t>translation leukotriene biosynthetic process proteolysis</t>
  </si>
  <si>
    <t>glycerophospholipid metabolic process</t>
  </si>
  <si>
    <t>protein secretion regulation of tube diameter, open tracheal system regulation of tube size, open tracheal system chitin-based cuticle development positive regulation of cuticle pigmentation regulation of cell shape positive regulation of cell-cell adhesion basement membrane organization muscle attachment maintenance of cell polarity lumen formation, open tracheal system endoplasmic reticulum organization Golgi organization positive regulation of extracellular matrix constituent secretion protein localization to cell surface cell morphogenesis intracellular protein transport ER to Golgi vesicle-mediated transport</t>
  </si>
  <si>
    <t>autophagic cell death salivary gland cell autophagic cell death proteolysis regulation of catalytic activity</t>
  </si>
  <si>
    <t>proteolysis defense response melanization defense response melanization defense response proteolysis</t>
  </si>
  <si>
    <t>lipid catabolic process cholesterol metabolic process triglyceride mobilization</t>
  </si>
  <si>
    <t>imaginal disc-derived male genitalia morphogenesis proteolysis</t>
  </si>
  <si>
    <t>determination of adult lifespan lipid storage response to organophosphorus</t>
  </si>
  <si>
    <t>phospholipid metabolic process lipid catabolic process</t>
  </si>
  <si>
    <t>autophagic cell death salivary gland cell autophagic cell death antimicrobial humoral response</t>
  </si>
  <si>
    <t>cell proliferation proteolysis</t>
  </si>
  <si>
    <t>imaginal disc-derived wing morphogenesis</t>
  </si>
  <si>
    <t>positive regulation of NFAT protein import into nucleus positive regulation of calcium ion transport nervous system development store-operated calcium entry</t>
  </si>
  <si>
    <t>proteolysis neurogenesis proteolysis</t>
  </si>
  <si>
    <t>lipid metabolic process lipid metabolic process multicellular organism reproduction</t>
  </si>
  <si>
    <t>lipid metabolic process multicellular organism reproduction</t>
  </si>
  <si>
    <t>glycerol metabolic process lipid metabolic process</t>
  </si>
  <si>
    <t>antimicrobial humoral response cell wall macromolecule catabolic process</t>
  </si>
  <si>
    <t>proteolysis multicellular organism reproduction</t>
  </si>
  <si>
    <t>carbohydrate metabolic process</t>
  </si>
  <si>
    <t>open tracheal system development cellular response to unfolded protein signal peptide processing</t>
  </si>
  <si>
    <t>encapsulation of foreign target</t>
  </si>
  <si>
    <t>lateral inhibition proteolysis</t>
  </si>
  <si>
    <t>sphingomyelin metabolic process</t>
  </si>
  <si>
    <t>Golgi organization positive regulation of Golgi vesicle fusion to target membrane cellularization gastrulation involving germ band extension phototransduction metabolic process</t>
  </si>
  <si>
    <t>epidermal growth factor receptor signaling pathway epithelial cell migration, open tracheal system leg disc proximal/distal pattern formation compound eye cone cell fate commitment compound eye photoreceptor fate commitment heart process proteolysis positive regulation of protein secretion compound eye morphogenesis</t>
  </si>
  <si>
    <t>cellular process proteolysis</t>
  </si>
  <si>
    <t>synapse organization synapse maturation</t>
  </si>
  <si>
    <t>visual behavior nervous system development proteolysis</t>
  </si>
  <si>
    <t>phospholipid metabolic process neurogenesis multicellular organism reproduction lipid metabolic process</t>
  </si>
  <si>
    <t>detection of bacterium immune response defense response defense response to Gram-positive bacterium peptidoglycan metabolic process negative regulation of peptidoglycan recognition protein signaling pathway peptidoglycan catabolic process</t>
  </si>
  <si>
    <t>immune response defense response innate immune response peptidoglycan catabolic process negative regulation of innate immune response</t>
  </si>
  <si>
    <t>programmed cell death apoptotic process larval midgut histolysis proteolysis</t>
  </si>
  <si>
    <t>Toll signaling pathway maternal specification of dorsal/ventral axis, oocyte, germ-line encoded protein processing dorsal/ventral axis specification Toll signaling pathway proteolysis dorsal/ventral axis specification dorsal/ventral axis specification Toll signaling pathway proteolysis</t>
  </si>
  <si>
    <t>neurogenesis proteolysis</t>
  </si>
  <si>
    <t>autophagic cell death salivary gland cell autophagic cell death apoptotic process nurse cell apoptotic process proteolysis</t>
  </si>
  <si>
    <t>sphingomyelin metabolic process sphingomyelin catabolic process</t>
  </si>
  <si>
    <t>protein secretion peptidyl-tyrosine sulfation</t>
  </si>
  <si>
    <t>oligosaccharide metabolic process</t>
  </si>
  <si>
    <t>proteolysis innate immune response defense response to Gram-positive bacterium defense response to Gram-negative bacterium defense response to fungus Toll signaling pathway positive regulation of biosynthetic process of antibacterial peptides active against Gram-negative bacteria zymogen activation positive regulation of Toll signaling pathway defense response humoral immune response proteolysis</t>
  </si>
  <si>
    <t>antimicrobial humoral response</t>
  </si>
  <si>
    <t>defense response antimicrobial humoral response</t>
  </si>
  <si>
    <t>multicellular organism reproduction lipid metabolic process lipid metabolic process</t>
  </si>
  <si>
    <t>autophagic cell death salivary gland cell autophagic cell death proteolysis</t>
  </si>
  <si>
    <t>signal peptide processing</t>
  </si>
  <si>
    <t>imaginal disc development chitin catabolic process carbohydrate metabolic process</t>
  </si>
  <si>
    <t>oogenesis imaginal disc fusion, thorax closure imaginal disc eversion basement membrane disassembly tracheal pit formation in open tracheal system tracheal outgrowth, open tracheal system basement membrane organization open tracheal system development negative regulation of fibroblast growth factor receptor signaling pathway lateral inhibition proteolysis activation of innate immune response wound healing</t>
  </si>
  <si>
    <t>glycerol metabolic process lipid metabolic process multicellular organism reproduction</t>
  </si>
  <si>
    <t>cuticle chitin catabolic process carbohydrate metabolic process</t>
  </si>
  <si>
    <t>apoptotic process induction of apoptosis programmed cell death proteolysis</t>
  </si>
  <si>
    <t>mesoderm development proteolysis</t>
  </si>
  <si>
    <t>proteolysis transmembrane receptor protein tyrosine kinase signaling pathway proteolysis protein phosphorylation</t>
  </si>
  <si>
    <t>protein glycosylation protein N-linked glycosylation protein deglycosylation mannose metabolic process encapsulation of foreign target</t>
  </si>
  <si>
    <t>cytoskeleton organization Notch receptor processing membrane protein ectodomain proteolysis Notch signaling pathway wing disc dorsal/ventral pattern formation cell-cell adhesion Notch receptor processing lateral inhibition regulation of Notch signaling pathway neuron projection morphogenesis</t>
  </si>
  <si>
    <t>membrane protein ectodomain proteolysis regulation of Notch signaling pathway membrane protein ectodomain proteolysis</t>
  </si>
  <si>
    <t>proteolysis innate immune response defense response to Gram-positive bacterium defense response to Gram-negative bacterium defense response to fungus positive regulation of Toll signaling pathway proteolysis</t>
  </si>
  <si>
    <t>phagocytosis, engulfment proteolysis</t>
  </si>
  <si>
    <t>brain development cellular membrane organization membrane lipid metabolic process neuron apoptotic process phosphatidylcholine metabolic process sensory perception of smell</t>
  </si>
  <si>
    <t>cell wall macromolecule catabolic process</t>
  </si>
  <si>
    <t>defense response to Gram-positive bacterium proteolysis</t>
  </si>
  <si>
    <t>chitin metabolic process chitin catabolic process carbohydrate metabolic process</t>
  </si>
  <si>
    <t>melanization defense response proteolysis defense response positive regulation of melanization defense response melanization defense response proteolysis</t>
  </si>
  <si>
    <t>positive regulation of Wnt receptor signaling pathway positive regulation of Wnt receptor signaling pathway by establishment of Wnt protein localization to extracellular region immune response proteolysis</t>
  </si>
  <si>
    <t>proteolysis digestion proteolysis</t>
  </si>
  <si>
    <t>neuromuscular junction development</t>
  </si>
  <si>
    <t>proteolysis innate immune response proteolysis</t>
  </si>
  <si>
    <t>autophagic cell death salivary gland cell autophagic cell death carbohydrate metabolic process</t>
  </si>
  <si>
    <t>proteolysis eggshell chorion assembly</t>
  </si>
  <si>
    <t>neuron projection morphogenesis lipid metabolic process</t>
  </si>
  <si>
    <t>multicellular organism reproduction lipid metabolic process</t>
  </si>
  <si>
    <t>lateral inhibition protein lipidation proteolysis</t>
  </si>
  <si>
    <t>innate immune response defense response to Gram-positive bacterium defense response to Gram-negative bacterium defense response to fungus positive regulation of Toll signaling pathway proteolysis</t>
  </si>
  <si>
    <t>proteolysis cellular process</t>
  </si>
  <si>
    <t>proteolysis larval development neural retina development mitochondrion organization</t>
  </si>
  <si>
    <t>bile acid metabolic process glucosylceramide catabolic process glycoside catabolic process</t>
  </si>
  <si>
    <t>extracellular matrix organization</t>
  </si>
  <si>
    <t>epidermal growth factor receptor signaling pathway proteolysis</t>
  </si>
  <si>
    <t>phototransduction lipid metabolic process</t>
  </si>
  <si>
    <t>proteolysis tRNA thio-modification</t>
  </si>
  <si>
    <t>signal transduction sleep regulation of epidermal growth factor receptor signaling pathway proteolysis</t>
  </si>
  <si>
    <t>response to bacterium response to fungus proteolysis</t>
  </si>
  <si>
    <t>biosynthetic process</t>
  </si>
  <si>
    <t>sphingomyelin catabolic process</t>
  </si>
  <si>
    <t>reciprocal meiotic recombination</t>
  </si>
  <si>
    <t>phagocytosis, engulfment neurogenesis</t>
  </si>
  <si>
    <t>lipid metabolic process wing disc development chaeta development</t>
  </si>
  <si>
    <t>proteolysis protein catabolic process</t>
  </si>
  <si>
    <t>sensory perception of smell diacylglycerol biosynthetic process phospholipid metabolic process calcium-mediated signaling phospholipid biosynthetic process phototransduction entrainment of circadian clock elevation of cytosolic calcium ion concentration involved in phospholipase C-activating G-protein coupled signaling pathway light-induced release of internally sequestered calcium ion phototransduction adult locomotory behavior phototransduction negative regulation of compound eye retinal cell programmed cell death deactivation of rhodopsin mediated signaling mucosal immune response photoreceptor cell maintenance phosphatidylinositol metabolic process thermotaxis detection of chemical stimulus involved in sensory perception of bitter taste intracellular signal transduction rhodopsin mediated signaling pathway</t>
  </si>
  <si>
    <t>ovarian follicle cell stalk formation ovarian follicle cell stalk formation oogenesis ovarian follicle development proteolysis</t>
  </si>
  <si>
    <t>mitochondrial electron transport, ubiquinol to cytochrome c protein processing cytoplasmic microtubule organization proteolysis</t>
  </si>
  <si>
    <t>determination of adult lifespan endoplasmic reticulum unfolded protein response ER-associated protein catabolic process</t>
  </si>
  <si>
    <t>establishment of blood-nerve barrier maintenance of imaginal disc-derived wing hair orientation septate junction assembly female meiosis chromosome segregation regulation of tube size, open tracheal system synaptic target recognition border follicle cell migration</t>
  </si>
  <si>
    <t>mitotic chromosome condensation imaginal disc development brain development chromatin remodeling mitotic spindle organization positive regulation of mitotic metaphase/anaphase transition mitotic centrosome separation centrosome duplication germ cell migration gonad development spindle assembly cell adhesion proteolysis</t>
  </si>
  <si>
    <t>cuticle chitin catabolic process chitin catabolic process carbohydrate metabolic process</t>
  </si>
  <si>
    <t>proteolysis protein homooligomerization</t>
  </si>
  <si>
    <t>proteolysis negative regulation of epidermal growth factor receptor signaling pathway</t>
  </si>
  <si>
    <t>chitin-based cuticle development imaginal disc-derived wing morphogenesis phagocytosis, engulfment long-term memory proteolysis</t>
  </si>
  <si>
    <t>mitochondrial electron transport, ubiquinol to cytochrome c</t>
  </si>
  <si>
    <t>border follicle cell migration phospholipid catabolic process intracellular signal transduction positive regulation of cell growth negative regulation of cell differentiation negative regulation of epidermal growth factor receptor signaling pathway response to insulin stimulus</t>
  </si>
  <si>
    <t>membrane protein ectodomain proteolysis</t>
  </si>
  <si>
    <t>protein N-linked glycosylation protein N-linked glycosylation determination of adult lifespan response to anesthetic encapsulation of foreign target</t>
  </si>
  <si>
    <t>lipid metabolic process biological_process</t>
  </si>
  <si>
    <t>cytoskeleton organization proteolysis cytoskeleton organization morphogenesis of larval imaginal disc epithelium actin filament bundle assembly proteolysis</t>
  </si>
  <si>
    <t>formaldehyde catabolic process</t>
  </si>
  <si>
    <t>achiasmate meiosis I female meiosis chromosome segregation mitotic metaphase negative regulation of gene expression</t>
  </si>
  <si>
    <t>female germline ring canal formation proteolysis</t>
  </si>
  <si>
    <t>regulation of autophagy</t>
  </si>
  <si>
    <t>wing disc dorsal/ventral pattern formation proteolysis</t>
  </si>
  <si>
    <t>proteolysis protein folding</t>
  </si>
  <si>
    <t>dsRNA transport proteolysis</t>
  </si>
  <si>
    <t>diacylglycerol biosynthetic process phosphatidylinositol biosynthetic process flight behavior lipid catabolic process intracellular signal transduction</t>
  </si>
  <si>
    <t>mannose metabolic process encapsulation of foreign target</t>
  </si>
  <si>
    <t>pole cell migration progression of morphogenetic furrow involved in compound eye morphogenesis smoothened signaling pathway germ cell migration gonadal mesoderm development positive regulation of hh target transcription factor activity Bolwig's organ morphogenesis compound eye morphogenesis hindgut morphogenesis regulation of mitotic cell cycle epithelial cell migration, open tracheal system glial cell migration labial disc development segment polarity determination spiracle morphogenesis, open tracheal system morphogenesis of larval imaginal disc epithelium protein autoprocessing smoothened signaling pathway positive regulation of smoothened signaling pathway protein autoprocessing protein splicing cytoneme assembly foregut morphogenesis hindgut morphogenesis anterior/posterior lineage restriction, imaginal disc wing disc anterior/posterior pattern formation imaginal disc-derived wing vein specification ovarian follicle cell development ovarian follicle cell stalk formation epidermis development growth germ-line stem cell division ectoderm development heart development mesoderm development imaginal disc pattern formation regulation of organ growth analia development genital disc development leg disc morphogenesis regulation of cell proliferation compartment pattern specification smoothened signaling pathway regulation of transcription from RNA polymerase II promoter segment polarity determination anterior/posterior axis specification, embryo R8 cell fate specification heart development progression of morphogenetic furrow involved in compound eye morphogenesis somatic stem cell division protein autoprocessing wing disc proximal/distal pattern formation germ cell attraction developmental pigmentation open tracheal system development regulation of protein import into nucleus imaginal disc growth anterior head segmentation posterior head segmentation segment polarity determination trunk segmentation genital disc development compound eye photoreceptor cell differentiation genital disc anterior/posterior pattern formation eye morphogenesis ventral midline development anterior commissure morphogenesis segment polarity determination positive regulation of transcription factor import into nucleus heart formation cell-cell signaling proteolysis intein-mediated protein splicing embryonic pattern specification protein autoprocessing</t>
  </si>
  <si>
    <t>proteolysis compound eye morphogenesis</t>
  </si>
  <si>
    <t>proteolysis positive regulation of hemocyte proliferation</t>
  </si>
  <si>
    <t>proteolysis long-term memory short-term memory chitin metabolic process proteolysis</t>
  </si>
  <si>
    <t>proteolysis multicellular organism reproduction proteolysis</t>
  </si>
  <si>
    <t>autophagic cell death salivary gland cell autophagic cell death open tracheal system development dorsal trunk growth, open tracheal system instar larval development cell adhesion imaginal disc eversion basement membrane disassembly regulation of tube length, open tracheal system extracellular matrix organization molting cycle, chitin-based cuticle tissue regeneration proteolysis wound healing basement membrane organization</t>
  </si>
  <si>
    <t>Toll signaling pathway dorsal/ventral axis specification maternal specification of dorsal/ventral axis, oocyte, germ-line encoded proteolysis dorsal/ventral axis specification dorsal/ventral axis specification defense response Toll signaling pathway proteolysis zymogen activation proteolysis</t>
  </si>
  <si>
    <t>neurogenesis</t>
  </si>
  <si>
    <t>lipid catabolic process</t>
  </si>
  <si>
    <t>determination of adult lifespan triglyceride catabolic process triglyceride mobilization lipid metabolic process positive regulation of lipid storage lipid homeostasis lipid catabolic process</t>
  </si>
  <si>
    <t>mannose metabolic process</t>
  </si>
  <si>
    <t>apoptotic process embryo development actin cytoskeleton organization cleavage of lamin involved in execution phase of apoptosis ovarian nurse cell to oocyte transport actin filament organization cytoplasmic transport, nurse cell to oocyte nurse cell apoptotic process apoptotic process proteolysis multicellular organismal development ovarian nurse cell to oocyte transport apoptotic process autophagic cell death salivary gland cell autophagic cell death apoptotic process developmental programmed cell death programmed cell death neuron remodeling nurse cell apoptotic process negative regulation of neuromuscular synaptic transmission</t>
  </si>
  <si>
    <t>mechanosensory behavior response to mechanical stimulus response to mechanical stimulus proteolysis regulation of response to DNA damage stimulus</t>
  </si>
  <si>
    <t>endoplasmic reticulum unfolded protein response ER-associated protein catabolic process</t>
  </si>
  <si>
    <t>proteolysis defense response to Gram-positive bacterium innate immune response positive regulation of Toll signaling pathway defense response proteolysis</t>
  </si>
  <si>
    <t>triglyceride homeostasis cholesterol homeostasis lipid metabolic process</t>
  </si>
  <si>
    <t>lipid metabolic process imaginal disc-derived wing morphogenesis</t>
  </si>
  <si>
    <t>proteolysis defense response to Gram-negative bacterium proteolysis multicellular organism reproduction</t>
  </si>
  <si>
    <t>autophagy autophagy proteolysis autophagic cell death salivary gland cell autophagic cell death</t>
  </si>
  <si>
    <t>trehalose metabolic process</t>
  </si>
  <si>
    <t>neurogenesis lipid metabolic process</t>
  </si>
  <si>
    <t>mushroom body development proteolysis</t>
  </si>
  <si>
    <t>multicellular organism reproduction</t>
  </si>
  <si>
    <t>cellular amino acid metabolic process</t>
  </si>
  <si>
    <t>peptide hormone processing hatching behavior proteolysis instar larval or pupal development peptide hormone processing larval wandering behavior carbohydrate homeostasis</t>
  </si>
  <si>
    <t>lateral inhibition N-glycan processing</t>
  </si>
  <si>
    <t>cellular amino acid metabolic process proteolysis</t>
  </si>
  <si>
    <t>proteolysis lateral inhibition protein catabolic process</t>
  </si>
  <si>
    <t>protein catabolic process autophagic cell death salivary gland cell autophagic cell death proteolysis</t>
  </si>
  <si>
    <t>transcription initiation from RNA polymerase II promoter regulation of transcription, DNA-dependent neurogenesis transcription from RNA polymerase II promoter positive regulation of JAK-STAT cascade</t>
  </si>
  <si>
    <t>imaginal disc-derived wing vein morphogenesis axon guidance motor neuron axon guidance defasciculation of motor neuron axon negative regulation of gene expression protein processing proteolysis</t>
  </si>
  <si>
    <t>terminal region determination torso signaling pathway positive regulation of BMP signaling pathway imaginal disc-derived wing vein morphogenesis embryonic pattern specification proteolysis zygotic specification of dorsal/ventral axis amnioserosa formation regulation of transforming growth factor beta receptor signaling pathway maternal specification of dorsal/ventral axis, oocyte, soma encoded negative regulation of gene expression protein processing proteolysis</t>
  </si>
  <si>
    <t>sperm competition mating ovulation regulation of oviposition sperm storage courtship behavior pheromone biosynthetic process regulation of female receptivity, post-mating sexual reproduction multicellular organism reproduction</t>
  </si>
  <si>
    <t>Notch receptor processing Notch signaling pathway central nervous system development regulation of axon extension glial cell migration phagocytosis, engulfment border follicle cell migration heart morphogenesis lymph gland development skeletal muscle tissue development cardiac cell differentiation muscle tissue development axon guidance regulation of Roundabout signaling pathway pericardial nephrocyte differentiation neuroblast fate determination membrane protein ectodomain proteolysis membrane protein ectodomain proteolysis</t>
  </si>
  <si>
    <t>sterol regulatory element binding protein cleavage proteolysis</t>
  </si>
  <si>
    <t>lipid metabolic process digestion</t>
  </si>
  <si>
    <t>phagocytosis, engulfment lipid metabolic process</t>
  </si>
  <si>
    <t>apoptotic process defense response defense response to Gram-negative bacterium positive regulation of antibacterial peptide biosynthetic process positive regulation of antibacterial peptide biosynthetic process apoptotic process innate immune response immune response defense response to Gram-negative bacterium sperm individualization immune response apoptotic process protein processing peripheral nervous system neuron development peptidoglycan recognition protein signaling pathway proteolysis</t>
  </si>
  <si>
    <t>actin cytoskeleton organization protein autoprocessing phagocytosis, engulfment cuticle development BMP signaling pathway involved in spinal cord dorsal/ventral patterning dorsal/ventral pattern formation determination of adult lifespan proteolysis protein autoprocessing</t>
  </si>
  <si>
    <t>membrane protein ectodomain proteolysis membrane protein ectodomain proteolysis protein oligomerization</t>
  </si>
  <si>
    <t>glycogen metabolic process glycogen metabolic process</t>
  </si>
  <si>
    <t>apoptotic process regulation of retinal cell programmed cell death proteolysis apoptotic process programmed cell death spermatid differentiation response to X-ray positive regulation of compound eye retinal cell programmed cell death salivary gland histolysis developmental programmed cell death sterol regulatory element binding protein cleavage programmed cell death neuron remodeling nurse cell apoptotic process proteolysis</t>
  </si>
  <si>
    <t>protein processing proteolysis</t>
  </si>
  <si>
    <t>programmed cell death positive regulation of compound eye retinal cell programmed cell death salivary gland histolysis programmed cell death nurse cell apoptotic process proteolysis</t>
  </si>
  <si>
    <t>proteolysis membrane protein ectodomain proteolysis membrane protein ectodomain proteolysis</t>
  </si>
  <si>
    <t>dorsal/ventral axis specification Toll signaling pathway maternal specification of dorsal/ventral axis, oocyte, germ-line encoded protein processing proteolysis dorsal/ventral axis specification Toll signaling pathway proteolysis Toll signaling pathway proteolysis</t>
  </si>
  <si>
    <t>head involution apoptotic process hemocyte development compound eye development central nervous system development autophagic cell death salivary gland cell autophagic cell death induction of programmed cell death by hormones apoptotic process embryonic development via the syncytial blastoderm embryonic development via the syncytial blastoderm regulation of retinal cell programmed cell death apoptotic process sperm individualization sensory organ development metamorphosis determination of adult lifespan protein autoprocessing zymogen activation activation of cysteine-type endopeptidase activity involved in apoptotic process apoptotic process positive regulation of compound eye retinal cell programmed cell death salivary gland histolysis developmental programmed cell death programmed cell death neuron remodeling dendrite morphogenesis apoptotic process regulation of cell death proteolysis nurse cell apoptotic process negative regulation of cell proliferation</t>
  </si>
  <si>
    <t>proteolysis protein autoprocessing protein autoprocessing</t>
  </si>
  <si>
    <t>mitochondrion organization proteolysis regulation of apoptotic process</t>
  </si>
  <si>
    <t>detection of bacterium defense response innate immune response innate immune response peptidoglycan catabolic process</t>
  </si>
  <si>
    <t>glucose metabolic process carbohydrate metabolic process</t>
  </si>
  <si>
    <t>mitochondrion organization proteolysis</t>
  </si>
  <si>
    <t>sperm individualization spermatid nucleus differentiation metamorphosis response to symbiotic bacterium proteolysis</t>
  </si>
  <si>
    <t>mitochondrial fusion proteolysis</t>
  </si>
  <si>
    <t>proteolysis spermatogenesis</t>
  </si>
  <si>
    <t>antimicrobial humoral response multicellular organism reproduction cell wall macromolecule catabolic process</t>
  </si>
  <si>
    <t>defense response antimicrobial humoral response cell wall macromolecule catabolic process</t>
  </si>
  <si>
    <t>proteolysis neuron projection morphogenesis proteolysis</t>
  </si>
  <si>
    <t>glycogen biosynthetic process</t>
  </si>
  <si>
    <t>syncytial blastoderm mitotic cell cycle ovarian follicle cell development mitotic sister chromatid segregation mitotic spindle organization imaginal disc-derived wing morphogenesis</t>
  </si>
  <si>
    <t>innate immune response defense response to Gram-positive bacterium defense response to fungus positive regulation of Toll signaling pathway proteolysis</t>
  </si>
  <si>
    <t>immune response defense response peptidoglycan catabolic process</t>
  </si>
  <si>
    <t>proteolysis defense response proteolysis</t>
  </si>
  <si>
    <t>proteolysis phagocytosis, engulfment proteolysis</t>
  </si>
  <si>
    <t>male mating behavior imaginal disc-derived wing morphogenesis</t>
  </si>
  <si>
    <t>cell fate commitment embryo development sex comb development transcription initiation from RNA polymerase II promoter transcription from RNA polymerase II promoter regulation of transcription from RNA polymerase II promoter imaginal disc-derived leg segmentation wing disc dorsal/ventral pattern formation positive regulation of Wnt receptor signaling pathway sex comb development compound eye development chaeta development</t>
  </si>
  <si>
    <t>regulation of female receptivity, post-mating sperm competition multicellular organism reproduction proteolysis</t>
  </si>
  <si>
    <t>proteolysis negative regulation of hemocyte proliferation</t>
  </si>
  <si>
    <t>proteolysis synaptic target recognition</t>
  </si>
  <si>
    <t>proteolysis hemolymph coagulation</t>
  </si>
  <si>
    <t>proteolysis wound healing</t>
  </si>
  <si>
    <t>proteolysis regulation of melanization defense response</t>
  </si>
  <si>
    <t>positive regulation of antifungal peptide biosynthetic process proteolysis regulation of Toll signaling pathway defense response to fungus proteolysis defense response to fungus innate immune response defense response</t>
  </si>
  <si>
    <t>plasma membrane Golgi apparatus endoplasmic reticulum plasma membrane integral to membrane integral to plasma membrane integral to membrane integral to membrane apical part of cell</t>
  </si>
  <si>
    <t>extracellular space</t>
  </si>
  <si>
    <t>extracellular region</t>
  </si>
  <si>
    <t>membrane</t>
  </si>
  <si>
    <t>membrane extracellular region extracellular space</t>
  </si>
  <si>
    <t>ribosome</t>
  </si>
  <si>
    <t>plasma membrane plasma membrane plasma membrane integral to Golgi membrane Golgi stack integral to membrane</t>
  </si>
  <si>
    <t>endoplasmic reticulum exit site lipid particle COPII vesicle coat</t>
  </si>
  <si>
    <t>lipid particle</t>
  </si>
  <si>
    <t>lipid particle cytoplasm</t>
  </si>
  <si>
    <t>cellular_component</t>
  </si>
  <si>
    <t>integral to membrane</t>
  </si>
  <si>
    <t>extracellular space extracellular space</t>
  </si>
  <si>
    <t>endoplasmic reticulum integral to membrane membrane</t>
  </si>
  <si>
    <t>glucosidase II complex</t>
  </si>
  <si>
    <t>cytoplasmic vesicle</t>
  </si>
  <si>
    <t>integral to plasma membrane plasma membrane integral to membrane apical part of cell endoplasmic reticulum</t>
  </si>
  <si>
    <t>cytoplasm extracellular space</t>
  </si>
  <si>
    <t>cytoplasm intracellular</t>
  </si>
  <si>
    <t>glucosidase II complex microtubule associated complex extracellular region</t>
  </si>
  <si>
    <t>integral to plasma membrane extracellular region</t>
  </si>
  <si>
    <t>extracellular region integral to plasma membrane extracellular region</t>
  </si>
  <si>
    <t>proteinaceous extracellular matrix</t>
  </si>
  <si>
    <t>cytoplasm</t>
  </si>
  <si>
    <t>plasma membrane</t>
  </si>
  <si>
    <t>extracellular region extracellular region</t>
  </si>
  <si>
    <t>microtubule associated complex extracellular region lysosome</t>
  </si>
  <si>
    <t>Golgi apparatus</t>
  </si>
  <si>
    <t>plasma membrane integral to membrane integral to membrane</t>
  </si>
  <si>
    <t>endoplasmic reticulum Golgi apparatus integral to membrane membrane</t>
  </si>
  <si>
    <t>plasma membrane dendrite extracellular matrix</t>
  </si>
  <si>
    <t>membrane integral to membrane</t>
  </si>
  <si>
    <t>Golgi stack endoplasmic reticulum Golgi membrane Golgi membrane</t>
  </si>
  <si>
    <t>cell cortex cytoplasm apical plasma membrane integral to plasma membrane</t>
  </si>
  <si>
    <t>endoplasmic reticulum membrane</t>
  </si>
  <si>
    <t>mitochondrion mitochondrion integral to membrane</t>
  </si>
  <si>
    <t>vesicle extracellular region</t>
  </si>
  <si>
    <t>chorion extracellular space</t>
  </si>
  <si>
    <t>mitochondrial matrix</t>
  </si>
  <si>
    <t>neuromuscular junction</t>
  </si>
  <si>
    <t>lysosome</t>
  </si>
  <si>
    <t>chorion</t>
  </si>
  <si>
    <t>Z disc</t>
  </si>
  <si>
    <t>mitochondrion</t>
  </si>
  <si>
    <t>basement membrane proteinaceous extracellular matrix</t>
  </si>
  <si>
    <t>extracellular region cytoplasm</t>
  </si>
  <si>
    <t>integral to membrane endoplasmic reticulum</t>
  </si>
  <si>
    <t>lipid particle cell surface</t>
  </si>
  <si>
    <t>mitochondrial inner membrane</t>
  </si>
  <si>
    <t>rhabdomere inaD signaling complex inaD signaling complex</t>
  </si>
  <si>
    <t>lipid particle mitochondrial processing peptidase complex mitochondrial matrix mitochondrial respiratory chain complex III microtubule associated complex mitochondrion</t>
  </si>
  <si>
    <t>plasma membrane septate junction plasma membrane</t>
  </si>
  <si>
    <t>cell leading edge cytoplasm membrane</t>
  </si>
  <si>
    <t>integral to membrane sarcoplasmic reticulum</t>
  </si>
  <si>
    <t>perinuclear region of cytoplasm extracellular region</t>
  </si>
  <si>
    <t>lipid particle mitochondrial respiratory chain complex III mitochondrial respiratory chain complex III microtubule associated complex mitochondrion</t>
  </si>
  <si>
    <t>microtubule associated complex</t>
  </si>
  <si>
    <t>Golgi apparatus Golgi membrane membrane</t>
  </si>
  <si>
    <t>plasma membrane membrane</t>
  </si>
  <si>
    <t>nucleoplasm polytene chromosome nuclear chromosome nucleolus nucleus nucleus</t>
  </si>
  <si>
    <t>nucleus cytoplasm</t>
  </si>
  <si>
    <t>endopeptidase Clp complex mitochondrion mitochondrion</t>
  </si>
  <si>
    <t>Golgi membrane</t>
  </si>
  <si>
    <t>extracellular region cytoplasmic membrane-bounded vesicle cytoplasm extracellular region nucleus cytoplasm nucleus endocytic vesicle plasma membrane endosome extracellular space</t>
  </si>
  <si>
    <t>extracellular region membrane</t>
  </si>
  <si>
    <t>extracellular space extracellular space extracellular region</t>
  </si>
  <si>
    <t>integral to endoplasmic reticulum membrane membrane</t>
  </si>
  <si>
    <t>dendrite extracellular matrix</t>
  </si>
  <si>
    <t>mitochondrion mitochondrion</t>
  </si>
  <si>
    <t>extracellular region extracellular space</t>
  </si>
  <si>
    <t>caspase complex</t>
  </si>
  <si>
    <t>meprin A complex</t>
  </si>
  <si>
    <t>lysosome extracellular region</t>
  </si>
  <si>
    <t>cytosol</t>
  </si>
  <si>
    <t>endoplasmic reticulum mitochondrion integral to membrane</t>
  </si>
  <si>
    <t>lysosome fusome</t>
  </si>
  <si>
    <t>transcription factor TFIID complex nucleus nucleus transcription factor TFIID complex</t>
  </si>
  <si>
    <t>cytoplasm cytoplasm</t>
  </si>
  <si>
    <t>cytosol cytoplasm polysome</t>
  </si>
  <si>
    <t>cytoplasm actin cytoskeleton intracellular neuronal cell body</t>
  </si>
  <si>
    <t>phosphorylase kinase complex</t>
  </si>
  <si>
    <t>mitochondrion cytoplasm</t>
  </si>
  <si>
    <t>cytoplasm membrane cytoplasm</t>
  </si>
  <si>
    <t>mitochondrion mitochondrial intermembrane space</t>
  </si>
  <si>
    <t>integral to plasma membrane extracellular region extracellular region</t>
  </si>
  <si>
    <t>mitochondrial matrix mitochondrion</t>
  </si>
  <si>
    <t>extracellular region membrane extracellular space</t>
  </si>
  <si>
    <t>lipid particle microtubule associated complex</t>
  </si>
  <si>
    <t>anchored to plasma membrane</t>
  </si>
  <si>
    <t>centrosome midbody nuclear membrane spindle spindle pole cell cortex nucleus nucleus spindle microtubule</t>
  </si>
  <si>
    <t>extracellular region integral to plasma membrane microtubule associated complex</t>
  </si>
  <si>
    <t>extracellular region integral to plasma membrane</t>
  </si>
  <si>
    <t>nucleus mediator complex mediator complex mediator complex mediator complex</t>
  </si>
  <si>
    <t>serine-type endopeptidase activity</t>
  </si>
  <si>
    <t>serine-type endopeptidase activity serine-type endopeptidase activity</t>
  </si>
  <si>
    <t>aminopeptidase activity aminopeptidase activity metallopeptidase activity zinc ion binding</t>
  </si>
  <si>
    <t>aspartic-type endopeptidase activity</t>
  </si>
  <si>
    <t>serine-type peptidase activity serine-type peptidase activity peptidase activity serine-type endopeptidase activity serine-type endopeptidase activity</t>
  </si>
  <si>
    <t>phospholipase A2 activity</t>
  </si>
  <si>
    <t>peptidyl-dipeptidase activity peptidase activity peptidyl-dipeptidase activity metallopeptidase activity</t>
  </si>
  <si>
    <t>phosphatidylcholine 1-acylhydrolase activity</t>
  </si>
  <si>
    <t>carboxylesterase activity</t>
  </si>
  <si>
    <t>metalloendopeptidase activity zinc ion binding</t>
  </si>
  <si>
    <t>carboxylesterase activity carboxylesterase activity</t>
  </si>
  <si>
    <t>triglyceride lipase activity</t>
  </si>
  <si>
    <t>endopeptidase activity serine-type endopeptidase activity</t>
  </si>
  <si>
    <t>chitinase activity chitinase activity cation binding</t>
  </si>
  <si>
    <t>aminopeptidase activity</t>
  </si>
  <si>
    <t>endopeptidase activity serine-type endopeptidase activity serine-type endopeptidase activity</t>
  </si>
  <si>
    <t>metalloendopeptidase activity metal ion binding</t>
  </si>
  <si>
    <t>peptidyl-dipeptidase activity peptidyl-dipeptidase activity peptidyl-dipeptidase activity zinc ion binding metalloendopeptidase activity peptidyl-dipeptidase activity</t>
  </si>
  <si>
    <t>leukotriene-A4 hydrolase activity structural constituent of ribosome metallopeptidase activity zinc ion binding</t>
  </si>
  <si>
    <t>glycosylphosphatidylinositol diacylglycerol-lyase activity phosphoric diester hydrolase activity</t>
  </si>
  <si>
    <t>serine-type endopeptidase activity serine-type endopeptidase activity serine-type endopeptidase activity</t>
  </si>
  <si>
    <t>serine-type endopeptidase activity zinc ion binding</t>
  </si>
  <si>
    <t>carboxylesterase activity carboxylesterase activity carboxylesterase activity carboxylesterase activity</t>
  </si>
  <si>
    <t>cysteine-type endopeptidase activity</t>
  </si>
  <si>
    <t>serine-type peptidase activity serine-type endopeptidase activity serine-type endopeptidase activity serine-type endopeptidase activity</t>
  </si>
  <si>
    <t>lysophospholipase activity</t>
  </si>
  <si>
    <t>phospholipase A2 activity calcium-dependent phospholipase A2 activity phospholipase A2 activity calcium ion binding</t>
  </si>
  <si>
    <t>lysozyme activity lysozyme activity</t>
  </si>
  <si>
    <t>metalloendopeptidase activity</t>
  </si>
  <si>
    <t>carboxylesterase activity carboxylesterase activity cholinesterase activity</t>
  </si>
  <si>
    <t>serine-type endopeptidase activity store-operated calcium channel activity</t>
  </si>
  <si>
    <t>cysteine-type endopeptidase activity cysteine-type peptidase activity</t>
  </si>
  <si>
    <t>lipase activity triglyceride lipase activity</t>
  </si>
  <si>
    <t>starch binding glycerophosphodiester phosphodiesterase activity</t>
  </si>
  <si>
    <t>serine-type carboxypeptidase activity</t>
  </si>
  <si>
    <t>lysozyme activity lysozyme activity lysozyme activity</t>
  </si>
  <si>
    <t>alpha-glucosidase activity cation binding</t>
  </si>
  <si>
    <t>aspartic endopeptidase activity, intramembrane cleaving aspartic endopeptidase activity, intramembrane cleaving</t>
  </si>
  <si>
    <t>metalloendopeptidase activity metalloendopeptidase activity endopeptidase activity zinc ion binding</t>
  </si>
  <si>
    <t>mannosyl-oligosaccharide 1,2-alpha-mannosidase activity calcium ion binding</t>
  </si>
  <si>
    <t>alpha-glucosidase activity</t>
  </si>
  <si>
    <t>aminopeptidase activity metallopeptidase activity zinc ion binding</t>
  </si>
  <si>
    <t>aminopeptidase activity aminoacylase activity metallopeptidase activity zinc ion binding</t>
  </si>
  <si>
    <t>sphingomyelin phosphodiesterase activity sphingomyelin phosphodiesterase activity</t>
  </si>
  <si>
    <t>phospholipase D activity phospholipase D activity phosphatidylinositol binding</t>
  </si>
  <si>
    <t>serine-type peptidase activity serine-type endopeptidase activity</t>
  </si>
  <si>
    <t>metallocarboxypeptidase activity zinc ion binding</t>
  </si>
  <si>
    <t>beta-mannosidase activity cation binding</t>
  </si>
  <si>
    <t>aminopeptidase activity metalloexopeptidase activity manganese ion binding</t>
  </si>
  <si>
    <t>aminopeptidase activity metalloexopeptidase activity</t>
  </si>
  <si>
    <t>carbohydrate binding carboxypeptidase activity</t>
  </si>
  <si>
    <t>carboxylesterase activity neurexin family protein binding</t>
  </si>
  <si>
    <t>calcium-dependent cysteine-type endopeptidase activity zinc ion binding</t>
  </si>
  <si>
    <t>mannan endo-1,6-alpha-mannosidase activity</t>
  </si>
  <si>
    <t>phospholipase activity phospholipase activity</t>
  </si>
  <si>
    <t>alpha-glucosidase activity carbohydrate binding</t>
  </si>
  <si>
    <t>phospholipase A2 activity calcium ion binding</t>
  </si>
  <si>
    <t>peptidoglycan binding peptidoglycan binding protein binding amidase activity peptidoglycan binding N-acetylmuramoyl-L-alanine amidase activity zinc ion binding</t>
  </si>
  <si>
    <t>peptidoglycan binding peptidoglycan binding peptidoglycan binding N-acetylmuramoyl-L-alanine amidase activity zinc ion binding</t>
  </si>
  <si>
    <t>metallocarboxypeptidase activity protein binding zinc ion binding</t>
  </si>
  <si>
    <t>lysozyme activity</t>
  </si>
  <si>
    <t>cysteine-type endopeptidase activity cysteine-type endopeptidase activity cysteine-type endopeptidase activity</t>
  </si>
  <si>
    <t>serine-type endopeptidase activity peptidase activity serine-type endopeptidase activity</t>
  </si>
  <si>
    <t>serine-type endopeptidase activity serine-type endopeptidase activity serine-type peptidase activity serine-type endopeptidase activity peptidase activity</t>
  </si>
  <si>
    <t>aspartic-type endopeptidase activity aspartic-type endopeptidase activity</t>
  </si>
  <si>
    <t>sphingomyelin phosphodiesterase activity</t>
  </si>
  <si>
    <t>protein-tyrosine sulfotransferase activity protein-tyrosine sulfotransferase activity protein-tyrosine sulfotransferase activity</t>
  </si>
  <si>
    <t>mannosyl-oligosaccharide glucosidase activity</t>
  </si>
  <si>
    <t>serine-type endopeptidase activity low-density lipoprotein receptor activity serine-type endopeptidase activity</t>
  </si>
  <si>
    <t>peptidyl-dipeptidase activity peptidyl-dipeptidase activity metallopeptidase activity</t>
  </si>
  <si>
    <t>alpha,alpha-trehalase activity</t>
  </si>
  <si>
    <t>serine-type peptidase activity serine-type endopeptidase activity calcium ion binding</t>
  </si>
  <si>
    <t>metalloendopeptidase activity serine-type endopeptidase activity serine-type endopeptidase activity</t>
  </si>
  <si>
    <t>phospholipase A2 activity phospholipase A2 activity calcium ion binding</t>
  </si>
  <si>
    <t>triglyceride lipase activity phosphatidylcholine 1-acylhydrolase activity</t>
  </si>
  <si>
    <t>serine-type carboxypeptidase activity serine-type endopeptidase activity serine-type endopeptidase activity</t>
  </si>
  <si>
    <t>dipeptidase activity tripeptidase activity metallopeptidase activity</t>
  </si>
  <si>
    <t>aspartic endopeptidase activity, intramembrane cleaving</t>
  </si>
  <si>
    <t>imaginal disc growth factor receptor binding chitinase activity cation binding</t>
  </si>
  <si>
    <t>alpha-amylase activity alpha-amylase activity calcium ion binding cation binding</t>
  </si>
  <si>
    <t>metalloendopeptidase activity metalloendopeptidase activity metalloendopeptidase activity zinc ion binding</t>
  </si>
  <si>
    <t>peptidyl-dipeptidase activity metallopeptidase activity</t>
  </si>
  <si>
    <t>protein binding starch binding glycerophosphodiester phosphodiesterase activity</t>
  </si>
  <si>
    <t>chitinase activity chitinase activity cation binding chitin binding</t>
  </si>
  <si>
    <t>metalloexopeptidase activity aminopeptidase activity manganese ion binding</t>
  </si>
  <si>
    <t>chitinase activity heparin binding cation binding chitin binding</t>
  </si>
  <si>
    <t>alpha-amylase activity cation binding catalytic activity</t>
  </si>
  <si>
    <t>serine-type endopeptidase activity serine-type endopeptidase activity ATP binding transmembrane receptor protein tyrosine kinase activity serine-type endopeptidase activity</t>
  </si>
  <si>
    <t>mannosyl-oligosaccharide 1,3-1,6-alpha-mannosidase activity mannosyl-oligosaccharide 1,3-1,6-alpha-mannosidase activity mannosidase activity carbohydrate binding zinc ion binding</t>
  </si>
  <si>
    <t>aspartic-type endopeptidase activity protein homodimerization activity</t>
  </si>
  <si>
    <t>metalloendopeptidase activity metalloendopeptidase activity zinc ion binding</t>
  </si>
  <si>
    <t>serine-type peptidase activity serine-type endopeptidase activity serine-type endopeptidase activity</t>
  </si>
  <si>
    <t>serine-type endopeptidase activity serine-type endopeptidase activity scavenger receptor activity</t>
  </si>
  <si>
    <t>pyroglutamyl-peptidase activity metallopeptidase activity zinc ion binding</t>
  </si>
  <si>
    <t>dipeptidyl-peptidase activity dipeptidase activity serine-type peptidase activity</t>
  </si>
  <si>
    <t>lysophospholipase activity protein binding</t>
  </si>
  <si>
    <t>carboxylesterase activity carboxylesterase activity carboxylesterase activity</t>
  </si>
  <si>
    <t>aminopeptidase activity serine-type endopeptidase activity serine-type exopeptidase activity</t>
  </si>
  <si>
    <t>metallopeptidase activity ATPase activity metallopeptidase activity metalloendopeptidase activity ATP binding zinc ion binding</t>
  </si>
  <si>
    <t>chitin binding chitinase activity cation binding</t>
  </si>
  <si>
    <t>chitinase activity cation binding</t>
  </si>
  <si>
    <t>serine-type peptidase activity serine-type carboxypeptidase activity serine-type endopeptidase activity serine-type endopeptidase activity serine-type endopeptidase activity</t>
  </si>
  <si>
    <t>cysteine-type endopeptidase activity Wnt-protein binding polysaccharide binding scavenger receptor activity</t>
  </si>
  <si>
    <t>serine-type endopeptidase activity serine-type endopeptidase activity endopeptidase activity</t>
  </si>
  <si>
    <t>metalloendopeptidase activity metalloendopeptidase activity metal ion binding</t>
  </si>
  <si>
    <t>beta-galactosidase activity cation binding</t>
  </si>
  <si>
    <t>metallopeptidase activity zinc ion binding</t>
  </si>
  <si>
    <t>phospholipase activity O-acyltransferase activity</t>
  </si>
  <si>
    <t>serine-type carboxypeptidase activity serine-type carboxypeptidase activity</t>
  </si>
  <si>
    <t>chaperone binding serine-type endopeptidase activity</t>
  </si>
  <si>
    <t>aminopeptidase activity aminopeptidase activity metalloexopeptidase activity manganese ion binding</t>
  </si>
  <si>
    <t>carboxypeptidase activity metallocarboxypeptidase activity zinc ion binding</t>
  </si>
  <si>
    <t>purine nucleotide binding metallocarboxypeptidase activity zinc ion binding</t>
  </si>
  <si>
    <t>serine-type endopeptidase activity hydrolase activity, acting on ester bonds</t>
  </si>
  <si>
    <t>beta-glucosidase activity glucosylceramidase activity</t>
  </si>
  <si>
    <t>extracellular matrix structural constituent metalloendopeptidase activity zinc ion binding serine-type endopeptidase inhibitor activity</t>
  </si>
  <si>
    <t>lipoprotein lipase activity triglyceride lipase activity</t>
  </si>
  <si>
    <t>mRNA binding serine-type endopeptidase activity receptor activity strictosidine synthase activity</t>
  </si>
  <si>
    <t>dipeptidase activity metalloexopeptidase activity dipeptidyl-peptidase activity</t>
  </si>
  <si>
    <t>lipase activity carboxylesterase activity</t>
  </si>
  <si>
    <t>ATP-dependent peptidase activity metalloendopeptidase activity ATP binding</t>
  </si>
  <si>
    <t>catalytic activity</t>
  </si>
  <si>
    <t>GTPase activator activity phospholipase C activity phosphatidylinositol phospholipase C activity phosphatidylinositol phospholipase C activity calcium ion binding phosphatidylinositol phospholipase C activity</t>
  </si>
  <si>
    <t>calcium ion binding calcium-dependent cysteine-type endopeptidase activity</t>
  </si>
  <si>
    <t>ubiquinol-cytochrome-c reductase activity metalloendopeptidase activity metalloendopeptidase activity metal ion binding</t>
  </si>
  <si>
    <t>mannosyl-oligosaccharide 1,2-alpha-mannosidase activity mannosyl-oligosaccharide 1,2-alpha-mannosidase activity calcium ion binding mannosyl-oligosaccharide 1,2-alpha-mannosidase activity</t>
  </si>
  <si>
    <t>metalloendopeptidase activity metalloendopeptidase activity peptidase activity zinc ion binding</t>
  </si>
  <si>
    <t>chitinase activity chitinase activity chitin binding chitinase activity cation binding</t>
  </si>
  <si>
    <t>exopeptidase activity tripeptidyl-peptidase activity tripeptidyl-peptidase activity tripeptidyl-peptidase activity serine-type endopeptidase activity</t>
  </si>
  <si>
    <t>aminopeptidase activity aminopeptidase activity metalloexopeptidase activity</t>
  </si>
  <si>
    <t>metalloendopeptidase activity endopeptidase activity</t>
  </si>
  <si>
    <t>carboxypeptidase activity metallocarboxypeptidase activity metallocarboxypeptidase activity carboxypeptidase activity carbohydrate binding zinc ion binding</t>
  </si>
  <si>
    <t>ubiquinol-cytochrome-c reductase activity ubiquinol-cytochrome-c reductase activity metal ion binding</t>
  </si>
  <si>
    <t>phosphatidylinositol phospholipase C activity signal transducer activity calcium ion binding phosphatidylinositol phospholipase C activity phospholipid binding</t>
  </si>
  <si>
    <t>metalloendopeptidase activity calcium ion binding</t>
  </si>
  <si>
    <t>mannosyl-oligosaccharide 1,2-alpha-mannosidase activity mannosyl-oligosaccharide 1,2-alpha-mannosidase activity calcium ion binding</t>
  </si>
  <si>
    <t>phospholipase activity</t>
  </si>
  <si>
    <t>carboxylesterase activity S-formylglutathione hydrolase activity</t>
  </si>
  <si>
    <t>GPI-anchor transamidase activity GPI-anchor transamidase activity cysteine-type endopeptidase activity</t>
  </si>
  <si>
    <t>ubiquitin binding proteasome binding aspartic-type endopeptidase activity</t>
  </si>
  <si>
    <t>imaginal disc growth factor receptor binding chitinase activity chitinase activity cation binding</t>
  </si>
  <si>
    <t>serine-type endopeptidase activity serine-type endopeptidase activity ATP binding unfolded protein binding nucleoside-triphosphatase activity</t>
  </si>
  <si>
    <t>phosphatidylinositol phospholipase C activity phosphatidylinositol phospholipase C activity calcium ion binding</t>
  </si>
  <si>
    <t>alpha-mannosidase activity alpha-mannosidase activity mannosyl-oligosaccharide 1,3-1,6-alpha-mannosidase activity carbohydrate binding zinc ion binding</t>
  </si>
  <si>
    <t>patched binding cysteine-type endopeptidase activity morphogen activity endopeptidase activity patched binding cell surface binding protein binding peptidase activity</t>
  </si>
  <si>
    <t>serine-type carboxypeptidase activity metallocarboxypeptidase activity zinc ion binding</t>
  </si>
  <si>
    <t>serine-type endopeptidase activity serine-type endopeptidase activity serine-type endopeptidase activity chitin binding scavenger receptor activity</t>
  </si>
  <si>
    <t>cysteine-type peptidase activity cysteine-type endopeptidase activity</t>
  </si>
  <si>
    <t>metalloendopeptidase activity metalloendopeptidase activity</t>
  </si>
  <si>
    <t>metalloendopeptidase activity metalloendopeptidase activity zinc ion binding calcium ion binding</t>
  </si>
  <si>
    <t>serine-type endopeptidase activity serine-type peptidase activity peptidase activity peptidase activity serine-type endopeptidase activity serine-type endopeptidase activity</t>
  </si>
  <si>
    <t>chitinase activity imaginal disc growth factor receptor binding cation binding</t>
  </si>
  <si>
    <t>chitinase activity chitin binding chitinase activity cation binding</t>
  </si>
  <si>
    <t>alpha-mannosidase activity carbohydrate binding zinc ion binding</t>
  </si>
  <si>
    <t>serine-type endopeptidase activity serine-type exopeptidase activity carboxylesterase activity</t>
  </si>
  <si>
    <t>cysteine-type endopeptidase activity cysteine-type endopeptidase activity cysteine-type endopeptidase activity cysteine-type endopeptidase activity cysteine-type endopeptidase activity</t>
  </si>
  <si>
    <t>zinc ion binding metalloendopeptidase activity metalloendopeptidase activity metal ion binding</t>
  </si>
  <si>
    <t>dipeptidyl-peptidase activity dipeptidase activity aminopeptidase activity manganese ion binding</t>
  </si>
  <si>
    <t>mannosyl-oligosaccharide 1,2-alpha-mannosidase activity calcium ion binding mannosyl-oligosaccharide 1,2-alpha-mannosidase activity unfolded protein binding</t>
  </si>
  <si>
    <t>metallopeptidase activity metalloendopeptidase activity</t>
  </si>
  <si>
    <t>triglyceride lipase activity sterol esterase activity</t>
  </si>
  <si>
    <t>metalloendopeptidase activity peptidase activity</t>
  </si>
  <si>
    <t>cysteine-type endopeptidase activity cysteine-type endopeptidase activity</t>
  </si>
  <si>
    <t>alpha-mannosidase activity alpha-mannosidase activity carbohydrate binding zinc ion binding</t>
  </si>
  <si>
    <t>trehalase activity alpha,alpha-trehalase activity</t>
  </si>
  <si>
    <t>aminopeptidase activity metalloaminopeptidase activity</t>
  </si>
  <si>
    <t>peptidase activity peptidase activity serine-type endopeptidase activity serine-type endopeptidase activity</t>
  </si>
  <si>
    <t>lysophospholipase activity asparaginase activity</t>
  </si>
  <si>
    <t>peptidase activity peptidase activity serine-type endopeptidase activity</t>
  </si>
  <si>
    <t>alpha-glucosidase activity calcium ion binding</t>
  </si>
  <si>
    <t>aminoacylase activity metallopeptidase activity</t>
  </si>
  <si>
    <t>serine-type endopeptidase activity endopeptidase activity</t>
  </si>
  <si>
    <t>ATPase activity metalloendopeptidase activity ATP binding zinc ion binding</t>
  </si>
  <si>
    <t>transcription factor binding sequence-specific DNA binding TBP-class protein binding RNA polymerase II transcription factor activity involved in preinitiation complex assembly transcription factor binding RNA polymerase II core promoter sequence-specific DNA binding transcription factor activity involved in preinitiation complex assembly metallopeptidase activity zinc ion binding</t>
  </si>
  <si>
    <t>calcium-independent phospholipase A2 activity</t>
  </si>
  <si>
    <t>metalloendopeptidase activity zinc ion binding calcium ion binding</t>
  </si>
  <si>
    <t>sphingomyelin phosphodiesterase D activity</t>
  </si>
  <si>
    <t>metalloendopeptidase activity zinc ion binding metalloendopeptidase activity</t>
  </si>
  <si>
    <t>apoptotic protease activator activity protein binding cysteine-type endopeptidase activity cysteine-type endopeptidase activity cysteine-type endopeptidase activity endopeptidase activity protein binding</t>
  </si>
  <si>
    <t>calcium-dependent cysteine-type endopeptidase activity calcium-dependent cysteine-type endopeptidase activity calcium ion binding calcium ion binding</t>
  </si>
  <si>
    <t>chitinase activity</t>
  </si>
  <si>
    <t>metalloendopeptidase activity zinc ion binding identical protein binding</t>
  </si>
  <si>
    <t>phosphorylase kinase regulator activity calmodulin binding hydrolase activity, hydrolyzing O-glycosyl compounds</t>
  </si>
  <si>
    <t>cysteine-type endopeptidase activity cysteine-type endopeptidase activity cysteine-type endopeptidase activity cysteine-type endopeptidase activity</t>
  </si>
  <si>
    <t>metalloendopeptidase activity metalloendopeptidase activity zinc ion binding zinc ion binding metalloendopeptidase activity</t>
  </si>
  <si>
    <t>serine-type endopeptidase activity serine-type peptidase activity serine-type endopeptidase activity peptidase activity</t>
  </si>
  <si>
    <t>alpha-galactosidase activity cation binding</t>
  </si>
  <si>
    <t>endopeptidase activity protein homodimerization activity cysteine-type endopeptidase activity cysteine-type endopeptidase activity cysteine-type endopeptidase activity cysteine-type endopeptidase activity</t>
  </si>
  <si>
    <t>calcium ion binding calcium-dependent cysteine-type endopeptidase activity calcium ion binding</t>
  </si>
  <si>
    <t>oligo-1,6-glucosidase activity alpha-amylase activity cation binding catalytic activity</t>
  </si>
  <si>
    <t>peptidase activity serine-type endopeptidase activity</t>
  </si>
  <si>
    <t>serine-type endopeptidase activity N-acetyltransferase activity</t>
  </si>
  <si>
    <t>phosphatidylcholine 1-acylhydrolase activity metal ion binding</t>
  </si>
  <si>
    <t>peptidoglycan binding peptidoglycan binding N-acetylmuramoyl-L-alanine amidase activity peptidoglycan binding peptidoglycan binding zinc ion binding</t>
  </si>
  <si>
    <t>alpha-glucosidase activity cation binding catalytic activity</t>
  </si>
  <si>
    <t>serine-type endopeptidase activity serine-type endopeptidase activity ATP binding ATP-dependent peptidase activity</t>
  </si>
  <si>
    <t>triglyceride lipase activity triglyceride lipase activity lipase activity</t>
  </si>
  <si>
    <t>zinc ion binding peptidyl-dipeptidase activity peptidyl-dipeptidase activity metallopeptidase activity</t>
  </si>
  <si>
    <t>metalloendopeptidase activity metallopeptidase activity metalloendopeptidase activity</t>
  </si>
  <si>
    <t>beta-galactosidase activity beta-galactosidase activity cation binding</t>
  </si>
  <si>
    <t>lysozyme activity chitinase activity lysozyme activity lysozyme activity</t>
  </si>
  <si>
    <t>dipeptidyl-peptidase activity tripeptidyl-peptidase activity aminopeptidase activity metalloexopeptidase activity manganese ion binding</t>
  </si>
  <si>
    <t>chitinase activity cation binding chitin binding</t>
  </si>
  <si>
    <t>alpha,alpha-trehalase activity alpha,alpha-trehalase activity alpha,alpha-trehalase activity trehalase activity</t>
  </si>
  <si>
    <t>4-alpha-glucanotransferase activity amylo-alpha-1,6-glucosidase activity cation binding</t>
  </si>
  <si>
    <t>protein kinase binding</t>
  </si>
  <si>
    <t>peptidoglycan binding peptidoglycan binding N-acetylmuramoyl-L-alanine amidase activity zinc ion binding</t>
  </si>
  <si>
    <t>metallopeptidase activity metalloendopeptidase activity metalloendopeptidase activity endopeptidase activity</t>
  </si>
  <si>
    <t>protein binding protein binding nucleic acid binding</t>
  </si>
  <si>
    <t>serine-type endopeptidase activity protein binding protein binding RNA polymerase II transcription cofactor activity RNA polymerase II transcription cofactor activity RNA polymerase II transcription cofactor activity</t>
  </si>
  <si>
    <t>serine-type carboxypeptidase activity serine-type peptidase activity</t>
  </si>
  <si>
    <t>brain2</t>
  </si>
  <si>
    <t>head3</t>
  </si>
  <si>
    <t>crop4</t>
  </si>
  <si>
    <t>midgut5</t>
  </si>
  <si>
    <t>hindgut6</t>
  </si>
  <si>
    <t>tubule7</t>
  </si>
  <si>
    <t>ovary8</t>
  </si>
  <si>
    <t>testis9</t>
  </si>
  <si>
    <t>acc10</t>
  </si>
  <si>
    <t>l_tubule11</t>
  </si>
  <si>
    <t>l_fatbody12</t>
  </si>
  <si>
    <t>ta_ganglion13</t>
  </si>
  <si>
    <t>carcass14</t>
  </si>
  <si>
    <t>sgland15</t>
  </si>
  <si>
    <t>Table</t>
  </si>
  <si>
    <t>Serine</t>
  </si>
  <si>
    <t>Proteinases</t>
  </si>
  <si>
    <t>(SPs)</t>
  </si>
  <si>
    <t>and</t>
  </si>
  <si>
    <t>Proteinase</t>
  </si>
  <si>
    <t>Homologs</t>
  </si>
  <si>
    <t>(SPHs)</t>
  </si>
  <si>
    <t>in</t>
  </si>
  <si>
    <t>Drosophila</t>
  </si>
  <si>
    <t>melanogaster</t>
  </si>
  <si>
    <t>Gene</t>
  </si>
  <si>
    <t>GenBankTM</t>
  </si>
  <si>
    <t>Conserved</t>
  </si>
  <si>
    <t>Regionsc</t>
  </si>
  <si>
    <t>Chromosomal</t>
  </si>
  <si>
    <t>Length</t>
  </si>
  <si>
    <t>(aa)</t>
  </si>
  <si>
    <t>Activation</t>
  </si>
  <si>
    <t>Enzyme</t>
  </si>
  <si>
    <t>Domain</t>
  </si>
  <si>
    <t>#a</t>
  </si>
  <si>
    <t>EST</t>
  </si>
  <si>
    <t>Productb</t>
  </si>
  <si>
    <t>Accession</t>
  </si>
  <si>
    <t>No.</t>
  </si>
  <si>
    <t>TAAHC</t>
  </si>
  <si>
    <t>DIAL</t>
  </si>
  <si>
    <t>GDSGGP</t>
  </si>
  <si>
    <t>Location</t>
  </si>
  <si>
    <t>Precursor</t>
  </si>
  <si>
    <t>Matured</t>
  </si>
  <si>
    <t>Sitee</t>
  </si>
  <si>
    <t>Specificityf</t>
  </si>
  <si>
    <t>Structureg</t>
  </si>
  <si>
    <t>AAF56675</t>
  </si>
  <si>
    <t>3R</t>
  </si>
  <si>
    <t>97E11-F1</t>
  </si>
  <si>
    <t>115LSQR^VSNG</t>
  </si>
  <si>
    <t>T(DGG)</t>
  </si>
  <si>
    <t>C/SP</t>
  </si>
  <si>
    <t>AAF56676</t>
  </si>
  <si>
    <t>73LSQR^VSNG</t>
  </si>
  <si>
    <t>PC/SP</t>
  </si>
  <si>
    <t>AAF46523</t>
  </si>
  <si>
    <t>X</t>
  </si>
  <si>
    <t>9A2</t>
  </si>
  <si>
    <t>128FSFR^IVGG</t>
  </si>
  <si>
    <t>AAF56160</t>
  </si>
  <si>
    <t>TAGHC</t>
  </si>
  <si>
    <t>95B1-B3</t>
  </si>
  <si>
    <t>131FADR^IVGG</t>
  </si>
  <si>
    <t>AAF57029</t>
  </si>
  <si>
    <t>DIAI</t>
  </si>
  <si>
    <t>99E4-E5</t>
  </si>
  <si>
    <t>146VTNR^IYGG</t>
  </si>
  <si>
    <t>T(DGA)</t>
  </si>
  <si>
    <t>CG16731</t>
  </si>
  <si>
    <t>AAF55689</t>
  </si>
  <si>
    <t>GDSGSP</t>
  </si>
  <si>
    <t>92A13-B1</t>
  </si>
  <si>
    <t>37TTNR^VIGG</t>
  </si>
  <si>
    <t>?(DGN)</t>
  </si>
  <si>
    <t>2PC/2P/SP</t>
  </si>
  <si>
    <t>343STYR^MVGG</t>
  </si>
  <si>
    <t>AAF54143</t>
  </si>
  <si>
    <t>84D11</t>
  </si>
  <si>
    <t>132FSNK^VYNG</t>
  </si>
  <si>
    <t>AAF56677</t>
  </si>
  <si>
    <t>DVAI</t>
  </si>
  <si>
    <t>126GNPK^VSGG</t>
  </si>
  <si>
    <t>?(HGG)</t>
  </si>
  <si>
    <t>AAF55084</t>
  </si>
  <si>
    <t>GNAGGP</t>
  </si>
  <si>
    <t>88C10-D1</t>
  </si>
  <si>
    <t>PC/SPH</t>
  </si>
  <si>
    <t>AAF57030</t>
  </si>
  <si>
    <t>DIGL</t>
  </si>
  <si>
    <t>159IRNR^IYDG</t>
  </si>
  <si>
    <t>AAF57079</t>
  </si>
  <si>
    <t>100A5</t>
  </si>
  <si>
    <t>112AYNQ^ITKG</t>
  </si>
  <si>
    <t>CG12949</t>
  </si>
  <si>
    <t>AAF54436</t>
  </si>
  <si>
    <t>85E6-E8</t>
  </si>
  <si>
    <t>????^????</t>
  </si>
  <si>
    <t>AAG22127</t>
  </si>
  <si>
    <t>SP</t>
  </si>
  <si>
    <t>AAF56169</t>
  </si>
  <si>
    <t>95B3-B5</t>
  </si>
  <si>
    <t>46PLYR^MAYG</t>
  </si>
  <si>
    <t>AAF58868</t>
  </si>
  <si>
    <t>2R</t>
  </si>
  <si>
    <t>46C10-D1</t>
  </si>
  <si>
    <t>58PSSY^IVGG</t>
  </si>
  <si>
    <t>AAF56159</t>
  </si>
  <si>
    <t>95B1-B2</t>
  </si>
  <si>
    <t>49PAYR^IFGG</t>
  </si>
  <si>
    <t>AAF46764</t>
  </si>
  <si>
    <t>TASHC</t>
  </si>
  <si>
    <t>58A2</t>
  </si>
  <si>
    <t>123IQKR^IVGG</t>
  </si>
  <si>
    <t>AAF47847</t>
  </si>
  <si>
    <t>DMAI</t>
  </si>
  <si>
    <t>3L</t>
  </si>
  <si>
    <t>64A10-A12</t>
  </si>
  <si>
    <t>257YFKK^IVGG</t>
  </si>
  <si>
    <t>2C/SP</t>
  </si>
  <si>
    <t>AAF55692</t>
  </si>
  <si>
    <t>92B1</t>
  </si>
  <si>
    <t>199STGR^IVGG</t>
  </si>
  <si>
    <t>AAF46770</t>
  </si>
  <si>
    <t>DLAV</t>
  </si>
  <si>
    <t>58A3</t>
  </si>
  <si>
    <t>AAF50993</t>
  </si>
  <si>
    <t>DVAL</t>
  </si>
  <si>
    <t>2L</t>
  </si>
  <si>
    <t>25A3</t>
  </si>
  <si>
    <t>72NVNR^IVGG</t>
  </si>
  <si>
    <t>AAG22193</t>
  </si>
  <si>
    <t>79TRHR^IVGG</t>
  </si>
  <si>
    <t>AAF56393</t>
  </si>
  <si>
    <t>SAAHC</t>
  </si>
  <si>
    <t>96B16-B17</t>
  </si>
  <si>
    <t>Easter</t>
  </si>
  <si>
    <t>AAF55170</t>
  </si>
  <si>
    <t>88E12-F1</t>
  </si>
  <si>
    <t>124ISNR^IYGG</t>
  </si>
  <si>
    <t>AAF52151</t>
  </si>
  <si>
    <t>82A4</t>
  </si>
  <si>
    <t>124FGDR^VVGG</t>
  </si>
  <si>
    <t>Snake</t>
  </si>
  <si>
    <t>AAF54897</t>
  </si>
  <si>
    <t>87D11-D12</t>
  </si>
  <si>
    <t>182SVPL^IVGG</t>
  </si>
  <si>
    <t>AAF54898</t>
  </si>
  <si>
    <t>139LHDD^FNGR</t>
  </si>
  <si>
    <t>AAF48846</t>
  </si>
  <si>
    <t>17B3-B4</t>
  </si>
  <si>
    <t>140LVIH^IVGG</t>
  </si>
  <si>
    <t>AAF52161</t>
  </si>
  <si>
    <t>82A1-A3</t>
  </si>
  <si>
    <t>140NDAD^FDGR</t>
  </si>
  <si>
    <t>T(DGS)</t>
  </si>
  <si>
    <t>AAF49916</t>
  </si>
  <si>
    <t>69C1-C2</t>
  </si>
  <si>
    <t>468NMLK^IIGG</t>
  </si>
  <si>
    <t>AAF48845</t>
  </si>
  <si>
    <t>379LTVH^ILDG</t>
  </si>
  <si>
    <t>AAF59006</t>
  </si>
  <si>
    <t>45A2-A4</t>
  </si>
  <si>
    <t>296RSNR^IVGG</t>
  </si>
  <si>
    <t>AAF46392</t>
  </si>
  <si>
    <t>7F3-F4</t>
  </si>
  <si>
    <t>128FFVS^VVGG</t>
  </si>
  <si>
    <t>AAF49135</t>
  </si>
  <si>
    <t>76B9-C1</t>
  </si>
  <si>
    <t>170QFPR^LTGG</t>
  </si>
  <si>
    <t>AAF52904</t>
  </si>
  <si>
    <t>DVAV</t>
  </si>
  <si>
    <t>GDGGSP</t>
  </si>
  <si>
    <t>31D3-D7</t>
  </si>
  <si>
    <t>C/SPH</t>
  </si>
  <si>
    <t>AAF53273</t>
  </si>
  <si>
    <t>34A11-B1</t>
  </si>
  <si>
    <t>338DQER^IVGG</t>
  </si>
  <si>
    <t>CG10450</t>
  </si>
  <si>
    <t>AAF46731</t>
  </si>
  <si>
    <t>GGFHC</t>
  </si>
  <si>
    <t>57E9-F1</t>
  </si>
  <si>
    <t>4PP/SPH</t>
  </si>
  <si>
    <t>AAF54938</t>
  </si>
  <si>
    <t>87E8-E10</t>
  </si>
  <si>
    <t>136SRRK^PTKG</t>
  </si>
  <si>
    <t>AAF49721</t>
  </si>
  <si>
    <t>70F1</t>
  </si>
  <si>
    <t>123DESR^IVGG</t>
  </si>
  <si>
    <t>AAF49736</t>
  </si>
  <si>
    <t>70E2-E3</t>
  </si>
  <si>
    <t>170NVNR^IVGG</t>
  </si>
  <si>
    <t>AAF58112</t>
  </si>
  <si>
    <t>52C2</t>
  </si>
  <si>
    <t>36IAFK^IIGG</t>
  </si>
  <si>
    <t>3PP/P/SP</t>
  </si>
  <si>
    <t>AAF57983</t>
  </si>
  <si>
    <t>DIAV</t>
  </si>
  <si>
    <t>53C6-C7</t>
  </si>
  <si>
    <t>33TTPF^IVGG</t>
  </si>
  <si>
    <t>AAF56850</t>
  </si>
  <si>
    <t>98F8-F10</t>
  </si>
  <si>
    <t>64YTPL^IVGG</t>
  </si>
  <si>
    <t>AAF59009</t>
  </si>
  <si>
    <t>DLAL</t>
  </si>
  <si>
    <t>45A1-A2</t>
  </si>
  <si>
    <t>1309KSGR^IVGG</t>
  </si>
  <si>
    <t>AAF56848</t>
  </si>
  <si>
    <t>DIGI</t>
  </si>
  <si>
    <t>68SRPL^IVGG</t>
  </si>
  <si>
    <t>AAF50871</t>
  </si>
  <si>
    <t>28LNGR^VVGG</t>
  </si>
  <si>
    <t>?(GGG)</t>
  </si>
  <si>
    <t>Ser6</t>
  </si>
  <si>
    <t>AAF50872</t>
  </si>
  <si>
    <t>AAF46926</t>
  </si>
  <si>
    <t>59B2-B4</t>
  </si>
  <si>
    <t>98STPF^IVGG</t>
  </si>
  <si>
    <t>Ranbp11</t>
  </si>
  <si>
    <t>AAF58114</t>
  </si>
  <si>
    <t>RDSGGP</t>
  </si>
  <si>
    <t>22LIPK^IVGG</t>
  </si>
  <si>
    <t>CG1497</t>
  </si>
  <si>
    <t>AAF50842</t>
  </si>
  <si>
    <t>19F1</t>
  </si>
  <si>
    <t>32IEPR^IVGG</t>
  </si>
  <si>
    <t>?(GGD)</t>
  </si>
  <si>
    <t>AAF50717</t>
  </si>
  <si>
    <t>DISL</t>
  </si>
  <si>
    <t>65A2</t>
  </si>
  <si>
    <t>36IDGR^ITNG</t>
  </si>
  <si>
    <t>E(SVA)</t>
  </si>
  <si>
    <t>AAF48510</t>
  </si>
  <si>
    <t>DVSL</t>
  </si>
  <si>
    <t>13E18-F1</t>
  </si>
  <si>
    <t>34IDNR^IVSG</t>
  </si>
  <si>
    <t>E(SVS)</t>
  </si>
  <si>
    <t>Ser89E</t>
  </si>
  <si>
    <t>AAA84414</t>
  </si>
  <si>
    <t>GDSGGG</t>
  </si>
  <si>
    <t>89D6-D9</t>
  </si>
  <si>
    <t>27IKQF^SSGG</t>
  </si>
  <si>
    <t>?(LG?)</t>
  </si>
  <si>
    <t>AAF59003</t>
  </si>
  <si>
    <t>DISV</t>
  </si>
  <si>
    <t>45A3-A4</t>
  </si>
  <si>
    <t>531AQRR^IVGG</t>
  </si>
  <si>
    <t>AAF55031</t>
  </si>
  <si>
    <t>88B1-B3</t>
  </si>
  <si>
    <t>253QTPF^IHNG</t>
  </si>
  <si>
    <t>E(GGV)</t>
  </si>
  <si>
    <t>AAF55277</t>
  </si>
  <si>
    <t>89B9-B11</t>
  </si>
  <si>
    <t>540PETR^IVGG</t>
  </si>
  <si>
    <t>EtaTry</t>
  </si>
  <si>
    <t>AAF58662</t>
  </si>
  <si>
    <t>47F1</t>
  </si>
  <si>
    <t>24SDGR^IVGG</t>
  </si>
  <si>
    <t>AAF59059</t>
  </si>
  <si>
    <t>TTSHN</t>
  </si>
  <si>
    <t>44D5-D7</t>
  </si>
  <si>
    <t>2C/SPH</t>
  </si>
  <si>
    <t>AAF59008</t>
  </si>
  <si>
    <t>45A2-A3</t>
  </si>
  <si>
    <t>3PEPR^IVGG</t>
  </si>
  <si>
    <t>AAF55033</t>
  </si>
  <si>
    <t>DVGL</t>
  </si>
  <si>
    <t>GDSGSA</t>
  </si>
  <si>
    <t>88B3</t>
  </si>
  <si>
    <t>193FSPL^QIGG</t>
  </si>
  <si>
    <t>AAG22168</t>
  </si>
  <si>
    <t>GISGSV</t>
  </si>
  <si>
    <t>46LPNK^QTCG</t>
  </si>
  <si>
    <t>CG3487</t>
  </si>
  <si>
    <t>AAF46994</t>
  </si>
  <si>
    <t>59D9-D10</t>
  </si>
  <si>
    <t>37FIPM^ITGG</t>
  </si>
  <si>
    <t>AAF49225</t>
  </si>
  <si>
    <t>ADSGGP</t>
  </si>
  <si>
    <t>71E1-E2</t>
  </si>
  <si>
    <t>11RNPK^IVGG</t>
  </si>
  <si>
    <t>AAG22440</t>
  </si>
  <si>
    <t>GFGGAP</t>
  </si>
  <si>
    <t>37B13-C1</t>
  </si>
  <si>
    <t>AAF58092</t>
  </si>
  <si>
    <t>52D9-D12</t>
  </si>
  <si>
    <t>24ISTH^IVGG</t>
  </si>
  <si>
    <t>AAF49484</t>
  </si>
  <si>
    <t>GDGGGP</t>
  </si>
  <si>
    <t>72E4-F1</t>
  </si>
  <si>
    <t>AAF59005</t>
  </si>
  <si>
    <t>138LQKR^IIGG</t>
  </si>
  <si>
    <t>AAF56849</t>
  </si>
  <si>
    <t>69YAPL^IIGG</t>
  </si>
  <si>
    <t>BG:DS07108.1</t>
  </si>
  <si>
    <t>AAG22433</t>
  </si>
  <si>
    <t>TASQR</t>
  </si>
  <si>
    <t>NVAL</t>
  </si>
  <si>
    <t>35D4</t>
  </si>
  <si>
    <t>AAF57458</t>
  </si>
  <si>
    <t>57A4</t>
  </si>
  <si>
    <t>28QDGR^IVGG</t>
  </si>
  <si>
    <t>AAF49326</t>
  </si>
  <si>
    <t>74D2-D3</t>
  </si>
  <si>
    <t>22VEPY^ITNG</t>
  </si>
  <si>
    <t>C(SGA)</t>
  </si>
  <si>
    <t>AAF50319</t>
  </si>
  <si>
    <t>66F3-F5</t>
  </si>
  <si>
    <t>937REER^VVRG</t>
  </si>
  <si>
    <t>LDLR/SR/SP</t>
  </si>
  <si>
    <t>73*</t>
  </si>
  <si>
    <t>CG5302</t>
  </si>
  <si>
    <t>AAF55211</t>
  </si>
  <si>
    <t>89A1-A2</t>
  </si>
  <si>
    <t>2PP/SPH</t>
  </si>
  <si>
    <t>AAF58909</t>
  </si>
  <si>
    <t>46A3-A4</t>
  </si>
  <si>
    <t>58LRRR^ITGG</t>
  </si>
  <si>
    <t>AAF59230</t>
  </si>
  <si>
    <t>43D5-E1</t>
  </si>
  <si>
    <t>1082DSRR^IIGG</t>
  </si>
  <si>
    <t>LDLR/SP</t>
  </si>
  <si>
    <t>AAF58665</t>
  </si>
  <si>
    <t>DAAI</t>
  </si>
  <si>
    <t>32LDGR^IVGG</t>
  </si>
  <si>
    <t>AAF57862</t>
  </si>
  <si>
    <t>54C3-C5</t>
  </si>
  <si>
    <t>34TRPK^ISGG</t>
  </si>
  <si>
    <t>AAF50708</t>
  </si>
  <si>
    <t>43PSGR^ITGG</t>
  </si>
  <si>
    <t>C(SGG)</t>
  </si>
  <si>
    <t>Masquerade</t>
  </si>
  <si>
    <t>AAF47850</t>
  </si>
  <si>
    <t>64A12-B1</t>
  </si>
  <si>
    <t>5C/SPH</t>
  </si>
  <si>
    <t>CG2280</t>
  </si>
  <si>
    <t>AAF59107</t>
  </si>
  <si>
    <t>FDSGGP</t>
  </si>
  <si>
    <t>44B4-B5</t>
  </si>
  <si>
    <t>146ATTR^IANG</t>
  </si>
  <si>
    <t>?(DGM)</t>
  </si>
  <si>
    <t>2P/SP</t>
  </si>
  <si>
    <t>YDSGGP</t>
  </si>
  <si>
    <t>411FPNR^IANG</t>
  </si>
  <si>
    <t>AAF48649</t>
  </si>
  <si>
    <t>GDAGAA</t>
  </si>
  <si>
    <t>15A1-A3</t>
  </si>
  <si>
    <t>SPH</t>
  </si>
  <si>
    <t>AAF57469</t>
  </si>
  <si>
    <t>56F15</t>
  </si>
  <si>
    <t>14GDGR^IVGG</t>
  </si>
  <si>
    <t>AAF45447</t>
  </si>
  <si>
    <t>39D5</t>
  </si>
  <si>
    <t>27PFGR^IVNG</t>
  </si>
  <si>
    <t>AAF49943</t>
  </si>
  <si>
    <t>68F7-69A1</t>
  </si>
  <si>
    <t>25TDSY^AVGQ</t>
  </si>
  <si>
    <t>C(TGG)</t>
  </si>
  <si>
    <t>AAF49327</t>
  </si>
  <si>
    <t>5IGGR^IAGG</t>
  </si>
  <si>
    <t>C(SGS)</t>
  </si>
  <si>
    <t>PP/P/SP</t>
  </si>
  <si>
    <t>AAF46104</t>
  </si>
  <si>
    <t>5C8-C9</t>
  </si>
  <si>
    <t>31IEPK^IVGG</t>
  </si>
  <si>
    <t>298ILPK^IVGG</t>
  </si>
  <si>
    <t>AAF54356</t>
  </si>
  <si>
    <t>85D14-D15</t>
  </si>
  <si>
    <t>26SISR^VVNG</t>
  </si>
  <si>
    <t>?(GSG)</t>
  </si>
  <si>
    <t>EpsilonTry</t>
  </si>
  <si>
    <t>AAF58660</t>
  </si>
  <si>
    <t>27LDGR^IVGG</t>
  </si>
  <si>
    <t>Nudel</t>
  </si>
  <si>
    <t>AAF50656</t>
  </si>
  <si>
    <t>DLSL</t>
  </si>
  <si>
    <t>65B4-B5</t>
  </si>
  <si>
    <t>1141GDGR^IVGG</t>
  </si>
  <si>
    <t>AAF58377</t>
  </si>
  <si>
    <t>DIGV</t>
  </si>
  <si>
    <t>50A9-A11</t>
  </si>
  <si>
    <t>31LGGR^IVGG</t>
  </si>
  <si>
    <t>AAF54357</t>
  </si>
  <si>
    <t>85D14-D16</t>
  </si>
  <si>
    <t>26QMGR^VVNG</t>
  </si>
  <si>
    <t>Ser12</t>
  </si>
  <si>
    <t>AAF51280</t>
  </si>
  <si>
    <t>22D3-D4</t>
  </si>
  <si>
    <t>19SPER^IVGG</t>
  </si>
  <si>
    <t>AAF53614</t>
  </si>
  <si>
    <t>TVAHR</t>
  </si>
  <si>
    <t>NLAL</t>
  </si>
  <si>
    <t>GDGGSA</t>
  </si>
  <si>
    <t>36C2-C3</t>
  </si>
  <si>
    <t>AAF51194</t>
  </si>
  <si>
    <t>TAAHI</t>
  </si>
  <si>
    <t>LFGGFA</t>
  </si>
  <si>
    <t>23B3-B4</t>
  </si>
  <si>
    <t>EG:80H7.3</t>
  </si>
  <si>
    <t>AAF45633</t>
  </si>
  <si>
    <t>DVGI</t>
  </si>
  <si>
    <t>2B1-B2</t>
  </si>
  <si>
    <t>29QQSR^IING</t>
  </si>
  <si>
    <t>AAF55395</t>
  </si>
  <si>
    <t>89F1-F2</t>
  </si>
  <si>
    <t>38PETR^VIGG</t>
  </si>
  <si>
    <t>AAF47836</t>
  </si>
  <si>
    <t>TAASI</t>
  </si>
  <si>
    <t>NIAL</t>
  </si>
  <si>
    <t>64A6-A8</t>
  </si>
  <si>
    <t>AAF50713</t>
  </si>
  <si>
    <t>36IEGR^ITNG</t>
  </si>
  <si>
    <t>AAF48647</t>
  </si>
  <si>
    <t>24VEPR^IVGG</t>
  </si>
  <si>
    <t>?(GVD)</t>
  </si>
  <si>
    <t>AAF59060</t>
  </si>
  <si>
    <t>44D5-D6</t>
  </si>
  <si>
    <t>37IEGR^ITNG</t>
  </si>
  <si>
    <t>AAF54286</t>
  </si>
  <si>
    <t>TAQHV</t>
  </si>
  <si>
    <t>85B2-B3</t>
  </si>
  <si>
    <t>AlphaTry</t>
  </si>
  <si>
    <t>AAF58659</t>
  </si>
  <si>
    <t>AAF51508</t>
  </si>
  <si>
    <t>21B7-B8</t>
  </si>
  <si>
    <t>33ATGF^VING</t>
  </si>
  <si>
    <t>AAF50541</t>
  </si>
  <si>
    <t>GDSGAP</t>
  </si>
  <si>
    <t>66A2-A3</t>
  </si>
  <si>
    <t>22PQER^IVGG</t>
  </si>
  <si>
    <t>T(DAG)</t>
  </si>
  <si>
    <t>AAF50709</t>
  </si>
  <si>
    <t>119AMDR^IFGG</t>
  </si>
  <si>
    <t>Try29F</t>
  </si>
  <si>
    <t>AAF52738</t>
  </si>
  <si>
    <t>DFSL</t>
  </si>
  <si>
    <t>29F8</t>
  </si>
  <si>
    <t>38LDGR^IVGG</t>
  </si>
  <si>
    <t>CG3229</t>
  </si>
  <si>
    <t>AAF51096</t>
  </si>
  <si>
    <t>23F3-F6</t>
  </si>
  <si>
    <t>1146LDGR^IVGG</t>
  </si>
  <si>
    <t>AAF46105</t>
  </si>
  <si>
    <t>42DPGR^IING</t>
  </si>
  <si>
    <t>AAF58664</t>
  </si>
  <si>
    <t>TSAQC</t>
  </si>
  <si>
    <t>GDTGGP</t>
  </si>
  <si>
    <t>ZetaTry</t>
  </si>
  <si>
    <t>AAF58663</t>
  </si>
  <si>
    <t>35PDGR^IVGG</t>
  </si>
  <si>
    <t>AAF53414</t>
  </si>
  <si>
    <t>35B6</t>
  </si>
  <si>
    <t>AAF52180</t>
  </si>
  <si>
    <t>25B8</t>
  </si>
  <si>
    <t>38IEGR^ITNG</t>
  </si>
  <si>
    <t>?(SVD)</t>
  </si>
  <si>
    <t>AAF51278</t>
  </si>
  <si>
    <t>23WEQR^IIGG</t>
  </si>
  <si>
    <t>C(TGA)</t>
  </si>
  <si>
    <t>AAF48648</t>
  </si>
  <si>
    <t>TTAHC</t>
  </si>
  <si>
    <t>NLAV</t>
  </si>
  <si>
    <t>GDGGGG</t>
  </si>
  <si>
    <t>AAF54896</t>
  </si>
  <si>
    <t>87D11</t>
  </si>
  <si>
    <t>70SQNL^LVGG</t>
  </si>
  <si>
    <t>AAF50716</t>
  </si>
  <si>
    <t>36ITGR^ITNG</t>
  </si>
  <si>
    <t>AAF50714</t>
  </si>
  <si>
    <t>34IGGR^ITGG</t>
  </si>
  <si>
    <t>CG5197</t>
  </si>
  <si>
    <t>AAF57967</t>
  </si>
  <si>
    <t>DMSL</t>
  </si>
  <si>
    <t>53C13-C15</t>
  </si>
  <si>
    <t>205EESR^IIGG</t>
  </si>
  <si>
    <t>BetaTry</t>
  </si>
  <si>
    <t>AAF58658</t>
  </si>
  <si>
    <t>47F1-F3</t>
  </si>
  <si>
    <t>AAF59111</t>
  </si>
  <si>
    <t>DIAM</t>
  </si>
  <si>
    <t>YDSGGA</t>
  </si>
  <si>
    <t>273PRIA^SPTN</t>
  </si>
  <si>
    <t>AAF59058</t>
  </si>
  <si>
    <t>TSAHN</t>
  </si>
  <si>
    <t>Ser99Da</t>
  </si>
  <si>
    <t>AAF56972</t>
  </si>
  <si>
    <t>99D1</t>
  </si>
  <si>
    <t>32IQGR^ITNG</t>
  </si>
  <si>
    <t>AAF50700</t>
  </si>
  <si>
    <t>65A3</t>
  </si>
  <si>
    <t>20GSLR^IMNG</t>
  </si>
  <si>
    <t>?(LGD)</t>
  </si>
  <si>
    <t>CG11530</t>
  </si>
  <si>
    <t>AAF47739</t>
  </si>
  <si>
    <t>DAAL</t>
  </si>
  <si>
    <t>63B14-C1</t>
  </si>
  <si>
    <t>384IQSR^IVGG</t>
  </si>
  <si>
    <t>AAF51195</t>
  </si>
  <si>
    <t>TAAHL</t>
  </si>
  <si>
    <t>CG5233</t>
  </si>
  <si>
    <t>AAF55392</t>
  </si>
  <si>
    <t>34KDQR^IIGG</t>
  </si>
  <si>
    <t>280QSGR^IKGG</t>
  </si>
  <si>
    <t>AAF50715</t>
  </si>
  <si>
    <t>73VRTR^IAGG</t>
  </si>
  <si>
    <t>?(GGT)</t>
  </si>
  <si>
    <t>BG:DS07486.3</t>
  </si>
  <si>
    <t>AAG22436</t>
  </si>
  <si>
    <t>TSSTK</t>
  </si>
  <si>
    <t>NAAL</t>
  </si>
  <si>
    <t>GDGGAP</t>
  </si>
  <si>
    <t>IotaTry</t>
  </si>
  <si>
    <t>AAF58655</t>
  </si>
  <si>
    <t>47F1-F4</t>
  </si>
  <si>
    <t>24ATGR^IIGG</t>
  </si>
  <si>
    <t>AAF53413</t>
  </si>
  <si>
    <t>AAF55393</t>
  </si>
  <si>
    <t>46FQNR^VING</t>
  </si>
  <si>
    <t>AAF55527</t>
  </si>
  <si>
    <t>90F6-F7</t>
  </si>
  <si>
    <t>76WTKK^FLAK</t>
  </si>
  <si>
    <t>AAF54764</t>
  </si>
  <si>
    <t>87B6-B7</t>
  </si>
  <si>
    <t>18SQER^VVGG</t>
  </si>
  <si>
    <t>AAF53169</t>
  </si>
  <si>
    <t>DIGM</t>
  </si>
  <si>
    <t>SDSGGP</t>
  </si>
  <si>
    <t>33B14-C1</t>
  </si>
  <si>
    <t>32PEGR^VVGG</t>
  </si>
  <si>
    <t>AAF57055</t>
  </si>
  <si>
    <t>99F7-F8</t>
  </si>
  <si>
    <t>35IQGR^ITNG</t>
  </si>
  <si>
    <t>AAF56947</t>
  </si>
  <si>
    <t>MDSGGP</t>
  </si>
  <si>
    <t>99C5</t>
  </si>
  <si>
    <t>34PDPR^IVGG</t>
  </si>
  <si>
    <t>AAF52181</t>
  </si>
  <si>
    <t>33INGR^IVNG</t>
  </si>
  <si>
    <t>AAF51279</t>
  </si>
  <si>
    <t>20IPER^IVGG</t>
  </si>
  <si>
    <t>AAF58661</t>
  </si>
  <si>
    <t>31REGR^IVGG</t>
  </si>
  <si>
    <t>AAF51509</t>
  </si>
  <si>
    <t>26PEGR^IING</t>
  </si>
  <si>
    <t>?(GGS)</t>
  </si>
  <si>
    <t>AAF55396</t>
  </si>
  <si>
    <t>26TKNR^IVGG</t>
  </si>
  <si>
    <t>AAF57320</t>
  </si>
  <si>
    <t>SSASC</t>
  </si>
  <si>
    <t>DLAI</t>
  </si>
  <si>
    <t>FDVGSA</t>
  </si>
  <si>
    <t>41F9</t>
  </si>
  <si>
    <t>3C/SPH</t>
  </si>
  <si>
    <t>Ser99Db</t>
  </si>
  <si>
    <t>AAF56971</t>
  </si>
  <si>
    <t>31IQGR^ITNG</t>
  </si>
  <si>
    <t>AAF55032</t>
  </si>
  <si>
    <t>SDGGGP</t>
  </si>
  <si>
    <t>88B2-B3</t>
  </si>
  <si>
    <t>AAF50711</t>
  </si>
  <si>
    <t>TAKHC</t>
  </si>
  <si>
    <t>33IEGR^ITMG</t>
  </si>
  <si>
    <t>?(GGK)</t>
  </si>
  <si>
    <t>CG5240</t>
  </si>
  <si>
    <t>AAG22154</t>
  </si>
  <si>
    <t>TAASC</t>
  </si>
  <si>
    <t>AAF53170</t>
  </si>
  <si>
    <t>36PEGR^VVGG</t>
  </si>
  <si>
    <t>CG8528</t>
  </si>
  <si>
    <t>AAF50540</t>
  </si>
  <si>
    <t>TAQHC</t>
  </si>
  <si>
    <t>DLCM</t>
  </si>
  <si>
    <t>351LPTR^IVNG</t>
  </si>
  <si>
    <t>AAF54763</t>
  </si>
  <si>
    <t>AAF56973</t>
  </si>
  <si>
    <t>E(AVA)</t>
  </si>
  <si>
    <t>AAF50231</t>
  </si>
  <si>
    <t>32AEGR^IVNG</t>
  </si>
  <si>
    <t>C(SAS)</t>
  </si>
  <si>
    <t>AAF50232</t>
  </si>
  <si>
    <t>36AEGR^IVNG</t>
  </si>
  <si>
    <t>AAF50712</t>
  </si>
  <si>
    <t>33INGR^ITNG</t>
  </si>
  <si>
    <t>AAF54765</t>
  </si>
  <si>
    <t>27SPTR^INGG</t>
  </si>
  <si>
    <t>AAF55317</t>
  </si>
  <si>
    <t>DGAL</t>
  </si>
  <si>
    <t>33PDSR^IVNG</t>
  </si>
  <si>
    <t>AAF53615</t>
  </si>
  <si>
    <t>TAAHN</t>
  </si>
  <si>
    <t>GGGGYA</t>
  </si>
  <si>
    <t>BG:DS07108.5</t>
  </si>
  <si>
    <t>AAG22434</t>
  </si>
  <si>
    <t>TAAHR</t>
  </si>
  <si>
    <t>GDGGGA</t>
  </si>
  <si>
    <t>AAF49004</t>
  </si>
  <si>
    <t>AAF47281</t>
  </si>
  <si>
    <t>DVGV</t>
  </si>
  <si>
    <t>22IQPR^IVGG</t>
  </si>
  <si>
    <t>EG:9D2.4</t>
  </si>
  <si>
    <t>AAF45662</t>
  </si>
  <si>
    <t>56FQFI^VTGG</t>
  </si>
  <si>
    <t>AAF48651</t>
  </si>
  <si>
    <t>TALSC</t>
  </si>
  <si>
    <t>GIAL</t>
  </si>
  <si>
    <t>GDIGGP</t>
  </si>
  <si>
    <t>162*</t>
  </si>
  <si>
    <t>CG15280</t>
  </si>
  <si>
    <t>AAF53412</t>
  </si>
  <si>
    <t>AAF51277</t>
  </si>
  <si>
    <t>26PSER^IIGG</t>
  </si>
  <si>
    <t>?(GT?)</t>
  </si>
  <si>
    <t>AAF51273</t>
  </si>
  <si>
    <t>TAAQC</t>
  </si>
  <si>
    <t>GDYGGP</t>
  </si>
  <si>
    <t>AAF50427</t>
  </si>
  <si>
    <t>TAEHC</t>
  </si>
  <si>
    <t>36MQGR^ITNG</t>
  </si>
  <si>
    <t>AAF53286</t>
  </si>
  <si>
    <t>NIAI</t>
  </si>
  <si>
    <t>AAF51663</t>
  </si>
  <si>
    <t>78A2</t>
  </si>
  <si>
    <t>42FQTR^VVGG</t>
  </si>
  <si>
    <t>AAF51660</t>
  </si>
  <si>
    <t>40YQTR^VIGG</t>
  </si>
  <si>
    <t>CG17837</t>
  </si>
  <si>
    <t>AAG22166</t>
  </si>
  <si>
    <t>APAHC</t>
  </si>
  <si>
    <t>EIAI</t>
  </si>
  <si>
    <t>AAF50233</t>
  </si>
  <si>
    <t>GDSGGA</t>
  </si>
  <si>
    <t>31PKDI^IVNG</t>
  </si>
  <si>
    <t>AAF50428</t>
  </si>
  <si>
    <t>33IEGR^ITNG</t>
  </si>
  <si>
    <t>E(GVA)</t>
  </si>
  <si>
    <t>AAF55353</t>
  </si>
  <si>
    <t>AAF51304</t>
  </si>
  <si>
    <t>NMAL</t>
  </si>
  <si>
    <t>AAF55391</t>
  </si>
  <si>
    <t>AAF55337</t>
  </si>
  <si>
    <t>DVVL</t>
  </si>
  <si>
    <t>77RGPR^IIAG</t>
  </si>
  <si>
    <t>CG11532</t>
  </si>
  <si>
    <t>AAF47737</t>
  </si>
  <si>
    <t>22SKTR^IVGG</t>
  </si>
  <si>
    <t>?(D??)</t>
  </si>
  <si>
    <t>250ANSR^IVGG</t>
  </si>
  <si>
    <t>AAF52179</t>
  </si>
  <si>
    <t>AAF54779</t>
  </si>
  <si>
    <t>?(GGY)</t>
  </si>
  <si>
    <t>AAF48650</t>
  </si>
  <si>
    <t>GDAGAP</t>
  </si>
  <si>
    <t>180*</t>
  </si>
  <si>
    <t>AAF58657</t>
  </si>
  <si>
    <t>181*</t>
  </si>
  <si>
    <t>AAF57056</t>
  </si>
  <si>
    <t>----</t>
  </si>
  <si>
    <t>AAF46901</t>
  </si>
  <si>
    <t>GDIGSP</t>
  </si>
  <si>
    <t>CG11531</t>
  </si>
  <si>
    <t>AAF47738</t>
  </si>
  <si>
    <t>AAF47203</t>
  </si>
  <si>
    <t>DLIA</t>
  </si>
  <si>
    <t>GDMGGP</t>
  </si>
  <si>
    <t>AAF55394</t>
  </si>
  <si>
    <t>32LDNR^IVGG</t>
  </si>
  <si>
    <t>Gd</t>
  </si>
  <si>
    <t>AAF48122</t>
  </si>
  <si>
    <t>SSAHC</t>
  </si>
  <si>
    <t>GISGAG</t>
  </si>
  <si>
    <t>AAF51274</t>
  </si>
  <si>
    <t>TIAEC</t>
  </si>
  <si>
    <t>GSVGGP</t>
  </si>
  <si>
    <t>22D4</t>
  </si>
  <si>
    <t>AAF50241</t>
  </si>
  <si>
    <t>HLAL</t>
  </si>
  <si>
    <t>GDAGSP</t>
  </si>
  <si>
    <t>AAF56771</t>
  </si>
  <si>
    <t>98B3</t>
  </si>
  <si>
    <t>31FHPR^IYNG</t>
  </si>
  <si>
    <t>?(TTD)</t>
  </si>
  <si>
    <t>190*</t>
  </si>
  <si>
    <t>BG:DS01068.10AAF53385</t>
  </si>
  <si>
    <t>AAF51662</t>
  </si>
  <si>
    <t>58HETR^VIGG</t>
  </si>
  <si>
    <t>AAF56577</t>
  </si>
  <si>
    <t>TSANC</t>
  </si>
  <si>
    <t>YDGGSP</t>
  </si>
  <si>
    <t>AAF45559</t>
  </si>
  <si>
    <t>TVAHC</t>
  </si>
  <si>
    <t>GDSGDP</t>
  </si>
  <si>
    <t>1C4</t>
  </si>
  <si>
    <t>194*</t>
  </si>
  <si>
    <t>CG8555</t>
  </si>
  <si>
    <t>AAF50557</t>
  </si>
  <si>
    <t>GDIGGA</t>
  </si>
  <si>
    <t>AAF46937</t>
  </si>
  <si>
    <t>TAAKC</t>
  </si>
  <si>
    <t>TDRGSP</t>
  </si>
  <si>
    <t>CG9898</t>
  </si>
  <si>
    <t>AAF46936</t>
  </si>
  <si>
    <t>NGAGGC</t>
  </si>
  <si>
    <t>AAF53411</t>
  </si>
  <si>
    <t>SALHK</t>
  </si>
  <si>
    <t>GDSDSK</t>
  </si>
  <si>
    <t>198*</t>
  </si>
  <si>
    <t>AAF46357</t>
  </si>
  <si>
    <t>LDLR/SPH</t>
  </si>
  <si>
    <t>199*</t>
  </si>
  <si>
    <t>AAF49176</t>
  </si>
  <si>
    <t>76A3</t>
  </si>
  <si>
    <t>200*</t>
  </si>
  <si>
    <t>AAF49207</t>
  </si>
  <si>
    <t>GDTGSP</t>
  </si>
  <si>
    <t>201*</t>
  </si>
  <si>
    <t>CG16918</t>
  </si>
  <si>
    <t>AAF56778</t>
  </si>
  <si>
    <t>98C2</t>
  </si>
  <si>
    <t>202*</t>
  </si>
  <si>
    <t>AAF56813</t>
  </si>
  <si>
    <t>203*</t>
  </si>
  <si>
    <t>Pap</t>
  </si>
  <si>
    <t>AAF51667</t>
  </si>
  <si>
    <t>204*</t>
  </si>
  <si>
    <t>BG:DS06874.4</t>
  </si>
  <si>
    <t>AAF44894</t>
  </si>
  <si>
    <t>BG:DS06874.6</t>
  </si>
  <si>
    <t>AAF44895</t>
  </si>
  <si>
    <t>206*</t>
  </si>
  <si>
    <t>AAF57780</t>
  </si>
  <si>
    <t>AAF44959</t>
  </si>
  <si>
    <t>208*</t>
  </si>
  <si>
    <t>AAF44976</t>
  </si>
  <si>
    <t>209*</t>
  </si>
  <si>
    <t>AAF44958</t>
  </si>
  <si>
    <t>TAQSR</t>
  </si>
  <si>
    <t>210*</t>
  </si>
  <si>
    <t>AAF56697</t>
  </si>
  <si>
    <t>97F6</t>
  </si>
  <si>
    <t>211*</t>
  </si>
  <si>
    <t>AAF48974</t>
  </si>
  <si>
    <t>CG16821</t>
  </si>
  <si>
    <t>CG8215</t>
  </si>
  <si>
    <t>CG9645</t>
  </si>
  <si>
    <t>SER4</t>
  </si>
  <si>
    <t>ThetaTry</t>
  </si>
  <si>
    <t>Ser99Dc</t>
  </si>
  <si>
    <t>67B10B11</t>
  </si>
  <si>
    <t>87B6B7</t>
  </si>
  <si>
    <t>89C4C5</t>
  </si>
  <si>
    <t>36C2C3</t>
  </si>
  <si>
    <t>35D4D5</t>
  </si>
  <si>
    <t>18D13E1</t>
  </si>
  <si>
    <t>60E1E2</t>
  </si>
  <si>
    <t>2B7B8</t>
  </si>
  <si>
    <t>15A1A3</t>
  </si>
  <si>
    <t>22D3D4</t>
  </si>
  <si>
    <t>22D5D6</t>
  </si>
  <si>
    <t>66C10C11</t>
  </si>
  <si>
    <t>34B5B6</t>
  </si>
  <si>
    <t>92F4F6</t>
  </si>
  <si>
    <t>89D6D9</t>
  </si>
  <si>
    <t>22C1C3</t>
  </si>
  <si>
    <t>89F1F2</t>
  </si>
  <si>
    <t>89D4D5</t>
  </si>
  <si>
    <t>63B13C1</t>
  </si>
  <si>
    <t>87B10B11</t>
  </si>
  <si>
    <t>47F1F4</t>
  </si>
  <si>
    <t>99F7F8</t>
  </si>
  <si>
    <t>59A1A2</t>
  </si>
  <si>
    <t>63B14C1</t>
  </si>
  <si>
    <t>60D1D2</t>
  </si>
  <si>
    <t>11A1A3</t>
  </si>
  <si>
    <t>67B9B10</t>
  </si>
  <si>
    <t>34F535A1</t>
  </si>
  <si>
    <t>97A4A5</t>
  </si>
  <si>
    <t>65F10F11</t>
  </si>
  <si>
    <t>59B8C1</t>
  </si>
  <si>
    <t>7D18D21</t>
  </si>
  <si>
    <t>75E3E4</t>
  </si>
  <si>
    <t>98E3E4</t>
  </si>
  <si>
    <t>78A3A5</t>
  </si>
  <si>
    <t>Olf186F</t>
  </si>
  <si>
    <t>54F455A1</t>
  </si>
  <si>
    <t>cSPH</t>
  </si>
  <si>
    <t>18D5D7</t>
  </si>
  <si>
    <t>GammaTry</t>
  </si>
  <si>
    <t>CQ4812</t>
  </si>
  <si>
    <t>CQ16749</t>
  </si>
  <si>
    <r>
      <t>g</t>
    </r>
    <r>
      <rPr>
        <sz val="8"/>
        <color rgb="FF000000"/>
        <rFont val="Courier New"/>
        <family val="3"/>
      </rPr>
      <t>  SP: serine proteinase; SPH: serine proteinase homologs; C: clip domain; PC: partial clip domain; P: proteinase or proteinase-like domain; PP: partial proteinase domain; LDLR: low-density    lipoprotein receptor class A domain; SR: scavenger receptor cysteine-rich domain.</t>
    </r>
  </si>
  <si>
    <t>AlphaTry - unknown ID</t>
  </si>
  <si>
    <t>BetaTry - unknown ID</t>
  </si>
  <si>
    <t>BG:DS01068.10AAF53385 - unknown ID</t>
  </si>
  <si>
    <t>BG:DS06874.4 - unknown ID</t>
  </si>
  <si>
    <t>BG:DS06874.6 - unknown ID</t>
  </si>
  <si>
    <t>BG:DS07108.1 - unknown ID</t>
  </si>
  <si>
    <t>BG:DS07108.5 - unknown ID</t>
  </si>
  <si>
    <t>BG:DS07486.3 - unknown ID</t>
  </si>
  <si>
    <t>FBgn0038014</t>
  </si>
  <si>
    <t>FBgn0039108</t>
  </si>
  <si>
    <t>FBgn0038431</t>
  </si>
  <si>
    <t>FBgn0050286</t>
  </si>
  <si>
    <t>FBgn0035678</t>
  </si>
  <si>
    <t>FBgn0035670</t>
  </si>
  <si>
    <t>FBgn0035667</t>
  </si>
  <si>
    <t>Jon65Ai</t>
  </si>
  <si>
    <t>FBgn0035661</t>
  </si>
  <si>
    <t>FBgn0037036</t>
  </si>
  <si>
    <t>Sems</t>
  </si>
  <si>
    <t>FBgn0037039</t>
  </si>
  <si>
    <t>FBgn0036287</t>
  </si>
  <si>
    <t>FBgn0034221</t>
  </si>
  <si>
    <t>FBgn0027930</t>
  </si>
  <si>
    <t>MP1</t>
  </si>
  <si>
    <t>FBgn0037038</t>
  </si>
  <si>
    <t>FBgn0033033</t>
  </si>
  <si>
    <t>scaf</t>
  </si>
  <si>
    <t>FBgn0034507</t>
  </si>
  <si>
    <t>FBgn0039798</t>
  </si>
  <si>
    <t>FBgn0036264</t>
  </si>
  <si>
    <t>FBgn0052270</t>
  </si>
  <si>
    <t>FBgn0052277</t>
  </si>
  <si>
    <t>FBgn0052271</t>
  </si>
  <si>
    <t>FBgn0040341</t>
  </si>
  <si>
    <t>FBgn0038113</t>
  </si>
  <si>
    <t>FBgn0038114</t>
  </si>
  <si>
    <t>FBgn0265011</t>
  </si>
  <si>
    <t>Np</t>
  </si>
  <si>
    <t>FBgn0039272</t>
  </si>
  <si>
    <t>FBgn0039628</t>
  </si>
  <si>
    <t>FBgn0039629</t>
  </si>
  <si>
    <t>FBgn0039630</t>
  </si>
  <si>
    <t>FBgn0031249</t>
  </si>
  <si>
    <t>FBgn0031248</t>
  </si>
  <si>
    <t>FBgn0033469</t>
  </si>
  <si>
    <t>FBgn0038002</t>
  </si>
  <si>
    <t>FBgn0043470</t>
  </si>
  <si>
    <t>FBgn0043471</t>
  </si>
  <si>
    <t>FBgn0039599</t>
  </si>
  <si>
    <t>FBgn0085438</t>
  </si>
  <si>
    <t>FBgn0037677</t>
  </si>
  <si>
    <t>FBgn0035501</t>
  </si>
  <si>
    <t>FBgn0031141</t>
  </si>
  <si>
    <t>FBgn0037627</t>
  </si>
  <si>
    <t>FBgn0034518</t>
  </si>
  <si>
    <t>FBgn0034776</t>
  </si>
  <si>
    <t>FBgn0033363</t>
  </si>
  <si>
    <t>FBgn0036858</t>
  </si>
  <si>
    <t>FBgn0031031</t>
  </si>
  <si>
    <t>FBgn0031058</t>
  </si>
  <si>
    <t>FBgn0037222</t>
  </si>
  <si>
    <t>FBgn0033277</t>
  </si>
  <si>
    <t>FBgn0038447</t>
  </si>
  <si>
    <t>FBgn0052523</t>
  </si>
  <si>
    <t>FBgn0035496</t>
  </si>
  <si>
    <t>FBgn0028867</t>
  </si>
  <si>
    <t>CR15280</t>
  </si>
  <si>
    <t>FBgn0035003</t>
  </si>
  <si>
    <t>FBgn0030027</t>
  </si>
  <si>
    <t>FBgn0039102</t>
  </si>
  <si>
    <t>SPE</t>
  </si>
  <si>
    <t>FBgn0039101</t>
  </si>
  <si>
    <t>FBgn0051219</t>
  </si>
  <si>
    <t>FBgn0051851</t>
  </si>
  <si>
    <t>CG31851</t>
  </si>
  <si>
    <t>FBgn0085465</t>
  </si>
  <si>
    <t>CG34436</t>
  </si>
  <si>
    <t>FBgn0263234</t>
  </si>
  <si>
    <t>FBgn0263235</t>
  </si>
  <si>
    <t>Phae2</t>
  </si>
  <si>
    <t>FBgn0035795</t>
  </si>
  <si>
    <t>FBgn0031406</t>
  </si>
  <si>
    <t>Send1</t>
  </si>
  <si>
    <t>FBgn0042187</t>
  </si>
  <si>
    <t>FBgn0042186</t>
  </si>
  <si>
    <t>FBgn0250841</t>
  </si>
  <si>
    <t>FBgn0038001</t>
  </si>
  <si>
    <t>FBgn0038481</t>
  </si>
  <si>
    <t>FBgn0038479</t>
  </si>
  <si>
    <t>FBgn0259998</t>
  </si>
  <si>
    <t>FBgn0032753</t>
  </si>
  <si>
    <t>FBgn0033439</t>
  </si>
  <si>
    <t>FBgn0051200</t>
  </si>
  <si>
    <t>FBgn0039778</t>
  </si>
  <si>
    <t>FBgn0036023</t>
  </si>
  <si>
    <t>FBgn0036024</t>
  </si>
  <si>
    <t>FBgn0036832</t>
  </si>
  <si>
    <t>FBgn0028866</t>
  </si>
  <si>
    <t>FBgn0031470</t>
  </si>
  <si>
    <t>FBgn0032639</t>
  </si>
  <si>
    <t>FBgn0032551</t>
  </si>
  <si>
    <t>FBgn0042098</t>
  </si>
  <si>
    <t>FBgn0042106</t>
  </si>
  <si>
    <t>FBgn0019929</t>
  </si>
  <si>
    <t>FBgn0030051</t>
  </si>
  <si>
    <t>spirit</t>
  </si>
  <si>
    <t>FBgn0033192</t>
  </si>
  <si>
    <t>FBgn0039777</t>
  </si>
  <si>
    <t>Jon99Fii</t>
  </si>
  <si>
    <t>FBgn0050371</t>
  </si>
  <si>
    <t>FBgn0037515</t>
  </si>
  <si>
    <t>Sp7</t>
  </si>
  <si>
    <t>FBgn0036015</t>
  </si>
  <si>
    <t>FBgn0031471</t>
  </si>
  <si>
    <t>FBgn0053123</t>
  </si>
  <si>
    <t>CG33123</t>
  </si>
  <si>
    <t>FBgn0031619</t>
  </si>
  <si>
    <t>FBgn0050414</t>
  </si>
  <si>
    <t>FBgn0038250</t>
  </si>
  <si>
    <t>FBgn0035070</t>
  </si>
  <si>
    <t>FBgn0034796</t>
  </si>
  <si>
    <t>FBgn0038003</t>
  </si>
  <si>
    <t>FBgn0038482</t>
  </si>
  <si>
    <t>FBgn0031389</t>
  </si>
  <si>
    <t>FBgn0031409</t>
  </si>
  <si>
    <t>FBgn0034661</t>
  </si>
  <si>
    <t>FBgn0036427</t>
  </si>
  <si>
    <t>FBgn0032549</t>
  </si>
  <si>
    <t>FBgn0030776</t>
  </si>
  <si>
    <t>FBgn0039568</t>
  </si>
  <si>
    <t>FBgn0036436</t>
  </si>
  <si>
    <t>FBgn0034139</t>
  </si>
  <si>
    <t>FBgn0036612</t>
  </si>
  <si>
    <t>FBgn0085486</t>
  </si>
  <si>
    <t>CG34457</t>
  </si>
  <si>
    <t>FBgn0051265</t>
  </si>
  <si>
    <t>FBgn0051266</t>
  </si>
  <si>
    <t>FBgn0038484</t>
  </si>
  <si>
    <t>FBgn0038485</t>
  </si>
  <si>
    <t>FBgn0263040</t>
  </si>
  <si>
    <t>CG43335</t>
  </si>
  <si>
    <t>FBgn0032213</t>
  </si>
  <si>
    <t>FBgn0039494</t>
  </si>
  <si>
    <t>grass</t>
  </si>
  <si>
    <t>FBgn0039495</t>
  </si>
  <si>
    <t>FBgn0029826</t>
  </si>
  <si>
    <t>FBgn0029827</t>
  </si>
  <si>
    <t>FBgn0083965</t>
  </si>
  <si>
    <t>FBgn0023197</t>
  </si>
  <si>
    <t>FBgn0030925</t>
  </si>
  <si>
    <t>FBgn0030926</t>
  </si>
  <si>
    <t>psh</t>
  </si>
  <si>
    <t>FBgn0040060</t>
  </si>
  <si>
    <t>yip7</t>
  </si>
  <si>
    <t>FBgn0035663</t>
  </si>
  <si>
    <t>FBgn0250815</t>
  </si>
  <si>
    <t>Jon65Aiv</t>
  </si>
  <si>
    <t>FBgn0035665</t>
  </si>
  <si>
    <t>Jon65Aiii</t>
  </si>
  <si>
    <t>FBgn0035666</t>
  </si>
  <si>
    <t>Jon65Aii</t>
  </si>
  <si>
    <t>FBgn0035669</t>
  </si>
  <si>
    <t>FBgn0032638</t>
  </si>
  <si>
    <t>FBgn0036817</t>
  </si>
  <si>
    <t>FBgn0035886</t>
  </si>
  <si>
    <t>Jon66Ci</t>
  </si>
  <si>
    <t>FBgn0038595</t>
  </si>
  <si>
    <t>FBgn0035887</t>
  </si>
  <si>
    <t>Jon66Cii</t>
  </si>
  <si>
    <t>FBgn0038727</t>
  </si>
  <si>
    <t>FBgn0036738</t>
  </si>
  <si>
    <t>FBgn0039703</t>
  </si>
  <si>
    <t>FBgn0033365</t>
  </si>
  <si>
    <t>FBgn0033362</t>
  </si>
  <si>
    <t>FBgn0033359</t>
  </si>
  <si>
    <t>FBgn0050088</t>
  </si>
  <si>
    <t>FBgn0034052</t>
  </si>
  <si>
    <t>FBgn0036022</t>
  </si>
  <si>
    <t>FBgn0052374</t>
  </si>
  <si>
    <t>FBgn0052383</t>
  </si>
  <si>
    <t>FBgn0001285</t>
  </si>
  <si>
    <t>Jon44E</t>
  </si>
  <si>
    <t>FBgn0033320</t>
  </si>
  <si>
    <t>FBgn0033321</t>
  </si>
  <si>
    <t>FBgn0031654</t>
  </si>
  <si>
    <t>Jon25Bii</t>
  </si>
  <si>
    <t>FBgn0038144</t>
  </si>
  <si>
    <t>FBgn0031653</t>
  </si>
  <si>
    <t>Jon25Biii</t>
  </si>
  <si>
    <t>FBgn0030688</t>
  </si>
  <si>
    <t>FBgn0034666</t>
  </si>
  <si>
    <t>FBgn0036891</t>
  </si>
  <si>
    <t>FBgn0032507</t>
  </si>
  <si>
    <t>FBgn0027563</t>
  </si>
  <si>
    <t>FBgn0053109</t>
  </si>
  <si>
    <t>CG33109</t>
  </si>
  <si>
    <t>FBgn0038211</t>
  </si>
  <si>
    <t>FBgn0030777</t>
  </si>
  <si>
    <t>FBgn0030775</t>
  </si>
  <si>
    <t>FBgn0030774</t>
  </si>
  <si>
    <t>FBgn0030773</t>
  </si>
  <si>
    <t>FBgn0039759</t>
  </si>
  <si>
    <t>FBgn0039758</t>
  </si>
  <si>
    <t>FBgn0034807</t>
  </si>
  <si>
    <t>FBgn0052834</t>
  </si>
  <si>
    <t>CQ16749 - unknown ID</t>
  </si>
  <si>
    <t>CQ4812 - unknown ID</t>
  </si>
  <si>
    <t>Easter - unknown ID</t>
  </si>
  <si>
    <t>EG:80H7.3 - unknown ID</t>
  </si>
  <si>
    <t>EG:9D2.4 - unknown ID</t>
  </si>
  <si>
    <t>EpsilonTry - unknown ID</t>
  </si>
  <si>
    <t>EtaTry - unknown ID</t>
  </si>
  <si>
    <t>GammaTry - unknown ID</t>
  </si>
  <si>
    <t>FBgn0001097</t>
  </si>
  <si>
    <t>Gulloid</t>
  </si>
  <si>
    <t>Hemomucin - unknown ID</t>
  </si>
  <si>
    <t>IotaTry - unknown ID</t>
  </si>
  <si>
    <t>Masquerade - unknown ID</t>
  </si>
  <si>
    <t>Nudel - unknown ID</t>
  </si>
  <si>
    <t>Olf186F - unknown ID</t>
  </si>
  <si>
    <t>Pap - unknown ID</t>
  </si>
  <si>
    <t>FBgn0053139</t>
  </si>
  <si>
    <t>CG33139</t>
  </si>
  <si>
    <t>FBgn0011832</t>
  </si>
  <si>
    <t>SER4 - unknown ID</t>
  </si>
  <si>
    <t>FBgn0011834</t>
  </si>
  <si>
    <t>Ser89E - unknown ID</t>
  </si>
  <si>
    <t>Ser99Da - unknown ID</t>
  </si>
  <si>
    <t>Ser99Db - unknown ID</t>
  </si>
  <si>
    <t>Ser99Dc - unknown ID</t>
  </si>
  <si>
    <t>Snake - unknown ID</t>
  </si>
  <si>
    <t>Stubble - unknown ID</t>
  </si>
  <si>
    <t>FBgn0023479</t>
  </si>
  <si>
    <t>ThetaTry - unknown ID</t>
  </si>
  <si>
    <t>FBgn0015316</t>
  </si>
  <si>
    <t>ZetaTry - unknown ID</t>
  </si>
  <si>
    <t>Pap (skd)</t>
  </si>
  <si>
    <t>SUBMITTED ID</t>
  </si>
  <si>
    <t>ANNOTATION SYMBOL</t>
  </si>
  <si>
    <t>SYMBOL</t>
  </si>
  <si>
    <t>alphaTry</t>
  </si>
  <si>
    <t>betaTry</t>
  </si>
  <si>
    <t>ea</t>
  </si>
  <si>
    <t>epsilonTry</t>
  </si>
  <si>
    <t>etaTry</t>
  </si>
  <si>
    <t>gammaTry</t>
  </si>
  <si>
    <t>gd</t>
  </si>
  <si>
    <t>Hmu</t>
  </si>
  <si>
    <t>iotaTry</t>
  </si>
  <si>
    <t>mas</t>
  </si>
  <si>
    <t>ndl</t>
  </si>
  <si>
    <t>skd</t>
  </si>
  <si>
    <t>Jon25Bi</t>
  </si>
  <si>
    <t>modSP</t>
  </si>
  <si>
    <t>Jon99Ci</t>
  </si>
  <si>
    <t>snk</t>
  </si>
  <si>
    <t>Sb</t>
  </si>
  <si>
    <t>thetaTry</t>
  </si>
  <si>
    <t>Ross data</t>
  </si>
  <si>
    <t>Ross paper data</t>
  </si>
  <si>
    <t>remove</t>
  </si>
  <si>
    <t>0 - unknown ID</t>
  </si>
  <si>
    <t>FBgn0000078</t>
  </si>
  <si>
    <t>FBgn0000079</t>
  </si>
  <si>
    <t>FBgn0261575</t>
  </si>
  <si>
    <t>FBgn0032643</t>
  </si>
  <si>
    <t>FBgn0027588</t>
  </si>
  <si>
    <t>FBgn0033296</t>
  </si>
  <si>
    <t>FBgn0033297</t>
  </si>
  <si>
    <t>FBgn0033294</t>
  </si>
  <si>
    <t>FBgn0032381</t>
  </si>
  <si>
    <t>FBgn0002569</t>
  </si>
  <si>
    <t>FBgn0002571</t>
  </si>
  <si>
    <t>FBgn0002570</t>
  </si>
  <si>
    <t>FBgn0027611</t>
  </si>
  <si>
    <t>FBgn0032066</t>
  </si>
  <si>
    <t>FBgn0032067</t>
  </si>
  <si>
    <t>FBgn0032068</t>
  </si>
  <si>
    <t>FBgn0032069</t>
  </si>
  <si>
    <t>FBgn0032387</t>
  </si>
  <si>
    <t>FBgn0003748</t>
  </si>
  <si>
    <t>FBgn0038072</t>
  </si>
  <si>
    <t>FBgn0263236</t>
  </si>
  <si>
    <t>FBgn0051198</t>
  </si>
  <si>
    <t>FBgn0051343</t>
  </si>
  <si>
    <t>FBgn0038136</t>
  </si>
  <si>
    <t>FBgn0051233</t>
  </si>
  <si>
    <t>FBgn0038897</t>
  </si>
  <si>
    <t>FBgn0046253</t>
  </si>
  <si>
    <t>FBgn0030222</t>
  </si>
  <si>
    <t>FBgn0051445</t>
  </si>
  <si>
    <t>FBgn0039656</t>
  </si>
  <si>
    <t>FBgn0011822</t>
  </si>
  <si>
    <t>FBgn0032049</t>
  </si>
  <si>
    <t>FBgn0032304</t>
  </si>
  <si>
    <t>FBgn0038505</t>
  </si>
  <si>
    <t>FBgn0038506</t>
  </si>
  <si>
    <t>FBgn0038507</t>
  </si>
  <si>
    <t>FBgn0032303</t>
  </si>
  <si>
    <t>FBgn0033933</t>
  </si>
  <si>
    <t>FBgn0029093</t>
  </si>
  <si>
    <t>FBgn0051926</t>
  </si>
  <si>
    <t>FBgn0053128</t>
  </si>
  <si>
    <t>FBgn0051928</t>
  </si>
  <si>
    <t>FBgn0001089</t>
  </si>
  <si>
    <t>FBgn0036053</t>
  </si>
  <si>
    <t>FBgn0033482</t>
  </si>
  <si>
    <t>FBgn0032132</t>
  </si>
  <si>
    <t>FBgn0032131</t>
  </si>
  <si>
    <t>FBgn0029690</t>
  </si>
  <si>
    <t>FBgn0032057</t>
  </si>
  <si>
    <t>FBgn0032058</t>
  </si>
  <si>
    <t>FBgn0034972</t>
  </si>
  <si>
    <t>FBgn0001987</t>
  </si>
  <si>
    <t>FBgn0039084</t>
  </si>
  <si>
    <t>FBgn0033943</t>
  </si>
  <si>
    <t>FBgn0000594</t>
  </si>
  <si>
    <t>FBgn0000592</t>
  </si>
  <si>
    <t>FBgn0083975</t>
  </si>
  <si>
    <t>FBgn0051146</t>
  </si>
  <si>
    <t>FBgn0004648</t>
  </si>
  <si>
    <t>FBgn0035781</t>
  </si>
  <si>
    <t>FBgn0035833</t>
  </si>
  <si>
    <t>FBgn0031996</t>
  </si>
  <si>
    <t>FBgn0034580</t>
  </si>
  <si>
    <t>FBgn0038180</t>
  </si>
  <si>
    <t>FBgn0013763</t>
  </si>
  <si>
    <t>FBgn0034582</t>
  </si>
  <si>
    <t>FBgn0022700</t>
  </si>
  <si>
    <t>FBgn0035398</t>
  </si>
  <si>
    <t>FBgn0030521</t>
  </si>
  <si>
    <t>FBgn0033875</t>
  </si>
  <si>
    <t>FBgn0033873</t>
  </si>
  <si>
    <t>FBgn0013770</t>
  </si>
  <si>
    <t>FBgn0034709</t>
  </si>
  <si>
    <t>FBgn0033874</t>
  </si>
  <si>
    <t>FBgn0051954</t>
  </si>
  <si>
    <t>FBgn0020906</t>
  </si>
  <si>
    <t>FBgn0023545</t>
  </si>
  <si>
    <t>FBgn0014906</t>
  </si>
  <si>
    <t>FBgn0023496</t>
  </si>
  <si>
    <t>FBgn0033999</t>
  </si>
  <si>
    <t>FBgn0038067</t>
  </si>
  <si>
    <t>FBgn0031735</t>
  </si>
  <si>
    <t>FBgn0050062</t>
  </si>
  <si>
    <t>FBgn0034162</t>
  </si>
  <si>
    <t>FBgn0025827</t>
  </si>
  <si>
    <t>FBgn0046999</t>
  </si>
  <si>
    <t>FBgn0034165</t>
  </si>
  <si>
    <t>FBgn0035813</t>
  </si>
  <si>
    <t>FBgn0034539</t>
  </si>
  <si>
    <t>FBgn0004431</t>
  </si>
  <si>
    <t>FBgn0034092</t>
  </si>
  <si>
    <t>FBgn0004430</t>
  </si>
  <si>
    <t>FBgn0004429</t>
  </si>
  <si>
    <t>FBgn0023511</t>
  </si>
  <si>
    <t>FBgn0035718</t>
  </si>
  <si>
    <t>FBgn0029804</t>
  </si>
  <si>
    <t>FBgn0035791</t>
  </si>
  <si>
    <t>FBgn0035780</t>
  </si>
  <si>
    <t>FBgn0032143</t>
  </si>
  <si>
    <t>FBgn0033774</t>
  </si>
  <si>
    <t>FBgn0032144</t>
  </si>
  <si>
    <t>FBgn0031929</t>
  </si>
  <si>
    <t>FBgn0031930</t>
  </si>
  <si>
    <t>FBgn0035779</t>
  </si>
  <si>
    <t>FBgn0035777</t>
  </si>
  <si>
    <t>FBgn0030815</t>
  </si>
  <si>
    <t>FBgn0033241</t>
  </si>
  <si>
    <t>FBgn0032442</t>
  </si>
  <si>
    <t>FBgn0037727</t>
  </si>
  <si>
    <t>FBgn0033742</t>
  </si>
  <si>
    <t>FBgn0034903</t>
  </si>
  <si>
    <t>FBgn0039609</t>
  </si>
  <si>
    <t>FBgn0032585</t>
  </si>
  <si>
    <t>FBgn0039613</t>
  </si>
  <si>
    <t>FBgn0031808</t>
  </si>
  <si>
    <t>FBgn0031678</t>
  </si>
  <si>
    <t>FBgn0032613</t>
  </si>
  <si>
    <t>FBgn0027578</t>
  </si>
  <si>
    <t>FBgn0039564</t>
  </si>
  <si>
    <t>FBgn0033438</t>
  </si>
  <si>
    <t>FBgn0039688</t>
  </si>
  <si>
    <t>FBgn0035049</t>
  </si>
  <si>
    <t>FBgn0032252</t>
  </si>
  <si>
    <t>FBgn0039180</t>
  </si>
  <si>
    <t>FBgn0028949</t>
  </si>
  <si>
    <t>FBgn0028948</t>
  </si>
  <si>
    <t>FBgn0028950</t>
  </si>
  <si>
    <t>FBgn0028945</t>
  </si>
  <si>
    <t>FBgn0051619</t>
  </si>
  <si>
    <t>FBgn0028947</t>
  </si>
  <si>
    <t>FBgn0030947</t>
  </si>
  <si>
    <t>FBgn0039069</t>
  </si>
  <si>
    <t>FBgn0038285</t>
  </si>
  <si>
    <t>FBgn0029791</t>
  </si>
  <si>
    <t>FBgn0265140</t>
  </si>
  <si>
    <t>FBgn0051427</t>
  </si>
  <si>
    <t>FBgn0020506</t>
  </si>
  <si>
    <t>FBgn0033327</t>
  </si>
  <si>
    <t>FBgn0043575</t>
  </si>
  <si>
    <t>FBgn0043576</t>
  </si>
  <si>
    <t>FBgn0032536</t>
  </si>
  <si>
    <t>FBgn0032535</t>
  </si>
  <si>
    <t>FBgn0039655</t>
  </si>
  <si>
    <t>FBgn0030013</t>
  </si>
  <si>
    <t>FBgn0029720</t>
  </si>
  <si>
    <t>FBgn0036545</t>
  </si>
  <si>
    <t>FBgn0264979</t>
  </si>
  <si>
    <t>FBgn0036939</t>
  </si>
  <si>
    <t>FBgn0038398</t>
  </si>
  <si>
    <t>FBgn0051683</t>
  </si>
  <si>
    <t>FBgn0036837</t>
  </si>
  <si>
    <t>FBgn0015600</t>
  </si>
  <si>
    <t>FBgn0030223</t>
  </si>
  <si>
    <t>FBgn0038738</t>
  </si>
  <si>
    <t>FBgn0052483</t>
  </si>
  <si>
    <t>FBgn0051823</t>
  </si>
  <si>
    <t>FBgn0051821</t>
  </si>
  <si>
    <t>FBgn0035154</t>
  </si>
  <si>
    <t>FBgn0030927</t>
  </si>
  <si>
    <t>FBgn0058160</t>
  </si>
  <si>
    <t>FBgn0051267</t>
  </si>
  <si>
    <t>FBgn0050025</t>
  </si>
  <si>
    <t>FBgn0050031</t>
  </si>
  <si>
    <t>FBgn0050287</t>
  </si>
  <si>
    <t>FBgn0053458</t>
  </si>
  <si>
    <t>FBgn0051269</t>
  </si>
  <si>
    <t>FBgn0050090</t>
  </si>
  <si>
    <t>FBgn0053127</t>
  </si>
  <si>
    <t>FBgn0050289</t>
  </si>
  <si>
    <t>FBgn0050375</t>
  </si>
  <si>
    <t>FBgn0050098</t>
  </si>
  <si>
    <t>FBgn0050288</t>
  </si>
  <si>
    <t>FBgn0050323</t>
  </si>
  <si>
    <t>FBgn0053159</t>
  </si>
  <si>
    <t>FBgn0053160</t>
  </si>
  <si>
    <t>FBgn0052755</t>
  </si>
  <si>
    <t>FBgn0050083</t>
  </si>
  <si>
    <t>FBgn0053329</t>
  </si>
  <si>
    <t>FBgn0051728</t>
  </si>
  <si>
    <t>FBgn0011556</t>
  </si>
  <si>
    <t>FBgn0010358</t>
  </si>
  <si>
    <t>FBgn0015001</t>
  </si>
  <si>
    <t>FBgn0011555</t>
  </si>
  <si>
    <t>FBgn0010357</t>
  </si>
  <si>
    <t>FBgn0003863</t>
  </si>
  <si>
    <t>FBgn0010425</t>
  </si>
  <si>
    <t>FBgn0037678</t>
  </si>
  <si>
    <t>FBgn0264253</t>
  </si>
  <si>
    <t>FBgn0053462</t>
  </si>
  <si>
    <t>FBgn0051217</t>
  </si>
  <si>
    <t>FBgn0037105</t>
  </si>
  <si>
    <t>FBgn0051326</t>
  </si>
  <si>
    <t>FBgn0051199</t>
  </si>
  <si>
    <t>FBgn0003358</t>
  </si>
  <si>
    <t>FBgn0011554</t>
  </si>
  <si>
    <t>FBgn0025383</t>
  </si>
  <si>
    <t>FBgn0050091</t>
  </si>
  <si>
    <t>FBgn0019928</t>
  </si>
  <si>
    <t>FBgn0052808</t>
  </si>
  <si>
    <t>FBgn0039768</t>
  </si>
  <si>
    <t>FBgn0044328</t>
  </si>
  <si>
    <t>FBgn0035421</t>
  </si>
  <si>
    <t>FBgn0036836</t>
  </si>
  <si>
    <t>FBgn0030884</t>
  </si>
  <si>
    <t>FBgn0032981</t>
  </si>
  <si>
    <t>FBgn0051089</t>
  </si>
  <si>
    <t>FBgn0051091</t>
  </si>
  <si>
    <t>FBgn0031533</t>
  </si>
  <si>
    <t>FBgn0032264</t>
  </si>
  <si>
    <t>FBgn0032612</t>
  </si>
  <si>
    <t>FBgn0042207</t>
  </si>
  <si>
    <t>FBgn0038070</t>
  </si>
  <si>
    <t>FBgn0031976</t>
  </si>
  <si>
    <t>FBgn0035453</t>
  </si>
  <si>
    <t>FBgn0038068</t>
  </si>
  <si>
    <t>FBgn0032289</t>
  </si>
  <si>
    <t>FBgn0024740</t>
  </si>
  <si>
    <t>FBgn0051872</t>
  </si>
  <si>
    <t>FBgn0039473</t>
  </si>
  <si>
    <t>FBgn0039476</t>
  </si>
  <si>
    <t>FBgn0039475</t>
  </si>
  <si>
    <t>FBgn0039472</t>
  </si>
  <si>
    <t>FBgn0039474</t>
  </si>
  <si>
    <t>FBgn0039471</t>
  </si>
  <si>
    <t>FBgn0039470</t>
  </si>
  <si>
    <t>FBgn0036996</t>
  </si>
  <si>
    <t>FBgn0023495</t>
  </si>
  <si>
    <t>FBgn0037230</t>
  </si>
  <si>
    <t>FBgn0034117</t>
  </si>
  <si>
    <t>FBgn0036186</t>
  </si>
  <si>
    <t>FBgn0259237</t>
  </si>
  <si>
    <t>FBgn0051661</t>
  </si>
  <si>
    <t>FBgn0260746</t>
  </si>
  <si>
    <t>FBgn0027584</t>
  </si>
  <si>
    <t>FBgn0034076</t>
  </si>
  <si>
    <t>FBgn0259149</t>
  </si>
  <si>
    <t>FBgn0050293</t>
  </si>
  <si>
    <t>FBgn0022702</t>
  </si>
  <si>
    <t>FBgn0250907</t>
  </si>
  <si>
    <t>FBgn0032228</t>
  </si>
  <si>
    <t>FBgn0250848</t>
  </si>
  <si>
    <t>FBgn0037396</t>
  </si>
  <si>
    <t>FBgn0034229</t>
  </si>
  <si>
    <t>FBgn0003137</t>
  </si>
  <si>
    <t>FBgn0032402</t>
  </si>
  <si>
    <t>FBgn0265264</t>
  </si>
  <si>
    <t>FBgn0029765</t>
  </si>
  <si>
    <t>FBgn0004427</t>
  </si>
  <si>
    <t>FBgn0004425</t>
  </si>
  <si>
    <t>FBgn0004428</t>
  </si>
  <si>
    <t>FBgn0004426</t>
  </si>
  <si>
    <t>FBgn0039073</t>
  </si>
  <si>
    <t>FBgn0039612</t>
  </si>
  <si>
    <t>FBgn0039611</t>
  </si>
  <si>
    <t>FBgn0030425</t>
  </si>
  <si>
    <t>FBgn0039024</t>
  </si>
  <si>
    <t>FBgn0039023</t>
  </si>
  <si>
    <t>FBgn0039022</t>
  </si>
  <si>
    <t>FBgn0031805</t>
  </si>
  <si>
    <t>FBgn0259140</t>
  </si>
  <si>
    <t>FBgn0038818</t>
  </si>
  <si>
    <t>FBgn0028944</t>
  </si>
  <si>
    <t>FBgn0086359</t>
  </si>
  <si>
    <t>FBgn0086408</t>
  </si>
  <si>
    <t>FBgn0259110</t>
  </si>
  <si>
    <t>FBgn0004885</t>
  </si>
  <si>
    <t>FBgn0259984</t>
  </si>
  <si>
    <t>FBgn0035076</t>
  </si>
  <si>
    <t>FBgn0033366</t>
  </si>
  <si>
    <t>FBgn0016122</t>
  </si>
  <si>
    <t>FBgn0035697</t>
  </si>
  <si>
    <t>FBgn0050503</t>
  </si>
  <si>
    <t>FBgn0033170</t>
  </si>
  <si>
    <t>FBgn0250847</t>
  </si>
  <si>
    <t>FBgn0030778</t>
  </si>
  <si>
    <t>FBgn0039598</t>
  </si>
  <si>
    <t>FBgn0051205</t>
  </si>
  <si>
    <t>FBgn0051681</t>
  </si>
  <si>
    <t>FBgn0053225</t>
  </si>
  <si>
    <t>FBgn0035971</t>
  </si>
  <si>
    <t>FBgn0261534</t>
  </si>
  <si>
    <t>FBgn0039597</t>
  </si>
  <si>
    <t>FBgn0260474</t>
  </si>
  <si>
    <t>FBgn0069056</t>
  </si>
  <si>
    <t>FBgn0052382</t>
  </si>
  <si>
    <t>FBgn0052833</t>
  </si>
  <si>
    <t>FBgn0260477</t>
  </si>
  <si>
    <t>FBgn0053461</t>
  </si>
  <si>
    <t>FBgn0025378</t>
  </si>
  <si>
    <t>FBgn0003356</t>
  </si>
  <si>
    <t>FBgn0003357</t>
  </si>
  <si>
    <t>FBgn0038069</t>
  </si>
  <si>
    <t>FBgn0032271</t>
  </si>
  <si>
    <t>FBgn0085476</t>
  </si>
  <si>
    <t>FBgn0052762</t>
  </si>
  <si>
    <t>FBgn0064237</t>
  </si>
  <si>
    <t>FBgn0026415</t>
  </si>
  <si>
    <t>FBgn0020414</t>
  </si>
  <si>
    <t>FBgn0020416</t>
  </si>
  <si>
    <t>FBgn0020415</t>
  </si>
  <si>
    <t>FBgn0023179</t>
  </si>
  <si>
    <t>FBgn0043578</t>
  </si>
  <si>
    <t>FBgn0043577</t>
  </si>
  <si>
    <t>FBgn0037906</t>
  </si>
  <si>
    <t>FBgn0011653</t>
  </si>
  <si>
    <t>FBgn0028864</t>
  </si>
  <si>
    <t>FBgn0028514</t>
  </si>
  <si>
    <t>FBgn0010359</t>
  </si>
  <si>
    <t>FBgn0028517</t>
  </si>
  <si>
    <t>FBgn0000808</t>
  </si>
  <si>
    <t>FBgn0000533</t>
  </si>
  <si>
    <t>FBgn0003450</t>
  </si>
  <si>
    <t>FBgn0051556</t>
  </si>
  <si>
    <t>FBgn0031060</t>
  </si>
  <si>
    <t>FBgn0050184</t>
  </si>
  <si>
    <t>FBgn0261954</t>
  </si>
  <si>
    <t>FBgn0029584</t>
  </si>
  <si>
    <t>FBgn0028581</t>
  </si>
  <si>
    <t>FBgn0034618</t>
  </si>
  <si>
    <t>FBgn0053080</t>
  </si>
  <si>
    <t>FBgn0038619</t>
  </si>
  <si>
    <t>FBgn0032382</t>
  </si>
  <si>
    <t>FBgn0026616</t>
  </si>
  <si>
    <t>FBgn0032253</t>
  </si>
  <si>
    <t>FBgn0037818</t>
  </si>
  <si>
    <t>FBgn0035630</t>
  </si>
  <si>
    <t>FBgn0025117</t>
  </si>
  <si>
    <t>FBgn0052351</t>
  </si>
  <si>
    <t>FBgn0040493</t>
  </si>
  <si>
    <t>FBgn0261243</t>
  </si>
  <si>
    <t>FBgn0028935</t>
  </si>
  <si>
    <t>FBgn0026150</t>
  </si>
  <si>
    <t>FBgn0032247</t>
  </si>
  <si>
    <t>FBgn0039219</t>
  </si>
  <si>
    <t>FBgn0033868</t>
  </si>
  <si>
    <t>FBgn0045770</t>
  </si>
  <si>
    <t>FBgn0052064</t>
  </si>
  <si>
    <t>FBgn0034132</t>
  </si>
  <si>
    <t>FBgn0035915</t>
  </si>
  <si>
    <t>FBgn0031093</t>
  </si>
  <si>
    <t>FBgn0259795</t>
  </si>
  <si>
    <t>FBgn0015541</t>
  </si>
  <si>
    <t>FBgn0052473</t>
  </si>
  <si>
    <t>FBgn0038135</t>
  </si>
  <si>
    <t>FBgn0039640</t>
  </si>
  <si>
    <t>FBgn0039064</t>
  </si>
  <si>
    <t>FBgn0032969</t>
  </si>
  <si>
    <t>FBgn0020381</t>
  </si>
  <si>
    <t>FBgn0039381</t>
  </si>
  <si>
    <t>FBgn0031260</t>
  </si>
  <si>
    <t>FBgn0019947</t>
  </si>
  <si>
    <t>FBgn0034792</t>
  </si>
  <si>
    <t>FBgn0036702</t>
  </si>
  <si>
    <t>FBgn0028916</t>
  </si>
  <si>
    <t>FBgn0037215</t>
  </si>
  <si>
    <t>FBgn0260450</t>
  </si>
  <si>
    <t>FBgn0025866</t>
  </si>
  <si>
    <t>FBgn0012051</t>
  </si>
  <si>
    <t>FBgn0003464</t>
  </si>
  <si>
    <t>FBgn0036184</t>
  </si>
  <si>
    <t>FBgn0034736</t>
  </si>
  <si>
    <t>FBgn0037090</t>
  </si>
  <si>
    <t>FBgn0035951</t>
  </si>
  <si>
    <t>FBgn0015571</t>
  </si>
  <si>
    <t>FBgn0015572</t>
  </si>
  <si>
    <t>FBgn0000326</t>
  </si>
  <si>
    <t>FBgn0015569</t>
  </si>
  <si>
    <t>FBgn0015568</t>
  </si>
  <si>
    <t>FBgn0015576</t>
  </si>
  <si>
    <t>FBgn0015574</t>
  </si>
  <si>
    <t>FBgn0015570</t>
  </si>
  <si>
    <t>FBgn0015575</t>
  </si>
  <si>
    <t>FBgn0261393</t>
  </si>
  <si>
    <t>FBgn0015577</t>
  </si>
  <si>
    <t>FBgn0083963</t>
  </si>
  <si>
    <t>FBgn0031866</t>
  </si>
  <si>
    <t>FBgn0038771</t>
  </si>
  <si>
    <t>FBgn0052379</t>
  </si>
  <si>
    <t>FBgn0035065</t>
  </si>
  <si>
    <t>FBgn0086708</t>
  </si>
  <si>
    <t>FBgn0029913</t>
  </si>
  <si>
    <t>FBgn0031298</t>
  </si>
  <si>
    <t>FBgn0030038</t>
  </si>
  <si>
    <t>FBgn0034513</t>
  </si>
  <si>
    <t>FBgn0038325</t>
  </si>
  <si>
    <t>FBgn0028381</t>
  </si>
  <si>
    <t>FBgn0033659</t>
  </si>
  <si>
    <t>FBgn0033051</t>
  </si>
  <si>
    <t>FBgn0019972</t>
  </si>
  <si>
    <t>FBgn0010501</t>
  </si>
  <si>
    <t>FBgn0039420</t>
  </si>
  <si>
    <t>FBgn0036986</t>
  </si>
  <si>
    <t>FBgn0085449</t>
  </si>
  <si>
    <t>FBgn0259979</t>
  </si>
  <si>
    <t>FBgn0000455</t>
  </si>
  <si>
    <t>FBgn0030447</t>
  </si>
  <si>
    <t>FBgn0000454</t>
  </si>
  <si>
    <t>FBgn0026404</t>
  </si>
  <si>
    <t>FBgn0020370</t>
  </si>
  <si>
    <t>FBgn0032845</t>
  </si>
  <si>
    <t>FBgn0262738</t>
  </si>
  <si>
    <t>FBgn0032721</t>
  </si>
  <si>
    <t>FBgn0033382</t>
  </si>
  <si>
    <t>FBgn0261244</t>
  </si>
  <si>
    <t>FBgn0037842</t>
  </si>
  <si>
    <t>FBgn0037759</t>
  </si>
  <si>
    <t>FBgn0029689</t>
  </si>
  <si>
    <t>FBgn0003656</t>
  </si>
  <si>
    <t>FBgn0034538</t>
  </si>
  <si>
    <t>FBgn0035734</t>
  </si>
  <si>
    <t>FBgn0031716</t>
  </si>
  <si>
    <t>FBgn0051202</t>
  </si>
  <si>
    <t>FBgn0039634</t>
  </si>
  <si>
    <t>FBgn0032480</t>
  </si>
  <si>
    <t>FBgn0259170</t>
  </si>
  <si>
    <t>FBgn0011740</t>
  </si>
  <si>
    <t>FBgn0030289</t>
  </si>
  <si>
    <t>FBgn0051019</t>
  </si>
  <si>
    <t>FBgn0029807</t>
  </si>
  <si>
    <t>FBgn0035776</t>
  </si>
  <si>
    <t>FBgn0027528</t>
  </si>
  <si>
    <t>FBgn0034176</t>
  </si>
  <si>
    <t>FBgn0039252</t>
  </si>
  <si>
    <t>FBgn0039277</t>
  </si>
  <si>
    <t>FBgn0039478</t>
  </si>
  <si>
    <t>FBgn0036615</t>
  </si>
  <si>
    <t>FBgn0029769</t>
  </si>
  <si>
    <t>FBgn0032644</t>
  </si>
  <si>
    <t>FBgn0036153</t>
  </si>
  <si>
    <t>FBgn0034175</t>
  </si>
  <si>
    <t>FBgn0050462</t>
  </si>
  <si>
    <t>FBgn0030344</t>
  </si>
  <si>
    <t>FBgn0037037</t>
  </si>
  <si>
    <t>FBgn0033038</t>
  </si>
  <si>
    <t>FBgn0029121</t>
  </si>
  <si>
    <t>FBgn0033005</t>
  </si>
  <si>
    <t>FBgn0033235</t>
  </si>
  <si>
    <t>FBgn0003719</t>
  </si>
  <si>
    <t>FBgn0039734</t>
  </si>
  <si>
    <t>FBgn0033656</t>
  </si>
  <si>
    <t>FBgn0036154</t>
  </si>
  <si>
    <t>FBgn0038341</t>
  </si>
  <si>
    <t>FBgn0037395</t>
  </si>
  <si>
    <t>FBgn0033860</t>
  </si>
  <si>
    <t>FBgn0260481</t>
  </si>
  <si>
    <t>FBgn0024992</t>
  </si>
  <si>
    <t>FBgn0031081</t>
  </si>
  <si>
    <t>FBgn0029843</t>
  </si>
  <si>
    <t>FBgn0027570</t>
  </si>
  <si>
    <t>FBgn0058470</t>
  </si>
  <si>
    <t>FBgn0015737</t>
  </si>
  <si>
    <t>FBgn0004644</t>
  </si>
  <si>
    <t>FBgn0038233</t>
  </si>
  <si>
    <t>FBgn0031990</t>
  </si>
  <si>
    <t>FBgn0004611</t>
  </si>
  <si>
    <t>FBgn0003416</t>
  </si>
  <si>
    <t>FBgn0036366</t>
  </si>
  <si>
    <t>FBgn0033075</t>
  </si>
  <si>
    <t>FBgn0030087</t>
  </si>
  <si>
    <t>FBgn0040466</t>
  </si>
  <si>
    <t>FBgn0086674</t>
  </si>
  <si>
    <t>FBgn0052627</t>
  </si>
  <si>
    <t>FBgn0038705</t>
  </si>
  <si>
    <t>FBgn0032864</t>
  </si>
  <si>
    <t>FBgn0035726</t>
  </si>
  <si>
    <t>FBgn0029828</t>
  </si>
  <si>
    <t>FBgn0004635</t>
  </si>
  <si>
    <t>FBgn0050187</t>
  </si>
  <si>
    <t>FBgn0052260</t>
  </si>
  <si>
    <t>FBgn0052376</t>
  </si>
  <si>
    <t>FBgn0053276</t>
  </si>
  <si>
    <t>FBgn0053459</t>
  </si>
  <si>
    <t>FBgn0032229</t>
  </si>
  <si>
    <t>FBgn0033672</t>
  </si>
  <si>
    <t>FBgn0032415</t>
  </si>
  <si>
    <t>FBgn0041723</t>
  </si>
  <si>
    <t>FBgn0038381</t>
  </si>
  <si>
    <t>FBgn0037747</t>
  </si>
  <si>
    <t>FBgn0003415</t>
  </si>
  <si>
    <t>FBgn0052269</t>
  </si>
  <si>
    <t>FBgn0003319</t>
  </si>
  <si>
    <t>FBgn0036892</t>
  </si>
  <si>
    <t>FBgn0004598</t>
  </si>
  <si>
    <t>FBgn0038745</t>
  </si>
  <si>
    <t>FBgn0004509</t>
  </si>
  <si>
    <t>FBgn0032242</t>
  </si>
  <si>
    <t>FBgn0041585</t>
  </si>
  <si>
    <t>FBgn0262126</t>
  </si>
  <si>
    <t>FBgn0003295</t>
  </si>
  <si>
    <t>FBgn0051220</t>
  </si>
  <si>
    <t>FBgn0030318</t>
  </si>
  <si>
    <t>FBgn0020248</t>
  </si>
  <si>
    <t>FBgn0002926</t>
  </si>
  <si>
    <t>FBgn0039769</t>
  </si>
  <si>
    <t>FBgn0034997</t>
  </si>
  <si>
    <t>FBgn0037958</t>
  </si>
  <si>
    <t>FBgn0031566</t>
  </si>
  <si>
    <t>FBgn0038008</t>
  </si>
  <si>
    <t>FBgn0011836</t>
  </si>
  <si>
    <t>FBgn0034121</t>
  </si>
  <si>
    <t>FBgn0036449</t>
  </si>
  <si>
    <t>FBgn0034491</t>
  </si>
  <si>
    <t>FBgn0051871</t>
  </si>
  <si>
    <t>FBgn0032029</t>
  </si>
  <si>
    <t>FBgn0029831</t>
  </si>
  <si>
    <t>FBgn0034990</t>
  </si>
  <si>
    <t>FBgn0038271</t>
  </si>
  <si>
    <t>FBgn0250814</t>
  </si>
  <si>
    <t>FBgn0030753</t>
  </si>
  <si>
    <t>FBgn0001247</t>
  </si>
  <si>
    <t>link</t>
  </si>
  <si>
    <t>glucosidase</t>
  </si>
  <si>
    <t>amylase</t>
  </si>
  <si>
    <t>mannosidase</t>
  </si>
  <si>
    <t>trehalase</t>
  </si>
  <si>
    <t>aminopeptidase</t>
  </si>
  <si>
    <t>aspartic-type endopeptidase</t>
  </si>
  <si>
    <t>beta-galactosidase</t>
  </si>
  <si>
    <t>phospholipase</t>
  </si>
  <si>
    <t>carboxypeptidase</t>
  </si>
  <si>
    <t xml:space="preserve">carboxylesterase </t>
  </si>
  <si>
    <t>carboxylesterase</t>
  </si>
  <si>
    <t>metallocarboxypeptidase</t>
  </si>
  <si>
    <t>chitinase</t>
  </si>
  <si>
    <t>cysteine-type endopeptidase</t>
  </si>
  <si>
    <t>cysteine-type peptidase</t>
  </si>
  <si>
    <t>serine-type endopeptidase</t>
  </si>
  <si>
    <t>lipase carboxylesterase</t>
  </si>
  <si>
    <t>lipase</t>
  </si>
  <si>
    <t>lysozyme</t>
  </si>
  <si>
    <t>metalloendopeptidase</t>
  </si>
  <si>
    <t xml:space="preserve">metalloendopeptidase </t>
  </si>
  <si>
    <t>metallopeptidase</t>
  </si>
  <si>
    <t xml:space="preserve">Amidase PGRP </t>
  </si>
  <si>
    <t>peptidyl-dipeptidase</t>
  </si>
  <si>
    <t>phosphodiesterase</t>
  </si>
  <si>
    <t>serine-type carboxypeptidase</t>
  </si>
  <si>
    <t>serine-type peptidase</t>
  </si>
  <si>
    <t>sphingomyelin phosphodiesterase</t>
  </si>
  <si>
    <t>group</t>
  </si>
  <si>
    <t>Genes excluded because expressed at lower level in the digestive tract compare to whole flies</t>
  </si>
  <si>
    <t>Genes excluded by manual annotation (mostly immunity genes IDGG and PGRP)</t>
  </si>
  <si>
    <t>Genes removed because they lack a signal peptide</t>
  </si>
  <si>
    <t>Exclusion code (Column C)</t>
  </si>
  <si>
    <t>Genes that were kept</t>
  </si>
  <si>
    <t>brainMean</t>
  </si>
  <si>
    <t>headMean</t>
  </si>
  <si>
    <t>eyeMean</t>
  </si>
  <si>
    <t>tagMean</t>
  </si>
  <si>
    <t>sgMean</t>
  </si>
  <si>
    <t>cropMean</t>
  </si>
  <si>
    <t>midgutMean</t>
  </si>
  <si>
    <t>tubuleMean</t>
  </si>
  <si>
    <t>hindgutMean</t>
  </si>
  <si>
    <t>heartMean</t>
  </si>
  <si>
    <t>fatbodyMean</t>
  </si>
  <si>
    <t>ovaryMean</t>
  </si>
  <si>
    <t>testisMean</t>
  </si>
  <si>
    <t>accMean</t>
  </si>
  <si>
    <t>v_sptMean</t>
  </si>
  <si>
    <t>m_sptMean</t>
  </si>
  <si>
    <t>carMean</t>
  </si>
  <si>
    <t>l_CNSMean</t>
  </si>
  <si>
    <t>l_sgMean</t>
  </si>
  <si>
    <t>l_midgutMean</t>
  </si>
  <si>
    <t>l_tubuleMean</t>
  </si>
  <si>
    <t>l_hindgutMean</t>
  </si>
  <si>
    <t>l_fatMean</t>
  </si>
  <si>
    <t>l_traMean</t>
  </si>
  <si>
    <t>l_carMean</t>
  </si>
  <si>
    <t>lS2Mean</t>
  </si>
  <si>
    <t>flyMean</t>
  </si>
  <si>
    <t>description</t>
  </si>
  <si>
    <t>FBgn0035049: Matrix metalloproteinase 1: 0002168 / instar larval development ; 0006508 / proteolysis ;0007155 / cell adhesion ; 0007424 / open tracheal syste</t>
  </si>
  <si>
    <t>FBgn0043577: PGRP-SB2: 0006952 / defense response ;0006955 / immune response ; 0006955 / immune response ; 0009253 / peptidoglycan cataboli</t>
  </si>
  <si>
    <t>FBgn0035813: CG8492: 0008152 / metabolic process ;0019730 / antimicrobial humoral response / non-traceable author statement</t>
  </si>
  <si>
    <t>FBgn0033465: CG12140: 0006119 / oxidative phosphorylation ; 0055114 / oxidation reduction /</t>
  </si>
  <si>
    <t>FBgn0033038: CG7791: 0006508 / proteolysis ; 0016485/ protein processing /</t>
  </si>
  <si>
    <t>FBgn0011822: scute beta: 0006508 / proteolysis /</t>
  </si>
  <si>
    <t>FBgn0037395: CG10280: 0006508 / proteolysis /</t>
  </si>
  <si>
    <t>FBgn0003415: blind spot: 0006350 / transcription ;0006355 / regulation of transcription, DNA-dependent ;0006357 / regulation of transcription</t>
  </si>
  <si>
    <t>FBgn0036595: CG13046:</t>
  </si>
  <si>
    <t>FBgn0031929: CG18585: 0006508 / proteolysis /</t>
  </si>
  <si>
    <t>FBgn0016120 /// FBgn0037222: ATPase synthase, subunit d /// CG14642: 0006508 / proteolysis ; 0006508 / proteolysis ; 0006810 / transport ; 0006811 / ion transport ; 0015986 / ATP synthe</t>
  </si>
  <si>
    <t>FBgn0058178 /// FBgn0085612: CG40178 /// : 0006457 / protein folding /</t>
  </si>
  <si>
    <t>: : 0006508 / proteolysis /</t>
  </si>
  <si>
    <t>FBgn0020415: Imaginal disc growth factor 2: 0005975 / carbohydrate metabolic process ; 0006032 / chitin catabolic process ; 0007275 / multicellular organismal dev</t>
  </si>
  <si>
    <t>FBgn0036596: CG13045:</t>
  </si>
  <si>
    <t>FBgn0035665: Jonah 65A: 0006508 / proteolysis ;0006508 / proteolysis / non-traceable author statement</t>
  </si>
  <si>
    <t>FBgn0032535: Ance-2: 0006508 / proteolysis /</t>
  </si>
  <si>
    <t>FBgn0015001: trypsin iota: 0006508 / proteolysis ;0006508 / proteolysis / non-traceable author statement</t>
  </si>
  <si>
    <t>FBgn0032613: CG13283: 0006508 / proteolysis /</t>
  </si>
  <si>
    <t>FBgn0032480: CG5682: 0008152 / metabolic process ;0030433 / ER-associated protein catabolic process / non-traceable author statement</t>
  </si>
  <si>
    <t>FBgn0011674: Inscutable: 0006403 / RNA localization ;0007010 / cytoskeleton organization ; 0007400 / neuroblast fate determination ; 0007422</t>
  </si>
  <si>
    <t>FBgn0039420: CG6154: 0006418 / tRNA aminoacylation for protein translation ; 0006508 / proteolysis /</t>
  </si>
  <si>
    <t>FBgn0045770: CG32063: 0006508 / proteolysis ;0019538 / protein metabolic process /</t>
  </si>
  <si>
    <t>FBgn0038880: SIFamide receptor: 0007186 / G-protein coupled receptor protein signaling pathway ; 0007186 / G-protein coupled receptor protein signaling</t>
  </si>
  <si>
    <t>FBgn0029765: CG16756: 0008152 / metabolic process ;0019730 / antimicrobial humoral response / non-traceable author statement</t>
  </si>
  <si>
    <t>FBgn0037222: CG14642: 0006508 / proteolysis ;0006508 / proteolysis / non-traceable author statement</t>
  </si>
  <si>
    <t>FBgn0035661: NF-YB-like: 0006508 / proteolysis ;0006508 / proteolysis / non-traceable author statement</t>
  </si>
  <si>
    <t>FBgn0038398: sex-specific enzyme 2: 0006629 / lipid metabolic process /</t>
  </si>
  <si>
    <t>FBgn0023495: Lip3: 0006629 / lipid metabolic process ;0016042 / lipid catabolic process /</t>
  </si>
  <si>
    <t>FBgn0039703: CG7829: 0006508 / proteolysis ; 0006508/ proteolysis / non-traceable author statement</t>
  </si>
  <si>
    <t>FBgn0085424: CG15488: 0006350 / transcription ;0006355 / regulation of transcription, DNA-dependent ;0006357 / regulation of transcription</t>
  </si>
  <si>
    <t>FBgn0052260: CG32260: 0006508 / proteolysis ;0006508 / proteolysis /</t>
  </si>
  <si>
    <t>FBgn0053556: formin 3: 0007424 / open tracheal system development ; 0016043 / cellular component organization ; 0030036 / actin cytoskeleton</t>
  </si>
  <si>
    <t>FBgn0032381: CG14934: 0005975 / carbohydrate metabolic process ; 0008152 / metabolic process /</t>
  </si>
  <si>
    <t>FBgn0086916: sneaky:</t>
  </si>
  <si>
    <t>FBgn0030777: CG9672: 0006508 / proteolysis /</t>
  </si>
  <si>
    <t>FBgn0028949: CG15254: 0006508 / proteolysis /</t>
  </si>
  <si>
    <t>FBgn0041723: rhomboid-5: 0007165 / signal transduction /</t>
  </si>
  <si>
    <t>FBgn0037977: beta-galactosidase: 0005975 / carbohydrate metabolic process ; 0008152 / metabolic process ;0035071 / salivary gland cell autophagic cell</t>
  </si>
  <si>
    <t>FBgn0030908: CG15057:</t>
  </si>
  <si>
    <t>FBgn0037215: CG12582: 0005975 / carbohydrate metabolic process ; 0008152 / metabolic process /</t>
  </si>
  <si>
    <t>FBgn0083963: CG34127: 0006412 / translation ; 0006911/ phagocytosis, engulfment /</t>
  </si>
  <si>
    <t>FBgn0019686: maternal nuclear kinase: 0000075 / cell cycle checkpoint ; 0000075 / cell cycle checkpoint ;0000077 / DNA damage checkpoint ; 0006468 / prote</t>
  </si>
  <si>
    <t>FBgn0004648: carboxypeptidase: 0006508 / proteolysis ;0006911 / phagocytosis, engulfment ; 0007476 / imaginal disc-derived wing morphogenesis ; 004</t>
  </si>
  <si>
    <t>FBgn0052523: CG32523: 0006508 / proteolysis ;0006508 / proteolysis ; 0006508 / proteolysis /</t>
  </si>
  <si>
    <t>FBgn0004611: Phospholipase C at 21C: 0006629 / lipid metabolic process ; 0006651 / diacylglycerol biosynthetic process ; 0006661 / phosphatidylinositol bio</t>
  </si>
  <si>
    <t>FBgn0003460: medusa: 0001744 / optic lobe placode formation ; 0001745 / compound eye morphogenesis ;0001746 / Bolwig's organ morphogenesis</t>
  </si>
  <si>
    <t>FBgn0052392: CG32392: 0007017 / microtubule-based process /</t>
  </si>
  <si>
    <t>FBgn0027574 /// FBgn0033075: CG5815 /// Phospholipase D: 0007030 / Golgi organization ; 0007154 / cell communication ; 0007349 / cellularization ; 0007602 / phototransduction</t>
  </si>
  <si>
    <t>FBgn0039640: CG14516: 0006508 / proteolysis /</t>
  </si>
  <si>
    <t>FBgn0034221: CG10764: 0006508 / proteolysis ;0006508 / proteolysis / non-traceable author statement</t>
  </si>
  <si>
    <t>FBgn0037185 /// FBgn0052454: CG11367 /// CG32454:0006508 / proteolysis ; 0009987 / cellular process /</t>
  </si>
  <si>
    <t>FBgn0035574: Guanine nucleotide exchange factor GEF64C: 0007411 / axon guidance ; 0035023 / regulation of Rho protein signal transduction ; 0035277 / spiracle morphogenesis,</t>
  </si>
  <si>
    <t>FBgn0015574: fragment G:</t>
  </si>
  <si>
    <t>FBgn0032049: CG13095: 0006508 / proteolysis /</t>
  </si>
  <si>
    <t>FBgn0032229: CG5045: 0006508 / proteolysis ; 0006510/ ATP-dependent proteolysis /</t>
  </si>
  <si>
    <t>FBgn0037516: CG11286:</t>
  </si>
  <si>
    <t>FBgn0034121: CG6262: 0005991 / trehalose metabolic process ; 0008152 / metabolic process /</t>
  </si>
  <si>
    <t>FBgn0001089: beta-galactosidase-1: 0005975 / carbohydrate metabolic process ; 0008152 / metabolic process /</t>
  </si>
  <si>
    <t>FBgn0038550: CG17801:</t>
  </si>
  <si>
    <t>FBgn0051445: CG31445: 0006508 / proteolysis ;0006508 / proteolysis /</t>
  </si>
  <si>
    <t>FBgn0003748: trehalase: 0005991 / trehalose metabolic process ; 0005991 / trehalose metabolic process ; 0008152/ metabolic process /</t>
  </si>
  <si>
    <t>FBgn0058085: CG40085:</t>
  </si>
  <si>
    <t>FBgn0031406: CG17012: 0006508 / proteolysis ;0006508 / proteolysis / non-traceable author statement</t>
  </si>
  <si>
    <t>FBgn0035070: CG3650: 0006508 / proteolysis ; 0006508/ proteolysis / non-traceable author statement</t>
  </si>
  <si>
    <t>FBgn0034748: CG17807: 0008152 / metabolic process /</t>
  </si>
  <si>
    <t>FBgn0083975: CG34139:</t>
  </si>
  <si>
    <t>FBgn0039235: CG10899: 0006730 / one-carbon compound metabolic process /</t>
  </si>
  <si>
    <t>FBgn0033366: Ance-4: 0006508 / proteolysis /</t>
  </si>
  <si>
    <t>FBgn0039628: CG11841: 0006508 / proteolysis ;0006508 / proteolysis / non-traceable author statement</t>
  </si>
  <si>
    <t>FBgn0038420: CG10311:</t>
  </si>
  <si>
    <t>FBgn0000497: dachsous: 0000904 / cell morphogenesis involved in differentiation ; 0001736 / establishment of planar polarity ; 0001736 / esta</t>
  </si>
  <si>
    <t>FBgn0036053: CG6718: 0006629 / lipid metabolic process ; 0008152 / metabolic process /</t>
  </si>
  <si>
    <t>FBgn0039471: CG6295: 0006629 / lipid metabolic process /</t>
  </si>
  <si>
    <t>FBgn0050461 /// FBgn0050462: CG30461 /// CG9002:0006508 / proteolysis /</t>
  </si>
  <si>
    <t>FBgn0031260: shanti: 0007424 / open tracheal system development ; 0033619 / membrane protein proteolysis /</t>
  </si>
  <si>
    <t>FBgn0032549: CG4650: 0006508 / proteolysis /</t>
  </si>
  <si>
    <t>FBgn0029826: CG6041: 0006508 / proteolysis /</t>
  </si>
  <si>
    <t>: :</t>
  </si>
  <si>
    <t>FBgn0053127: CG33127: 0006508 / proteolysis ;0006508 / proteolysis /</t>
  </si>
  <si>
    <t>FBgn0013749: ADP ribosylation factor II: 0006471 / protein amino acid ADP-ribosylation ; 0006471 / protein amino acid ADP-ribosylation ; 0006471 / protein amin</t>
  </si>
  <si>
    <t>FBgn0033033: scarface: 0006508 / proteolysis /</t>
  </si>
  <si>
    <t>FBgn0030447: CG2200: 0006508 / proteolysis ; 0006508/ proteolysis / non-traceable author statement</t>
  </si>
  <si>
    <t>FBgn0051198: CG31198: 0006508 / proteolysis /</t>
  </si>
  <si>
    <t>FBgn0031093: CG9581: 0006508 / proteolysis ; 0009987/ cellular process /</t>
  </si>
  <si>
    <t>FBgn0038250: CG3505: 0006508 / proteolysis /</t>
  </si>
  <si>
    <t>FBgn0039564: CG5527: 0006508 / proteolysis /</t>
  </si>
  <si>
    <t>FBgn0052834: CG32834: 0006508 / proteolysis ;0006508 / proteolysis /</t>
  </si>
  <si>
    <t>FBgn0034776: CG13527: 0006508 / proteolysis /</t>
  </si>
  <si>
    <t>FBgn0035154: CG3344: 0006508 / proteolysis /</t>
  </si>
  <si>
    <t>FBgn0259140: CG32092:</t>
  </si>
  <si>
    <t>FBgn0040341: CG11664: 0006508 / proteolysis /</t>
  </si>
  <si>
    <t>FBgn0038233: HtrA2: 0006508 / proteolysis /</t>
  </si>
  <si>
    <t>FBgn0039241 /// FBgn0043799: CG11089 /// CG31381:0006164 / purine nucleotide biosynthetic process ;0006188 / IMP biosynthetic process ; 0008033 / tRNA processing ; 0</t>
  </si>
  <si>
    <t>FBgn0031409: CG4271: 0006508 / proteolysis /</t>
  </si>
  <si>
    <t>FBgn0036449: CG5295: 0006629 / lipid metabolic process ; 0006629 / lipid metabolic process ; 0006642 / triacylglycerol mobilization ; 0008</t>
  </si>
  <si>
    <t>FBgn0038341: CG14869: 0006508 / proteolysis /</t>
  </si>
  <si>
    <t>FBgn0015614: Calcineurin suppressor, chromosome 2, group 1: 0006470 / protein amino acid dephosphorylation ; 0006470 / protein amino acid dephosphorylation ;0007269 / neurotrans</t>
  </si>
  <si>
    <t>FBgn0038860: CG10825:</t>
  </si>
  <si>
    <t>FBgn0035065: CG3589: 0006508 / proteolysis /</t>
  </si>
  <si>
    <t>FBgn0032507: CG9377: 0006508 / proteolysis /</t>
  </si>
  <si>
    <t>FBgn0037677: CG12951: 0006508 / proteolysis ;0006508 / proteolysis / non-traceable author statement</t>
  </si>
  <si>
    <t>FBgn0032791: CG18094:</t>
  </si>
  <si>
    <t>FBgn0034618: CG9485: 0005975 / carbohydrate metabolic process ; 0005978 / glycogen biosynthetic process ; 0008152 / metabolic process /</t>
  </si>
  <si>
    <t>FBgn0028917: CG18125: 0006508 / proteolysis /</t>
  </si>
  <si>
    <t>FBgn0000318: clot: 0006726 / eye pigment biosynthetic process ; 0045454 / cell redox homeostasis /</t>
  </si>
  <si>
    <t>FBgn0025378: CG3795: 0006508 / proteolysis ; 0006508/ proteolysis ; 0006810 / transport /</t>
  </si>
  <si>
    <t>FBgn0019947: Dpresenilin: 0006509 / membrane protein ectodomain proteolysis ; 0007010 / cytoskeleton organization ; 0007219 / Notch signaling pa</t>
  </si>
  <si>
    <t>FBgn0051079: CG31079:</t>
  </si>
  <si>
    <t>FBgn0031389: CG4259: 0006508 / proteolysis /</t>
  </si>
  <si>
    <t>FBgn0038070: CG6753: 0006629 / lipid metabolic process /</t>
  </si>
  <si>
    <t>FBgn0053459: CG33459: 0006508 / proteolysis /</t>
  </si>
  <si>
    <t>FBgn0028864 /// FBgn0051780: CG18477 /// CG31780:0006508 / proteolysis ; 0006508 / proteolysis /</t>
  </si>
  <si>
    <t>FBgn0051087: CG31087:</t>
  </si>
  <si>
    <t>FBgn0051321: CG31321:</t>
  </si>
  <si>
    <t>FBgn0030581: CG14408:</t>
  </si>
  <si>
    <t>FBgn0032753: CG17572: 0006508 / proteolysis /</t>
  </si>
  <si>
    <t>FBgn0030051 /// FBgn0085093: CG2056 /// CG2056:0006468 / protein amino acid phosphorylation ; 0006508/ proteolysis ; 0006508 / proteolysis ; 0045087 / innate immun</t>
  </si>
  <si>
    <t>FBgn0051823: CG31823: 0006508 / proteolysis /</t>
  </si>
  <si>
    <t>FBgn0023511: CG3810: 0008152 / metabolic process ;0030433 / ER-associated protein catabolic process / non-traceable author statement</t>
  </si>
  <si>
    <t>FBgn0085379: CG11824: 0006508 / proteolysis ;0006508 / proteolysis / non-traceable author statement</t>
  </si>
  <si>
    <t>FBgn0035572: CG13711: 0032879 / regulation of localization /</t>
  </si>
  <si>
    <t>FBgn0030408: CG11085: 0006355 / regulation of transcription, DNA-dependent ; 0045449 / regulation of transcription /</t>
  </si>
  <si>
    <t>FBgn0028935: CG7653: 0006508 / proteolysis /</t>
  </si>
  <si>
    <t>FBgn0085476 /// FBgn0085477: /// : 0006629 / lipid metabolic process ; 0006629 / lipid metabolic process /</t>
  </si>
  <si>
    <t>FBgn0027578: CG14526: 0006508 / proteolysis /</t>
  </si>
  <si>
    <t>FBgn0035697: CG10163: 0006629 / lipid metabolic process ; 0007155 / cell adhesion ; 0008360 / regulation of cell shape /</t>
  </si>
  <si>
    <t>FBgn0032483: CG15482:</t>
  </si>
  <si>
    <t>FBgn0050095: CG30095: 0008152 / metabolic process /</t>
  </si>
  <si>
    <t>FBgn0039634: CG11874: 0008152 / metabolic process /</t>
  </si>
  <si>
    <t>FBgn0037396 /// FBgn0259765: CG11459 /// : 0006508 / proteolysis /</t>
  </si>
  <si>
    <t>FBgn0032489: CG15480:</t>
  </si>
  <si>
    <t>FBgn0035833: CG7565: 0008152 / metabolic process /</t>
  </si>
  <si>
    <t>FBgn0051078: CG31078:</t>
  </si>
  <si>
    <t>FBgn0040972: CG16978:</t>
  </si>
  <si>
    <t>FBgn0038705: CG11626: 0006508 / proteolysis /</t>
  </si>
  <si>
    <t>FBgn0036836: CG11619: 0005975 / carbohydrate metabolic process ; 0006071 / glycerol metabolic process ;0006629 / lipid metabolic process ;</t>
  </si>
  <si>
    <t>FBgn0052277: CG32277: 0006508 / proteolysis ;0006508 / proteolysis / non-traceable author statement</t>
  </si>
  <si>
    <t>FBgn0039023: CG4723: 0006508 / proteolysis /</t>
  </si>
  <si>
    <t>FBgn0028916: CG33090: 0006629 / lipid metabolic process ; 0006665 / sphingolipid metabolic process ;0006680 / glucosylceramide catabolic pr</t>
  </si>
  <si>
    <t>FBgn0036600: CG13043:</t>
  </si>
  <si>
    <t>FBgn0039818: CG11318: 0007166 / cell surface receptor linked signal transduction ; 0007186 / G-protein coupled receptor protein signaling pat</t>
  </si>
  <si>
    <t>FBgn0032029: CG17292: 0006629 / lipid metabolic process /</t>
  </si>
  <si>
    <t>FBgn0032304: CG17134: 0006508 / proteolysis /</t>
  </si>
  <si>
    <t>FBgn0039024: CG4721: 0006508 / proteolysis /</t>
  </si>
  <si>
    <t>FBgn0037526: CG10092: 0006412 / translation ; 0006418/ tRNA aminoacylation for protein translation ; 0006420 / arginyl-tRNA aminoacylation</t>
  </si>
  <si>
    <t>FBgn0052382: CG32382: 0006508 / proteolysis ;0045087 / innate immune response ; 0050829 / defense response to Gram-negative bacterium ; 00</t>
  </si>
  <si>
    <t>FBgn0038549: CG17802:</t>
  </si>
  <si>
    <t>FBgn0019928: Serine Protease 3: 0006508 / proteolysis ;0006508 / proteolysis / non-traceable author statement</t>
  </si>
  <si>
    <t>FBgn0038423: CG10317:</t>
  </si>
  <si>
    <t>FBgn0028381: caspase-3 protein: 0006508 / proteolysis ;0006915 / apoptosis ; 0006915 / apoptosis ; 0006915 / apoptosis ; 0008632 / apoptotic progra</t>
  </si>
  <si>
    <t>FBgn0037038: CG11037: 0006508 / proteolysis ;0006508 / proteolysis / non-traceable author statement</t>
  </si>
  <si>
    <t>FBgn0053160: CG33160: 0006508 / proteolysis /</t>
  </si>
  <si>
    <t>FBgn0051327: CG31327:</t>
  </si>
  <si>
    <t>FBgn0033742: CG8550: 0006508 / proteolysis /</t>
  </si>
  <si>
    <t>FBgn0030831: CG12997:</t>
  </si>
  <si>
    <t>FBgn0050286: CG30286: 0006508 / proteolysis /</t>
  </si>
  <si>
    <t>FBgn0043865: Stromalin-2:</t>
  </si>
  <si>
    <t>FBgn0035663 /// FBgn0259783: CG6462 /// : 0006508 / proteolysis ; 0006508 / proteolysis / non-traceable author statement</t>
  </si>
  <si>
    <t>FBgn0034176: CG9000: 0006508 / proteolysis /</t>
  </si>
  <si>
    <t>FBgn0086408: stall: 0006508 / proteolysis ; 0030713 / ovarian follicle cell stalk formation ; 0030713 / ovarian follicle cell stalk format</t>
  </si>
  <si>
    <t>FBgn0011555: thetaTrypsin: 0006508 / proteolysis ;0006508 / proteolysis / non-traceable author statement</t>
  </si>
  <si>
    <t>FBgn0051560: CG31560:</t>
  </si>
  <si>
    <t>FBgn0029807: CG3108: 0006508 / proteolysis /</t>
  </si>
  <si>
    <t>FBgn0051323: CG31323:</t>
  </si>
  <si>
    <t>FBgn0012051: Calpain A: 0006508 / proteolysis ;0006508 / proteolysis ; 0006911 / phagocytosis, engulfment ; 0016540 / protein autoprocessing</t>
  </si>
  <si>
    <t>FBgn0032382: CG14935: 0005975 / carbohydrate metabolic process ; 0008152 / metabolic process /</t>
  </si>
  <si>
    <t>FBgn0030774: CG9675: 0006508 / proteolysis ; 0045087/ innate immune response ; 0050830 / defense response to Gram-positive bacterium ; 00</t>
  </si>
  <si>
    <t>FBgn0028948: CG15253: 0006508 / proteolysis /</t>
  </si>
  <si>
    <t>FBgn0035237 /// FBgn0084614: CG13917 /// CG13917:</t>
  </si>
  <si>
    <t>FBgn0051619: CG31619: 0006508 / proteolysis /</t>
  </si>
  <si>
    <t>FBgn0035951: CG5068: 0008152 / metabolic process /</t>
  </si>
  <si>
    <t>FBgn0031930: CG7025: 0006508 / proteolysis /</t>
  </si>
  <si>
    <t>FBgn0031866: neuroligin:</t>
  </si>
  <si>
    <t>FBgn0032479: kekkon-like:</t>
  </si>
  <si>
    <t>FBgn0004635: rhomboid: 0000910 / cytokinesis ;0001763 / morphogenesis of a branching structure ;0006508 / proteolysis ; 0007165 / signal t</t>
  </si>
  <si>
    <t>FBgn0050323: CG30323:</t>
  </si>
  <si>
    <t>FBgn0030056: CG11284: 0006730 / one-carbon compound metabolic process /</t>
  </si>
  <si>
    <t>FBgn0004047: yolk protein: 0006629 / lipid metabolic process ; 0007296 / vitellogenesis ; 0007296 / vitellogenesis ; 0007548 / sex differentiati</t>
  </si>
  <si>
    <t>FBgn0036986: CG5282: 0006508 / proteolysis /</t>
  </si>
  <si>
    <t>FBgn0085438: CG31411: 0006508 / proteolysis ;0006508 / proteolysis / non-traceable author statement</t>
  </si>
  <si>
    <t>FBgn0032585: CG4580: 0006508 / proteolysis /</t>
  </si>
  <si>
    <t>FBgn0035666: Jonah 65A: 0006508 / proteolysis ;0006508 / proteolysis / non-traceable author statement</t>
  </si>
  <si>
    <t>FBgn0035190: CG13913: 0016043 / cellular component organization /</t>
  </si>
  <si>
    <t>FBgn0039330: CG11909: 0005975 / carbohydrate metabolic process ; 0008152 / metabolic process /</t>
  </si>
  <si>
    <t>FBgn0032900: CG14401:</t>
  </si>
  <si>
    <t>FBgn0037472: CG10098:</t>
  </si>
  <si>
    <t>FBgn0015803: Drosophila rho-type guanine exchange factor: 0035023 / regulation of Rho protein signal transduction ; 0050807 / regulation of synapse organization /</t>
  </si>
  <si>
    <t>FBgn0004394: miti-mere: 0006350 / transcription ;0006355 / regulation of transcription, DNA-dependent ;0006355 / regulation of transcription</t>
  </si>
  <si>
    <t>FBgn0038008: CG3942: 0005975 / carbohydrate metabolic process ; 0006071 / glycerol metabolic process ;0006629 / lipid metabolic process ;</t>
  </si>
  <si>
    <t>FBgn0038271: CG3731: 0006122 / mitochondrial electron transport, ubiquinol to cytochrome c ; 0006508 / proteolysis ; 0016485 / protein proc</t>
  </si>
  <si>
    <t>FBgn0053554: Nipped: 0000910 / cytokinesis ; 0006350 / transcription ; 0006355 / regulation of transcription, DNA-dependent ; 0006911 / ph</t>
  </si>
  <si>
    <t>FBgn0032402: CG14945: 0006629 / lipid metabolic process ; 0006650 / glycerophospholipid metabolic process ; 0007242 / intracellular signalin</t>
  </si>
  <si>
    <t>FBgn0034903: Dlg-interacting metalloprotease: 0006508 / proteolysis ; 0008283 / cell proliferation / non-traceable author statement</t>
  </si>
  <si>
    <t>FBgn0030584: CG14407: 0045454 / cell redox homeostasis /</t>
  </si>
  <si>
    <t>FBgn0036996: CG5932: 0006629 / lipid metabolic process /</t>
  </si>
  <si>
    <t>FBgn0040466: dorsal interacting protein 2:</t>
  </si>
  <si>
    <t>FBgn0052374: CG32374: 0006508 / proteolysis ;0006508 / proteolysis / non-traceable author statement</t>
  </si>
  <si>
    <t>FBgn0051427: CG31427: 0006508 / proteolysis /</t>
  </si>
  <si>
    <t>FBgn0032252: CG6232:</t>
  </si>
  <si>
    <t>FBgn0031248 /// FBgn0259764: CG11912 /// : 0006508 / proteolysis ; 0006508 / proteolysis / non-traceable author statement</t>
  </si>
  <si>
    <t>FBgn0035971: CG4477: 0006508 / proteolysis ; 0048190/ wing disc dorsal/ventral pattern formation /</t>
  </si>
  <si>
    <t>FBgn0038018: Tim17a1: 0006626 / protein targeting to mitochondrion ; 0006810 / transport ; 0015031 / protein transport ; 0045039 / protein</t>
  </si>
  <si>
    <t>FBgn0032612: CG13282: 0006629 / lipid metabolic process /</t>
  </si>
  <si>
    <t>FBgn0259149: CG15768: 0006508 / proteolysis /</t>
  </si>
  <si>
    <t>FBgn0051019: CG31019: 0006508 / proteolysis /</t>
  </si>
  <si>
    <t>FBgn0014906: CG3488: 0006629 / lipid metabolic process /</t>
  </si>
  <si>
    <t>FBgn0031808: CG9507: 0006508 / proteolysis /</t>
  </si>
  <si>
    <t>FBgn0023095: capricious: 0007155 / cell adhesion ;0007411 / axon guidance ; 0007424 / open tracheal system development ; 0016477 / cell migra</t>
  </si>
  <si>
    <t>FBgn0052079: CG32079: 0006865 / amino acid transport /</t>
  </si>
  <si>
    <t>FBgn0036602: CG13042:</t>
  </si>
  <si>
    <t>FBgn0029689: CG6428: 0006520 / amino acid metabolic process /</t>
  </si>
  <si>
    <t>FBgn0033128: tetraspanin 42E:</t>
  </si>
  <si>
    <t>FBgn0039801: CG11315:</t>
  </si>
  <si>
    <t>: : 0006024 / glycosaminoglycan biosynthetic process ;0006044 / N-acetylglucosamine metabolic process ;0007224 / smoothe</t>
  </si>
  <si>
    <t>FBgn0053458: CG33458: 0006508 / proteolysis /</t>
  </si>
  <si>
    <t>FBgn0052808: CG32808: 0006508 / proteolysis ;0006508 / proteolysis /</t>
  </si>
  <si>
    <t>FBgn0000326: JHE-related:</t>
  </si>
  <si>
    <t>FBgn0033051: Strica: 0006508 / proteolysis ; 0006915 / apoptosis ; 0012501 / programmed cell death / traceable author statement</t>
  </si>
  <si>
    <t>FBgn0036134: Mnf: 0006355 / regulation of transcription, DNA-dependent /</t>
  </si>
  <si>
    <t>FBgn0036891: CG9372: 0006508 / proteolysis ; 0006508/ proteolysis / non-traceable author statement</t>
  </si>
  <si>
    <t>FBgn0052391: CG32391:</t>
  </si>
  <si>
    <t>FBgn0030344 /// FBgn0085029: CG2025 /// CG2025:0006508 / proteolysis /</t>
  </si>
  <si>
    <t>FBgn0050441: CG30441: 0042384 / cilium assembly / not recorded</t>
  </si>
  <si>
    <t>FBgn0028514: CG4793: 0005975 / carbohydrate metabolic process ; 0006508 / proteolysis /</t>
  </si>
  <si>
    <t>FBgn0051217: predicted gene W: 0006508 / proteolysis ;0006508 / proteolysis / non-traceable author statement</t>
  </si>
  <si>
    <t>FBgn0030905: CG15059:</t>
  </si>
  <si>
    <t>FBgn0002531 /// FBgn0034725: CG6044 /// cuticle p. I:</t>
  </si>
  <si>
    <t>FBgn0011740: alpha-mannosidase 2: 0005975 / carbohydrate metabolic process ; 0006013 / mannose metabolic process ; 0006486 / protein amino acid glycosyl</t>
  </si>
  <si>
    <t>FBgn0051926: CG31926: 0006508 / proteolysis /</t>
  </si>
  <si>
    <t>FBgn0032504: CG16970:</t>
  </si>
  <si>
    <t>FBgn0037818: CG6465: 0006508 / proteolysis ; 0006520/ amino acid metabolic process /</t>
  </si>
  <si>
    <t>FBgn0052379: CG32379: 0006508 / proteolysis ;0006508 / proteolysis /</t>
  </si>
  <si>
    <t>FBgn0038745 /// FBgn0064531: CG4538 /// CG4538:0006510 / ATP-dependent proteolysis ; 0015031 / protein transport /</t>
  </si>
  <si>
    <t>FBgn0053555: bitesize: 0006810 / transport ; 0007015 / actin filament organization ; 0010004 / gastrulation involving germ band extension ;</t>
  </si>
  <si>
    <t>FBgn0034000: CG11808:</t>
  </si>
  <si>
    <t>FBgn0028371: filamin:</t>
  </si>
  <si>
    <t>FBgn0003358: Jonah 99C Alpha: 0006508 / proteolysis ;0006508 / proteolysis ; 0007586 / digestion / non-traceable author statement</t>
  </si>
  <si>
    <t>FBgn0051561: Osiris:</t>
  </si>
  <si>
    <t>FBgn0002569: maltase: 0005975 / carbohydrate metabolic process ; 0006006 / glucose metabolic process ; 0008152 / metabolic process /</t>
  </si>
  <si>
    <t>FBgn0033363: CG13744: 0006508 / proteolysis ;0006508 / proteolysis / non-traceable author statement</t>
  </si>
  <si>
    <t>FBgn0036264: CG11529: 0006508 / proteolysis ;0006508 / proteolysis / non-traceable author statement</t>
  </si>
  <si>
    <t>FBgn0037678: CG16749: 0006508 / proteolysis ;0006508 / proteolysis / non-traceable author statement</t>
  </si>
  <si>
    <t>FBgn0034709: CG3074: 0006508 / proteolysis /</t>
  </si>
  <si>
    <t>FBgn0001285: Jonah 43E: 0006508 / proteolysis ;0006508 / proteolysis / non-traceable author statement</t>
  </si>
  <si>
    <t>FBgn0032068: CG9466: 0005975 / carbohydrate metabolic process ; 0006013 / mannose metabolic process ;0008152 / metabolic process /</t>
  </si>
  <si>
    <t>FBgn0036992: CG11796: 0009072 / aromatic amino acid family metabolic process ; 0055114 / oxidation reduction /</t>
  </si>
  <si>
    <t>FBgn0028916 /// FBgn0028918: CG15287 /// CG33090:</t>
  </si>
  <si>
    <t>FBgn0003462: superoxide-dismutase: 0006801 / superoxide metabolic process ; 0006801 / superoxide metabolic process ; 0007568 / aging ; 0008340 / determi</t>
  </si>
  <si>
    <t>FBgn0038006: Cyp313a2: 0055114 / oxidation reduction /</t>
  </si>
  <si>
    <t>FBgn0030773 /// FBgn0030774: CG9676 /// CG9675:0006508 / proteolysis ; 0006508 / proteolysis ; 0045087 / innate immune response ; 0050830 / defense response to Gram</t>
  </si>
  <si>
    <t>FBgn0038211: CG9649: 0006508 / proteolysis ; 0006508/ proteolysis / non-traceable author statement</t>
  </si>
  <si>
    <t>FBgn0038897: CG5849: 0006508 / proteolysis /</t>
  </si>
  <si>
    <t>FBgn0023479 /// FBgn0038289 /// FBgn0083940: CG34104 /// CG6934 /// Tequila: 0006030 / chitin metabolic process ; 0006508 / proteolysis ; 0006508 / proteolysis ; 0007017 / microtubule-based proc</t>
  </si>
  <si>
    <t>FBgn0051267: CG31267: 0006508 / proteolysis /</t>
  </si>
  <si>
    <t>FBgn0035496: CG14990: 0006508 / proteolysis /</t>
  </si>
  <si>
    <t>FBgn0039758: CG9737: 0006508 / proteolysis ; 0006508/ proteolysis ; 0006911 / phagocytosis, engulfment /</t>
  </si>
  <si>
    <t>FBgn0035734: CG14823:</t>
  </si>
  <si>
    <t>FBgn0033439: CG1773: 0006508 / proteolysis ; 0006508/ proteolysis ; 0006508 / proteolysis /</t>
  </si>
  <si>
    <t>FBgn0019929: Serine Protease 2: 0006508 / proteolysis ;0006508 / proteolysis / non-traceable author statement</t>
  </si>
  <si>
    <t>FBgn0052627: CG32627: 0006508 / proteolysis /</t>
  </si>
  <si>
    <t>FBgn0033365: CG8170: 0006508 / proteolysis ; 0006508/ proteolysis / non-traceable author statement</t>
  </si>
  <si>
    <t>FBgn0004430: Lysozyme S: 0008152 / metabolic process ;0016998 / cell wall catabolic process ; 0019730 / antimicrobial humoral response ; 0019</t>
  </si>
  <si>
    <t>FBgn0031139 /// FBgn0039219: CG11227 /// CG13630:0006508 / proteolysis ; 0009987 / cellular process /</t>
  </si>
  <si>
    <t>FBgn0032415: rhomboid-6: 0007165 / signal transduction /</t>
  </si>
  <si>
    <t>FBgn0015572: fragment C:</t>
  </si>
  <si>
    <t>FBgn0259101: CG42249: 0009166 / nucleotide catabolic process /</t>
  </si>
  <si>
    <t>FBgn0014455: AdoHcyase: 0006730 / one-carbon compound metabolic process ; 0008152 / metabolic process /</t>
  </si>
  <si>
    <t>FBgn0051326: CG31326: 0006508 / proteolysis /</t>
  </si>
  <si>
    <t>FBgn0034162: CG6426:</t>
  </si>
  <si>
    <t>FBgn0040234: c12.2:</t>
  </si>
  <si>
    <t>: : 0000272 / polysaccharide catabolic process ; 0005975 / carbohydrate metabolic process ; 0006030 / chitin metabolic pro</t>
  </si>
  <si>
    <t>FBgn0000454: Dipeptidase B: 0006508 / proteolysis ;0006508 / proteolysis /</t>
  </si>
  <si>
    <t>FBgn0052755: CG32755: 0006508 / proteolysis ;0006508 / proteolysis /</t>
  </si>
  <si>
    <t>: : 0006508 / proteolysis ; 0006508 / proteolysis / non-traceable author statement</t>
  </si>
  <si>
    <t>FBgn0032896: CG14400:</t>
  </si>
  <si>
    <t>FBgn0004429: lysozyme: 0008152 / metabolic process ;0016998 / cell wall catabolic process ; 0019730 / antimicrobial humoral response ; 0019</t>
  </si>
  <si>
    <t>FBgn0035501: CG1299: 0006508 / proteolysis ; 0006508/ proteolysis / non-traceable author statement</t>
  </si>
  <si>
    <t>FBgn0023197: Jonah 74E: 0006508 / proteolysis ;0006508 / proteolysis / non-traceable author statement</t>
  </si>
  <si>
    <t>FBgn0010501: caspase: 0006508 / proteolysis ; 0006508 / proteolysis ; 0006915 / apoptosis ; 0006915 / apoptosis ;0006915 / apoptosis ; 0</t>
  </si>
  <si>
    <t>FBgn0045469: Gustatory receptor 93c: 0007165 / signal transduction ; 0007186 / G-protein coupled receptor protein signaling pathway ; 0050909 / sensory per</t>
  </si>
  <si>
    <t>FBgn0035076: Ance-5: 0006508 / proteolysis ; 0009306 / protein secretion /</t>
  </si>
  <si>
    <t>FBgn0034470: Odorant-binding protein 56d: 0006810 / transport ; 0007606 / sensory perception of chemical stimulus ; 0007606 / sensory perception of chemical sti</t>
  </si>
  <si>
    <t>FBgn0004870: bric-a-brac: 0006350 / transcription ;0006350 / transcription ; 0006350 / transcription ;0006350 / transcription ; 0006355 / re</t>
  </si>
  <si>
    <t>FBgn0036196: CG11658:</t>
  </si>
  <si>
    <t>FBgn0004644: hedgehog: 0001745 / compound eye morphogenesis ; 0001746 / Bolwig's organ morphogenesis ;0001751 / compound eye photoreceptor c</t>
  </si>
  <si>
    <t>FBgn0038114: CG11670: 0006508 / proteolysis ;0006508 / proteolysis / non-traceable author statement</t>
  </si>
  <si>
    <t>FBgn0032069: CG9468: 0005975 / carbohydrate metabolic process ; 0006013 / mannose metabolic process ;0008152 / metabolic process /</t>
  </si>
  <si>
    <t>FBgn0015737: hemomucin: 0009058 / biosynthetic process /</t>
  </si>
  <si>
    <t>FBgn0031654: Jonah 25B: 0006508 / proteolysis ;0006508 / proteolysis / non-traceable author statement</t>
  </si>
  <si>
    <t>FBgn0011836: TBP-associated factor 150kD: 0006350 / transcription ; 0006355 / regulation of transcription, DNA-dependent ; 0006355 / regulation of transcription</t>
  </si>
  <si>
    <t>FBgn0029720: CG3009: 0006644 / phospholipid metabolic process ; 0016042 / lipid catabolic process /</t>
  </si>
  <si>
    <t>FBgn0052547: CG32547: 0007186 / G-protein coupled receptor protein signaling pathway ; 0007186 / G-protein coupled receptor protein signaling</t>
  </si>
  <si>
    <t>FBgn0023479: Tequila: 0006030 / chitin metabolic process ; 0006508 / proteolysis ; 0006508 / proteolysis ;0007616 / long-term memory /</t>
  </si>
  <si>
    <t>FBgn0040700: CG13719:</t>
  </si>
  <si>
    <t>FBgn0052245: CG32245:</t>
  </si>
  <si>
    <t>FBgn0058470: CG40470: 0006508 / proteolysis /</t>
  </si>
  <si>
    <t>FBgn0031471: CG3117: 0006508 / proteolysis /</t>
  </si>
  <si>
    <t>FBgn0025827: CG6421:</t>
  </si>
  <si>
    <t>FBgn0003416: phospholipase Cgamma: 0006629 / lipid metabolic process ; 0007165 / signal transduction ;0007242 / intracellular signaling cascade ; 00072</t>
  </si>
  <si>
    <t>FBgn0050099: CG30099:</t>
  </si>
  <si>
    <t>FBgn0058175: CG40175:</t>
  </si>
  <si>
    <t>FBgn0011817 /// FBgn0032131: CG3841 /// nemo:0001736 / establishment of planar polarity ; 0006468 / protein amino acid phosphorylation ; 0006468 / protein amino ac</t>
  </si>
  <si>
    <t>FBgn0033241: CG2915: 0006508 / proteolysis /</t>
  </si>
  <si>
    <t>FBgn0015568: fragment A:</t>
  </si>
  <si>
    <t>FBgn0035226: Puromycin sensitive aminopeptidase:0006508 / proteolysis /</t>
  </si>
  <si>
    <t>FBgn0028947: CG11865: 0006508 / proteolysis /</t>
  </si>
  <si>
    <t>FBgn0040034: CG15831:</t>
  </si>
  <si>
    <t>FBgn0031190: CG12576:</t>
  </si>
  <si>
    <t>FBgn0036599: CG13044:</t>
  </si>
  <si>
    <t>FBgn0035776: CG8564: 0006508 / proteolysis /</t>
  </si>
  <si>
    <t>FBgn0030038 /// FBgn0085973: CG1440 /// : 0006508 / proteolysis /</t>
  </si>
  <si>
    <t>FBgn0051089: CG31089: 0006629 / lipid metabolic process /</t>
  </si>
  <si>
    <t>FBgn0033297: CG8690: 0005975 / carbohydrate metabolic process ; 0008152 / metabolic process /</t>
  </si>
  <si>
    <t>FBgn0041585: lethal (2) k11505: 0006810 / transport ;0006811 / ion transport ; 0006816 / calcium ion transport ; 0007399 / nervous system developmen</t>
  </si>
  <si>
    <t>FBgn0034666: CG9294: 0006508 / proteolysis ; 0006508/ proteolysis / non-traceable author statement</t>
  </si>
  <si>
    <t>FBgn0032057: CG9287:</t>
  </si>
  <si>
    <t>FBgn0085379 /// FBgn0086639: CG11824 /// : 0006508 / proteolysis ; 0006508 / proteolysis / non-traceable author statement</t>
  </si>
  <si>
    <t>FBgn0052393: dikar: 0007611 / learning or memory ;0008355 / olfactory learning /</t>
  </si>
  <si>
    <t>FBgn0035209: CG13914:</t>
  </si>
  <si>
    <t>FBgn0003137: papilin: 0007275 / multicellular organismal development ; 0030198 / extracellular matrix organization /</t>
  </si>
  <si>
    <t>FBgn0033321: CG8738: 0006508 / proteolysis /</t>
  </si>
  <si>
    <t>FBgn0033296: CG11669: 0005975 / carbohydrate metabolic process ; 0008152 / metabolic process /</t>
  </si>
  <si>
    <t>FBgn0033005: CG3107: 0006508 / proteolysis ; 0006508/ proteolysis /</t>
  </si>
  <si>
    <t>FBgn0036608: CG13040:</t>
  </si>
  <si>
    <t>FBgn0040493: granny smith: 0006508 / proteolysis /</t>
  </si>
  <si>
    <t>FBgn0030013: CG1583: 0006644 / phospholipid metabolic process ; 0016042 / lipid catabolic process /</t>
  </si>
  <si>
    <t>FBgn0050094: CG30094:</t>
  </si>
  <si>
    <t>FBgn0086674: Transport and Golgi organization 13:</t>
  </si>
  <si>
    <t>FBgn0035777: CG8563: 0006508 / proteolysis /</t>
  </si>
  <si>
    <t>FBgn0039470: CG6296: 0006629 / lipid metabolic process /</t>
  </si>
  <si>
    <t>FBgn0052351: CG32351: 0006508 / proteolysis ;0006508 / proteolysis ; 0019538 / protein metabolic process /</t>
  </si>
  <si>
    <t>FBgn0051200: CG31200: 0006508 / proteolysis ;0006508 / proteolysis /</t>
  </si>
  <si>
    <t>FBgn0037471 /// FBgn0039778: Alhambra /// Jonah 99F:0002168 / instar larval development ; 0006355 / regulation of transcription, DNA-dependent ; 0006508 / proteolysis ;</t>
  </si>
  <si>
    <t>FBgn0036615: CG4933: 0006508 / proteolysis /</t>
  </si>
  <si>
    <t>FBgn0037039: CG10587: 0006508 / proteolysis ;0006508 / proteolysis / non-traceable author statement</t>
  </si>
  <si>
    <t>FBgn0036023: CG18179: 0006508 / proteolysis ;0006508 / proteolysis / non-traceable author statement</t>
  </si>
  <si>
    <t>FBgn0037105: S1P: 0006508 / proteolysis ; 0035103 / sterol regulatory element binding protein cleavage / non-traceable author statement</t>
  </si>
  <si>
    <t>FBgn0034858: eIF2B-delta: 0006413 / translational initiation ; 0044237 / cellular metabolic process /</t>
  </si>
  <si>
    <t>FBgn0025525: bric-a-brac: 0006350 / transcription ;0006350 / transcription ; 0006350 / transcription ;0006355 / regulation of transcription,</t>
  </si>
  <si>
    <t>FBgn0051084: CG31084:</t>
  </si>
  <si>
    <t>FBgn0051077: CG31077: 0006030 / chitin metabolic process /</t>
  </si>
  <si>
    <t>FBgn0035366: CG16976:</t>
  </si>
  <si>
    <t>FBgn0038016: MBD-R2:</t>
  </si>
  <si>
    <t>FBgn0034580: CG9357: 0005975 / carbohydrate metabolic process ; 0006030 / chitin metabolic process ;0006032 / chitin catabolic process ;</t>
  </si>
  <si>
    <t>FBgn0038738 /// FBgn0064427: CG4572 /// GA18267:0006508 / proteolysis /</t>
  </si>
  <si>
    <t>FBgn0029828: CG6067: 0006508 / proteolysis /</t>
  </si>
  <si>
    <t>FBgn0050090: CG30090: 0006508 / proteolysis /</t>
  </si>
  <si>
    <t>FBgn0051171: CG31171:</t>
  </si>
  <si>
    <t>FBgn0039475 /// FBgn0039476: CG6271 /// CG6277:0006629 / lipid metabolic process /</t>
  </si>
  <si>
    <t>FBgn0039044: p53-like regulator of apoptosis and cell cycle: 0006355 / regulation of transcription, DNA-dependent ; 0006357 / regulation of transcription from RNA polymerase II pro</t>
  </si>
  <si>
    <t>FBgn0051269: CG31269: 0006508 / proteolysis /</t>
  </si>
  <si>
    <t>FBgn0051999: fibrillin-like: 0007155 / cell adhesion /</t>
  </si>
  <si>
    <t>FBgn0010482: Fusion2: 0045454 / cell redox homeostasis /</t>
  </si>
  <si>
    <t>FBgn0020381: caspase: 0006508 / proteolysis ; 0006915 / apoptosis ; 0006915 / apoptosis ; 0006915 / apoptosis ;0006915 / apoptosis ; 000</t>
  </si>
  <si>
    <t>FBgn0037500: CG17944:</t>
  </si>
  <si>
    <t>FBgn0031996: CG8460: 0005975 / carbohydrate metabolic process ; 0006032 / chitin catabolic process /</t>
  </si>
  <si>
    <t>FBgn0051872: CG31872: 0006629 / lipid metabolic process /</t>
  </si>
  <si>
    <t>FBgn0030778: CG4678: 0006508 / proteolysis /</t>
  </si>
  <si>
    <t>FBgn0039800: CG11314: 0007498 / mesoderm development /</t>
  </si>
  <si>
    <t>FBgn0034478: CG10822: 0007018 / microtubule-based movement /</t>
  </si>
  <si>
    <t>FBgn0030846: CG12992:</t>
  </si>
  <si>
    <t>FBgn0038144: CG8870: 0006355 / regulation of transcription, DNA-dependent ; 0006508 / proteolysis ;0006508 / proteolysis / non-traceable a</t>
  </si>
  <si>
    <t>FBgn0016122: Angiotensin-converting enzyme-related:0006508 / proteolysis ; 0006508 / proteolysis ; 0007507 / heart development /</t>
  </si>
  <si>
    <t>FBgn0037067: CG11310:</t>
  </si>
  <si>
    <t>FBgn0036427: CG4613: 0006508 / proteolysis ; 0006508/ proteolysis / non-traceable author statement</t>
  </si>
  <si>
    <t>FBgn0015573: fragment D:</t>
  </si>
  <si>
    <t>FBgn0038447: CG14892: 0006508 / proteolysis ;0006508 / proteolysis / non-traceable author statement</t>
  </si>
  <si>
    <t>FBgn0039629: CG11842: 0006508 / proteolysis ;0006508 / proteolysis / non-traceable author statement</t>
  </si>
  <si>
    <t>FBgn0032845: CG10747: 0006629 / lipid metabolic process ; 0007242 / intracellular signaling cascade /</t>
  </si>
  <si>
    <t>FBgn0036184: CG7351: 0006955 / immune response /</t>
  </si>
  <si>
    <t>FBgn0034092: CG7798: 0008152 / metabolic process ;0016998 / cell wall catabolic process ; 0019730 / antimicrobial humoral response / non-t</t>
  </si>
  <si>
    <t>FBgn0038548: CG17806:</t>
  </si>
  <si>
    <t>FBgn0032058: glutactin-like:</t>
  </si>
  <si>
    <t>FBgn0038727: CG7432: 0006508 / proteolysis ; 0006508/ proteolysis / non-traceable author statement</t>
  </si>
  <si>
    <t>FBgn0033999: CG8093: 0006629 / lipid metabolic process ; 0006629 / lipid metabolic process /</t>
  </si>
  <si>
    <t>FBgn0010425: epsilonTrypsin: 0006508 / proteolysis ;0006508 / proteolysis / non-traceable author statement</t>
  </si>
  <si>
    <t>FBgn0052483: CG32483: 0006508 / proteolysis ;0006508 / proteolysis /</t>
  </si>
  <si>
    <t>FBgn0051821: CG31821: 0006508 / proteolysis /</t>
  </si>
  <si>
    <t>FBgn0037842: CG6567:</t>
  </si>
  <si>
    <t>FBgn0051324: CG31324:</t>
  </si>
  <si>
    <t>FBgn0033874: CG6347: 0006508 / proteolysis /</t>
  </si>
  <si>
    <t>FBgn0043575: PGRP-SC2: 0006952 / defense response ;0006955 / immune response ; 0006955 / immune response ; 0009253 / peptidoglycan cataboli</t>
  </si>
  <si>
    <t>FBgn0039022: CG4725: 0006508 / proteolysis /</t>
  </si>
  <si>
    <t>FBgn0053868 /// FBgn0053870 /// FBgn0053872 ///FBgn0053874 /// FBgn0053876 /// FBgn0053878 ///FBgn0053880 /// FBgn0053882 /// FBgn0053884 ///FBgn0053886 /// FBgn0053888 /// FBgn0053890 ///FBgn0053892 /// FBgn0053894 /// FBgn0053896 ///FBgn0053898 /// FBgn0053900 /// FBgn0053902 ///FBgn0053904 /// FBgn0053906 /// FBgn0053908 ///FBgn0053910 /// FBgn0058461 /// FBgn0061209: His2B:CG17949 /// His2B:CG33868 /// His2B:CG33870 /// His2B:CG33872 /// His2B:CG33874 /// His2B:CG33876 /// His2B:CG33878 /// His2B:CG33880 /// His2B:CG33882 /// His2B:CG33884 /// His2B:CG33886 /// His2B:CG33888 /// His2B:CG33890 /// His2B:CG33892 /// His2B:CG33894 /// His2B:CG33896 /// His2B:CG33898 /// His2B:CG33900 /// His2B:CG33902 /// His2B:CG33904 /// His2B:CG33906 /// His2B:CG33908 /// His2B:CG33910 /// His2B:CG40461:0006333 / chromatin assembly or disassembly ; 0006334 / nucleosome assembly ; 0006334 / nucleosome assembly / non-trac</t>
  </si>
  <si>
    <t>FBgn0037230: CG9780: 0006508 / proteolysis /</t>
  </si>
  <si>
    <t>FBgn0028400: synaptotagmin IV: 0006810 / transport ;0007269 / neurotransmitter secretion ; 0016079 / synaptic vesicle exocytosis ; 0016192 / vesicl</t>
  </si>
  <si>
    <t>FBgn0051676: CG31676:</t>
  </si>
  <si>
    <t>FBgn0027570: Neprilysin 2: 0006508 / proteolysis /</t>
  </si>
  <si>
    <t>: : 0006508 / proteolysis ; 0006915 / apoptosis /</t>
  </si>
  <si>
    <t>FBgn0032888: CheB38c:</t>
  </si>
  <si>
    <t>FBgn0025117: uninitiated: 0006508 / proteolysis ;0009987 / cellular process /</t>
  </si>
  <si>
    <t>FBgn0030595: CG14406:</t>
  </si>
  <si>
    <t>FBgn0034117: CG7997: 0005975 / carbohydrate metabolic process ; 0008152 / metabolic process /</t>
  </si>
  <si>
    <t>FBgn0050293: CG30293: 0005975 / carbohydrate metabolic process ; 0006030 / chitin metabolic process ;0006030 / chitin metabolic process ;</t>
  </si>
  <si>
    <t>FBgn0035718: CG14820: 0006508 / proteolysis /</t>
  </si>
  <si>
    <t>FBgn0037627: CG13318: 0006508 / proteolysis /</t>
  </si>
  <si>
    <t>FBgn0050096: CG30096:</t>
  </si>
  <si>
    <t>FBgn0050287 /// FBgn0085195: CG30287 /// : 0006508 / proteolysis /</t>
  </si>
  <si>
    <t>FBgn0032066: CG9463: 0005975 / carbohydrate metabolic process ; 0006013 / mannose metabolic process ;0008152 / metabolic process /</t>
  </si>
  <si>
    <t>FBgn0053159: CG33159: 0006508 / proteolysis /</t>
  </si>
  <si>
    <t>FBgn0042098: CG18735: 0006508 / proteolysis ;0006508 / proteolysis / non-traceable author statement</t>
  </si>
  <si>
    <t>FBgn0001149: CG10045 Glutathione S-transferase:</t>
  </si>
  <si>
    <t>FBgn0038113: CG11668: 0006508 / proteolysis ;0006508 / proteolysis / non-traceable author statement</t>
  </si>
  <si>
    <t>FBgn0028944: CG11864: 0006508 / proteolysis ;0006508 / proteolysis ; 0006508 / proteolysis /</t>
  </si>
  <si>
    <t>FBgn0043471: kappaTry: 0006508 / proteolysis /</t>
  </si>
  <si>
    <t>FBgn0044328: CG32052:</t>
  </si>
  <si>
    <t>FBgn0039277: CG13650: 0006508 / proteolysis /</t>
  </si>
  <si>
    <t>FBgn0030753 /// FBgn0068678: CG4420 /// CG4420:0006464 / protein modification process ; 0006508 / proteolysis /</t>
  </si>
  <si>
    <t>FBgn0038505: CG17283: 0006508 / proteolysis ;0035071 / salivary gland cell autophagic cell death ;0048102 / autophagic cell death /</t>
  </si>
  <si>
    <t>FBgn0037037: CG10588: 0006508 / proteolysis /</t>
  </si>
  <si>
    <t>FBgn0030318: rhomboid-4: 0007165 / signal transduction /</t>
  </si>
  <si>
    <t>FBgn0038069: CG11608: 0006629 / lipid metabolic process /</t>
  </si>
  <si>
    <t>FBgn0032412: CG16996: 0006508 / proteolysis ;0006508 / proteolysis / non-traceable author statement</t>
  </si>
  <si>
    <t>FBgn0032864: CG2493: 0006508 / proteolysis /</t>
  </si>
  <si>
    <t>FBgn0034052: CG8299: 0006508 / proteolysis ; 0006508/ proteolysis / non-traceable author statement</t>
  </si>
  <si>
    <t>FBgn0051314: Meltrin-like: 0006508 / proteolysis /</t>
  </si>
  <si>
    <t>FBgn0003450: snake: 0006508 / proteolysis ; 0006508 / proteolysis ; 0006508 / proteolysis ; 0007275 / multicellular organismal developmen</t>
  </si>
  <si>
    <t>FBgn0010549: Hsp related: 0006810 / transport ;0006810 / transport ; 0006810 / transport ; 0007275 / multicellular organismal development ; 0</t>
  </si>
  <si>
    <t>FBgn0036287: CG10663: 0006508 / proteolysis ;0006508 / proteolysis / non-traceable author statement</t>
  </si>
  <si>
    <t>FBgn0015571: fragment B:</t>
  </si>
  <si>
    <t>FBgn0051205: CG31205: 0006508 / proteolysis /</t>
  </si>
  <si>
    <t>FBgn0035003: CG15873: 0006508 / proteolysis /</t>
  </si>
  <si>
    <t>FBgn0032981: CG3635: 0006629 / lipid metabolic process /</t>
  </si>
  <si>
    <t>FBgn0000078 /// FBgn0000079: Amylase /// Amylase:0005975 / carbohydrate metabolic process ; 0005975 / carbohydrate metabolic process ; 0008152 / metabolic process /</t>
  </si>
  <si>
    <t>FBgn0053558: anon-fast-evolving-1E4: 0007015 / actin filament organization ; 0007165 / signal transduction ;0046847 / filopodium formation /</t>
  </si>
  <si>
    <t>FBgn0039688: Kuzbanian-like: 0006508 / proteolysis /</t>
  </si>
  <si>
    <t>FBgn0032452: CG15484:</t>
  </si>
  <si>
    <t>FBgn0085375: CG11072: 0007143 / female meiosis ;0007276 / gamete generation ; 0016068 / type I hypersensitivity ; 0035041 / sperm chromati</t>
  </si>
  <si>
    <t>FBgn0015371: charlatan: 0000122 / negative regulation of transcription from RNA polymerase II promoter ;0001654 / eye development ; 0001700 /</t>
  </si>
  <si>
    <t>FBgn0042186: CG17239: 0006508 / proteolysis ;0006508 / proteolysis / non-traceable author statement</t>
  </si>
  <si>
    <t>FBgn0030027: CG1632: 0006508 / proteolysis /</t>
  </si>
  <si>
    <t>FBgn0029153 /// FBgn0029154: Menl-1 /// Menl-2:0006108 / malate metabolic process ; 0008152 / metabolic process ; 0055114 / oxidation reduction /</t>
  </si>
  <si>
    <t>FBgn0036612 /// FBgn0084310: CG4998 /// CG4998:0006508 / proteolysis /</t>
  </si>
  <si>
    <t>FBgn0037890: CG17734:</t>
  </si>
  <si>
    <t>FBgn0039656: CG11951: 0006508 / proteolysis /</t>
  </si>
  <si>
    <t>FBgn0035570: CG13712: 0032879 / regulation of localization /</t>
  </si>
  <si>
    <t>FBgn0031533: CG2772: 0006629 / lipid metabolic process /</t>
  </si>
  <si>
    <t>FBgn0029804: CG3097: 0006508 / proteolysis /</t>
  </si>
  <si>
    <t>FBgn0030815: CG8945: 0006508 / proteolysis /</t>
  </si>
  <si>
    <t>FBgn0015541: slamdance: 0006508 / proteolysis ;0007638 / mechanosensory behavior ; 0009612 / response to mechanical stimulus /</t>
  </si>
  <si>
    <t>FBgn0035114 /// FBgn0053229: CG16971 /// CG33229:</t>
  </si>
  <si>
    <t>FBgn0036153: CG7573:</t>
  </si>
  <si>
    <t>FBgn0052473: CG32473: 0006508 / proteolysis /</t>
  </si>
  <si>
    <t>FBgn0039597: CG9997:</t>
  </si>
  <si>
    <t>FBgn0031208: CG11023: 0006508 / proteolysis /</t>
  </si>
  <si>
    <t>FBgn0033327 /// FBgn0043576: PGRP-SC1a /// PGRP-SC1b: 0006952 / defense response ; 0006955 / immune response ; 0006955 / immune response ; 0009253 / peptidoglycan cataboli</t>
  </si>
  <si>
    <t>FBgn0027084: Lysyl-tRNA synthetase: 0006412 / translation ; 0006418 / tRNA aminoacylation for protein translation ; 0006430 / lysyl-tRNA aminoacylation ;</t>
  </si>
  <si>
    <t>FBgn0034582: CG10531: 0005975 / carbohydrate metabolic process ; 0006032 / chitin catabolic process ;0008152 / metabolic process /</t>
  </si>
  <si>
    <t>FBgn0053557: CG33557: 0045449 / regulation of transcription ; 0045449 / regulation of transcription /</t>
  </si>
  <si>
    <t>FBgn0052396: CG32396: 0007017 / microtubule-based process ; 0007017 / microtubule-based process ; 0007017 / microtubule-based process ; 000</t>
  </si>
  <si>
    <t>FBgn0058160: CG40160: 0006508 / proteolysis /</t>
  </si>
  <si>
    <t>FBgn0024740: Lipase 2: 0006629 / lipid metabolic process /</t>
  </si>
  <si>
    <t>FBgn0032457: CG15483:</t>
  </si>
  <si>
    <t>FBgn0043470: lambdaTry: 0006508 / proteolysis ;0006508 / proteolysis / non-traceable author statement</t>
  </si>
  <si>
    <t>FBgn0033439 /// FBgn0050002: CG1773 /// CG30002:0006508 / proteolysis ; 0006508 / proteolysis /</t>
  </si>
  <si>
    <t>FBgn0051266: CG31266: 0006508 / proteolysis /</t>
  </si>
  <si>
    <t>FBgn0038547: CG17803:</t>
  </si>
  <si>
    <t>FBgn0051086: CG31086:</t>
  </si>
  <si>
    <t>FBgn0085449: CG5917: 0006508 / proteolysis /</t>
  </si>
  <si>
    <t>FBgn0015576: fragment I:</t>
  </si>
  <si>
    <t>FBgn0026150: Aminopeptidase P: 0009987 / cellular process /</t>
  </si>
  <si>
    <t>FBgn0053174 /// FBgn0084910: CG33174 /// CG33174:0006629 / lipid metabolic process /</t>
  </si>
  <si>
    <t>FBgn0037759: CG8526: 0006520 / amino acid metabolic process /</t>
  </si>
  <si>
    <t>FBgn0032894: CG14402:</t>
  </si>
  <si>
    <t>FBgn0038072: CG6225: 0009987 / cellular process /</t>
  </si>
  <si>
    <t>FBgn0036832: CG18223: 0006508 / proteolysis /</t>
  </si>
  <si>
    <t>FBgn0259173: cornetto:</t>
  </si>
  <si>
    <t>FBgn0024992: paraplegin_DROME: 0006508 / proteolysis ; 0006508 / proteolysis ; 0006510 / ATP-dependent proteolysis ; 0030163 / protein catabolic pro</t>
  </si>
  <si>
    <t>FBgn0035630: CG10576: 0009987 / cellular process /</t>
  </si>
  <si>
    <t>FBgn0034741 /// FBgn0050031: CG30031 /// CG4269:0006508 / proteolysis /</t>
  </si>
  <si>
    <t>FBgn0035915: CG6372: 0006508 / proteolysis ; 0016319/ mushroom body development ; 0019538 / protein metabolic process /</t>
  </si>
  <si>
    <t>FBgn0029913: CG3044: 0005975 / carbohydrate metabolic process ; 0006032 / chitin catabolic process ;0008152 / metabolic process /</t>
  </si>
  <si>
    <t>FBgn0031470: CG18557: 0006508 / proteolysis /</t>
  </si>
  <si>
    <t>FBgn0036015: CG3088: 0006412 / translation ; 0006508 / proteolysis /</t>
  </si>
  <si>
    <t>FBgn0259149: CG15768:</t>
  </si>
  <si>
    <t>FBgn0035780: CG18417: 0006508 / proteolysis /</t>
  </si>
  <si>
    <t>FBgn0029121: severas: 0006508 / proteolysis / non-traceable author statement</t>
  </si>
  <si>
    <t>FBgn0034175 /// FBgn0086595: CG9001 /// : 0006508 / proteolysis /</t>
  </si>
  <si>
    <t>FBgn0013770: Cathepsin L: 0006508 / proteolysis ;0007275 / multicellular organismal development ;0007586 / digestion ; 0030163 / protein cata</t>
  </si>
  <si>
    <t>FBgn0033774: CG12374: 0006508 / proteolysis /</t>
  </si>
  <si>
    <t>FBgn0015575: fragment H:</t>
  </si>
  <si>
    <t>FBgn0039180: CG5715: 0006508 / proteolysis ; 0006911/ phagocytosis, engulfment /</t>
  </si>
  <si>
    <t>FBgn0035398: CG1869: 0005975 / carbohydrate metabolic process ; 0006030 / chitin metabolic process ;0006032 / chitin catabolic process ;</t>
  </si>
  <si>
    <t>FBgn0030776: CG4653: 0006508 / proteolysis /</t>
  </si>
  <si>
    <t>FBgn0036512: CG16979: 0006511 / ubiquitin-dependent protein catabolic process /</t>
  </si>
  <si>
    <t>FBgn0015316: Trypsin 29F: 0006457 / protein folding ;0006508 / proteolysis ; 0006508 / proteolysis / non-traceable author statement</t>
  </si>
  <si>
    <t>FBgn0052548: CG32548:</t>
  </si>
  <si>
    <t>FBgn0042199: CG13713: 0032879 / regulation of localization /</t>
  </si>
  <si>
    <t>FBgn0038730 /// FBgn0038731 /// FBgn0038733: CG11407 /// CG11659 /// CG6300: 0008152 / metabolic process /</t>
  </si>
  <si>
    <t>FBgn0051176: CG31176:</t>
  </si>
  <si>
    <t>FBgn0034468: Odorant-binding protein 56a: 0006810 / transport ; 0007606 / sensory perception of chemical stimulus ; 0007606 / sensory perception of chemical sti</t>
  </si>
  <si>
    <t>FBgn0050371: CG30371: 0006508 / proteolysis ;0006508 / proteolysis / non-traceable author statement</t>
  </si>
  <si>
    <t>FBgn0034139: CG4927: 0006508 / proteolysis ; 0006508/ proteolysis / non-traceable author statement</t>
  </si>
  <si>
    <t>FBgn0052394: CG32394: 0008152 / metabolic process /</t>
  </si>
  <si>
    <t>FBgn0010358 /// FBgn0010359 /// FBgn0026611 ///FBgn0050025 /// FBgn0050031: Argonaute1 /// CG30025 /// CG30031 /// deltaTrypsin /// gammaTrypsin: 0006342 / chromatin silencing ; 0006508 / proteolysis ; 0006508 / proteolysis ; 0006508 / proteolysis ; 0007349 / ce</t>
  </si>
  <si>
    <t>FBgn0030688: CG8952: 0006508 / proteolysis ; 0006508/ proteolysis / non-traceable author statement</t>
  </si>
  <si>
    <t>FBgn0039612: CG14523: 0006508 / proteolysis /</t>
  </si>
  <si>
    <t>FBgn0051728: CG31728: 0006508 / proteolysis ;0006508 / proteolysis / non-traceable author statement</t>
  </si>
  <si>
    <t>FBgn0033860: CG18369: 0006508 / proteolysis ;0007498 / mesoderm development ; 0019538 / protein metabolic process /</t>
  </si>
  <si>
    <t>FBgn0259237: CG42335: 0006508 / proteolysis /</t>
  </si>
  <si>
    <t>FBgn0038067: CG11598: 0006629 / lipid metabolic process ; 0006629 / lipid metabolic process /</t>
  </si>
  <si>
    <t>FBgn0032413: CG16997: 0006508 / proteolysis ;0006508 / proteolysis / non-traceable author statement</t>
  </si>
  <si>
    <t>FBgn0035887: Jonah 66C: 0006508 / proteolysis ;0006508 / proteolysis / non-traceable author statement</t>
  </si>
  <si>
    <t>FBgn0032536: Ance-3: 0006508 / proteolysis /</t>
  </si>
  <si>
    <t>FBgn0051265: CG31265: 0006508 / proteolysis ;0006508 / proteolysis / non-traceable author statement</t>
  </si>
  <si>
    <t>FBgn0020907 /// FBgn0037039: CG10587 /// Calexcitin:0006508 / proteolysis /</t>
  </si>
  <si>
    <t>FBgn0001987: gliotactin: 0008065 / establishment of blood-nerve barrier ; 0016321 / female meiosis chromosome segregation ; 0019991 / septate j</t>
  </si>
  <si>
    <t>FBgn0033482: CG1371:</t>
  </si>
  <si>
    <t>FBgn0038002: CG12256: 0006508 / proteolysis ;0006508 / proteolysis / non-traceable author statement</t>
  </si>
  <si>
    <t>FBgn0000533: Easter: 0006355 / regulation of transcription, DNA-dependent ; 0006508 / proteolysis ;0006508 / proteolysis ; 0006508 / prot</t>
  </si>
  <si>
    <t>FBgn0033277: CG14760: 0006508 / proteolysis ;0006508 / proteolysis / non-traceable author statement</t>
  </si>
  <si>
    <t>FBgn0039476: CG6271: 0006629 / lipid metabolic process /</t>
  </si>
  <si>
    <t>FBgn0026404: Nedd2-like caspase: 0001700 / embryonic development via the syncytial blastoderm ; 0001700 / embryonic development via the syncytial blasto</t>
  </si>
  <si>
    <t>FBgn0038595: CG7142: 0006508 / proteolysis ; 0006508/ proteolysis / non-traceable author statement</t>
  </si>
  <si>
    <t>FBgn0035248: CG13919:</t>
  </si>
  <si>
    <t>FBgn0036594: CG13047:</t>
  </si>
  <si>
    <t>FBgn0039474: CG6283: 0006629 / lipid metabolic process /</t>
  </si>
  <si>
    <t>FBgn0027584: CG4757:</t>
  </si>
  <si>
    <t>FBgn0052398: CG32398:</t>
  </si>
  <si>
    <t>FBgn0086359: Invadolysin: 0006338 / chromatin remodeling ; 0006508 / proteolysis ; 0007049 / cell cycle ;0007052 / mitotic spindle organizatio</t>
  </si>
  <si>
    <t>FBgn0037203: slimfast: 0006629 / lipid metabolic process ; 0006810 / transport ; 0006836 / neurotransmitter transport ; 0006865 / amino acid</t>
  </si>
  <si>
    <t>FBgn0000594: Esterase P:</t>
  </si>
  <si>
    <t>FBgn0033132: CG12143:</t>
  </si>
  <si>
    <t>FBgn0036605: CG13041:</t>
  </si>
  <si>
    <t>FBgn0001247: Insulin degrading metalloproteinase:0006508 / proteolysis ; 0006508 / proteolysis / non-traceable author statement</t>
  </si>
  <si>
    <t>FBgn0004509: Furin-like protease: 0006508 / proteolysis ;0006508 / proteolysis / non-traceable author statement</t>
  </si>
  <si>
    <t>FBgn0053080: CG33080: 0005975 / carbohydrate metabolic process ; 0008152 / metabolic process /</t>
  </si>
  <si>
    <t>FBgn0031298: Autophagy-specific gene 4: 0006810 / transport ; 0006914 / autophagy ; 0015031 / protein transport /</t>
  </si>
  <si>
    <t>FBgn0030223: CG2111: 0006508 / proteolysis ; 0006911/ phagocytosis, engulfment /</t>
  </si>
  <si>
    <t>FBgn0036128: CG11801:</t>
  </si>
  <si>
    <t>FBgn0000541: Nucleosome remodeling factor: 0006325 / establishment or maintenance of chromatin architecture ;0006334 / nucleosome assembly ; 0006338 / chromatin</t>
  </si>
  <si>
    <t>FBgn0033159: Down syndrome cell adhesion molecule:0006520 / amino acid metabolic process ; 0006909 / phagocytosis ; 0007411 / axon guidance ; 0007411 / axon guidance ;</t>
  </si>
  <si>
    <t>FBgn0030927: CG15046: 0006508 / proteolysis /</t>
  </si>
  <si>
    <t>FBgn0039769: CG15534: 0006684 / sphingomyelin metabolic process ; 0006685 / sphingomyelin catabolic process /</t>
  </si>
  <si>
    <t>FBgn0031060: CG14231: 0006508 / proteolysis /</t>
  </si>
  <si>
    <t>FBgn0033068: Ptc-related Disp-like:</t>
  </si>
  <si>
    <t>FBgn0039102 /// FBgn0082751: CG16705 /// spz processing enzyme: 0006508 / proteolysis ; 0006508 / proteolysis ; 0006964 / positive regulation of biosynthetic process of antibacterial</t>
  </si>
  <si>
    <t>FBgn0027930: Melanization Protease 1: 0006355 / regulation of transcription, DNA-dependent ; 0006508 / proteolysis ; 0006508 / proteolysis ; 0006952 / defe</t>
  </si>
  <si>
    <t>FBgn0053329: CG33329: 0006508 / proteolysis /</t>
  </si>
  <si>
    <t>FBgn0058088: CG40088:</t>
  </si>
  <si>
    <t>FBgn0037911: CG10898: 0006281 / DNA repair /</t>
  </si>
  <si>
    <t>FBgn0031249: CG11911: 0006508 / proteolysis ;0006508 / proteolysis / non-traceable author statement</t>
  </si>
  <si>
    <t>FBgn0050083: CG30083: 0006508 / proteolysis /</t>
  </si>
  <si>
    <t>FBgn0002571: maltase: 0005975 / carbohydrate metabolic process ; 0006006 / glucose metabolic process ; 0008152 / metabolic process /</t>
  </si>
  <si>
    <t>FBgn0034507: CG11192: 0006508 / proteolysis ;0006508 / proteolysis / non-traceable author statement</t>
  </si>
  <si>
    <t>FBgn0051556: CG31556: 0006508 / proteolysis /</t>
  </si>
  <si>
    <t>FBgn0031081: Neprilysin 3: 0006508 / proteolysis /</t>
  </si>
  <si>
    <t>FBgn0037993: dpr15:</t>
  </si>
  <si>
    <t>FBgn0032487: Ski6: 0006396 / RNA processing /</t>
  </si>
  <si>
    <t>FBgn0030521: cathepsin B: 0006508 / proteolysis ;0035071 / salivary gland cell autophagic cell death ;0048102 / autophagic cell death ; 00507</t>
  </si>
  <si>
    <t>FBgn0036923: CG17732:</t>
  </si>
  <si>
    <t>FBgn0030741: Calpain C: 0006508 / proteolysis ;0006508 / proteolysis / non-traceable author statement</t>
  </si>
  <si>
    <t>FBgn0020248: rhomboid-2: 0007165 / signal transduction ; 0007173 / epidermal growth factor receptor signaling pathway / non-traceable author sta</t>
  </si>
  <si>
    <t>FBgn0036154: CG6168: 0006508 / proteolysis ; 0006508/ proteolysis ; 0050829 / defense response to Gram-negative bacterium /</t>
  </si>
  <si>
    <t>: : 0006281 / DNA repair ; 0006284 / base-excision repair ;0006289 / nucleotide-excision repair ; 0006289 / nucleotide-e</t>
  </si>
  <si>
    <t>FBgn0030884 /// FBgn0084547: CG6847 /// CG6847:0006629 / lipid metabolic process /</t>
  </si>
  <si>
    <t>FBgn0058176: CG40176:</t>
  </si>
  <si>
    <t>FBgn0026616: alpha-mannosidase: 0005975 / carbohydrate metabolic process ; 0006013 / mannose metabolic process ; 0008152 / metabolic process ; 000930</t>
  </si>
  <si>
    <t>FBgn0003090: prickle-spiny legs: 0001736 / establishment of planar polarity ; 0001736 / establishment of planar polarity ; 0001737 / establishment of i</t>
  </si>
  <si>
    <t>FBgn0052397: CG32397: 0007186 / G-protein coupled receptor protein signaling pathway /</t>
  </si>
  <si>
    <t>FBgn0051075: CG31075: 0006090 / pyruvate metabolic process ; 0008152 / metabolic process ; 0055114 / oxidation reduction /</t>
  </si>
  <si>
    <t>FBgn0032067: CG9465: 0005975 / carbohydrate metabolic process ; 0006013 / mannose metabolic process ;0008152 / metabolic process /</t>
  </si>
  <si>
    <t>FBgn0039734: Tace: 0006508 / proteolysis ; 0006508 / proteolysis / non-traceable author statement</t>
  </si>
  <si>
    <t>FBgn0029831: CG5966: 0006629 / lipid metabolic process /</t>
  </si>
  <si>
    <t>FBgn0020414: Imaginal disc growth factor 3: 0005975 / carbohydrate metabolic process ; 0006032 / chitin catabolic process ; 0007275 / multicellular organismal dev</t>
  </si>
  <si>
    <t>FBgn0033235: CG8728: 0006508 / proteolysis ; 0016485/ protein processing /</t>
  </si>
  <si>
    <t>FBgn0050447: CG30447:</t>
  </si>
  <si>
    <t>FBgn0038109: CG11656:</t>
  </si>
  <si>
    <t>FBgn0036892: CG8798: 0006508 / proteolysis ; 0006510/ ATP-dependent proteolysis /</t>
  </si>
  <si>
    <t>FBgn0034491: transcription unit A: 0008152 / metabolic process ; 0008203 / cholesterol metabolic process ;0016042 / lipid catabolic process /</t>
  </si>
  <si>
    <t>FBgn0050287: CG30287: 0006508 / proteolysis /</t>
  </si>
  <si>
    <t>FBgn0036436: CG4914: 0006355 / regulation of transcription, DNA-dependent ; 0006508 / proteolysis ;0006508 / proteolysis / non-traceable a</t>
  </si>
  <si>
    <t>FBgn0039435 /// FBgn0051081: CG14240 /// CG31081:</t>
  </si>
  <si>
    <t>FBgn0039768: CG15533: 0006684 / sphingomyelin metabolic process ; 0006685 / sphingomyelin catabolic process /</t>
  </si>
  <si>
    <t>FBgn0034990: CG11406: 0006629 / lipid metabolic process /</t>
  </si>
  <si>
    <t>: : 0006508 / proteolysis ; 0055114 / oxidation reduction /</t>
  </si>
  <si>
    <t>FBgn0051954: CG31954: 0006508 / proteolysis ;0006508 / proteolysis / non-traceable author statement</t>
  </si>
  <si>
    <t>FBgn0033943: CG12869:</t>
  </si>
  <si>
    <t>FBgn0030346: CG11802:</t>
  </si>
  <si>
    <t>FBgn0046706: Haspin: 0006468 / protein amino acid phosphorylation ; 0006468 / protein amino acid phosphorylation ; 0006468 / protein amino</t>
  </si>
  <si>
    <t>FBgn0039265: CG11790: 0045454 / cell redox homeostasis /</t>
  </si>
  <si>
    <t>FBgn0034795 /// FBgn0034796 /// FBgn0086524: CG3700 /// /// Mediator complex subunit 23: 0006350 / transcription ; 0006355 / regulation of transcription, DNA-dependent ; 0006357 / regulation of transcription</t>
  </si>
  <si>
    <t>FBgn0027528: CG9634: 0006508 / proteolysis /</t>
  </si>
  <si>
    <t>FBgn0016920: no mechanoreceptor potential C: 0006810/ transport ; 0006811 / ion transport ; 0006816 / calcium ion transport ; 0007605 / sensory perception of sou</t>
  </si>
  <si>
    <t>FBgn0036939: CG7365: 0006629 / lipid metabolic process ; 0006911 / phagocytosis, engulfment /</t>
  </si>
  <si>
    <t>FBgn0051871: CG31871: 0006629 / lipid metabolic process /</t>
  </si>
  <si>
    <t>FBgn0051661: CG31661: 0006508 / proteolysis /</t>
  </si>
  <si>
    <t>FBgn0039611: CG14528: 0006508 / proteolysis /</t>
  </si>
  <si>
    <t>FBgn0004625: phospholipase C: 0006629 / lipid metabolic process ; 0006644 / phospholipid metabolic process ;0006651 / diacylglycerol biosynthetic p</t>
  </si>
  <si>
    <t>FBgn0038135: CG8773: 0006508 / proteolysis /</t>
  </si>
  <si>
    <t>FBgn0259795: loopin-1: 0006508 / proteolysis ; 0019538/ protein metabolic process /</t>
  </si>
  <si>
    <t>FBgn0034539 /// FBgn0069811 /// FBgn0070860: CG11159 /// CG11159 /// GA10804: 0008152 / metabolic process ; 0019730 / antimicrobial humoral response ;0035071 / salivary gland cell autophagic cell</t>
  </si>
  <si>
    <t>FBgn0031805: CG9505: 0006508 / proteolysis /</t>
  </si>
  <si>
    <t>FBgn0010105: commissureless: 0002092 / positive regulation of receptor internalization ; 0006897 / endocytosis ; 0007275 / multicellular organismal</t>
  </si>
  <si>
    <t>FBgn0035562 /// FBgn0052234: CG13717 /// CG32234:</t>
  </si>
  <si>
    <t>FBgn0039630: CG11843: 0006508 / proteolysis ;0006508 / proteolysis / non-traceable author statement</t>
  </si>
  <si>
    <t>FBgn0028915: CG7532:</t>
  </si>
  <si>
    <t>FBgn0027083: Methionyl-tRNA synthetase: 0006412 / translation ; 0006418 / tRNA aminoacylation for protein translation ; 0006431 / methionyl-tRNA aminoacylatio</t>
  </si>
  <si>
    <t>FBgn0026415: Imaginal disc growth factor 4: 0005975 / carbohydrate metabolic process ; 0006032 / chitin catabolic process ; 0007275 / multicellular organismal dev</t>
  </si>
  <si>
    <t>FBgn0033169 /// FBgn0086632: CG11123 /// :</t>
  </si>
  <si>
    <t>FBgn0011556: zetaTrypsin: 0006508 / proteolysis ;0006508 / proteolysis / non-traceable author statement</t>
  </si>
  <si>
    <t>FBgn0050088: CG30088: 0006508 / proteolysis /</t>
  </si>
  <si>
    <t>FBgn0015569: fragment K:</t>
  </si>
  <si>
    <t>FBgn0053910 /// FBgn0061209: His2B:CG17949 /// His2B:CG33910: 0006333 / chromatin assembly or disassembly ; 0006334 / nucleosome assembly ; 0006334 / nucleosome assembly / non-trac</t>
  </si>
  <si>
    <t>FBgn0038507: CG5863: 0006508 / proteolysis /</t>
  </si>
  <si>
    <t>FBgn0032551: CG18636: 0006508 / proteolysis /</t>
  </si>
  <si>
    <t>FBgn0050443: Optix-binding protein:</t>
  </si>
  <si>
    <t>FBgn0004174: Male-specific RNA 84Dc: 0007275 / multicellular organismal development ; 0007283 / spermatogenesis ; 0030154 / cell differentiation /</t>
  </si>
  <si>
    <t>FBgn0032144: CG17633: 0006508 / proteolysis /</t>
  </si>
  <si>
    <t>FBgn0029093: cathepsin D: 0006508 / proteolysis ;0035071 / salivary gland cell autophagic cell death ;0048102 / autophagic cell death /</t>
  </si>
  <si>
    <t>FBgn0034997: CG3376: 0006685 / sphingomyelin catabolic process /</t>
  </si>
  <si>
    <t>FBgn0038381 /// FBgn0084277: CG3303 /// CG3303:</t>
  </si>
  <si>
    <t>FBgn0031653: Jonah 25B: 0006508 / proteolysis ;0006508 / proteolysis / non-traceable author statement</t>
  </si>
  <si>
    <t>FBgn0029791: CG4096: 0006508 / proteolysis /</t>
  </si>
  <si>
    <t>FBgn0051199: CG31199: 0006508 / proteolysis /</t>
  </si>
  <si>
    <t>FBgn0039064: CG4467: 0006508 / proteolysis /</t>
  </si>
  <si>
    <t>FBgn0064912 /// FBgn0083455: CG31178 /// CG31178:</t>
  </si>
  <si>
    <t>FBgn0010110: enhanced adult sensory threshold: 0000089/ mitotic metaphase ; 0000705 / achiasmate meiosis I ;0006508 / proteolysis ; 0016321 / female meiosis chrom</t>
  </si>
  <si>
    <t>FBgn0002570: maltase: 0005975 / carbohydrate metabolic process ; 0006006 / glucose metabolic process ; 0008152 / metabolic process /</t>
  </si>
  <si>
    <t>FBgn0034513: CG13423: 0006508 / proteolysis /</t>
  </si>
  <si>
    <t>FBgn0039473: CG17191: 0006629 / lipid metabolic process /</t>
  </si>
  <si>
    <t>FBgn0030425 /// FBgn0084591: zinc metalloprotease /// CG3775: 0006508 / proteolysis /</t>
  </si>
  <si>
    <t>FBgn0042187: CG17234: 0006508 / proteolysis ;0006508 / proteolysis / non-traceable author statement</t>
  </si>
  <si>
    <t>FBgn0039101: CG16710: 0006508 / proteolysis ;0006508 / proteolysis / non-traceable author statement</t>
  </si>
  <si>
    <t>FBgn0051080: CG31080:</t>
  </si>
  <si>
    <t>FBgn0013763: chitinase-like: 0005975 / carbohydrate metabolic process ; 0006032 / chitin catabolic process ;0006036 / cuticle chitin catabolic pro</t>
  </si>
  <si>
    <t>FBgn0002709 /// FBgn0028581: mei-217 /// transcript c:0006508 / proteolysis ; 0007131 / reciprocal meiotic recombination ; 0007131 / reciprocal meiotic recombination ; 001</t>
  </si>
  <si>
    <t>FBgn0051343: CG31343: 0006508 / proteolysis ;0006950 / response to stress ; 0006986 / response to unfolded protein ; 0009408 / response to</t>
  </si>
  <si>
    <t>FBgn0003863: alphaTrypsin: 0006508 / proteolysis ;0006508 / proteolysis / non-traceable author statement</t>
  </si>
  <si>
    <t>FBgn0029154: Menl-1: 0006108 / malate metabolic process ; 0008152 / metabolic process ; 0055114 / oxidation reduction /</t>
  </si>
  <si>
    <t>FBgn0039613: CG14527: 0006508 / proteolysis /</t>
  </si>
  <si>
    <t>FBgn0038484: CG5246: 0006508 / proteolysis ; 0006508/ proteolysis / non-traceable author statement</t>
  </si>
  <si>
    <t>FBgn0030835: CG12996:</t>
  </si>
  <si>
    <t>FBgn0051233: CG31233: 0006508 / proteolysis /</t>
  </si>
  <si>
    <t>FBgn0022702: Chitinase 2: 0000272 / polysaccharide catabolic process ; 0005975 / carbohydrate metabolic process ; 0006032 / chitin catabolic pro</t>
  </si>
  <si>
    <t>FBgn0033710: CG17739:</t>
  </si>
  <si>
    <t>FBgn0003319: stubbloid: 0006508 / proteolysis ; 0006508/ proteolysis ; 0007010 / cytoskeleton organization ;0007010 / cytoskeleton organiza</t>
  </si>
  <si>
    <t>FBgn0033170: secretory Phospholipase A2: 0006644 / phospholipid metabolic process ; 0016042 / lipid catabolic process /</t>
  </si>
  <si>
    <t>FBgn0033359: CG8213: 0006508 / proteolysis ; 0006508/ proteolysis / non-traceable author statement</t>
  </si>
  <si>
    <t>FBgn0034650: NC2alpha: 0000122 / negative regulation of transcription from RNA polymerase II promoter ;0017055 / negative regulation of trans</t>
  </si>
  <si>
    <t>FBgn0052064 /// FBgn0083452: CG32064 /// CG32064:0006508 / proteolysis ; 0019538 / protein metabolic process /</t>
  </si>
  <si>
    <t>FBgn0050283: CG30283: 0006508 / proteolysis /</t>
  </si>
  <si>
    <t>FBgn0030859: CG12990:</t>
  </si>
  <si>
    <t>FBgn0038506: CG5860: 0006508 / proteolysis /</t>
  </si>
  <si>
    <t>FBgn0038007: Cyp313a3: 0055114 / oxidation reduction /</t>
  </si>
  <si>
    <t>FBgn0038009: CG17738:</t>
  </si>
  <si>
    <t>FBgn0033362: CG8172: 0006508 / proteolysis ; 0006508/ proteolysis / non-traceable author statement</t>
  </si>
  <si>
    <t>FBgn0033438: Matrix metalloproteinase 2: 0006508 / proteolysis ; 0007561 / imaginal disc eversion ; 0008152 / metabolic process ; 0034769 / basement membrane</t>
  </si>
  <si>
    <t>FBgn0027559 /// FBgn0032864: CG2493 /// CG3975:0006508 / proteolysis /</t>
  </si>
  <si>
    <t>FBgn0033875: CG6357:</t>
  </si>
  <si>
    <t>FBgn0034132: CG4439: 0006508 / proteolysis ; 0019538/ protein metabolic process /</t>
  </si>
  <si>
    <t>FBgn0032253: CG5322: 0005975 / carbohydrate metabolic process ; 0006013 / mannose metabolic process ;0008152 / metabolic process /</t>
  </si>
  <si>
    <t>FBgn0037090: CG7529:</t>
  </si>
  <si>
    <t>FBgn0050375: CG30375: 0006508 / proteolysis /</t>
  </si>
  <si>
    <t>FBgn0051172: CG31172:</t>
  </si>
  <si>
    <t>FBgn0053276: CG33276: 0006508 / proteolysis /</t>
  </si>
  <si>
    <t>FBgn0000360: Shell-38: 0007275 / multicellular organismal development ; 0007306 / eggshell chorion formation / non-traceable author statement</t>
  </si>
  <si>
    <t>FBgn0051219: CG31219: 0006508 / proteolysis ;0006508 / proteolysis / non-traceable author statement</t>
  </si>
  <si>
    <t>FBgn0040060: Machete: 0006508 / proteolysis ; 0006508/ proteolysis / non-traceable author statement</t>
  </si>
  <si>
    <t>FBgn0032303: CG6508: 0006508 / proteolysis /</t>
  </si>
  <si>
    <t>FBgn0037325: CKIa-like: 0006468 / protein amino acid phosphorylation ; 0006468 / protein amino acid phosphorylation ; 0006468 / protein amino</t>
  </si>
  <si>
    <t>FBgn0052762: CG32762: 0006508 / proteolysis /</t>
  </si>
  <si>
    <t>FBgn0037906: Peptidoglycan recognition protein LB:0000270 / peptidoglycan metabolic process ; 0006952 / defense response ; 0006955 / immune response ; 0006955 / immune</t>
  </si>
  <si>
    <t>FBgn0036366: CG10133:</t>
  </si>
  <si>
    <t>FBgn0031835: CG11319: 0006508 / proteolysis /</t>
  </si>
  <si>
    <t>FBgn0025383: CG14780: 0006508 / proteolysis ;0006508 / proteolysis / non-traceable author statement</t>
  </si>
  <si>
    <t>FBgn0052081: CG32081: 0006810 / transport /</t>
  </si>
  <si>
    <t>FBgn0010357: betaTrypsin: 0006508 / proteolysis ;0006508 / proteolysis / non-traceable author statement</t>
  </si>
  <si>
    <t>FBgn0034792: CG3499: 0006508 / proteolysis ; 0030163/ protein catabolic process /</t>
  </si>
  <si>
    <t>FBgn0039250: CG11120:</t>
  </si>
  <si>
    <t>FBgn0037958: CG6962: 0006685 / sphingomyelin catabolic process /</t>
  </si>
  <si>
    <t>FBgn0039495: CG5909: 0006508 / proteolysis ; 0006508/ proteolysis / non-traceable author statement</t>
  </si>
  <si>
    <t>FBgn0036593: CG13048:</t>
  </si>
  <si>
    <t>FBgn0031031: CG14218:</t>
  </si>
  <si>
    <t>: : 0006644 / phospholipid metabolic process ; 0016042 / lipid catabolic process /</t>
  </si>
  <si>
    <t>FBgn0034736: CG6018:</t>
  </si>
  <si>
    <t>FBgn0030925: CG6361: 0006508 / proteolysis ; 0006508/ proteolysis / non-traceable author statement</t>
  </si>
  <si>
    <t>FBgn0053128: CG33128: 0006508 / proteolysis /</t>
  </si>
  <si>
    <t>FBgn0050187: CG30187: 0006508 / proteolysis /</t>
  </si>
  <si>
    <t>FBgn0052833: CG32833: 0006508 / proteolysis /</t>
  </si>
  <si>
    <t>FBgn0039568: CG4815: 0006508 / proteolysis ; 0006508/ proteolysis / non-traceable author statement</t>
  </si>
  <si>
    <t>FBgn0025741: Plexin A: 0007165 / signal transduction ;0007275 / multicellular organismal development ;0007411 / axon guidance ; 0008045 /</t>
  </si>
  <si>
    <t>FBgn0030087: CG7766: 0005975 / carbohydrate metabolic process ; 0005977 / glycogen metabolic process ;0005977 / glycogen metabolic process</t>
  </si>
  <si>
    <t>FBgn0033153: Gadd45: 0007254 / JNK cascade /</t>
  </si>
  <si>
    <t>FBgn0036545: GXIVsPLA2: 0006644 / phospholipid metabolic process ; 0016042 / lipid catabolic process /</t>
  </si>
  <si>
    <t>FBgn0028866: CG18420: 0006508 / proteolysis /</t>
  </si>
  <si>
    <t>FBgn0050093: CG30093: 0055114 / oxidation reduction /</t>
  </si>
  <si>
    <t>FBgn0051683: CG31683: 0006629 / lipid metabolic process /</t>
  </si>
  <si>
    <t>FBgn0030947: CG6696: 0006508 / proteolysis /</t>
  </si>
  <si>
    <t>FBgn0031141: CG1304: 0006508 / proteolysis ; 0006508/ proteolysis / non-traceable author statement</t>
  </si>
  <si>
    <t>FBgn0039598: CG14061: 0006508 / proteolysis /</t>
  </si>
  <si>
    <t>FBgn0038485: CG5255: 0006508 / proteolysis ; 0006508/ proteolysis / non-traceable author statement</t>
  </si>
  <si>
    <t>FBgn0039478: Neprilysin 5: 0006508 / proteolysis /</t>
  </si>
  <si>
    <t>FBgn0011554: etaTrypsin: 0006508 / proteolysis ;0006508 / proteolysis / non-traceable author statement</t>
  </si>
  <si>
    <t>FBgn0039609: CG14529: 0006508 / proteolysis /</t>
  </si>
  <si>
    <t>FBgn0020416: Imaginal disc growth factor1: 0005975 / carbohydrate metabolic process ; 0006032 / chitin catabolic process ; 0007275 / multicellular organismal dev</t>
  </si>
  <si>
    <t>FBgn0038068: CG11600: 0006629 / lipid metabolic process /</t>
  </si>
  <si>
    <t>FBgn0038865: CG10824: 0006508 / proteolysis /</t>
  </si>
  <si>
    <t>FBgn0033996: CG11807: 0007154 / cell communication /</t>
  </si>
  <si>
    <t>FBgn0029843: Neprilysin 1: 0006508 / proteolysis /</t>
  </si>
  <si>
    <t>FBgn0051320: CG31320:</t>
  </si>
  <si>
    <t>FBgn0035563: CG13716: 0032879 / regulation of localization /</t>
  </si>
  <si>
    <t>FBgn0037747: CG8481: 0008152 / metabolic process /</t>
  </si>
  <si>
    <t>FBgn0004885: Tolkin: 0006508 / proteolysis ; 0007411 / axon guidance ; 0007415 / defasciculation of motor neuron axon ; 0008045 / motor ax</t>
  </si>
  <si>
    <t>FBgn0043825 /// FBgn0051872: CG18284 /// CG31872:0006629 / lipid metabolic process ; 0006629 / lipid metabolic process /</t>
  </si>
  <si>
    <t>FBgn0015570: fragment B:</t>
  </si>
  <si>
    <t>FBgn0053225: CG33225: 0006508 / proteolysis /</t>
  </si>
  <si>
    <t>FBgn0035795: CG16998: 0006508 / proteolysis ;0006508 / proteolysis / non-traceable author statement</t>
  </si>
  <si>
    <t>FBgn0029827: CG6048: 0006508 / proteolysis ; 0006508/ proteolysis / non-traceable author statement</t>
  </si>
  <si>
    <t>FBgn0003295: Rhomboid 3: 0001752 / compound eye photoreceptor fate commitment ; 0007165 / signal transduction ; 0007173 / epidermal growth fact</t>
  </si>
  <si>
    <t>FBgn0034076: Juvenile hormone esterase duplication:</t>
  </si>
  <si>
    <t>FBgn0038619: CG7685: 0008152 / metabolic process /</t>
  </si>
  <si>
    <t>FBgn0038136: CG8774: 0006508 / proteolysis /</t>
  </si>
  <si>
    <t>FBgn0000455: Dipeptidase C: 0006508 / proteolysis ;0006508 / proteolysis ; 0009987 / cellular process /</t>
  </si>
  <si>
    <t>FBgn0015577: fragment J:</t>
  </si>
  <si>
    <t>FBgn0020506: amyrel: 0005975 / carbohydrate metabolic process ; 0008152 / metabolic process /</t>
  </si>
  <si>
    <t>FBgn0004431: Lysozyme X: 0006952 / defense response ;0008152 / metabolic process ; 0016998 / cell wall catabolic process ; 0019730 / antimicr</t>
  </si>
  <si>
    <t>FBgn0028372: isopeptidase T-3:</t>
  </si>
  <si>
    <t>FBgn0046999: CG6429:</t>
  </si>
  <si>
    <t>FBgn0035564: CG13715:</t>
  </si>
  <si>
    <t>FBgn0053462: CG33462: 0006508 / proteolysis ;0006508 / proteolysis ; 0006508 / proteolysis /</t>
  </si>
  <si>
    <t>FBgn0035667: Jonah 65A: 0006508 / proteolysis ;0006508 / proteolysis / non-traceable author statement</t>
  </si>
  <si>
    <t>FBgn0032143: CG4017: 0006508 / proteolysis /</t>
  </si>
  <si>
    <t>FBgn0039266: CG11791:</t>
  </si>
  <si>
    <t>FBgn0039241: CG11089: 0006164 / purine nucleotide biosynthetic process ; 0006188 / IMP biosynthetic process /</t>
  </si>
  <si>
    <t>FBgn0034807: CG9897: 0006508 / proteolysis /</t>
  </si>
  <si>
    <t>FBgn0033656: S2P: 0006508 / proteolysis ; 0035103 / sterol regulatory element binding protein cleavage / non-traceable author statement</t>
  </si>
  <si>
    <t>FBgn0033174: CG11125:</t>
  </si>
  <si>
    <t>FBgn0033469: CG12133: 0006508 / proteolysis ;0006508 / proteolysis / non-traceable author statement</t>
  </si>
  <si>
    <t>FBgn0028517 /// FBgn0051827: CG18478 /// CG31827:0006508 / proteolysis /</t>
  </si>
  <si>
    <t>FBgn0032289: CG6431: 0006629 / lipid metabolic process /</t>
  </si>
  <si>
    <t>FBgn0004172: Male-specific RNA 84Da: 0007275 / multicellular organismal development ; 0007283 / spermatogenesis ; 0030154 / cell differentiation /</t>
  </si>
  <si>
    <t>FBgn0036738: CG7542: 0006508 / proteolysis ; 0006508/ proteolysis / non-traceable author statement</t>
  </si>
  <si>
    <t>FBgn0033672: rhomboid-7: 0008053 / mitochondrial fusion /</t>
  </si>
  <si>
    <t>FBgn0003719: tolloid: 0006508 / proteolysis ; 0006508 / proteolysis ; 0007275 / multicellular organismal development ; 0007313 / maternal s</t>
  </si>
  <si>
    <t>: : 0006519 / cellular amino acid and derivative metabolic process ; 0019752 / carboxylic acid metabolic process /</t>
  </si>
  <si>
    <t>FBgn0043532: Odorant-binding protein 56i: 0006810 / transport ; 0007606 / sensory perception of chemical stimulus ; 0007606 / sensory perception of chemical sti</t>
  </si>
  <si>
    <t>FBgn0015600: toucan: 0000070 / mitotic sister chromatid segregation ; 0006508 / proteolysis ; 0007052 / mitotic spindle organization ; 003</t>
  </si>
  <si>
    <t>FBgn0039599: CG12558: 0006508 / proteolysis /</t>
  </si>
  <si>
    <t>FBgn0058172: CG40172:</t>
  </si>
  <si>
    <t>FBgn0032213: CG5390: 0006508 / proteolysis /</t>
  </si>
  <si>
    <t>FBgn0039069: CG6763: 0006508 / proteolysis /</t>
  </si>
  <si>
    <t>FBgn0050446: Tyrosine decarboxylase 2: 0006519 / cellular amino acid and derivative metabolic process ;0007626 / locomotory behavior ; 0018991 / oviposition</t>
  </si>
  <si>
    <t>FBgn0039816: CG11317:</t>
  </si>
  <si>
    <t>FBgn0043002: Chrac-14: 0006281 / DNA repair ;0006284 / base-excision repair ; 0006289 / nucleotide-excision repair ; 0006289 / nucleotide-e</t>
  </si>
  <si>
    <t>FBgn0032228: CG5367: 0006508 / proteolysis /</t>
  </si>
  <si>
    <t>FBgn0032242: CG5355: 0006508 / proteolysis /</t>
  </si>
  <si>
    <t>FBgn0064237: Imaginal disc growth factor 5: 0005975 / carbohydrate metabolic process ; 0006032 / chitin catabolic process ; 0007275 / multicellular organismal dev</t>
  </si>
  <si>
    <t>FBgn0022700: Chitinase 4: 0005975 / carbohydrate metabolic process ; 0006030 / chitin metabolic process ;0006032 / chitin catabolic process ;</t>
  </si>
  <si>
    <t>FBgn0052383: CG32383: 0006508 / proteolysis ;0045087 / innate immune response ; 0050829 / defense response to Gram-negative bacterium ; 00</t>
  </si>
  <si>
    <t>FBgn0031405: CG4267: 0006629 / lipid metabolic process /</t>
  </si>
  <si>
    <t>FBgn0030847: CG12991:</t>
  </si>
  <si>
    <t>FBgn0030775: CG9673: 0006508 / proteolysis /</t>
  </si>
  <si>
    <t>FBgn0033178: CG11127:</t>
  </si>
  <si>
    <t>FBgn0031678: CG31918: 0006508 / proteolysis /</t>
  </si>
  <si>
    <t>FBgn0039381: CG17370: 0033619 / membrane protein proteolysis /</t>
  </si>
  <si>
    <t>FBgn0050184: CG30184: 0005975 / carbohydrate metabolic process ; 0006644 / phospholipid metabolic process ; 0016042 / lipid catabolic proces</t>
  </si>
  <si>
    <t>FBgn0051072: lysosomal enzyme receptor protein:0006810 / transport ; 0006892 / post-Golgi vesicle-mediated transport ; 0007041 / lysosomal transport /</t>
  </si>
  <si>
    <t>FBgn0042106: CG18754: 0006508 / proteolysis ;0006508 / proteolysis / non-traceable author statement</t>
  </si>
  <si>
    <t>FBgn0033933: CG10104: 0006508 / proteolysis /</t>
  </si>
  <si>
    <t>FBgn0034538 /// FBgn0069805 /// FBgn0074186: CG16799 /// CG16799 /// GA14157: 0006952 / defense response ; 0008152 / metabolic process ; 0019730 / antimicrobial humoral response / non-traceable au</t>
  </si>
  <si>
    <t>FBgn0032264: CG6113: 0006629 / lipid metabolic process /</t>
  </si>
  <si>
    <t>FBgn0032721: CG10602: 0006508 / proteolysis ;0019370 / leukotriene biosynthetic process /</t>
  </si>
  <si>
    <t>FBgn0031566: CG2818: 0005975 / carbohydrate metabolic process ; 0006071 / glycerol metabolic process ;0006629 / lipid metabolic process ;</t>
  </si>
  <si>
    <t>FBgn0031990: CG8552:</t>
  </si>
  <si>
    <t>FBgn0033320: CG8586: 0006508 / proteolysis /</t>
  </si>
  <si>
    <t>FBgn0041224: Gustatory receptor 97a: 0007165 / signal transduction ; 0007186 / G-protein coupled receptor protein signaling pathway ; 0050909 / sensory per</t>
  </si>
  <si>
    <t>FBgn0051146: CG31146:</t>
  </si>
  <si>
    <t>FBgn0051681: CG31681: 0006508 / proteolysis ;0006508 / proteolysis /</t>
  </si>
  <si>
    <t>FBgn0051091: CG31091: 0006629 / lipid metabolic process /</t>
  </si>
  <si>
    <t>FBgn0042207: CG18530: 0006629 / lipid metabolic process /</t>
  </si>
  <si>
    <t>FBgn0003464: small optic lobe: 0006508 / proteolysis ;0006508 / proteolysis ; 0007275 / multicellular organismal development ; 0007399 / nervous sy</t>
  </si>
  <si>
    <t>FBgn0032247: CG5188: 0006508 / proteolysis ; 0009987/ cellular process /</t>
  </si>
  <si>
    <t>FBgn0038818: Neprilysin 4: 0006508 / proteolysis /</t>
  </si>
  <si>
    <t>FBgn0034519: CG18065: 0006508 / proteolysis ;0006508 / proteolysis / non-traceable author statement</t>
  </si>
  <si>
    <t>FBgn0034972: CG10339: 0006810 / transport /</t>
  </si>
  <si>
    <t>FBgn0031735: CG11029: 0006629 / lipid metabolic process /</t>
  </si>
  <si>
    <t>FBgn0038003: CG3916: 0006508 / proteolysis ; 0006508/ proteolysis / non-traceable author statement</t>
  </si>
  <si>
    <t>FBgn0039272: CG11836: 0006508 / proteolysis ;0006508 / proteolysis / non-traceable author statement</t>
  </si>
  <si>
    <t>FBgn0030826: CG12995:</t>
  </si>
  <si>
    <t>FBgn0050440: CG30440: 0007242 / intracellular signaling cascade ; 0035023 / regulation of Rho protein signal transduction /</t>
  </si>
  <si>
    <t>FBgn0040877: CG12994:</t>
  </si>
  <si>
    <t>FBgn0052271: CG32271: 0006508 / proteolysis ;0006508 / proteolysis / non-traceable author statement</t>
  </si>
  <si>
    <t>FBgn0011834: Serine protease 6: 0006508 / proteolysis ;0006508 / proteolysis / non-traceable author statement</t>
  </si>
  <si>
    <t>FBgn0039252: CG11771: 0006508 / proteolysis /</t>
  </si>
  <si>
    <t>FBgn0036186: CG6071: 0006508 / proteolysis /</t>
  </si>
  <si>
    <t>: : 0006629 / lipid metabolic process /</t>
  </si>
  <si>
    <t>FBgn0051082: CG31082:</t>
  </si>
  <si>
    <t>FBgn0031408: CG10882: 0006810 / transport ; 0006886 / intracellular protein transport ; 0006888 / ER to Golgi vesicle-mediated transport ;</t>
  </si>
  <si>
    <t>FBgn0051174: CG31174:</t>
  </si>
  <si>
    <t>FBgn0000808: Gastrulation Defective: 0006508 / proteolysis ; 0006508 / proteolysis ; 0007275 / multicellular organismal development ; 0007311 / maternal s</t>
  </si>
  <si>
    <t>FBgn0038431: CG10405: 0006508 / proteolysis ;0006508 / proteolysis / non-traceable author statement</t>
  </si>
  <si>
    <t>FBgn0004598: Furin-like protease: 0006468 / protein amino acid phosphorylation ; 0006508 / proteolysis ;0006508 / proteolysis ; 0007169 / transmembran</t>
  </si>
  <si>
    <t>FBgn0036022: CG8329: 0006508 / proteolysis ; 0006508/ proteolysis / non-traceable author statement</t>
  </si>
  <si>
    <t>FBgn0038001: CG17404: 0006508 / proteolysis ;0006508 / proteolysis / non-traceable author statement</t>
  </si>
  <si>
    <t>FBgn0036925: schumacher-levy:</t>
  </si>
  <si>
    <t>FBgn0025866: Calpain B: 0006508 / proteolysis ;0006508 / proteolysis ; 0016540 / protein autoprocessing / traceable author statement</t>
  </si>
  <si>
    <t>FBgn0029092: ced-6: 0006909 / phagocytosis ; 0007275 / multicellular organismal development ; 0016319 / mushroom body development /</t>
  </si>
  <si>
    <t>FBgn0036702: CG6512: 0006508 / proteolysis ; 0006510/ ATP-dependent proteolysis ; 0030163 / protein catabolic process /</t>
  </si>
  <si>
    <t>FBgn0038381 /// FBgn0051292 /// FBgn0084277: CG31292 /// CG3303 /// CG3303:</t>
  </si>
  <si>
    <t>FBgn0037185 /// FBgn0052454: CG11367 /// CG32454:</t>
  </si>
  <si>
    <t>FBgn0031976: CG7367: 0006629 / lipid metabolic process ; 0006911 / phagocytosis, engulfment /</t>
  </si>
  <si>
    <t>FBgn0032643: CG6453: 0008152 / metabolic process /</t>
  </si>
  <si>
    <t>FBgn0039472: CG17192: 0006629 / lipid metabolic process /</t>
  </si>
  <si>
    <t>FBgn0030907: CG15058:</t>
  </si>
  <si>
    <t>FBgn0032481: CG16972:</t>
  </si>
  <si>
    <t>FBgn0058084 /// FBgn0085691 /// FBgn0085709: CG40084 /// /// :</t>
  </si>
  <si>
    <t>FBgn0038481: CG17475: 0006508 / proteolysis ;0006508 / proteolysis / non-traceable author statement</t>
  </si>
  <si>
    <t>FBgn0031887: CG11289: 0007010 / cytoskeleton organization ; 0008152 / metabolic process /</t>
  </si>
  <si>
    <t>FBgn0038014: CG10041: 0006508 / proteolysis ;0006508 / proteolysis / non-traceable author statement</t>
  </si>
  <si>
    <t>FBgn0038482: CG4053: 0006508 / proteolysis ; 0006508/ proteolysis / non-traceable author statement</t>
  </si>
  <si>
    <t>FBgn0034229: CG4847: 0006508 / proteolysis ; 0006508/ proteolysis /</t>
  </si>
  <si>
    <t>FBgn0030926: persephone: 0006508 / proteolysis ;0006508 / proteolysis ; 0006508 / proteolysis ; 0006508 / proteolysis ; 0006955 / immune res</t>
  </si>
  <si>
    <t>FBgn0051088: CG31088:</t>
  </si>
  <si>
    <t>FBgn0037277: CG17735: 0006464 / protein modification process ; 0006511 / ubiquitin-dependent protein catabolic process /</t>
  </si>
  <si>
    <t>FBgn0031716: CG14015: 0008152 / metabolic process /</t>
  </si>
  <si>
    <t>FBgn0002926: nudel: 0006508 / proteolysis ; 0006508 / proteolysis ; 0006508 / proteolysis ; 0007275 / multicellular organismal developmen</t>
  </si>
  <si>
    <t>FBgn0030289: CG1597: 0008152 / metabolic process ;0009311 / oligosaccharide metabolic process /</t>
  </si>
  <si>
    <t>FBgn0036194: CG11652: 0006911 / phagocytosis, engulfment /</t>
  </si>
  <si>
    <t>FBgn0037515: Melanization Protease 2: 0006508 / proteolysis ; 0006508 / proteolysis ; 0006952 / defense response ; 0035006 / melanization defense response</t>
  </si>
  <si>
    <t>FBgn0027563: CG9631: 0006508 / proteolysis ; 0006508/ proteolysis / non-traceable author statement</t>
  </si>
  <si>
    <t>FBgn0032387: CG16965: 0005975 / carbohydrate metabolic process ; 0008152 / metabolic process /</t>
  </si>
  <si>
    <t>FBgn0050414: CG30414: 0006508 / proteolysis ;0006508 / proteolysis / non-traceable author statement</t>
  </si>
  <si>
    <t>FBgn0030840: CG12993:</t>
  </si>
  <si>
    <t>FBgn0039759: CG9733: 0006508 / proteolysis ; 0006508/ proteolysis ; 0006952 / defense response / non-traceable author statement</t>
  </si>
  <si>
    <t>FBgn0041232: Gustatory receptor 65C.1: 0007165 / signal transduction ; 0007186 / G-protein coupled receptor protein signaling pathway ; 0007606 / sensory per</t>
  </si>
  <si>
    <t>FBgn0030266 /// FBgn0084336: CG11122 /// CG11122:</t>
  </si>
  <si>
    <t>FBgn0032639: CG18563: 0006508 / proteolysis /</t>
  </si>
  <si>
    <t>FBgn0036592: CG13049:</t>
  </si>
  <si>
    <t>FBgn0023545: CG4406: 0006506 / GPI anchor biosynthetic process ; 0006508 / proteolysis /</t>
  </si>
  <si>
    <t>FBgn0035423: CG17737: 0006412 / translation ; 0006412/ translation ; 0006413 / translational initiation ; 0006417/ regulation of translat</t>
  </si>
  <si>
    <t>: : 0006108 / malate metabolic process ; 0008152 / metabolic process ; 0055114 / oxidation reduction /</t>
  </si>
  <si>
    <t>FBgn0029584: CG11509: 0006508 / proteolysis /</t>
  </si>
  <si>
    <t>FBgn0010909: Mishappen: 0000185 / activation of MAPKKK activity ; 0001736 / establishment of planar polarity ; 0001748 / optic lobe placode de</t>
  </si>
  <si>
    <t>FBgn0043578: PGRP-SB1: 0006952 / defense response ;0006955 / immune response ; 0006955 / immune response ; 0009253 / peptidoglycan cataboli</t>
  </si>
  <si>
    <t>FBgn0033294 /// FBgn0259766: CG8693 /// : 0005975 / carbohydrate metabolic process ; 0008152 / metabolic process /</t>
  </si>
  <si>
    <t>FBgn0032475: CG16975: 0006342 / chromatin silencing ;0006350 / transcription ; 0006355 / regulation of transcription, DNA-dependent ; 0007</t>
  </si>
  <si>
    <t>FBgn0030222: CG9806: 0006508 / proteolysis /</t>
  </si>
  <si>
    <t>FBgn0030918: CG15056:</t>
  </si>
  <si>
    <t>FBgn0019972: Ice: 0006508 / proteolysis ; 0006508 / proteolysis ; 0006915 / apoptosis ; 0006915 / apoptosis ;0006915 / apoptosis ; 0</t>
  </si>
  <si>
    <t>FBgn0038033: CG10097: 0008152 / metabolic process /</t>
  </si>
  <si>
    <t>FBgn0020906: Jonah 25B: 0006508 / proteolysis ;0006508 / proteolysis / non-traceable author statement</t>
  </si>
  <si>
    <t>FBgn0051179: CG31179:</t>
  </si>
  <si>
    <t>FBgn0027611 /// FBgn0259775: CG6206 /// : 0005975 / carbohydrate metabolic process ; 0006013 / mannose metabolic process ; 0008152 / metabolic process /</t>
  </si>
  <si>
    <t>FBgn0020370: tripeptidyl peptidase II: 0006508 / proteolysis ; 0006508 / proteolysis ; 0051260 / protein homooligomerization /</t>
  </si>
  <si>
    <t>FBgn0035421: CG12034: 0006684 / sphingomyelin metabolic process /</t>
  </si>
  <si>
    <t>FBgn0050288: CG30288: 0006508 / proteolysis /</t>
  </si>
  <si>
    <t>FBgn0035669: CG6592: 0006508 / proteolysis ; 0006508/ proteolysis / non-traceable author statement</t>
  </si>
  <si>
    <t>FBgn0028945: CG7631: 0006508 / proteolysis /</t>
  </si>
  <si>
    <t>FBgn0259223: CG42323:</t>
  </si>
  <si>
    <t>FBgn0035779: CG8562: 0006508 / proteolysis /</t>
  </si>
  <si>
    <t>FBgn0023179: amontillado: 0006508 / proteolysis ;0006508 / proteolysis ; 0007218 / neuropeptide signaling pathway ; 0016486 / peptide hormone</t>
  </si>
  <si>
    <t>FBgn0053970: CG33970: 0006810 / transport ; 0006810 / transport /</t>
  </si>
  <si>
    <t>FBgn0028950: CG15255: 0006508 / proteolysis /</t>
  </si>
  <si>
    <t>FBgn0036817: CG6865: 0006508 / proteolysis ; 0006508/ proteolysis / non-traceable author statement</t>
  </si>
  <si>
    <t>FBgn0038285: CG6974: 0006508 / proteolysis /</t>
  </si>
  <si>
    <t>FBgn0033233: CG15835: 0006350 / transcription ;0006355 / regulation of transcription, DNA-dependent ;0016568 / chromatin modification ; 0</t>
  </si>
  <si>
    <t>FBgn0035791 /// FBgn0085058: CG8539 /// CG8539:0006508 / proteolysis /</t>
  </si>
  <si>
    <t>FBgn0058174: CG40174:</t>
  </si>
  <si>
    <t>FBgn0029769: CG3239: 0006508 / proteolysis /</t>
  </si>
  <si>
    <t>FBgn0037727: CG8358: 0006508 / proteolysis /</t>
  </si>
  <si>
    <t>FBgn0033192: DCorin: 0006508 / proteolysis ; 0006508 / proteolysis ; 0007017 / microtubule-based process /</t>
  </si>
  <si>
    <t>FBgn0037036: CG10586: 0006508 / proteolysis ;0006508 / proteolysis / non-traceable author statement</t>
  </si>
  <si>
    <t>FBgn0032644: CG5131: 0006508 / proteolysis /</t>
  </si>
  <si>
    <t>FBgn0034165: CG6435:</t>
  </si>
  <si>
    <t>FBgn0033382: CG8058:</t>
  </si>
  <si>
    <t>FBgn0032442: CG15485: 0006508 / proteolysis /</t>
  </si>
  <si>
    <t>FBgn0052376: CG32376: 0006508 / proteolysis /</t>
  </si>
  <si>
    <t>FBgn0011653: masquerade: 0006508 / proteolysis /</t>
  </si>
  <si>
    <t>FBgn0024941 /// FBgn0032638: CG6639 /// Regulator of G-protein signalling 7: 0006508 / proteolysis ; 0007186 / G-protein coupled receptor protein signaling pathway ;0007242 / intracellular signa</t>
  </si>
  <si>
    <t>FBgn0042175 /// FBgn0051683: CG18858 /// CG31683:0006629 / lipid metabolic process /</t>
  </si>
  <si>
    <t>FBgn0035726: CG9953: 0006508 / proteolysis /</t>
  </si>
  <si>
    <t>FBgn0031058: CG14227: 0006508 / proteolysis /</t>
  </si>
  <si>
    <t>FBgn0038479: CG17477: 0006508 / proteolysis /</t>
  </si>
  <si>
    <t>: : 0006468 / protein amino acid phosphorylation ;0007275 / multicellular organismal development ;0007601 / visual perce</t>
  </si>
  <si>
    <t>FBgn0051081: CG31081:</t>
  </si>
  <si>
    <t>FBgn0051076: CG31076:</t>
  </si>
  <si>
    <t>FBgn0032271: CG7329: 0006629 / lipid metabolic process /</t>
  </si>
  <si>
    <t>FBgn0033868: CG13340: 0006508 / proteolysis ;0019538 / protein metabolic process /</t>
  </si>
  <si>
    <t>FBgn0031619: CG3355: 0006508 / proteolysis ; 0006508/ proteolysis / non-traceable author statement</t>
  </si>
  <si>
    <t>FBgn0039108: CG10232: 0006355 / regulation of transcription, DNA-dependent ; 0006508 / proteolysis ;0006508 / proteolysis / non-traceable a</t>
  </si>
  <si>
    <t>FBgn0035781: CG8560: 0006508 / proteolysis /</t>
  </si>
  <si>
    <t>FBgn0030638: CG11655: 0006814 / sodium ion transport /</t>
  </si>
  <si>
    <t>FBgn0051202: CG31202: 0008152 / metabolic process /</t>
  </si>
  <si>
    <t>FBgn0036858: CG14088: 0006508 / proteolysis /</t>
  </si>
  <si>
    <t>FBgn0035670: CG10472: 0006508 / proteolysis ;0006508 / proteolysis / non-traceable author statement</t>
  </si>
  <si>
    <t>FBgn0033067: CG11211:</t>
  </si>
  <si>
    <t>FBgn0038325: CG6194: 0006508 / proteolysis ; 0006810/ transport ; 0006914 / autophagy ; 0006914 / autophagy ;0015031 / protein transpor</t>
  </si>
  <si>
    <t>FBgn0003656: swiss cheese: 0006629 / lipid metabolic process ; 0006643 / membrane lipid metabolic process ;0007275 / multicellular organismal de</t>
  </si>
  <si>
    <t>FBgn0029690: CG6414:</t>
  </si>
  <si>
    <t>FBgn0035886: Jonah 66C: 0006508 / proteolysis ;0006508 / proteolysis ; 0007242 / intracellular signaling cascade ; 0009190 / cyclic nucleoti</t>
  </si>
  <si>
    <t>: : 0006457 / protein folding /</t>
  </si>
  <si>
    <t>FBgn0032132: CG4382:</t>
  </si>
  <si>
    <t>FBgn0036837: CG18135: 0005975 / carbohydrate metabolic process ; 0006071 / glycerol metabolic process ;0006629 / lipid metabolic process ;</t>
  </si>
  <si>
    <t>FBgn0024943: PIP82:</t>
  </si>
  <si>
    <t>FBgn0039494: CG5896: 0006508 / proteolysis ; 0006508/ proteolysis ; 0045087 / innate immune response ;0050830 / defense response to Gram</t>
  </si>
  <si>
    <t>FBgn0038180: chitin-binding peritrophin-A: 0005975 / carbohydrate metabolic process ; 0006030 / chitin metabolic process ; 0006032 / chitin catabolic process ;</t>
  </si>
  <si>
    <t>FBgn0035453: CG10357: 0006629 / lipid metabolic process /</t>
  </si>
  <si>
    <t>FBgn0039798: CG11313: 0006508 / proteolysis ;0006508 / proteolysis / non-traceable author statement</t>
  </si>
  <si>
    <t>FBgn0050091: CG30091: 0006508 / proteolysis ;0006508 / proteolysis /</t>
  </si>
  <si>
    <t>FBgn0032969: CG2528: 0006508 / proteolysis /</t>
  </si>
  <si>
    <t>FBgn0038020: Glutathione S transferase D9:</t>
  </si>
  <si>
    <t>FBgn0050289: CG30289: 0006508 / proteolysis /</t>
  </si>
  <si>
    <t>FBgn0050062: CG30062: 0008152 / metabolic process ;0016998 / cell wall catabolic process /</t>
  </si>
  <si>
    <t>FBgn0035678: CG10469: 0006508 / proteolysis ;0006508 / proteolysis / non-traceable author statement</t>
  </si>
  <si>
    <t>FBgn0050098: CG30098: 0006508 / proteolysis /</t>
  </si>
  <si>
    <t>FBgn0011832: Serine protease 12: 0006508 / proteolysis ;0006508 / proteolysis / non-traceable author statement</t>
  </si>
  <si>
    <t>FBgn0035186: CG13912:</t>
  </si>
  <si>
    <t>FBgn0036024: CG18180: 0006508 / proteolysis ;0006508 / proteolysis / non-traceable author statement</t>
  </si>
  <si>
    <t>FBgn0051928: CG31928: 0006508 / proteolysis /</t>
  </si>
  <si>
    <t>FBgn0032275: CG17097: 0006629 / lipid metabolic process ; 0006629 / lipid metabolic process /</t>
  </si>
  <si>
    <t>FBgn0034661: CG4386: 0006508 / proteolysis ; 0006508/ proteolysis / non-traceable author statement</t>
  </si>
  <si>
    <t>FBgn0010215: alpha-catenin: 0007016 / cytoskeletal anchoring at plasma membrane ; 0007155 / cell adhesion ;0007155 / cell adhesion ; 0007163 / e</t>
  </si>
  <si>
    <t>FBgn0038771 /// FBgn0064430: CG4390 /// GA18152:</t>
  </si>
  <si>
    <t>FBgn0027588: glucosidase II: 0005975 / carbohydrate metabolic process ; 0008152 / metabolic process /</t>
  </si>
  <si>
    <t>FBgn0023496: Lipase 1: 0006629 / lipid metabolic process ; 0007586 / digestion ; 0016042 / lipid catabolic process /</t>
  </si>
  <si>
    <t>FBgn0000592: Esterase-6: 0007618 / mating ; 0007619 / courtship behavior ; 0019953 / sexual reproduction ;0030728 / ovulation ; 0042811 / ph</t>
  </si>
  <si>
    <t>FBgn0046253: CG3502: 0006508 / proteolysis /</t>
  </si>
  <si>
    <t>FBgn0039073: CG4408: 0006508 / proteolysis /</t>
  </si>
  <si>
    <t>FBgn0030829: CG12998:</t>
  </si>
  <si>
    <t>FBgn0039084: CG10175: 0008152 / metabolic process /</t>
  </si>
  <si>
    <t>FBgn0038845: CG10827: 0008152 / metabolic process /</t>
  </si>
  <si>
    <t>FBgn0010452: anon-fast-evolving-2B1: 0007155 / cell adhesion ; 0007424 / open tracheal system development ;0016477 / cell migration ; 0035147 / branch fu</t>
  </si>
  <si>
    <t>FBgn0040513 /// FBgn0050503: CG30503 /// kappaB-Ras:0006644 / phospholipid metabolic process ; 0007264 / small GTPase mediated signal transduction ; 0016042 / lipid catab</t>
  </si>
  <si>
    <t>FBgn0033636: toutatis: 0006338 / chromatin remodeling ;0007399 / nervous system development /</t>
  </si>
  <si>
    <t>FBgn0051220: CG31220: 0006508 / proteolysis /</t>
  </si>
  <si>
    <t>FBgn0033259: CG11210:</t>
  </si>
  <si>
    <t>FBgn0040282: SP1029: 0006508 / proteolysis /</t>
  </si>
  <si>
    <t>FBgn0033873: CG6337: 0006508 / proteolysis /</t>
  </si>
  <si>
    <t>FBgn0033659: Death associated molecule related to Mch2:0006508 / proteolysis ; 0006915 / apoptosis ; 0006915 / apoptosis ; 0006917 / induction of apoptosis ; 0012501 / pro</t>
  </si>
  <si>
    <t>FBgn0033465</t>
  </si>
  <si>
    <t>FBgn0036595</t>
  </si>
  <si>
    <t>FBgn0016120</t>
  </si>
  <si>
    <t>FBgn0058178</t>
  </si>
  <si>
    <t>FBgn0036596</t>
  </si>
  <si>
    <t>FBgn0011674</t>
  </si>
  <si>
    <t>FBgn0038880</t>
  </si>
  <si>
    <t>FBgn0085424</t>
  </si>
  <si>
    <t>FBgn0053556</t>
  </si>
  <si>
    <t>FBgn0086916</t>
  </si>
  <si>
    <t>FBgn0037977</t>
  </si>
  <si>
    <t>FBgn0030908</t>
  </si>
  <si>
    <t>FBgn0019686</t>
  </si>
  <si>
    <t>FBgn0003460</t>
  </si>
  <si>
    <t>FBgn0052392</t>
  </si>
  <si>
    <t>FBgn0027574</t>
  </si>
  <si>
    <t>FBgn0037185</t>
  </si>
  <si>
    <t>FBgn0035574</t>
  </si>
  <si>
    <t>FBgn0037516</t>
  </si>
  <si>
    <t>FBgn0038550</t>
  </si>
  <si>
    <t>FBgn0058085</t>
  </si>
  <si>
    <t>FBgn0034748</t>
  </si>
  <si>
    <t>FBgn0039235</t>
  </si>
  <si>
    <t>FBgn0038420</t>
  </si>
  <si>
    <t>FBgn0000497</t>
  </si>
  <si>
    <t>FBgn0050461</t>
  </si>
  <si>
    <t>FBgn0013749</t>
  </si>
  <si>
    <t>FBgn0039241</t>
  </si>
  <si>
    <t>FBgn0015614</t>
  </si>
  <si>
    <t>FBgn0038860</t>
  </si>
  <si>
    <t>FBgn0032791</t>
  </si>
  <si>
    <t>FBgn0028917</t>
  </si>
  <si>
    <t>FBgn0000318</t>
  </si>
  <si>
    <t>FBgn0051079</t>
  </si>
  <si>
    <t>FBgn0051087</t>
  </si>
  <si>
    <t>FBgn0051321</t>
  </si>
  <si>
    <t>FBgn0030581</t>
  </si>
  <si>
    <t>FBgn0085379</t>
  </si>
  <si>
    <t>FBgn0035572</t>
  </si>
  <si>
    <t>FBgn0030408</t>
  </si>
  <si>
    <t>FBgn0032483</t>
  </si>
  <si>
    <t>FBgn0050095</t>
  </si>
  <si>
    <t>FBgn0032489</t>
  </si>
  <si>
    <t>FBgn0051078</t>
  </si>
  <si>
    <t>FBgn0040972</t>
  </si>
  <si>
    <t>FBgn0036600</t>
  </si>
  <si>
    <t>FBgn0039818</t>
  </si>
  <si>
    <t>FBgn0037526</t>
  </si>
  <si>
    <t>FBgn0038549</t>
  </si>
  <si>
    <t>FBgn0038423</t>
  </si>
  <si>
    <t>FBgn0051327</t>
  </si>
  <si>
    <t>FBgn0030831</t>
  </si>
  <si>
    <t>FBgn0043865</t>
  </si>
  <si>
    <t>FBgn0051560</t>
  </si>
  <si>
    <t>FBgn0051323</t>
  </si>
  <si>
    <t>FBgn0035237</t>
  </si>
  <si>
    <t>FBgn0032479</t>
  </si>
  <si>
    <t>FBgn0030056</t>
  </si>
  <si>
    <t>FBgn0004047</t>
  </si>
  <si>
    <t>FBgn0035190</t>
  </si>
  <si>
    <t>FBgn0039330</t>
  </si>
  <si>
    <t>FBgn0032900</t>
  </si>
  <si>
    <t>FBgn0037472</t>
  </si>
  <si>
    <t>FBgn0015803</t>
  </si>
  <si>
    <t>FBgn0004394</t>
  </si>
  <si>
    <t>FBgn0053554</t>
  </si>
  <si>
    <t>FBgn0030584</t>
  </si>
  <si>
    <t>FBgn0038018</t>
  </si>
  <si>
    <t>FBgn0023095</t>
  </si>
  <si>
    <t>FBgn0052079</t>
  </si>
  <si>
    <t>FBgn0036602</t>
  </si>
  <si>
    <t>FBgn0033128</t>
  </si>
  <si>
    <t>FBgn0039801</t>
  </si>
  <si>
    <t>FBgn0036134</t>
  </si>
  <si>
    <t>FBgn0052391</t>
  </si>
  <si>
    <t>FBgn0050441</t>
  </si>
  <si>
    <t>FBgn0030905</t>
  </si>
  <si>
    <t>FBgn0002531</t>
  </si>
  <si>
    <t>FBgn0032504</t>
  </si>
  <si>
    <t>FBgn0053555</t>
  </si>
  <si>
    <t>FBgn0034000</t>
  </si>
  <si>
    <t>FBgn0028371</t>
  </si>
  <si>
    <t>FBgn0051561</t>
  </si>
  <si>
    <t>FBgn0036992</t>
  </si>
  <si>
    <t>FBgn0003462</t>
  </si>
  <si>
    <t>FBgn0038006</t>
  </si>
  <si>
    <t>FBgn0031139</t>
  </si>
  <si>
    <t>FBgn0259101</t>
  </si>
  <si>
    <t>FBgn0014455</t>
  </si>
  <si>
    <t>FBgn0040234</t>
  </si>
  <si>
    <t>FBgn0032896</t>
  </si>
  <si>
    <t>FBgn0045469</t>
  </si>
  <si>
    <t>FBgn0034470</t>
  </si>
  <si>
    <t>FBgn0004870</t>
  </si>
  <si>
    <t>FBgn0036196</t>
  </si>
  <si>
    <t>FBgn0052547</t>
  </si>
  <si>
    <t>FBgn0040700</t>
  </si>
  <si>
    <t>FBgn0052245</t>
  </si>
  <si>
    <t>FBgn0050099</t>
  </si>
  <si>
    <t>FBgn0058175</t>
  </si>
  <si>
    <t>FBgn0011817</t>
  </si>
  <si>
    <t>FBgn0035226</t>
  </si>
  <si>
    <t>FBgn0040034</t>
  </si>
  <si>
    <t>FBgn0031190</t>
  </si>
  <si>
    <t>FBgn0036599</t>
  </si>
  <si>
    <t>FBgn0052393</t>
  </si>
  <si>
    <t>FBgn0035209</t>
  </si>
  <si>
    <t>FBgn0036608</t>
  </si>
  <si>
    <t>FBgn0050094</t>
  </si>
  <si>
    <t>FBgn0037471</t>
  </si>
  <si>
    <t>FBgn0034858</t>
  </si>
  <si>
    <t>FBgn0025525</t>
  </si>
  <si>
    <t>FBgn0051084</t>
  </si>
  <si>
    <t>FBgn0051077</t>
  </si>
  <si>
    <t>FBgn0035366</t>
  </si>
  <si>
    <t>FBgn0038016</t>
  </si>
  <si>
    <t>FBgn0051171</t>
  </si>
  <si>
    <t>FBgn0039044</t>
  </si>
  <si>
    <t>FBgn0051999</t>
  </si>
  <si>
    <t>FBgn0010482</t>
  </si>
  <si>
    <t>FBgn0037500</t>
  </si>
  <si>
    <t>FBgn0039800</t>
  </si>
  <si>
    <t>FBgn0034478</t>
  </si>
  <si>
    <t>FBgn0030846</t>
  </si>
  <si>
    <t>FBgn0037067</t>
  </si>
  <si>
    <t>FBgn0015573</t>
  </si>
  <si>
    <t>FBgn0038548</t>
  </si>
  <si>
    <t>FBgn0051324</t>
  </si>
  <si>
    <t>FBgn0053868</t>
  </si>
  <si>
    <t>FBgn0028400</t>
  </si>
  <si>
    <t>FBgn0051676</t>
  </si>
  <si>
    <t>FBgn0032888</t>
  </si>
  <si>
    <t>FBgn0030595</t>
  </si>
  <si>
    <t>FBgn0050096</t>
  </si>
  <si>
    <t>FBgn0001149</t>
  </si>
  <si>
    <t>FBgn0032412</t>
  </si>
  <si>
    <t>FBgn0051314</t>
  </si>
  <si>
    <t>FBgn0010549</t>
  </si>
  <si>
    <t>FBgn0053558</t>
  </si>
  <si>
    <t>FBgn0032452</t>
  </si>
  <si>
    <t>FBgn0085375</t>
  </si>
  <si>
    <t>FBgn0015371</t>
  </si>
  <si>
    <t>FBgn0029153</t>
  </si>
  <si>
    <t>FBgn0037890</t>
  </si>
  <si>
    <t>FBgn0035570</t>
  </si>
  <si>
    <t>FBgn0035114</t>
  </si>
  <si>
    <t>FBgn0031208</t>
  </si>
  <si>
    <t>FBgn0027084</t>
  </si>
  <si>
    <t>FBgn0053557</t>
  </si>
  <si>
    <t>FBgn0052396</t>
  </si>
  <si>
    <t>FBgn0032457</t>
  </si>
  <si>
    <t>FBgn0038547</t>
  </si>
  <si>
    <t>FBgn0051086</t>
  </si>
  <si>
    <t>FBgn0053174</t>
  </si>
  <si>
    <t>FBgn0032894</t>
  </si>
  <si>
    <t>FBgn0259173</t>
  </si>
  <si>
    <t>FBgn0034741</t>
  </si>
  <si>
    <t>FBgn0036512</t>
  </si>
  <si>
    <t>FBgn0052548</t>
  </si>
  <si>
    <t>FBgn0042199</t>
  </si>
  <si>
    <t>FBgn0038730</t>
  </si>
  <si>
    <t>FBgn0051176</t>
  </si>
  <si>
    <t>FBgn0034468</t>
  </si>
  <si>
    <t>FBgn0052394</t>
  </si>
  <si>
    <t>FBgn0032413</t>
  </si>
  <si>
    <t>FBgn0020907</t>
  </si>
  <si>
    <t>FBgn0035248</t>
  </si>
  <si>
    <t>FBgn0036594</t>
  </si>
  <si>
    <t>FBgn0052398</t>
  </si>
  <si>
    <t>FBgn0037203</t>
  </si>
  <si>
    <t>FBgn0033132</t>
  </si>
  <si>
    <t>FBgn0036605</t>
  </si>
  <si>
    <t>FBgn0036128</t>
  </si>
  <si>
    <t>FBgn0000541</t>
  </si>
  <si>
    <t>FBgn0033159</t>
  </si>
  <si>
    <t>FBgn0033068</t>
  </si>
  <si>
    <t>FBgn0058088</t>
  </si>
  <si>
    <t>FBgn0037911</t>
  </si>
  <si>
    <t>FBgn0037993</t>
  </si>
  <si>
    <t>FBgn0032487</t>
  </si>
  <si>
    <t>FBgn0036923</t>
  </si>
  <si>
    <t>FBgn0030741</t>
  </si>
  <si>
    <t>FBgn0058176</t>
  </si>
  <si>
    <t>FBgn0003090</t>
  </si>
  <si>
    <t>FBgn0052397</t>
  </si>
  <si>
    <t>FBgn0051075</t>
  </si>
  <si>
    <t>FBgn0050447</t>
  </si>
  <si>
    <t>FBgn0038109</t>
  </si>
  <si>
    <t>FBgn0039435</t>
  </si>
  <si>
    <t>FBgn0030346</t>
  </si>
  <si>
    <t>FBgn0046706</t>
  </si>
  <si>
    <t>FBgn0039265</t>
  </si>
  <si>
    <t>FBgn0034795</t>
  </si>
  <si>
    <t>FBgn0016920</t>
  </si>
  <si>
    <t>FBgn0004625</t>
  </si>
  <si>
    <t>FBgn0010105</t>
  </si>
  <si>
    <t>FBgn0035562</t>
  </si>
  <si>
    <t>FBgn0028915</t>
  </si>
  <si>
    <t>FBgn0027083</t>
  </si>
  <si>
    <t>FBgn0033169</t>
  </si>
  <si>
    <t>FBgn0053910</t>
  </si>
  <si>
    <t>FBgn0050443</t>
  </si>
  <si>
    <t>FBgn0004174</t>
  </si>
  <si>
    <t>FBgn0064912</t>
  </si>
  <si>
    <t>FBgn0010110</t>
  </si>
  <si>
    <t>FBgn0051080</t>
  </si>
  <si>
    <t>FBgn0002709</t>
  </si>
  <si>
    <t>FBgn0029154</t>
  </si>
  <si>
    <t>FBgn0030835</t>
  </si>
  <si>
    <t>FBgn0033710</t>
  </si>
  <si>
    <t>FBgn0034650</t>
  </si>
  <si>
    <t>FBgn0050283</t>
  </si>
  <si>
    <t>FBgn0030859</t>
  </si>
  <si>
    <t>FBgn0038007</t>
  </si>
  <si>
    <t>FBgn0038009</t>
  </si>
  <si>
    <t>FBgn0027559</t>
  </si>
  <si>
    <t>FBgn0051172</t>
  </si>
  <si>
    <t>FBgn0000360</t>
  </si>
  <si>
    <t>FBgn0037325</t>
  </si>
  <si>
    <t>FBgn0031835</t>
  </si>
  <si>
    <t>FBgn0052081</t>
  </si>
  <si>
    <t>FBgn0039250</t>
  </si>
  <si>
    <t>FBgn0036593</t>
  </si>
  <si>
    <t>FBgn0025741</t>
  </si>
  <si>
    <t>FBgn0033153</t>
  </si>
  <si>
    <t>FBgn0050093</t>
  </si>
  <si>
    <t>FBgn0038865</t>
  </si>
  <si>
    <t>FBgn0033996</t>
  </si>
  <si>
    <t>FBgn0051320</t>
  </si>
  <si>
    <t>FBgn0035563</t>
  </si>
  <si>
    <t>FBgn0043825</t>
  </si>
  <si>
    <t>FBgn0028372</t>
  </si>
  <si>
    <t>FBgn0035564</t>
  </si>
  <si>
    <t>FBgn0039266</t>
  </si>
  <si>
    <t>FBgn0033174</t>
  </si>
  <si>
    <t>FBgn0004172</t>
  </si>
  <si>
    <t>FBgn0043532</t>
  </si>
  <si>
    <t>FBgn0058172</t>
  </si>
  <si>
    <t>FBgn0050446</t>
  </si>
  <si>
    <t>FBgn0039816</t>
  </si>
  <si>
    <t>FBgn0043002</t>
  </si>
  <si>
    <t>FBgn0031405</t>
  </si>
  <si>
    <t>FBgn0030847</t>
  </si>
  <si>
    <t>FBgn0033178</t>
  </si>
  <si>
    <t>FBgn0051072</t>
  </si>
  <si>
    <t>FBgn0041224</t>
  </si>
  <si>
    <t>FBgn0034519</t>
  </si>
  <si>
    <t>FBgn0030826</t>
  </si>
  <si>
    <t>FBgn0050440</t>
  </si>
  <si>
    <t>FBgn0040877</t>
  </si>
  <si>
    <t>FBgn0051082</t>
  </si>
  <si>
    <t>FBgn0031408</t>
  </si>
  <si>
    <t>FBgn0051174</t>
  </si>
  <si>
    <t>FBgn0036925</t>
  </si>
  <si>
    <t>FBgn0029092</t>
  </si>
  <si>
    <t>FBgn0030907</t>
  </si>
  <si>
    <t>FBgn0032481</t>
  </si>
  <si>
    <t>FBgn0058084</t>
  </si>
  <si>
    <t>FBgn0031887</t>
  </si>
  <si>
    <t>FBgn0051088</t>
  </si>
  <si>
    <t>FBgn0037277</t>
  </si>
  <si>
    <t>FBgn0036194</t>
  </si>
  <si>
    <t>FBgn0030840</t>
  </si>
  <si>
    <t>FBgn0041232</t>
  </si>
  <si>
    <t>FBgn0030266</t>
  </si>
  <si>
    <t>FBgn0036592</t>
  </si>
  <si>
    <t>FBgn0035423</t>
  </si>
  <si>
    <t>FBgn0010909</t>
  </si>
  <si>
    <t>FBgn0032475</t>
  </si>
  <si>
    <t>FBgn0030918</t>
  </si>
  <si>
    <t>FBgn0038033</t>
  </si>
  <si>
    <t>FBgn0051179</t>
  </si>
  <si>
    <t>FBgn0259223</t>
  </si>
  <si>
    <t>FBgn0053970</t>
  </si>
  <si>
    <t>FBgn0033233</t>
  </si>
  <si>
    <t>FBgn0058174</t>
  </si>
  <si>
    <t>FBgn0024941</t>
  </si>
  <si>
    <t>FBgn0042175</t>
  </si>
  <si>
    <t>FBgn0051081</t>
  </si>
  <si>
    <t>FBgn0051076</t>
  </si>
  <si>
    <t>FBgn0030638</t>
  </si>
  <si>
    <t>FBgn0033067</t>
  </si>
  <si>
    <t>FBgn0024943</t>
  </si>
  <si>
    <t>FBgn0038020</t>
  </si>
  <si>
    <t>FBgn0035186</t>
  </si>
  <si>
    <t>FBgn0032275</t>
  </si>
  <si>
    <t>FBgn0010215</t>
  </si>
  <si>
    <t>FBgn0030829</t>
  </si>
  <si>
    <t>FBgn0038845</t>
  </si>
  <si>
    <t>FBgn0010452</t>
  </si>
  <si>
    <t>FBgn0040513</t>
  </si>
  <si>
    <t>FBgn0033636</t>
  </si>
  <si>
    <t>FBgn0033259</t>
  </si>
  <si>
    <t>FBgn0040282</t>
  </si>
  <si>
    <t>FBID_KEY</t>
  </si>
  <si>
    <t>na</t>
  </si>
  <si>
    <t>Whole</t>
  </si>
  <si>
    <t>Serine proteases that were removed because they are either mutated in catalytic site (SPH) or contain the clip domain suggestive of a regulatory function</t>
  </si>
  <si>
    <t>Enrichment</t>
  </si>
  <si>
    <t xml:space="preserve">FBgn0261534; ; 1635161_at Accessions: NP_609710; NM_135866; GeneOntology: 0042742 / defense response to bacterium ; 0042832 / defense response to protozoan ; 0045087 / innate immune response ; </t>
  </si>
  <si>
    <t xml:space="preserve">1635161_at </t>
  </si>
  <si>
    <t>kappaB-Ras (CG30503 /// kappaB-Ras) FBgn0040513 /// FBgn0050503; FBgn0040513 /// FBgn0050503; 1630406_at Accessions: NP_001137612; /// NP_001137613; /// NP_610278; /// NP_724557; NM_001144140; /// NM_001144141; /// NM_136434; /// NM_165524; GeneOntology: 0006644 / phospholipid FBgn0040513:metabolic process ; 0016042 / lipid catabolic process ; 0043124 / negative regulation of I-kapp FlyMine data for FBgn0040513 /// FBgn0050503.</t>
  </si>
  <si>
    <t>FBgn0259110; CG15603 (mmd) FBgn0259110; FBgn0259110; 1638913_at Accessions: NP_001138200; /// NP_523358; /// NP_996475; NM_001144728; /// NM_078634; /// NM_206752; GeneOntology: 0006508 / proteolysis / FlyMine data for FBgn0259110.</t>
  </si>
  <si>
    <t>FBgn0260474; (CG1773 /// CG30002) FBgn0260474; FBgn0033439 /// FBgn0260474; 1624236_at </t>
  </si>
  <si>
    <t xml:space="preserve">beta-galactosidase (Ect3) FBgn0260746; FBgn0260746; 1624517_at Accessions: NP_650142; NM_141885; GeneOntology: 0005975 / carbohydrate metabolic process ; 0008152 / metabolic process ; 0035071 / salivary gland cell autophagic cell </t>
  </si>
  <si>
    <t>should be changed to 0 in adult</t>
  </si>
  <si>
    <t xml:space="preserve">chitinase-3 (Cht3) FBgn0250907; FBgn0250907; 1626417_at Accessions: NP_001036422; NM_001042957; GeneOntology: 0000272 / polysaccharide catabolic process ; 0005975 / carbohydrate metabolic process ; 0006030 / chitin metabolic pro </t>
  </si>
  <si>
    <t>Column1</t>
  </si>
  <si>
    <t>Genes with more than 0.5 enrichment in either larval midgut, hindgut, or salivary gland</t>
  </si>
  <si>
    <t>l(2)34Fc</t>
  </si>
  <si>
    <t>Cht2</t>
  </si>
  <si>
    <t>Ppn</t>
  </si>
  <si>
    <t>Acer</t>
  </si>
  <si>
    <t>Group</t>
  </si>
  <si>
    <t>Count</t>
  </si>
  <si>
    <t>Genes that are not expressed in the adult, but expressed in larval digestive tract</t>
  </si>
  <si>
    <t>beta-galactosidase activity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</si>
</sst>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x14ac:knownFonts="1">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9"/>
      <color theme="1"/>
      <name val="Calibri"/>
      <family val="2"/>
      <scheme val="minor"/>
    </font>
    <font>
      <b/>
      <sz val="9"/>
      <color theme="0"/>
      <name val="Calibri"/>
      <family val="2"/>
      <scheme val="minor"/>
    </font>
    <font>
      <b/>
      <sz val="11"/>
      <color theme="1"/>
      <name val="Calibri"/>
      <family val="2"/>
      <scheme val="minor"/>
    </font>
    <font>
      <u/>
      <sz val="11"/>
      <color theme="10"/>
      <name val="Calibri"/>
      <family val="2"/>
      <scheme val="minor"/>
    </font>
    <font>
      <sz val="13"/>
      <color rgb="FF000000"/>
      <name val="Tahoma"/>
      <family val="2"/>
    </font>
    <font>
      <sz val="10"/>
      <color rgb="FF777777"/>
      <name val="Tahoma"/>
      <family val="2"/>
    </font>
    <font>
      <sz val="10"/>
      <color theme="1"/>
      <name val="Tahoma"/>
      <family val="2"/>
    </font>
    <font>
      <sz val="8"/>
      <color rgb="FF000000"/>
      <name val="Courier New"/>
      <family val="3"/>
    </font>
    <font>
      <b/>
      <sz val="8"/>
      <color rgb="FF000000"/>
      <name val="Courier New"/>
      <family val="3"/>
    </font>
    <font>
      <sz val="11"/>
      <color theme="1"/>
      <name val="Courier New"/>
      <family val="3"/>
    </font>
    <font>
      <sz val="10"/>
      <color theme="1"/>
      <name val="Arial Unicode MS"/>
      <family val="2"/>
    </font>
    <font>
      <sz val="9"/>
      <color rgb="FF000000"/>
      <name val="Arial"/>
      <family val="2"/>
    </font>
    <font>
      <sz val="9"/>
      <color indexed="81"/>
      <name val="Tahoma"/>
      <family val="2"/>
    </font>
    <font>
      <b/>
      <sz val="9"/>
      <color indexed="81"/>
      <name val="Tahoma"/>
      <family val="2"/>
    </font>
    <font>
      <u/>
      <sz val="11"/>
      <color theme="11"/>
      <name val="Calibri"/>
      <family val="2"/>
      <scheme val="minor"/>
    </font>
    <font>
      <sz val="10"/>
      <color theme="1"/>
      <name val="Courier"/>
      <family val="3"/>
    </font>
    <font>
      <b/>
      <sz val="10"/>
      <color rgb="FF777777"/>
      <name val="Tahoma"/>
      <family val="2"/>
    </font>
    <font>
      <sz val="8"/>
      <color theme="1"/>
      <name val="Times New Roman"/>
      <family val="1"/>
    </font>
    <font>
      <sz val="11"/>
      <color rgb="FFFF0000"/>
      <name val="Calibri"/>
      <scheme val="minor"/>
    </font>
  </fonts>
  <fills count="1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0000"/>
        <bgColor indexed="64"/>
      </patternFill>
    </fill>
    <fill>
      <patternFill patternType="solid">
        <fgColor rgb="FF008000"/>
        <bgColor indexed="64"/>
      </patternFill>
    </fill>
    <fill>
      <patternFill patternType="solid">
        <fgColor theme="0" tint="-0.14999847407452621"/>
        <bgColor theme="0" tint="-0.14999847407452621"/>
      </patternFill>
    </fill>
    <fill>
      <patternFill patternType="solid">
        <fgColor rgb="FFFFFF00"/>
        <bgColor indexed="64"/>
      </patternFill>
    </fill>
    <fill>
      <patternFill patternType="solid">
        <fgColor rgb="FFF3F3F3"/>
        <bgColor indexed="64"/>
      </patternFill>
    </fill>
    <fill>
      <patternFill patternType="solid">
        <fgColor theme="0" tint="-0.249977111117893"/>
        <bgColor indexed="64"/>
      </patternFill>
    </fill>
    <fill>
      <patternFill patternType="solid">
        <fgColor theme="0"/>
        <bgColor indexed="64"/>
      </patternFill>
    </fill>
    <fill>
      <patternFill patternType="solid">
        <fgColor rgb="FFCCFFCC"/>
        <bgColor indexed="64"/>
      </patternFill>
    </fill>
  </fills>
  <borders count="16">
    <border>
      <left/>
      <right/>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style="double">
        <color rgb="FF3F3F3F"/>
      </left>
      <right/>
      <top style="double">
        <color rgb="FF3F3F3F"/>
      </top>
      <bottom style="double">
        <color rgb="FF3F3F3F"/>
      </bottom>
      <diagonal/>
    </border>
    <border>
      <left/>
      <right style="double">
        <color rgb="FF3F3F3F"/>
      </right>
      <top style="double">
        <color rgb="FF3F3F3F"/>
      </top>
      <bottom style="double">
        <color rgb="FF3F3F3F"/>
      </bottom>
      <diagonal/>
    </border>
    <border>
      <left/>
      <right/>
      <top/>
      <bottom style="medium">
        <color rgb="FF777777"/>
      </bottom>
      <diagonal/>
    </border>
    <border>
      <left/>
      <right/>
      <top style="medium">
        <color rgb="FF777777"/>
      </top>
      <bottom/>
      <diagonal/>
    </border>
    <border>
      <left/>
      <right/>
      <top style="thin">
        <color auto="1"/>
      </top>
      <bottom style="thin">
        <color auto="1"/>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s>
  <cellStyleXfs count="15">
    <xf numFmtId="0" fontId="0" fillId="0" borderId="0"/>
    <xf numFmtId="0" fontId="1" fillId="2" borderId="0" applyNumberFormat="0" applyBorder="0" applyAlignment="0" applyProtection="0"/>
    <xf numFmtId="0" fontId="2" fillId="3" borderId="0" applyNumberFormat="0" applyBorder="0" applyAlignment="0" applyProtection="0"/>
    <xf numFmtId="0" fontId="3" fillId="4" borderId="0" applyNumberFormat="0" applyBorder="0" applyAlignment="0" applyProtection="0"/>
    <xf numFmtId="0" fontId="4" fillId="5" borderId="1" applyNumberFormat="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cellStyleXfs>
  <cellXfs count="81">
    <xf numFmtId="0" fontId="0" fillId="0" borderId="0" xfId="0"/>
    <xf numFmtId="0" fontId="6" fillId="5" borderId="1" xfId="4" applyFont="1"/>
    <xf numFmtId="0" fontId="5" fillId="0" borderId="0" xfId="0" applyFont="1" applyAlignment="1"/>
    <xf numFmtId="0" fontId="6" fillId="5" borderId="1" xfId="4" applyFont="1" applyAlignment="1">
      <alignment horizontal="center"/>
    </xf>
    <xf numFmtId="0" fontId="5" fillId="0" borderId="0" xfId="0" applyFont="1" applyBorder="1" applyAlignment="1"/>
    <xf numFmtId="0" fontId="5" fillId="0" borderId="0" xfId="0" applyFont="1" applyBorder="1" applyAlignment="1">
      <alignment horizontal="center" vertical="top"/>
    </xf>
    <xf numFmtId="0" fontId="5" fillId="6" borderId="0" xfId="0" applyFont="1" applyFill="1" applyBorder="1" applyAlignment="1">
      <alignment horizontal="center" vertical="top"/>
    </xf>
    <xf numFmtId="0" fontId="5" fillId="7" borderId="0" xfId="0" applyFont="1" applyFill="1" applyBorder="1" applyAlignment="1">
      <alignment horizontal="center" vertical="top"/>
    </xf>
    <xf numFmtId="164" fontId="6" fillId="5" borderId="1" xfId="4" applyNumberFormat="1" applyFont="1"/>
    <xf numFmtId="164" fontId="5" fillId="6" borderId="0" xfId="0" applyNumberFormat="1" applyFont="1" applyFill="1" applyBorder="1" applyAlignment="1">
      <alignment horizontal="center" vertical="top"/>
    </xf>
    <xf numFmtId="164" fontId="5" fillId="7" borderId="0" xfId="0" applyNumberFormat="1" applyFont="1" applyFill="1" applyBorder="1" applyAlignment="1">
      <alignment horizontal="center" vertical="top"/>
    </xf>
    <xf numFmtId="164" fontId="5" fillId="0" borderId="0" xfId="0" applyNumberFormat="1" applyFont="1" applyBorder="1" applyAlignment="1">
      <alignment horizontal="center" vertical="top"/>
    </xf>
    <xf numFmtId="164" fontId="5" fillId="0" borderId="0" xfId="0" applyNumberFormat="1" applyFont="1" applyBorder="1" applyAlignment="1"/>
    <xf numFmtId="0" fontId="3" fillId="4" borderId="0" xfId="3" applyBorder="1" applyAlignment="1"/>
    <xf numFmtId="0" fontId="2" fillId="3" borderId="0" xfId="2" applyBorder="1" applyAlignment="1"/>
    <xf numFmtId="0" fontId="1" fillId="2" borderId="0" xfId="1" applyBorder="1" applyAlignment="1"/>
    <xf numFmtId="0" fontId="2" fillId="3" borderId="0" xfId="2" applyAlignment="1"/>
    <xf numFmtId="0" fontId="6" fillId="5" borderId="3" xfId="4" applyFont="1" applyBorder="1"/>
    <xf numFmtId="0" fontId="6" fillId="5" borderId="4" xfId="4" applyFont="1" applyBorder="1" applyAlignment="1">
      <alignment horizontal="center"/>
    </xf>
    <xf numFmtId="164" fontId="6" fillId="5" borderId="2" xfId="4" applyNumberFormat="1" applyFont="1" applyBorder="1"/>
    <xf numFmtId="0" fontId="0" fillId="8" borderId="0" xfId="0" applyFont="1" applyFill="1"/>
    <xf numFmtId="0" fontId="0" fillId="0" borderId="0" xfId="0" applyFont="1"/>
    <xf numFmtId="0" fontId="7" fillId="0" borderId="0" xfId="0" applyFont="1"/>
    <xf numFmtId="0" fontId="7" fillId="8" borderId="0" xfId="0" applyFont="1" applyFill="1"/>
    <xf numFmtId="0" fontId="0" fillId="9" borderId="0" xfId="0" applyFill="1"/>
    <xf numFmtId="0" fontId="11" fillId="0" borderId="0" xfId="0" applyFont="1" applyAlignment="1">
      <alignment horizontal="center" vertical="top" wrapText="1"/>
    </xf>
    <xf numFmtId="0" fontId="8" fillId="0" borderId="0" xfId="5" applyAlignment="1">
      <alignment horizontal="center" vertical="top" wrapText="1"/>
    </xf>
    <xf numFmtId="0" fontId="11" fillId="7" borderId="0" xfId="0" applyFont="1" applyFill="1" applyAlignment="1">
      <alignment horizontal="center" vertical="top" wrapText="1"/>
    </xf>
    <xf numFmtId="0" fontId="11" fillId="6" borderId="0" xfId="0" applyFont="1" applyFill="1" applyAlignment="1">
      <alignment horizontal="center" vertical="top" wrapText="1"/>
    </xf>
    <xf numFmtId="0" fontId="11" fillId="0" borderId="5" xfId="0" applyFont="1" applyBorder="1" applyAlignment="1">
      <alignment horizontal="center" vertical="top" wrapText="1"/>
    </xf>
    <xf numFmtId="0" fontId="0" fillId="0" borderId="0" xfId="0" applyAlignment="1">
      <alignment horizontal="center"/>
    </xf>
    <xf numFmtId="0" fontId="0" fillId="0" borderId="7" xfId="0" applyBorder="1"/>
    <xf numFmtId="0" fontId="8" fillId="0" borderId="8" xfId="5" applyBorder="1" applyAlignment="1">
      <alignment vertical="center" wrapText="1"/>
    </xf>
    <xf numFmtId="0" fontId="8" fillId="0" borderId="6" xfId="5" applyBorder="1" applyAlignment="1">
      <alignment horizontal="center" vertical="center" wrapText="1"/>
    </xf>
    <xf numFmtId="0" fontId="8" fillId="0" borderId="0" xfId="5" applyBorder="1" applyAlignment="1">
      <alignment vertical="center" wrapText="1"/>
    </xf>
    <xf numFmtId="0" fontId="11" fillId="0" borderId="0" xfId="0" applyFont="1" applyAlignment="1">
      <alignment horizontal="left" vertical="top" wrapText="1"/>
    </xf>
    <xf numFmtId="0" fontId="10" fillId="10" borderId="8" xfId="0" applyFont="1" applyFill="1" applyBorder="1" applyAlignment="1">
      <alignment horizontal="center" vertical="center" wrapText="1"/>
    </xf>
    <xf numFmtId="0" fontId="11" fillId="8" borderId="0" xfId="0" applyFont="1" applyFill="1" applyAlignment="1">
      <alignment horizontal="left" vertical="top" wrapText="1"/>
    </xf>
    <xf numFmtId="11" fontId="0" fillId="0" borderId="0" xfId="0" applyNumberFormat="1"/>
    <xf numFmtId="0" fontId="12" fillId="0" borderId="0" xfId="0" applyFont="1" applyAlignment="1">
      <alignment vertical="center" wrapText="1"/>
    </xf>
    <xf numFmtId="0" fontId="8" fillId="0" borderId="9" xfId="5" applyBorder="1" applyAlignment="1">
      <alignment horizontal="left" vertical="center" wrapText="1"/>
    </xf>
    <xf numFmtId="0" fontId="14" fillId="0" borderId="9" xfId="0" applyFont="1" applyBorder="1" applyAlignment="1">
      <alignment vertical="center" wrapText="1"/>
    </xf>
    <xf numFmtId="0" fontId="8" fillId="0" borderId="9" xfId="5" applyBorder="1" applyAlignment="1">
      <alignment vertical="center" wrapText="1"/>
    </xf>
    <xf numFmtId="0" fontId="15" fillId="0" borderId="9" xfId="0" applyFont="1" applyBorder="1" applyAlignment="1">
      <alignment vertical="center"/>
    </xf>
    <xf numFmtId="0" fontId="8" fillId="0" borderId="9" xfId="5" applyBorder="1" applyAlignment="1">
      <alignment vertical="center"/>
    </xf>
    <xf numFmtId="0" fontId="8" fillId="0" borderId="0" xfId="5"/>
    <xf numFmtId="0" fontId="16" fillId="0" borderId="0" xfId="0" applyFont="1"/>
    <xf numFmtId="0" fontId="16" fillId="9" borderId="0" xfId="0" applyFont="1" applyFill="1"/>
    <xf numFmtId="0" fontId="0" fillId="0" borderId="2" xfId="0" applyBorder="1"/>
    <xf numFmtId="0" fontId="0" fillId="0" borderId="13" xfId="0" applyFill="1" applyBorder="1"/>
    <xf numFmtId="0" fontId="11" fillId="0" borderId="0" xfId="0" applyFont="1" applyBorder="1" applyAlignment="1">
      <alignment horizontal="center" vertical="top" wrapText="1"/>
    </xf>
    <xf numFmtId="0" fontId="8" fillId="0" borderId="0" xfId="5" applyBorder="1" applyAlignment="1">
      <alignment horizontal="center" vertical="top" wrapText="1"/>
    </xf>
    <xf numFmtId="0" fontId="11" fillId="6" borderId="0" xfId="0" applyFont="1" applyFill="1" applyBorder="1" applyAlignment="1">
      <alignment horizontal="center" vertical="top" wrapText="1"/>
    </xf>
    <xf numFmtId="0" fontId="11" fillId="7" borderId="0" xfId="0" applyFont="1" applyFill="1" applyBorder="1" applyAlignment="1">
      <alignment horizontal="center" vertical="top" wrapText="1"/>
    </xf>
    <xf numFmtId="0" fontId="0" fillId="0" borderId="0" xfId="0" applyBorder="1"/>
    <xf numFmtId="0" fontId="11" fillId="8" borderId="0" xfId="0" applyFont="1" applyFill="1" applyAlignment="1">
      <alignment horizontal="center" vertical="top" wrapText="1"/>
    </xf>
    <xf numFmtId="0" fontId="11" fillId="8" borderId="0" xfId="0" applyFont="1" applyFill="1" applyBorder="1" applyAlignment="1">
      <alignment horizontal="center" vertical="top" wrapText="1"/>
    </xf>
    <xf numFmtId="0" fontId="11" fillId="8" borderId="5" xfId="0" applyFont="1" applyFill="1" applyBorder="1" applyAlignment="1">
      <alignment horizontal="center" vertical="top" wrapText="1"/>
    </xf>
    <xf numFmtId="0" fontId="20" fillId="0" borderId="0" xfId="0" applyFont="1" applyAlignment="1">
      <alignment vertical="center"/>
    </xf>
    <xf numFmtId="0" fontId="0" fillId="0" borderId="5" xfId="0" applyBorder="1"/>
    <xf numFmtId="0" fontId="22" fillId="0" borderId="14" xfId="0" applyFont="1" applyBorder="1" applyAlignment="1">
      <alignment vertical="center" wrapText="1"/>
    </xf>
    <xf numFmtId="0" fontId="8" fillId="0" borderId="14" xfId="5" applyBorder="1" applyAlignment="1">
      <alignment vertical="center" wrapText="1"/>
    </xf>
    <xf numFmtId="0" fontId="21" fillId="10" borderId="7" xfId="0" applyFont="1" applyFill="1" applyBorder="1" applyAlignment="1">
      <alignment horizontal="center" vertical="center" wrapText="1"/>
    </xf>
    <xf numFmtId="0" fontId="22" fillId="0" borderId="0" xfId="0" applyFont="1" applyBorder="1" applyAlignment="1">
      <alignment vertical="center" wrapText="1"/>
    </xf>
    <xf numFmtId="0" fontId="0" fillId="11" borderId="0" xfId="0" applyFill="1"/>
    <xf numFmtId="0" fontId="22" fillId="11" borderId="14" xfId="0" applyFont="1" applyFill="1" applyBorder="1" applyAlignment="1">
      <alignment vertical="center" wrapText="1"/>
    </xf>
    <xf numFmtId="0" fontId="0" fillId="0" borderId="0" xfId="0"/>
    <xf numFmtId="0" fontId="8" fillId="0" borderId="6" xfId="5" applyBorder="1" applyAlignment="1">
      <alignment horizontal="center" vertical="center" wrapText="1"/>
    </xf>
    <xf numFmtId="0" fontId="8" fillId="0" borderId="2" xfId="5" applyBorder="1" applyAlignment="1">
      <alignment horizontal="center" vertical="center" wrapText="1"/>
    </xf>
    <xf numFmtId="0" fontId="9" fillId="0" borderId="0" xfId="0" applyFont="1" applyBorder="1" applyAlignment="1">
      <alignment horizontal="center" vertical="center" wrapText="1"/>
    </xf>
    <xf numFmtId="0" fontId="8" fillId="0" borderId="8" xfId="5" applyBorder="1" applyAlignment="1">
      <alignment horizontal="center" vertical="center" wrapText="1"/>
    </xf>
    <xf numFmtId="0" fontId="8" fillId="0" borderId="0" xfId="5" applyBorder="1" applyAlignment="1">
      <alignment horizontal="center" vertical="center" wrapText="1"/>
    </xf>
    <xf numFmtId="0" fontId="0" fillId="0" borderId="2" xfId="0" applyBorder="1" applyAlignment="1">
      <alignment horizontal="center"/>
    </xf>
    <xf numFmtId="0" fontId="13" fillId="0" borderId="0" xfId="0" applyFont="1" applyAlignment="1">
      <alignment horizontal="center"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0" fillId="0" borderId="15" xfId="0" applyBorder="1" applyAlignment="1">
      <alignment horizontal="center"/>
    </xf>
    <xf numFmtId="0" fontId="23" fillId="0" borderId="0" xfId="0" applyFont="1"/>
    <xf numFmtId="0" fontId="0" fillId="12" borderId="0" xfId="0" applyFill="1"/>
    <xf numFmtId="0" fontId="0" fillId="13" borderId="0" xfId="0" applyFill="1"/>
  </cellXfs>
  <cellStyles count="15">
    <cellStyle name="Bad" xfId="2" builtinId="27"/>
    <cellStyle name="Check Cell" xfId="4" builtinId="23"/>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Good" xfId="1" builtinId="26"/>
    <cellStyle name="Hyperlink" xfId="5" builtinId="8"/>
    <cellStyle name="Neutral" xfId="3" builtinId="28"/>
    <cellStyle name="Normal" xfId="0" builtinId="0"/>
  </cellStyles>
  <dxfs count="50">
    <dxf>
      <numFmt numFmtId="0" formatCode="General"/>
    </dxf>
    <dxf>
      <numFmt numFmtId="0" formatCode="General"/>
    </dxf>
    <dxf>
      <numFmt numFmtId="0" formatCode="General"/>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0"/>
        <color theme="1"/>
        <name val="Tahoma"/>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0"/>
        <color theme="1"/>
        <name val="Tahoma"/>
        <scheme val="none"/>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10"/>
        <color theme="1"/>
        <name val="Tahoma"/>
        <scheme val="none"/>
      </font>
      <alignment horizontal="left" vertical="top" textRotation="0" wrapText="1" indent="0" justifyLastLine="0" shrinkToFit="0" readingOrder="0"/>
    </dxf>
    <dxf>
      <font>
        <b val="0"/>
        <i val="0"/>
        <strike val="0"/>
        <condense val="0"/>
        <extend val="0"/>
        <outline val="0"/>
        <shadow val="0"/>
        <u val="none"/>
        <vertAlign val="baseline"/>
        <sz val="10"/>
        <color theme="1"/>
        <name val="Tahoma"/>
        <scheme val="none"/>
      </font>
      <alignment horizontal="left" vertical="top" textRotation="0" wrapText="1" indent="0" justifyLastLine="0" shrinkToFit="0" readingOrder="0"/>
    </dxf>
    <dxf>
      <font>
        <b val="0"/>
        <i val="0"/>
        <strike val="0"/>
        <condense val="0"/>
        <extend val="0"/>
        <outline val="0"/>
        <shadow val="0"/>
        <u val="none"/>
        <vertAlign val="baseline"/>
        <sz val="10"/>
        <color theme="1"/>
        <name val="Tahoma"/>
        <scheme val="none"/>
      </font>
      <alignment horizontal="left" vertical="top" textRotation="0" wrapText="1" indent="0" justifyLastLine="0" shrinkToFit="0" readingOrder="0"/>
    </dxf>
    <dxf>
      <font>
        <b val="0"/>
        <i val="0"/>
        <strike val="0"/>
        <condense val="0"/>
        <extend val="0"/>
        <outline val="0"/>
        <shadow val="0"/>
        <u val="none"/>
        <vertAlign val="baseline"/>
        <sz val="10"/>
        <color theme="1"/>
        <name val="Tahoma"/>
        <scheme val="none"/>
      </font>
      <numFmt numFmtId="0" formatCode="Genera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numFmt numFmtId="0" formatCode="General"/>
      <alignment horizontal="center" vertical="top" textRotation="0" wrapText="1" indent="0" justifyLastLine="0" shrinkToFit="0" readingOrder="0"/>
    </dxf>
    <dxf>
      <font>
        <b val="0"/>
        <i val="0"/>
        <strike val="0"/>
        <condense val="0"/>
        <extend val="0"/>
        <outline val="0"/>
        <shadow val="0"/>
        <u val="none"/>
        <vertAlign val="baseline"/>
        <sz val="10"/>
        <color theme="1"/>
        <name val="Tahoma"/>
        <scheme val="none"/>
      </font>
      <alignment horizontal="center" vertical="top" textRotation="0" wrapText="1" indent="0" justifyLastLine="0" shrinkToFit="0" readingOrder="0"/>
    </dxf>
    <dxf>
      <border outline="0">
        <top style="thin">
          <color indexed="64"/>
        </top>
      </border>
    </dxf>
    <dxf>
      <font>
        <b val="0"/>
        <i val="0"/>
        <strike val="0"/>
        <condense val="0"/>
        <extend val="0"/>
        <outline val="0"/>
        <shadow val="0"/>
        <u val="none"/>
        <vertAlign val="baseline"/>
        <sz val="10"/>
        <color theme="1"/>
        <name val="Tahoma"/>
        <scheme val="none"/>
      </font>
      <fill>
        <patternFill patternType="solid">
          <fgColor indexed="64"/>
          <bgColor rgb="FFFF0000"/>
        </patternFill>
      </fill>
      <alignment horizontal="center"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0"/>
        <color rgb="FF777777"/>
        <name val="Tahoma"/>
        <scheme val="none"/>
      </font>
      <fill>
        <patternFill patternType="solid">
          <fgColor indexed="64"/>
          <bgColor rgb="FFF3F3F3"/>
        </patternFill>
      </fill>
      <alignment horizontal="center" vertical="center" textRotation="0" wrapText="1" indent="0" justifyLastLine="0" shrinkToFit="0" readingOrder="0"/>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tables/table1.xml><?xml version="1.0" encoding="utf-8"?>
<table xmlns="http://schemas.openxmlformats.org/spreadsheetml/2006/main" id="3" name="Table3" displayName="Table3" ref="A10:AQ747" totalsRowShown="0" headerRowDxfId="47" dataDxfId="45" headerRowBorderDxfId="46" tableBorderDxfId="44">
  <autoFilter ref="A10:AQ747"/>
  <sortState ref="A11:AQ747">
    <sortCondition ref="C10:C747"/>
  </sortState>
  <tableColumns count="43">
    <tableColumn id="1" name="gene" dataDxfId="43"/>
    <tableColumn id="49" name="link" dataDxfId="42">
      <calculatedColumnFormula>HYPERLINK("http://flybase.org/reports/"&amp;VLOOKUP(Table3[[#This Row],[gene]],'Flybqse ID for link'!A:B,2,FALSE)&amp;".html",Table3[[#This Row],[gene]])</calculatedColumnFormula>
    </tableColumn>
    <tableColumn id="41" name="remove" dataDxfId="41"/>
    <tableColumn id="2" name="Name" dataDxfId="40">
      <calculatedColumnFormula>VLOOKUP(A11,'Flybase batch'!$A:$E,2,FALSE)</calculatedColumnFormula>
    </tableColumn>
    <tableColumn id="42" name="Column1" dataDxfId="39">
      <calculatedColumnFormula>COUNTIF('Genes Expressed in larvae only'!A:A,Table3[[#This Row],[gene]])</calculatedColumnFormula>
    </tableColumn>
    <tableColumn id="3" name="GO_BIOLOGICAL_PROCESS" dataDxfId="38">
      <calculatedColumnFormula>VLOOKUP(A11,'Flybase batch'!$A:$E,3,FALSE)</calculatedColumnFormula>
    </tableColumn>
    <tableColumn id="4" name="GO_CELLULAR_COMPONENT" dataDxfId="37">
      <calculatedColumnFormula>VLOOKUP(A11,'Flybase batch'!$A:$E,4,FALSE)</calculatedColumnFormula>
    </tableColumn>
    <tableColumn id="5" name="GO_MOLECULAR_FUNCTION" dataDxfId="36"/>
    <tableColumn id="50" name="group" dataDxfId="35"/>
    <tableColumn id="39" name="Ross paper data" dataDxfId="34"/>
    <tableColumn id="6" name="Signal peptide?" dataDxfId="33">
      <calculatedColumnFormula>VLOOKUP(A11,'SignalP unique values'!A:D,2,FALSE)</calculatedColumnFormula>
    </tableColumn>
    <tableColumn id="7" name="Cleavage position" dataDxfId="32">
      <calculatedColumnFormula>VLOOKUP(A11,'SignalP unique values'!A:D,3,FALSE)</calculatedColumnFormula>
    </tableColumn>
    <tableColumn id="8" name="Cleavage site" dataDxfId="31">
      <calculatedColumnFormula>VLOOKUP(A11,'SignalP unique values'!A:D,4,FALSE)</calculatedColumnFormula>
    </tableColumn>
    <tableColumn id="9" name="probe" dataDxfId="30" dataCellStyle="Hyperlink"/>
    <tableColumn id="10" name="brain" dataDxfId="29"/>
    <tableColumn id="11" name="head" dataDxfId="28"/>
    <tableColumn id="12" name="crop" dataDxfId="27"/>
    <tableColumn id="13" name="midgut" dataDxfId="26"/>
    <tableColumn id="14" name="hindgut" dataDxfId="25"/>
    <tableColumn id="15" name="tubule" dataDxfId="24"/>
    <tableColumn id="16" name="ovary"/>
    <tableColumn id="17" name="testis" dataDxfId="23"/>
    <tableColumn id="18" name="acc" dataDxfId="22"/>
    <tableColumn id="19" name="l_tubule" dataDxfId="21"/>
    <tableColumn id="20" name="l_fatbody" dataDxfId="20"/>
    <tableColumn id="21" name="ta_ganglion" dataDxfId="19"/>
    <tableColumn id="22" name="carcass" dataDxfId="18"/>
    <tableColumn id="23" name="sgland" dataDxfId="17"/>
    <tableColumn id="24" name="whole" dataDxfId="16"/>
    <tableColumn id="25" name="brain2" dataDxfId="15"/>
    <tableColumn id="26" name="head3" dataDxfId="14"/>
    <tableColumn id="27" name="crop4" dataDxfId="13"/>
    <tableColumn id="28" name="midgut5" dataDxfId="12"/>
    <tableColumn id="29" name="hindgut6" dataDxfId="11"/>
    <tableColumn id="30" name="tubule7" dataDxfId="10"/>
    <tableColumn id="31" name="ovary8"/>
    <tableColumn id="32" name="testis9" dataDxfId="9"/>
    <tableColumn id="33" name="acc10" dataDxfId="8"/>
    <tableColumn id="34" name="l_tubule11" dataDxfId="7"/>
    <tableColumn id="35" name="l_fatbody12" dataDxfId="6"/>
    <tableColumn id="36" name="ta_ganglion13" dataDxfId="5"/>
    <tableColumn id="37" name="carcass14" dataDxfId="4"/>
    <tableColumn id="38" name="sgland15" dataDxfId="3"/>
  </tableColumns>
  <tableStyleInfo name="TableStyleLight1" showFirstColumn="0" showLastColumn="0" showRowStripes="1" showColumnStripes="0"/>
</table>
</file>

<file path=xl/tables/table2.xml><?xml version="1.0" encoding="utf-8"?>
<table xmlns="http://schemas.openxmlformats.org/spreadsheetml/2006/main" id="1" name="Table1" displayName="Table1" ref="G1:H30" totalsRowShown="0">
  <autoFilter ref="G1:H30"/>
  <sortState ref="G2:H30">
    <sortCondition descending="1" ref="H1:H30"/>
  </sortState>
  <tableColumns count="2">
    <tableColumn id="1" name="Group"/>
    <tableColumn id="2" name="Count" dataDxfId="2">
      <calculatedColumnFormula>COUNTIFS(Table3[group],Table1[[#This Row],[Group]],Table3[remove],"&lt;2")</calculatedColumnFormula>
    </tableColumn>
  </tableColumns>
  <tableStyleInfo name="TableStyleLight1" showFirstColumn="0" showLastColumn="0" showRowStripes="1" showColumnStripes="0"/>
</table>
</file>

<file path=xl/tables/table3.xml><?xml version="1.0" encoding="utf-8"?>
<table xmlns="http://schemas.openxmlformats.org/spreadsheetml/2006/main" id="2" name="Table2" displayName="Table2" ref="A2:O1144" totalsRowShown="0">
  <autoFilter ref="A2:O1144"/>
  <sortState ref="A3:O1144">
    <sortCondition ref="B2:B1144"/>
  </sortState>
  <tableColumns count="15">
    <tableColumn id="1" name="name"/>
    <tableColumn id="17" name="plain CG"/>
    <tableColumn id="2" name="Cmax"/>
    <tableColumn id="3" name="pos"/>
    <tableColumn id="4" name="Ymax"/>
    <tableColumn id="5" name="pos2"/>
    <tableColumn id="6" name="Smax"/>
    <tableColumn id="7" name="pos3"/>
    <tableColumn id="8" name="Smean"/>
    <tableColumn id="9" name="D"/>
    <tableColumn id="10" name="?"/>
    <tableColumn id="11" name="Dmaxcut"/>
    <tableColumn id="12" name="Networks-used"/>
    <tableColumn id="16" name="cleavage site" dataDxfId="1">
      <calculatedColumnFormula>MID(Table2[[#This Row],[Uncleaved Sequence]],Table2[[#This Row],[pos2]]-3,3)&amp;"-"&amp;MID(Table2[[#This Row],[Uncleaved Sequence]],Table2[[#This Row],[pos2]],3)</calculatedColumnFormula>
    </tableColumn>
    <tableColumn id="15" name="Uncleaved Sequence" dataDxfId="0">
      <calculatedColumnFormula>VLOOKUP(Table2[[#This Row],[name]],Sheet2!B:D,3,FALSE)</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83" Type="http://schemas.openxmlformats.org/officeDocument/2006/relationships/hyperlink" Target="http://flyatlas.org/probeset.cgi?name=1641413_s_at" TargetMode="External"/><Relationship Id="rId284" Type="http://schemas.openxmlformats.org/officeDocument/2006/relationships/hyperlink" Target="http://flyatlas.org/probeset.cgi?name=1624285_at" TargetMode="External"/><Relationship Id="rId285" Type="http://schemas.openxmlformats.org/officeDocument/2006/relationships/hyperlink" Target="http://flyatlas.org/probeset.cgi?name=1637432_at" TargetMode="External"/><Relationship Id="rId286" Type="http://schemas.openxmlformats.org/officeDocument/2006/relationships/hyperlink" Target="http://flyatlas.org/probeset.cgi?name=1629729_at" TargetMode="External"/><Relationship Id="rId287" Type="http://schemas.openxmlformats.org/officeDocument/2006/relationships/hyperlink" Target="http://flyatlas.org/probeset.cgi?name=1624092_at" TargetMode="External"/><Relationship Id="rId288" Type="http://schemas.openxmlformats.org/officeDocument/2006/relationships/hyperlink" Target="http://flyatlas.org/probeset.cgi?name=1636164_s_at" TargetMode="External"/><Relationship Id="rId289" Type="http://schemas.openxmlformats.org/officeDocument/2006/relationships/hyperlink" Target="http://flyatlas.org/probeset.cgi?name=1624088_at" TargetMode="External"/><Relationship Id="rId170" Type="http://schemas.openxmlformats.org/officeDocument/2006/relationships/hyperlink" Target="http://flyatlas.org/probeset.cgi?name=1640952_at" TargetMode="External"/><Relationship Id="rId171" Type="http://schemas.openxmlformats.org/officeDocument/2006/relationships/hyperlink" Target="http://flyatlas.org/probeset.cgi?name=1634848_at" TargetMode="External"/><Relationship Id="rId172" Type="http://schemas.openxmlformats.org/officeDocument/2006/relationships/hyperlink" Target="http://flyatlas.org/probeset.cgi?name=1626889_at" TargetMode="External"/><Relationship Id="rId173" Type="http://schemas.openxmlformats.org/officeDocument/2006/relationships/hyperlink" Target="http://flyatlas.org/probeset.cgi?name=1627657_at" TargetMode="External"/><Relationship Id="rId174" Type="http://schemas.openxmlformats.org/officeDocument/2006/relationships/hyperlink" Target="http://flyatlas.org/probeset.cgi?name=1626783_at" TargetMode="External"/><Relationship Id="rId175" Type="http://schemas.openxmlformats.org/officeDocument/2006/relationships/hyperlink" Target="http://flyatlas.org/probeset.cgi?name=1634207_at" TargetMode="External"/><Relationship Id="rId176" Type="http://schemas.openxmlformats.org/officeDocument/2006/relationships/hyperlink" Target="http://flyatlas.org/probeset.cgi?name=1636007_at" TargetMode="External"/><Relationship Id="rId177" Type="http://schemas.openxmlformats.org/officeDocument/2006/relationships/hyperlink" Target="http://flyatlas.org/probeset.cgi?name=1635812_at" TargetMode="External"/><Relationship Id="rId178" Type="http://schemas.openxmlformats.org/officeDocument/2006/relationships/hyperlink" Target="http://flyatlas.org/probeset.cgi?name=1623158_s_at" TargetMode="External"/><Relationship Id="rId179" Type="http://schemas.openxmlformats.org/officeDocument/2006/relationships/hyperlink" Target="http://flyatlas.org/probeset.cgi?name=1623692_s_at" TargetMode="External"/><Relationship Id="rId290" Type="http://schemas.openxmlformats.org/officeDocument/2006/relationships/hyperlink" Target="http://flyatlas.org/probeset.cgi?name=1623775_at" TargetMode="External"/><Relationship Id="rId291" Type="http://schemas.openxmlformats.org/officeDocument/2006/relationships/hyperlink" Target="http://flyatlas.org/probeset.cgi?name=1626201_at" TargetMode="External"/><Relationship Id="rId292" Type="http://schemas.openxmlformats.org/officeDocument/2006/relationships/hyperlink" Target="http://flyatlas.org/probeset.cgi?name=1632895_at" TargetMode="External"/><Relationship Id="rId293" Type="http://schemas.openxmlformats.org/officeDocument/2006/relationships/hyperlink" Target="http://flyatlas.org/probeset.cgi?name=1627281_at" TargetMode="External"/><Relationship Id="rId294" Type="http://schemas.openxmlformats.org/officeDocument/2006/relationships/hyperlink" Target="http://flyatlas.org/probeset.cgi?name=1631537_at" TargetMode="External"/><Relationship Id="rId295" Type="http://schemas.openxmlformats.org/officeDocument/2006/relationships/hyperlink" Target="http://flyatlas.org/probeset.cgi?name=1636567_at" TargetMode="External"/><Relationship Id="rId296" Type="http://schemas.openxmlformats.org/officeDocument/2006/relationships/hyperlink" Target="http://flyatlas.org/probeset.cgi?name=1623969_at" TargetMode="External"/><Relationship Id="rId297" Type="http://schemas.openxmlformats.org/officeDocument/2006/relationships/hyperlink" Target="http://flyatlas.org/probeset.cgi?name=1628126_at" TargetMode="External"/><Relationship Id="rId298" Type="http://schemas.openxmlformats.org/officeDocument/2006/relationships/hyperlink" Target="http://flyatlas.org/probeset.cgi?name=1640666_at" TargetMode="External"/><Relationship Id="rId299" Type="http://schemas.openxmlformats.org/officeDocument/2006/relationships/hyperlink" Target="http://flyatlas.org/probeset.cgi?name=1633893_at" TargetMode="External"/><Relationship Id="rId180" Type="http://schemas.openxmlformats.org/officeDocument/2006/relationships/hyperlink" Target="http://flyatlas.org/probeset.cgi?name=1632924_at" TargetMode="External"/><Relationship Id="rId181" Type="http://schemas.openxmlformats.org/officeDocument/2006/relationships/hyperlink" Target="http://flyatlas.org/probeset.cgi?name=1626524_at" TargetMode="External"/><Relationship Id="rId182" Type="http://schemas.openxmlformats.org/officeDocument/2006/relationships/hyperlink" Target="http://flyatlas.org/probeset.cgi?name=1641234_at" TargetMode="External"/><Relationship Id="rId183" Type="http://schemas.openxmlformats.org/officeDocument/2006/relationships/hyperlink" Target="http://flyatlas.org/probeset.cgi?name=1631986_at" TargetMode="External"/><Relationship Id="rId184" Type="http://schemas.openxmlformats.org/officeDocument/2006/relationships/hyperlink" Target="http://flyatlas.org/probeset.cgi?name=1627542_at" TargetMode="External"/><Relationship Id="rId185" Type="http://schemas.openxmlformats.org/officeDocument/2006/relationships/hyperlink" Target="http://flyatlas.org/probeset.cgi?name=1625027_a_at" TargetMode="External"/><Relationship Id="rId186" Type="http://schemas.openxmlformats.org/officeDocument/2006/relationships/hyperlink" Target="http://flyatlas.org/probeset.cgi?name=1625892_a_at" TargetMode="External"/><Relationship Id="rId187" Type="http://schemas.openxmlformats.org/officeDocument/2006/relationships/hyperlink" Target="http://flyatlas.org/probeset.cgi?name=1633667_at" TargetMode="External"/><Relationship Id="rId188" Type="http://schemas.openxmlformats.org/officeDocument/2006/relationships/hyperlink" Target="http://flyatlas.org/probeset.cgi?name=1624590_at" TargetMode="External"/><Relationship Id="rId189" Type="http://schemas.openxmlformats.org/officeDocument/2006/relationships/hyperlink" Target="http://flyatlas.org/probeset.cgi?name=1637674_at" TargetMode="External"/><Relationship Id="rId700" Type="http://schemas.openxmlformats.org/officeDocument/2006/relationships/table" Target="../tables/table1.xml"/><Relationship Id="rId701" Type="http://schemas.openxmlformats.org/officeDocument/2006/relationships/comments" Target="../comments1.xml"/><Relationship Id="rId10" Type="http://schemas.openxmlformats.org/officeDocument/2006/relationships/hyperlink" Target="http://flyatlas.org/probeset.cgi?name=1624700_a_at" TargetMode="External"/><Relationship Id="rId11" Type="http://schemas.openxmlformats.org/officeDocument/2006/relationships/hyperlink" Target="http://flyatlas.org/probeset.cgi?name=1637358_at" TargetMode="External"/><Relationship Id="rId12" Type="http://schemas.openxmlformats.org/officeDocument/2006/relationships/hyperlink" Target="http://flyatlas.org/probeset.cgi?name=1637757_at" TargetMode="External"/><Relationship Id="rId190" Type="http://schemas.openxmlformats.org/officeDocument/2006/relationships/hyperlink" Target="http://flyatlas.org/probeset.cgi?name=1634323_at" TargetMode="External"/><Relationship Id="rId191" Type="http://schemas.openxmlformats.org/officeDocument/2006/relationships/hyperlink" Target="http://flyatlas.org/probeset.cgi?name=1629308_at" TargetMode="External"/><Relationship Id="rId192" Type="http://schemas.openxmlformats.org/officeDocument/2006/relationships/hyperlink" Target="http://flyatlas.org/probeset.cgi?name=1623620_a_at" TargetMode="External"/><Relationship Id="rId193" Type="http://schemas.openxmlformats.org/officeDocument/2006/relationships/hyperlink" Target="http://flyatlas.org/probeset.cgi?name=1623211_at" TargetMode="External"/><Relationship Id="rId194" Type="http://schemas.openxmlformats.org/officeDocument/2006/relationships/hyperlink" Target="http://flyatlas.org/probeset.cgi?name=1623756_at" TargetMode="External"/><Relationship Id="rId195" Type="http://schemas.openxmlformats.org/officeDocument/2006/relationships/hyperlink" Target="http://flyatlas.org/probeset.cgi?name=1631529_at" TargetMode="External"/><Relationship Id="rId196" Type="http://schemas.openxmlformats.org/officeDocument/2006/relationships/hyperlink" Target="http://flyatlas.org/probeset.cgi?name=1623483_at" TargetMode="External"/><Relationship Id="rId197" Type="http://schemas.openxmlformats.org/officeDocument/2006/relationships/hyperlink" Target="http://flyatlas.org/probeset.cgi?name=1628290_s_at" TargetMode="External"/><Relationship Id="rId198" Type="http://schemas.openxmlformats.org/officeDocument/2006/relationships/hyperlink" Target="http://flyatlas.org/probeset.cgi?name=1629968_s_at" TargetMode="External"/><Relationship Id="rId199" Type="http://schemas.openxmlformats.org/officeDocument/2006/relationships/hyperlink" Target="http://flyatlas.org/probeset.cgi?name=1634355_at" TargetMode="External"/><Relationship Id="rId13" Type="http://schemas.openxmlformats.org/officeDocument/2006/relationships/hyperlink" Target="http://flyatlas.org/probeset.cgi?name=1623885_at" TargetMode="External"/><Relationship Id="rId14" Type="http://schemas.openxmlformats.org/officeDocument/2006/relationships/hyperlink" Target="http://flyatlas.org/probeset.cgi?name=1637886_at" TargetMode="External"/><Relationship Id="rId15" Type="http://schemas.openxmlformats.org/officeDocument/2006/relationships/hyperlink" Target="http://flyatlas.org/probeset.cgi?name=1637690_at" TargetMode="External"/><Relationship Id="rId16" Type="http://schemas.openxmlformats.org/officeDocument/2006/relationships/hyperlink" Target="http://flyatlas.org/probeset.cgi?name=1635313_at" TargetMode="External"/><Relationship Id="rId17" Type="http://schemas.openxmlformats.org/officeDocument/2006/relationships/hyperlink" Target="http://flyatlas.org/probeset.cgi?name=1630363_at" TargetMode="External"/><Relationship Id="rId18" Type="http://schemas.openxmlformats.org/officeDocument/2006/relationships/hyperlink" Target="http://flyatlas.org/probeset.cgi?name=1629726_at" TargetMode="External"/><Relationship Id="rId19" Type="http://schemas.openxmlformats.org/officeDocument/2006/relationships/hyperlink" Target="http://flyatlas.org/probeset.cgi?name=1636460_at" TargetMode="External"/><Relationship Id="rId20" Type="http://schemas.openxmlformats.org/officeDocument/2006/relationships/hyperlink" Target="http://flyatlas.org/probeset.cgi?name=1629050_at" TargetMode="External"/><Relationship Id="rId21" Type="http://schemas.openxmlformats.org/officeDocument/2006/relationships/hyperlink" Target="http://flyatlas.org/probeset.cgi?name=1631446_at" TargetMode="External"/><Relationship Id="rId22" Type="http://schemas.openxmlformats.org/officeDocument/2006/relationships/hyperlink" Target="http://flyatlas.org/probeset.cgi?name=1624981_a_at" TargetMode="External"/><Relationship Id="rId23" Type="http://schemas.openxmlformats.org/officeDocument/2006/relationships/hyperlink" Target="http://flyatlas.org/probeset.cgi?name=1639845_at" TargetMode="External"/><Relationship Id="rId24" Type="http://schemas.openxmlformats.org/officeDocument/2006/relationships/hyperlink" Target="http://flyatlas.org/probeset.cgi?name=1636220_at" TargetMode="External"/><Relationship Id="rId25" Type="http://schemas.openxmlformats.org/officeDocument/2006/relationships/hyperlink" Target="http://flyatlas.org/probeset.cgi?name=1630715_at" TargetMode="External"/><Relationship Id="rId26" Type="http://schemas.openxmlformats.org/officeDocument/2006/relationships/hyperlink" Target="http://flyatlas.org/probeset.cgi?name=1640031_at" TargetMode="External"/><Relationship Id="rId27" Type="http://schemas.openxmlformats.org/officeDocument/2006/relationships/hyperlink" Target="http://flyatlas.org/probeset.cgi?name=1628237_s_at" TargetMode="External"/><Relationship Id="rId28" Type="http://schemas.openxmlformats.org/officeDocument/2006/relationships/hyperlink" Target="http://flyatlas.org/probeset.cgi?name=1637228_at" TargetMode="External"/><Relationship Id="rId29" Type="http://schemas.openxmlformats.org/officeDocument/2006/relationships/hyperlink" Target="http://flyatlas.org/probeset.cgi?name=1633716_at" TargetMode="External"/><Relationship Id="rId600" Type="http://schemas.openxmlformats.org/officeDocument/2006/relationships/hyperlink" Target="http://flyatlas.org/probeset.cgi?name=1641280_at" TargetMode="External"/><Relationship Id="rId601" Type="http://schemas.openxmlformats.org/officeDocument/2006/relationships/hyperlink" Target="http://flyatlas.org/probeset.cgi?name=1632966_at" TargetMode="External"/><Relationship Id="rId602" Type="http://schemas.openxmlformats.org/officeDocument/2006/relationships/hyperlink" Target="http://flyatlas.org/probeset.cgi?name=1623601_at" TargetMode="External"/><Relationship Id="rId603" Type="http://schemas.openxmlformats.org/officeDocument/2006/relationships/hyperlink" Target="http://flyatlas.org/probeset.cgi?name=1633031_at" TargetMode="External"/><Relationship Id="rId604" Type="http://schemas.openxmlformats.org/officeDocument/2006/relationships/hyperlink" Target="http://flyatlas.org/probeset.cgi?name=1627119_at" TargetMode="External"/><Relationship Id="rId605" Type="http://schemas.openxmlformats.org/officeDocument/2006/relationships/hyperlink" Target="http://flyatlas.org/probeset.cgi?name=1626377_at" TargetMode="External"/><Relationship Id="rId606" Type="http://schemas.openxmlformats.org/officeDocument/2006/relationships/hyperlink" Target="http://flyatlas.org/probeset.cgi?name=1640923_at" TargetMode="External"/><Relationship Id="rId607" Type="http://schemas.openxmlformats.org/officeDocument/2006/relationships/hyperlink" Target="http://flyatlas.org/probeset.cgi?name=1636842_at" TargetMode="External"/><Relationship Id="rId608" Type="http://schemas.openxmlformats.org/officeDocument/2006/relationships/hyperlink" Target="http://flyatlas.org/probeset.cgi?name=1625928_at" TargetMode="External"/><Relationship Id="rId609" Type="http://schemas.openxmlformats.org/officeDocument/2006/relationships/hyperlink" Target="http://flyatlas.org/probeset.cgi?name=1632163_at" TargetMode="External"/><Relationship Id="rId30" Type="http://schemas.openxmlformats.org/officeDocument/2006/relationships/hyperlink" Target="http://flyatlas.org/probeset.cgi?name=1624846_at" TargetMode="External"/><Relationship Id="rId31" Type="http://schemas.openxmlformats.org/officeDocument/2006/relationships/hyperlink" Target="http://flyatlas.org/probeset.cgi?name=1628952_s_at" TargetMode="External"/><Relationship Id="rId32" Type="http://schemas.openxmlformats.org/officeDocument/2006/relationships/hyperlink" Target="http://flyatlas.org/probeset.cgi?name=1635138_at" TargetMode="External"/><Relationship Id="rId33" Type="http://schemas.openxmlformats.org/officeDocument/2006/relationships/hyperlink" Target="http://flyatlas.org/probeset.cgi?name=1631277_at" TargetMode="External"/><Relationship Id="rId34" Type="http://schemas.openxmlformats.org/officeDocument/2006/relationships/hyperlink" Target="http://flyatlas.org/probeset.cgi?name=1628938_at" TargetMode="External"/><Relationship Id="rId35" Type="http://schemas.openxmlformats.org/officeDocument/2006/relationships/hyperlink" Target="http://flyatlas.org/probeset.cgi?name=1641650_at" TargetMode="External"/><Relationship Id="rId36" Type="http://schemas.openxmlformats.org/officeDocument/2006/relationships/hyperlink" Target="http://flyatlas.org/probeset.cgi?name=1626052_at" TargetMode="External"/><Relationship Id="rId37" Type="http://schemas.openxmlformats.org/officeDocument/2006/relationships/hyperlink" Target="http://flyatlas.org/probeset.cgi?name=1625255_at" TargetMode="External"/><Relationship Id="rId38" Type="http://schemas.openxmlformats.org/officeDocument/2006/relationships/hyperlink" Target="http://flyatlas.org/probeset.cgi?name=1634575_at" TargetMode="External"/><Relationship Id="rId39" Type="http://schemas.openxmlformats.org/officeDocument/2006/relationships/hyperlink" Target="http://flyatlas.org/probeset.cgi?name=1639384_s_at" TargetMode="External"/><Relationship Id="rId610" Type="http://schemas.openxmlformats.org/officeDocument/2006/relationships/hyperlink" Target="http://flyatlas.org/probeset.cgi?name=1636158_at" TargetMode="External"/><Relationship Id="rId611" Type="http://schemas.openxmlformats.org/officeDocument/2006/relationships/hyperlink" Target="http://flyatlas.org/probeset.cgi?name=1631933_at" TargetMode="External"/><Relationship Id="rId612" Type="http://schemas.openxmlformats.org/officeDocument/2006/relationships/hyperlink" Target="http://flyatlas.org/probeset.cgi?name=1628226_at" TargetMode="External"/><Relationship Id="rId613" Type="http://schemas.openxmlformats.org/officeDocument/2006/relationships/hyperlink" Target="http://flyatlas.org/probeset.cgi?name=1636258_at" TargetMode="External"/><Relationship Id="rId614" Type="http://schemas.openxmlformats.org/officeDocument/2006/relationships/hyperlink" Target="http://flyatlas.org/probeset.cgi?name=1624826_at" TargetMode="External"/><Relationship Id="rId615" Type="http://schemas.openxmlformats.org/officeDocument/2006/relationships/hyperlink" Target="http://flyatlas.org/probeset.cgi?name=1639641_at" TargetMode="External"/><Relationship Id="rId616" Type="http://schemas.openxmlformats.org/officeDocument/2006/relationships/hyperlink" Target="http://flyatlas.org/probeset.cgi?name=1630302_at" TargetMode="External"/><Relationship Id="rId617" Type="http://schemas.openxmlformats.org/officeDocument/2006/relationships/hyperlink" Target="http://flyatlas.org/probeset.cgi?name=1626420_at" TargetMode="External"/><Relationship Id="rId618" Type="http://schemas.openxmlformats.org/officeDocument/2006/relationships/hyperlink" Target="http://flyatlas.org/probeset.cgi?name=1623295_at" TargetMode="External"/><Relationship Id="rId619" Type="http://schemas.openxmlformats.org/officeDocument/2006/relationships/hyperlink" Target="http://flyatlas.org/probeset.cgi?name=1627986_s_at" TargetMode="External"/><Relationship Id="rId500" Type="http://schemas.openxmlformats.org/officeDocument/2006/relationships/hyperlink" Target="http://flyatlas.org/probeset.cgi?name=1623166_at" TargetMode="External"/><Relationship Id="rId501" Type="http://schemas.openxmlformats.org/officeDocument/2006/relationships/hyperlink" Target="http://flyatlas.org/probeset.cgi?name=1624505_at" TargetMode="External"/><Relationship Id="rId502" Type="http://schemas.openxmlformats.org/officeDocument/2006/relationships/hyperlink" Target="http://flyatlas.org/probeset.cgi?name=1629191_s_at" TargetMode="External"/><Relationship Id="rId503" Type="http://schemas.openxmlformats.org/officeDocument/2006/relationships/hyperlink" Target="http://flyatlas.org/probeset.cgi?name=1636498_at" TargetMode="External"/><Relationship Id="rId504" Type="http://schemas.openxmlformats.org/officeDocument/2006/relationships/hyperlink" Target="http://flyatlas.org/probeset.cgi?name=1627764_at" TargetMode="External"/><Relationship Id="rId505" Type="http://schemas.openxmlformats.org/officeDocument/2006/relationships/hyperlink" Target="http://flyatlas.org/probeset.cgi?name=1635125_a_at" TargetMode="External"/><Relationship Id="rId506" Type="http://schemas.openxmlformats.org/officeDocument/2006/relationships/hyperlink" Target="http://flyatlas.org/probeset.cgi?name=1627384_at" TargetMode="External"/><Relationship Id="rId507" Type="http://schemas.openxmlformats.org/officeDocument/2006/relationships/hyperlink" Target="http://flyatlas.org/probeset.cgi?name=1626273_at" TargetMode="External"/><Relationship Id="rId508" Type="http://schemas.openxmlformats.org/officeDocument/2006/relationships/hyperlink" Target="http://flyatlas.org/probeset.cgi?name=1629890_a_at" TargetMode="External"/><Relationship Id="rId509" Type="http://schemas.openxmlformats.org/officeDocument/2006/relationships/hyperlink" Target="http://flyatlas.org/probeset.cgi?name=1631316_a_at" TargetMode="External"/><Relationship Id="rId40" Type="http://schemas.openxmlformats.org/officeDocument/2006/relationships/hyperlink" Target="http://flyatlas.org/probeset.cgi?name=1640912_s_at" TargetMode="External"/><Relationship Id="rId41" Type="http://schemas.openxmlformats.org/officeDocument/2006/relationships/hyperlink" Target="http://flyatlas.org/probeset.cgi?name=1625629_at" TargetMode="External"/><Relationship Id="rId42" Type="http://schemas.openxmlformats.org/officeDocument/2006/relationships/hyperlink" Target="http://flyatlas.org/probeset.cgi?name=1637255_a_at" TargetMode="External"/><Relationship Id="rId43" Type="http://schemas.openxmlformats.org/officeDocument/2006/relationships/hyperlink" Target="http://flyatlas.org/probeset.cgi?name=1631228_a_at" TargetMode="External"/><Relationship Id="rId44" Type="http://schemas.openxmlformats.org/officeDocument/2006/relationships/hyperlink" Target="http://flyatlas.org/probeset.cgi?name=1633049_at" TargetMode="External"/><Relationship Id="rId45" Type="http://schemas.openxmlformats.org/officeDocument/2006/relationships/hyperlink" Target="http://flyatlas.org/probeset.cgi?name=1631220_at" TargetMode="External"/><Relationship Id="rId46" Type="http://schemas.openxmlformats.org/officeDocument/2006/relationships/hyperlink" Target="http://flyatlas.org/probeset.cgi?name=1632432_at" TargetMode="External"/><Relationship Id="rId47" Type="http://schemas.openxmlformats.org/officeDocument/2006/relationships/hyperlink" Target="http://flyatlas.org/probeset.cgi?name=1636278_at" TargetMode="External"/><Relationship Id="rId48" Type="http://schemas.openxmlformats.org/officeDocument/2006/relationships/hyperlink" Target="http://flyatlas.org/probeset.cgi?name=1631220_at" TargetMode="External"/><Relationship Id="rId49" Type="http://schemas.openxmlformats.org/officeDocument/2006/relationships/hyperlink" Target="http://flyatlas.org/probeset.cgi?name=1632432_at" TargetMode="External"/><Relationship Id="rId620" Type="http://schemas.openxmlformats.org/officeDocument/2006/relationships/hyperlink" Target="http://flyatlas.org/probeset.cgi?name=1639364_at" TargetMode="External"/><Relationship Id="rId621" Type="http://schemas.openxmlformats.org/officeDocument/2006/relationships/hyperlink" Target="http://flyatlas.org/probeset.cgi?name=1624821_at" TargetMode="External"/><Relationship Id="rId622" Type="http://schemas.openxmlformats.org/officeDocument/2006/relationships/hyperlink" Target="http://flyatlas.org/probeset.cgi?name=1624914_at" TargetMode="External"/><Relationship Id="rId623" Type="http://schemas.openxmlformats.org/officeDocument/2006/relationships/hyperlink" Target="http://flyatlas.org/probeset.cgi?name=1631806_at" TargetMode="External"/><Relationship Id="rId624" Type="http://schemas.openxmlformats.org/officeDocument/2006/relationships/hyperlink" Target="http://flyatlas.org/probeset.cgi?name=1627464_at" TargetMode="External"/><Relationship Id="rId625" Type="http://schemas.openxmlformats.org/officeDocument/2006/relationships/hyperlink" Target="http://flyatlas.org/probeset.cgi?name=1624509_at" TargetMode="External"/><Relationship Id="rId626" Type="http://schemas.openxmlformats.org/officeDocument/2006/relationships/hyperlink" Target="http://flyatlas.org/probeset.cgi?name=1639401_at" TargetMode="External"/><Relationship Id="rId627" Type="http://schemas.openxmlformats.org/officeDocument/2006/relationships/hyperlink" Target="http://flyatlas.org/probeset.cgi?name=1628751_at" TargetMode="External"/><Relationship Id="rId628" Type="http://schemas.openxmlformats.org/officeDocument/2006/relationships/hyperlink" Target="http://flyatlas.org/probeset.cgi?name=1628468_at" TargetMode="External"/><Relationship Id="rId629" Type="http://schemas.openxmlformats.org/officeDocument/2006/relationships/hyperlink" Target="http://flyatlas.org/probeset.cgi?name=1635769_at" TargetMode="External"/><Relationship Id="rId510" Type="http://schemas.openxmlformats.org/officeDocument/2006/relationships/hyperlink" Target="http://flyatlas.org/probeset.cgi?name=1625893_a_at" TargetMode="External"/><Relationship Id="rId511" Type="http://schemas.openxmlformats.org/officeDocument/2006/relationships/hyperlink" Target="http://flyatlas.org/probeset.cgi?name=1623027_s_at" TargetMode="External"/><Relationship Id="rId512" Type="http://schemas.openxmlformats.org/officeDocument/2006/relationships/hyperlink" Target="http://flyatlas.org/probeset.cgi?name=1635045_at" TargetMode="External"/><Relationship Id="rId513" Type="http://schemas.openxmlformats.org/officeDocument/2006/relationships/hyperlink" Target="http://flyatlas.org/probeset.cgi?name=1623027_s_at" TargetMode="External"/><Relationship Id="rId514" Type="http://schemas.openxmlformats.org/officeDocument/2006/relationships/hyperlink" Target="http://flyatlas.org/probeset.cgi?name=1636343_at" TargetMode="External"/><Relationship Id="rId515" Type="http://schemas.openxmlformats.org/officeDocument/2006/relationships/hyperlink" Target="http://flyatlas.org/probeset.cgi?name=1627134_at" TargetMode="External"/><Relationship Id="rId516" Type="http://schemas.openxmlformats.org/officeDocument/2006/relationships/hyperlink" Target="http://flyatlas.org/probeset.cgi?name=1635868_at" TargetMode="External"/><Relationship Id="rId517" Type="http://schemas.openxmlformats.org/officeDocument/2006/relationships/hyperlink" Target="http://flyatlas.org/probeset.cgi?name=1632215_at" TargetMode="External"/><Relationship Id="rId518" Type="http://schemas.openxmlformats.org/officeDocument/2006/relationships/hyperlink" Target="http://flyatlas.org/probeset.cgi?name=1624824_at" TargetMode="External"/><Relationship Id="rId519" Type="http://schemas.openxmlformats.org/officeDocument/2006/relationships/hyperlink" Target="http://flyatlas.org/probeset.cgi?name=1633749_at" TargetMode="External"/><Relationship Id="rId50" Type="http://schemas.openxmlformats.org/officeDocument/2006/relationships/hyperlink" Target="http://flyatlas.org/probeset.cgi?name=1636278_at" TargetMode="External"/><Relationship Id="rId51" Type="http://schemas.openxmlformats.org/officeDocument/2006/relationships/hyperlink" Target="http://flyatlas.org/probeset.cgi?name=1626013_at" TargetMode="External"/><Relationship Id="rId52" Type="http://schemas.openxmlformats.org/officeDocument/2006/relationships/hyperlink" Target="http://flyatlas.org/probeset.cgi?name=1635893_at" TargetMode="External"/><Relationship Id="rId53" Type="http://schemas.openxmlformats.org/officeDocument/2006/relationships/hyperlink" Target="http://flyatlas.org/probeset.cgi?name=1639001_a_at" TargetMode="External"/><Relationship Id="rId54" Type="http://schemas.openxmlformats.org/officeDocument/2006/relationships/hyperlink" Target="http://flyatlas.org/probeset.cgi?name=1626350_at" TargetMode="External"/><Relationship Id="rId55" Type="http://schemas.openxmlformats.org/officeDocument/2006/relationships/hyperlink" Target="http://flyatlas.org/probeset.cgi?name=1631414_at" TargetMode="External"/><Relationship Id="rId56" Type="http://schemas.openxmlformats.org/officeDocument/2006/relationships/hyperlink" Target="http://flyatlas.org/probeset.cgi?name=1626791_at" TargetMode="External"/><Relationship Id="rId57" Type="http://schemas.openxmlformats.org/officeDocument/2006/relationships/hyperlink" Target="http://flyatlas.org/probeset.cgi?name=1625514_s_at" TargetMode="External"/><Relationship Id="rId58" Type="http://schemas.openxmlformats.org/officeDocument/2006/relationships/hyperlink" Target="http://flyatlas.org/probeset.cgi?name=1637534_at" TargetMode="External"/><Relationship Id="rId59" Type="http://schemas.openxmlformats.org/officeDocument/2006/relationships/hyperlink" Target="http://flyatlas.org/probeset.cgi?name=1637072_at" TargetMode="External"/><Relationship Id="rId400" Type="http://schemas.openxmlformats.org/officeDocument/2006/relationships/hyperlink" Target="http://flyatlas.org/probeset.cgi?name=1632400_at" TargetMode="External"/><Relationship Id="rId401" Type="http://schemas.openxmlformats.org/officeDocument/2006/relationships/hyperlink" Target="http://flyatlas.org/probeset.cgi?name=1624203_s_at" TargetMode="External"/><Relationship Id="rId402" Type="http://schemas.openxmlformats.org/officeDocument/2006/relationships/hyperlink" Target="http://flyatlas.org/probeset.cgi?name=1633323_at" TargetMode="External"/><Relationship Id="rId403" Type="http://schemas.openxmlformats.org/officeDocument/2006/relationships/hyperlink" Target="http://flyatlas.org/probeset.cgi?name=1639742_at" TargetMode="External"/><Relationship Id="rId404" Type="http://schemas.openxmlformats.org/officeDocument/2006/relationships/hyperlink" Target="http://flyatlas.org/probeset.cgi?name=1631472_at" TargetMode="External"/><Relationship Id="rId405" Type="http://schemas.openxmlformats.org/officeDocument/2006/relationships/hyperlink" Target="http://flyatlas.org/probeset.cgi?name=1625908_a_at" TargetMode="External"/><Relationship Id="rId406" Type="http://schemas.openxmlformats.org/officeDocument/2006/relationships/hyperlink" Target="http://flyatlas.org/probeset.cgi?name=1627059_at" TargetMode="External"/><Relationship Id="rId407" Type="http://schemas.openxmlformats.org/officeDocument/2006/relationships/hyperlink" Target="http://flyatlas.org/probeset.cgi?name=1636647_s_at" TargetMode="External"/><Relationship Id="rId408" Type="http://schemas.openxmlformats.org/officeDocument/2006/relationships/hyperlink" Target="http://flyatlas.org/probeset.cgi?name=1639734_at" TargetMode="External"/><Relationship Id="rId409" Type="http://schemas.openxmlformats.org/officeDocument/2006/relationships/hyperlink" Target="http://flyatlas.org/probeset.cgi?name=1635213_at" TargetMode="External"/><Relationship Id="rId630" Type="http://schemas.openxmlformats.org/officeDocument/2006/relationships/hyperlink" Target="http://flyatlas.org/probeset.cgi?name=1631746_a_at" TargetMode="External"/><Relationship Id="rId631" Type="http://schemas.openxmlformats.org/officeDocument/2006/relationships/hyperlink" Target="http://flyatlas.org/probeset.cgi?name=1628352_a_at" TargetMode="External"/><Relationship Id="rId632" Type="http://schemas.openxmlformats.org/officeDocument/2006/relationships/hyperlink" Target="http://flyatlas.org/probeset.cgi?name=1628076_at" TargetMode="External"/><Relationship Id="rId633" Type="http://schemas.openxmlformats.org/officeDocument/2006/relationships/hyperlink" Target="http://flyatlas.org/probeset.cgi?name=1632431_s_at" TargetMode="External"/><Relationship Id="rId634" Type="http://schemas.openxmlformats.org/officeDocument/2006/relationships/hyperlink" Target="http://flyatlas.org/probeset.cgi?name=1627869_at" TargetMode="External"/><Relationship Id="rId635" Type="http://schemas.openxmlformats.org/officeDocument/2006/relationships/hyperlink" Target="http://flyatlas.org/probeset.cgi?name=1639196_at" TargetMode="External"/><Relationship Id="rId636" Type="http://schemas.openxmlformats.org/officeDocument/2006/relationships/hyperlink" Target="http://flyatlas.org/probeset.cgi?name=1632071_at" TargetMode="External"/><Relationship Id="rId637" Type="http://schemas.openxmlformats.org/officeDocument/2006/relationships/hyperlink" Target="http://flyatlas.org/probeset.cgi?name=1624506_at" TargetMode="External"/><Relationship Id="rId638" Type="http://schemas.openxmlformats.org/officeDocument/2006/relationships/hyperlink" Target="http://flyatlas.org/probeset.cgi?name=1636662_at" TargetMode="External"/><Relationship Id="rId639" Type="http://schemas.openxmlformats.org/officeDocument/2006/relationships/hyperlink" Target="http://flyatlas.org/probeset.cgi?name=1629007_at" TargetMode="External"/><Relationship Id="rId520" Type="http://schemas.openxmlformats.org/officeDocument/2006/relationships/hyperlink" Target="http://flyatlas.org/probeset.cgi?name=1623421_at" TargetMode="External"/><Relationship Id="rId521" Type="http://schemas.openxmlformats.org/officeDocument/2006/relationships/hyperlink" Target="http://flyatlas.org/probeset.cgi?name=1633059_at" TargetMode="External"/><Relationship Id="rId522" Type="http://schemas.openxmlformats.org/officeDocument/2006/relationships/hyperlink" Target="http://flyatlas.org/probeset.cgi?name=1640521_at" TargetMode="External"/><Relationship Id="rId523" Type="http://schemas.openxmlformats.org/officeDocument/2006/relationships/hyperlink" Target="http://flyatlas.org/probeset.cgi?name=1636266_at" TargetMode="External"/><Relationship Id="rId524" Type="http://schemas.openxmlformats.org/officeDocument/2006/relationships/hyperlink" Target="http://flyatlas.org/probeset.cgi?name=1632993_at" TargetMode="External"/><Relationship Id="rId525" Type="http://schemas.openxmlformats.org/officeDocument/2006/relationships/hyperlink" Target="http://flyatlas.org/probeset.cgi?name=1639042_at" TargetMode="External"/><Relationship Id="rId526" Type="http://schemas.openxmlformats.org/officeDocument/2006/relationships/hyperlink" Target="http://flyatlas.org/probeset.cgi?name=1636426_at" TargetMode="External"/><Relationship Id="rId527" Type="http://schemas.openxmlformats.org/officeDocument/2006/relationships/hyperlink" Target="http://flyatlas.org/probeset.cgi?name=1634636_at" TargetMode="External"/><Relationship Id="rId528" Type="http://schemas.openxmlformats.org/officeDocument/2006/relationships/hyperlink" Target="http://flyatlas.org/probeset.cgi?name=1633363_at" TargetMode="External"/><Relationship Id="rId529" Type="http://schemas.openxmlformats.org/officeDocument/2006/relationships/hyperlink" Target="http://flyatlas.org/probeset.cgi?name=1641698_at" TargetMode="External"/><Relationship Id="rId60" Type="http://schemas.openxmlformats.org/officeDocument/2006/relationships/hyperlink" Target="http://flyatlas.org/probeset.cgi?name=1625642_at" TargetMode="External"/><Relationship Id="rId61" Type="http://schemas.openxmlformats.org/officeDocument/2006/relationships/hyperlink" Target="http://flyatlas.org/probeset.cgi?name=1634279_at" TargetMode="External"/><Relationship Id="rId62" Type="http://schemas.openxmlformats.org/officeDocument/2006/relationships/hyperlink" Target="http://flyatlas.org/probeset.cgi?name=1627716_at" TargetMode="External"/><Relationship Id="rId63" Type="http://schemas.openxmlformats.org/officeDocument/2006/relationships/hyperlink" Target="http://flyatlas.org/probeset.cgi?name=1630221_at" TargetMode="External"/><Relationship Id="rId64" Type="http://schemas.openxmlformats.org/officeDocument/2006/relationships/hyperlink" Target="http://flyatlas.org/probeset.cgi?name=1637205_at" TargetMode="External"/><Relationship Id="rId65" Type="http://schemas.openxmlformats.org/officeDocument/2006/relationships/hyperlink" Target="http://flyatlas.org/probeset.cgi?name=1629846_at" TargetMode="External"/><Relationship Id="rId66" Type="http://schemas.openxmlformats.org/officeDocument/2006/relationships/hyperlink" Target="http://flyatlas.org/probeset.cgi?name=1626243_at" TargetMode="External"/><Relationship Id="rId67" Type="http://schemas.openxmlformats.org/officeDocument/2006/relationships/hyperlink" Target="http://flyatlas.org/probeset.cgi?name=1634493_at" TargetMode="External"/><Relationship Id="rId68" Type="http://schemas.openxmlformats.org/officeDocument/2006/relationships/hyperlink" Target="http://flyatlas.org/probeset.cgi?name=1626075_at" TargetMode="External"/><Relationship Id="rId69" Type="http://schemas.openxmlformats.org/officeDocument/2006/relationships/hyperlink" Target="http://flyatlas.org/probeset.cgi?name=1623522_at" TargetMode="External"/><Relationship Id="rId410" Type="http://schemas.openxmlformats.org/officeDocument/2006/relationships/hyperlink" Target="http://flyatlas.org/probeset.cgi?name=1634834_at" TargetMode="External"/><Relationship Id="rId411" Type="http://schemas.openxmlformats.org/officeDocument/2006/relationships/hyperlink" Target="http://flyatlas.org/probeset.cgi?name=1628288_s_at" TargetMode="External"/><Relationship Id="rId412" Type="http://schemas.openxmlformats.org/officeDocument/2006/relationships/hyperlink" Target="http://flyatlas.org/probeset.cgi?name=1626383_at" TargetMode="External"/><Relationship Id="rId413" Type="http://schemas.openxmlformats.org/officeDocument/2006/relationships/hyperlink" Target="http://flyatlas.org/probeset.cgi?name=1633733_a_at" TargetMode="External"/><Relationship Id="rId414" Type="http://schemas.openxmlformats.org/officeDocument/2006/relationships/hyperlink" Target="http://flyatlas.org/probeset.cgi?name=1628815_at" TargetMode="External"/><Relationship Id="rId415" Type="http://schemas.openxmlformats.org/officeDocument/2006/relationships/hyperlink" Target="http://flyatlas.org/probeset.cgi?name=1636689_at" TargetMode="External"/><Relationship Id="rId416" Type="http://schemas.openxmlformats.org/officeDocument/2006/relationships/hyperlink" Target="http://flyatlas.org/probeset.cgi?name=1631783_at" TargetMode="External"/><Relationship Id="rId417" Type="http://schemas.openxmlformats.org/officeDocument/2006/relationships/hyperlink" Target="http://flyatlas.org/probeset.cgi?name=1627138_at" TargetMode="External"/><Relationship Id="rId418" Type="http://schemas.openxmlformats.org/officeDocument/2006/relationships/hyperlink" Target="http://flyatlas.org/probeset.cgi?name=1638512_at" TargetMode="External"/><Relationship Id="rId419" Type="http://schemas.openxmlformats.org/officeDocument/2006/relationships/hyperlink" Target="http://flyatlas.org/probeset.cgi?name=1641098_at" TargetMode="External"/><Relationship Id="rId640" Type="http://schemas.openxmlformats.org/officeDocument/2006/relationships/hyperlink" Target="http://flyatlas.org/probeset.cgi?name=1627697_at" TargetMode="External"/><Relationship Id="rId641" Type="http://schemas.openxmlformats.org/officeDocument/2006/relationships/hyperlink" Target="http://flyatlas.org/probeset.cgi?name=1632678_at" TargetMode="External"/><Relationship Id="rId642" Type="http://schemas.openxmlformats.org/officeDocument/2006/relationships/hyperlink" Target="http://flyatlas.org/probeset.cgi?name=1624905_at" TargetMode="External"/><Relationship Id="rId643" Type="http://schemas.openxmlformats.org/officeDocument/2006/relationships/hyperlink" Target="http://flyatlas.org/probeset.cgi?name=1639303_at" TargetMode="External"/><Relationship Id="rId644" Type="http://schemas.openxmlformats.org/officeDocument/2006/relationships/hyperlink" Target="http://flyatlas.org/probeset.cgi?name=1626003_s_at" TargetMode="External"/><Relationship Id="rId645" Type="http://schemas.openxmlformats.org/officeDocument/2006/relationships/hyperlink" Target="http://flyatlas.org/probeset.cgi?name=1627427_s_at" TargetMode="External"/><Relationship Id="rId646" Type="http://schemas.openxmlformats.org/officeDocument/2006/relationships/hyperlink" Target="http://flyatlas.org/probeset.cgi?name=1633914_at" TargetMode="External"/><Relationship Id="rId300" Type="http://schemas.openxmlformats.org/officeDocument/2006/relationships/hyperlink" Target="http://flyatlas.org/probeset.cgi?name=1627572_at" TargetMode="External"/><Relationship Id="rId301" Type="http://schemas.openxmlformats.org/officeDocument/2006/relationships/hyperlink" Target="http://flyatlas.org/probeset.cgi?name=1635341_at" TargetMode="External"/><Relationship Id="rId302" Type="http://schemas.openxmlformats.org/officeDocument/2006/relationships/hyperlink" Target="http://flyatlas.org/probeset.cgi?name=1632461_at" TargetMode="External"/><Relationship Id="rId303" Type="http://schemas.openxmlformats.org/officeDocument/2006/relationships/hyperlink" Target="http://flyatlas.org/probeset.cgi?name=1636711_at" TargetMode="External"/><Relationship Id="rId304" Type="http://schemas.openxmlformats.org/officeDocument/2006/relationships/hyperlink" Target="http://flyatlas.org/probeset.cgi?name=1632755_at" TargetMode="External"/><Relationship Id="rId305" Type="http://schemas.openxmlformats.org/officeDocument/2006/relationships/hyperlink" Target="http://flyatlas.org/probeset.cgi?name=1628643_at" TargetMode="External"/><Relationship Id="rId306" Type="http://schemas.openxmlformats.org/officeDocument/2006/relationships/hyperlink" Target="http://flyatlas.org/probeset.cgi?name=1639395_at" TargetMode="External"/><Relationship Id="rId307" Type="http://schemas.openxmlformats.org/officeDocument/2006/relationships/hyperlink" Target="http://flyatlas.org/probeset.cgi?name=1625598_at" TargetMode="External"/><Relationship Id="rId308" Type="http://schemas.openxmlformats.org/officeDocument/2006/relationships/hyperlink" Target="http://flyatlas.org/probeset.cgi?name=1626832_at" TargetMode="External"/><Relationship Id="rId309" Type="http://schemas.openxmlformats.org/officeDocument/2006/relationships/hyperlink" Target="http://flyatlas.org/probeset.cgi?name=1626402_at" TargetMode="External"/><Relationship Id="rId647" Type="http://schemas.openxmlformats.org/officeDocument/2006/relationships/hyperlink" Target="http://flyatlas.org/probeset.cgi?name=1636767_at" TargetMode="External"/><Relationship Id="rId648" Type="http://schemas.openxmlformats.org/officeDocument/2006/relationships/hyperlink" Target="http://flyatlas.org/probeset.cgi?name=1632720_at" TargetMode="External"/><Relationship Id="rId649" Type="http://schemas.openxmlformats.org/officeDocument/2006/relationships/hyperlink" Target="http://flyatlas.org/probeset.cgi?name=1635449_s_at" TargetMode="External"/><Relationship Id="rId530" Type="http://schemas.openxmlformats.org/officeDocument/2006/relationships/hyperlink" Target="http://flyatlas.org/probeset.cgi?name=1639559_at" TargetMode="External"/><Relationship Id="rId531" Type="http://schemas.openxmlformats.org/officeDocument/2006/relationships/hyperlink" Target="http://flyatlas.org/probeset.cgi?name=1630289_at" TargetMode="External"/><Relationship Id="rId532" Type="http://schemas.openxmlformats.org/officeDocument/2006/relationships/hyperlink" Target="http://flyatlas.org/probeset.cgi?name=1625280_at" TargetMode="External"/><Relationship Id="rId533" Type="http://schemas.openxmlformats.org/officeDocument/2006/relationships/hyperlink" Target="http://flyatlas.org/probeset.cgi?name=1625519_at" TargetMode="External"/><Relationship Id="rId534" Type="http://schemas.openxmlformats.org/officeDocument/2006/relationships/hyperlink" Target="http://flyatlas.org/probeset.cgi?name=1638661_at" TargetMode="External"/><Relationship Id="rId535" Type="http://schemas.openxmlformats.org/officeDocument/2006/relationships/hyperlink" Target="http://flyatlas.org/probeset.cgi?name=1629860_at" TargetMode="External"/><Relationship Id="rId536" Type="http://schemas.openxmlformats.org/officeDocument/2006/relationships/hyperlink" Target="http://flyatlas.org/probeset.cgi?name=1634971_at" TargetMode="External"/><Relationship Id="rId537" Type="http://schemas.openxmlformats.org/officeDocument/2006/relationships/hyperlink" Target="http://flyatlas.org/probeset.cgi?name=1626093_at" TargetMode="External"/><Relationship Id="rId538" Type="http://schemas.openxmlformats.org/officeDocument/2006/relationships/hyperlink" Target="http://flyatlas.org/probeset.cgi?name=1626000_at" TargetMode="External"/><Relationship Id="rId539" Type="http://schemas.openxmlformats.org/officeDocument/2006/relationships/hyperlink" Target="http://flyatlas.org/probeset.cgi?name=1634899_a_at" TargetMode="External"/><Relationship Id="rId70" Type="http://schemas.openxmlformats.org/officeDocument/2006/relationships/hyperlink" Target="http://flyatlas.org/probeset.cgi?name=1639262_at" TargetMode="External"/><Relationship Id="rId71" Type="http://schemas.openxmlformats.org/officeDocument/2006/relationships/hyperlink" Target="http://flyatlas.org/probeset.cgi?name=1626623_at" TargetMode="External"/><Relationship Id="rId72" Type="http://schemas.openxmlformats.org/officeDocument/2006/relationships/hyperlink" Target="http://flyatlas.org/probeset.cgi?name=1636636_at" TargetMode="External"/><Relationship Id="rId73" Type="http://schemas.openxmlformats.org/officeDocument/2006/relationships/hyperlink" Target="http://flyatlas.org/probeset.cgi?name=1623312_s_at" TargetMode="External"/><Relationship Id="rId74" Type="http://schemas.openxmlformats.org/officeDocument/2006/relationships/hyperlink" Target="http://flyatlas.org/probeset.cgi?name=1636639_at" TargetMode="External"/><Relationship Id="rId75" Type="http://schemas.openxmlformats.org/officeDocument/2006/relationships/hyperlink" Target="http://flyatlas.org/probeset.cgi?name=1625828_at" TargetMode="External"/><Relationship Id="rId76" Type="http://schemas.openxmlformats.org/officeDocument/2006/relationships/hyperlink" Target="http://flyatlas.org/probeset.cgi?name=1641534_at" TargetMode="External"/><Relationship Id="rId77" Type="http://schemas.openxmlformats.org/officeDocument/2006/relationships/hyperlink" Target="http://flyatlas.org/probeset.cgi?name=1637086_at" TargetMode="External"/><Relationship Id="rId78" Type="http://schemas.openxmlformats.org/officeDocument/2006/relationships/hyperlink" Target="http://flyatlas.org/probeset.cgi?name=1640855_at" TargetMode="External"/><Relationship Id="rId79" Type="http://schemas.openxmlformats.org/officeDocument/2006/relationships/hyperlink" Target="http://flyatlas.org/probeset.cgi?name=1636201_at" TargetMode="External"/><Relationship Id="rId420" Type="http://schemas.openxmlformats.org/officeDocument/2006/relationships/hyperlink" Target="http://flyatlas.org/probeset.cgi?name=1638473_at" TargetMode="External"/><Relationship Id="rId421" Type="http://schemas.openxmlformats.org/officeDocument/2006/relationships/hyperlink" Target="http://flyatlas.org/probeset.cgi?name=1640351_s_at" TargetMode="External"/><Relationship Id="rId422" Type="http://schemas.openxmlformats.org/officeDocument/2006/relationships/hyperlink" Target="http://flyatlas.org/probeset.cgi?name=1624378_at" TargetMode="External"/><Relationship Id="rId423" Type="http://schemas.openxmlformats.org/officeDocument/2006/relationships/hyperlink" Target="http://flyatlas.org/probeset.cgi?name=1637390_at" TargetMode="External"/><Relationship Id="rId424" Type="http://schemas.openxmlformats.org/officeDocument/2006/relationships/hyperlink" Target="http://flyatlas.org/probeset.cgi?name=1626857_at" TargetMode="External"/><Relationship Id="rId425" Type="http://schemas.openxmlformats.org/officeDocument/2006/relationships/hyperlink" Target="http://flyatlas.org/probeset.cgi?name=1637470_at" TargetMode="External"/><Relationship Id="rId426" Type="http://schemas.openxmlformats.org/officeDocument/2006/relationships/hyperlink" Target="http://flyatlas.org/probeset.cgi?name=1641676_at" TargetMode="External"/><Relationship Id="rId427" Type="http://schemas.openxmlformats.org/officeDocument/2006/relationships/hyperlink" Target="http://flyatlas.org/probeset.cgi?name=1626292_at" TargetMode="External"/><Relationship Id="rId428" Type="http://schemas.openxmlformats.org/officeDocument/2006/relationships/hyperlink" Target="http://flyatlas.org/probeset.cgi?name=1631676_at" TargetMode="External"/><Relationship Id="rId429" Type="http://schemas.openxmlformats.org/officeDocument/2006/relationships/hyperlink" Target="http://flyatlas.org/probeset.cgi?name=1633237_at" TargetMode="External"/><Relationship Id="rId650" Type="http://schemas.openxmlformats.org/officeDocument/2006/relationships/hyperlink" Target="http://flyatlas.org/probeset.cgi?name=1635772_at" TargetMode="External"/><Relationship Id="rId651" Type="http://schemas.openxmlformats.org/officeDocument/2006/relationships/hyperlink" Target="http://flyatlas.org/probeset.cgi?name=1627969_at" TargetMode="External"/><Relationship Id="rId652" Type="http://schemas.openxmlformats.org/officeDocument/2006/relationships/hyperlink" Target="http://flyatlas.org/probeset.cgi?name=1637512_at" TargetMode="External"/><Relationship Id="rId653" Type="http://schemas.openxmlformats.org/officeDocument/2006/relationships/hyperlink" Target="http://flyatlas.org/probeset.cgi?name=1624036_at" TargetMode="External"/><Relationship Id="rId654" Type="http://schemas.openxmlformats.org/officeDocument/2006/relationships/hyperlink" Target="http://flyatlas.org/probeset.cgi?name=1626929_at" TargetMode="External"/><Relationship Id="rId655" Type="http://schemas.openxmlformats.org/officeDocument/2006/relationships/hyperlink" Target="http://flyatlas.org/probeset.cgi?name=1635692_s_at" TargetMode="External"/><Relationship Id="rId656" Type="http://schemas.openxmlformats.org/officeDocument/2006/relationships/hyperlink" Target="http://flyatlas.org/probeset.cgi?name=1629468_at" TargetMode="External"/><Relationship Id="rId310" Type="http://schemas.openxmlformats.org/officeDocument/2006/relationships/hyperlink" Target="http://flyatlas.org/probeset.cgi?name=1633991_at" TargetMode="External"/><Relationship Id="rId311" Type="http://schemas.openxmlformats.org/officeDocument/2006/relationships/hyperlink" Target="http://flyatlas.org/probeset.cgi?name=1627341_at" TargetMode="External"/><Relationship Id="rId312" Type="http://schemas.openxmlformats.org/officeDocument/2006/relationships/hyperlink" Target="http://flyatlas.org/probeset.cgi?name=1626869_a_at" TargetMode="External"/><Relationship Id="rId313" Type="http://schemas.openxmlformats.org/officeDocument/2006/relationships/hyperlink" Target="http://flyatlas.org/probeset.cgi?name=1630226_at" TargetMode="External"/><Relationship Id="rId314" Type="http://schemas.openxmlformats.org/officeDocument/2006/relationships/hyperlink" Target="http://flyatlas.org/probeset.cgi?name=1640204_at" TargetMode="External"/><Relationship Id="rId315" Type="http://schemas.openxmlformats.org/officeDocument/2006/relationships/hyperlink" Target="http://flyatlas.org/probeset.cgi?name=1633182_at" TargetMode="External"/><Relationship Id="rId316" Type="http://schemas.openxmlformats.org/officeDocument/2006/relationships/hyperlink" Target="http://flyatlas.org/probeset.cgi?name=1627162_at" TargetMode="External"/><Relationship Id="rId317" Type="http://schemas.openxmlformats.org/officeDocument/2006/relationships/hyperlink" Target="http://flyatlas.org/probeset.cgi?name=1629877_at" TargetMode="External"/><Relationship Id="rId318" Type="http://schemas.openxmlformats.org/officeDocument/2006/relationships/hyperlink" Target="http://flyatlas.org/probeset.cgi?name=1641570_s_at" TargetMode="External"/><Relationship Id="rId319" Type="http://schemas.openxmlformats.org/officeDocument/2006/relationships/hyperlink" Target="http://flyatlas.org/probeset.cgi?name=1635374_at" TargetMode="External"/><Relationship Id="rId657" Type="http://schemas.openxmlformats.org/officeDocument/2006/relationships/hyperlink" Target="http://flyatlas.org/probeset.cgi?name=1631512_at" TargetMode="External"/><Relationship Id="rId658" Type="http://schemas.openxmlformats.org/officeDocument/2006/relationships/hyperlink" Target="http://flyatlas.org/probeset.cgi?name=1637357_at" TargetMode="External"/><Relationship Id="rId659" Type="http://schemas.openxmlformats.org/officeDocument/2006/relationships/hyperlink" Target="http://flyatlas.org/probeset.cgi?name=1629179_at" TargetMode="External"/><Relationship Id="rId540" Type="http://schemas.openxmlformats.org/officeDocument/2006/relationships/hyperlink" Target="http://flyatlas.org/probeset.cgi?name=1630131_at" TargetMode="External"/><Relationship Id="rId541" Type="http://schemas.openxmlformats.org/officeDocument/2006/relationships/hyperlink" Target="http://flyatlas.org/probeset.cgi?name=1641190_at" TargetMode="External"/><Relationship Id="rId542" Type="http://schemas.openxmlformats.org/officeDocument/2006/relationships/hyperlink" Target="http://flyatlas.org/probeset.cgi?name=1623835_at" TargetMode="External"/><Relationship Id="rId543" Type="http://schemas.openxmlformats.org/officeDocument/2006/relationships/hyperlink" Target="http://flyatlas.org/probeset.cgi?name=1625698_at" TargetMode="External"/><Relationship Id="rId544" Type="http://schemas.openxmlformats.org/officeDocument/2006/relationships/hyperlink" Target="http://flyatlas.org/probeset.cgi?name=1625264_s_at" TargetMode="External"/><Relationship Id="rId545" Type="http://schemas.openxmlformats.org/officeDocument/2006/relationships/hyperlink" Target="http://flyatlas.org/probeset.cgi?name=1640402_at" TargetMode="External"/><Relationship Id="rId546" Type="http://schemas.openxmlformats.org/officeDocument/2006/relationships/hyperlink" Target="http://flyatlas.org/probeset.cgi?name=1629974_at" TargetMode="External"/><Relationship Id="rId547" Type="http://schemas.openxmlformats.org/officeDocument/2006/relationships/hyperlink" Target="http://flyatlas.org/probeset.cgi?name=1636791_s_at" TargetMode="External"/><Relationship Id="rId548" Type="http://schemas.openxmlformats.org/officeDocument/2006/relationships/hyperlink" Target="http://flyatlas.org/probeset.cgi?name=1640901_at" TargetMode="External"/><Relationship Id="rId549" Type="http://schemas.openxmlformats.org/officeDocument/2006/relationships/hyperlink" Target="http://flyatlas.org/probeset.cgi?name=1625104_at" TargetMode="External"/><Relationship Id="rId200" Type="http://schemas.openxmlformats.org/officeDocument/2006/relationships/hyperlink" Target="http://flyatlas.org/probeset.cgi?name=1628608_at" TargetMode="External"/><Relationship Id="rId201" Type="http://schemas.openxmlformats.org/officeDocument/2006/relationships/hyperlink" Target="http://flyatlas.org/probeset.cgi?name=1640306_at" TargetMode="External"/><Relationship Id="rId202" Type="http://schemas.openxmlformats.org/officeDocument/2006/relationships/hyperlink" Target="http://flyatlas.org/probeset.cgi?name=1625764_at" TargetMode="External"/><Relationship Id="rId203" Type="http://schemas.openxmlformats.org/officeDocument/2006/relationships/hyperlink" Target="http://flyatlas.org/probeset.cgi?name=1625948_at" TargetMode="External"/><Relationship Id="rId204" Type="http://schemas.openxmlformats.org/officeDocument/2006/relationships/hyperlink" Target="http://flyatlas.org/probeset.cgi?name=1625910_at" TargetMode="External"/><Relationship Id="rId205" Type="http://schemas.openxmlformats.org/officeDocument/2006/relationships/hyperlink" Target="http://flyatlas.org/probeset.cgi?name=1635389_s_at" TargetMode="External"/><Relationship Id="rId206" Type="http://schemas.openxmlformats.org/officeDocument/2006/relationships/hyperlink" Target="http://flyatlas.org/probeset.cgi?name=1639374_s_at" TargetMode="External"/><Relationship Id="rId207" Type="http://schemas.openxmlformats.org/officeDocument/2006/relationships/hyperlink" Target="http://flyatlas.org/probeset.cgi?name=1623299_at" TargetMode="External"/><Relationship Id="rId208" Type="http://schemas.openxmlformats.org/officeDocument/2006/relationships/hyperlink" Target="http://flyatlas.org/probeset.cgi?name=1637726_at" TargetMode="External"/><Relationship Id="rId209" Type="http://schemas.openxmlformats.org/officeDocument/2006/relationships/hyperlink" Target="http://flyatlas.org/probeset.cgi?name=1628955_at" TargetMode="External"/><Relationship Id="rId80" Type="http://schemas.openxmlformats.org/officeDocument/2006/relationships/hyperlink" Target="http://flyatlas.org/probeset.cgi?name=1626972_at" TargetMode="External"/><Relationship Id="rId81" Type="http://schemas.openxmlformats.org/officeDocument/2006/relationships/hyperlink" Target="http://flyatlas.org/probeset.cgi?name=1623521_at" TargetMode="External"/><Relationship Id="rId82" Type="http://schemas.openxmlformats.org/officeDocument/2006/relationships/hyperlink" Target="http://flyatlas.org/probeset.cgi?name=1624137_at" TargetMode="External"/><Relationship Id="rId83" Type="http://schemas.openxmlformats.org/officeDocument/2006/relationships/hyperlink" Target="http://flyatlas.org/probeset.cgi?name=1639338_at" TargetMode="External"/><Relationship Id="rId84" Type="http://schemas.openxmlformats.org/officeDocument/2006/relationships/hyperlink" Target="http://flyatlas.org/probeset.cgi?name=1639907_at" TargetMode="External"/><Relationship Id="rId85" Type="http://schemas.openxmlformats.org/officeDocument/2006/relationships/hyperlink" Target="http://flyatlas.org/probeset.cgi?name=1639232_s_at" TargetMode="External"/><Relationship Id="rId86" Type="http://schemas.openxmlformats.org/officeDocument/2006/relationships/hyperlink" Target="http://flyatlas.org/probeset.cgi?name=1628106_at" TargetMode="External"/><Relationship Id="rId87" Type="http://schemas.openxmlformats.org/officeDocument/2006/relationships/hyperlink" Target="http://flyatlas.org/probeset.cgi?name=1627315_s_at" TargetMode="External"/><Relationship Id="rId88" Type="http://schemas.openxmlformats.org/officeDocument/2006/relationships/hyperlink" Target="http://flyatlas.org/probeset.cgi?name=1625737_at" TargetMode="External"/><Relationship Id="rId89" Type="http://schemas.openxmlformats.org/officeDocument/2006/relationships/hyperlink" Target="http://flyatlas.org/probeset.cgi?name=1632183_at" TargetMode="External"/><Relationship Id="rId430" Type="http://schemas.openxmlformats.org/officeDocument/2006/relationships/hyperlink" Target="http://flyatlas.org/probeset.cgi?name=1640202_at" TargetMode="External"/><Relationship Id="rId431" Type="http://schemas.openxmlformats.org/officeDocument/2006/relationships/hyperlink" Target="http://flyatlas.org/probeset.cgi?name=1623925_at" TargetMode="External"/><Relationship Id="rId432" Type="http://schemas.openxmlformats.org/officeDocument/2006/relationships/hyperlink" Target="http://flyatlas.org/probeset.cgi?name=1623972_a_at" TargetMode="External"/><Relationship Id="rId433" Type="http://schemas.openxmlformats.org/officeDocument/2006/relationships/hyperlink" Target="http://flyatlas.org/probeset.cgi?name=1623643_s_at" TargetMode="External"/><Relationship Id="rId434" Type="http://schemas.openxmlformats.org/officeDocument/2006/relationships/hyperlink" Target="http://flyatlas.org/probeset.cgi?name=1626301_at" TargetMode="External"/><Relationship Id="rId435" Type="http://schemas.openxmlformats.org/officeDocument/2006/relationships/hyperlink" Target="http://flyatlas.org/probeset.cgi?name=1632710_s_at" TargetMode="External"/><Relationship Id="rId436" Type="http://schemas.openxmlformats.org/officeDocument/2006/relationships/hyperlink" Target="http://flyatlas.org/probeset.cgi?name=1630007_s_at" TargetMode="External"/><Relationship Id="rId437" Type="http://schemas.openxmlformats.org/officeDocument/2006/relationships/hyperlink" Target="http://flyatlas.org/probeset.cgi?name=1635132_at" TargetMode="External"/><Relationship Id="rId438" Type="http://schemas.openxmlformats.org/officeDocument/2006/relationships/hyperlink" Target="http://flyatlas.org/probeset.cgi?name=1632936_at" TargetMode="External"/><Relationship Id="rId439" Type="http://schemas.openxmlformats.org/officeDocument/2006/relationships/hyperlink" Target="http://flyatlas.org/probeset.cgi?name=1633769_at" TargetMode="External"/><Relationship Id="rId660" Type="http://schemas.openxmlformats.org/officeDocument/2006/relationships/hyperlink" Target="http://flyatlas.org/probeset.cgi?name=1625374_at" TargetMode="External"/><Relationship Id="rId661" Type="http://schemas.openxmlformats.org/officeDocument/2006/relationships/hyperlink" Target="http://flyatlas.org/probeset.cgi?name=1636395_at" TargetMode="External"/><Relationship Id="rId662" Type="http://schemas.openxmlformats.org/officeDocument/2006/relationships/hyperlink" Target="http://flyatlas.org/probeset.cgi?name=1637538_s_at" TargetMode="External"/><Relationship Id="rId663" Type="http://schemas.openxmlformats.org/officeDocument/2006/relationships/hyperlink" Target="http://flyatlas.org/probeset.cgi?name=1623438_at" TargetMode="External"/><Relationship Id="rId664" Type="http://schemas.openxmlformats.org/officeDocument/2006/relationships/hyperlink" Target="http://flyatlas.org/probeset.cgi?name=1634466_at" TargetMode="External"/><Relationship Id="rId665" Type="http://schemas.openxmlformats.org/officeDocument/2006/relationships/hyperlink" Target="http://flyatlas.org/probeset.cgi?name=1636611_at" TargetMode="External"/><Relationship Id="rId666" Type="http://schemas.openxmlformats.org/officeDocument/2006/relationships/hyperlink" Target="http://flyatlas.org/probeset.cgi?name=1632972_at" TargetMode="External"/><Relationship Id="rId320" Type="http://schemas.openxmlformats.org/officeDocument/2006/relationships/hyperlink" Target="http://flyatlas.org/probeset.cgi?name=1629542_at" TargetMode="External"/><Relationship Id="rId321" Type="http://schemas.openxmlformats.org/officeDocument/2006/relationships/hyperlink" Target="http://flyatlas.org/probeset.cgi?name=1640374_at" TargetMode="External"/><Relationship Id="rId322" Type="http://schemas.openxmlformats.org/officeDocument/2006/relationships/hyperlink" Target="http://flyatlas.org/probeset.cgi?name=1640403_at" TargetMode="External"/><Relationship Id="rId323" Type="http://schemas.openxmlformats.org/officeDocument/2006/relationships/hyperlink" Target="http://flyatlas.org/probeset.cgi?name=1636087_at" TargetMode="External"/><Relationship Id="rId324" Type="http://schemas.openxmlformats.org/officeDocument/2006/relationships/hyperlink" Target="http://flyatlas.org/probeset.cgi?name=1636459_s_at" TargetMode="External"/><Relationship Id="rId325" Type="http://schemas.openxmlformats.org/officeDocument/2006/relationships/hyperlink" Target="http://flyatlas.org/probeset.cgi?name=1632694_at" TargetMode="External"/><Relationship Id="rId326" Type="http://schemas.openxmlformats.org/officeDocument/2006/relationships/hyperlink" Target="http://flyatlas.org/probeset.cgi?name=1638332_at" TargetMode="External"/><Relationship Id="rId327" Type="http://schemas.openxmlformats.org/officeDocument/2006/relationships/hyperlink" Target="http://flyatlas.org/probeset.cgi?name=1630377_at" TargetMode="External"/><Relationship Id="rId328" Type="http://schemas.openxmlformats.org/officeDocument/2006/relationships/hyperlink" Target="http://flyatlas.org/probeset.cgi?name=1638098_at" TargetMode="External"/><Relationship Id="rId329" Type="http://schemas.openxmlformats.org/officeDocument/2006/relationships/hyperlink" Target="http://flyatlas.org/probeset.cgi?name=1638906_at" TargetMode="External"/><Relationship Id="rId667" Type="http://schemas.openxmlformats.org/officeDocument/2006/relationships/hyperlink" Target="http://flyatlas.org/probeset.cgi?name=1631213_at" TargetMode="External"/><Relationship Id="rId668" Type="http://schemas.openxmlformats.org/officeDocument/2006/relationships/hyperlink" Target="http://flyatlas.org/probeset.cgi?name=1633224_at" TargetMode="External"/><Relationship Id="rId669" Type="http://schemas.openxmlformats.org/officeDocument/2006/relationships/hyperlink" Target="http://flyatlas.org/probeset.cgi?name=1626271_at" TargetMode="External"/><Relationship Id="rId550" Type="http://schemas.openxmlformats.org/officeDocument/2006/relationships/hyperlink" Target="http://flyatlas.org/probeset.cgi?name=1623325_at" TargetMode="External"/><Relationship Id="rId551" Type="http://schemas.openxmlformats.org/officeDocument/2006/relationships/hyperlink" Target="http://flyatlas.org/probeset.cgi?name=1641053_s_at" TargetMode="External"/><Relationship Id="rId552" Type="http://schemas.openxmlformats.org/officeDocument/2006/relationships/hyperlink" Target="http://flyatlas.org/probeset.cgi?name=1632933_at" TargetMode="External"/><Relationship Id="rId553" Type="http://schemas.openxmlformats.org/officeDocument/2006/relationships/hyperlink" Target="http://flyatlas.org/probeset.cgi?name=1624434_at" TargetMode="External"/><Relationship Id="rId554" Type="http://schemas.openxmlformats.org/officeDocument/2006/relationships/hyperlink" Target="http://flyatlas.org/probeset.cgi?name=1631224_at" TargetMode="External"/><Relationship Id="rId555" Type="http://schemas.openxmlformats.org/officeDocument/2006/relationships/hyperlink" Target="http://flyatlas.org/probeset.cgi?name=1633312_at" TargetMode="External"/><Relationship Id="rId556" Type="http://schemas.openxmlformats.org/officeDocument/2006/relationships/hyperlink" Target="http://flyatlas.org/probeset.cgi?name=1623942_at" TargetMode="External"/><Relationship Id="rId557" Type="http://schemas.openxmlformats.org/officeDocument/2006/relationships/hyperlink" Target="http://flyatlas.org/probeset.cgi?name=1635065_at" TargetMode="External"/><Relationship Id="rId558" Type="http://schemas.openxmlformats.org/officeDocument/2006/relationships/hyperlink" Target="http://flyatlas.org/probeset.cgi?name=1625538_at" TargetMode="External"/><Relationship Id="rId559" Type="http://schemas.openxmlformats.org/officeDocument/2006/relationships/hyperlink" Target="http://flyatlas.org/probeset.cgi?name=1635282_at" TargetMode="External"/><Relationship Id="rId210" Type="http://schemas.openxmlformats.org/officeDocument/2006/relationships/hyperlink" Target="http://flyatlas.org/probeset.cgi?name=1637714_a_at" TargetMode="External"/><Relationship Id="rId211" Type="http://schemas.openxmlformats.org/officeDocument/2006/relationships/hyperlink" Target="http://flyatlas.org/probeset.cgi?name=1626394_at" TargetMode="External"/><Relationship Id="rId212" Type="http://schemas.openxmlformats.org/officeDocument/2006/relationships/hyperlink" Target="http://flyatlas.org/probeset.cgi?name=1623051_at" TargetMode="External"/><Relationship Id="rId213" Type="http://schemas.openxmlformats.org/officeDocument/2006/relationships/hyperlink" Target="http://flyatlas.org/probeset.cgi?name=1626749_a_at" TargetMode="External"/><Relationship Id="rId214" Type="http://schemas.openxmlformats.org/officeDocument/2006/relationships/hyperlink" Target="http://flyatlas.org/probeset.cgi?name=1630598_at" TargetMode="External"/><Relationship Id="rId215" Type="http://schemas.openxmlformats.org/officeDocument/2006/relationships/hyperlink" Target="http://flyatlas.org/probeset.cgi?name=1638413_at" TargetMode="External"/><Relationship Id="rId216" Type="http://schemas.openxmlformats.org/officeDocument/2006/relationships/hyperlink" Target="http://flyatlas.org/probeset.cgi?name=1627463_at" TargetMode="External"/><Relationship Id="rId217" Type="http://schemas.openxmlformats.org/officeDocument/2006/relationships/hyperlink" Target="http://flyatlas.org/probeset.cgi?name=1630320_at" TargetMode="External"/><Relationship Id="rId218" Type="http://schemas.openxmlformats.org/officeDocument/2006/relationships/hyperlink" Target="http://flyatlas.org/probeset.cgi?name=1625567_a_at" TargetMode="External"/><Relationship Id="rId219" Type="http://schemas.openxmlformats.org/officeDocument/2006/relationships/hyperlink" Target="http://flyatlas.org/probeset.cgi?name=1640959_at" TargetMode="External"/><Relationship Id="rId90" Type="http://schemas.openxmlformats.org/officeDocument/2006/relationships/hyperlink" Target="http://flyatlas.org/probeset.cgi?name=1629618_at" TargetMode="External"/><Relationship Id="rId91" Type="http://schemas.openxmlformats.org/officeDocument/2006/relationships/hyperlink" Target="http://flyatlas.org/probeset.cgi?name=1630241_at" TargetMode="External"/><Relationship Id="rId92" Type="http://schemas.openxmlformats.org/officeDocument/2006/relationships/hyperlink" Target="http://flyatlas.org/probeset.cgi?name=1624437_s_at" TargetMode="External"/><Relationship Id="rId93" Type="http://schemas.openxmlformats.org/officeDocument/2006/relationships/hyperlink" Target="http://flyatlas.org/probeset.cgi?name=1638377_x_at" TargetMode="External"/><Relationship Id="rId94" Type="http://schemas.openxmlformats.org/officeDocument/2006/relationships/hyperlink" Target="http://flyatlas.org/probeset.cgi?name=1638361_at" TargetMode="External"/><Relationship Id="rId95" Type="http://schemas.openxmlformats.org/officeDocument/2006/relationships/hyperlink" Target="http://flyatlas.org/probeset.cgi?name=1623165_at" TargetMode="External"/><Relationship Id="rId96" Type="http://schemas.openxmlformats.org/officeDocument/2006/relationships/hyperlink" Target="http://flyatlas.org/probeset.cgi?name=1639322_at" TargetMode="External"/><Relationship Id="rId97" Type="http://schemas.openxmlformats.org/officeDocument/2006/relationships/hyperlink" Target="http://flyatlas.org/probeset.cgi?name=1635815_at" TargetMode="External"/><Relationship Id="rId98" Type="http://schemas.openxmlformats.org/officeDocument/2006/relationships/hyperlink" Target="http://flyatlas.org/probeset.cgi?name=1632055_at" TargetMode="External"/><Relationship Id="rId100" Type="http://schemas.openxmlformats.org/officeDocument/2006/relationships/hyperlink" Target="http://flyatlas.org/probeset.cgi?name=1625354_at" TargetMode="External"/><Relationship Id="rId101" Type="http://schemas.openxmlformats.org/officeDocument/2006/relationships/hyperlink" Target="http://flyatlas.org/probeset.cgi?name=1624198_at" TargetMode="External"/><Relationship Id="rId102" Type="http://schemas.openxmlformats.org/officeDocument/2006/relationships/hyperlink" Target="http://flyatlas.org/probeset.cgi?name=1629232_at" TargetMode="External"/><Relationship Id="rId103" Type="http://schemas.openxmlformats.org/officeDocument/2006/relationships/hyperlink" Target="http://flyatlas.org/probeset.cgi?name=1637279_at" TargetMode="External"/><Relationship Id="rId104" Type="http://schemas.openxmlformats.org/officeDocument/2006/relationships/hyperlink" Target="http://flyatlas.org/probeset.cgi?name=1623016_at" TargetMode="External"/><Relationship Id="rId105" Type="http://schemas.openxmlformats.org/officeDocument/2006/relationships/hyperlink" Target="http://flyatlas.org/probeset.cgi?name=1638264_at" TargetMode="External"/><Relationship Id="rId106" Type="http://schemas.openxmlformats.org/officeDocument/2006/relationships/hyperlink" Target="http://flyatlas.org/probeset.cgi?name=1635453_at" TargetMode="External"/><Relationship Id="rId107" Type="http://schemas.openxmlformats.org/officeDocument/2006/relationships/hyperlink" Target="http://flyatlas.org/probeset.cgi?name=1633300_at" TargetMode="External"/><Relationship Id="rId108" Type="http://schemas.openxmlformats.org/officeDocument/2006/relationships/hyperlink" Target="http://flyatlas.org/probeset.cgi?name=1628716_at" TargetMode="External"/><Relationship Id="rId109" Type="http://schemas.openxmlformats.org/officeDocument/2006/relationships/hyperlink" Target="http://flyatlas.org/probeset.cgi?name=1629491_at" TargetMode="External"/><Relationship Id="rId99" Type="http://schemas.openxmlformats.org/officeDocument/2006/relationships/hyperlink" Target="http://flyatlas.org/probeset.cgi?name=1639563_at" TargetMode="External"/><Relationship Id="rId440" Type="http://schemas.openxmlformats.org/officeDocument/2006/relationships/hyperlink" Target="http://flyatlas.org/probeset.cgi?name=1626527_at" TargetMode="External"/><Relationship Id="rId441" Type="http://schemas.openxmlformats.org/officeDocument/2006/relationships/hyperlink" Target="http://flyatlas.org/probeset.cgi?name=1635306_at" TargetMode="External"/><Relationship Id="rId442" Type="http://schemas.openxmlformats.org/officeDocument/2006/relationships/hyperlink" Target="http://flyatlas.org/probeset.cgi?name=1625212_at" TargetMode="External"/><Relationship Id="rId443" Type="http://schemas.openxmlformats.org/officeDocument/2006/relationships/hyperlink" Target="http://flyatlas.org/probeset.cgi?name=1626780_s_at" TargetMode="External"/><Relationship Id="rId444" Type="http://schemas.openxmlformats.org/officeDocument/2006/relationships/hyperlink" Target="http://flyatlas.org/probeset.cgi?name=1638585_at" TargetMode="External"/><Relationship Id="rId445" Type="http://schemas.openxmlformats.org/officeDocument/2006/relationships/hyperlink" Target="http://flyatlas.org/probeset.cgi?name=1630547_at" TargetMode="External"/><Relationship Id="rId446" Type="http://schemas.openxmlformats.org/officeDocument/2006/relationships/hyperlink" Target="http://flyatlas.org/probeset.cgi?name=1640956_at" TargetMode="External"/><Relationship Id="rId447" Type="http://schemas.openxmlformats.org/officeDocument/2006/relationships/hyperlink" Target="http://flyatlas.org/probeset.cgi?name=1638021_at" TargetMode="External"/><Relationship Id="rId448" Type="http://schemas.openxmlformats.org/officeDocument/2006/relationships/hyperlink" Target="http://flyatlas.org/probeset.cgi?name=1623603_at" TargetMode="External"/><Relationship Id="rId449" Type="http://schemas.openxmlformats.org/officeDocument/2006/relationships/hyperlink" Target="http://flyatlas.org/probeset.cgi?name=1628178_a_at" TargetMode="External"/><Relationship Id="rId670" Type="http://schemas.openxmlformats.org/officeDocument/2006/relationships/hyperlink" Target="http://flyatlas.org/probeset.cgi?name=1629789_at" TargetMode="External"/><Relationship Id="rId671" Type="http://schemas.openxmlformats.org/officeDocument/2006/relationships/hyperlink" Target="http://flyatlas.org/probeset.cgi?name=1641048_a_at" TargetMode="External"/><Relationship Id="rId672" Type="http://schemas.openxmlformats.org/officeDocument/2006/relationships/hyperlink" Target="http://flyatlas.org/probeset.cgi?name=1635525_at" TargetMode="External"/><Relationship Id="rId673" Type="http://schemas.openxmlformats.org/officeDocument/2006/relationships/hyperlink" Target="http://flyatlas.org/probeset.cgi?name=1631148_at" TargetMode="External"/><Relationship Id="rId674" Type="http://schemas.openxmlformats.org/officeDocument/2006/relationships/hyperlink" Target="http://flyatlas.org/probeset.cgi?name=1624578_at" TargetMode="External"/><Relationship Id="rId675" Type="http://schemas.openxmlformats.org/officeDocument/2006/relationships/hyperlink" Target="http://flyatlas.org/probeset.cgi?name=1639397_at" TargetMode="External"/><Relationship Id="rId676" Type="http://schemas.openxmlformats.org/officeDocument/2006/relationships/hyperlink" Target="http://flyatlas.org/probeset.cgi?name=1636490_at" TargetMode="External"/><Relationship Id="rId330" Type="http://schemas.openxmlformats.org/officeDocument/2006/relationships/hyperlink" Target="http://flyatlas.org/probeset.cgi?name=1635424_s_at" TargetMode="External"/><Relationship Id="rId331" Type="http://schemas.openxmlformats.org/officeDocument/2006/relationships/hyperlink" Target="http://flyatlas.org/probeset.cgi?name=1638296_at" TargetMode="External"/><Relationship Id="rId332" Type="http://schemas.openxmlformats.org/officeDocument/2006/relationships/hyperlink" Target="http://flyatlas.org/probeset.cgi?name=1625067_at" TargetMode="External"/><Relationship Id="rId333" Type="http://schemas.openxmlformats.org/officeDocument/2006/relationships/hyperlink" Target="http://flyatlas.org/probeset.cgi?name=1624874_at" TargetMode="External"/><Relationship Id="rId334" Type="http://schemas.openxmlformats.org/officeDocument/2006/relationships/hyperlink" Target="http://flyatlas.org/probeset.cgi?name=1638955_at" TargetMode="External"/><Relationship Id="rId335" Type="http://schemas.openxmlformats.org/officeDocument/2006/relationships/hyperlink" Target="http://flyatlas.org/probeset.cgi?name=1628872_at" TargetMode="External"/><Relationship Id="rId336" Type="http://schemas.openxmlformats.org/officeDocument/2006/relationships/hyperlink" Target="http://flyatlas.org/probeset.cgi?name=1626859_at" TargetMode="External"/><Relationship Id="rId337" Type="http://schemas.openxmlformats.org/officeDocument/2006/relationships/hyperlink" Target="http://flyatlas.org/probeset.cgi?name=1638532_at" TargetMode="External"/><Relationship Id="rId338" Type="http://schemas.openxmlformats.org/officeDocument/2006/relationships/hyperlink" Target="http://flyatlas.org/probeset.cgi?name=1628355_at" TargetMode="External"/><Relationship Id="rId339" Type="http://schemas.openxmlformats.org/officeDocument/2006/relationships/hyperlink" Target="http://flyatlas.org/probeset.cgi?name=1629799_at" TargetMode="External"/><Relationship Id="rId677" Type="http://schemas.openxmlformats.org/officeDocument/2006/relationships/hyperlink" Target="http://flyatlas.org/probeset.cgi?name=1639884_at" TargetMode="External"/><Relationship Id="rId678" Type="http://schemas.openxmlformats.org/officeDocument/2006/relationships/hyperlink" Target="http://flyatlas.org/probeset.cgi?name=1640085_at" TargetMode="External"/><Relationship Id="rId679" Type="http://schemas.openxmlformats.org/officeDocument/2006/relationships/hyperlink" Target="http://flyatlas.org/probeset.cgi?name=1624316_at" TargetMode="External"/><Relationship Id="rId560" Type="http://schemas.openxmlformats.org/officeDocument/2006/relationships/hyperlink" Target="http://flyatlas.org/probeset.cgi?name=1639666_at" TargetMode="External"/><Relationship Id="rId561" Type="http://schemas.openxmlformats.org/officeDocument/2006/relationships/hyperlink" Target="http://flyatlas.org/probeset.cgi?name=1641052_at" TargetMode="External"/><Relationship Id="rId562" Type="http://schemas.openxmlformats.org/officeDocument/2006/relationships/hyperlink" Target="http://flyatlas.org/probeset.cgi?name=1629710_at" TargetMode="External"/><Relationship Id="rId563" Type="http://schemas.openxmlformats.org/officeDocument/2006/relationships/hyperlink" Target="http://flyatlas.org/probeset.cgi?name=1640044_at" TargetMode="External"/><Relationship Id="rId564" Type="http://schemas.openxmlformats.org/officeDocument/2006/relationships/hyperlink" Target="http://flyatlas.org/probeset.cgi?name=1636125_a_at" TargetMode="External"/><Relationship Id="rId565" Type="http://schemas.openxmlformats.org/officeDocument/2006/relationships/hyperlink" Target="http://flyatlas.org/probeset.cgi?name=1633346_at" TargetMode="External"/><Relationship Id="rId566" Type="http://schemas.openxmlformats.org/officeDocument/2006/relationships/hyperlink" Target="http://flyatlas.org/probeset.cgi?name=1631157_at" TargetMode="External"/><Relationship Id="rId567" Type="http://schemas.openxmlformats.org/officeDocument/2006/relationships/hyperlink" Target="http://flyatlas.org/probeset.cgi?name=1639515_at" TargetMode="External"/><Relationship Id="rId568" Type="http://schemas.openxmlformats.org/officeDocument/2006/relationships/hyperlink" Target="http://flyatlas.org/probeset.cgi?name=1641225_at" TargetMode="External"/><Relationship Id="rId569" Type="http://schemas.openxmlformats.org/officeDocument/2006/relationships/hyperlink" Target="http://flyatlas.org/probeset.cgi?name=1639071_a_at" TargetMode="External"/><Relationship Id="rId220" Type="http://schemas.openxmlformats.org/officeDocument/2006/relationships/hyperlink" Target="http://flyatlas.org/probeset.cgi?name=1630590_at" TargetMode="External"/><Relationship Id="rId221" Type="http://schemas.openxmlformats.org/officeDocument/2006/relationships/hyperlink" Target="http://flyatlas.org/probeset.cgi?name=1624642_at" TargetMode="External"/><Relationship Id="rId222" Type="http://schemas.openxmlformats.org/officeDocument/2006/relationships/hyperlink" Target="http://flyatlas.org/probeset.cgi?name=1638196_at" TargetMode="External"/><Relationship Id="rId223" Type="http://schemas.openxmlformats.org/officeDocument/2006/relationships/hyperlink" Target="http://flyatlas.org/probeset.cgi?name=1624619_s_at" TargetMode="External"/><Relationship Id="rId224" Type="http://schemas.openxmlformats.org/officeDocument/2006/relationships/hyperlink" Target="http://flyatlas.org/probeset.cgi?name=1630346_at" TargetMode="External"/><Relationship Id="rId225" Type="http://schemas.openxmlformats.org/officeDocument/2006/relationships/hyperlink" Target="http://flyatlas.org/probeset.cgi?name=1634726_s_at" TargetMode="External"/><Relationship Id="rId226" Type="http://schemas.openxmlformats.org/officeDocument/2006/relationships/hyperlink" Target="http://flyatlas.org/probeset.cgi?name=1631781_at" TargetMode="External"/><Relationship Id="rId227" Type="http://schemas.openxmlformats.org/officeDocument/2006/relationships/hyperlink" Target="http://flyatlas.org/probeset.cgi?name=1639643_at" TargetMode="External"/><Relationship Id="rId228" Type="http://schemas.openxmlformats.org/officeDocument/2006/relationships/hyperlink" Target="http://flyatlas.org/probeset.cgi?name=1623871_at" TargetMode="External"/><Relationship Id="rId229" Type="http://schemas.openxmlformats.org/officeDocument/2006/relationships/hyperlink" Target="http://flyatlas.org/probeset.cgi?name=1632695_at" TargetMode="External"/><Relationship Id="rId450" Type="http://schemas.openxmlformats.org/officeDocument/2006/relationships/hyperlink" Target="http://flyatlas.org/probeset.cgi?name=1632536_at" TargetMode="External"/><Relationship Id="rId451" Type="http://schemas.openxmlformats.org/officeDocument/2006/relationships/hyperlink" Target="http://flyatlas.org/probeset.cgi?name=1626222_at" TargetMode="External"/><Relationship Id="rId452" Type="http://schemas.openxmlformats.org/officeDocument/2006/relationships/hyperlink" Target="http://flyatlas.org/probeset.cgi?name=1630180_at" TargetMode="External"/><Relationship Id="rId453" Type="http://schemas.openxmlformats.org/officeDocument/2006/relationships/hyperlink" Target="http://flyatlas.org/probeset.cgi?name=1624957_a_at" TargetMode="External"/><Relationship Id="rId454" Type="http://schemas.openxmlformats.org/officeDocument/2006/relationships/hyperlink" Target="http://flyatlas.org/probeset.cgi?name=1626427_a_at" TargetMode="External"/><Relationship Id="rId455" Type="http://schemas.openxmlformats.org/officeDocument/2006/relationships/hyperlink" Target="http://flyatlas.org/probeset.cgi?name=1640167_s_at" TargetMode="External"/><Relationship Id="rId456" Type="http://schemas.openxmlformats.org/officeDocument/2006/relationships/hyperlink" Target="http://flyatlas.org/probeset.cgi?name=1638321_s_at" TargetMode="External"/><Relationship Id="rId110" Type="http://schemas.openxmlformats.org/officeDocument/2006/relationships/hyperlink" Target="http://flyatlas.org/probeset.cgi?name=1635139_at" TargetMode="External"/><Relationship Id="rId111" Type="http://schemas.openxmlformats.org/officeDocument/2006/relationships/hyperlink" Target="http://flyatlas.org/probeset.cgi?name=1633955_at" TargetMode="External"/><Relationship Id="rId459" Type="http://schemas.openxmlformats.org/officeDocument/2006/relationships/hyperlink" Target="http://flyatlas.org/probeset.cgi?name=1625761_a_at" TargetMode="External"/><Relationship Id="rId1" Type="http://schemas.openxmlformats.org/officeDocument/2006/relationships/hyperlink" Target="http://flyatlas.org/" TargetMode="External"/><Relationship Id="rId2" Type="http://schemas.openxmlformats.org/officeDocument/2006/relationships/hyperlink" Target="http://flyatlas.org/probeset.cgi?name=1635462_at" TargetMode="External"/><Relationship Id="rId3" Type="http://schemas.openxmlformats.org/officeDocument/2006/relationships/hyperlink" Target="http://flyatlas.org/probeset.cgi?name=1624414_at" TargetMode="External"/><Relationship Id="rId4" Type="http://schemas.openxmlformats.org/officeDocument/2006/relationships/hyperlink" Target="http://flyatlas.org/probeset.cgi?name=1623648_s_at" TargetMode="External"/><Relationship Id="rId5" Type="http://schemas.openxmlformats.org/officeDocument/2006/relationships/hyperlink" Target="http://flyatlas.org/probeset.cgi?name=1639073_at" TargetMode="External"/><Relationship Id="rId6" Type="http://schemas.openxmlformats.org/officeDocument/2006/relationships/hyperlink" Target="http://flyatlas.org/probeset.cgi?name=1634330_at" TargetMode="External"/><Relationship Id="rId7" Type="http://schemas.openxmlformats.org/officeDocument/2006/relationships/hyperlink" Target="http://flyatlas.org/probeset.cgi?name=1624289_at" TargetMode="External"/><Relationship Id="rId8" Type="http://schemas.openxmlformats.org/officeDocument/2006/relationships/hyperlink" Target="http://flyatlas.org/probeset.cgi?name=1636623_at" TargetMode="External"/><Relationship Id="rId9" Type="http://schemas.openxmlformats.org/officeDocument/2006/relationships/hyperlink" Target="http://flyatlas.org/probeset.cgi?name=1623681_at" TargetMode="External"/><Relationship Id="rId112" Type="http://schemas.openxmlformats.org/officeDocument/2006/relationships/hyperlink" Target="http://flyatlas.org/probeset.cgi?name=1623431_at" TargetMode="External"/><Relationship Id="rId113" Type="http://schemas.openxmlformats.org/officeDocument/2006/relationships/hyperlink" Target="http://flyatlas.org/probeset.cgi?name=1640751_at" TargetMode="External"/><Relationship Id="rId114" Type="http://schemas.openxmlformats.org/officeDocument/2006/relationships/hyperlink" Target="http://flyatlas.org/probeset.cgi?name=1625968_at" TargetMode="External"/><Relationship Id="rId115" Type="http://schemas.openxmlformats.org/officeDocument/2006/relationships/hyperlink" Target="http://flyatlas.org/probeset.cgi?name=1630217_at" TargetMode="External"/><Relationship Id="rId116" Type="http://schemas.openxmlformats.org/officeDocument/2006/relationships/hyperlink" Target="http://flyatlas.org/probeset.cgi?name=1641435_at" TargetMode="External"/><Relationship Id="rId117" Type="http://schemas.openxmlformats.org/officeDocument/2006/relationships/hyperlink" Target="http://flyatlas.org/probeset.cgi?name=1626670_at" TargetMode="External"/><Relationship Id="rId118" Type="http://schemas.openxmlformats.org/officeDocument/2006/relationships/hyperlink" Target="http://flyatlas.org/probeset.cgi?name=1628147_at" TargetMode="External"/><Relationship Id="rId119" Type="http://schemas.openxmlformats.org/officeDocument/2006/relationships/hyperlink" Target="http://flyatlas.org/probeset.cgi?name=1630914_s_at" TargetMode="External"/><Relationship Id="rId457" Type="http://schemas.openxmlformats.org/officeDocument/2006/relationships/hyperlink" Target="http://flyatlas.org/probeset.cgi?name=1623918_at" TargetMode="External"/><Relationship Id="rId458" Type="http://schemas.openxmlformats.org/officeDocument/2006/relationships/hyperlink" Target="http://flyatlas.org/probeset.cgi?name=1623160_at" TargetMode="External"/><Relationship Id="rId680" Type="http://schemas.openxmlformats.org/officeDocument/2006/relationships/hyperlink" Target="http://flyatlas.org/probeset.cgi?name=1625075_at" TargetMode="External"/><Relationship Id="rId681" Type="http://schemas.openxmlformats.org/officeDocument/2006/relationships/hyperlink" Target="http://flyatlas.org/probeset.cgi?name=1635203_at" TargetMode="External"/><Relationship Id="rId682" Type="http://schemas.openxmlformats.org/officeDocument/2006/relationships/hyperlink" Target="http://flyatlas.org/probeset.cgi?name=1633206_at" TargetMode="External"/><Relationship Id="rId683" Type="http://schemas.openxmlformats.org/officeDocument/2006/relationships/hyperlink" Target="http://flyatlas.org/probeset.cgi?name=1637385_a_at" TargetMode="External"/><Relationship Id="rId684" Type="http://schemas.openxmlformats.org/officeDocument/2006/relationships/hyperlink" Target="http://flyatlas.org/probeset.cgi?name=1637764_at" TargetMode="External"/><Relationship Id="rId685" Type="http://schemas.openxmlformats.org/officeDocument/2006/relationships/hyperlink" Target="http://flyatlas.org/probeset.cgi?name=1631220_at" TargetMode="External"/><Relationship Id="rId686" Type="http://schemas.openxmlformats.org/officeDocument/2006/relationships/hyperlink" Target="http://flyatlas.org/probeset.cgi?name=1632432_at" TargetMode="External"/><Relationship Id="rId340" Type="http://schemas.openxmlformats.org/officeDocument/2006/relationships/hyperlink" Target="http://flyatlas.org/probeset.cgi?name=1626055_at" TargetMode="External"/><Relationship Id="rId341" Type="http://schemas.openxmlformats.org/officeDocument/2006/relationships/hyperlink" Target="http://flyatlas.org/probeset.cgi?name=1639642_a_at" TargetMode="External"/><Relationship Id="rId342" Type="http://schemas.openxmlformats.org/officeDocument/2006/relationships/hyperlink" Target="http://flyatlas.org/probeset.cgi?name=1629464_a_at" TargetMode="External"/><Relationship Id="rId343" Type="http://schemas.openxmlformats.org/officeDocument/2006/relationships/hyperlink" Target="http://flyatlas.org/probeset.cgi?name=1628500_at" TargetMode="External"/><Relationship Id="rId344" Type="http://schemas.openxmlformats.org/officeDocument/2006/relationships/hyperlink" Target="http://flyatlas.org/probeset.cgi?name=1640906_at" TargetMode="External"/><Relationship Id="rId345" Type="http://schemas.openxmlformats.org/officeDocument/2006/relationships/hyperlink" Target="http://flyatlas.org/probeset.cgi?name=1637246_a_at" TargetMode="External"/><Relationship Id="rId346" Type="http://schemas.openxmlformats.org/officeDocument/2006/relationships/hyperlink" Target="http://flyatlas.org/probeset.cgi?name=1632474_at" TargetMode="External"/><Relationship Id="rId347" Type="http://schemas.openxmlformats.org/officeDocument/2006/relationships/hyperlink" Target="http://flyatlas.org/probeset.cgi?name=1630192_at" TargetMode="External"/><Relationship Id="rId348" Type="http://schemas.openxmlformats.org/officeDocument/2006/relationships/hyperlink" Target="http://flyatlas.org/probeset.cgi?name=1638002_at" TargetMode="External"/><Relationship Id="rId349" Type="http://schemas.openxmlformats.org/officeDocument/2006/relationships/hyperlink" Target="http://flyatlas.org/probeset.cgi?name=1626373_at" TargetMode="External"/><Relationship Id="rId687" Type="http://schemas.openxmlformats.org/officeDocument/2006/relationships/hyperlink" Target="http://flyatlas.org/probeset.cgi?name=1636278_at" TargetMode="External"/><Relationship Id="rId688" Type="http://schemas.openxmlformats.org/officeDocument/2006/relationships/hyperlink" Target="http://flyatlas.org/probeset.cgi?name=1631220_at" TargetMode="External"/><Relationship Id="rId689" Type="http://schemas.openxmlformats.org/officeDocument/2006/relationships/hyperlink" Target="http://flyatlas.org/probeset.cgi?name=1632432_at" TargetMode="External"/><Relationship Id="rId570" Type="http://schemas.openxmlformats.org/officeDocument/2006/relationships/hyperlink" Target="http://flyatlas.org/probeset.cgi?name=1624895_at" TargetMode="External"/><Relationship Id="rId571" Type="http://schemas.openxmlformats.org/officeDocument/2006/relationships/hyperlink" Target="http://flyatlas.org/probeset.cgi?name=1635161_at" TargetMode="External"/><Relationship Id="rId572" Type="http://schemas.openxmlformats.org/officeDocument/2006/relationships/hyperlink" Target="http://flyatlas.org/probeset.cgi?name=1629476_at" TargetMode="External"/><Relationship Id="rId573" Type="http://schemas.openxmlformats.org/officeDocument/2006/relationships/hyperlink" Target="http://flyatlas.org/probeset.cgi?name=1628628_at" TargetMode="External"/><Relationship Id="rId574" Type="http://schemas.openxmlformats.org/officeDocument/2006/relationships/hyperlink" Target="http://flyatlas.org/probeset.cgi?name=1633524_a_at" TargetMode="External"/><Relationship Id="rId575" Type="http://schemas.openxmlformats.org/officeDocument/2006/relationships/hyperlink" Target="http://flyatlas.org/probeset.cgi?name=1638939_at" TargetMode="External"/><Relationship Id="rId576" Type="http://schemas.openxmlformats.org/officeDocument/2006/relationships/hyperlink" Target="http://flyatlas.org/probeset.cgi?name=1625569_at" TargetMode="External"/><Relationship Id="rId230" Type="http://schemas.openxmlformats.org/officeDocument/2006/relationships/hyperlink" Target="http://flyatlas.org/probeset.cgi?name=1637938_at" TargetMode="External"/><Relationship Id="rId231" Type="http://schemas.openxmlformats.org/officeDocument/2006/relationships/hyperlink" Target="http://flyatlas.org/probeset.cgi?name=1637492_at" TargetMode="External"/><Relationship Id="rId232" Type="http://schemas.openxmlformats.org/officeDocument/2006/relationships/hyperlink" Target="http://flyatlas.org/probeset.cgi?name=1639636_at" TargetMode="External"/><Relationship Id="rId233" Type="http://schemas.openxmlformats.org/officeDocument/2006/relationships/hyperlink" Target="http://flyatlas.org/probeset.cgi?name=1639374_s_at" TargetMode="External"/><Relationship Id="rId234" Type="http://schemas.openxmlformats.org/officeDocument/2006/relationships/hyperlink" Target="http://flyatlas.org/probeset.cgi?name=1640470_s_at" TargetMode="External"/><Relationship Id="rId235" Type="http://schemas.openxmlformats.org/officeDocument/2006/relationships/hyperlink" Target="http://flyatlas.org/probeset.cgi?name=1637495_at" TargetMode="External"/><Relationship Id="rId236" Type="http://schemas.openxmlformats.org/officeDocument/2006/relationships/hyperlink" Target="http://flyatlas.org/probeset.cgi?name=1639169_at" TargetMode="External"/><Relationship Id="rId237" Type="http://schemas.openxmlformats.org/officeDocument/2006/relationships/hyperlink" Target="http://flyatlas.org/probeset.cgi?name=1626112_at" TargetMode="External"/><Relationship Id="rId238" Type="http://schemas.openxmlformats.org/officeDocument/2006/relationships/hyperlink" Target="http://flyatlas.org/probeset.cgi?name=1624165_a_at" TargetMode="External"/><Relationship Id="rId239" Type="http://schemas.openxmlformats.org/officeDocument/2006/relationships/hyperlink" Target="http://flyatlas.org/probeset.cgi?name=1625663_at" TargetMode="External"/><Relationship Id="rId577" Type="http://schemas.openxmlformats.org/officeDocument/2006/relationships/hyperlink" Target="http://flyatlas.org/probeset.cgi?name=1623026_a_at" TargetMode="External"/><Relationship Id="rId578" Type="http://schemas.openxmlformats.org/officeDocument/2006/relationships/hyperlink" Target="http://flyatlas.org/probeset.cgi?name=1629098_at" TargetMode="External"/><Relationship Id="rId579" Type="http://schemas.openxmlformats.org/officeDocument/2006/relationships/hyperlink" Target="http://flyatlas.org/probeset.cgi?name=1627649_at" TargetMode="External"/><Relationship Id="rId460" Type="http://schemas.openxmlformats.org/officeDocument/2006/relationships/hyperlink" Target="http://flyatlas.org/probeset.cgi?name=1632204_at" TargetMode="External"/><Relationship Id="rId461" Type="http://schemas.openxmlformats.org/officeDocument/2006/relationships/hyperlink" Target="http://flyatlas.org/probeset.cgi?name=1636313_at" TargetMode="External"/><Relationship Id="rId462" Type="http://schemas.openxmlformats.org/officeDocument/2006/relationships/hyperlink" Target="http://flyatlas.org/probeset.cgi?name=1639867_at" TargetMode="External"/><Relationship Id="rId463" Type="http://schemas.openxmlformats.org/officeDocument/2006/relationships/hyperlink" Target="http://flyatlas.org/probeset.cgi?name=1637794_at" TargetMode="External"/><Relationship Id="rId464" Type="http://schemas.openxmlformats.org/officeDocument/2006/relationships/hyperlink" Target="http://flyatlas.org/probeset.cgi?name=1641223_at" TargetMode="External"/><Relationship Id="rId465" Type="http://schemas.openxmlformats.org/officeDocument/2006/relationships/hyperlink" Target="http://flyatlas.org/probeset.cgi?name=1623935_at" TargetMode="External"/><Relationship Id="rId466" Type="http://schemas.openxmlformats.org/officeDocument/2006/relationships/hyperlink" Target="http://flyatlas.org/probeset.cgi?name=1624573_at" TargetMode="External"/><Relationship Id="rId467" Type="http://schemas.openxmlformats.org/officeDocument/2006/relationships/hyperlink" Target="http://flyatlas.org/probeset.cgi?name=1633579_at" TargetMode="External"/><Relationship Id="rId468" Type="http://schemas.openxmlformats.org/officeDocument/2006/relationships/hyperlink" Target="http://flyatlas.org/probeset.cgi?name=1637946_at" TargetMode="External"/><Relationship Id="rId469" Type="http://schemas.openxmlformats.org/officeDocument/2006/relationships/hyperlink" Target="http://flyatlas.org/probeset.cgi?name=1638410_at" TargetMode="External"/><Relationship Id="rId120" Type="http://schemas.openxmlformats.org/officeDocument/2006/relationships/hyperlink" Target="http://flyatlas.org/probeset.cgi?name=1634504_a_at" TargetMode="External"/><Relationship Id="rId121" Type="http://schemas.openxmlformats.org/officeDocument/2006/relationships/hyperlink" Target="http://flyatlas.org/probeset.cgi?name=1624834_at" TargetMode="External"/><Relationship Id="rId122" Type="http://schemas.openxmlformats.org/officeDocument/2006/relationships/hyperlink" Target="http://flyatlas.org/probeset.cgi?name=1636019_at" TargetMode="External"/><Relationship Id="rId123" Type="http://schemas.openxmlformats.org/officeDocument/2006/relationships/hyperlink" Target="http://flyatlas.org/probeset.cgi?name=1623442_at" TargetMode="External"/><Relationship Id="rId124" Type="http://schemas.openxmlformats.org/officeDocument/2006/relationships/hyperlink" Target="http://flyatlas.org/probeset.cgi?name=1634062_at" TargetMode="External"/><Relationship Id="rId125" Type="http://schemas.openxmlformats.org/officeDocument/2006/relationships/hyperlink" Target="http://flyatlas.org/probeset.cgi?name=1629085_at" TargetMode="External"/><Relationship Id="rId126" Type="http://schemas.openxmlformats.org/officeDocument/2006/relationships/hyperlink" Target="http://flyatlas.org/probeset.cgi?name=1625796_at" TargetMode="External"/><Relationship Id="rId127" Type="http://schemas.openxmlformats.org/officeDocument/2006/relationships/hyperlink" Target="http://flyatlas.org/probeset.cgi?name=1637531_at" TargetMode="External"/><Relationship Id="rId128" Type="http://schemas.openxmlformats.org/officeDocument/2006/relationships/hyperlink" Target="http://flyatlas.org/probeset.cgi?name=1626135_s_at" TargetMode="External"/><Relationship Id="rId129" Type="http://schemas.openxmlformats.org/officeDocument/2006/relationships/hyperlink" Target="http://flyatlas.org/probeset.cgi?name=1628349_a_at" TargetMode="External"/><Relationship Id="rId690" Type="http://schemas.openxmlformats.org/officeDocument/2006/relationships/hyperlink" Target="http://flyatlas.org/probeset.cgi?name=1636278_at" TargetMode="External"/><Relationship Id="rId691" Type="http://schemas.openxmlformats.org/officeDocument/2006/relationships/hyperlink" Target="http://flyatlas.org/probeset.cgi?name=1640257_at" TargetMode="External"/><Relationship Id="rId692" Type="http://schemas.openxmlformats.org/officeDocument/2006/relationships/hyperlink" Target="http://flyatlas.org/probeset.cgi?name=1640407_at" TargetMode="External"/><Relationship Id="rId693" Type="http://schemas.openxmlformats.org/officeDocument/2006/relationships/hyperlink" Target="http://flyatlas.org/probeset.cgi?name=1630269_s_at" TargetMode="External"/><Relationship Id="rId694" Type="http://schemas.openxmlformats.org/officeDocument/2006/relationships/hyperlink" Target="http://flyatlas.org/probeset.cgi?name=1631516_s_at" TargetMode="External"/><Relationship Id="rId695" Type="http://schemas.openxmlformats.org/officeDocument/2006/relationships/hyperlink" Target="http://flyatlas.org/probeset.cgi?name=1635070_at" TargetMode="External"/><Relationship Id="rId696" Type="http://schemas.openxmlformats.org/officeDocument/2006/relationships/hyperlink" Target="http://flyatlas.org/probeset.cgi?name=1634224_at" TargetMode="External"/><Relationship Id="rId350" Type="http://schemas.openxmlformats.org/officeDocument/2006/relationships/hyperlink" Target="http://flyatlas.org/probeset.cgi?name=1641292_at" TargetMode="External"/><Relationship Id="rId351" Type="http://schemas.openxmlformats.org/officeDocument/2006/relationships/hyperlink" Target="http://flyatlas.org/probeset.cgi?name=1632213_s_at" TargetMode="External"/><Relationship Id="rId352" Type="http://schemas.openxmlformats.org/officeDocument/2006/relationships/hyperlink" Target="http://flyatlas.org/probeset.cgi?name=1634396_at" TargetMode="External"/><Relationship Id="rId353" Type="http://schemas.openxmlformats.org/officeDocument/2006/relationships/hyperlink" Target="http://flyatlas.org/probeset.cgi?name=1632342_a_at" TargetMode="External"/><Relationship Id="rId354" Type="http://schemas.openxmlformats.org/officeDocument/2006/relationships/hyperlink" Target="http://flyatlas.org/probeset.cgi?name=1624908_at" TargetMode="External"/><Relationship Id="rId355" Type="http://schemas.openxmlformats.org/officeDocument/2006/relationships/hyperlink" Target="http://flyatlas.org/probeset.cgi?name=1633279_s_at" TargetMode="External"/><Relationship Id="rId356" Type="http://schemas.openxmlformats.org/officeDocument/2006/relationships/hyperlink" Target="http://flyatlas.org/probeset.cgi?name=1636816_s_at" TargetMode="External"/><Relationship Id="rId357" Type="http://schemas.openxmlformats.org/officeDocument/2006/relationships/hyperlink" Target="http://flyatlas.org/probeset.cgi?name=1635210_a_at" TargetMode="External"/><Relationship Id="rId358" Type="http://schemas.openxmlformats.org/officeDocument/2006/relationships/hyperlink" Target="http://flyatlas.org/probeset.cgi?name=1626718_at" TargetMode="External"/><Relationship Id="rId359" Type="http://schemas.openxmlformats.org/officeDocument/2006/relationships/hyperlink" Target="http://flyatlas.org/probeset.cgi?name=1623292_at" TargetMode="External"/><Relationship Id="rId697" Type="http://schemas.openxmlformats.org/officeDocument/2006/relationships/hyperlink" Target="http://www.nature.com/ng/journal/v39/n6/abs/ng2049.html" TargetMode="External"/><Relationship Id="rId698" Type="http://schemas.openxmlformats.org/officeDocument/2006/relationships/hyperlink" Target="http://flyatlas.org/probeset.cgi?name=1632152_at" TargetMode="External"/><Relationship Id="rId699" Type="http://schemas.openxmlformats.org/officeDocument/2006/relationships/vmlDrawing" Target="../drawings/vmlDrawing1.vml"/><Relationship Id="rId580" Type="http://schemas.openxmlformats.org/officeDocument/2006/relationships/hyperlink" Target="http://flyatlas.org/probeset.cgi?name=1635984_at" TargetMode="External"/><Relationship Id="rId581" Type="http://schemas.openxmlformats.org/officeDocument/2006/relationships/hyperlink" Target="http://flyatlas.org/probeset.cgi?name=1624910_at" TargetMode="External"/><Relationship Id="rId582" Type="http://schemas.openxmlformats.org/officeDocument/2006/relationships/hyperlink" Target="http://flyatlas.org/probeset.cgi?name=1638326_at" TargetMode="External"/><Relationship Id="rId583" Type="http://schemas.openxmlformats.org/officeDocument/2006/relationships/hyperlink" Target="http://flyatlas.org/probeset.cgi?name=1632540_at" TargetMode="External"/><Relationship Id="rId584" Type="http://schemas.openxmlformats.org/officeDocument/2006/relationships/hyperlink" Target="http://flyatlas.org/probeset.cgi?name=1641396_a_at" TargetMode="External"/><Relationship Id="rId585" Type="http://schemas.openxmlformats.org/officeDocument/2006/relationships/hyperlink" Target="http://flyatlas.org/probeset.cgi?name=1634668_at" TargetMode="External"/><Relationship Id="rId586" Type="http://schemas.openxmlformats.org/officeDocument/2006/relationships/hyperlink" Target="http://flyatlas.org/probeset.cgi?name=1632180_at" TargetMode="External"/><Relationship Id="rId240" Type="http://schemas.openxmlformats.org/officeDocument/2006/relationships/hyperlink" Target="http://flyatlas.org/probeset.cgi?name=1639499_at" TargetMode="External"/><Relationship Id="rId241" Type="http://schemas.openxmlformats.org/officeDocument/2006/relationships/hyperlink" Target="http://flyatlas.org/probeset.cgi?name=1641359_at" TargetMode="External"/><Relationship Id="rId242" Type="http://schemas.openxmlformats.org/officeDocument/2006/relationships/hyperlink" Target="http://flyatlas.org/probeset.cgi?name=1637421_at" TargetMode="External"/><Relationship Id="rId243" Type="http://schemas.openxmlformats.org/officeDocument/2006/relationships/hyperlink" Target="http://flyatlas.org/probeset.cgi?name=1631650_a_at" TargetMode="External"/><Relationship Id="rId244" Type="http://schemas.openxmlformats.org/officeDocument/2006/relationships/hyperlink" Target="http://flyatlas.org/probeset.cgi?name=1639903_at" TargetMode="External"/><Relationship Id="rId245" Type="http://schemas.openxmlformats.org/officeDocument/2006/relationships/hyperlink" Target="http://flyatlas.org/probeset.cgi?name=1631123_at" TargetMode="External"/><Relationship Id="rId246" Type="http://schemas.openxmlformats.org/officeDocument/2006/relationships/hyperlink" Target="http://flyatlas.org/probeset.cgi?name=1636236_at" TargetMode="External"/><Relationship Id="rId247" Type="http://schemas.openxmlformats.org/officeDocument/2006/relationships/hyperlink" Target="http://flyatlas.org/probeset.cgi?name=1633001_at" TargetMode="External"/><Relationship Id="rId248" Type="http://schemas.openxmlformats.org/officeDocument/2006/relationships/hyperlink" Target="http://flyatlas.org/probeset.cgi?name=1631499_a_at" TargetMode="External"/><Relationship Id="rId249" Type="http://schemas.openxmlformats.org/officeDocument/2006/relationships/hyperlink" Target="http://flyatlas.org/probeset.cgi?name=1629518_at" TargetMode="External"/><Relationship Id="rId587" Type="http://schemas.openxmlformats.org/officeDocument/2006/relationships/hyperlink" Target="http://flyatlas.org/probeset.cgi?name=1640037_at" TargetMode="External"/><Relationship Id="rId588" Type="http://schemas.openxmlformats.org/officeDocument/2006/relationships/hyperlink" Target="http://flyatlas.org/probeset.cgi?name=1632209_at" TargetMode="External"/><Relationship Id="rId589" Type="http://schemas.openxmlformats.org/officeDocument/2006/relationships/hyperlink" Target="http://flyatlas.org/probeset.cgi?name=1641539_a_at" TargetMode="External"/><Relationship Id="rId470" Type="http://schemas.openxmlformats.org/officeDocument/2006/relationships/hyperlink" Target="http://flyatlas.org/probeset.cgi?name=1631867_at" TargetMode="External"/><Relationship Id="rId471" Type="http://schemas.openxmlformats.org/officeDocument/2006/relationships/hyperlink" Target="http://flyatlas.org/probeset.cgi?name=1624592_at" TargetMode="External"/><Relationship Id="rId472" Type="http://schemas.openxmlformats.org/officeDocument/2006/relationships/hyperlink" Target="http://flyatlas.org/probeset.cgi?name=1641259_at" TargetMode="External"/><Relationship Id="rId473" Type="http://schemas.openxmlformats.org/officeDocument/2006/relationships/hyperlink" Target="http://flyatlas.org/probeset.cgi?name=1640355_at" TargetMode="External"/><Relationship Id="rId474" Type="http://schemas.openxmlformats.org/officeDocument/2006/relationships/hyperlink" Target="http://flyatlas.org/probeset.cgi?name=1635594_at" TargetMode="External"/><Relationship Id="rId475" Type="http://schemas.openxmlformats.org/officeDocument/2006/relationships/hyperlink" Target="http://flyatlas.org/probeset.cgi?name=1631532_at" TargetMode="External"/><Relationship Id="rId476" Type="http://schemas.openxmlformats.org/officeDocument/2006/relationships/hyperlink" Target="http://flyatlas.org/probeset.cgi?name=1640754_at" TargetMode="External"/><Relationship Id="rId477" Type="http://schemas.openxmlformats.org/officeDocument/2006/relationships/hyperlink" Target="http://flyatlas.org/probeset.cgi?name=1636976_at" TargetMode="External"/><Relationship Id="rId478" Type="http://schemas.openxmlformats.org/officeDocument/2006/relationships/hyperlink" Target="http://flyatlas.org/probeset.cgi?name=1633718_at" TargetMode="External"/><Relationship Id="rId479" Type="http://schemas.openxmlformats.org/officeDocument/2006/relationships/hyperlink" Target="http://flyatlas.org/probeset.cgi?name=1635940_at" TargetMode="External"/><Relationship Id="rId130" Type="http://schemas.openxmlformats.org/officeDocument/2006/relationships/hyperlink" Target="http://flyatlas.org/probeset.cgi?name=1634302_s_at" TargetMode="External"/><Relationship Id="rId131" Type="http://schemas.openxmlformats.org/officeDocument/2006/relationships/hyperlink" Target="http://flyatlas.org/probeset.cgi?name=1641192_at" TargetMode="External"/><Relationship Id="rId132" Type="http://schemas.openxmlformats.org/officeDocument/2006/relationships/hyperlink" Target="http://flyatlas.org/probeset.cgi?name=1628258_at" TargetMode="External"/><Relationship Id="rId133" Type="http://schemas.openxmlformats.org/officeDocument/2006/relationships/hyperlink" Target="http://flyatlas.org/probeset.cgi?name=1624413_at" TargetMode="External"/><Relationship Id="rId134" Type="http://schemas.openxmlformats.org/officeDocument/2006/relationships/hyperlink" Target="http://flyatlas.org/probeset.cgi?name=1639530_at" TargetMode="External"/><Relationship Id="rId135" Type="http://schemas.openxmlformats.org/officeDocument/2006/relationships/hyperlink" Target="http://flyatlas.org/probeset.cgi?name=1635455_at" TargetMode="External"/><Relationship Id="rId136" Type="http://schemas.openxmlformats.org/officeDocument/2006/relationships/hyperlink" Target="http://flyatlas.org/probeset.cgi?name=1623689_a_at" TargetMode="External"/><Relationship Id="rId137" Type="http://schemas.openxmlformats.org/officeDocument/2006/relationships/hyperlink" Target="http://flyatlas.org/probeset.cgi?name=1624540_at" TargetMode="External"/><Relationship Id="rId138" Type="http://schemas.openxmlformats.org/officeDocument/2006/relationships/hyperlink" Target="http://flyatlas.org/probeset.cgi?name=1627256_s_at" TargetMode="External"/><Relationship Id="rId139" Type="http://schemas.openxmlformats.org/officeDocument/2006/relationships/hyperlink" Target="http://flyatlas.org/probeset.cgi?name=1634805_at" TargetMode="External"/><Relationship Id="rId360" Type="http://schemas.openxmlformats.org/officeDocument/2006/relationships/hyperlink" Target="http://flyatlas.org/probeset.cgi?name=1630655_at" TargetMode="External"/><Relationship Id="rId361" Type="http://schemas.openxmlformats.org/officeDocument/2006/relationships/hyperlink" Target="http://flyatlas.org/probeset.cgi?name=1638303_at" TargetMode="External"/><Relationship Id="rId362" Type="http://schemas.openxmlformats.org/officeDocument/2006/relationships/hyperlink" Target="http://flyatlas.org/probeset.cgi?name=1641652_a_at" TargetMode="External"/><Relationship Id="rId363" Type="http://schemas.openxmlformats.org/officeDocument/2006/relationships/hyperlink" Target="http://flyatlas.org/probeset.cgi?name=1625176_at" TargetMode="External"/><Relationship Id="rId364" Type="http://schemas.openxmlformats.org/officeDocument/2006/relationships/hyperlink" Target="http://flyatlas.org/probeset.cgi?name=1627706_a_at" TargetMode="External"/><Relationship Id="rId365" Type="http://schemas.openxmlformats.org/officeDocument/2006/relationships/hyperlink" Target="http://flyatlas.org/probeset.cgi?name=1637006_at" TargetMode="External"/><Relationship Id="rId366" Type="http://schemas.openxmlformats.org/officeDocument/2006/relationships/hyperlink" Target="http://flyatlas.org/probeset.cgi?name=1640287_s_at" TargetMode="External"/><Relationship Id="rId367" Type="http://schemas.openxmlformats.org/officeDocument/2006/relationships/hyperlink" Target="http://flyatlas.org/probeset.cgi?name=1627156_at" TargetMode="External"/><Relationship Id="rId368" Type="http://schemas.openxmlformats.org/officeDocument/2006/relationships/hyperlink" Target="http://flyatlas.org/probeset.cgi?name=1629568_at" TargetMode="External"/><Relationship Id="rId369" Type="http://schemas.openxmlformats.org/officeDocument/2006/relationships/hyperlink" Target="http://flyatlas.org/probeset.cgi?name=1629010_at" TargetMode="External"/><Relationship Id="rId590" Type="http://schemas.openxmlformats.org/officeDocument/2006/relationships/hyperlink" Target="http://flyatlas.org/probeset.cgi?name=1632790_at" TargetMode="External"/><Relationship Id="rId591" Type="http://schemas.openxmlformats.org/officeDocument/2006/relationships/hyperlink" Target="http://flyatlas.org/probeset.cgi?name=1639144_a_at" TargetMode="External"/><Relationship Id="rId592" Type="http://schemas.openxmlformats.org/officeDocument/2006/relationships/hyperlink" Target="http://flyatlas.org/probeset.cgi?name=1624664_at" TargetMode="External"/><Relationship Id="rId593" Type="http://schemas.openxmlformats.org/officeDocument/2006/relationships/hyperlink" Target="http://flyatlas.org/probeset.cgi?name=1636255_s_at" TargetMode="External"/><Relationship Id="rId594" Type="http://schemas.openxmlformats.org/officeDocument/2006/relationships/hyperlink" Target="http://flyatlas.org/probeset.cgi?name=1630623_a_at" TargetMode="External"/><Relationship Id="rId595" Type="http://schemas.openxmlformats.org/officeDocument/2006/relationships/hyperlink" Target="http://flyatlas.org/probeset.cgi?name=1641607_at" TargetMode="External"/><Relationship Id="rId596" Type="http://schemas.openxmlformats.org/officeDocument/2006/relationships/hyperlink" Target="http://flyatlas.org/probeset.cgi?name=1634515_at" TargetMode="External"/><Relationship Id="rId250" Type="http://schemas.openxmlformats.org/officeDocument/2006/relationships/hyperlink" Target="http://flyatlas.org/probeset.cgi?name=1633196_at" TargetMode="External"/><Relationship Id="rId251" Type="http://schemas.openxmlformats.org/officeDocument/2006/relationships/hyperlink" Target="http://flyatlas.org/probeset.cgi?name=1629858_at" TargetMode="External"/><Relationship Id="rId252" Type="http://schemas.openxmlformats.org/officeDocument/2006/relationships/hyperlink" Target="http://flyatlas.org/probeset.cgi?name=1626460_at" TargetMode="External"/><Relationship Id="rId253" Type="http://schemas.openxmlformats.org/officeDocument/2006/relationships/hyperlink" Target="http://flyatlas.org/probeset.cgi?name=1633709_at" TargetMode="External"/><Relationship Id="rId254" Type="http://schemas.openxmlformats.org/officeDocument/2006/relationships/hyperlink" Target="http://flyatlas.org/probeset.cgi?name=1634381_a_at" TargetMode="External"/><Relationship Id="rId255" Type="http://schemas.openxmlformats.org/officeDocument/2006/relationships/hyperlink" Target="http://flyatlas.org/probeset.cgi?name=1641215_s_at" TargetMode="External"/><Relationship Id="rId256" Type="http://schemas.openxmlformats.org/officeDocument/2006/relationships/hyperlink" Target="http://flyatlas.org/probeset.cgi?name=1624437_s_at" TargetMode="External"/><Relationship Id="rId257" Type="http://schemas.openxmlformats.org/officeDocument/2006/relationships/hyperlink" Target="http://flyatlas.org/probeset.cgi?name=1638377_x_at" TargetMode="External"/><Relationship Id="rId258" Type="http://schemas.openxmlformats.org/officeDocument/2006/relationships/hyperlink" Target="http://flyatlas.org/probeset.cgi?name=1624437_s_at" TargetMode="External"/><Relationship Id="rId259" Type="http://schemas.openxmlformats.org/officeDocument/2006/relationships/hyperlink" Target="http://flyatlas.org/probeset.cgi?name=1638377_x_at" TargetMode="External"/><Relationship Id="rId597" Type="http://schemas.openxmlformats.org/officeDocument/2006/relationships/hyperlink" Target="http://flyatlas.org/probeset.cgi?name=1626967_at" TargetMode="External"/><Relationship Id="rId598" Type="http://schemas.openxmlformats.org/officeDocument/2006/relationships/hyperlink" Target="http://flyatlas.org/probeset.cgi?name=1625130_at" TargetMode="External"/><Relationship Id="rId599" Type="http://schemas.openxmlformats.org/officeDocument/2006/relationships/hyperlink" Target="http://flyatlas.org/probeset.cgi?name=1637354_at" TargetMode="External"/><Relationship Id="rId480" Type="http://schemas.openxmlformats.org/officeDocument/2006/relationships/hyperlink" Target="http://flyatlas.org/probeset.cgi?name=1637487_at" TargetMode="External"/><Relationship Id="rId481" Type="http://schemas.openxmlformats.org/officeDocument/2006/relationships/hyperlink" Target="http://flyatlas.org/probeset.cgi?name=1636900_at" TargetMode="External"/><Relationship Id="rId482" Type="http://schemas.openxmlformats.org/officeDocument/2006/relationships/hyperlink" Target="http://flyatlas.org/probeset.cgi?name=1625496_at" TargetMode="External"/><Relationship Id="rId483" Type="http://schemas.openxmlformats.org/officeDocument/2006/relationships/hyperlink" Target="http://flyatlas.org/probeset.cgi?name=1623503_at" TargetMode="External"/><Relationship Id="rId484" Type="http://schemas.openxmlformats.org/officeDocument/2006/relationships/hyperlink" Target="http://flyatlas.org/probeset.cgi?name=1627837_at" TargetMode="External"/><Relationship Id="rId485" Type="http://schemas.openxmlformats.org/officeDocument/2006/relationships/hyperlink" Target="http://flyatlas.org/probeset.cgi?name=1640743_at" TargetMode="External"/><Relationship Id="rId486" Type="http://schemas.openxmlformats.org/officeDocument/2006/relationships/hyperlink" Target="http://flyatlas.org/probeset.cgi?name=1630203_at" TargetMode="External"/><Relationship Id="rId487" Type="http://schemas.openxmlformats.org/officeDocument/2006/relationships/hyperlink" Target="http://flyatlas.org/probeset.cgi?name=1633920_at" TargetMode="External"/><Relationship Id="rId488" Type="http://schemas.openxmlformats.org/officeDocument/2006/relationships/hyperlink" Target="http://flyatlas.org/probeset.cgi?name=1624076_at" TargetMode="External"/><Relationship Id="rId489" Type="http://schemas.openxmlformats.org/officeDocument/2006/relationships/hyperlink" Target="http://flyatlas.org/probeset.cgi?name=1625467_at" TargetMode="External"/><Relationship Id="rId140" Type="http://schemas.openxmlformats.org/officeDocument/2006/relationships/hyperlink" Target="http://flyatlas.org/probeset.cgi?name=1630741_s_at" TargetMode="External"/><Relationship Id="rId141" Type="http://schemas.openxmlformats.org/officeDocument/2006/relationships/hyperlink" Target="http://flyatlas.org/probeset.cgi?name=1629118_at" TargetMode="External"/><Relationship Id="rId142" Type="http://schemas.openxmlformats.org/officeDocument/2006/relationships/hyperlink" Target="http://flyatlas.org/probeset.cgi?name=1627986_s_at" TargetMode="External"/><Relationship Id="rId143" Type="http://schemas.openxmlformats.org/officeDocument/2006/relationships/hyperlink" Target="http://flyatlas.org/probeset.cgi?name=1635420_at" TargetMode="External"/><Relationship Id="rId144" Type="http://schemas.openxmlformats.org/officeDocument/2006/relationships/hyperlink" Target="http://flyatlas.org/probeset.cgi?name=1625712_at" TargetMode="External"/><Relationship Id="rId145" Type="http://schemas.openxmlformats.org/officeDocument/2006/relationships/hyperlink" Target="http://flyatlas.org/probeset.cgi?name=1625552_at" TargetMode="External"/><Relationship Id="rId146" Type="http://schemas.openxmlformats.org/officeDocument/2006/relationships/hyperlink" Target="http://flyatlas.org/probeset.cgi?name=1624950_a_at" TargetMode="External"/><Relationship Id="rId147" Type="http://schemas.openxmlformats.org/officeDocument/2006/relationships/hyperlink" Target="http://flyatlas.org/probeset.cgi?name=1631711_at" TargetMode="External"/><Relationship Id="rId148" Type="http://schemas.openxmlformats.org/officeDocument/2006/relationships/hyperlink" Target="http://flyatlas.org/probeset.cgi?name=1641741_a_at" TargetMode="External"/><Relationship Id="rId149" Type="http://schemas.openxmlformats.org/officeDocument/2006/relationships/hyperlink" Target="http://flyatlas.org/probeset.cgi?name=1623624_at" TargetMode="External"/><Relationship Id="rId370" Type="http://schemas.openxmlformats.org/officeDocument/2006/relationships/hyperlink" Target="http://flyatlas.org/probeset.cgi?name=1626116_at" TargetMode="External"/><Relationship Id="rId371" Type="http://schemas.openxmlformats.org/officeDocument/2006/relationships/hyperlink" Target="http://flyatlas.org/probeset.cgi?name=1632584_at" TargetMode="External"/><Relationship Id="rId372" Type="http://schemas.openxmlformats.org/officeDocument/2006/relationships/hyperlink" Target="http://flyatlas.org/probeset.cgi?name=1625360_at" TargetMode="External"/><Relationship Id="rId373" Type="http://schemas.openxmlformats.org/officeDocument/2006/relationships/hyperlink" Target="http://flyatlas.org/probeset.cgi?name=1640410_at" TargetMode="External"/><Relationship Id="rId374" Type="http://schemas.openxmlformats.org/officeDocument/2006/relationships/hyperlink" Target="http://flyatlas.org/probeset.cgi?name=1640757_at" TargetMode="External"/><Relationship Id="rId375" Type="http://schemas.openxmlformats.org/officeDocument/2006/relationships/hyperlink" Target="http://flyatlas.org/probeset.cgi?name=1626903_at" TargetMode="External"/><Relationship Id="rId376" Type="http://schemas.openxmlformats.org/officeDocument/2006/relationships/hyperlink" Target="http://flyatlas.org/probeset.cgi?name=1635740_at" TargetMode="External"/><Relationship Id="rId377" Type="http://schemas.openxmlformats.org/officeDocument/2006/relationships/hyperlink" Target="http://flyatlas.org/probeset.cgi?name=1639637_a_at" TargetMode="External"/><Relationship Id="rId378" Type="http://schemas.openxmlformats.org/officeDocument/2006/relationships/hyperlink" Target="http://flyatlas.org/probeset.cgi?name=1626387_s_at" TargetMode="External"/><Relationship Id="rId379" Type="http://schemas.openxmlformats.org/officeDocument/2006/relationships/hyperlink" Target="http://flyatlas.org/probeset.cgi?name=1623311_at" TargetMode="External"/><Relationship Id="rId260" Type="http://schemas.openxmlformats.org/officeDocument/2006/relationships/hyperlink" Target="http://flyatlas.org/probeset.cgi?name=1624437_s_at" TargetMode="External"/><Relationship Id="rId261" Type="http://schemas.openxmlformats.org/officeDocument/2006/relationships/hyperlink" Target="http://flyatlas.org/probeset.cgi?name=1638377_x_at" TargetMode="External"/><Relationship Id="rId262" Type="http://schemas.openxmlformats.org/officeDocument/2006/relationships/hyperlink" Target="http://flyatlas.org/probeset.cgi?name=1628508_at" TargetMode="External"/><Relationship Id="rId263" Type="http://schemas.openxmlformats.org/officeDocument/2006/relationships/hyperlink" Target="http://flyatlas.org/probeset.cgi?name=1635033_at" TargetMode="External"/><Relationship Id="rId264" Type="http://schemas.openxmlformats.org/officeDocument/2006/relationships/hyperlink" Target="http://flyatlas.org/probeset.cgi?name=1632857_at" TargetMode="External"/><Relationship Id="rId265" Type="http://schemas.openxmlformats.org/officeDocument/2006/relationships/hyperlink" Target="http://flyatlas.org/probeset.cgi?name=1627406_at" TargetMode="External"/><Relationship Id="rId266" Type="http://schemas.openxmlformats.org/officeDocument/2006/relationships/hyperlink" Target="http://flyatlas.org/probeset.cgi?name=1636154_at" TargetMode="External"/><Relationship Id="rId267" Type="http://schemas.openxmlformats.org/officeDocument/2006/relationships/hyperlink" Target="http://flyatlas.org/probeset.cgi?name=1632210_at" TargetMode="External"/><Relationship Id="rId268" Type="http://schemas.openxmlformats.org/officeDocument/2006/relationships/hyperlink" Target="http://flyatlas.org/probeset.cgi?name=1637120_at" TargetMode="External"/><Relationship Id="rId269" Type="http://schemas.openxmlformats.org/officeDocument/2006/relationships/hyperlink" Target="http://flyatlas.org/probeset.cgi?name=1634801_at" TargetMode="External"/><Relationship Id="rId490" Type="http://schemas.openxmlformats.org/officeDocument/2006/relationships/hyperlink" Target="http://flyatlas.org/probeset.cgi?name=1633038_at" TargetMode="External"/><Relationship Id="rId491" Type="http://schemas.openxmlformats.org/officeDocument/2006/relationships/hyperlink" Target="http://flyatlas.org/probeset.cgi?name=1641496_a_at" TargetMode="External"/><Relationship Id="rId492" Type="http://schemas.openxmlformats.org/officeDocument/2006/relationships/hyperlink" Target="http://flyatlas.org/probeset.cgi?name=1639483_s_at" TargetMode="External"/><Relationship Id="rId493" Type="http://schemas.openxmlformats.org/officeDocument/2006/relationships/hyperlink" Target="http://flyatlas.org/probeset.cgi?name=1640983_at" TargetMode="External"/><Relationship Id="rId494" Type="http://schemas.openxmlformats.org/officeDocument/2006/relationships/hyperlink" Target="http://flyatlas.org/probeset.cgi?name=1636583_at" TargetMode="External"/><Relationship Id="rId495" Type="http://schemas.openxmlformats.org/officeDocument/2006/relationships/hyperlink" Target="http://flyatlas.org/probeset.cgi?name=1627287_at" TargetMode="External"/><Relationship Id="rId496" Type="http://schemas.openxmlformats.org/officeDocument/2006/relationships/hyperlink" Target="http://flyatlas.org/probeset.cgi?name=1628645_at" TargetMode="External"/><Relationship Id="rId497" Type="http://schemas.openxmlformats.org/officeDocument/2006/relationships/hyperlink" Target="http://flyatlas.org/probeset.cgi?name=1627432_at" TargetMode="External"/><Relationship Id="rId498" Type="http://schemas.openxmlformats.org/officeDocument/2006/relationships/hyperlink" Target="http://flyatlas.org/probeset.cgi?name=1638039_at" TargetMode="External"/><Relationship Id="rId499" Type="http://schemas.openxmlformats.org/officeDocument/2006/relationships/hyperlink" Target="http://flyatlas.org/probeset.cgi?name=1623298_at" TargetMode="External"/><Relationship Id="rId150" Type="http://schemas.openxmlformats.org/officeDocument/2006/relationships/hyperlink" Target="http://flyatlas.org/probeset.cgi?name=1641358_s_at" TargetMode="External"/><Relationship Id="rId151" Type="http://schemas.openxmlformats.org/officeDocument/2006/relationships/hyperlink" Target="http://flyatlas.org/probeset.cgi?name=1634119_at" TargetMode="External"/><Relationship Id="rId152" Type="http://schemas.openxmlformats.org/officeDocument/2006/relationships/hyperlink" Target="http://flyatlas.org/probeset.cgi?name=1622960_at" TargetMode="External"/><Relationship Id="rId153" Type="http://schemas.openxmlformats.org/officeDocument/2006/relationships/hyperlink" Target="http://flyatlas.org/probeset.cgi?name=1638508_at" TargetMode="External"/><Relationship Id="rId154" Type="http://schemas.openxmlformats.org/officeDocument/2006/relationships/hyperlink" Target="http://flyatlas.org/probeset.cgi?name=1623900_a_at" TargetMode="External"/><Relationship Id="rId155" Type="http://schemas.openxmlformats.org/officeDocument/2006/relationships/hyperlink" Target="http://flyatlas.org/probeset.cgi?name=1633227_s_at" TargetMode="External"/><Relationship Id="rId156" Type="http://schemas.openxmlformats.org/officeDocument/2006/relationships/hyperlink" Target="http://flyatlas.org/probeset.cgi?name=1628332_at" TargetMode="External"/><Relationship Id="rId157" Type="http://schemas.openxmlformats.org/officeDocument/2006/relationships/hyperlink" Target="http://flyatlas.org/probeset.cgi?name=1639190_at" TargetMode="External"/><Relationship Id="rId158" Type="http://schemas.openxmlformats.org/officeDocument/2006/relationships/hyperlink" Target="http://flyatlas.org/probeset.cgi?name=1623986_at" TargetMode="External"/><Relationship Id="rId159" Type="http://schemas.openxmlformats.org/officeDocument/2006/relationships/hyperlink" Target="http://flyatlas.org/probeset.cgi?name=1629485_at" TargetMode="External"/><Relationship Id="rId380" Type="http://schemas.openxmlformats.org/officeDocument/2006/relationships/hyperlink" Target="http://flyatlas.org/probeset.cgi?name=1625353_at" TargetMode="External"/><Relationship Id="rId381" Type="http://schemas.openxmlformats.org/officeDocument/2006/relationships/hyperlink" Target="http://flyatlas.org/probeset.cgi?name=1632997_at" TargetMode="External"/><Relationship Id="rId382" Type="http://schemas.openxmlformats.org/officeDocument/2006/relationships/hyperlink" Target="http://flyatlas.org/probeset.cgi?name=1622922_at" TargetMode="External"/><Relationship Id="rId383" Type="http://schemas.openxmlformats.org/officeDocument/2006/relationships/hyperlink" Target="http://flyatlas.org/probeset.cgi?name=1634179_at" TargetMode="External"/><Relationship Id="rId384" Type="http://schemas.openxmlformats.org/officeDocument/2006/relationships/hyperlink" Target="http://flyatlas.org/probeset.cgi?name=1641127_at" TargetMode="External"/><Relationship Id="rId385" Type="http://schemas.openxmlformats.org/officeDocument/2006/relationships/hyperlink" Target="http://flyatlas.org/probeset.cgi?name=1638937_at" TargetMode="External"/><Relationship Id="rId386" Type="http://schemas.openxmlformats.org/officeDocument/2006/relationships/hyperlink" Target="http://flyatlas.org/probeset.cgi?name=1638394_at" TargetMode="External"/><Relationship Id="rId387" Type="http://schemas.openxmlformats.org/officeDocument/2006/relationships/hyperlink" Target="http://flyatlas.org/probeset.cgi?name=1635921_at" TargetMode="External"/><Relationship Id="rId388" Type="http://schemas.openxmlformats.org/officeDocument/2006/relationships/hyperlink" Target="http://flyatlas.org/probeset.cgi?name=1636410_at" TargetMode="External"/><Relationship Id="rId389" Type="http://schemas.openxmlformats.org/officeDocument/2006/relationships/hyperlink" Target="http://flyatlas.org/probeset.cgi?name=1634746_at" TargetMode="External"/><Relationship Id="rId270" Type="http://schemas.openxmlformats.org/officeDocument/2006/relationships/hyperlink" Target="http://flyatlas.org/probeset.cgi?name=1639516_at" TargetMode="External"/><Relationship Id="rId271" Type="http://schemas.openxmlformats.org/officeDocument/2006/relationships/hyperlink" Target="http://flyatlas.org/probeset.cgi?name=1631135_at" TargetMode="External"/><Relationship Id="rId272" Type="http://schemas.openxmlformats.org/officeDocument/2006/relationships/hyperlink" Target="http://flyatlas.org/probeset.cgi?name=1627091_at" TargetMode="External"/><Relationship Id="rId273" Type="http://schemas.openxmlformats.org/officeDocument/2006/relationships/hyperlink" Target="http://flyatlas.org/probeset.cgi?name=1622958_at" TargetMode="External"/><Relationship Id="rId274" Type="http://schemas.openxmlformats.org/officeDocument/2006/relationships/hyperlink" Target="http://flyatlas.org/probeset.cgi?name=1638013_at" TargetMode="External"/><Relationship Id="rId275" Type="http://schemas.openxmlformats.org/officeDocument/2006/relationships/hyperlink" Target="http://flyatlas.org/probeset.cgi?name=1631209_at" TargetMode="External"/><Relationship Id="rId276" Type="http://schemas.openxmlformats.org/officeDocument/2006/relationships/hyperlink" Target="http://flyatlas.org/probeset.cgi?name=1623098_at" TargetMode="External"/><Relationship Id="rId277" Type="http://schemas.openxmlformats.org/officeDocument/2006/relationships/hyperlink" Target="http://flyatlas.org/probeset.cgi?name=1627709_at" TargetMode="External"/><Relationship Id="rId278" Type="http://schemas.openxmlformats.org/officeDocument/2006/relationships/hyperlink" Target="http://flyatlas.org/probeset.cgi?name=1631953_at" TargetMode="External"/><Relationship Id="rId279" Type="http://schemas.openxmlformats.org/officeDocument/2006/relationships/hyperlink" Target="http://flyatlas.org/probeset.cgi?name=1631415_at" TargetMode="External"/><Relationship Id="rId160" Type="http://schemas.openxmlformats.org/officeDocument/2006/relationships/hyperlink" Target="http://flyatlas.org/probeset.cgi?name=1637986_at" TargetMode="External"/><Relationship Id="rId161" Type="http://schemas.openxmlformats.org/officeDocument/2006/relationships/hyperlink" Target="http://flyatlas.org/probeset.cgi?name=1634205_at" TargetMode="External"/><Relationship Id="rId162" Type="http://schemas.openxmlformats.org/officeDocument/2006/relationships/hyperlink" Target="http://flyatlas.org/probeset.cgi?name=1629633_at" TargetMode="External"/><Relationship Id="rId163" Type="http://schemas.openxmlformats.org/officeDocument/2006/relationships/hyperlink" Target="http://flyatlas.org/probeset.cgi?name=1631493_at" TargetMode="External"/><Relationship Id="rId164" Type="http://schemas.openxmlformats.org/officeDocument/2006/relationships/hyperlink" Target="http://flyatlas.org/probeset.cgi?name=1625690_at" TargetMode="External"/><Relationship Id="rId165" Type="http://schemas.openxmlformats.org/officeDocument/2006/relationships/hyperlink" Target="http://flyatlas.org/probeset.cgi?name=1632120_at" TargetMode="External"/><Relationship Id="rId166" Type="http://schemas.openxmlformats.org/officeDocument/2006/relationships/hyperlink" Target="http://flyatlas.org/probeset.cgi?name=1629367_at" TargetMode="External"/><Relationship Id="rId167" Type="http://schemas.openxmlformats.org/officeDocument/2006/relationships/hyperlink" Target="http://flyatlas.org/probeset.cgi?name=1628080_at" TargetMode="External"/><Relationship Id="rId168" Type="http://schemas.openxmlformats.org/officeDocument/2006/relationships/hyperlink" Target="http://flyatlas.org/probeset.cgi?name=1630460_at" TargetMode="External"/><Relationship Id="rId169" Type="http://schemas.openxmlformats.org/officeDocument/2006/relationships/hyperlink" Target="http://flyatlas.org/probeset.cgi?name=1627013_at" TargetMode="External"/><Relationship Id="rId390" Type="http://schemas.openxmlformats.org/officeDocument/2006/relationships/hyperlink" Target="http://flyatlas.org/probeset.cgi?name=1630119_s_at" TargetMode="External"/><Relationship Id="rId391" Type="http://schemas.openxmlformats.org/officeDocument/2006/relationships/hyperlink" Target="http://flyatlas.org/probeset.cgi?name=1636576_s_at" TargetMode="External"/><Relationship Id="rId392" Type="http://schemas.openxmlformats.org/officeDocument/2006/relationships/hyperlink" Target="http://flyatlas.org/probeset.cgi?name=1640207_at" TargetMode="External"/><Relationship Id="rId393" Type="http://schemas.openxmlformats.org/officeDocument/2006/relationships/hyperlink" Target="http://flyatlas.org/probeset.cgi?name=1624875_at" TargetMode="External"/><Relationship Id="rId394" Type="http://schemas.openxmlformats.org/officeDocument/2006/relationships/hyperlink" Target="http://flyatlas.org/probeset.cgi?name=1639489_at" TargetMode="External"/><Relationship Id="rId395" Type="http://schemas.openxmlformats.org/officeDocument/2006/relationships/hyperlink" Target="http://flyatlas.org/probeset.cgi?name=1636813_s_at" TargetMode="External"/><Relationship Id="rId396" Type="http://schemas.openxmlformats.org/officeDocument/2006/relationships/hyperlink" Target="http://flyatlas.org/probeset.cgi?name=1640399_at" TargetMode="External"/><Relationship Id="rId397" Type="http://schemas.openxmlformats.org/officeDocument/2006/relationships/hyperlink" Target="http://flyatlas.org/probeset.cgi?name=1634953_at" TargetMode="External"/><Relationship Id="rId398" Type="http://schemas.openxmlformats.org/officeDocument/2006/relationships/hyperlink" Target="http://flyatlas.org/probeset.cgi?name=1632200_s_at" TargetMode="External"/><Relationship Id="rId399" Type="http://schemas.openxmlformats.org/officeDocument/2006/relationships/hyperlink" Target="http://flyatlas.org/probeset.cgi?name=1637602_at" TargetMode="External"/><Relationship Id="rId280" Type="http://schemas.openxmlformats.org/officeDocument/2006/relationships/hyperlink" Target="http://flyatlas.org/probeset.cgi?name=1629894_at" TargetMode="External"/><Relationship Id="rId281" Type="http://schemas.openxmlformats.org/officeDocument/2006/relationships/hyperlink" Target="http://flyatlas.org/probeset.cgi?name=1636217_at" TargetMode="External"/><Relationship Id="rId282" Type="http://schemas.openxmlformats.org/officeDocument/2006/relationships/hyperlink" Target="http://flyatlas.org/probeset.cgi?name=1626272_s_at" TargetMode="External"/></Relationships>
</file>

<file path=xl/worksheets/_rels/sheet13.xml.rels><?xml version="1.0" encoding="UTF-8" standalone="yes"?>
<Relationships xmlns="http://schemas.openxmlformats.org/package/2006/relationships"><Relationship Id="rId459" Type="http://schemas.openxmlformats.org/officeDocument/2006/relationships/hyperlink" Target="http://flybase.org/cgi-bin/fbidq.html?FBgn0031654" TargetMode="External"/><Relationship Id="rId510" Type="http://schemas.openxmlformats.org/officeDocument/2006/relationships/hyperlink" Target="http://flybase.org/cgi-bin/fbidq.html?FBgn0052834" TargetMode="External"/><Relationship Id="rId511" Type="http://schemas.openxmlformats.org/officeDocument/2006/relationships/hyperlink" Target="http://flybase.org/cgi-bin/fbidq.html?FBgn0001097" TargetMode="External"/><Relationship Id="rId512" Type="http://schemas.openxmlformats.org/officeDocument/2006/relationships/hyperlink" Target="http://flybase.org/cgi-bin/fbidq.html?FBgn0001097" TargetMode="External"/><Relationship Id="rId20" Type="http://schemas.openxmlformats.org/officeDocument/2006/relationships/hyperlink" Target="http://flybase.org/cgi-bin/fbidq.html?FBgn0035667" TargetMode="External"/><Relationship Id="rId21" Type="http://schemas.openxmlformats.org/officeDocument/2006/relationships/hyperlink" Target="http://flybase.org/cgi-bin/fbidq.html?FBgn0035667" TargetMode="External"/><Relationship Id="rId22" Type="http://schemas.openxmlformats.org/officeDocument/2006/relationships/hyperlink" Target="http://flybase.org/cgi-bin/fbidq.html?FBgn0035661" TargetMode="External"/><Relationship Id="rId23" Type="http://schemas.openxmlformats.org/officeDocument/2006/relationships/hyperlink" Target="http://flybase.org/cgi-bin/fbidq.html?FBgn0035661" TargetMode="External"/><Relationship Id="rId24" Type="http://schemas.openxmlformats.org/officeDocument/2006/relationships/hyperlink" Target="http://flybase.org/cgi-bin/fbidq.html?FBgn0035661" TargetMode="External"/><Relationship Id="rId25" Type="http://schemas.openxmlformats.org/officeDocument/2006/relationships/hyperlink" Target="http://flybase.org/cgi-bin/fbidq.html?FBgn0037036" TargetMode="External"/><Relationship Id="rId26" Type="http://schemas.openxmlformats.org/officeDocument/2006/relationships/hyperlink" Target="http://flybase.org/cgi-bin/fbidq.html?FBgn0037036" TargetMode="External"/><Relationship Id="rId27" Type="http://schemas.openxmlformats.org/officeDocument/2006/relationships/hyperlink" Target="http://flybase.org/cgi-bin/fbidq.html?FBgn0037036" TargetMode="External"/><Relationship Id="rId28" Type="http://schemas.openxmlformats.org/officeDocument/2006/relationships/hyperlink" Target="http://flybase.org/cgi-bin/fbidq.html?FBgn0037039" TargetMode="External"/><Relationship Id="rId29" Type="http://schemas.openxmlformats.org/officeDocument/2006/relationships/hyperlink" Target="http://flybase.org/cgi-bin/fbidq.html?FBgn0037039" TargetMode="External"/><Relationship Id="rId513" Type="http://schemas.openxmlformats.org/officeDocument/2006/relationships/hyperlink" Target="http://flybase.org/cgi-bin/fbidq.html?FBgn0001097" TargetMode="External"/><Relationship Id="rId514" Type="http://schemas.openxmlformats.org/officeDocument/2006/relationships/hyperlink" Target="http://flybase.org/cgi-bin/fbidq.html?FBgn0053139" TargetMode="External"/><Relationship Id="rId515" Type="http://schemas.openxmlformats.org/officeDocument/2006/relationships/hyperlink" Target="http://flybase.org/cgi-bin/fbidq.html?FBgn0053139" TargetMode="External"/><Relationship Id="rId516" Type="http://schemas.openxmlformats.org/officeDocument/2006/relationships/hyperlink" Target="http://flybase.org/cgi-bin/fbidq.html?FBgn0053139" TargetMode="External"/><Relationship Id="rId517" Type="http://schemas.openxmlformats.org/officeDocument/2006/relationships/hyperlink" Target="http://flybase.org/cgi-bin/fbidq.html?FBgn0011832" TargetMode="External"/><Relationship Id="rId518" Type="http://schemas.openxmlformats.org/officeDocument/2006/relationships/hyperlink" Target="http://flybase.org/cgi-bin/fbidq.html?FBgn0011832" TargetMode="External"/><Relationship Id="rId519" Type="http://schemas.openxmlformats.org/officeDocument/2006/relationships/hyperlink" Target="http://flybase.org/cgi-bin/fbidq.html?FBgn0011832" TargetMode="External"/><Relationship Id="rId170" Type="http://schemas.openxmlformats.org/officeDocument/2006/relationships/hyperlink" Target="http://flybase.org/cgi-bin/fbidq.html?FBgn0039101" TargetMode="External"/><Relationship Id="rId171" Type="http://schemas.openxmlformats.org/officeDocument/2006/relationships/hyperlink" Target="http://flybase.org/cgi-bin/fbidq.html?FBgn0039101" TargetMode="External"/><Relationship Id="rId172" Type="http://schemas.openxmlformats.org/officeDocument/2006/relationships/hyperlink" Target="http://flybase.org/cgi-bin/fbidq.html?FBgn0051219" TargetMode="External"/><Relationship Id="rId173" Type="http://schemas.openxmlformats.org/officeDocument/2006/relationships/hyperlink" Target="http://flybase.org/cgi-bin/fbidq.html?FBgn0051219" TargetMode="External"/><Relationship Id="rId174" Type="http://schemas.openxmlformats.org/officeDocument/2006/relationships/hyperlink" Target="http://flybase.org/cgi-bin/fbidq.html?FBgn0051219" TargetMode="External"/><Relationship Id="rId175" Type="http://schemas.openxmlformats.org/officeDocument/2006/relationships/hyperlink" Target="http://flybase.org/cgi-bin/fbidq.html?FBgn0051851" TargetMode="External"/><Relationship Id="rId176" Type="http://schemas.openxmlformats.org/officeDocument/2006/relationships/hyperlink" Target="http://flybase.org/cgi-bin/fbidq.html?FBgn0051851" TargetMode="External"/><Relationship Id="rId177" Type="http://schemas.openxmlformats.org/officeDocument/2006/relationships/hyperlink" Target="http://flybase.org/cgi-bin/fbidq.html?FBgn0051851" TargetMode="External"/><Relationship Id="rId178" Type="http://schemas.openxmlformats.org/officeDocument/2006/relationships/hyperlink" Target="http://flybase.org/cgi-bin/fbidq.html?FBgn0085465" TargetMode="External"/><Relationship Id="rId179" Type="http://schemas.openxmlformats.org/officeDocument/2006/relationships/hyperlink" Target="http://flybase.org/cgi-bin/fbidq.html?FBgn0085465" TargetMode="External"/><Relationship Id="rId230" Type="http://schemas.openxmlformats.org/officeDocument/2006/relationships/hyperlink" Target="http://flybase.org/cgi-bin/fbidq.html?FBgn0036024" TargetMode="External"/><Relationship Id="rId231" Type="http://schemas.openxmlformats.org/officeDocument/2006/relationships/hyperlink" Target="http://flybase.org/cgi-bin/fbidq.html?FBgn0036024" TargetMode="External"/><Relationship Id="rId232" Type="http://schemas.openxmlformats.org/officeDocument/2006/relationships/hyperlink" Target="http://flybase.org/cgi-bin/fbidq.html?FBgn0036832" TargetMode="External"/><Relationship Id="rId233" Type="http://schemas.openxmlformats.org/officeDocument/2006/relationships/hyperlink" Target="http://flybase.org/cgi-bin/fbidq.html?FBgn0036832" TargetMode="External"/><Relationship Id="rId234" Type="http://schemas.openxmlformats.org/officeDocument/2006/relationships/hyperlink" Target="http://flybase.org/cgi-bin/fbidq.html?FBgn0036832" TargetMode="External"/><Relationship Id="rId235" Type="http://schemas.openxmlformats.org/officeDocument/2006/relationships/hyperlink" Target="http://flybase.org/cgi-bin/fbidq.html?FBgn0028866" TargetMode="External"/><Relationship Id="rId236" Type="http://schemas.openxmlformats.org/officeDocument/2006/relationships/hyperlink" Target="http://flybase.org/cgi-bin/fbidq.html?FBgn0028866" TargetMode="External"/><Relationship Id="rId237" Type="http://schemas.openxmlformats.org/officeDocument/2006/relationships/hyperlink" Target="http://flybase.org/cgi-bin/fbidq.html?FBgn0028866" TargetMode="External"/><Relationship Id="rId238" Type="http://schemas.openxmlformats.org/officeDocument/2006/relationships/hyperlink" Target="http://flybase.org/cgi-bin/fbidq.html?FBgn0031470" TargetMode="External"/><Relationship Id="rId239" Type="http://schemas.openxmlformats.org/officeDocument/2006/relationships/hyperlink" Target="http://flybase.org/cgi-bin/fbidq.html?FBgn0031470" TargetMode="External"/><Relationship Id="rId460" Type="http://schemas.openxmlformats.org/officeDocument/2006/relationships/hyperlink" Target="http://flybase.org/cgi-bin/fbidq.html?FBgn0038144" TargetMode="External"/><Relationship Id="rId461" Type="http://schemas.openxmlformats.org/officeDocument/2006/relationships/hyperlink" Target="http://flybase.org/cgi-bin/fbidq.html?FBgn0038144" TargetMode="External"/><Relationship Id="rId462" Type="http://schemas.openxmlformats.org/officeDocument/2006/relationships/hyperlink" Target="http://flybase.org/cgi-bin/fbidq.html?FBgn0038144" TargetMode="External"/><Relationship Id="rId463" Type="http://schemas.openxmlformats.org/officeDocument/2006/relationships/hyperlink" Target="http://flybase.org/cgi-bin/fbidq.html?FBgn0031653" TargetMode="External"/><Relationship Id="rId464" Type="http://schemas.openxmlformats.org/officeDocument/2006/relationships/hyperlink" Target="http://flybase.org/cgi-bin/fbidq.html?FBgn0031653" TargetMode="External"/><Relationship Id="rId465" Type="http://schemas.openxmlformats.org/officeDocument/2006/relationships/hyperlink" Target="http://flybase.org/cgi-bin/fbidq.html?FBgn0031653" TargetMode="External"/><Relationship Id="rId466" Type="http://schemas.openxmlformats.org/officeDocument/2006/relationships/hyperlink" Target="http://flybase.org/cgi-bin/fbidq.html?FBgn0030688" TargetMode="External"/><Relationship Id="rId467" Type="http://schemas.openxmlformats.org/officeDocument/2006/relationships/hyperlink" Target="http://flybase.org/cgi-bin/fbidq.html?FBgn0030688" TargetMode="External"/><Relationship Id="rId468" Type="http://schemas.openxmlformats.org/officeDocument/2006/relationships/hyperlink" Target="http://flybase.org/cgi-bin/fbidq.html?FBgn0030688" TargetMode="External"/><Relationship Id="rId469" Type="http://schemas.openxmlformats.org/officeDocument/2006/relationships/hyperlink" Target="http://flybase.org/cgi-bin/fbidq.html?FBgn0034666" TargetMode="External"/><Relationship Id="rId520" Type="http://schemas.openxmlformats.org/officeDocument/2006/relationships/hyperlink" Target="http://flybase.org/cgi-bin/fbidq.html?FBgn0011834" TargetMode="External"/><Relationship Id="rId521" Type="http://schemas.openxmlformats.org/officeDocument/2006/relationships/hyperlink" Target="http://flybase.org/cgi-bin/fbidq.html?FBgn0011834" TargetMode="External"/><Relationship Id="rId522" Type="http://schemas.openxmlformats.org/officeDocument/2006/relationships/hyperlink" Target="http://flybase.org/cgi-bin/fbidq.html?FBgn0011834" TargetMode="External"/><Relationship Id="rId30" Type="http://schemas.openxmlformats.org/officeDocument/2006/relationships/hyperlink" Target="http://flybase.org/cgi-bin/fbidq.html?FBgn0037039" TargetMode="External"/><Relationship Id="rId31" Type="http://schemas.openxmlformats.org/officeDocument/2006/relationships/hyperlink" Target="http://flybase.org/cgi-bin/fbidq.html?FBgn0036287" TargetMode="External"/><Relationship Id="rId32" Type="http://schemas.openxmlformats.org/officeDocument/2006/relationships/hyperlink" Target="http://flybase.org/cgi-bin/fbidq.html?FBgn0036287" TargetMode="External"/><Relationship Id="rId33" Type="http://schemas.openxmlformats.org/officeDocument/2006/relationships/hyperlink" Target="http://flybase.org/cgi-bin/fbidq.html?FBgn0036287" TargetMode="External"/><Relationship Id="rId34" Type="http://schemas.openxmlformats.org/officeDocument/2006/relationships/hyperlink" Target="http://flybase.org/cgi-bin/fbidq.html?FBgn0034221" TargetMode="External"/><Relationship Id="rId35" Type="http://schemas.openxmlformats.org/officeDocument/2006/relationships/hyperlink" Target="http://flybase.org/cgi-bin/fbidq.html?FBgn0034221" TargetMode="External"/><Relationship Id="rId36" Type="http://schemas.openxmlformats.org/officeDocument/2006/relationships/hyperlink" Target="http://flybase.org/cgi-bin/fbidq.html?FBgn0034221" TargetMode="External"/><Relationship Id="rId37" Type="http://schemas.openxmlformats.org/officeDocument/2006/relationships/hyperlink" Target="http://flybase.org/cgi-bin/fbidq.html?FBgn0027930" TargetMode="External"/><Relationship Id="rId38" Type="http://schemas.openxmlformats.org/officeDocument/2006/relationships/hyperlink" Target="http://flybase.org/cgi-bin/fbidq.html?FBgn0027930" TargetMode="External"/><Relationship Id="rId39" Type="http://schemas.openxmlformats.org/officeDocument/2006/relationships/hyperlink" Target="http://flybase.org/cgi-bin/fbidq.html?FBgn0027930" TargetMode="External"/><Relationship Id="rId523" Type="http://schemas.openxmlformats.org/officeDocument/2006/relationships/hyperlink" Target="http://flybase.org/cgi-bin/fbidq.html?FBgn0023479" TargetMode="External"/><Relationship Id="rId524" Type="http://schemas.openxmlformats.org/officeDocument/2006/relationships/hyperlink" Target="http://flybase.org/cgi-bin/fbidq.html?FBgn0023479" TargetMode="External"/><Relationship Id="rId525" Type="http://schemas.openxmlformats.org/officeDocument/2006/relationships/hyperlink" Target="http://flybase.org/cgi-bin/fbidq.html?FBgn0023479" TargetMode="External"/><Relationship Id="rId526" Type="http://schemas.openxmlformats.org/officeDocument/2006/relationships/hyperlink" Target="http://flybase.org/cgi-bin/fbidq.html?FBgn0015316" TargetMode="External"/><Relationship Id="rId527" Type="http://schemas.openxmlformats.org/officeDocument/2006/relationships/hyperlink" Target="http://flybase.org/cgi-bin/fbidq.html?FBgn0015316" TargetMode="External"/><Relationship Id="rId528" Type="http://schemas.openxmlformats.org/officeDocument/2006/relationships/hyperlink" Target="http://flybase.org/cgi-bin/fbidq.html?FBgn0015316" TargetMode="External"/><Relationship Id="rId529" Type="http://schemas.openxmlformats.org/officeDocument/2006/relationships/hyperlink" Target="http://flybase.org/cgi-bin/gbrowse/dmel/?dontadjust=1&amp;name=FBgn0003863" TargetMode="External"/><Relationship Id="rId180" Type="http://schemas.openxmlformats.org/officeDocument/2006/relationships/hyperlink" Target="http://flybase.org/cgi-bin/fbidq.html?FBgn0085465" TargetMode="External"/><Relationship Id="rId181" Type="http://schemas.openxmlformats.org/officeDocument/2006/relationships/hyperlink" Target="http://flybase.org/cgi-bin/fbidq.html?FBgn0263234" TargetMode="External"/><Relationship Id="rId182" Type="http://schemas.openxmlformats.org/officeDocument/2006/relationships/hyperlink" Target="http://flybase.org/cgi-bin/fbidq.html?FBgn0263234" TargetMode="External"/><Relationship Id="rId183" Type="http://schemas.openxmlformats.org/officeDocument/2006/relationships/hyperlink" Target="http://flybase.org/cgi-bin/fbidq.html?FBgn0263234" TargetMode="External"/><Relationship Id="rId184" Type="http://schemas.openxmlformats.org/officeDocument/2006/relationships/hyperlink" Target="http://flybase.org/cgi-bin/fbidq.html?FBgn0263235" TargetMode="External"/><Relationship Id="rId185" Type="http://schemas.openxmlformats.org/officeDocument/2006/relationships/hyperlink" Target="http://flybase.org/cgi-bin/fbidq.html?FBgn0263235" TargetMode="External"/><Relationship Id="rId186" Type="http://schemas.openxmlformats.org/officeDocument/2006/relationships/hyperlink" Target="http://flybase.org/cgi-bin/fbidq.html?FBgn0263235" TargetMode="External"/><Relationship Id="rId187" Type="http://schemas.openxmlformats.org/officeDocument/2006/relationships/hyperlink" Target="http://flybase.org/cgi-bin/fbidq.html?FBgn0035795" TargetMode="External"/><Relationship Id="rId188" Type="http://schemas.openxmlformats.org/officeDocument/2006/relationships/hyperlink" Target="http://flybase.org/cgi-bin/fbidq.html?FBgn0035795" TargetMode="External"/><Relationship Id="rId189" Type="http://schemas.openxmlformats.org/officeDocument/2006/relationships/hyperlink" Target="http://flybase.org/cgi-bin/fbidq.html?FBgn0035795" TargetMode="External"/><Relationship Id="rId240" Type="http://schemas.openxmlformats.org/officeDocument/2006/relationships/hyperlink" Target="http://flybase.org/cgi-bin/fbidq.html?FBgn0031470" TargetMode="External"/><Relationship Id="rId241" Type="http://schemas.openxmlformats.org/officeDocument/2006/relationships/hyperlink" Target="http://flybase.org/cgi-bin/fbidq.html?FBgn0032639" TargetMode="External"/><Relationship Id="rId242" Type="http://schemas.openxmlformats.org/officeDocument/2006/relationships/hyperlink" Target="http://flybase.org/cgi-bin/fbidq.html?FBgn0032639" TargetMode="External"/><Relationship Id="rId243" Type="http://schemas.openxmlformats.org/officeDocument/2006/relationships/hyperlink" Target="http://flybase.org/cgi-bin/fbidq.html?FBgn0032639" TargetMode="External"/><Relationship Id="rId244" Type="http://schemas.openxmlformats.org/officeDocument/2006/relationships/hyperlink" Target="http://flybase.org/cgi-bin/fbidq.html?FBgn0032551" TargetMode="External"/><Relationship Id="rId245" Type="http://schemas.openxmlformats.org/officeDocument/2006/relationships/hyperlink" Target="http://flybase.org/cgi-bin/fbidq.html?FBgn0032551" TargetMode="External"/><Relationship Id="rId246" Type="http://schemas.openxmlformats.org/officeDocument/2006/relationships/hyperlink" Target="http://flybase.org/cgi-bin/fbidq.html?FBgn0032551" TargetMode="External"/><Relationship Id="rId247" Type="http://schemas.openxmlformats.org/officeDocument/2006/relationships/hyperlink" Target="http://flybase.org/cgi-bin/fbidq.html?FBgn0042098" TargetMode="External"/><Relationship Id="rId248" Type="http://schemas.openxmlformats.org/officeDocument/2006/relationships/hyperlink" Target="http://flybase.org/cgi-bin/fbidq.html?FBgn0042098" TargetMode="External"/><Relationship Id="rId249" Type="http://schemas.openxmlformats.org/officeDocument/2006/relationships/hyperlink" Target="http://flybase.org/cgi-bin/fbidq.html?FBgn0042098" TargetMode="External"/><Relationship Id="rId300" Type="http://schemas.openxmlformats.org/officeDocument/2006/relationships/hyperlink" Target="http://flybase.org/cgi-bin/fbidq.html?FBgn0038003" TargetMode="External"/><Relationship Id="rId301" Type="http://schemas.openxmlformats.org/officeDocument/2006/relationships/hyperlink" Target="http://flybase.org/cgi-bin/fbidq.html?FBgn0038482" TargetMode="External"/><Relationship Id="rId302" Type="http://schemas.openxmlformats.org/officeDocument/2006/relationships/hyperlink" Target="http://flybase.org/cgi-bin/fbidq.html?FBgn0038482" TargetMode="External"/><Relationship Id="rId303" Type="http://schemas.openxmlformats.org/officeDocument/2006/relationships/hyperlink" Target="http://flybase.org/cgi-bin/fbidq.html?FBgn0038482" TargetMode="External"/><Relationship Id="rId304" Type="http://schemas.openxmlformats.org/officeDocument/2006/relationships/hyperlink" Target="http://flybase.org/cgi-bin/fbidq.html?FBgn0031389" TargetMode="External"/><Relationship Id="rId305" Type="http://schemas.openxmlformats.org/officeDocument/2006/relationships/hyperlink" Target="http://flybase.org/cgi-bin/fbidq.html?FBgn0031389" TargetMode="External"/><Relationship Id="rId306" Type="http://schemas.openxmlformats.org/officeDocument/2006/relationships/hyperlink" Target="http://flybase.org/cgi-bin/fbidq.html?FBgn0031389" TargetMode="External"/><Relationship Id="rId307" Type="http://schemas.openxmlformats.org/officeDocument/2006/relationships/hyperlink" Target="http://flybase.org/cgi-bin/fbidq.html?FBgn0031409" TargetMode="External"/><Relationship Id="rId308" Type="http://schemas.openxmlformats.org/officeDocument/2006/relationships/hyperlink" Target="http://flybase.org/cgi-bin/fbidq.html?FBgn0031409" TargetMode="External"/><Relationship Id="rId309" Type="http://schemas.openxmlformats.org/officeDocument/2006/relationships/hyperlink" Target="http://flybase.org/cgi-bin/fbidq.html?FBgn0031409" TargetMode="External"/><Relationship Id="rId470" Type="http://schemas.openxmlformats.org/officeDocument/2006/relationships/hyperlink" Target="http://flybase.org/cgi-bin/fbidq.html?FBgn0034666" TargetMode="External"/><Relationship Id="rId471" Type="http://schemas.openxmlformats.org/officeDocument/2006/relationships/hyperlink" Target="http://flybase.org/cgi-bin/fbidq.html?FBgn0034666" TargetMode="External"/><Relationship Id="rId472" Type="http://schemas.openxmlformats.org/officeDocument/2006/relationships/hyperlink" Target="http://flybase.org/cgi-bin/fbidq.html?FBgn0036891" TargetMode="External"/><Relationship Id="rId473" Type="http://schemas.openxmlformats.org/officeDocument/2006/relationships/hyperlink" Target="http://flybase.org/cgi-bin/fbidq.html?FBgn0036891" TargetMode="External"/><Relationship Id="rId474" Type="http://schemas.openxmlformats.org/officeDocument/2006/relationships/hyperlink" Target="http://flybase.org/cgi-bin/fbidq.html?FBgn0036891" TargetMode="External"/><Relationship Id="rId475" Type="http://schemas.openxmlformats.org/officeDocument/2006/relationships/hyperlink" Target="http://flybase.org/cgi-bin/fbidq.html?FBgn0032507" TargetMode="External"/><Relationship Id="rId476" Type="http://schemas.openxmlformats.org/officeDocument/2006/relationships/hyperlink" Target="http://flybase.org/cgi-bin/fbidq.html?FBgn0032507" TargetMode="External"/><Relationship Id="rId477" Type="http://schemas.openxmlformats.org/officeDocument/2006/relationships/hyperlink" Target="http://flybase.org/cgi-bin/fbidq.html?FBgn0032507" TargetMode="External"/><Relationship Id="rId478" Type="http://schemas.openxmlformats.org/officeDocument/2006/relationships/hyperlink" Target="http://flybase.org/cgi-bin/fbidq.html?FBgn0027563" TargetMode="External"/><Relationship Id="rId479" Type="http://schemas.openxmlformats.org/officeDocument/2006/relationships/hyperlink" Target="http://flybase.org/cgi-bin/fbidq.html?FBgn0027563" TargetMode="External"/><Relationship Id="rId530" Type="http://schemas.openxmlformats.org/officeDocument/2006/relationships/hyperlink" Target="http://flybase.org/cgi-bin/gbrowse/dmel/?dontadjust=1&amp;name=FBgn0010357" TargetMode="External"/><Relationship Id="rId531" Type="http://schemas.openxmlformats.org/officeDocument/2006/relationships/hyperlink" Target="http://flybase.org/cgi-bin/gbrowse/dmel/?dontadjust=1&amp;name=FBgn0010425" TargetMode="External"/><Relationship Id="rId532" Type="http://schemas.openxmlformats.org/officeDocument/2006/relationships/hyperlink" Target="http://flybase.org/cgi-bin/gbrowse/dmel/?dontadjust=1&amp;name=FBgn0011554" TargetMode="External"/><Relationship Id="rId40" Type="http://schemas.openxmlformats.org/officeDocument/2006/relationships/hyperlink" Target="http://flybase.org/cgi-bin/fbidq.html?FBgn0037038" TargetMode="External"/><Relationship Id="rId41" Type="http://schemas.openxmlformats.org/officeDocument/2006/relationships/hyperlink" Target="http://flybase.org/cgi-bin/fbidq.html?FBgn0037038" TargetMode="External"/><Relationship Id="rId42" Type="http://schemas.openxmlformats.org/officeDocument/2006/relationships/hyperlink" Target="http://flybase.org/cgi-bin/fbidq.html?FBgn0037038" TargetMode="External"/><Relationship Id="rId43" Type="http://schemas.openxmlformats.org/officeDocument/2006/relationships/hyperlink" Target="http://flybase.org/cgi-bin/fbidq.html?FBgn0033033" TargetMode="External"/><Relationship Id="rId44" Type="http://schemas.openxmlformats.org/officeDocument/2006/relationships/hyperlink" Target="http://flybase.org/cgi-bin/fbidq.html?FBgn0033033" TargetMode="External"/><Relationship Id="rId45" Type="http://schemas.openxmlformats.org/officeDocument/2006/relationships/hyperlink" Target="http://flybase.org/cgi-bin/fbidq.html?FBgn0033033" TargetMode="External"/><Relationship Id="rId46" Type="http://schemas.openxmlformats.org/officeDocument/2006/relationships/hyperlink" Target="http://flybase.org/cgi-bin/fbidq.html?FBgn0034507" TargetMode="External"/><Relationship Id="rId47" Type="http://schemas.openxmlformats.org/officeDocument/2006/relationships/hyperlink" Target="http://flybase.org/cgi-bin/fbidq.html?FBgn0034507" TargetMode="External"/><Relationship Id="rId48" Type="http://schemas.openxmlformats.org/officeDocument/2006/relationships/hyperlink" Target="http://flybase.org/cgi-bin/fbidq.html?FBgn0034507" TargetMode="External"/><Relationship Id="rId49" Type="http://schemas.openxmlformats.org/officeDocument/2006/relationships/hyperlink" Target="http://flybase.org/cgi-bin/fbidq.html?FBgn0039798" TargetMode="External"/><Relationship Id="rId533" Type="http://schemas.openxmlformats.org/officeDocument/2006/relationships/hyperlink" Target="http://flybase.org/cgi-bin/gbrowse/dmel/?dontadjust=1&amp;name=FBgn0010359" TargetMode="External"/><Relationship Id="rId534" Type="http://schemas.openxmlformats.org/officeDocument/2006/relationships/hyperlink" Target="http://flybase.org/cgi-bin/gbrowse/dmel/?dontadjust=1&amp;name=FBgn0015001" TargetMode="External"/><Relationship Id="rId1" Type="http://schemas.openxmlformats.org/officeDocument/2006/relationships/hyperlink" Target="http://flybase.org/cgi-bin/fbidq.html?FBgn0038014" TargetMode="External"/><Relationship Id="rId2" Type="http://schemas.openxmlformats.org/officeDocument/2006/relationships/hyperlink" Target="http://flybase.org/cgi-bin/fbidq.html?FBgn0038014" TargetMode="External"/><Relationship Id="rId3" Type="http://schemas.openxmlformats.org/officeDocument/2006/relationships/hyperlink" Target="http://flybase.org/cgi-bin/fbidq.html?FBgn0038014" TargetMode="External"/><Relationship Id="rId4" Type="http://schemas.openxmlformats.org/officeDocument/2006/relationships/hyperlink" Target="http://flybase.org/cgi-bin/fbidq.html?FBgn0039108" TargetMode="External"/><Relationship Id="rId5" Type="http://schemas.openxmlformats.org/officeDocument/2006/relationships/hyperlink" Target="http://flybase.org/cgi-bin/fbidq.html?FBgn0039108" TargetMode="External"/><Relationship Id="rId6" Type="http://schemas.openxmlformats.org/officeDocument/2006/relationships/hyperlink" Target="http://flybase.org/cgi-bin/fbidq.html?FBgn0039108" TargetMode="External"/><Relationship Id="rId7" Type="http://schemas.openxmlformats.org/officeDocument/2006/relationships/hyperlink" Target="http://flybase.org/cgi-bin/fbidq.html?FBgn0038431" TargetMode="External"/><Relationship Id="rId8" Type="http://schemas.openxmlformats.org/officeDocument/2006/relationships/hyperlink" Target="http://flybase.org/cgi-bin/fbidq.html?FBgn0038431" TargetMode="External"/><Relationship Id="rId9" Type="http://schemas.openxmlformats.org/officeDocument/2006/relationships/hyperlink" Target="http://flybase.org/cgi-bin/fbidq.html?FBgn0038431" TargetMode="External"/><Relationship Id="rId190" Type="http://schemas.openxmlformats.org/officeDocument/2006/relationships/hyperlink" Target="http://flybase.org/cgi-bin/fbidq.html?FBgn0031406" TargetMode="External"/><Relationship Id="rId191" Type="http://schemas.openxmlformats.org/officeDocument/2006/relationships/hyperlink" Target="http://flybase.org/cgi-bin/fbidq.html?FBgn0031406" TargetMode="External"/><Relationship Id="rId192" Type="http://schemas.openxmlformats.org/officeDocument/2006/relationships/hyperlink" Target="http://flybase.org/cgi-bin/fbidq.html?FBgn0031406" TargetMode="External"/><Relationship Id="rId193" Type="http://schemas.openxmlformats.org/officeDocument/2006/relationships/hyperlink" Target="http://flybase.org/cgi-bin/fbidq.html?FBgn0042187" TargetMode="External"/><Relationship Id="rId194" Type="http://schemas.openxmlformats.org/officeDocument/2006/relationships/hyperlink" Target="http://flybase.org/cgi-bin/fbidq.html?FBgn0042187" TargetMode="External"/><Relationship Id="rId195" Type="http://schemas.openxmlformats.org/officeDocument/2006/relationships/hyperlink" Target="http://flybase.org/cgi-bin/fbidq.html?FBgn0042187" TargetMode="External"/><Relationship Id="rId196" Type="http://schemas.openxmlformats.org/officeDocument/2006/relationships/hyperlink" Target="http://flybase.org/cgi-bin/fbidq.html?FBgn0042186" TargetMode="External"/><Relationship Id="rId197" Type="http://schemas.openxmlformats.org/officeDocument/2006/relationships/hyperlink" Target="http://flybase.org/cgi-bin/fbidq.html?FBgn0042186" TargetMode="External"/><Relationship Id="rId198" Type="http://schemas.openxmlformats.org/officeDocument/2006/relationships/hyperlink" Target="http://flybase.org/cgi-bin/fbidq.html?FBgn0042186" TargetMode="External"/><Relationship Id="rId199" Type="http://schemas.openxmlformats.org/officeDocument/2006/relationships/hyperlink" Target="http://flybase.org/cgi-bin/fbidq.html?FBgn0250841" TargetMode="External"/><Relationship Id="rId535" Type="http://schemas.openxmlformats.org/officeDocument/2006/relationships/hyperlink" Target="http://flybase.org/cgi-bin/gbrowse/dmel/?dontadjust=1&amp;name=FBgn0011555" TargetMode="External"/><Relationship Id="rId250" Type="http://schemas.openxmlformats.org/officeDocument/2006/relationships/hyperlink" Target="http://flybase.org/cgi-bin/fbidq.html?FBgn0042106" TargetMode="External"/><Relationship Id="rId251" Type="http://schemas.openxmlformats.org/officeDocument/2006/relationships/hyperlink" Target="http://flybase.org/cgi-bin/fbidq.html?FBgn0042106" TargetMode="External"/><Relationship Id="rId252" Type="http://schemas.openxmlformats.org/officeDocument/2006/relationships/hyperlink" Target="http://flybase.org/cgi-bin/fbidq.html?FBgn0042106" TargetMode="External"/><Relationship Id="rId253" Type="http://schemas.openxmlformats.org/officeDocument/2006/relationships/hyperlink" Target="http://flybase.org/cgi-bin/fbidq.html?FBgn0019929" TargetMode="External"/><Relationship Id="rId254" Type="http://schemas.openxmlformats.org/officeDocument/2006/relationships/hyperlink" Target="http://flybase.org/cgi-bin/fbidq.html?FBgn0019929" TargetMode="External"/><Relationship Id="rId255" Type="http://schemas.openxmlformats.org/officeDocument/2006/relationships/hyperlink" Target="http://flybase.org/cgi-bin/fbidq.html?FBgn0019929" TargetMode="External"/><Relationship Id="rId256" Type="http://schemas.openxmlformats.org/officeDocument/2006/relationships/hyperlink" Target="http://flybase.org/cgi-bin/fbidq.html?FBgn0030051" TargetMode="External"/><Relationship Id="rId257" Type="http://schemas.openxmlformats.org/officeDocument/2006/relationships/hyperlink" Target="http://flybase.org/cgi-bin/fbidq.html?FBgn0030051" TargetMode="External"/><Relationship Id="rId258" Type="http://schemas.openxmlformats.org/officeDocument/2006/relationships/hyperlink" Target="http://flybase.org/cgi-bin/fbidq.html?FBgn0030051" TargetMode="External"/><Relationship Id="rId259" Type="http://schemas.openxmlformats.org/officeDocument/2006/relationships/hyperlink" Target="http://flybase.org/cgi-bin/fbidq.html?FBgn0033192" TargetMode="External"/><Relationship Id="rId536" Type="http://schemas.openxmlformats.org/officeDocument/2006/relationships/hyperlink" Target="http://flybase.org/cgi-bin/gbrowse/dmel/?dontadjust=1&amp;name=FBgn0011556" TargetMode="External"/><Relationship Id="rId537" Type="http://schemas.openxmlformats.org/officeDocument/2006/relationships/hyperlink" Target="http://flybase.org/cgi-bin/gbrowse/dmel/?dontadjust=1&amp;name=FBgn0003863" TargetMode="External"/><Relationship Id="rId538" Type="http://schemas.openxmlformats.org/officeDocument/2006/relationships/hyperlink" Target="http://flybase.org/cgi-bin/gbrowse/dmel/?dontadjust=1&amp;name=FBgn0010357" TargetMode="External"/><Relationship Id="rId539" Type="http://schemas.openxmlformats.org/officeDocument/2006/relationships/hyperlink" Target="http://flybase.org/cgi-bin/gbrowse/dmel/?dontadjust=1&amp;name=FBgn0010425" TargetMode="External"/><Relationship Id="rId310" Type="http://schemas.openxmlformats.org/officeDocument/2006/relationships/hyperlink" Target="http://flybase.org/cgi-bin/fbidq.html?FBgn0034661" TargetMode="External"/><Relationship Id="rId311" Type="http://schemas.openxmlformats.org/officeDocument/2006/relationships/hyperlink" Target="http://flybase.org/cgi-bin/fbidq.html?FBgn0034661" TargetMode="External"/><Relationship Id="rId312" Type="http://schemas.openxmlformats.org/officeDocument/2006/relationships/hyperlink" Target="http://flybase.org/cgi-bin/fbidq.html?FBgn0034661" TargetMode="External"/><Relationship Id="rId313" Type="http://schemas.openxmlformats.org/officeDocument/2006/relationships/hyperlink" Target="http://flybase.org/cgi-bin/fbidq.html?FBgn0036427" TargetMode="External"/><Relationship Id="rId314" Type="http://schemas.openxmlformats.org/officeDocument/2006/relationships/hyperlink" Target="http://flybase.org/cgi-bin/fbidq.html?FBgn0036427" TargetMode="External"/><Relationship Id="rId315" Type="http://schemas.openxmlformats.org/officeDocument/2006/relationships/hyperlink" Target="http://flybase.org/cgi-bin/fbidq.html?FBgn0036427" TargetMode="External"/><Relationship Id="rId316" Type="http://schemas.openxmlformats.org/officeDocument/2006/relationships/hyperlink" Target="http://flybase.org/cgi-bin/fbidq.html?FBgn0032549" TargetMode="External"/><Relationship Id="rId317" Type="http://schemas.openxmlformats.org/officeDocument/2006/relationships/hyperlink" Target="http://flybase.org/cgi-bin/fbidq.html?FBgn0032549" TargetMode="External"/><Relationship Id="rId318" Type="http://schemas.openxmlformats.org/officeDocument/2006/relationships/hyperlink" Target="http://flybase.org/cgi-bin/fbidq.html?FBgn0032549" TargetMode="External"/><Relationship Id="rId319" Type="http://schemas.openxmlformats.org/officeDocument/2006/relationships/hyperlink" Target="http://flybase.org/cgi-bin/fbidq.html?FBgn0030776" TargetMode="External"/><Relationship Id="rId480" Type="http://schemas.openxmlformats.org/officeDocument/2006/relationships/hyperlink" Target="http://flybase.org/cgi-bin/fbidq.html?FBgn0027563" TargetMode="External"/><Relationship Id="rId481" Type="http://schemas.openxmlformats.org/officeDocument/2006/relationships/hyperlink" Target="http://flybase.org/cgi-bin/fbidq.html?FBgn0053109" TargetMode="External"/><Relationship Id="rId482" Type="http://schemas.openxmlformats.org/officeDocument/2006/relationships/hyperlink" Target="http://flybase.org/cgi-bin/fbidq.html?FBgn0053109" TargetMode="External"/><Relationship Id="rId483" Type="http://schemas.openxmlformats.org/officeDocument/2006/relationships/hyperlink" Target="http://flybase.org/cgi-bin/fbidq.html?FBgn0053109" TargetMode="External"/><Relationship Id="rId484" Type="http://schemas.openxmlformats.org/officeDocument/2006/relationships/hyperlink" Target="http://flybase.org/cgi-bin/fbidq.html?FBgn0038211" TargetMode="External"/><Relationship Id="rId485" Type="http://schemas.openxmlformats.org/officeDocument/2006/relationships/hyperlink" Target="http://flybase.org/cgi-bin/fbidq.html?FBgn0038211" TargetMode="External"/><Relationship Id="rId486" Type="http://schemas.openxmlformats.org/officeDocument/2006/relationships/hyperlink" Target="http://flybase.org/cgi-bin/fbidq.html?FBgn0038211" TargetMode="External"/><Relationship Id="rId487" Type="http://schemas.openxmlformats.org/officeDocument/2006/relationships/hyperlink" Target="http://flybase.org/cgi-bin/fbidq.html?FBgn0030777" TargetMode="External"/><Relationship Id="rId488" Type="http://schemas.openxmlformats.org/officeDocument/2006/relationships/hyperlink" Target="http://flybase.org/cgi-bin/fbidq.html?FBgn0030777" TargetMode="External"/><Relationship Id="rId489" Type="http://schemas.openxmlformats.org/officeDocument/2006/relationships/hyperlink" Target="http://flybase.org/cgi-bin/fbidq.html?FBgn0030777" TargetMode="External"/><Relationship Id="rId540" Type="http://schemas.openxmlformats.org/officeDocument/2006/relationships/hyperlink" Target="http://flybase.org/cgi-bin/gbrowse/dmel/?dontadjust=1&amp;name=FBgn0011554" TargetMode="External"/><Relationship Id="rId541" Type="http://schemas.openxmlformats.org/officeDocument/2006/relationships/hyperlink" Target="http://flybase.org/cgi-bin/gbrowse/dmel/?dontadjust=1&amp;name=FBgn0010359" TargetMode="External"/><Relationship Id="rId542" Type="http://schemas.openxmlformats.org/officeDocument/2006/relationships/hyperlink" Target="http://flybase.org/cgi-bin/gbrowse/dmel/?dontadjust=1&amp;name=FBgn0015001" TargetMode="External"/><Relationship Id="rId50" Type="http://schemas.openxmlformats.org/officeDocument/2006/relationships/hyperlink" Target="http://flybase.org/cgi-bin/fbidq.html?FBgn0039798" TargetMode="External"/><Relationship Id="rId51" Type="http://schemas.openxmlformats.org/officeDocument/2006/relationships/hyperlink" Target="http://flybase.org/cgi-bin/fbidq.html?FBgn0039798" TargetMode="External"/><Relationship Id="rId52" Type="http://schemas.openxmlformats.org/officeDocument/2006/relationships/hyperlink" Target="http://flybase.org/cgi-bin/fbidq.html?FBgn0036264" TargetMode="External"/><Relationship Id="rId53" Type="http://schemas.openxmlformats.org/officeDocument/2006/relationships/hyperlink" Target="http://flybase.org/cgi-bin/fbidq.html?FBgn0036264" TargetMode="External"/><Relationship Id="rId54" Type="http://schemas.openxmlformats.org/officeDocument/2006/relationships/hyperlink" Target="http://flybase.org/cgi-bin/fbidq.html?FBgn0036264" TargetMode="External"/><Relationship Id="rId55" Type="http://schemas.openxmlformats.org/officeDocument/2006/relationships/hyperlink" Target="http://flybase.org/cgi-bin/fbidq.html?FBgn0052270" TargetMode="External"/><Relationship Id="rId56" Type="http://schemas.openxmlformats.org/officeDocument/2006/relationships/hyperlink" Target="http://flybase.org/cgi-bin/fbidq.html?FBgn0052270" TargetMode="External"/><Relationship Id="rId57" Type="http://schemas.openxmlformats.org/officeDocument/2006/relationships/hyperlink" Target="http://flybase.org/cgi-bin/fbidq.html?FBgn0052270" TargetMode="External"/><Relationship Id="rId58" Type="http://schemas.openxmlformats.org/officeDocument/2006/relationships/hyperlink" Target="http://flybase.org/cgi-bin/fbidq.html?FBgn0052277" TargetMode="External"/><Relationship Id="rId59" Type="http://schemas.openxmlformats.org/officeDocument/2006/relationships/hyperlink" Target="http://flybase.org/cgi-bin/fbidq.html?FBgn0052277" TargetMode="External"/><Relationship Id="rId543" Type="http://schemas.openxmlformats.org/officeDocument/2006/relationships/hyperlink" Target="http://flybase.org/cgi-bin/gbrowse/dmel/?dontadjust=1&amp;name=FBgn0011555" TargetMode="External"/><Relationship Id="rId544" Type="http://schemas.openxmlformats.org/officeDocument/2006/relationships/hyperlink" Target="http://flybase.org/cgi-bin/gbrowse/dmel/?dontadjust=1&amp;name=FBgn0011556" TargetMode="External"/><Relationship Id="rId260" Type="http://schemas.openxmlformats.org/officeDocument/2006/relationships/hyperlink" Target="http://flybase.org/cgi-bin/fbidq.html?FBgn0033192" TargetMode="External"/><Relationship Id="rId261" Type="http://schemas.openxmlformats.org/officeDocument/2006/relationships/hyperlink" Target="http://flybase.org/cgi-bin/fbidq.html?FBgn0033192" TargetMode="External"/><Relationship Id="rId262" Type="http://schemas.openxmlformats.org/officeDocument/2006/relationships/hyperlink" Target="http://flybase.org/cgi-bin/fbidq.html?FBgn0039777" TargetMode="External"/><Relationship Id="rId263" Type="http://schemas.openxmlformats.org/officeDocument/2006/relationships/hyperlink" Target="http://flybase.org/cgi-bin/fbidq.html?FBgn0039777" TargetMode="External"/><Relationship Id="rId264" Type="http://schemas.openxmlformats.org/officeDocument/2006/relationships/hyperlink" Target="http://flybase.org/cgi-bin/fbidq.html?FBgn0039777" TargetMode="External"/><Relationship Id="rId265" Type="http://schemas.openxmlformats.org/officeDocument/2006/relationships/hyperlink" Target="http://flybase.org/cgi-bin/fbidq.html?FBgn0050371" TargetMode="External"/><Relationship Id="rId266" Type="http://schemas.openxmlformats.org/officeDocument/2006/relationships/hyperlink" Target="http://flybase.org/cgi-bin/fbidq.html?FBgn0050371" TargetMode="External"/><Relationship Id="rId267" Type="http://schemas.openxmlformats.org/officeDocument/2006/relationships/hyperlink" Target="http://flybase.org/cgi-bin/fbidq.html?FBgn0050371" TargetMode="External"/><Relationship Id="rId268" Type="http://schemas.openxmlformats.org/officeDocument/2006/relationships/hyperlink" Target="http://flybase.org/cgi-bin/fbidq.html?FBgn0037515" TargetMode="External"/><Relationship Id="rId269" Type="http://schemas.openxmlformats.org/officeDocument/2006/relationships/hyperlink" Target="http://flybase.org/cgi-bin/fbidq.html?FBgn0037515" TargetMode="External"/><Relationship Id="rId320" Type="http://schemas.openxmlformats.org/officeDocument/2006/relationships/hyperlink" Target="http://flybase.org/cgi-bin/fbidq.html?FBgn0030776" TargetMode="External"/><Relationship Id="rId321" Type="http://schemas.openxmlformats.org/officeDocument/2006/relationships/hyperlink" Target="http://flybase.org/cgi-bin/fbidq.html?FBgn0030776" TargetMode="External"/><Relationship Id="rId322" Type="http://schemas.openxmlformats.org/officeDocument/2006/relationships/hyperlink" Target="http://flybase.org/cgi-bin/fbidq.html?FBgn0039568" TargetMode="External"/><Relationship Id="rId323" Type="http://schemas.openxmlformats.org/officeDocument/2006/relationships/hyperlink" Target="http://flybase.org/cgi-bin/fbidq.html?FBgn0039568" TargetMode="External"/><Relationship Id="rId324" Type="http://schemas.openxmlformats.org/officeDocument/2006/relationships/hyperlink" Target="http://flybase.org/cgi-bin/fbidq.html?FBgn0039568" TargetMode="External"/><Relationship Id="rId325" Type="http://schemas.openxmlformats.org/officeDocument/2006/relationships/hyperlink" Target="http://flybase.org/cgi-bin/fbidq.html?FBgn0036436" TargetMode="External"/><Relationship Id="rId326" Type="http://schemas.openxmlformats.org/officeDocument/2006/relationships/hyperlink" Target="http://flybase.org/cgi-bin/fbidq.html?FBgn0036436" TargetMode="External"/><Relationship Id="rId327" Type="http://schemas.openxmlformats.org/officeDocument/2006/relationships/hyperlink" Target="http://flybase.org/cgi-bin/fbidq.html?FBgn0036436" TargetMode="External"/><Relationship Id="rId328" Type="http://schemas.openxmlformats.org/officeDocument/2006/relationships/hyperlink" Target="http://flybase.org/cgi-bin/fbidq.html?FBgn0034139" TargetMode="External"/><Relationship Id="rId329" Type="http://schemas.openxmlformats.org/officeDocument/2006/relationships/hyperlink" Target="http://flybase.org/cgi-bin/fbidq.html?FBgn0034139" TargetMode="External"/><Relationship Id="rId490" Type="http://schemas.openxmlformats.org/officeDocument/2006/relationships/hyperlink" Target="http://flybase.org/cgi-bin/fbidq.html?FBgn0030775" TargetMode="External"/><Relationship Id="rId491" Type="http://schemas.openxmlformats.org/officeDocument/2006/relationships/hyperlink" Target="http://flybase.org/cgi-bin/fbidq.html?FBgn0030775" TargetMode="External"/><Relationship Id="rId492" Type="http://schemas.openxmlformats.org/officeDocument/2006/relationships/hyperlink" Target="http://flybase.org/cgi-bin/fbidq.html?FBgn0030775" TargetMode="External"/><Relationship Id="rId493" Type="http://schemas.openxmlformats.org/officeDocument/2006/relationships/hyperlink" Target="http://flybase.org/cgi-bin/fbidq.html?FBgn0030774" TargetMode="External"/><Relationship Id="rId494" Type="http://schemas.openxmlformats.org/officeDocument/2006/relationships/hyperlink" Target="http://flybase.org/cgi-bin/fbidq.html?FBgn0030774" TargetMode="External"/><Relationship Id="rId495" Type="http://schemas.openxmlformats.org/officeDocument/2006/relationships/hyperlink" Target="http://flybase.org/cgi-bin/fbidq.html?FBgn0030774" TargetMode="External"/><Relationship Id="rId496" Type="http://schemas.openxmlformats.org/officeDocument/2006/relationships/hyperlink" Target="http://flybase.org/cgi-bin/fbidq.html?FBgn0030773" TargetMode="External"/><Relationship Id="rId497" Type="http://schemas.openxmlformats.org/officeDocument/2006/relationships/hyperlink" Target="http://flybase.org/cgi-bin/fbidq.html?FBgn0030773" TargetMode="External"/><Relationship Id="rId498" Type="http://schemas.openxmlformats.org/officeDocument/2006/relationships/hyperlink" Target="http://flybase.org/cgi-bin/fbidq.html?FBgn0030773" TargetMode="External"/><Relationship Id="rId499" Type="http://schemas.openxmlformats.org/officeDocument/2006/relationships/hyperlink" Target="http://flybase.org/cgi-bin/fbidq.html?FBgn0039759" TargetMode="External"/><Relationship Id="rId100" Type="http://schemas.openxmlformats.org/officeDocument/2006/relationships/hyperlink" Target="http://flybase.org/cgi-bin/fbidq.html?FBgn0043470" TargetMode="External"/><Relationship Id="rId101" Type="http://schemas.openxmlformats.org/officeDocument/2006/relationships/hyperlink" Target="http://flybase.org/cgi-bin/fbidq.html?FBgn0043470" TargetMode="External"/><Relationship Id="rId102" Type="http://schemas.openxmlformats.org/officeDocument/2006/relationships/hyperlink" Target="http://flybase.org/cgi-bin/fbidq.html?FBgn0043470" TargetMode="External"/><Relationship Id="rId103" Type="http://schemas.openxmlformats.org/officeDocument/2006/relationships/hyperlink" Target="http://flybase.org/cgi-bin/fbidq.html?FBgn0043471" TargetMode="External"/><Relationship Id="rId104" Type="http://schemas.openxmlformats.org/officeDocument/2006/relationships/hyperlink" Target="http://flybase.org/cgi-bin/fbidq.html?FBgn0043471" TargetMode="External"/><Relationship Id="rId105" Type="http://schemas.openxmlformats.org/officeDocument/2006/relationships/hyperlink" Target="http://flybase.org/cgi-bin/fbidq.html?FBgn0043471" TargetMode="External"/><Relationship Id="rId106" Type="http://schemas.openxmlformats.org/officeDocument/2006/relationships/hyperlink" Target="http://flybase.org/cgi-bin/fbidq.html?FBgn0039599" TargetMode="External"/><Relationship Id="rId107" Type="http://schemas.openxmlformats.org/officeDocument/2006/relationships/hyperlink" Target="http://flybase.org/cgi-bin/fbidq.html?FBgn0039599" TargetMode="External"/><Relationship Id="rId108" Type="http://schemas.openxmlformats.org/officeDocument/2006/relationships/hyperlink" Target="http://flybase.org/cgi-bin/fbidq.html?FBgn0039599" TargetMode="External"/><Relationship Id="rId109" Type="http://schemas.openxmlformats.org/officeDocument/2006/relationships/hyperlink" Target="http://flybase.org/cgi-bin/fbidq.html?FBgn0085438" TargetMode="External"/><Relationship Id="rId60" Type="http://schemas.openxmlformats.org/officeDocument/2006/relationships/hyperlink" Target="http://flybase.org/cgi-bin/fbidq.html?FBgn0052277" TargetMode="External"/><Relationship Id="rId61" Type="http://schemas.openxmlformats.org/officeDocument/2006/relationships/hyperlink" Target="http://flybase.org/cgi-bin/fbidq.html?FBgn0052271" TargetMode="External"/><Relationship Id="rId62" Type="http://schemas.openxmlformats.org/officeDocument/2006/relationships/hyperlink" Target="http://flybase.org/cgi-bin/fbidq.html?FBgn0052271" TargetMode="External"/><Relationship Id="rId63" Type="http://schemas.openxmlformats.org/officeDocument/2006/relationships/hyperlink" Target="http://flybase.org/cgi-bin/fbidq.html?FBgn0052271" TargetMode="External"/><Relationship Id="rId64" Type="http://schemas.openxmlformats.org/officeDocument/2006/relationships/hyperlink" Target="http://flybase.org/cgi-bin/fbidq.html?FBgn0040341" TargetMode="External"/><Relationship Id="rId65" Type="http://schemas.openxmlformats.org/officeDocument/2006/relationships/hyperlink" Target="http://flybase.org/cgi-bin/fbidq.html?FBgn0040341" TargetMode="External"/><Relationship Id="rId66" Type="http://schemas.openxmlformats.org/officeDocument/2006/relationships/hyperlink" Target="http://flybase.org/cgi-bin/fbidq.html?FBgn0040341" TargetMode="External"/><Relationship Id="rId67" Type="http://schemas.openxmlformats.org/officeDocument/2006/relationships/hyperlink" Target="http://flybase.org/cgi-bin/fbidq.html?FBgn0038113" TargetMode="External"/><Relationship Id="rId68" Type="http://schemas.openxmlformats.org/officeDocument/2006/relationships/hyperlink" Target="http://flybase.org/cgi-bin/fbidq.html?FBgn0038113" TargetMode="External"/><Relationship Id="rId69" Type="http://schemas.openxmlformats.org/officeDocument/2006/relationships/hyperlink" Target="http://flybase.org/cgi-bin/fbidq.html?FBgn0038113" TargetMode="External"/><Relationship Id="rId270" Type="http://schemas.openxmlformats.org/officeDocument/2006/relationships/hyperlink" Target="http://flybase.org/cgi-bin/fbidq.html?FBgn0037515" TargetMode="External"/><Relationship Id="rId271" Type="http://schemas.openxmlformats.org/officeDocument/2006/relationships/hyperlink" Target="http://flybase.org/cgi-bin/fbidq.html?FBgn0037515" TargetMode="External"/><Relationship Id="rId272" Type="http://schemas.openxmlformats.org/officeDocument/2006/relationships/hyperlink" Target="http://flybase.org/cgi-bin/fbidq.html?FBgn0037515" TargetMode="External"/><Relationship Id="rId273" Type="http://schemas.openxmlformats.org/officeDocument/2006/relationships/hyperlink" Target="http://flybase.org/cgi-bin/fbidq.html?FBgn0037515" TargetMode="External"/><Relationship Id="rId274" Type="http://schemas.openxmlformats.org/officeDocument/2006/relationships/hyperlink" Target="http://flybase.org/cgi-bin/fbidq.html?FBgn0036015" TargetMode="External"/><Relationship Id="rId275" Type="http://schemas.openxmlformats.org/officeDocument/2006/relationships/hyperlink" Target="http://flybase.org/cgi-bin/fbidq.html?FBgn0036015" TargetMode="External"/><Relationship Id="rId276" Type="http://schemas.openxmlformats.org/officeDocument/2006/relationships/hyperlink" Target="http://flybase.org/cgi-bin/fbidq.html?FBgn0036015" TargetMode="External"/><Relationship Id="rId277" Type="http://schemas.openxmlformats.org/officeDocument/2006/relationships/hyperlink" Target="http://flybase.org/cgi-bin/fbidq.html?FBgn0031471" TargetMode="External"/><Relationship Id="rId278" Type="http://schemas.openxmlformats.org/officeDocument/2006/relationships/hyperlink" Target="http://flybase.org/cgi-bin/fbidq.html?FBgn0031471" TargetMode="External"/><Relationship Id="rId279" Type="http://schemas.openxmlformats.org/officeDocument/2006/relationships/hyperlink" Target="http://flybase.org/cgi-bin/fbidq.html?FBgn0031471" TargetMode="External"/><Relationship Id="rId330" Type="http://schemas.openxmlformats.org/officeDocument/2006/relationships/hyperlink" Target="http://flybase.org/cgi-bin/fbidq.html?FBgn0034139" TargetMode="External"/><Relationship Id="rId331" Type="http://schemas.openxmlformats.org/officeDocument/2006/relationships/hyperlink" Target="http://flybase.org/cgi-bin/fbidq.html?FBgn0036612" TargetMode="External"/><Relationship Id="rId332" Type="http://schemas.openxmlformats.org/officeDocument/2006/relationships/hyperlink" Target="http://flybase.org/cgi-bin/fbidq.html?FBgn0036612" TargetMode="External"/><Relationship Id="rId333" Type="http://schemas.openxmlformats.org/officeDocument/2006/relationships/hyperlink" Target="http://flybase.org/cgi-bin/fbidq.html?FBgn0036612" TargetMode="External"/><Relationship Id="rId334" Type="http://schemas.openxmlformats.org/officeDocument/2006/relationships/hyperlink" Target="http://flybase.org/cgi-bin/fbidq.html?FBgn0085486" TargetMode="External"/><Relationship Id="rId335" Type="http://schemas.openxmlformats.org/officeDocument/2006/relationships/hyperlink" Target="http://flybase.org/cgi-bin/fbidq.html?FBgn0085486" TargetMode="External"/><Relationship Id="rId336" Type="http://schemas.openxmlformats.org/officeDocument/2006/relationships/hyperlink" Target="http://flybase.org/cgi-bin/fbidq.html?FBgn0085486" TargetMode="External"/><Relationship Id="rId337" Type="http://schemas.openxmlformats.org/officeDocument/2006/relationships/hyperlink" Target="http://flybase.org/cgi-bin/fbidq.html?FBgn0051265" TargetMode="External"/><Relationship Id="rId338" Type="http://schemas.openxmlformats.org/officeDocument/2006/relationships/hyperlink" Target="http://flybase.org/cgi-bin/fbidq.html?FBgn0051265" TargetMode="External"/><Relationship Id="rId339" Type="http://schemas.openxmlformats.org/officeDocument/2006/relationships/hyperlink" Target="http://flybase.org/cgi-bin/fbidq.html?FBgn0051265" TargetMode="External"/><Relationship Id="rId110" Type="http://schemas.openxmlformats.org/officeDocument/2006/relationships/hyperlink" Target="http://flybase.org/cgi-bin/fbidq.html?FBgn0085438" TargetMode="External"/><Relationship Id="rId111" Type="http://schemas.openxmlformats.org/officeDocument/2006/relationships/hyperlink" Target="http://flybase.org/cgi-bin/fbidq.html?FBgn0085438" TargetMode="External"/><Relationship Id="rId112" Type="http://schemas.openxmlformats.org/officeDocument/2006/relationships/hyperlink" Target="http://flybase.org/cgi-bin/fbidq.html?FBgn0037677" TargetMode="External"/><Relationship Id="rId113" Type="http://schemas.openxmlformats.org/officeDocument/2006/relationships/hyperlink" Target="http://flybase.org/cgi-bin/fbidq.html?FBgn0037677" TargetMode="External"/><Relationship Id="rId114" Type="http://schemas.openxmlformats.org/officeDocument/2006/relationships/hyperlink" Target="http://flybase.org/cgi-bin/fbidq.html?FBgn0037677" TargetMode="External"/><Relationship Id="rId115" Type="http://schemas.openxmlformats.org/officeDocument/2006/relationships/hyperlink" Target="http://flybase.org/cgi-bin/fbidq.html?FBgn0035501" TargetMode="External"/><Relationship Id="rId70" Type="http://schemas.openxmlformats.org/officeDocument/2006/relationships/hyperlink" Target="http://flybase.org/cgi-bin/fbidq.html?FBgn0038114" TargetMode="External"/><Relationship Id="rId71" Type="http://schemas.openxmlformats.org/officeDocument/2006/relationships/hyperlink" Target="http://flybase.org/cgi-bin/fbidq.html?FBgn0038114" TargetMode="External"/><Relationship Id="rId72" Type="http://schemas.openxmlformats.org/officeDocument/2006/relationships/hyperlink" Target="http://flybase.org/cgi-bin/fbidq.html?FBgn0038114" TargetMode="External"/><Relationship Id="rId73" Type="http://schemas.openxmlformats.org/officeDocument/2006/relationships/hyperlink" Target="http://flybase.org/cgi-bin/fbidq.html?FBgn0265011" TargetMode="External"/><Relationship Id="rId74" Type="http://schemas.openxmlformats.org/officeDocument/2006/relationships/hyperlink" Target="http://flybase.org/cgi-bin/fbidq.html?FBgn0265011" TargetMode="External"/><Relationship Id="rId75" Type="http://schemas.openxmlformats.org/officeDocument/2006/relationships/hyperlink" Target="http://flybase.org/cgi-bin/fbidq.html?FBgn0265011" TargetMode="External"/><Relationship Id="rId76" Type="http://schemas.openxmlformats.org/officeDocument/2006/relationships/hyperlink" Target="http://flybase.org/cgi-bin/fbidq.html?FBgn0039272" TargetMode="External"/><Relationship Id="rId77" Type="http://schemas.openxmlformats.org/officeDocument/2006/relationships/hyperlink" Target="http://flybase.org/cgi-bin/fbidq.html?FBgn0039272" TargetMode="External"/><Relationship Id="rId78" Type="http://schemas.openxmlformats.org/officeDocument/2006/relationships/hyperlink" Target="http://flybase.org/cgi-bin/fbidq.html?FBgn0039272" TargetMode="External"/><Relationship Id="rId79" Type="http://schemas.openxmlformats.org/officeDocument/2006/relationships/hyperlink" Target="http://flybase.org/cgi-bin/fbidq.html?FBgn0039628" TargetMode="External"/><Relationship Id="rId116" Type="http://schemas.openxmlformats.org/officeDocument/2006/relationships/hyperlink" Target="http://flybase.org/cgi-bin/fbidq.html?FBgn0035501" TargetMode="External"/><Relationship Id="rId117" Type="http://schemas.openxmlformats.org/officeDocument/2006/relationships/hyperlink" Target="http://flybase.org/cgi-bin/fbidq.html?FBgn0035501" TargetMode="External"/><Relationship Id="rId118" Type="http://schemas.openxmlformats.org/officeDocument/2006/relationships/hyperlink" Target="http://flybase.org/cgi-bin/fbidq.html?FBgn0031141" TargetMode="External"/><Relationship Id="rId119" Type="http://schemas.openxmlformats.org/officeDocument/2006/relationships/hyperlink" Target="http://flybase.org/cgi-bin/fbidq.html?FBgn0031141" TargetMode="External"/><Relationship Id="rId280" Type="http://schemas.openxmlformats.org/officeDocument/2006/relationships/hyperlink" Target="http://flybase.org/cgi-bin/fbidq.html?FBgn0053123" TargetMode="External"/><Relationship Id="rId281" Type="http://schemas.openxmlformats.org/officeDocument/2006/relationships/hyperlink" Target="http://flybase.org/cgi-bin/fbidq.html?FBgn0053123" TargetMode="External"/><Relationship Id="rId282" Type="http://schemas.openxmlformats.org/officeDocument/2006/relationships/hyperlink" Target="http://flybase.org/cgi-bin/fbidq.html?FBgn0053123" TargetMode="External"/><Relationship Id="rId283" Type="http://schemas.openxmlformats.org/officeDocument/2006/relationships/hyperlink" Target="http://flybase.org/cgi-bin/fbidq.html?FBgn0031619" TargetMode="External"/><Relationship Id="rId284" Type="http://schemas.openxmlformats.org/officeDocument/2006/relationships/hyperlink" Target="http://flybase.org/cgi-bin/fbidq.html?FBgn0031619" TargetMode="External"/><Relationship Id="rId285" Type="http://schemas.openxmlformats.org/officeDocument/2006/relationships/hyperlink" Target="http://flybase.org/cgi-bin/fbidq.html?FBgn0031619" TargetMode="External"/><Relationship Id="rId286" Type="http://schemas.openxmlformats.org/officeDocument/2006/relationships/hyperlink" Target="http://flybase.org/cgi-bin/fbidq.html?FBgn0050414" TargetMode="External"/><Relationship Id="rId287" Type="http://schemas.openxmlformats.org/officeDocument/2006/relationships/hyperlink" Target="http://flybase.org/cgi-bin/fbidq.html?FBgn0050414" TargetMode="External"/><Relationship Id="rId288" Type="http://schemas.openxmlformats.org/officeDocument/2006/relationships/hyperlink" Target="http://flybase.org/cgi-bin/fbidq.html?FBgn0050414" TargetMode="External"/><Relationship Id="rId289" Type="http://schemas.openxmlformats.org/officeDocument/2006/relationships/hyperlink" Target="http://flybase.org/cgi-bin/fbidq.html?FBgn0038250" TargetMode="External"/><Relationship Id="rId340" Type="http://schemas.openxmlformats.org/officeDocument/2006/relationships/hyperlink" Target="http://flybase.org/cgi-bin/fbidq.html?FBgn0051266" TargetMode="External"/><Relationship Id="rId341" Type="http://schemas.openxmlformats.org/officeDocument/2006/relationships/hyperlink" Target="http://flybase.org/cgi-bin/fbidq.html?FBgn0051266" TargetMode="External"/><Relationship Id="rId342" Type="http://schemas.openxmlformats.org/officeDocument/2006/relationships/hyperlink" Target="http://flybase.org/cgi-bin/fbidq.html?FBgn0051266" TargetMode="External"/><Relationship Id="rId343" Type="http://schemas.openxmlformats.org/officeDocument/2006/relationships/hyperlink" Target="http://flybase.org/cgi-bin/fbidq.html?FBgn0038484" TargetMode="External"/><Relationship Id="rId344" Type="http://schemas.openxmlformats.org/officeDocument/2006/relationships/hyperlink" Target="http://flybase.org/cgi-bin/fbidq.html?FBgn0038484" TargetMode="External"/><Relationship Id="rId345" Type="http://schemas.openxmlformats.org/officeDocument/2006/relationships/hyperlink" Target="http://flybase.org/cgi-bin/fbidq.html?FBgn0038484" TargetMode="External"/><Relationship Id="rId346" Type="http://schemas.openxmlformats.org/officeDocument/2006/relationships/hyperlink" Target="http://flybase.org/cgi-bin/fbidq.html?FBgn0038485" TargetMode="External"/><Relationship Id="rId347" Type="http://schemas.openxmlformats.org/officeDocument/2006/relationships/hyperlink" Target="http://flybase.org/cgi-bin/fbidq.html?FBgn0038485" TargetMode="External"/><Relationship Id="rId348" Type="http://schemas.openxmlformats.org/officeDocument/2006/relationships/hyperlink" Target="http://flybase.org/cgi-bin/fbidq.html?FBgn0038485" TargetMode="External"/><Relationship Id="rId349" Type="http://schemas.openxmlformats.org/officeDocument/2006/relationships/hyperlink" Target="http://flybase.org/cgi-bin/fbidq.html?FBgn0263040" TargetMode="External"/><Relationship Id="rId400" Type="http://schemas.openxmlformats.org/officeDocument/2006/relationships/hyperlink" Target="http://flybase.org/cgi-bin/fbidq.html?FBgn0032638" TargetMode="External"/><Relationship Id="rId401" Type="http://schemas.openxmlformats.org/officeDocument/2006/relationships/hyperlink" Target="http://flybase.org/cgi-bin/fbidq.html?FBgn0032638" TargetMode="External"/><Relationship Id="rId402" Type="http://schemas.openxmlformats.org/officeDocument/2006/relationships/hyperlink" Target="http://flybase.org/cgi-bin/fbidq.html?FBgn0032638" TargetMode="External"/><Relationship Id="rId403" Type="http://schemas.openxmlformats.org/officeDocument/2006/relationships/hyperlink" Target="http://flybase.org/cgi-bin/fbidq.html?FBgn0036817" TargetMode="External"/><Relationship Id="rId404" Type="http://schemas.openxmlformats.org/officeDocument/2006/relationships/hyperlink" Target="http://flybase.org/cgi-bin/fbidq.html?FBgn0036817" TargetMode="External"/><Relationship Id="rId405" Type="http://schemas.openxmlformats.org/officeDocument/2006/relationships/hyperlink" Target="http://flybase.org/cgi-bin/fbidq.html?FBgn0036817" TargetMode="External"/><Relationship Id="rId406" Type="http://schemas.openxmlformats.org/officeDocument/2006/relationships/hyperlink" Target="http://flybase.org/cgi-bin/fbidq.html?FBgn0035886" TargetMode="External"/><Relationship Id="rId407" Type="http://schemas.openxmlformats.org/officeDocument/2006/relationships/hyperlink" Target="http://flybase.org/cgi-bin/fbidq.html?FBgn0035886" TargetMode="External"/><Relationship Id="rId408" Type="http://schemas.openxmlformats.org/officeDocument/2006/relationships/hyperlink" Target="http://flybase.org/cgi-bin/fbidq.html?FBgn0035886" TargetMode="External"/><Relationship Id="rId409" Type="http://schemas.openxmlformats.org/officeDocument/2006/relationships/hyperlink" Target="http://flybase.org/cgi-bin/fbidq.html?FBgn0038595" TargetMode="External"/><Relationship Id="rId120" Type="http://schemas.openxmlformats.org/officeDocument/2006/relationships/hyperlink" Target="http://flybase.org/cgi-bin/fbidq.html?FBgn0031141" TargetMode="External"/><Relationship Id="rId121" Type="http://schemas.openxmlformats.org/officeDocument/2006/relationships/hyperlink" Target="http://flybase.org/cgi-bin/fbidq.html?FBgn0037627" TargetMode="External"/><Relationship Id="rId122" Type="http://schemas.openxmlformats.org/officeDocument/2006/relationships/hyperlink" Target="http://flybase.org/cgi-bin/fbidq.html?FBgn0037627" TargetMode="External"/><Relationship Id="rId123" Type="http://schemas.openxmlformats.org/officeDocument/2006/relationships/hyperlink" Target="http://flybase.org/cgi-bin/fbidq.html?FBgn0037627" TargetMode="External"/><Relationship Id="rId124" Type="http://schemas.openxmlformats.org/officeDocument/2006/relationships/hyperlink" Target="http://flybase.org/cgi-bin/fbidq.html?FBgn0034518" TargetMode="External"/><Relationship Id="rId125" Type="http://schemas.openxmlformats.org/officeDocument/2006/relationships/hyperlink" Target="http://flybase.org/cgi-bin/fbidq.html?FBgn0034518" TargetMode="External"/><Relationship Id="rId80" Type="http://schemas.openxmlformats.org/officeDocument/2006/relationships/hyperlink" Target="http://flybase.org/cgi-bin/fbidq.html?FBgn0039628" TargetMode="External"/><Relationship Id="rId81" Type="http://schemas.openxmlformats.org/officeDocument/2006/relationships/hyperlink" Target="http://flybase.org/cgi-bin/fbidq.html?FBgn0039628" TargetMode="External"/><Relationship Id="rId82" Type="http://schemas.openxmlformats.org/officeDocument/2006/relationships/hyperlink" Target="http://flybase.org/cgi-bin/fbidq.html?FBgn0039629" TargetMode="External"/><Relationship Id="rId83" Type="http://schemas.openxmlformats.org/officeDocument/2006/relationships/hyperlink" Target="http://flybase.org/cgi-bin/fbidq.html?FBgn0039629" TargetMode="External"/><Relationship Id="rId84" Type="http://schemas.openxmlformats.org/officeDocument/2006/relationships/hyperlink" Target="http://flybase.org/cgi-bin/fbidq.html?FBgn0039629" TargetMode="External"/><Relationship Id="rId85" Type="http://schemas.openxmlformats.org/officeDocument/2006/relationships/hyperlink" Target="http://flybase.org/cgi-bin/fbidq.html?FBgn0039630" TargetMode="External"/><Relationship Id="rId86" Type="http://schemas.openxmlformats.org/officeDocument/2006/relationships/hyperlink" Target="http://flybase.org/cgi-bin/fbidq.html?FBgn0039630" TargetMode="External"/><Relationship Id="rId87" Type="http://schemas.openxmlformats.org/officeDocument/2006/relationships/hyperlink" Target="http://flybase.org/cgi-bin/fbidq.html?FBgn0039630" TargetMode="External"/><Relationship Id="rId88" Type="http://schemas.openxmlformats.org/officeDocument/2006/relationships/hyperlink" Target="http://flybase.org/cgi-bin/fbidq.html?FBgn0031249" TargetMode="External"/><Relationship Id="rId89" Type="http://schemas.openxmlformats.org/officeDocument/2006/relationships/hyperlink" Target="http://flybase.org/cgi-bin/fbidq.html?FBgn0031249" TargetMode="External"/><Relationship Id="rId126" Type="http://schemas.openxmlformats.org/officeDocument/2006/relationships/hyperlink" Target="http://flybase.org/cgi-bin/fbidq.html?FBgn0034518" TargetMode="External"/><Relationship Id="rId127" Type="http://schemas.openxmlformats.org/officeDocument/2006/relationships/hyperlink" Target="http://flybase.org/cgi-bin/fbidq.html?FBgn0034776" TargetMode="External"/><Relationship Id="rId128" Type="http://schemas.openxmlformats.org/officeDocument/2006/relationships/hyperlink" Target="http://flybase.org/cgi-bin/fbidq.html?FBgn0034776" TargetMode="External"/><Relationship Id="rId129" Type="http://schemas.openxmlformats.org/officeDocument/2006/relationships/hyperlink" Target="http://flybase.org/cgi-bin/fbidq.html?FBgn0034776" TargetMode="External"/><Relationship Id="rId290" Type="http://schemas.openxmlformats.org/officeDocument/2006/relationships/hyperlink" Target="http://flybase.org/cgi-bin/fbidq.html?FBgn0038250" TargetMode="External"/><Relationship Id="rId291" Type="http://schemas.openxmlformats.org/officeDocument/2006/relationships/hyperlink" Target="http://flybase.org/cgi-bin/fbidq.html?FBgn0038250" TargetMode="External"/><Relationship Id="rId292" Type="http://schemas.openxmlformats.org/officeDocument/2006/relationships/hyperlink" Target="http://flybase.org/cgi-bin/fbidq.html?FBgn0035070" TargetMode="External"/><Relationship Id="rId293" Type="http://schemas.openxmlformats.org/officeDocument/2006/relationships/hyperlink" Target="http://flybase.org/cgi-bin/fbidq.html?FBgn0035070" TargetMode="External"/><Relationship Id="rId294" Type="http://schemas.openxmlformats.org/officeDocument/2006/relationships/hyperlink" Target="http://flybase.org/cgi-bin/fbidq.html?FBgn0035070" TargetMode="External"/><Relationship Id="rId295" Type="http://schemas.openxmlformats.org/officeDocument/2006/relationships/hyperlink" Target="http://flybase.org/cgi-bin/fbidq.html?FBgn0034796" TargetMode="External"/><Relationship Id="rId296" Type="http://schemas.openxmlformats.org/officeDocument/2006/relationships/hyperlink" Target="http://flybase.org/cgi-bin/fbidq.html?FBgn0034796" TargetMode="External"/><Relationship Id="rId297" Type="http://schemas.openxmlformats.org/officeDocument/2006/relationships/hyperlink" Target="http://flybase.org/cgi-bin/fbidq.html?FBgn0034796" TargetMode="External"/><Relationship Id="rId298" Type="http://schemas.openxmlformats.org/officeDocument/2006/relationships/hyperlink" Target="http://flybase.org/cgi-bin/fbidq.html?FBgn0038003" TargetMode="External"/><Relationship Id="rId299" Type="http://schemas.openxmlformats.org/officeDocument/2006/relationships/hyperlink" Target="http://flybase.org/cgi-bin/fbidq.html?FBgn0038003" TargetMode="External"/><Relationship Id="rId350" Type="http://schemas.openxmlformats.org/officeDocument/2006/relationships/hyperlink" Target="http://flybase.org/cgi-bin/fbidq.html?FBgn0263040" TargetMode="External"/><Relationship Id="rId351" Type="http://schemas.openxmlformats.org/officeDocument/2006/relationships/hyperlink" Target="http://flybase.org/cgi-bin/fbidq.html?FBgn0263040" TargetMode="External"/><Relationship Id="rId352" Type="http://schemas.openxmlformats.org/officeDocument/2006/relationships/hyperlink" Target="http://flybase.org/cgi-bin/fbidq.html?FBgn0032213" TargetMode="External"/><Relationship Id="rId353" Type="http://schemas.openxmlformats.org/officeDocument/2006/relationships/hyperlink" Target="http://flybase.org/cgi-bin/fbidq.html?FBgn0032213" TargetMode="External"/><Relationship Id="rId354" Type="http://schemas.openxmlformats.org/officeDocument/2006/relationships/hyperlink" Target="http://flybase.org/cgi-bin/fbidq.html?FBgn0032213" TargetMode="External"/><Relationship Id="rId355" Type="http://schemas.openxmlformats.org/officeDocument/2006/relationships/hyperlink" Target="http://flybase.org/cgi-bin/fbidq.html?FBgn0039494" TargetMode="External"/><Relationship Id="rId356" Type="http://schemas.openxmlformats.org/officeDocument/2006/relationships/hyperlink" Target="http://flybase.org/cgi-bin/fbidq.html?FBgn0039494" TargetMode="External"/><Relationship Id="rId357" Type="http://schemas.openxmlformats.org/officeDocument/2006/relationships/hyperlink" Target="http://flybase.org/cgi-bin/fbidq.html?FBgn0039494" TargetMode="External"/><Relationship Id="rId358" Type="http://schemas.openxmlformats.org/officeDocument/2006/relationships/hyperlink" Target="http://flybase.org/cgi-bin/fbidq.html?FBgn0039494" TargetMode="External"/><Relationship Id="rId359" Type="http://schemas.openxmlformats.org/officeDocument/2006/relationships/hyperlink" Target="http://flybase.org/cgi-bin/fbidq.html?FBgn0039494" TargetMode="External"/><Relationship Id="rId410" Type="http://schemas.openxmlformats.org/officeDocument/2006/relationships/hyperlink" Target="http://flybase.org/cgi-bin/fbidq.html?FBgn0038595" TargetMode="External"/><Relationship Id="rId411" Type="http://schemas.openxmlformats.org/officeDocument/2006/relationships/hyperlink" Target="http://flybase.org/cgi-bin/fbidq.html?FBgn0038595" TargetMode="External"/><Relationship Id="rId412" Type="http://schemas.openxmlformats.org/officeDocument/2006/relationships/hyperlink" Target="http://flybase.org/cgi-bin/fbidq.html?FBgn0035887" TargetMode="External"/><Relationship Id="rId413" Type="http://schemas.openxmlformats.org/officeDocument/2006/relationships/hyperlink" Target="http://flybase.org/cgi-bin/fbidq.html?FBgn0035887" TargetMode="External"/><Relationship Id="rId414" Type="http://schemas.openxmlformats.org/officeDocument/2006/relationships/hyperlink" Target="http://flybase.org/cgi-bin/fbidq.html?FBgn0035887" TargetMode="External"/><Relationship Id="rId415" Type="http://schemas.openxmlformats.org/officeDocument/2006/relationships/hyperlink" Target="http://flybase.org/cgi-bin/fbidq.html?FBgn0038727" TargetMode="External"/><Relationship Id="rId416" Type="http://schemas.openxmlformats.org/officeDocument/2006/relationships/hyperlink" Target="http://flybase.org/cgi-bin/fbidq.html?FBgn0038727" TargetMode="External"/><Relationship Id="rId417" Type="http://schemas.openxmlformats.org/officeDocument/2006/relationships/hyperlink" Target="http://flybase.org/cgi-bin/fbidq.html?FBgn0038727" TargetMode="External"/><Relationship Id="rId418" Type="http://schemas.openxmlformats.org/officeDocument/2006/relationships/hyperlink" Target="http://flybase.org/cgi-bin/fbidq.html?FBgn0036738" TargetMode="External"/><Relationship Id="rId419" Type="http://schemas.openxmlformats.org/officeDocument/2006/relationships/hyperlink" Target="http://flybase.org/cgi-bin/fbidq.html?FBgn0036738" TargetMode="External"/><Relationship Id="rId130" Type="http://schemas.openxmlformats.org/officeDocument/2006/relationships/hyperlink" Target="http://flybase.org/cgi-bin/fbidq.html?FBgn0033363" TargetMode="External"/><Relationship Id="rId131" Type="http://schemas.openxmlformats.org/officeDocument/2006/relationships/hyperlink" Target="http://flybase.org/cgi-bin/fbidq.html?FBgn0033363" TargetMode="External"/><Relationship Id="rId132" Type="http://schemas.openxmlformats.org/officeDocument/2006/relationships/hyperlink" Target="http://flybase.org/cgi-bin/fbidq.html?FBgn0033363" TargetMode="External"/><Relationship Id="rId133" Type="http://schemas.openxmlformats.org/officeDocument/2006/relationships/hyperlink" Target="http://flybase.org/cgi-bin/fbidq.html?FBgn0036858" TargetMode="External"/><Relationship Id="rId134" Type="http://schemas.openxmlformats.org/officeDocument/2006/relationships/hyperlink" Target="http://flybase.org/cgi-bin/fbidq.html?FBgn0036858" TargetMode="External"/><Relationship Id="rId135" Type="http://schemas.openxmlformats.org/officeDocument/2006/relationships/hyperlink" Target="http://flybase.org/cgi-bin/fbidq.html?FBgn0036858" TargetMode="External"/><Relationship Id="rId90" Type="http://schemas.openxmlformats.org/officeDocument/2006/relationships/hyperlink" Target="http://flybase.org/cgi-bin/fbidq.html?FBgn0031249" TargetMode="External"/><Relationship Id="rId91" Type="http://schemas.openxmlformats.org/officeDocument/2006/relationships/hyperlink" Target="http://flybase.org/cgi-bin/fbidq.html?FBgn0031248" TargetMode="External"/><Relationship Id="rId92" Type="http://schemas.openxmlformats.org/officeDocument/2006/relationships/hyperlink" Target="http://flybase.org/cgi-bin/fbidq.html?FBgn0031248" TargetMode="External"/><Relationship Id="rId93" Type="http://schemas.openxmlformats.org/officeDocument/2006/relationships/hyperlink" Target="http://flybase.org/cgi-bin/fbidq.html?FBgn0031248" TargetMode="External"/><Relationship Id="rId94" Type="http://schemas.openxmlformats.org/officeDocument/2006/relationships/hyperlink" Target="http://flybase.org/cgi-bin/fbidq.html?FBgn0033469" TargetMode="External"/><Relationship Id="rId95" Type="http://schemas.openxmlformats.org/officeDocument/2006/relationships/hyperlink" Target="http://flybase.org/cgi-bin/fbidq.html?FBgn0033469" TargetMode="External"/><Relationship Id="rId96" Type="http://schemas.openxmlformats.org/officeDocument/2006/relationships/hyperlink" Target="http://flybase.org/cgi-bin/fbidq.html?FBgn0033469" TargetMode="External"/><Relationship Id="rId97" Type="http://schemas.openxmlformats.org/officeDocument/2006/relationships/hyperlink" Target="http://flybase.org/cgi-bin/fbidq.html?FBgn0038002" TargetMode="External"/><Relationship Id="rId98" Type="http://schemas.openxmlformats.org/officeDocument/2006/relationships/hyperlink" Target="http://flybase.org/cgi-bin/fbidq.html?FBgn0038002" TargetMode="External"/><Relationship Id="rId99" Type="http://schemas.openxmlformats.org/officeDocument/2006/relationships/hyperlink" Target="http://flybase.org/cgi-bin/fbidq.html?FBgn0038002" TargetMode="External"/><Relationship Id="rId136" Type="http://schemas.openxmlformats.org/officeDocument/2006/relationships/hyperlink" Target="http://flybase.org/cgi-bin/fbidq.html?FBgn0031031" TargetMode="External"/><Relationship Id="rId137" Type="http://schemas.openxmlformats.org/officeDocument/2006/relationships/hyperlink" Target="http://flybase.org/cgi-bin/fbidq.html?FBgn0031031" TargetMode="External"/><Relationship Id="rId138" Type="http://schemas.openxmlformats.org/officeDocument/2006/relationships/hyperlink" Target="http://flybase.org/cgi-bin/fbidq.html?FBgn0031031" TargetMode="External"/><Relationship Id="rId139" Type="http://schemas.openxmlformats.org/officeDocument/2006/relationships/hyperlink" Target="http://flybase.org/cgi-bin/fbidq.html?FBgn0031058" TargetMode="External"/><Relationship Id="rId360" Type="http://schemas.openxmlformats.org/officeDocument/2006/relationships/hyperlink" Target="http://flybase.org/cgi-bin/fbidq.html?FBgn0039494" TargetMode="External"/><Relationship Id="rId361" Type="http://schemas.openxmlformats.org/officeDocument/2006/relationships/hyperlink" Target="http://flybase.org/cgi-bin/fbidq.html?FBgn0039495" TargetMode="External"/><Relationship Id="rId362" Type="http://schemas.openxmlformats.org/officeDocument/2006/relationships/hyperlink" Target="http://flybase.org/cgi-bin/fbidq.html?FBgn0039495" TargetMode="External"/><Relationship Id="rId363" Type="http://schemas.openxmlformats.org/officeDocument/2006/relationships/hyperlink" Target="http://flybase.org/cgi-bin/fbidq.html?FBgn0039495" TargetMode="External"/><Relationship Id="rId364" Type="http://schemas.openxmlformats.org/officeDocument/2006/relationships/hyperlink" Target="http://flybase.org/cgi-bin/fbidq.html?FBgn0029826" TargetMode="External"/><Relationship Id="rId365" Type="http://schemas.openxmlformats.org/officeDocument/2006/relationships/hyperlink" Target="http://flybase.org/cgi-bin/fbidq.html?FBgn0029826" TargetMode="External"/><Relationship Id="rId366" Type="http://schemas.openxmlformats.org/officeDocument/2006/relationships/hyperlink" Target="http://flybase.org/cgi-bin/fbidq.html?FBgn0029826" TargetMode="External"/><Relationship Id="rId367" Type="http://schemas.openxmlformats.org/officeDocument/2006/relationships/hyperlink" Target="http://flybase.org/cgi-bin/fbidq.html?FBgn0029827" TargetMode="External"/><Relationship Id="rId368" Type="http://schemas.openxmlformats.org/officeDocument/2006/relationships/hyperlink" Target="http://flybase.org/cgi-bin/fbidq.html?FBgn0029827" TargetMode="External"/><Relationship Id="rId369" Type="http://schemas.openxmlformats.org/officeDocument/2006/relationships/hyperlink" Target="http://flybase.org/cgi-bin/fbidq.html?FBgn0029827" TargetMode="External"/><Relationship Id="rId420" Type="http://schemas.openxmlformats.org/officeDocument/2006/relationships/hyperlink" Target="http://flybase.org/cgi-bin/fbidq.html?FBgn0036738" TargetMode="External"/><Relationship Id="rId421" Type="http://schemas.openxmlformats.org/officeDocument/2006/relationships/hyperlink" Target="http://flybase.org/cgi-bin/fbidq.html?FBgn0039703" TargetMode="External"/><Relationship Id="rId422" Type="http://schemas.openxmlformats.org/officeDocument/2006/relationships/hyperlink" Target="http://flybase.org/cgi-bin/fbidq.html?FBgn0039703" TargetMode="External"/><Relationship Id="rId423" Type="http://schemas.openxmlformats.org/officeDocument/2006/relationships/hyperlink" Target="http://flybase.org/cgi-bin/fbidq.html?FBgn0039703" TargetMode="External"/><Relationship Id="rId424" Type="http://schemas.openxmlformats.org/officeDocument/2006/relationships/hyperlink" Target="http://flybase.org/cgi-bin/fbidq.html?FBgn0033365" TargetMode="External"/><Relationship Id="rId425" Type="http://schemas.openxmlformats.org/officeDocument/2006/relationships/hyperlink" Target="http://flybase.org/cgi-bin/fbidq.html?FBgn0033365" TargetMode="External"/><Relationship Id="rId426" Type="http://schemas.openxmlformats.org/officeDocument/2006/relationships/hyperlink" Target="http://flybase.org/cgi-bin/fbidq.html?FBgn0033365" TargetMode="External"/><Relationship Id="rId427" Type="http://schemas.openxmlformats.org/officeDocument/2006/relationships/hyperlink" Target="http://flybase.org/cgi-bin/fbidq.html?FBgn0033362" TargetMode="External"/><Relationship Id="rId428" Type="http://schemas.openxmlformats.org/officeDocument/2006/relationships/hyperlink" Target="http://flybase.org/cgi-bin/fbidq.html?FBgn0033362" TargetMode="External"/><Relationship Id="rId429" Type="http://schemas.openxmlformats.org/officeDocument/2006/relationships/hyperlink" Target="http://flybase.org/cgi-bin/fbidq.html?FBgn0033362" TargetMode="External"/><Relationship Id="rId140" Type="http://schemas.openxmlformats.org/officeDocument/2006/relationships/hyperlink" Target="http://flybase.org/cgi-bin/fbidq.html?FBgn0031058" TargetMode="External"/><Relationship Id="rId141" Type="http://schemas.openxmlformats.org/officeDocument/2006/relationships/hyperlink" Target="http://flybase.org/cgi-bin/fbidq.html?FBgn0031058" TargetMode="External"/><Relationship Id="rId142" Type="http://schemas.openxmlformats.org/officeDocument/2006/relationships/hyperlink" Target="http://flybase.org/cgi-bin/fbidq.html?FBgn0037222" TargetMode="External"/><Relationship Id="rId143" Type="http://schemas.openxmlformats.org/officeDocument/2006/relationships/hyperlink" Target="http://flybase.org/cgi-bin/fbidq.html?FBgn0037222" TargetMode="External"/><Relationship Id="rId144" Type="http://schemas.openxmlformats.org/officeDocument/2006/relationships/hyperlink" Target="http://flybase.org/cgi-bin/fbidq.html?FBgn0037222" TargetMode="External"/><Relationship Id="rId145" Type="http://schemas.openxmlformats.org/officeDocument/2006/relationships/hyperlink" Target="http://flybase.org/cgi-bin/fbidq.html?FBgn0033277" TargetMode="External"/><Relationship Id="rId146" Type="http://schemas.openxmlformats.org/officeDocument/2006/relationships/hyperlink" Target="http://flybase.org/cgi-bin/fbidq.html?FBgn0033277" TargetMode="External"/><Relationship Id="rId147" Type="http://schemas.openxmlformats.org/officeDocument/2006/relationships/hyperlink" Target="http://flybase.org/cgi-bin/fbidq.html?FBgn0033277" TargetMode="External"/><Relationship Id="rId148" Type="http://schemas.openxmlformats.org/officeDocument/2006/relationships/hyperlink" Target="http://flybase.org/cgi-bin/fbidq.html?FBgn0038447" TargetMode="External"/><Relationship Id="rId149" Type="http://schemas.openxmlformats.org/officeDocument/2006/relationships/hyperlink" Target="http://flybase.org/cgi-bin/fbidq.html?FBgn0038447" TargetMode="External"/><Relationship Id="rId200" Type="http://schemas.openxmlformats.org/officeDocument/2006/relationships/hyperlink" Target="http://flybase.org/cgi-bin/fbidq.html?FBgn0250841" TargetMode="External"/><Relationship Id="rId201" Type="http://schemas.openxmlformats.org/officeDocument/2006/relationships/hyperlink" Target="http://flybase.org/cgi-bin/fbidq.html?FBgn0250841" TargetMode="External"/><Relationship Id="rId202" Type="http://schemas.openxmlformats.org/officeDocument/2006/relationships/hyperlink" Target="http://flybase.org/cgi-bin/fbidq.html?FBgn0038001" TargetMode="External"/><Relationship Id="rId203" Type="http://schemas.openxmlformats.org/officeDocument/2006/relationships/hyperlink" Target="http://flybase.org/cgi-bin/fbidq.html?FBgn0038001" TargetMode="External"/><Relationship Id="rId204" Type="http://schemas.openxmlformats.org/officeDocument/2006/relationships/hyperlink" Target="http://flybase.org/cgi-bin/fbidq.html?FBgn0038001" TargetMode="External"/><Relationship Id="rId205" Type="http://schemas.openxmlformats.org/officeDocument/2006/relationships/hyperlink" Target="http://flybase.org/cgi-bin/fbidq.html?FBgn0038481" TargetMode="External"/><Relationship Id="rId206" Type="http://schemas.openxmlformats.org/officeDocument/2006/relationships/hyperlink" Target="http://flybase.org/cgi-bin/fbidq.html?FBgn0038481" TargetMode="External"/><Relationship Id="rId207" Type="http://schemas.openxmlformats.org/officeDocument/2006/relationships/hyperlink" Target="http://flybase.org/cgi-bin/fbidq.html?FBgn0038481" TargetMode="External"/><Relationship Id="rId208" Type="http://schemas.openxmlformats.org/officeDocument/2006/relationships/hyperlink" Target="http://flybase.org/cgi-bin/fbidq.html?FBgn0038479" TargetMode="External"/><Relationship Id="rId209" Type="http://schemas.openxmlformats.org/officeDocument/2006/relationships/hyperlink" Target="http://flybase.org/cgi-bin/fbidq.html?FBgn0038479" TargetMode="External"/><Relationship Id="rId370" Type="http://schemas.openxmlformats.org/officeDocument/2006/relationships/hyperlink" Target="http://flybase.org/cgi-bin/fbidq.html?FBgn0083965" TargetMode="External"/><Relationship Id="rId371" Type="http://schemas.openxmlformats.org/officeDocument/2006/relationships/hyperlink" Target="http://flybase.org/cgi-bin/fbidq.html?FBgn0083965" TargetMode="External"/><Relationship Id="rId372" Type="http://schemas.openxmlformats.org/officeDocument/2006/relationships/hyperlink" Target="http://flybase.org/cgi-bin/fbidq.html?FBgn0083965" TargetMode="External"/><Relationship Id="rId373" Type="http://schemas.openxmlformats.org/officeDocument/2006/relationships/hyperlink" Target="http://flybase.org/cgi-bin/fbidq.html?FBgn0023197" TargetMode="External"/><Relationship Id="rId374" Type="http://schemas.openxmlformats.org/officeDocument/2006/relationships/hyperlink" Target="http://flybase.org/cgi-bin/fbidq.html?FBgn0023197" TargetMode="External"/><Relationship Id="rId375" Type="http://schemas.openxmlformats.org/officeDocument/2006/relationships/hyperlink" Target="http://flybase.org/cgi-bin/fbidq.html?FBgn0023197" TargetMode="External"/><Relationship Id="rId376" Type="http://schemas.openxmlformats.org/officeDocument/2006/relationships/hyperlink" Target="http://flybase.org/cgi-bin/fbidq.html?FBgn0030925" TargetMode="External"/><Relationship Id="rId377" Type="http://schemas.openxmlformats.org/officeDocument/2006/relationships/hyperlink" Target="http://flybase.org/cgi-bin/fbidq.html?FBgn0030925" TargetMode="External"/><Relationship Id="rId378" Type="http://schemas.openxmlformats.org/officeDocument/2006/relationships/hyperlink" Target="http://flybase.org/cgi-bin/fbidq.html?FBgn0030925" TargetMode="External"/><Relationship Id="rId379" Type="http://schemas.openxmlformats.org/officeDocument/2006/relationships/hyperlink" Target="http://flybase.org/cgi-bin/fbidq.html?FBgn0030926" TargetMode="External"/><Relationship Id="rId430" Type="http://schemas.openxmlformats.org/officeDocument/2006/relationships/hyperlink" Target="http://flybase.org/cgi-bin/fbidq.html?FBgn0033359" TargetMode="External"/><Relationship Id="rId431" Type="http://schemas.openxmlformats.org/officeDocument/2006/relationships/hyperlink" Target="http://flybase.org/cgi-bin/fbidq.html?FBgn0033359" TargetMode="External"/><Relationship Id="rId432" Type="http://schemas.openxmlformats.org/officeDocument/2006/relationships/hyperlink" Target="http://flybase.org/cgi-bin/fbidq.html?FBgn0033359" TargetMode="External"/><Relationship Id="rId433" Type="http://schemas.openxmlformats.org/officeDocument/2006/relationships/hyperlink" Target="http://flybase.org/cgi-bin/fbidq.html?FBgn0050088" TargetMode="External"/><Relationship Id="rId434" Type="http://schemas.openxmlformats.org/officeDocument/2006/relationships/hyperlink" Target="http://flybase.org/cgi-bin/fbidq.html?FBgn0050088" TargetMode="External"/><Relationship Id="rId435" Type="http://schemas.openxmlformats.org/officeDocument/2006/relationships/hyperlink" Target="http://flybase.org/cgi-bin/fbidq.html?FBgn0050088" TargetMode="External"/><Relationship Id="rId436" Type="http://schemas.openxmlformats.org/officeDocument/2006/relationships/hyperlink" Target="http://flybase.org/cgi-bin/fbidq.html?FBgn0034052" TargetMode="External"/><Relationship Id="rId437" Type="http://schemas.openxmlformats.org/officeDocument/2006/relationships/hyperlink" Target="http://flybase.org/cgi-bin/fbidq.html?FBgn0034052" TargetMode="External"/><Relationship Id="rId438" Type="http://schemas.openxmlformats.org/officeDocument/2006/relationships/hyperlink" Target="http://flybase.org/cgi-bin/fbidq.html?FBgn0034052" TargetMode="External"/><Relationship Id="rId439" Type="http://schemas.openxmlformats.org/officeDocument/2006/relationships/hyperlink" Target="http://flybase.org/cgi-bin/fbidq.html?FBgn0036022" TargetMode="External"/><Relationship Id="rId150" Type="http://schemas.openxmlformats.org/officeDocument/2006/relationships/hyperlink" Target="http://flybase.org/cgi-bin/fbidq.html?FBgn0038447" TargetMode="External"/><Relationship Id="rId151" Type="http://schemas.openxmlformats.org/officeDocument/2006/relationships/hyperlink" Target="http://flybase.org/cgi-bin/fbidq.html?FBgn0052523" TargetMode="External"/><Relationship Id="rId152" Type="http://schemas.openxmlformats.org/officeDocument/2006/relationships/hyperlink" Target="http://flybase.org/cgi-bin/fbidq.html?FBgn0052523" TargetMode="External"/><Relationship Id="rId153" Type="http://schemas.openxmlformats.org/officeDocument/2006/relationships/hyperlink" Target="http://flybase.org/cgi-bin/fbidq.html?FBgn0052523" TargetMode="External"/><Relationship Id="rId154" Type="http://schemas.openxmlformats.org/officeDocument/2006/relationships/hyperlink" Target="http://flybase.org/cgi-bin/fbidq.html?FBgn0035496" TargetMode="External"/><Relationship Id="rId155" Type="http://schemas.openxmlformats.org/officeDocument/2006/relationships/hyperlink" Target="http://flybase.org/cgi-bin/fbidq.html?FBgn0035496" TargetMode="External"/><Relationship Id="rId156" Type="http://schemas.openxmlformats.org/officeDocument/2006/relationships/hyperlink" Target="http://flybase.org/cgi-bin/fbidq.html?FBgn0035496" TargetMode="External"/><Relationship Id="rId157" Type="http://schemas.openxmlformats.org/officeDocument/2006/relationships/hyperlink" Target="http://flybase.org/cgi-bin/fbidq.html?FBgn0028867" TargetMode="External"/><Relationship Id="rId158" Type="http://schemas.openxmlformats.org/officeDocument/2006/relationships/hyperlink" Target="http://flybase.org/cgi-bin/fbidq.html?FBgn0028867" TargetMode="External"/><Relationship Id="rId159" Type="http://schemas.openxmlformats.org/officeDocument/2006/relationships/hyperlink" Target="http://flybase.org/cgi-bin/fbidq.html?FBgn0028867" TargetMode="External"/><Relationship Id="rId210" Type="http://schemas.openxmlformats.org/officeDocument/2006/relationships/hyperlink" Target="http://flybase.org/cgi-bin/fbidq.html?FBgn0038479" TargetMode="External"/><Relationship Id="rId211" Type="http://schemas.openxmlformats.org/officeDocument/2006/relationships/hyperlink" Target="http://flybase.org/cgi-bin/fbidq.html?FBgn0259998" TargetMode="External"/><Relationship Id="rId212" Type="http://schemas.openxmlformats.org/officeDocument/2006/relationships/hyperlink" Target="http://flybase.org/cgi-bin/fbidq.html?FBgn0259998" TargetMode="External"/><Relationship Id="rId213" Type="http://schemas.openxmlformats.org/officeDocument/2006/relationships/hyperlink" Target="http://flybase.org/cgi-bin/fbidq.html?FBgn0259998" TargetMode="External"/><Relationship Id="rId214" Type="http://schemas.openxmlformats.org/officeDocument/2006/relationships/hyperlink" Target="http://flybase.org/cgi-bin/fbidq.html?FBgn0032753" TargetMode="External"/><Relationship Id="rId215" Type="http://schemas.openxmlformats.org/officeDocument/2006/relationships/hyperlink" Target="http://flybase.org/cgi-bin/fbidq.html?FBgn0032753" TargetMode="External"/><Relationship Id="rId216" Type="http://schemas.openxmlformats.org/officeDocument/2006/relationships/hyperlink" Target="http://flybase.org/cgi-bin/fbidq.html?FBgn0032753" TargetMode="External"/><Relationship Id="rId217" Type="http://schemas.openxmlformats.org/officeDocument/2006/relationships/hyperlink" Target="http://flybase.org/cgi-bin/fbidq.html?FBgn0033439" TargetMode="External"/><Relationship Id="rId218" Type="http://schemas.openxmlformats.org/officeDocument/2006/relationships/hyperlink" Target="http://flybase.org/cgi-bin/fbidq.html?FBgn0033439" TargetMode="External"/><Relationship Id="rId219" Type="http://schemas.openxmlformats.org/officeDocument/2006/relationships/hyperlink" Target="http://flybase.org/cgi-bin/fbidq.html?FBgn0033439" TargetMode="External"/><Relationship Id="rId380" Type="http://schemas.openxmlformats.org/officeDocument/2006/relationships/hyperlink" Target="http://flybase.org/cgi-bin/fbidq.html?FBgn0030926" TargetMode="External"/><Relationship Id="rId381" Type="http://schemas.openxmlformats.org/officeDocument/2006/relationships/hyperlink" Target="http://flybase.org/cgi-bin/fbidq.html?FBgn0030926" TargetMode="External"/><Relationship Id="rId382" Type="http://schemas.openxmlformats.org/officeDocument/2006/relationships/hyperlink" Target="http://flybase.org/cgi-bin/fbidq.html?FBgn0040060" TargetMode="External"/><Relationship Id="rId383" Type="http://schemas.openxmlformats.org/officeDocument/2006/relationships/hyperlink" Target="http://flybase.org/cgi-bin/fbidq.html?FBgn0040060" TargetMode="External"/><Relationship Id="rId384" Type="http://schemas.openxmlformats.org/officeDocument/2006/relationships/hyperlink" Target="http://flybase.org/cgi-bin/fbidq.html?FBgn0040060" TargetMode="External"/><Relationship Id="rId385" Type="http://schemas.openxmlformats.org/officeDocument/2006/relationships/hyperlink" Target="http://flybase.org/cgi-bin/fbidq.html?FBgn0035663" TargetMode="External"/><Relationship Id="rId386" Type="http://schemas.openxmlformats.org/officeDocument/2006/relationships/hyperlink" Target="http://flybase.org/cgi-bin/fbidq.html?FBgn0035663" TargetMode="External"/><Relationship Id="rId387" Type="http://schemas.openxmlformats.org/officeDocument/2006/relationships/hyperlink" Target="http://flybase.org/cgi-bin/fbidq.html?FBgn0035663" TargetMode="External"/><Relationship Id="rId388" Type="http://schemas.openxmlformats.org/officeDocument/2006/relationships/hyperlink" Target="http://flybase.org/cgi-bin/fbidq.html?FBgn0250815" TargetMode="External"/><Relationship Id="rId389" Type="http://schemas.openxmlformats.org/officeDocument/2006/relationships/hyperlink" Target="http://flybase.org/cgi-bin/fbidq.html?FBgn0250815" TargetMode="External"/><Relationship Id="rId440" Type="http://schemas.openxmlformats.org/officeDocument/2006/relationships/hyperlink" Target="http://flybase.org/cgi-bin/fbidq.html?FBgn0036022" TargetMode="External"/><Relationship Id="rId441" Type="http://schemas.openxmlformats.org/officeDocument/2006/relationships/hyperlink" Target="http://flybase.org/cgi-bin/fbidq.html?FBgn0036022" TargetMode="External"/><Relationship Id="rId442" Type="http://schemas.openxmlformats.org/officeDocument/2006/relationships/hyperlink" Target="http://flybase.org/cgi-bin/fbidq.html?FBgn0052374" TargetMode="External"/><Relationship Id="rId443" Type="http://schemas.openxmlformats.org/officeDocument/2006/relationships/hyperlink" Target="http://flybase.org/cgi-bin/fbidq.html?FBgn0052374" TargetMode="External"/><Relationship Id="rId444" Type="http://schemas.openxmlformats.org/officeDocument/2006/relationships/hyperlink" Target="http://flybase.org/cgi-bin/fbidq.html?FBgn0052374" TargetMode="External"/><Relationship Id="rId445" Type="http://schemas.openxmlformats.org/officeDocument/2006/relationships/hyperlink" Target="http://flybase.org/cgi-bin/fbidq.html?FBgn0052383" TargetMode="External"/><Relationship Id="rId446" Type="http://schemas.openxmlformats.org/officeDocument/2006/relationships/hyperlink" Target="http://flybase.org/cgi-bin/fbidq.html?FBgn0052383" TargetMode="External"/><Relationship Id="rId447" Type="http://schemas.openxmlformats.org/officeDocument/2006/relationships/hyperlink" Target="http://flybase.org/cgi-bin/fbidq.html?FBgn0052383" TargetMode="External"/><Relationship Id="rId448" Type="http://schemas.openxmlformats.org/officeDocument/2006/relationships/hyperlink" Target="http://flybase.org/cgi-bin/fbidq.html?FBgn0001285" TargetMode="External"/><Relationship Id="rId449" Type="http://schemas.openxmlformats.org/officeDocument/2006/relationships/hyperlink" Target="http://flybase.org/cgi-bin/fbidq.html?FBgn0001285" TargetMode="External"/><Relationship Id="rId500" Type="http://schemas.openxmlformats.org/officeDocument/2006/relationships/hyperlink" Target="http://flybase.org/cgi-bin/fbidq.html?FBgn0039759" TargetMode="External"/><Relationship Id="rId501" Type="http://schemas.openxmlformats.org/officeDocument/2006/relationships/hyperlink" Target="http://flybase.org/cgi-bin/fbidq.html?FBgn0039759" TargetMode="External"/><Relationship Id="rId502" Type="http://schemas.openxmlformats.org/officeDocument/2006/relationships/hyperlink" Target="http://flybase.org/cgi-bin/fbidq.html?FBgn0039758" TargetMode="External"/><Relationship Id="rId10" Type="http://schemas.openxmlformats.org/officeDocument/2006/relationships/hyperlink" Target="http://flybase.org/cgi-bin/fbidq.html?FBgn0050286" TargetMode="External"/><Relationship Id="rId11" Type="http://schemas.openxmlformats.org/officeDocument/2006/relationships/hyperlink" Target="http://flybase.org/cgi-bin/fbidq.html?FBgn0050286" TargetMode="External"/><Relationship Id="rId12" Type="http://schemas.openxmlformats.org/officeDocument/2006/relationships/hyperlink" Target="http://flybase.org/cgi-bin/fbidq.html?FBgn0050286" TargetMode="External"/><Relationship Id="rId13" Type="http://schemas.openxmlformats.org/officeDocument/2006/relationships/hyperlink" Target="http://flybase.org/cgi-bin/fbidq.html?FBgn0035678" TargetMode="External"/><Relationship Id="rId14" Type="http://schemas.openxmlformats.org/officeDocument/2006/relationships/hyperlink" Target="http://flybase.org/cgi-bin/fbidq.html?FBgn0035678" TargetMode="External"/><Relationship Id="rId15" Type="http://schemas.openxmlformats.org/officeDocument/2006/relationships/hyperlink" Target="http://flybase.org/cgi-bin/fbidq.html?FBgn0035678" TargetMode="External"/><Relationship Id="rId16" Type="http://schemas.openxmlformats.org/officeDocument/2006/relationships/hyperlink" Target="http://flybase.org/cgi-bin/fbidq.html?FBgn0035670" TargetMode="External"/><Relationship Id="rId17" Type="http://schemas.openxmlformats.org/officeDocument/2006/relationships/hyperlink" Target="http://flybase.org/cgi-bin/fbidq.html?FBgn0035670" TargetMode="External"/><Relationship Id="rId18" Type="http://schemas.openxmlformats.org/officeDocument/2006/relationships/hyperlink" Target="http://flybase.org/cgi-bin/fbidq.html?FBgn0035670" TargetMode="External"/><Relationship Id="rId19" Type="http://schemas.openxmlformats.org/officeDocument/2006/relationships/hyperlink" Target="http://flybase.org/cgi-bin/fbidq.html?FBgn0035667" TargetMode="External"/><Relationship Id="rId503" Type="http://schemas.openxmlformats.org/officeDocument/2006/relationships/hyperlink" Target="http://flybase.org/cgi-bin/fbidq.html?FBgn0039758" TargetMode="External"/><Relationship Id="rId504" Type="http://schemas.openxmlformats.org/officeDocument/2006/relationships/hyperlink" Target="http://flybase.org/cgi-bin/fbidq.html?FBgn0039758" TargetMode="External"/><Relationship Id="rId505" Type="http://schemas.openxmlformats.org/officeDocument/2006/relationships/hyperlink" Target="http://flybase.org/cgi-bin/fbidq.html?FBgn0034807" TargetMode="External"/><Relationship Id="rId506" Type="http://schemas.openxmlformats.org/officeDocument/2006/relationships/hyperlink" Target="http://flybase.org/cgi-bin/fbidq.html?FBgn0034807" TargetMode="External"/><Relationship Id="rId507" Type="http://schemas.openxmlformats.org/officeDocument/2006/relationships/hyperlink" Target="http://flybase.org/cgi-bin/fbidq.html?FBgn0034807" TargetMode="External"/><Relationship Id="rId508" Type="http://schemas.openxmlformats.org/officeDocument/2006/relationships/hyperlink" Target="http://flybase.org/cgi-bin/fbidq.html?FBgn0052834" TargetMode="External"/><Relationship Id="rId509" Type="http://schemas.openxmlformats.org/officeDocument/2006/relationships/hyperlink" Target="http://flybase.org/cgi-bin/fbidq.html?FBgn0052834" TargetMode="External"/><Relationship Id="rId160" Type="http://schemas.openxmlformats.org/officeDocument/2006/relationships/hyperlink" Target="http://flybase.org/cgi-bin/fbidq.html?FBgn0035003" TargetMode="External"/><Relationship Id="rId161" Type="http://schemas.openxmlformats.org/officeDocument/2006/relationships/hyperlink" Target="http://flybase.org/cgi-bin/fbidq.html?FBgn0035003" TargetMode="External"/><Relationship Id="rId162" Type="http://schemas.openxmlformats.org/officeDocument/2006/relationships/hyperlink" Target="http://flybase.org/cgi-bin/fbidq.html?FBgn0035003" TargetMode="External"/><Relationship Id="rId163" Type="http://schemas.openxmlformats.org/officeDocument/2006/relationships/hyperlink" Target="http://flybase.org/cgi-bin/fbidq.html?FBgn0030027" TargetMode="External"/><Relationship Id="rId164" Type="http://schemas.openxmlformats.org/officeDocument/2006/relationships/hyperlink" Target="http://flybase.org/cgi-bin/fbidq.html?FBgn0030027" TargetMode="External"/><Relationship Id="rId165" Type="http://schemas.openxmlformats.org/officeDocument/2006/relationships/hyperlink" Target="http://flybase.org/cgi-bin/fbidq.html?FBgn0030027" TargetMode="External"/><Relationship Id="rId166" Type="http://schemas.openxmlformats.org/officeDocument/2006/relationships/hyperlink" Target="http://flybase.org/cgi-bin/fbidq.html?FBgn0039102" TargetMode="External"/><Relationship Id="rId167" Type="http://schemas.openxmlformats.org/officeDocument/2006/relationships/hyperlink" Target="http://flybase.org/cgi-bin/fbidq.html?FBgn0039102" TargetMode="External"/><Relationship Id="rId168" Type="http://schemas.openxmlformats.org/officeDocument/2006/relationships/hyperlink" Target="http://flybase.org/cgi-bin/fbidq.html?FBgn0039102" TargetMode="External"/><Relationship Id="rId169" Type="http://schemas.openxmlformats.org/officeDocument/2006/relationships/hyperlink" Target="http://flybase.org/cgi-bin/fbidq.html?FBgn0039101" TargetMode="External"/><Relationship Id="rId220" Type="http://schemas.openxmlformats.org/officeDocument/2006/relationships/hyperlink" Target="http://flybase.org/cgi-bin/fbidq.html?FBgn0051200" TargetMode="External"/><Relationship Id="rId221" Type="http://schemas.openxmlformats.org/officeDocument/2006/relationships/hyperlink" Target="http://flybase.org/cgi-bin/fbidq.html?FBgn0051200" TargetMode="External"/><Relationship Id="rId222" Type="http://schemas.openxmlformats.org/officeDocument/2006/relationships/hyperlink" Target="http://flybase.org/cgi-bin/fbidq.html?FBgn0051200" TargetMode="External"/><Relationship Id="rId223" Type="http://schemas.openxmlformats.org/officeDocument/2006/relationships/hyperlink" Target="http://flybase.org/cgi-bin/fbidq.html?FBgn0039778" TargetMode="External"/><Relationship Id="rId224" Type="http://schemas.openxmlformats.org/officeDocument/2006/relationships/hyperlink" Target="http://flybase.org/cgi-bin/fbidq.html?FBgn0039778" TargetMode="External"/><Relationship Id="rId225" Type="http://schemas.openxmlformats.org/officeDocument/2006/relationships/hyperlink" Target="http://flybase.org/cgi-bin/fbidq.html?FBgn0039778" TargetMode="External"/><Relationship Id="rId226" Type="http://schemas.openxmlformats.org/officeDocument/2006/relationships/hyperlink" Target="http://flybase.org/cgi-bin/fbidq.html?FBgn0036023" TargetMode="External"/><Relationship Id="rId227" Type="http://schemas.openxmlformats.org/officeDocument/2006/relationships/hyperlink" Target="http://flybase.org/cgi-bin/fbidq.html?FBgn0036023" TargetMode="External"/><Relationship Id="rId228" Type="http://schemas.openxmlformats.org/officeDocument/2006/relationships/hyperlink" Target="http://flybase.org/cgi-bin/fbidq.html?FBgn0036023" TargetMode="External"/><Relationship Id="rId229" Type="http://schemas.openxmlformats.org/officeDocument/2006/relationships/hyperlink" Target="http://flybase.org/cgi-bin/fbidq.html?FBgn0036024" TargetMode="External"/><Relationship Id="rId390" Type="http://schemas.openxmlformats.org/officeDocument/2006/relationships/hyperlink" Target="http://flybase.org/cgi-bin/fbidq.html?FBgn0250815" TargetMode="External"/><Relationship Id="rId391" Type="http://schemas.openxmlformats.org/officeDocument/2006/relationships/hyperlink" Target="http://flybase.org/cgi-bin/fbidq.html?FBgn0035665" TargetMode="External"/><Relationship Id="rId392" Type="http://schemas.openxmlformats.org/officeDocument/2006/relationships/hyperlink" Target="http://flybase.org/cgi-bin/fbidq.html?FBgn0035665" TargetMode="External"/><Relationship Id="rId393" Type="http://schemas.openxmlformats.org/officeDocument/2006/relationships/hyperlink" Target="http://flybase.org/cgi-bin/fbidq.html?FBgn0035665" TargetMode="External"/><Relationship Id="rId394" Type="http://schemas.openxmlformats.org/officeDocument/2006/relationships/hyperlink" Target="http://flybase.org/cgi-bin/fbidq.html?FBgn0035666" TargetMode="External"/><Relationship Id="rId395" Type="http://schemas.openxmlformats.org/officeDocument/2006/relationships/hyperlink" Target="http://flybase.org/cgi-bin/fbidq.html?FBgn0035666" TargetMode="External"/><Relationship Id="rId396" Type="http://schemas.openxmlformats.org/officeDocument/2006/relationships/hyperlink" Target="http://flybase.org/cgi-bin/fbidq.html?FBgn0035666" TargetMode="External"/><Relationship Id="rId397" Type="http://schemas.openxmlformats.org/officeDocument/2006/relationships/hyperlink" Target="http://flybase.org/cgi-bin/fbidq.html?FBgn0035669" TargetMode="External"/><Relationship Id="rId398" Type="http://schemas.openxmlformats.org/officeDocument/2006/relationships/hyperlink" Target="http://flybase.org/cgi-bin/fbidq.html?FBgn0035669" TargetMode="External"/><Relationship Id="rId399" Type="http://schemas.openxmlformats.org/officeDocument/2006/relationships/hyperlink" Target="http://flybase.org/cgi-bin/fbidq.html?FBgn0035669" TargetMode="External"/><Relationship Id="rId450" Type="http://schemas.openxmlformats.org/officeDocument/2006/relationships/hyperlink" Target="http://flybase.org/cgi-bin/fbidq.html?FBgn0001285" TargetMode="External"/><Relationship Id="rId451" Type="http://schemas.openxmlformats.org/officeDocument/2006/relationships/hyperlink" Target="http://flybase.org/cgi-bin/fbidq.html?FBgn0033320" TargetMode="External"/><Relationship Id="rId452" Type="http://schemas.openxmlformats.org/officeDocument/2006/relationships/hyperlink" Target="http://flybase.org/cgi-bin/fbidq.html?FBgn0033320" TargetMode="External"/><Relationship Id="rId453" Type="http://schemas.openxmlformats.org/officeDocument/2006/relationships/hyperlink" Target="http://flybase.org/cgi-bin/fbidq.html?FBgn0033320" TargetMode="External"/><Relationship Id="rId454" Type="http://schemas.openxmlformats.org/officeDocument/2006/relationships/hyperlink" Target="http://flybase.org/cgi-bin/fbidq.html?FBgn0033321" TargetMode="External"/><Relationship Id="rId455" Type="http://schemas.openxmlformats.org/officeDocument/2006/relationships/hyperlink" Target="http://flybase.org/cgi-bin/fbidq.html?FBgn0033321" TargetMode="External"/><Relationship Id="rId456" Type="http://schemas.openxmlformats.org/officeDocument/2006/relationships/hyperlink" Target="http://flybase.org/cgi-bin/fbidq.html?FBgn0033321" TargetMode="External"/><Relationship Id="rId457" Type="http://schemas.openxmlformats.org/officeDocument/2006/relationships/hyperlink" Target="http://flybase.org/cgi-bin/fbidq.html?FBgn0031654" TargetMode="External"/><Relationship Id="rId458" Type="http://schemas.openxmlformats.org/officeDocument/2006/relationships/hyperlink" Target="http://flybase.org/cgi-bin/fbidq.html?FBgn0031654" TargetMode="External"/></Relationships>
</file>

<file path=xl/worksheets/_rels/sheet15.xml.rels><?xml version="1.0" encoding="UTF-8" standalone="yes"?>
<Relationships xmlns="http://schemas.openxmlformats.org/package/2006/relationships"><Relationship Id="rId142" Type="http://schemas.openxmlformats.org/officeDocument/2006/relationships/hyperlink" Target="http://flybase.bio.indiana.edu/.bin/fbidq.html?FBgn0036593" TargetMode="External"/><Relationship Id="rId143" Type="http://schemas.openxmlformats.org/officeDocument/2006/relationships/hyperlink" Target="http://flybase.bio.indiana.edu/.bin/fbidq.html?FBgn0031031" TargetMode="External"/><Relationship Id="rId144" Type="http://schemas.openxmlformats.org/officeDocument/2006/relationships/hyperlink" Target="http://flybase.bio.indiana.edu/.bin/fbidq.html?FBgn0034736" TargetMode="External"/><Relationship Id="rId145" Type="http://schemas.openxmlformats.org/officeDocument/2006/relationships/hyperlink" Target="http://flybase.bio.indiana.edu/.bin/fbidq.html?FBgn0051320" TargetMode="External"/><Relationship Id="rId146" Type="http://schemas.openxmlformats.org/officeDocument/2006/relationships/hyperlink" Target="http://flybase.bio.indiana.edu/.bin/fbidq.html?FBgn0015570" TargetMode="External"/><Relationship Id="rId147" Type="http://schemas.openxmlformats.org/officeDocument/2006/relationships/hyperlink" Target="http://flybase.bio.indiana.edu/.bin/fbidq.html?FBgn0034076" TargetMode="External"/><Relationship Id="rId148" Type="http://schemas.openxmlformats.org/officeDocument/2006/relationships/hyperlink" Target="http://flybase.bio.indiana.edu/.bin/fbidq.html?FBgn0015577" TargetMode="External"/><Relationship Id="rId149" Type="http://schemas.openxmlformats.org/officeDocument/2006/relationships/hyperlink" Target="http://flybase.bio.indiana.edu/.bin/fbidq.html?FBgn0028372" TargetMode="External"/><Relationship Id="rId180" Type="http://schemas.openxmlformats.org/officeDocument/2006/relationships/hyperlink" Target="http://flybase.bio.indiana.edu/.bin/fbidq.html?FBgn0034165" TargetMode="External"/><Relationship Id="rId181" Type="http://schemas.openxmlformats.org/officeDocument/2006/relationships/hyperlink" Target="http://flybase.bio.indiana.edu/.bin/fbidq.html?FBgn0033382" TargetMode="External"/><Relationship Id="rId182" Type="http://schemas.openxmlformats.org/officeDocument/2006/relationships/hyperlink" Target="http://flybase.bio.indiana.edu/.bin/fbidq.html?FBgn0051081" TargetMode="External"/><Relationship Id="rId40" Type="http://schemas.openxmlformats.org/officeDocument/2006/relationships/hyperlink" Target="http://flybase.bio.indiana.edu/.bin/fbidq.html?FBgn0039801" TargetMode="External"/><Relationship Id="rId41" Type="http://schemas.openxmlformats.org/officeDocument/2006/relationships/hyperlink" Target="http://flybase.bio.indiana.edu/.bin/fbidq.html?FBgn0000326" TargetMode="External"/><Relationship Id="rId42" Type="http://schemas.openxmlformats.org/officeDocument/2006/relationships/hyperlink" Target="http://flybase.bio.indiana.edu/.bin/fbidq.html?FBgn0052391" TargetMode="External"/><Relationship Id="rId43" Type="http://schemas.openxmlformats.org/officeDocument/2006/relationships/hyperlink" Target="http://flybase.bio.indiana.edu/.bin/fbidq.html?FBgn0030905" TargetMode="External"/><Relationship Id="rId44" Type="http://schemas.openxmlformats.org/officeDocument/2006/relationships/hyperlink" Target="http://flybase.bio.indiana.edu/.bin/fbidq.html?FBgn0083975" TargetMode="External"/><Relationship Id="rId45" Type="http://schemas.openxmlformats.org/officeDocument/2006/relationships/hyperlink" Target="http://flybase.bio.indiana.edu/.bin/fbidq.html?FBgn0032504" TargetMode="External"/><Relationship Id="rId46" Type="http://schemas.openxmlformats.org/officeDocument/2006/relationships/hyperlink" Target="http://flybase.bio.indiana.edu/.bin/fbidq.html?FBgn0034000" TargetMode="External"/><Relationship Id="rId47" Type="http://schemas.openxmlformats.org/officeDocument/2006/relationships/hyperlink" Target="http://flybase.bio.indiana.edu/.bin/fbidq.html?FBgn0028371" TargetMode="External"/><Relationship Id="rId48" Type="http://schemas.openxmlformats.org/officeDocument/2006/relationships/hyperlink" Target="http://flybase.bio.indiana.edu/.bin/fbidq.html?FBgn0051561" TargetMode="External"/><Relationship Id="rId49" Type="http://schemas.openxmlformats.org/officeDocument/2006/relationships/hyperlink" Target="http://flybase.bio.indiana.edu/.bin/fbidq.html?FBgn0035734" TargetMode="External"/><Relationship Id="rId183" Type="http://schemas.openxmlformats.org/officeDocument/2006/relationships/hyperlink" Target="http://flybase.bio.indiana.edu/.bin/fbidq.html?FBgn0051076" TargetMode="External"/><Relationship Id="rId184" Type="http://schemas.openxmlformats.org/officeDocument/2006/relationships/hyperlink" Target="http://amigo.geneontology.org/cgi-bin/amigo/go.cgi?action=query&amp;view=query&amp;query=0006508&amp;search_constraint=terms" TargetMode="External"/><Relationship Id="rId185" Type="http://schemas.openxmlformats.org/officeDocument/2006/relationships/hyperlink" Target="http://amigo.geneontology.org/cgi-bin/amigo/go.cgi?action=query&amp;view=query&amp;query=0006508&amp;search_constraint=terms" TargetMode="External"/><Relationship Id="rId186" Type="http://schemas.openxmlformats.org/officeDocument/2006/relationships/hyperlink" Target="http://flybase.bio.indiana.edu/.bin/fbidq.html?FBgn0033067" TargetMode="External"/><Relationship Id="rId187" Type="http://schemas.openxmlformats.org/officeDocument/2006/relationships/hyperlink" Target="http://flybase.bio.indiana.edu/.bin/fbidq.html?FBgn0029690" TargetMode="External"/><Relationship Id="rId188" Type="http://schemas.openxmlformats.org/officeDocument/2006/relationships/hyperlink" Target="http://amigo.geneontology.org/cgi-bin/amigo/go.cgi?action=query&amp;view=query&amp;query=0006457&amp;search_constraint=terms" TargetMode="External"/><Relationship Id="rId189" Type="http://schemas.openxmlformats.org/officeDocument/2006/relationships/hyperlink" Target="http://flybase.bio.indiana.edu/.bin/fbidq.html?FBgn0032132" TargetMode="External"/><Relationship Id="rId80" Type="http://schemas.openxmlformats.org/officeDocument/2006/relationships/hyperlink" Target="http://flybase.bio.indiana.edu/.bin/fbidq.html?FBgn0015573" TargetMode="External"/><Relationship Id="rId81" Type="http://schemas.openxmlformats.org/officeDocument/2006/relationships/hyperlink" Target="http://flybase.bio.indiana.edu/.bin/fbidq.html?FBgn0038548" TargetMode="External"/><Relationship Id="rId82" Type="http://schemas.openxmlformats.org/officeDocument/2006/relationships/hyperlink" Target="http://flybase.bio.indiana.edu/.bin/fbidq.html?FBgn0032058" TargetMode="External"/><Relationship Id="rId83" Type="http://schemas.openxmlformats.org/officeDocument/2006/relationships/hyperlink" Target="http://flybase.bio.indiana.edu/.bin/fbidq.html?FBgn0037842" TargetMode="External"/><Relationship Id="rId84" Type="http://schemas.openxmlformats.org/officeDocument/2006/relationships/hyperlink" Target="http://flybase.bio.indiana.edu/.bin/fbidq.html?FBgn0051324" TargetMode="External"/><Relationship Id="rId85" Type="http://schemas.openxmlformats.org/officeDocument/2006/relationships/hyperlink" Target="http://flybase.bio.indiana.edu/.bin/fbidq.html?FBgn0051676" TargetMode="External"/><Relationship Id="rId86" Type="http://schemas.openxmlformats.org/officeDocument/2006/relationships/hyperlink" Target="http://flybase.bio.indiana.edu/.bin/fbidq.html?FBgn0032888" TargetMode="External"/><Relationship Id="rId87" Type="http://schemas.openxmlformats.org/officeDocument/2006/relationships/hyperlink" Target="http://flybase.bio.indiana.edu/.bin/fbidq.html?FBgn0030595" TargetMode="External"/><Relationship Id="rId88" Type="http://schemas.openxmlformats.org/officeDocument/2006/relationships/hyperlink" Target="http://flybase.bio.indiana.edu/.bin/fbidq.html?FBgn0050096" TargetMode="External"/><Relationship Id="rId89" Type="http://schemas.openxmlformats.org/officeDocument/2006/relationships/hyperlink" Target="http://flybase.bio.indiana.edu/.bin/fbidq.html?FBgn0001149" TargetMode="External"/><Relationship Id="rId110" Type="http://schemas.openxmlformats.org/officeDocument/2006/relationships/hyperlink" Target="http://flybase.bio.indiana.edu/.bin/fbidq.html?FBgn0027584" TargetMode="External"/><Relationship Id="rId111" Type="http://schemas.openxmlformats.org/officeDocument/2006/relationships/hyperlink" Target="http://flybase.bio.indiana.edu/.bin/fbidq.html?FBgn0037890" TargetMode="External"/><Relationship Id="rId112" Type="http://schemas.openxmlformats.org/officeDocument/2006/relationships/hyperlink" Target="http://flybase.bio.indiana.edu/.bin/fbidq.html?FBgn0052398" TargetMode="External"/><Relationship Id="rId113" Type="http://schemas.openxmlformats.org/officeDocument/2006/relationships/hyperlink" Target="http://flybase.bio.indiana.edu/.bin/fbidq.html?FBgn0000594" TargetMode="External"/><Relationship Id="rId114" Type="http://schemas.openxmlformats.org/officeDocument/2006/relationships/hyperlink" Target="http://flybase.bio.indiana.edu/.bin/fbidq.html?FBgn0033132" TargetMode="External"/><Relationship Id="rId115" Type="http://schemas.openxmlformats.org/officeDocument/2006/relationships/hyperlink" Target="http://flybase.bio.indiana.edu/.bin/fbidq.html?FBgn0036605" TargetMode="External"/><Relationship Id="rId116" Type="http://schemas.openxmlformats.org/officeDocument/2006/relationships/hyperlink" Target="http://flybase.bio.indiana.edu/.bin/fbidq.html?FBgn0036128" TargetMode="External"/><Relationship Id="rId117" Type="http://schemas.openxmlformats.org/officeDocument/2006/relationships/hyperlink" Target="http://flybase.bio.indiana.edu/.bin/fbidq.html?FBgn0033068" TargetMode="External"/><Relationship Id="rId118" Type="http://schemas.openxmlformats.org/officeDocument/2006/relationships/hyperlink" Target="http://flybase.bio.indiana.edu/.bin/fbidq.html?FBgn0058088" TargetMode="External"/><Relationship Id="rId119" Type="http://schemas.openxmlformats.org/officeDocument/2006/relationships/hyperlink" Target="http://flybase.bio.indiana.edu/.bin/fbidq.html?FBgn0037993" TargetMode="External"/><Relationship Id="rId150" Type="http://schemas.openxmlformats.org/officeDocument/2006/relationships/hyperlink" Target="http://flybase.bio.indiana.edu/.bin/fbidq.html?FBgn0046999" TargetMode="External"/><Relationship Id="rId151" Type="http://schemas.openxmlformats.org/officeDocument/2006/relationships/hyperlink" Target="http://flybase.bio.indiana.edu/.bin/fbidq.html?FBgn0035564" TargetMode="External"/><Relationship Id="rId152" Type="http://schemas.openxmlformats.org/officeDocument/2006/relationships/hyperlink" Target="http://flybase.bio.indiana.edu/.bin/fbidq.html?FBgn0030581" TargetMode="External"/><Relationship Id="rId10" Type="http://schemas.openxmlformats.org/officeDocument/2006/relationships/hyperlink" Target="http://flybase.bio.indiana.edu/.bin/fbidq.html?FBgn0083975" TargetMode="External"/><Relationship Id="rId11" Type="http://schemas.openxmlformats.org/officeDocument/2006/relationships/hyperlink" Target="http://flybase.bio.indiana.edu/.bin/fbidq.html?FBgn0038420" TargetMode="External"/><Relationship Id="rId12" Type="http://schemas.openxmlformats.org/officeDocument/2006/relationships/hyperlink" Target="http://flybase.bio.indiana.edu/.bin/fbidq.html?FBgn0259140" TargetMode="External"/><Relationship Id="rId13" Type="http://schemas.openxmlformats.org/officeDocument/2006/relationships/hyperlink" Target="http://flybase.bio.indiana.edu/.bin/fbidq.html?FBgn0038860" TargetMode="External"/><Relationship Id="rId14" Type="http://schemas.openxmlformats.org/officeDocument/2006/relationships/hyperlink" Target="http://flybase.bio.indiana.edu/.bin/fbidq.html?FBgn0032791" TargetMode="External"/><Relationship Id="rId15" Type="http://schemas.openxmlformats.org/officeDocument/2006/relationships/hyperlink" Target="http://flybase.bio.indiana.edu/.bin/fbidq.html?FBgn0051079" TargetMode="External"/><Relationship Id="rId16" Type="http://schemas.openxmlformats.org/officeDocument/2006/relationships/hyperlink" Target="http://flybase.bio.indiana.edu/.bin/fbidq.html?FBgn0051087" TargetMode="External"/><Relationship Id="rId17" Type="http://schemas.openxmlformats.org/officeDocument/2006/relationships/hyperlink" Target="http://flybase.bio.indiana.edu/.bin/fbidq.html?FBgn0051321" TargetMode="External"/><Relationship Id="rId18" Type="http://schemas.openxmlformats.org/officeDocument/2006/relationships/hyperlink" Target="http://flybase.bio.indiana.edu/.bin/fbidq.html?FBgn0030581" TargetMode="External"/><Relationship Id="rId19" Type="http://schemas.openxmlformats.org/officeDocument/2006/relationships/hyperlink" Target="http://flybase.bio.indiana.edu/.bin/fbidq.html?FBgn0032483" TargetMode="External"/><Relationship Id="rId153" Type="http://schemas.openxmlformats.org/officeDocument/2006/relationships/hyperlink" Target="http://flybase.bio.indiana.edu/.bin/fbidq.html?FBgn0039266" TargetMode="External"/><Relationship Id="rId154" Type="http://schemas.openxmlformats.org/officeDocument/2006/relationships/hyperlink" Target="http://flybase.bio.indiana.edu/.bin/fbidq.html?FBgn0030581" TargetMode="External"/><Relationship Id="rId155" Type="http://schemas.openxmlformats.org/officeDocument/2006/relationships/hyperlink" Target="http://flybase.bio.indiana.edu/.bin/fbidq.html?FBgn0033174" TargetMode="External"/><Relationship Id="rId156" Type="http://schemas.openxmlformats.org/officeDocument/2006/relationships/hyperlink" Target="http://flybase.bio.indiana.edu/.bin/fbidq.html?FBgn0058172" TargetMode="External"/><Relationship Id="rId157" Type="http://schemas.openxmlformats.org/officeDocument/2006/relationships/hyperlink" Target="http://flybase.bio.indiana.edu/.bin/fbidq.html?FBgn0039816" TargetMode="External"/><Relationship Id="rId158" Type="http://schemas.openxmlformats.org/officeDocument/2006/relationships/hyperlink" Target="http://amigo.geneontology.org/cgi-bin/amigo/go.cgi?action=query&amp;view=query&amp;query=0006508&amp;search_constraint=terms" TargetMode="External"/><Relationship Id="rId159" Type="http://schemas.openxmlformats.org/officeDocument/2006/relationships/hyperlink" Target="http://flybase.bio.indiana.edu/.bin/fbidq.html?FBgn0030847" TargetMode="External"/><Relationship Id="rId190" Type="http://schemas.openxmlformats.org/officeDocument/2006/relationships/hyperlink" Target="http://flybase.bio.indiana.edu/.bin/fbidq.html?FBgn0024943" TargetMode="External"/><Relationship Id="rId191" Type="http://schemas.openxmlformats.org/officeDocument/2006/relationships/hyperlink" Target="http://flybase.bio.indiana.edu/.bin/fbidq.html?FBgn0038020" TargetMode="External"/><Relationship Id="rId192" Type="http://schemas.openxmlformats.org/officeDocument/2006/relationships/hyperlink" Target="http://flybase.bio.indiana.edu/.bin/fbidq.html?FBgn0035186" TargetMode="External"/><Relationship Id="rId50" Type="http://schemas.openxmlformats.org/officeDocument/2006/relationships/hyperlink" Target="http://flybase.bio.indiana.edu/.bin/fbidq.html?FBgn0015572" TargetMode="External"/><Relationship Id="rId51" Type="http://schemas.openxmlformats.org/officeDocument/2006/relationships/hyperlink" Target="http://flybase.bio.indiana.edu/.bin/fbidq.html?FBgn0034162" TargetMode="External"/><Relationship Id="rId52" Type="http://schemas.openxmlformats.org/officeDocument/2006/relationships/hyperlink" Target="http://flybase.bio.indiana.edu/.bin/fbidq.html?FBgn0040234" TargetMode="External"/><Relationship Id="rId53" Type="http://schemas.openxmlformats.org/officeDocument/2006/relationships/hyperlink" Target="http://flybase.bio.indiana.edu/.bin/fbidq.html?FBgn0032896" TargetMode="External"/><Relationship Id="rId54" Type="http://schemas.openxmlformats.org/officeDocument/2006/relationships/hyperlink" Target="http://flybase.bio.indiana.edu/.bin/fbidq.html?FBgn0036196" TargetMode="External"/><Relationship Id="rId55" Type="http://schemas.openxmlformats.org/officeDocument/2006/relationships/hyperlink" Target="http://flybase.bio.indiana.edu/.bin/fbidq.html?FBgn0040700" TargetMode="External"/><Relationship Id="rId56" Type="http://schemas.openxmlformats.org/officeDocument/2006/relationships/hyperlink" Target="http://flybase.bio.indiana.edu/.bin/fbidq.html?FBgn0052245" TargetMode="External"/><Relationship Id="rId57" Type="http://schemas.openxmlformats.org/officeDocument/2006/relationships/hyperlink" Target="http://flybase.bio.indiana.edu/.bin/fbidq.html?FBgn0025827" TargetMode="External"/><Relationship Id="rId58" Type="http://schemas.openxmlformats.org/officeDocument/2006/relationships/hyperlink" Target="http://amigo.geneontology.org/cgi-bin/amigo/go.cgi?action=query&amp;view=query&amp;query=0006508&amp;search_constraint=terms" TargetMode="External"/><Relationship Id="rId59" Type="http://schemas.openxmlformats.org/officeDocument/2006/relationships/hyperlink" Target="http://flybase.bio.indiana.edu/.bin/fbidq.html?FBgn0050099" TargetMode="External"/><Relationship Id="rId193" Type="http://schemas.openxmlformats.org/officeDocument/2006/relationships/hyperlink" Target="http://flybase.bio.indiana.edu/.bin/fbidq.html?FBgn0035734" TargetMode="External"/><Relationship Id="rId194" Type="http://schemas.openxmlformats.org/officeDocument/2006/relationships/hyperlink" Target="http://flybase.bio.indiana.edu/.bin/fbidq.html?FBgn0030829" TargetMode="External"/><Relationship Id="rId195" Type="http://schemas.openxmlformats.org/officeDocument/2006/relationships/hyperlink" Target="http://flybase.bio.indiana.edu/.bin/fbidq.html?FBgn0031866" TargetMode="External"/><Relationship Id="rId196" Type="http://schemas.openxmlformats.org/officeDocument/2006/relationships/hyperlink" Target="http://flybase.bio.indiana.edu/.bin/fbidq.html?FBgn0033259" TargetMode="External"/><Relationship Id="rId90" Type="http://schemas.openxmlformats.org/officeDocument/2006/relationships/hyperlink" Target="http://flybase.bio.indiana.edu/.bin/fbidq.html?FBgn0044328" TargetMode="External"/><Relationship Id="rId91" Type="http://schemas.openxmlformats.org/officeDocument/2006/relationships/hyperlink" Target="http://flybase.bio.indiana.edu/.bin/fbidq.html?FBgn0015571" TargetMode="External"/><Relationship Id="rId92" Type="http://schemas.openxmlformats.org/officeDocument/2006/relationships/hyperlink" Target="http://flybase.bio.indiana.edu/.bin/fbidq.html?FBgn0032452" TargetMode="External"/><Relationship Id="rId93" Type="http://schemas.openxmlformats.org/officeDocument/2006/relationships/hyperlink" Target="http://flybase.bio.indiana.edu/.bin/fbidq.html?FBgn0037890" TargetMode="External"/><Relationship Id="rId94" Type="http://schemas.openxmlformats.org/officeDocument/2006/relationships/hyperlink" Target="http://flybase.bio.indiana.edu/.bin/fbidq.html?FBgn0036153" TargetMode="External"/><Relationship Id="rId95" Type="http://schemas.openxmlformats.org/officeDocument/2006/relationships/hyperlink" Target="http://flybase.bio.indiana.edu/.bin/fbidq.html?FBgn0039597" TargetMode="External"/><Relationship Id="rId96" Type="http://schemas.openxmlformats.org/officeDocument/2006/relationships/hyperlink" Target="http://flybase.bio.indiana.edu/.bin/fbidq.html?FBgn0032457" TargetMode="External"/><Relationship Id="rId97" Type="http://schemas.openxmlformats.org/officeDocument/2006/relationships/hyperlink" Target="http://flybase.bio.indiana.edu/.bin/fbidq.html?FBgn0038547" TargetMode="External"/><Relationship Id="rId98" Type="http://schemas.openxmlformats.org/officeDocument/2006/relationships/hyperlink" Target="http://flybase.bio.indiana.edu/.bin/fbidq.html?FBgn0051086" TargetMode="External"/><Relationship Id="rId99" Type="http://schemas.openxmlformats.org/officeDocument/2006/relationships/hyperlink" Target="http://flybase.bio.indiana.edu/.bin/fbidq.html?FBgn0015576" TargetMode="External"/><Relationship Id="rId120" Type="http://schemas.openxmlformats.org/officeDocument/2006/relationships/hyperlink" Target="http://flybase.bio.indiana.edu/.bin/fbidq.html?FBgn0036923" TargetMode="External"/><Relationship Id="rId121" Type="http://schemas.openxmlformats.org/officeDocument/2006/relationships/hyperlink" Target="http://flybase.bio.indiana.edu/.bin/fbidq.html?FBgn0058176" TargetMode="External"/><Relationship Id="rId122" Type="http://schemas.openxmlformats.org/officeDocument/2006/relationships/hyperlink" Target="http://flybase.bio.indiana.edu/.bin/fbidq.html?FBgn0037500" TargetMode="External"/><Relationship Id="rId123" Type="http://schemas.openxmlformats.org/officeDocument/2006/relationships/hyperlink" Target="http://flybase.bio.indiana.edu/.bin/fbidq.html?FBgn0028371" TargetMode="External"/><Relationship Id="rId124" Type="http://schemas.openxmlformats.org/officeDocument/2006/relationships/hyperlink" Target="http://flybase.bio.indiana.edu/.bin/fbidq.html?FBgn0050447" TargetMode="External"/><Relationship Id="rId125" Type="http://schemas.openxmlformats.org/officeDocument/2006/relationships/hyperlink" Target="http://flybase.bio.indiana.edu/.bin/fbidq.html?FBgn0038109" TargetMode="External"/><Relationship Id="rId126" Type="http://schemas.openxmlformats.org/officeDocument/2006/relationships/hyperlink" Target="http://flybase.bio.indiana.edu/.bin/fbidq.html?FBgn0033943" TargetMode="External"/><Relationship Id="rId127" Type="http://schemas.openxmlformats.org/officeDocument/2006/relationships/hyperlink" Target="http://flybase.bio.indiana.edu/.bin/fbidq.html?FBgn0030346" TargetMode="External"/><Relationship Id="rId128" Type="http://schemas.openxmlformats.org/officeDocument/2006/relationships/hyperlink" Target="http://flybase.bio.indiana.edu/.bin/fbidq.html?FBgn0028915" TargetMode="External"/><Relationship Id="rId129" Type="http://schemas.openxmlformats.org/officeDocument/2006/relationships/hyperlink" Target="http://flybase.bio.indiana.edu/.bin/fbidq.html?FBgn0015569" TargetMode="External"/><Relationship Id="rId160" Type="http://schemas.openxmlformats.org/officeDocument/2006/relationships/hyperlink" Target="http://flybase.bio.indiana.edu/.bin/fbidq.html?FBgn0033178" TargetMode="External"/><Relationship Id="rId161" Type="http://schemas.openxmlformats.org/officeDocument/2006/relationships/hyperlink" Target="http://flybase.bio.indiana.edu/.bin/fbidq.html?FBgn0031990" TargetMode="External"/><Relationship Id="rId162" Type="http://schemas.openxmlformats.org/officeDocument/2006/relationships/hyperlink" Target="http://flybase.bio.indiana.edu/.bin/fbidq.html?FBgn0030905" TargetMode="External"/><Relationship Id="rId20" Type="http://schemas.openxmlformats.org/officeDocument/2006/relationships/hyperlink" Target="http://flybase.bio.indiana.edu/.bin/fbidq.html?FBgn0032489" TargetMode="External"/><Relationship Id="rId21" Type="http://schemas.openxmlformats.org/officeDocument/2006/relationships/hyperlink" Target="http://flybase.bio.indiana.edu/.bin/fbidq.html?FBgn0051078" TargetMode="External"/><Relationship Id="rId22" Type="http://schemas.openxmlformats.org/officeDocument/2006/relationships/hyperlink" Target="http://flybase.bio.indiana.edu/.bin/fbidq.html?FBgn0040972" TargetMode="External"/><Relationship Id="rId23" Type="http://schemas.openxmlformats.org/officeDocument/2006/relationships/hyperlink" Target="http://flybase.bio.indiana.edu/.bin/fbidq.html?FBgn0036600" TargetMode="External"/><Relationship Id="rId24" Type="http://schemas.openxmlformats.org/officeDocument/2006/relationships/hyperlink" Target="http://flybase.bio.indiana.edu/.bin/fbidq.html?FBgn0038549" TargetMode="External"/><Relationship Id="rId25" Type="http://schemas.openxmlformats.org/officeDocument/2006/relationships/hyperlink" Target="http://flybase.bio.indiana.edu/.bin/fbidq.html?FBgn0038423" TargetMode="External"/><Relationship Id="rId26" Type="http://schemas.openxmlformats.org/officeDocument/2006/relationships/hyperlink" Target="http://flybase.bio.indiana.edu/.bin/fbidq.html?FBgn0051327" TargetMode="External"/><Relationship Id="rId27" Type="http://schemas.openxmlformats.org/officeDocument/2006/relationships/hyperlink" Target="http://flybase.bio.indiana.edu/.bin/fbidq.html?FBgn0030831" TargetMode="External"/><Relationship Id="rId28" Type="http://schemas.openxmlformats.org/officeDocument/2006/relationships/hyperlink" Target="http://flybase.bio.indiana.edu/.bin/fbidq.html?FBgn0043865" TargetMode="External"/><Relationship Id="rId29" Type="http://schemas.openxmlformats.org/officeDocument/2006/relationships/hyperlink" Target="http://flybase.bio.indiana.edu/.bin/fbidq.html?FBgn0051560" TargetMode="External"/><Relationship Id="rId163" Type="http://schemas.openxmlformats.org/officeDocument/2006/relationships/hyperlink" Target="http://flybase.bio.indiana.edu/.bin/fbidq.html?FBgn0051146" TargetMode="External"/><Relationship Id="rId164" Type="http://schemas.openxmlformats.org/officeDocument/2006/relationships/hyperlink" Target="http://flybase.bio.indiana.edu/.bin/fbidq.html?FBgn0030826" TargetMode="External"/><Relationship Id="rId165" Type="http://schemas.openxmlformats.org/officeDocument/2006/relationships/hyperlink" Target="http://flybase.bio.indiana.edu/.bin/fbidq.html?FBgn0040877" TargetMode="External"/><Relationship Id="rId166" Type="http://schemas.openxmlformats.org/officeDocument/2006/relationships/hyperlink" Target="http://amigo.geneontology.org/cgi-bin/amigo/go.cgi?action=query&amp;view=query&amp;query=0006629&amp;search_constraint=terms" TargetMode="External"/><Relationship Id="rId167" Type="http://schemas.openxmlformats.org/officeDocument/2006/relationships/hyperlink" Target="http://flybase.bio.indiana.edu/.bin/fbidq.html?FBgn0051082" TargetMode="External"/><Relationship Id="rId168" Type="http://schemas.openxmlformats.org/officeDocument/2006/relationships/hyperlink" Target="http://flybase.bio.indiana.edu/.bin/fbidq.html?FBgn0051174" TargetMode="External"/><Relationship Id="rId169" Type="http://schemas.openxmlformats.org/officeDocument/2006/relationships/hyperlink" Target="http://flybase.bio.indiana.edu/.bin/fbidq.html?FBgn0036925" TargetMode="External"/><Relationship Id="rId60" Type="http://schemas.openxmlformats.org/officeDocument/2006/relationships/hyperlink" Target="http://flybase.bio.indiana.edu/.bin/fbidq.html?FBgn0083975" TargetMode="External"/><Relationship Id="rId61" Type="http://schemas.openxmlformats.org/officeDocument/2006/relationships/hyperlink" Target="http://flybase.bio.indiana.edu/.bin/fbidq.html?FBgn0058175" TargetMode="External"/><Relationship Id="rId62" Type="http://schemas.openxmlformats.org/officeDocument/2006/relationships/hyperlink" Target="http://flybase.bio.indiana.edu/.bin/fbidq.html?FBgn0015568" TargetMode="External"/><Relationship Id="rId63" Type="http://schemas.openxmlformats.org/officeDocument/2006/relationships/hyperlink" Target="http://flybase.bio.indiana.edu/.bin/fbidq.html?FBgn0040034" TargetMode="External"/><Relationship Id="rId64" Type="http://schemas.openxmlformats.org/officeDocument/2006/relationships/hyperlink" Target="http://flybase.bio.indiana.edu/.bin/fbidq.html?FBgn0031190" TargetMode="External"/><Relationship Id="rId65" Type="http://schemas.openxmlformats.org/officeDocument/2006/relationships/hyperlink" Target="http://flybase.bio.indiana.edu/.bin/fbidq.html?FBgn0036599" TargetMode="External"/><Relationship Id="rId66" Type="http://schemas.openxmlformats.org/officeDocument/2006/relationships/hyperlink" Target="http://flybase.bio.indiana.edu/.bin/fbidq.html?FBgn0032057" TargetMode="External"/><Relationship Id="rId67" Type="http://schemas.openxmlformats.org/officeDocument/2006/relationships/hyperlink" Target="http://flybase.bio.indiana.edu/.bin/fbidq.html?FBgn0035209" TargetMode="External"/><Relationship Id="rId68" Type="http://schemas.openxmlformats.org/officeDocument/2006/relationships/hyperlink" Target="http://flybase.bio.indiana.edu/.bin/fbidq.html?FBgn0036608" TargetMode="External"/><Relationship Id="rId69" Type="http://schemas.openxmlformats.org/officeDocument/2006/relationships/hyperlink" Target="http://flybase.bio.indiana.edu/.bin/fbidq.html?FBgn0050094" TargetMode="External"/><Relationship Id="rId130" Type="http://schemas.openxmlformats.org/officeDocument/2006/relationships/hyperlink" Target="http://flybase.bio.indiana.edu/.bin/fbidq.html?FBgn0050443" TargetMode="External"/><Relationship Id="rId131" Type="http://schemas.openxmlformats.org/officeDocument/2006/relationships/hyperlink" Target="http://flybase.bio.indiana.edu/.bin/fbidq.html?FBgn0051080" TargetMode="External"/><Relationship Id="rId132" Type="http://schemas.openxmlformats.org/officeDocument/2006/relationships/hyperlink" Target="http://flybase.bio.indiana.edu/.bin/fbidq.html?FBgn0035734" TargetMode="External"/><Relationship Id="rId133" Type="http://schemas.openxmlformats.org/officeDocument/2006/relationships/hyperlink" Target="http://flybase.bio.indiana.edu/.bin/fbidq.html?FBgn0030835" TargetMode="External"/><Relationship Id="rId134" Type="http://schemas.openxmlformats.org/officeDocument/2006/relationships/hyperlink" Target="http://flybase.bio.indiana.edu/.bin/fbidq.html?FBgn0033710" TargetMode="External"/><Relationship Id="rId135" Type="http://schemas.openxmlformats.org/officeDocument/2006/relationships/hyperlink" Target="http://flybase.bio.indiana.edu/.bin/fbidq.html?FBgn0030859" TargetMode="External"/><Relationship Id="rId136" Type="http://schemas.openxmlformats.org/officeDocument/2006/relationships/hyperlink" Target="http://flybase.bio.indiana.edu/.bin/fbidq.html?FBgn0038009" TargetMode="External"/><Relationship Id="rId137" Type="http://schemas.openxmlformats.org/officeDocument/2006/relationships/hyperlink" Target="http://flybase.bio.indiana.edu/.bin/fbidq.html?FBgn0033875" TargetMode="External"/><Relationship Id="rId138" Type="http://schemas.openxmlformats.org/officeDocument/2006/relationships/hyperlink" Target="http://flybase.bio.indiana.edu/.bin/fbidq.html?FBgn0037090" TargetMode="External"/><Relationship Id="rId139" Type="http://schemas.openxmlformats.org/officeDocument/2006/relationships/hyperlink" Target="http://flybase.bio.indiana.edu/.bin/fbidq.html?FBgn0051172" TargetMode="External"/><Relationship Id="rId170" Type="http://schemas.openxmlformats.org/officeDocument/2006/relationships/hyperlink" Target="http://flybase.bio.indiana.edu/.bin/fbidq.html?FBgn0030907" TargetMode="External"/><Relationship Id="rId171" Type="http://schemas.openxmlformats.org/officeDocument/2006/relationships/hyperlink" Target="http://flybase.bio.indiana.edu/.bin/fbidq.html?FBgn0032481" TargetMode="External"/><Relationship Id="rId172" Type="http://schemas.openxmlformats.org/officeDocument/2006/relationships/hyperlink" Target="http://amigo.geneontology.org/cgi-bin/amigo/go.cgi?action=query&amp;view=query&amp;query=0006508&amp;search_constraint=terms" TargetMode="External"/><Relationship Id="rId30" Type="http://schemas.openxmlformats.org/officeDocument/2006/relationships/hyperlink" Target="http://flybase.bio.indiana.edu/.bin/fbidq.html?FBgn0051323" TargetMode="External"/><Relationship Id="rId31" Type="http://schemas.openxmlformats.org/officeDocument/2006/relationships/hyperlink" Target="http://flybase.bio.indiana.edu/.bin/fbidq.html?FBgn0031866" TargetMode="External"/><Relationship Id="rId32" Type="http://schemas.openxmlformats.org/officeDocument/2006/relationships/hyperlink" Target="http://flybase.bio.indiana.edu/.bin/fbidq.html?FBgn0032479" TargetMode="External"/><Relationship Id="rId33" Type="http://schemas.openxmlformats.org/officeDocument/2006/relationships/hyperlink" Target="http://flybase.bio.indiana.edu/.bin/fbidq.html?FBgn0050323" TargetMode="External"/><Relationship Id="rId34" Type="http://schemas.openxmlformats.org/officeDocument/2006/relationships/hyperlink" Target="http://flybase.bio.indiana.edu/.bin/fbidq.html?FBgn0032900" TargetMode="External"/><Relationship Id="rId35" Type="http://schemas.openxmlformats.org/officeDocument/2006/relationships/hyperlink" Target="http://flybase.bio.indiana.edu/.bin/fbidq.html?FBgn0037472" TargetMode="External"/><Relationship Id="rId36" Type="http://schemas.openxmlformats.org/officeDocument/2006/relationships/hyperlink" Target="http://flybase.bio.indiana.edu/.bin/fbidq.html?FBgn0040466" TargetMode="External"/><Relationship Id="rId37" Type="http://schemas.openxmlformats.org/officeDocument/2006/relationships/hyperlink" Target="http://flybase.bio.indiana.edu/.bin/fbidq.html?FBgn0032252" TargetMode="External"/><Relationship Id="rId38" Type="http://schemas.openxmlformats.org/officeDocument/2006/relationships/hyperlink" Target="http://flybase.bio.indiana.edu/.bin/fbidq.html?FBgn0036602" TargetMode="External"/><Relationship Id="rId39" Type="http://schemas.openxmlformats.org/officeDocument/2006/relationships/hyperlink" Target="http://flybase.bio.indiana.edu/.bin/fbidq.html?FBgn0033128" TargetMode="External"/><Relationship Id="rId173" Type="http://schemas.openxmlformats.org/officeDocument/2006/relationships/hyperlink" Target="http://flybase.bio.indiana.edu/.bin/fbidq.html?FBgn0051088" TargetMode="External"/><Relationship Id="rId174" Type="http://schemas.openxmlformats.org/officeDocument/2006/relationships/hyperlink" Target="http://flybase.bio.indiana.edu/.bin/fbidq.html?FBgn0030840" TargetMode="External"/><Relationship Id="rId175" Type="http://schemas.openxmlformats.org/officeDocument/2006/relationships/hyperlink" Target="http://flybase.bio.indiana.edu/.bin/fbidq.html?FBgn0036592" TargetMode="External"/><Relationship Id="rId176" Type="http://schemas.openxmlformats.org/officeDocument/2006/relationships/hyperlink" Target="http://flybase.bio.indiana.edu/.bin/fbidq.html?FBgn0030918" TargetMode="External"/><Relationship Id="rId177" Type="http://schemas.openxmlformats.org/officeDocument/2006/relationships/hyperlink" Target="http://flybase.bio.indiana.edu/.bin/fbidq.html?FBgn0051179" TargetMode="External"/><Relationship Id="rId178" Type="http://schemas.openxmlformats.org/officeDocument/2006/relationships/hyperlink" Target="http://flybase.bio.indiana.edu/.bin/fbidq.html?FBgn0259223" TargetMode="External"/><Relationship Id="rId179" Type="http://schemas.openxmlformats.org/officeDocument/2006/relationships/hyperlink" Target="http://flybase.bio.indiana.edu/.bin/fbidq.html?FBgn0058174" TargetMode="External"/><Relationship Id="rId70" Type="http://schemas.openxmlformats.org/officeDocument/2006/relationships/hyperlink" Target="http://flybase.bio.indiana.edu/.bin/fbidq.html?FBgn0086674" TargetMode="External"/><Relationship Id="rId71" Type="http://schemas.openxmlformats.org/officeDocument/2006/relationships/hyperlink" Target="http://flybase.bio.indiana.edu/.bin/fbidq.html?FBgn0052245" TargetMode="External"/><Relationship Id="rId72" Type="http://schemas.openxmlformats.org/officeDocument/2006/relationships/hyperlink" Target="http://flybase.bio.indiana.edu/.bin/fbidq.html?FBgn0051084" TargetMode="External"/><Relationship Id="rId73" Type="http://schemas.openxmlformats.org/officeDocument/2006/relationships/hyperlink" Target="http://flybase.bio.indiana.edu/.bin/fbidq.html?FBgn0035366" TargetMode="External"/><Relationship Id="rId74" Type="http://schemas.openxmlformats.org/officeDocument/2006/relationships/hyperlink" Target="http://flybase.bio.indiana.edu/.bin/fbidq.html?FBgn0038016" TargetMode="External"/><Relationship Id="rId75" Type="http://schemas.openxmlformats.org/officeDocument/2006/relationships/hyperlink" Target="http://flybase.bio.indiana.edu/.bin/fbidq.html?FBgn0051171" TargetMode="External"/><Relationship Id="rId76" Type="http://schemas.openxmlformats.org/officeDocument/2006/relationships/hyperlink" Target="http://flybase.bio.indiana.edu/.bin/fbidq.html?FBgn0037500" TargetMode="External"/><Relationship Id="rId77" Type="http://schemas.openxmlformats.org/officeDocument/2006/relationships/hyperlink" Target="http://flybase.bio.indiana.edu/.bin/fbidq.html?FBgn0259140" TargetMode="External"/><Relationship Id="rId78" Type="http://schemas.openxmlformats.org/officeDocument/2006/relationships/hyperlink" Target="http://flybase.bio.indiana.edu/.bin/fbidq.html?FBgn0030846" TargetMode="External"/><Relationship Id="rId79" Type="http://schemas.openxmlformats.org/officeDocument/2006/relationships/hyperlink" Target="http://flybase.bio.indiana.edu/.bin/fbidq.html?FBgn0037067" TargetMode="External"/><Relationship Id="rId1" Type="http://schemas.openxmlformats.org/officeDocument/2006/relationships/hyperlink" Target="http://flybase.bio.indiana.edu/.bin/fbidq.html?FBgn0036595" TargetMode="External"/><Relationship Id="rId2" Type="http://schemas.openxmlformats.org/officeDocument/2006/relationships/hyperlink" Target="http://amigo.geneontology.org/cgi-bin/amigo/go.cgi?action=query&amp;view=query&amp;query=0006508&amp;search_constraint=terms" TargetMode="External"/><Relationship Id="rId3" Type="http://schemas.openxmlformats.org/officeDocument/2006/relationships/hyperlink" Target="http://flybase.bio.indiana.edu/.bin/fbidq.html?FBgn0036596" TargetMode="External"/><Relationship Id="rId4" Type="http://schemas.openxmlformats.org/officeDocument/2006/relationships/hyperlink" Target="http://flybase.bio.indiana.edu/.bin/fbidq.html?FBgn0086916" TargetMode="External"/><Relationship Id="rId100" Type="http://schemas.openxmlformats.org/officeDocument/2006/relationships/hyperlink" Target="http://flybase.bio.indiana.edu/.bin/fbidq.html?FBgn0032894" TargetMode="External"/><Relationship Id="rId101" Type="http://schemas.openxmlformats.org/officeDocument/2006/relationships/hyperlink" Target="http://flybase.bio.indiana.edu/.bin/fbidq.html?FBgn0259173" TargetMode="External"/><Relationship Id="rId102" Type="http://schemas.openxmlformats.org/officeDocument/2006/relationships/hyperlink" Target="http://flybase.bio.indiana.edu/.bin/fbidq.html?FBgn0259149" TargetMode="External"/><Relationship Id="rId103" Type="http://schemas.openxmlformats.org/officeDocument/2006/relationships/hyperlink" Target="http://flybase.bio.indiana.edu/.bin/fbidq.html?FBgn0015575" TargetMode="External"/><Relationship Id="rId104" Type="http://schemas.openxmlformats.org/officeDocument/2006/relationships/hyperlink" Target="http://flybase.bio.indiana.edu/.bin/fbidq.html?FBgn0052548" TargetMode="External"/><Relationship Id="rId105" Type="http://schemas.openxmlformats.org/officeDocument/2006/relationships/hyperlink" Target="http://flybase.bio.indiana.edu/.bin/fbidq.html?FBgn0051176" TargetMode="External"/><Relationship Id="rId106" Type="http://schemas.openxmlformats.org/officeDocument/2006/relationships/hyperlink" Target="http://flybase.bio.indiana.edu/.bin/fbidq.html?FBgn0030905" TargetMode="External"/><Relationship Id="rId107" Type="http://schemas.openxmlformats.org/officeDocument/2006/relationships/hyperlink" Target="http://flybase.bio.indiana.edu/.bin/fbidq.html?FBgn0033482" TargetMode="External"/><Relationship Id="rId108" Type="http://schemas.openxmlformats.org/officeDocument/2006/relationships/hyperlink" Target="http://flybase.bio.indiana.edu/.bin/fbidq.html?FBgn0035248" TargetMode="External"/><Relationship Id="rId109" Type="http://schemas.openxmlformats.org/officeDocument/2006/relationships/hyperlink" Target="http://flybase.bio.indiana.edu/.bin/fbidq.html?FBgn0036594" TargetMode="External"/><Relationship Id="rId5" Type="http://schemas.openxmlformats.org/officeDocument/2006/relationships/hyperlink" Target="http://flybase.bio.indiana.edu/.bin/fbidq.html?FBgn0030908" TargetMode="External"/><Relationship Id="rId6" Type="http://schemas.openxmlformats.org/officeDocument/2006/relationships/hyperlink" Target="http://flybase.bio.indiana.edu/.bin/fbidq.html?FBgn0015574" TargetMode="External"/><Relationship Id="rId7" Type="http://schemas.openxmlformats.org/officeDocument/2006/relationships/hyperlink" Target="http://flybase.bio.indiana.edu/.bin/fbidq.html?FBgn0037516" TargetMode="External"/><Relationship Id="rId8" Type="http://schemas.openxmlformats.org/officeDocument/2006/relationships/hyperlink" Target="http://flybase.bio.indiana.edu/.bin/fbidq.html?FBgn0038550" TargetMode="External"/><Relationship Id="rId9" Type="http://schemas.openxmlformats.org/officeDocument/2006/relationships/hyperlink" Target="http://flybase.bio.indiana.edu/.bin/fbidq.html?FBgn0058085" TargetMode="External"/><Relationship Id="rId140" Type="http://schemas.openxmlformats.org/officeDocument/2006/relationships/hyperlink" Target="http://flybase.bio.indiana.edu/.bin/fbidq.html?FBgn0036366" TargetMode="External"/><Relationship Id="rId141" Type="http://schemas.openxmlformats.org/officeDocument/2006/relationships/hyperlink" Target="http://flybase.bio.indiana.edu/.bin/fbidq.html?FBgn0039250"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750"/>
  <sheetViews>
    <sheetView workbookViewId="0">
      <selection activeCell="C1" sqref="C1:E7"/>
    </sheetView>
  </sheetViews>
  <sheetFormatPr baseColWidth="10" defaultColWidth="8.83203125" defaultRowHeight="14" x14ac:dyDescent="0"/>
  <cols>
    <col min="1" max="2" width="16.5" customWidth="1"/>
    <col min="3" max="3" width="4.83203125" customWidth="1"/>
    <col min="4" max="4" width="17.83203125" customWidth="1"/>
    <col min="5" max="5" width="17.83203125" style="66" customWidth="1"/>
    <col min="6" max="6" width="21" customWidth="1"/>
    <col min="7" max="7" width="16.1640625" customWidth="1"/>
    <col min="8" max="8" width="32.6640625" customWidth="1"/>
    <col min="9" max="9" width="26.1640625" customWidth="1"/>
    <col min="10" max="10" width="8" customWidth="1"/>
    <col min="11" max="11" width="5.1640625" customWidth="1"/>
    <col min="12" max="12" width="5.6640625" customWidth="1"/>
    <col min="13" max="13" width="6.83203125" customWidth="1"/>
    <col min="14" max="22" width="8.83203125" hidden="1" customWidth="1"/>
    <col min="23" max="23" width="9.5" hidden="1" customWidth="1"/>
    <col min="24" max="24" width="10.5" hidden="1" customWidth="1"/>
    <col min="25" max="25" width="12.5" hidden="1" customWidth="1"/>
    <col min="26" max="26" width="9.33203125" hidden="1" customWidth="1"/>
    <col min="27" max="27" width="8.83203125" hidden="1" customWidth="1"/>
    <col min="28" max="28" width="11.5" hidden="1" customWidth="1"/>
    <col min="29" max="38" width="11.5" customWidth="1"/>
    <col min="39" max="39" width="12.5" customWidth="1"/>
    <col min="40" max="40" width="14.5" customWidth="1"/>
    <col min="41" max="42" width="11.5" customWidth="1"/>
  </cols>
  <sheetData>
    <row r="1" spans="1:43">
      <c r="C1" t="s">
        <v>15338</v>
      </c>
    </row>
    <row r="2" spans="1:43" ht="16.5" customHeight="1">
      <c r="C2">
        <v>0</v>
      </c>
      <c r="D2" t="s">
        <v>15339</v>
      </c>
      <c r="AB2" s="69" t="s">
        <v>6405</v>
      </c>
      <c r="AC2" s="69"/>
      <c r="AD2" s="69"/>
      <c r="AE2" s="69"/>
      <c r="AF2" s="69"/>
      <c r="AG2" s="69"/>
      <c r="AH2" s="69"/>
      <c r="AI2" s="69"/>
      <c r="AJ2" s="69"/>
      <c r="AK2" s="69"/>
    </row>
    <row r="3" spans="1:43" ht="21" customHeight="1">
      <c r="C3">
        <v>1</v>
      </c>
      <c r="D3" t="s">
        <v>16614</v>
      </c>
      <c r="AB3" s="70" t="s">
        <v>6406</v>
      </c>
      <c r="AC3" s="70"/>
      <c r="AD3" s="70"/>
      <c r="AE3" s="70"/>
      <c r="AF3" s="70"/>
      <c r="AG3" s="70"/>
      <c r="AH3" s="70"/>
      <c r="AI3" s="70"/>
      <c r="AJ3" s="70"/>
      <c r="AK3" s="71"/>
    </row>
    <row r="4" spans="1:43" ht="21" customHeight="1">
      <c r="C4">
        <v>2</v>
      </c>
      <c r="D4" t="s">
        <v>15335</v>
      </c>
      <c r="AB4" s="34"/>
      <c r="AC4" s="34"/>
      <c r="AD4" s="34"/>
      <c r="AE4" s="34"/>
      <c r="AF4" s="34"/>
    </row>
    <row r="5" spans="1:43" ht="21" customHeight="1">
      <c r="C5">
        <v>3</v>
      </c>
      <c r="D5" t="s">
        <v>15336</v>
      </c>
      <c r="AB5" s="34"/>
      <c r="AC5" s="34"/>
      <c r="AD5" s="34"/>
      <c r="AE5" s="34"/>
      <c r="AF5" s="34"/>
    </row>
    <row r="6" spans="1:43" ht="21" customHeight="1">
      <c r="C6">
        <v>4</v>
      </c>
      <c r="D6" t="s">
        <v>16596</v>
      </c>
      <c r="J6">
        <f>COUNTIF(Table3[Signal peptide?],"Y")</f>
        <v>503</v>
      </c>
      <c r="AB6" s="34"/>
      <c r="AC6" s="34"/>
      <c r="AD6" s="34"/>
      <c r="AE6" s="34"/>
      <c r="AF6" s="34"/>
    </row>
    <row r="7" spans="1:43" ht="21" customHeight="1">
      <c r="C7">
        <v>5</v>
      </c>
      <c r="D7" t="s">
        <v>15337</v>
      </c>
      <c r="AB7" s="34"/>
      <c r="AC7" s="34"/>
      <c r="AD7" s="34"/>
      <c r="AE7" s="34"/>
      <c r="AF7" s="34"/>
    </row>
    <row r="8" spans="1:43" ht="21" customHeight="1"/>
    <row r="9" spans="1:43" ht="21" customHeight="1">
      <c r="A9" s="32"/>
      <c r="B9" s="32"/>
      <c r="C9" s="32"/>
      <c r="E9" s="32"/>
      <c r="F9" s="32"/>
      <c r="G9" s="32"/>
      <c r="H9" s="32"/>
      <c r="I9" s="32"/>
      <c r="J9" s="32"/>
      <c r="K9" s="32"/>
      <c r="L9" s="32"/>
      <c r="N9" s="72" t="s">
        <v>13191</v>
      </c>
      <c r="O9" s="72"/>
      <c r="P9" s="72"/>
      <c r="Q9" s="72"/>
      <c r="R9" s="72"/>
      <c r="S9" s="72"/>
      <c r="T9" s="72"/>
      <c r="U9" s="72"/>
      <c r="V9" s="72"/>
      <c r="W9" s="72"/>
      <c r="X9" s="72"/>
      <c r="Y9" s="72"/>
      <c r="Z9" s="72"/>
      <c r="AA9" s="72"/>
      <c r="AB9" s="68" t="s">
        <v>13192</v>
      </c>
      <c r="AC9" s="68"/>
      <c r="AD9" s="68"/>
      <c r="AE9" s="68"/>
      <c r="AF9" s="68"/>
      <c r="AG9" s="68"/>
      <c r="AH9" s="68"/>
      <c r="AI9" s="68"/>
      <c r="AJ9" s="68"/>
      <c r="AK9" s="68"/>
      <c r="AL9" s="68"/>
      <c r="AM9" s="68"/>
      <c r="AN9" s="68"/>
      <c r="AO9" s="68"/>
      <c r="AP9" s="68"/>
    </row>
    <row r="10" spans="1:43" s="31" customFormat="1" ht="25.5" customHeight="1">
      <c r="A10" s="36" t="s">
        <v>4</v>
      </c>
      <c r="B10" s="36" t="s">
        <v>15305</v>
      </c>
      <c r="C10" s="36" t="s">
        <v>14793</v>
      </c>
      <c r="D10" s="36" t="s">
        <v>2</v>
      </c>
      <c r="E10" s="36" t="s">
        <v>16606</v>
      </c>
      <c r="F10" s="36" t="s">
        <v>13238</v>
      </c>
      <c r="G10" s="36" t="s">
        <v>13239</v>
      </c>
      <c r="H10" s="36" t="s">
        <v>13240</v>
      </c>
      <c r="I10" s="36" t="s">
        <v>15334</v>
      </c>
      <c r="J10" s="36" t="s">
        <v>14792</v>
      </c>
      <c r="K10" s="36" t="s">
        <v>5724</v>
      </c>
      <c r="L10" s="36" t="s">
        <v>5723</v>
      </c>
      <c r="M10" s="36" t="s">
        <v>5722</v>
      </c>
      <c r="N10" s="36" t="s">
        <v>6407</v>
      </c>
      <c r="O10" s="36" t="s">
        <v>12</v>
      </c>
      <c r="P10" s="36" t="s">
        <v>13</v>
      </c>
      <c r="Q10" s="36" t="s">
        <v>6</v>
      </c>
      <c r="R10" s="36" t="s">
        <v>7</v>
      </c>
      <c r="S10" s="36" t="s">
        <v>8</v>
      </c>
      <c r="T10" s="36" t="s">
        <v>14</v>
      </c>
      <c r="U10" s="36" t="s">
        <v>15</v>
      </c>
      <c r="V10" s="36" t="s">
        <v>16</v>
      </c>
      <c r="W10" s="36" t="s">
        <v>17</v>
      </c>
      <c r="X10" s="36" t="s">
        <v>18</v>
      </c>
      <c r="Y10" s="36" t="s">
        <v>19</v>
      </c>
      <c r="Z10" s="36" t="s">
        <v>20</v>
      </c>
      <c r="AA10" s="36" t="s">
        <v>21</v>
      </c>
      <c r="AB10" s="36" t="s">
        <v>10</v>
      </c>
      <c r="AC10" s="36" t="s">
        <v>5</v>
      </c>
      <c r="AD10" s="36" t="s">
        <v>13741</v>
      </c>
      <c r="AE10" s="36" t="s">
        <v>13742</v>
      </c>
      <c r="AF10" s="36" t="s">
        <v>13743</v>
      </c>
      <c r="AG10" s="36" t="s">
        <v>13744</v>
      </c>
      <c r="AH10" s="36" t="s">
        <v>13745</v>
      </c>
      <c r="AI10" s="36" t="s">
        <v>13746</v>
      </c>
      <c r="AJ10" s="36" t="s">
        <v>13747</v>
      </c>
      <c r="AK10" s="36" t="s">
        <v>13748</v>
      </c>
      <c r="AL10" s="36" t="s">
        <v>13749</v>
      </c>
      <c r="AM10" s="36" t="s">
        <v>13750</v>
      </c>
      <c r="AN10" s="36" t="s">
        <v>13751</v>
      </c>
      <c r="AO10" s="36" t="s">
        <v>13752</v>
      </c>
      <c r="AP10" s="36" t="s">
        <v>13753</v>
      </c>
      <c r="AQ10" s="36" t="s">
        <v>13754</v>
      </c>
    </row>
    <row r="11" spans="1:43" ht="13.5" customHeight="1">
      <c r="A11" s="25" t="s">
        <v>99</v>
      </c>
      <c r="B11" s="26" t="str">
        <f>HYPERLINK("http://flybase.org/reports/"&amp;VLOOKUP(Table3[[#This Row],[gene]],'Flybqse ID for link'!A:B,2,FALSE)&amp;".html",Table3[[#This Row],[gene]])</f>
        <v>CG3132</v>
      </c>
      <c r="C11" s="25">
        <v>0</v>
      </c>
      <c r="D11" s="25" t="str">
        <f>VLOOKUP(A11,'Flybase batch'!$A:$E,2,FALSE)</f>
        <v>Ectoderm-expressed 3</v>
      </c>
      <c r="E11" s="25">
        <f>COUNTIF('Genes Expressed in larvae only'!A:A,Table3[[#This Row],[gene]])</f>
        <v>0</v>
      </c>
      <c r="F11" s="35" t="str">
        <f>VLOOKUP(A11,'Flybase batch'!$A:$E,3,FALSE)</f>
        <v>autophagic cell death salivary gland cell autophagic cell death carbohydrate metabolic process</v>
      </c>
      <c r="G11" s="35" t="str">
        <f>VLOOKUP(A11,'Flybase batch'!$A:$E,4,FALSE)</f>
        <v>lysosome</v>
      </c>
      <c r="H11" s="35" t="s">
        <v>16615</v>
      </c>
      <c r="I11" s="35" t="s">
        <v>15312</v>
      </c>
      <c r="J11" s="35" t="s">
        <v>9</v>
      </c>
      <c r="K11" s="30" t="str">
        <f>VLOOKUP(A11,'SignalP unique values'!A:D,2,FALSE)</f>
        <v>Y</v>
      </c>
      <c r="L11" s="30" t="str">
        <f>VLOOKUP(A11,'SignalP unique values'!A:D,3,FALSE)</f>
        <v>between 20 and 21</v>
      </c>
      <c r="M11" s="30" t="str">
        <f>VLOOKUP(A11,'SignalP unique values'!A:D,4,FALSE)</f>
        <v>VSA-NRT</v>
      </c>
      <c r="N11" s="66"/>
      <c r="O11" s="66"/>
      <c r="P11" s="66"/>
      <c r="Q11" s="66"/>
      <c r="R11" s="66"/>
      <c r="S11" s="66"/>
      <c r="T11" s="66"/>
      <c r="U11" s="66"/>
      <c r="V11" s="66"/>
      <c r="W11" s="66"/>
      <c r="X11" s="66"/>
      <c r="Y11" s="66"/>
      <c r="Z11" s="66"/>
      <c r="AA11" s="66"/>
      <c r="AB11" s="66"/>
      <c r="AC11" s="66">
        <v>33</v>
      </c>
      <c r="AD11" s="66">
        <v>37</v>
      </c>
      <c r="AE11" s="66">
        <v>127</v>
      </c>
      <c r="AF11" s="66">
        <v>7</v>
      </c>
      <c r="AG11" s="66">
        <v>46</v>
      </c>
      <c r="AH11" s="66">
        <v>4</v>
      </c>
      <c r="AI11" s="66">
        <v>10</v>
      </c>
      <c r="AJ11" s="66">
        <v>48</v>
      </c>
      <c r="AK11" s="66">
        <v>41</v>
      </c>
      <c r="AL11" s="66">
        <v>7</v>
      </c>
      <c r="AM11" s="66">
        <v>5</v>
      </c>
      <c r="AN11" s="66">
        <v>225</v>
      </c>
      <c r="AO11" s="66">
        <v>43</v>
      </c>
      <c r="AP11" s="66">
        <v>18</v>
      </c>
      <c r="AQ11" s="66">
        <v>18</v>
      </c>
    </row>
    <row r="12" spans="1:43" ht="13.5" customHeight="1">
      <c r="A12" s="25" t="s">
        <v>55</v>
      </c>
      <c r="B12" s="26" t="str">
        <f>HYPERLINK("http://flybase.org/reports/"&amp;VLOOKUP(Table3[[#This Row],[gene]],'Flybqse ID for link'!A:B,2,FALSE)&amp;".html",Table3[[#This Row],[gene]])</f>
        <v>CG18140</v>
      </c>
      <c r="C12" s="25">
        <v>0</v>
      </c>
      <c r="D12" s="25" t="str">
        <f>VLOOKUP(A12,'Flybase batch'!$A:$E,2,FALSE)</f>
        <v>Chitinase 3</v>
      </c>
      <c r="E12" s="25">
        <f>COUNTIF('Genes Expressed in larvae only'!A:A,Table3[[#This Row],[gene]])</f>
        <v>0</v>
      </c>
      <c r="F12" s="35" t="str">
        <f>VLOOKUP(A12,'Flybase batch'!$A:$E,3,FALSE)</f>
        <v>cuticle chitin catabolic process carbohydrate metabolic process</v>
      </c>
      <c r="G12" s="35" t="str">
        <f>VLOOKUP(A12,'Flybase batch'!$A:$E,4,FALSE)</f>
        <v>extracellular region</v>
      </c>
      <c r="H12" s="35" t="s">
        <v>13710</v>
      </c>
      <c r="I12" s="35" t="s">
        <v>15318</v>
      </c>
      <c r="J12" s="35" t="s">
        <v>9</v>
      </c>
      <c r="K12" s="30" t="str">
        <f>VLOOKUP(A12,'SignalP unique values'!A:D,2,FALSE)</f>
        <v>Y</v>
      </c>
      <c r="L12" s="30" t="str">
        <f>VLOOKUP(A12,'SignalP unique values'!A:D,3,FALSE)</f>
        <v>between 20 and 21</v>
      </c>
      <c r="M12" s="30" t="str">
        <f>VLOOKUP(A12,'SignalP unique values'!A:D,4,FALSE)</f>
        <v>VKA-HIR</v>
      </c>
      <c r="N12" s="66"/>
      <c r="O12" s="66"/>
      <c r="P12" s="66"/>
      <c r="Q12" s="66"/>
      <c r="R12" s="66"/>
      <c r="S12" s="66"/>
      <c r="T12" s="66"/>
      <c r="U12" s="66"/>
      <c r="V12" s="66"/>
      <c r="W12" s="66"/>
      <c r="X12" s="66"/>
      <c r="Y12" s="66"/>
      <c r="Z12" s="66"/>
      <c r="AA12" s="66"/>
      <c r="AB12" s="66"/>
      <c r="AC12" s="66">
        <v>8</v>
      </c>
      <c r="AD12" s="66">
        <v>2</v>
      </c>
      <c r="AE12" s="66">
        <v>2</v>
      </c>
      <c r="AF12" s="66">
        <v>4</v>
      </c>
      <c r="AG12" s="66">
        <v>2</v>
      </c>
      <c r="AH12" s="66">
        <v>10</v>
      </c>
      <c r="AI12" s="66">
        <v>3</v>
      </c>
      <c r="AJ12" s="66">
        <v>5</v>
      </c>
      <c r="AK12" s="66">
        <v>19</v>
      </c>
      <c r="AL12" s="66">
        <v>7</v>
      </c>
      <c r="AM12" s="66">
        <v>17</v>
      </c>
      <c r="AN12" s="66">
        <v>6</v>
      </c>
      <c r="AO12" s="66">
        <v>7</v>
      </c>
      <c r="AP12" s="66">
        <v>5</v>
      </c>
      <c r="AQ12" s="66">
        <v>3</v>
      </c>
    </row>
    <row r="13" spans="1:43" ht="13.5" customHeight="1">
      <c r="A13" s="25" t="s">
        <v>1389</v>
      </c>
      <c r="B13" s="26" t="str">
        <f>HYPERLINK("http://flybase.org/reports/"&amp;VLOOKUP(Table3[[#This Row],[gene]],'Flybqse ID for link'!A:B,2,FALSE)&amp;".html",Table3[[#This Row],[gene]])</f>
        <v>CG4821</v>
      </c>
      <c r="C13" s="25">
        <v>0</v>
      </c>
      <c r="D13" s="25" t="str">
        <f>VLOOKUP(A13,'Flybase batch'!$A:$E,2,FALSE)</f>
        <v>Tequila</v>
      </c>
      <c r="E13" s="25">
        <f>COUNTIF('Genes Expressed in larvae only'!A:A,Table3[[#This Row],[gene]])</f>
        <v>0</v>
      </c>
      <c r="F13" s="35" t="str">
        <f>VLOOKUP(A13,'Flybase batch'!$A:$E,3,FALSE)</f>
        <v>proteolysis long-term memory short-term memory chitin metabolic process proteolysis</v>
      </c>
      <c r="G13" s="35" t="str">
        <f>VLOOKUP(A13,'Flybase batch'!$A:$E,4,FALSE)</f>
        <v>extracellular region membrane</v>
      </c>
      <c r="H13" s="35" t="s">
        <v>13530</v>
      </c>
      <c r="I13" s="35" t="s">
        <v>15321</v>
      </c>
      <c r="J13" s="35" t="s">
        <v>14052</v>
      </c>
      <c r="K13" s="30" t="str">
        <f>VLOOKUP(A13,'SignalP unique values'!A:D,2,FALSE)</f>
        <v>Y</v>
      </c>
      <c r="L13" s="30" t="str">
        <f>VLOOKUP(A13,'SignalP unique values'!A:D,3,FALSE)</f>
        <v>between 23 and 24</v>
      </c>
      <c r="M13" s="30" t="str">
        <f>VLOOKUP(A13,'SignalP unique values'!A:D,4,FALSE)</f>
        <v>AKA-YRS</v>
      </c>
      <c r="N13" s="26" t="s">
        <v>6345</v>
      </c>
      <c r="O13" s="27">
        <v>1</v>
      </c>
      <c r="P13" s="27">
        <v>1</v>
      </c>
      <c r="Q13" s="27">
        <v>1</v>
      </c>
      <c r="R13" s="25">
        <v>0</v>
      </c>
      <c r="S13" s="25">
        <v>0</v>
      </c>
      <c r="T13" s="28">
        <v>-1</v>
      </c>
      <c r="U13" s="28">
        <v>-1</v>
      </c>
      <c r="V13" s="28">
        <v>-1</v>
      </c>
      <c r="W13" s="25">
        <v>0</v>
      </c>
      <c r="X13" s="25">
        <v>0</v>
      </c>
      <c r="Y13" s="27">
        <v>1</v>
      </c>
      <c r="Z13" s="27">
        <v>1</v>
      </c>
      <c r="AA13" s="27">
        <v>1</v>
      </c>
      <c r="AB13" s="27">
        <v>1</v>
      </c>
      <c r="AC13" s="25" t="s">
        <v>10974</v>
      </c>
      <c r="AD13" s="27" t="s">
        <v>10975</v>
      </c>
      <c r="AE13" s="27" t="s">
        <v>10976</v>
      </c>
      <c r="AF13" s="27" t="s">
        <v>10977</v>
      </c>
      <c r="AG13" s="25" t="s">
        <v>10978</v>
      </c>
      <c r="AH13" s="25" t="s">
        <v>10979</v>
      </c>
      <c r="AI13" s="28" t="s">
        <v>10980</v>
      </c>
      <c r="AJ13" s="28" t="s">
        <v>10981</v>
      </c>
      <c r="AK13" s="28" t="s">
        <v>10982</v>
      </c>
      <c r="AL13" s="25" t="s">
        <v>10983</v>
      </c>
      <c r="AM13" s="25" t="s">
        <v>10984</v>
      </c>
      <c r="AN13" s="27" t="s">
        <v>10985</v>
      </c>
      <c r="AO13" s="27" t="s">
        <v>10986</v>
      </c>
      <c r="AP13" s="27" t="s">
        <v>10987</v>
      </c>
      <c r="AQ13" s="27" t="s">
        <v>10988</v>
      </c>
    </row>
    <row r="14" spans="1:43" ht="13.5" customHeight="1">
      <c r="A14" s="25" t="s">
        <v>1389</v>
      </c>
      <c r="B14" s="26" t="str">
        <f>HYPERLINK("http://flybase.org/reports/"&amp;VLOOKUP(Table3[[#This Row],[gene]],'Flybqse ID for link'!A:B,2,FALSE)&amp;".html",Table3[[#This Row],[gene]])</f>
        <v>CG4821</v>
      </c>
      <c r="C14" s="25">
        <v>0</v>
      </c>
      <c r="D14" s="25" t="str">
        <f>VLOOKUP(A14,'Flybase batch'!$A:$E,2,FALSE)</f>
        <v>Tequila</v>
      </c>
      <c r="E14" s="25">
        <f>COUNTIF('Genes Expressed in larvae only'!A:A,Table3[[#This Row],[gene]])</f>
        <v>0</v>
      </c>
      <c r="F14" s="35" t="str">
        <f>VLOOKUP(A14,'Flybase batch'!$A:$E,3,FALSE)</f>
        <v>proteolysis long-term memory short-term memory chitin metabolic process proteolysis</v>
      </c>
      <c r="G14" s="35" t="str">
        <f>VLOOKUP(A14,'Flybase batch'!$A:$E,4,FALSE)</f>
        <v>extracellular region membrane</v>
      </c>
      <c r="H14" s="35" t="s">
        <v>13530</v>
      </c>
      <c r="I14" s="35" t="s">
        <v>15321</v>
      </c>
      <c r="J14" s="35" t="s">
        <v>14052</v>
      </c>
      <c r="K14" s="30" t="str">
        <f>VLOOKUP(A14,'SignalP unique values'!A:D,2,FALSE)</f>
        <v>Y</v>
      </c>
      <c r="L14" s="30" t="str">
        <f>VLOOKUP(A14,'SignalP unique values'!A:D,3,FALSE)</f>
        <v>between 23 and 24</v>
      </c>
      <c r="M14" s="30" t="str">
        <f>VLOOKUP(A14,'SignalP unique values'!A:D,4,FALSE)</f>
        <v>AKA-YRS</v>
      </c>
      <c r="N14" s="26" t="s">
        <v>5887</v>
      </c>
      <c r="O14" s="25">
        <v>0</v>
      </c>
      <c r="P14" s="27">
        <v>1</v>
      </c>
      <c r="Q14" s="28">
        <v>-1</v>
      </c>
      <c r="R14" s="28">
        <v>-1</v>
      </c>
      <c r="S14" s="25">
        <v>0</v>
      </c>
      <c r="T14" s="28">
        <v>-1</v>
      </c>
      <c r="U14" s="28">
        <v>-1</v>
      </c>
      <c r="V14" s="25">
        <v>0</v>
      </c>
      <c r="W14" s="28">
        <v>-1</v>
      </c>
      <c r="X14" s="28">
        <v>-1</v>
      </c>
      <c r="Y14" s="27">
        <v>1</v>
      </c>
      <c r="Z14" s="27">
        <v>1</v>
      </c>
      <c r="AA14" s="27">
        <v>1</v>
      </c>
      <c r="AB14" s="25">
        <v>0</v>
      </c>
      <c r="AC14" s="25" t="s">
        <v>10964</v>
      </c>
      <c r="AD14" s="25" t="s">
        <v>10965</v>
      </c>
      <c r="AE14" s="27" t="s">
        <v>10966</v>
      </c>
      <c r="AF14" s="28" t="s">
        <v>9084</v>
      </c>
      <c r="AG14" s="28" t="s">
        <v>10967</v>
      </c>
      <c r="AH14" s="25" t="s">
        <v>10968</v>
      </c>
      <c r="AI14" s="28" t="s">
        <v>8642</v>
      </c>
      <c r="AJ14" s="28" t="s">
        <v>7121</v>
      </c>
      <c r="AK14" s="25" t="s">
        <v>10969</v>
      </c>
      <c r="AL14" s="28" t="s">
        <v>8887</v>
      </c>
      <c r="AM14" s="28" t="s">
        <v>10970</v>
      </c>
      <c r="AN14" s="27" t="s">
        <v>10971</v>
      </c>
      <c r="AO14" s="27" t="s">
        <v>10972</v>
      </c>
      <c r="AP14" s="27" t="s">
        <v>10973</v>
      </c>
      <c r="AQ14" s="25" t="s">
        <v>8782</v>
      </c>
    </row>
    <row r="15" spans="1:43" ht="13.5" customHeight="1">
      <c r="A15" s="25" t="s">
        <v>444</v>
      </c>
      <c r="B15" s="26" t="str">
        <f>HYPERLINK("http://flybase.org/reports/"&amp;VLOOKUP(Table3[[#This Row],[gene]],'Flybqse ID for link'!A:B,2,FALSE)&amp;".html",Table3[[#This Row],[gene]])</f>
        <v>CG31872</v>
      </c>
      <c r="C15" s="25">
        <v>0</v>
      </c>
      <c r="D15" s="25" t="str">
        <f>VLOOKUP(A15,'Flybase batch'!$A:$E,2,FALSE)</f>
        <v>-</v>
      </c>
      <c r="E15" s="25">
        <f>COUNTIF('Genes Expressed in larvae only'!A:A,Table3[[#This Row],[gene]])</f>
        <v>0</v>
      </c>
      <c r="F15" s="35" t="str">
        <f>VLOOKUP(A15,'Flybase batch'!$A:$E,3,FALSE)</f>
        <v>multicellular organism reproduction lipid metabolic process</v>
      </c>
      <c r="G15" s="35" t="str">
        <f>VLOOKUP(A15,'Flybase batch'!$A:$E,4,FALSE)</f>
        <v>extracellular space extracellular space</v>
      </c>
      <c r="H15" s="35" t="s">
        <v>13541</v>
      </c>
      <c r="I15" s="35" t="s">
        <v>15323</v>
      </c>
      <c r="J15" s="35" t="s">
        <v>9</v>
      </c>
      <c r="K15" s="30" t="str">
        <f>VLOOKUP(A15,'SignalP unique values'!A:D,2,FALSE)</f>
        <v>Y</v>
      </c>
      <c r="L15" s="30" t="str">
        <f>VLOOKUP(A15,'SignalP unique values'!A:D,3,FALSE)</f>
        <v>between 23 and 24</v>
      </c>
      <c r="M15" s="30" t="str">
        <f>VLOOKUP(A15,'SignalP unique values'!A:D,4,FALSE)</f>
        <v>SEG-IID</v>
      </c>
      <c r="N15" s="26" t="s">
        <v>6198</v>
      </c>
      <c r="O15" s="28">
        <v>-1</v>
      </c>
      <c r="P15" s="28">
        <v>-1</v>
      </c>
      <c r="Q15" s="28">
        <v>-1</v>
      </c>
      <c r="R15" s="28">
        <v>-1</v>
      </c>
      <c r="S15" s="28">
        <v>-1</v>
      </c>
      <c r="T15" s="28">
        <v>-1</v>
      </c>
      <c r="U15" s="28">
        <v>-1</v>
      </c>
      <c r="V15" s="25">
        <v>0</v>
      </c>
      <c r="W15" s="27">
        <v>1</v>
      </c>
      <c r="X15" s="28">
        <v>-1</v>
      </c>
      <c r="Y15" s="28">
        <v>-1</v>
      </c>
      <c r="Z15" s="28">
        <v>-1</v>
      </c>
      <c r="AA15" s="25">
        <v>0</v>
      </c>
      <c r="AB15" s="25">
        <v>0</v>
      </c>
      <c r="AC15" s="25" t="s">
        <v>9771</v>
      </c>
      <c r="AD15" s="28" t="s">
        <v>8404</v>
      </c>
      <c r="AE15" s="28" t="s">
        <v>8191</v>
      </c>
      <c r="AF15" s="28" t="s">
        <v>9338</v>
      </c>
      <c r="AG15" s="28" t="s">
        <v>7407</v>
      </c>
      <c r="AH15" s="28" t="s">
        <v>7886</v>
      </c>
      <c r="AI15" s="28" t="s">
        <v>7400</v>
      </c>
      <c r="AJ15" s="28" t="s">
        <v>7407</v>
      </c>
      <c r="AK15" s="25" t="s">
        <v>9772</v>
      </c>
      <c r="AL15" s="27" t="s">
        <v>9773</v>
      </c>
      <c r="AM15" s="28" t="s">
        <v>8644</v>
      </c>
      <c r="AN15" s="28" t="s">
        <v>7009</v>
      </c>
      <c r="AO15" s="28" t="s">
        <v>8191</v>
      </c>
      <c r="AP15" s="25" t="s">
        <v>9774</v>
      </c>
      <c r="AQ15" s="25" t="s">
        <v>9775</v>
      </c>
    </row>
    <row r="16" spans="1:43" ht="13.5" customHeight="1">
      <c r="A16" s="25" t="s">
        <v>832</v>
      </c>
      <c r="B16" s="26" t="str">
        <f>HYPERLINK("http://flybase.org/reports/"&amp;VLOOKUP(Table3[[#This Row],[gene]],'Flybqse ID for link'!A:B,2,FALSE)&amp;".html",Table3[[#This Row],[gene]])</f>
        <v>CG31619</v>
      </c>
      <c r="C16" s="25">
        <v>0</v>
      </c>
      <c r="D16" s="25" t="str">
        <f>VLOOKUP(A16,'Flybase batch'!$A:$E,2,FALSE)</f>
        <v>-</v>
      </c>
      <c r="E16" s="25">
        <f>COUNTIF('Genes Expressed in larvae only'!A:A,Table3[[#This Row],[gene]])</f>
        <v>0</v>
      </c>
      <c r="F16" s="35" t="str">
        <f>VLOOKUP(A16,'Flybase batch'!$A:$E,3,FALSE)</f>
        <v>proteolysis</v>
      </c>
      <c r="G16" s="35" t="str">
        <f>VLOOKUP(A16,'Flybase batch'!$A:$E,4,FALSE)</f>
        <v>proteinaceous extracellular matrix</v>
      </c>
      <c r="H16" s="35" t="s">
        <v>13539</v>
      </c>
      <c r="I16" s="35" t="s">
        <v>15325</v>
      </c>
      <c r="J16" s="35" t="s">
        <v>9</v>
      </c>
      <c r="K16" s="30" t="str">
        <f>VLOOKUP(A16,'SignalP unique values'!A:D,2,FALSE)</f>
        <v>Y</v>
      </c>
      <c r="L16" s="30" t="str">
        <f>VLOOKUP(A16,'SignalP unique values'!A:D,3,FALSE)</f>
        <v>between 31 and 32</v>
      </c>
      <c r="M16" s="30" t="str">
        <f>VLOOKUP(A16,'SignalP unique values'!A:D,4,FALSE)</f>
        <v>AWA-KKL</v>
      </c>
      <c r="N16" s="26" t="s">
        <v>5901</v>
      </c>
      <c r="O16" s="27">
        <v>1</v>
      </c>
      <c r="P16" s="27">
        <v>1</v>
      </c>
      <c r="Q16" s="25">
        <v>0</v>
      </c>
      <c r="R16" s="25">
        <v>0</v>
      </c>
      <c r="S16" s="25">
        <v>0</v>
      </c>
      <c r="T16" s="28">
        <v>-1</v>
      </c>
      <c r="U16" s="25">
        <v>0</v>
      </c>
      <c r="V16" s="25">
        <v>0</v>
      </c>
      <c r="W16" s="25">
        <v>0</v>
      </c>
      <c r="X16" s="25">
        <v>0</v>
      </c>
      <c r="Y16" s="25">
        <v>0</v>
      </c>
      <c r="Z16" s="27">
        <v>1</v>
      </c>
      <c r="AA16" s="25">
        <v>0</v>
      </c>
      <c r="AB16" s="25">
        <v>0</v>
      </c>
      <c r="AC16" s="25" t="s">
        <v>6643</v>
      </c>
      <c r="AD16" s="27" t="s">
        <v>9666</v>
      </c>
      <c r="AE16" s="27" t="s">
        <v>9667</v>
      </c>
      <c r="AF16" s="25" t="s">
        <v>9668</v>
      </c>
      <c r="AG16" s="25" t="s">
        <v>7062</v>
      </c>
      <c r="AH16" s="25" t="s">
        <v>6545</v>
      </c>
      <c r="AI16" s="28" t="s">
        <v>7620</v>
      </c>
      <c r="AJ16" s="25" t="s">
        <v>7657</v>
      </c>
      <c r="AK16" s="25" t="s">
        <v>9669</v>
      </c>
      <c r="AL16" s="25" t="s">
        <v>9670</v>
      </c>
      <c r="AM16" s="25" t="s">
        <v>7124</v>
      </c>
      <c r="AN16" s="25" t="s">
        <v>6964</v>
      </c>
      <c r="AO16" s="27" t="s">
        <v>9671</v>
      </c>
      <c r="AP16" s="25" t="s">
        <v>9672</v>
      </c>
      <c r="AQ16" s="25" t="s">
        <v>9673</v>
      </c>
    </row>
    <row r="17" spans="1:43" ht="13.5" customHeight="1">
      <c r="A17" s="25" t="s">
        <v>832</v>
      </c>
      <c r="B17" s="26" t="str">
        <f>HYPERLINK("http://flybase.org/reports/"&amp;VLOOKUP(Table3[[#This Row],[gene]],'Flybqse ID for link'!A:B,2,FALSE)&amp;".html",Table3[[#This Row],[gene]])</f>
        <v>CG31619</v>
      </c>
      <c r="C17" s="25">
        <v>0</v>
      </c>
      <c r="D17" s="25" t="str">
        <f>VLOOKUP(A17,'Flybase batch'!$A:$E,2,FALSE)</f>
        <v>-</v>
      </c>
      <c r="E17" s="25">
        <f>COUNTIF('Genes Expressed in larvae only'!A:A,Table3[[#This Row],[gene]])</f>
        <v>0</v>
      </c>
      <c r="F17" s="35" t="str">
        <f>VLOOKUP(A17,'Flybase batch'!$A:$E,3,FALSE)</f>
        <v>proteolysis</v>
      </c>
      <c r="G17" s="35" t="str">
        <f>VLOOKUP(A17,'Flybase batch'!$A:$E,4,FALSE)</f>
        <v>proteinaceous extracellular matrix</v>
      </c>
      <c r="H17" s="35" t="s">
        <v>13539</v>
      </c>
      <c r="I17" s="35" t="s">
        <v>15325</v>
      </c>
      <c r="J17" s="35" t="s">
        <v>9</v>
      </c>
      <c r="K17" s="30" t="str">
        <f>VLOOKUP(A17,'SignalP unique values'!A:D,2,FALSE)</f>
        <v>Y</v>
      </c>
      <c r="L17" s="30" t="str">
        <f>VLOOKUP(A17,'SignalP unique values'!A:D,3,FALSE)</f>
        <v>between 31 and 32</v>
      </c>
      <c r="M17" s="30" t="str">
        <f>VLOOKUP(A17,'SignalP unique values'!A:D,4,FALSE)</f>
        <v>AWA-KKL</v>
      </c>
      <c r="N17" s="26" t="s">
        <v>6010</v>
      </c>
      <c r="O17" s="27">
        <v>1</v>
      </c>
      <c r="P17" s="27">
        <v>1</v>
      </c>
      <c r="Q17" s="25">
        <v>0</v>
      </c>
      <c r="R17" s="25">
        <v>0</v>
      </c>
      <c r="S17" s="25">
        <v>0</v>
      </c>
      <c r="T17" s="25">
        <v>0</v>
      </c>
      <c r="U17" s="25">
        <v>0</v>
      </c>
      <c r="V17" s="25">
        <v>0</v>
      </c>
      <c r="W17" s="25">
        <v>0</v>
      </c>
      <c r="X17" s="25">
        <v>0</v>
      </c>
      <c r="Y17" s="25">
        <v>0</v>
      </c>
      <c r="Z17" s="27">
        <v>1</v>
      </c>
      <c r="AA17" s="25">
        <v>0</v>
      </c>
      <c r="AB17" s="27">
        <v>1</v>
      </c>
      <c r="AC17" s="25" t="s">
        <v>8864</v>
      </c>
      <c r="AD17" s="27" t="s">
        <v>9674</v>
      </c>
      <c r="AE17" s="27" t="s">
        <v>9675</v>
      </c>
      <c r="AF17" s="25" t="s">
        <v>9676</v>
      </c>
      <c r="AG17" s="25" t="s">
        <v>9677</v>
      </c>
      <c r="AH17" s="25" t="s">
        <v>8521</v>
      </c>
      <c r="AI17" s="25" t="s">
        <v>7384</v>
      </c>
      <c r="AJ17" s="25" t="s">
        <v>7250</v>
      </c>
      <c r="AK17" s="25" t="s">
        <v>7009</v>
      </c>
      <c r="AL17" s="25" t="s">
        <v>9678</v>
      </c>
      <c r="AM17" s="25" t="s">
        <v>6455</v>
      </c>
      <c r="AN17" s="25" t="s">
        <v>9679</v>
      </c>
      <c r="AO17" s="27" t="s">
        <v>9680</v>
      </c>
      <c r="AP17" s="25" t="s">
        <v>9681</v>
      </c>
      <c r="AQ17" s="27" t="s">
        <v>9682</v>
      </c>
    </row>
    <row r="18" spans="1:43" ht="13.5" customHeight="1">
      <c r="A18" s="25" t="s">
        <v>865</v>
      </c>
      <c r="B18" s="26" t="str">
        <f>HYPERLINK("http://flybase.org/reports/"&amp;VLOOKUP(Table3[[#This Row],[gene]],'Flybqse ID for link'!A:B,2,FALSE)&amp;".html",Table3[[#This Row],[gene]])</f>
        <v>CG42255</v>
      </c>
      <c r="C18" s="25">
        <v>0</v>
      </c>
      <c r="D18" s="25" t="str">
        <f>VLOOKUP(A18,'Flybase batch'!$A:$E,2,FALSE)</f>
        <v>-</v>
      </c>
      <c r="E18" s="25">
        <f>COUNTIF('Genes Expressed in larvae only'!A:A,Table3[[#This Row],[gene]])</f>
        <v>0</v>
      </c>
      <c r="F18" s="35" t="str">
        <f>VLOOKUP(A18,'Flybase batch'!$A:$E,3,FALSE)</f>
        <v>-</v>
      </c>
      <c r="G18" s="35" t="str">
        <f>VLOOKUP(A18,'Flybase batch'!$A:$E,4,FALSE)</f>
        <v>microtubule associated complex</v>
      </c>
      <c r="H18" s="35" t="s">
        <v>13558</v>
      </c>
      <c r="I18" s="35" t="s">
        <v>15325</v>
      </c>
      <c r="J18" s="35" t="s">
        <v>9</v>
      </c>
      <c r="K18" s="30" t="str">
        <f>VLOOKUP(A18,'SignalP unique values'!A:D,2,FALSE)</f>
        <v>Y</v>
      </c>
      <c r="L18" s="30" t="str">
        <f>VLOOKUP(A18,'SignalP unique values'!A:D,3,FALSE)</f>
        <v>between 23 and 24</v>
      </c>
      <c r="M18" s="30" t="str">
        <f>VLOOKUP(A18,'SignalP unique values'!A:D,4,FALSE)</f>
        <v>SNT-SRD</v>
      </c>
      <c r="N18" s="66"/>
      <c r="O18" s="66"/>
      <c r="P18" s="66"/>
      <c r="Q18" s="66"/>
      <c r="R18" s="66"/>
      <c r="S18" s="66"/>
      <c r="T18" s="66"/>
      <c r="U18" s="66"/>
      <c r="V18" s="66"/>
      <c r="W18" s="66"/>
      <c r="X18" s="66"/>
      <c r="Y18" s="66"/>
      <c r="Z18" s="66"/>
      <c r="AA18" s="66"/>
      <c r="AB18" s="66"/>
      <c r="AC18" s="66">
        <v>0.9</v>
      </c>
      <c r="AD18" s="66">
        <v>1.5</v>
      </c>
      <c r="AE18" s="66">
        <v>2.9</v>
      </c>
      <c r="AF18" s="66">
        <v>3</v>
      </c>
      <c r="AG18" s="66">
        <v>2.9</v>
      </c>
      <c r="AH18" s="66">
        <v>1.5</v>
      </c>
      <c r="AI18" s="66">
        <v>3</v>
      </c>
      <c r="AJ18" s="66">
        <v>2.1</v>
      </c>
      <c r="AK18" s="66">
        <v>1.2</v>
      </c>
      <c r="AL18" s="66">
        <v>3.2</v>
      </c>
      <c r="AM18" s="66">
        <v>2.7</v>
      </c>
      <c r="AN18" s="66">
        <v>5.8</v>
      </c>
      <c r="AO18" s="66" t="s">
        <v>16594</v>
      </c>
      <c r="AP18" s="66">
        <v>4.9000000000000004</v>
      </c>
      <c r="AQ18" s="66">
        <v>8.9</v>
      </c>
    </row>
    <row r="19" spans="1:43" ht="13.5" customHeight="1">
      <c r="A19" s="25" t="s">
        <v>662</v>
      </c>
      <c r="B19" s="26" t="str">
        <f>HYPERLINK("http://flybase.org/reports/"&amp;VLOOKUP(Table3[[#This Row],[gene]],'Flybqse ID for link'!A:B,2,FALSE)&amp;".html",Table3[[#This Row],[gene]])</f>
        <v>CG42264</v>
      </c>
      <c r="C19" s="25">
        <v>0</v>
      </c>
      <c r="D19" s="25" t="str">
        <f>VLOOKUP(A19,'Flybase batch'!$A:$E,2,FALSE)</f>
        <v>-</v>
      </c>
      <c r="E19" s="25">
        <f>COUNTIF('Genes Expressed in larvae only'!A:A,Table3[[#This Row],[gene]])</f>
        <v>0</v>
      </c>
      <c r="F19" s="35" t="str">
        <f>VLOOKUP(A19,'Flybase batch'!$A:$E,3,FALSE)</f>
        <v>lateral inhibition proteolysis</v>
      </c>
      <c r="G19" s="35" t="str">
        <f>VLOOKUP(A19,'Flybase batch'!$A:$E,4,FALSE)</f>
        <v>-</v>
      </c>
      <c r="H19" s="35" t="s">
        <v>13641</v>
      </c>
      <c r="I19" s="35" t="s">
        <v>15317</v>
      </c>
      <c r="J19" s="35" t="s">
        <v>9</v>
      </c>
      <c r="K19" s="30" t="str">
        <f>VLOOKUP(A19,'SignalP unique values'!A:D,2,FALSE)</f>
        <v>Y</v>
      </c>
      <c r="L19" s="30" t="str">
        <f>VLOOKUP(A19,'SignalP unique values'!A:D,3,FALSE)</f>
        <v>between 26 and 27</v>
      </c>
      <c r="M19" s="30" t="str">
        <f>VLOOKUP(A19,'SignalP unique values'!A:D,4,FALSE)</f>
        <v>VGG-KTY</v>
      </c>
      <c r="N19" s="66"/>
      <c r="O19" s="66"/>
      <c r="P19" s="66"/>
      <c r="Q19" s="66"/>
      <c r="R19" s="66"/>
      <c r="S19" s="66"/>
      <c r="T19" s="66"/>
      <c r="U19" s="66"/>
      <c r="V19" s="66"/>
      <c r="W19" s="66"/>
      <c r="X19" s="66"/>
      <c r="Y19" s="66"/>
      <c r="Z19" s="66"/>
      <c r="AA19" s="66"/>
      <c r="AB19" s="66"/>
      <c r="AC19" s="66">
        <v>7.5</v>
      </c>
      <c r="AD19" s="66">
        <v>6.5</v>
      </c>
      <c r="AE19" s="66">
        <v>9.9</v>
      </c>
      <c r="AF19" s="66">
        <v>10.5</v>
      </c>
      <c r="AG19" s="66">
        <v>14.6</v>
      </c>
      <c r="AH19" s="66">
        <v>8.9</v>
      </c>
      <c r="AI19" s="66">
        <v>9.8000000000000007</v>
      </c>
      <c r="AJ19" s="66">
        <v>7.4</v>
      </c>
      <c r="AK19" s="66">
        <v>3.3</v>
      </c>
      <c r="AL19" s="66">
        <v>13.6</v>
      </c>
      <c r="AM19" s="66">
        <v>8.1999999999999993</v>
      </c>
      <c r="AN19" s="66">
        <v>9.6999999999999993</v>
      </c>
      <c r="AO19" s="66" t="s">
        <v>16594</v>
      </c>
      <c r="AP19" s="66">
        <v>12.9</v>
      </c>
      <c r="AQ19" s="66">
        <v>10.199999999999999</v>
      </c>
    </row>
    <row r="20" spans="1:43" ht="13.5" customHeight="1">
      <c r="A20" s="25" t="s">
        <v>449</v>
      </c>
      <c r="B20" s="26" t="str">
        <f>HYPERLINK("http://flybase.org/reports/"&amp;VLOOKUP(Table3[[#This Row],[gene]],'Flybqse ID for link'!A:B,2,FALSE)&amp;".html",Table3[[#This Row],[gene]])</f>
        <v>CG34447</v>
      </c>
      <c r="C20" s="25">
        <v>0</v>
      </c>
      <c r="D20" s="25" t="str">
        <f>VLOOKUP(A20,'Flybase batch'!$A:$E,2,FALSE)</f>
        <v>-</v>
      </c>
      <c r="E20" s="25">
        <f>COUNTIF('Genes Expressed in larvae only'!A:A,Table3[[#This Row],[gene]])</f>
        <v>0</v>
      </c>
      <c r="F20" s="35" t="str">
        <f>VLOOKUP(A20,'Flybase batch'!$A:$E,3,FALSE)</f>
        <v>lipid metabolic process</v>
      </c>
      <c r="G20" s="35" t="str">
        <f>VLOOKUP(A20,'Flybase batch'!$A:$E,4,FALSE)</f>
        <v>cellular_component</v>
      </c>
      <c r="H20" s="35" t="s">
        <v>13541</v>
      </c>
      <c r="I20" s="35" t="s">
        <v>15323</v>
      </c>
      <c r="J20" s="35" t="s">
        <v>9</v>
      </c>
      <c r="K20" s="30" t="str">
        <f>VLOOKUP(A20,'SignalP unique values'!A:D,2,FALSE)</f>
        <v>Y</v>
      </c>
      <c r="L20" s="30" t="str">
        <f>VLOOKUP(A20,'SignalP unique values'!A:D,3,FALSE)</f>
        <v>between 19 and 20</v>
      </c>
      <c r="M20" s="30" t="str">
        <f>VLOOKUP(A20,'SignalP unique values'!A:D,4,FALSE)</f>
        <v>ASA-NPI</v>
      </c>
      <c r="N20" s="66"/>
      <c r="O20" s="66"/>
      <c r="P20" s="66"/>
      <c r="Q20" s="66"/>
      <c r="R20" s="66"/>
      <c r="S20" s="66"/>
      <c r="T20" s="66"/>
      <c r="U20" s="66"/>
      <c r="V20" s="66"/>
      <c r="W20" s="66"/>
      <c r="X20" s="66"/>
      <c r="Y20" s="66"/>
      <c r="Z20" s="66"/>
      <c r="AA20" s="66"/>
      <c r="AB20" s="66"/>
      <c r="AC20" s="66">
        <v>7.9</v>
      </c>
      <c r="AD20" s="66">
        <v>2.2999999999999998</v>
      </c>
      <c r="AE20" s="66">
        <v>4.0999999999999996</v>
      </c>
      <c r="AF20" s="66">
        <v>5.9</v>
      </c>
      <c r="AG20" s="66">
        <v>7.3</v>
      </c>
      <c r="AH20" s="66">
        <v>4.5</v>
      </c>
      <c r="AI20" s="66">
        <v>4.8</v>
      </c>
      <c r="AJ20" s="66">
        <v>5.3</v>
      </c>
      <c r="AK20" s="66">
        <v>1.4</v>
      </c>
      <c r="AL20" s="66">
        <v>6.6</v>
      </c>
      <c r="AM20" s="66">
        <v>4.9000000000000004</v>
      </c>
      <c r="AN20" s="66">
        <v>4.8</v>
      </c>
      <c r="AO20" s="66" t="s">
        <v>16594</v>
      </c>
      <c r="AP20" s="66">
        <v>9.9</v>
      </c>
      <c r="AQ20" s="66">
        <v>18.899999999999999</v>
      </c>
    </row>
    <row r="21" spans="1:43" ht="13.5" customHeight="1">
      <c r="A21" s="25" t="s">
        <v>846</v>
      </c>
      <c r="B21" s="26" t="str">
        <f>HYPERLINK("http://flybase.org/reports/"&amp;VLOOKUP(Table3[[#This Row],[gene]],'Flybqse ID for link'!A:B,2,FALSE)&amp;".html",Table3[[#This Row],[gene]])</f>
        <v>CG3622</v>
      </c>
      <c r="C21" s="25">
        <v>0</v>
      </c>
      <c r="D21" s="25" t="str">
        <f>VLOOKUP(A21,'Flybase batch'!$A:$E,2,FALSE)</f>
        <v>stall</v>
      </c>
      <c r="E21" s="25">
        <f>COUNTIF('Genes Expressed in larvae only'!A:A,Table3[[#This Row],[gene]])</f>
        <v>0</v>
      </c>
      <c r="F21" s="35" t="str">
        <f>VLOOKUP(A21,'Flybase batch'!$A:$E,3,FALSE)</f>
        <v>ovarian follicle cell stalk formation ovarian follicle cell stalk formation oogenesis ovarian follicle development proteolysis</v>
      </c>
      <c r="G21" s="35" t="str">
        <f>VLOOKUP(A21,'Flybase batch'!$A:$E,4,FALSE)</f>
        <v>-</v>
      </c>
      <c r="H21" s="35" t="s">
        <v>13620</v>
      </c>
      <c r="I21" s="35" t="s">
        <v>15325</v>
      </c>
      <c r="J21" s="35" t="s">
        <v>9</v>
      </c>
      <c r="K21" s="30" t="str">
        <f>VLOOKUP(A21,'SignalP unique values'!A:D,2,FALSE)</f>
        <v>Y</v>
      </c>
      <c r="L21" s="30" t="str">
        <f>VLOOKUP(A21,'SignalP unique values'!A:D,3,FALSE)</f>
        <v>between 30 and 31</v>
      </c>
      <c r="M21" s="30" t="str">
        <f>VLOOKUP(A21,'SignalP unique values'!A:D,4,FALSE)</f>
        <v>ASS-SSS</v>
      </c>
      <c r="N21" s="66"/>
      <c r="O21" s="66"/>
      <c r="P21" s="66"/>
      <c r="Q21" s="66"/>
      <c r="R21" s="66"/>
      <c r="S21" s="66"/>
      <c r="T21" s="66"/>
      <c r="U21" s="66"/>
      <c r="V21" s="66"/>
      <c r="W21" s="66"/>
      <c r="X21" s="66"/>
      <c r="Y21" s="66"/>
      <c r="Z21" s="66"/>
      <c r="AA21" s="66"/>
      <c r="AB21" s="66"/>
      <c r="AC21" s="66">
        <v>27.8</v>
      </c>
      <c r="AD21" s="66">
        <v>54.9</v>
      </c>
      <c r="AE21" s="66">
        <v>24.2</v>
      </c>
      <c r="AF21" s="66">
        <v>14.8</v>
      </c>
      <c r="AG21" s="66">
        <v>47</v>
      </c>
      <c r="AH21" s="66">
        <v>12.7</v>
      </c>
      <c r="AI21" s="66">
        <v>8</v>
      </c>
      <c r="AJ21" s="66">
        <v>35.799999999999997</v>
      </c>
      <c r="AK21" s="66">
        <v>21.4</v>
      </c>
      <c r="AL21" s="66">
        <v>28.4</v>
      </c>
      <c r="AM21" s="66">
        <v>6.2</v>
      </c>
      <c r="AN21" s="66">
        <v>7.6</v>
      </c>
      <c r="AO21" s="66" t="s">
        <v>16594</v>
      </c>
      <c r="AP21" s="66">
        <v>17.399999999999999</v>
      </c>
      <c r="AQ21" s="66">
        <v>27.1</v>
      </c>
    </row>
    <row r="22" spans="1:43" ht="13.5" customHeight="1">
      <c r="A22" s="25" t="s">
        <v>527</v>
      </c>
      <c r="B22" s="26" t="str">
        <f>HYPERLINK("http://flybase.org/reports/"&amp;VLOOKUP(Table3[[#This Row],[gene]],'Flybqse ID for link'!A:B,2,FALSE)&amp;".html",Table3[[#This Row],[gene]])</f>
        <v>CG42335</v>
      </c>
      <c r="C22" s="25">
        <v>0</v>
      </c>
      <c r="D22" s="25" t="str">
        <f>VLOOKUP(A22,'Flybase batch'!$A:$E,2,FALSE)</f>
        <v>-</v>
      </c>
      <c r="E22" s="25">
        <f>COUNTIF('Genes Expressed in larvae only'!A:A,Table3[[#This Row],[gene]])</f>
        <v>0</v>
      </c>
      <c r="F22" s="35" t="str">
        <f>VLOOKUP(A22,'Flybase batch'!$A:$E,3,FALSE)</f>
        <v>proteolysis</v>
      </c>
      <c r="G22" s="35" t="str">
        <f>VLOOKUP(A22,'Flybase batch'!$A:$E,4,FALSE)</f>
        <v>-</v>
      </c>
      <c r="H22" s="35" t="s">
        <v>13571</v>
      </c>
      <c r="I22" s="35" t="s">
        <v>15310</v>
      </c>
      <c r="J22" s="35" t="s">
        <v>9</v>
      </c>
      <c r="K22" s="30" t="str">
        <f>VLOOKUP(A22,'SignalP unique values'!A:D,2,FALSE)</f>
        <v>Y</v>
      </c>
      <c r="L22" s="30" t="str">
        <f>VLOOKUP(A22,'SignalP unique values'!A:D,3,FALSE)</f>
        <v>between 22 and 23</v>
      </c>
      <c r="M22" s="30" t="str">
        <f>VLOOKUP(A22,'SignalP unique values'!A:D,4,FALSE)</f>
        <v>TNA-ADY</v>
      </c>
      <c r="N22" s="66"/>
      <c r="O22" s="28"/>
      <c r="P22" s="66"/>
      <c r="Q22" s="66"/>
      <c r="R22" s="66"/>
      <c r="S22" s="66"/>
      <c r="T22" s="66"/>
      <c r="U22" s="66"/>
      <c r="V22" s="66"/>
      <c r="W22" s="66"/>
      <c r="X22" s="66"/>
      <c r="Y22" s="66"/>
      <c r="Z22" s="66"/>
      <c r="AA22" s="66"/>
      <c r="AB22" s="66"/>
      <c r="AC22" s="66">
        <v>35.200000000000003</v>
      </c>
      <c r="AD22" s="66">
        <v>1.9</v>
      </c>
      <c r="AE22" s="66">
        <v>2.7</v>
      </c>
      <c r="AF22" s="66">
        <v>1.8</v>
      </c>
      <c r="AG22" s="66">
        <v>691.7</v>
      </c>
      <c r="AH22" s="66">
        <v>57.9</v>
      </c>
      <c r="AI22" s="66">
        <v>8.6</v>
      </c>
      <c r="AJ22" s="66">
        <v>1.3</v>
      </c>
      <c r="AK22" s="66">
        <v>1.8</v>
      </c>
      <c r="AL22" s="66">
        <v>2.7</v>
      </c>
      <c r="AM22" s="66">
        <v>47.6</v>
      </c>
      <c r="AN22" s="66">
        <v>2.6</v>
      </c>
      <c r="AO22" s="66" t="s">
        <v>16594</v>
      </c>
      <c r="AP22" s="66">
        <v>3.8</v>
      </c>
      <c r="AQ22" s="66">
        <v>5.3</v>
      </c>
    </row>
    <row r="23" spans="1:43" ht="13.5" customHeight="1">
      <c r="A23" s="25" t="s">
        <v>1123</v>
      </c>
      <c r="B23" s="26" t="str">
        <f>HYPERLINK("http://flybase.org/reports/"&amp;VLOOKUP(Table3[[#This Row],[gene]],'Flybqse ID for link'!A:B,2,FALSE)&amp;".html",Table3[[#This Row],[gene]])</f>
        <v>CG16998</v>
      </c>
      <c r="C23" s="25">
        <v>0</v>
      </c>
      <c r="D23" s="25" t="str">
        <f>VLOOKUP(A23,'Flybase batch'!$A:$E,2,FALSE)</f>
        <v>-</v>
      </c>
      <c r="E23" s="25">
        <f>COUNTIF('Genes Expressed in larvae only'!A:A,Table3[[#This Row],[gene]])</f>
        <v>0</v>
      </c>
      <c r="F23" s="35" t="str">
        <f>VLOOKUP(A23,'Flybase batch'!$A:$E,3,FALSE)</f>
        <v>proteolysis</v>
      </c>
      <c r="G23" s="35" t="str">
        <f>VLOOKUP(A23,'Flybase batch'!$A:$E,4,FALSE)</f>
        <v>-</v>
      </c>
      <c r="H23" s="35" t="s">
        <v>13531</v>
      </c>
      <c r="I23" s="35" t="s">
        <v>15321</v>
      </c>
      <c r="J23" s="35" t="s">
        <v>13842</v>
      </c>
      <c r="K23" s="30" t="str">
        <f>VLOOKUP(A23,'SignalP unique values'!A:D,2,FALSE)</f>
        <v>Y</v>
      </c>
      <c r="L23" s="30" t="str">
        <f>VLOOKUP(A23,'SignalP unique values'!A:D,3,FALSE)</f>
        <v>between 18 and 19</v>
      </c>
      <c r="M23" s="30" t="str">
        <f>VLOOKUP(A23,'SignalP unique values'!A:D,4,FALSE)</f>
        <v>TSA-LSP</v>
      </c>
      <c r="N23" s="26" t="s">
        <v>6060</v>
      </c>
      <c r="O23" s="25">
        <v>0</v>
      </c>
      <c r="P23" s="25">
        <v>0</v>
      </c>
      <c r="Q23" s="25">
        <v>0</v>
      </c>
      <c r="R23" s="25">
        <v>0</v>
      </c>
      <c r="S23" s="25">
        <v>0</v>
      </c>
      <c r="T23" s="27">
        <v>1</v>
      </c>
      <c r="U23" s="25">
        <v>0</v>
      </c>
      <c r="V23" s="27">
        <v>1</v>
      </c>
      <c r="W23" s="25">
        <v>0</v>
      </c>
      <c r="X23" s="27">
        <v>1</v>
      </c>
      <c r="Y23" s="25">
        <v>0</v>
      </c>
      <c r="Z23" s="25">
        <v>0</v>
      </c>
      <c r="AA23" s="25">
        <v>0</v>
      </c>
      <c r="AB23" s="25">
        <v>0</v>
      </c>
      <c r="AC23" s="25" t="s">
        <v>6711</v>
      </c>
      <c r="AD23" s="25" t="s">
        <v>8587</v>
      </c>
      <c r="AE23" s="25" t="s">
        <v>8588</v>
      </c>
      <c r="AF23" s="25" t="s">
        <v>8589</v>
      </c>
      <c r="AG23" s="25" t="s">
        <v>7385</v>
      </c>
      <c r="AH23" s="25" t="s">
        <v>8177</v>
      </c>
      <c r="AI23" s="27" t="s">
        <v>8590</v>
      </c>
      <c r="AJ23" s="25" t="s">
        <v>7656</v>
      </c>
      <c r="AK23" s="27" t="s">
        <v>7400</v>
      </c>
      <c r="AL23" s="25" t="s">
        <v>8591</v>
      </c>
      <c r="AM23" s="27" t="s">
        <v>8592</v>
      </c>
      <c r="AN23" s="25" t="s">
        <v>7416</v>
      </c>
      <c r="AO23" s="25" t="s">
        <v>6541</v>
      </c>
      <c r="AP23" s="25" t="s">
        <v>8593</v>
      </c>
      <c r="AQ23" s="25" t="s">
        <v>8594</v>
      </c>
    </row>
    <row r="24" spans="1:43" ht="13.5" customHeight="1">
      <c r="A24" s="25" t="s">
        <v>1227</v>
      </c>
      <c r="B24" s="26" t="str">
        <f>HYPERLINK("http://flybase.org/reports/"&amp;VLOOKUP(Table3[[#This Row],[gene]],'Flybqse ID for link'!A:B,2,FALSE)&amp;".html",Table3[[#This Row],[gene]])</f>
        <v>CG30288</v>
      </c>
      <c r="C24" s="25">
        <v>0</v>
      </c>
      <c r="D24" s="25" t="str">
        <f>VLOOKUP(A24,'Flybase batch'!$A:$E,2,FALSE)</f>
        <v>-</v>
      </c>
      <c r="E24" s="25">
        <f>COUNTIF('Genes Expressed in larvae only'!A:A,Table3[[#This Row],[gene]])</f>
        <v>0</v>
      </c>
      <c r="F24" s="35" t="str">
        <f>VLOOKUP(A24,'Flybase batch'!$A:$E,3,FALSE)</f>
        <v>proteolysis</v>
      </c>
      <c r="G24" s="35" t="str">
        <f>VLOOKUP(A24,'Flybase batch'!$A:$E,4,FALSE)</f>
        <v>-</v>
      </c>
      <c r="H24" s="35" t="s">
        <v>13530</v>
      </c>
      <c r="I24" s="35" t="s">
        <v>15321</v>
      </c>
      <c r="J24" s="35" t="s">
        <v>9</v>
      </c>
      <c r="K24" s="30" t="str">
        <f>VLOOKUP(A24,'SignalP unique values'!A:D,2,FALSE)</f>
        <v>Y</v>
      </c>
      <c r="L24" s="30" t="str">
        <f>VLOOKUP(A24,'SignalP unique values'!A:D,3,FALSE)</f>
        <v>between 23 and 24</v>
      </c>
      <c r="M24" s="30" t="str">
        <f>VLOOKUP(A24,'SignalP unique values'!A:D,4,FALSE)</f>
        <v>TES-GRL</v>
      </c>
      <c r="N24" s="26" t="s">
        <v>5728</v>
      </c>
      <c r="O24" s="25">
        <v>0</v>
      </c>
      <c r="P24" s="25">
        <v>0</v>
      </c>
      <c r="Q24" s="25">
        <v>0</v>
      </c>
      <c r="R24" s="25">
        <v>0</v>
      </c>
      <c r="S24" s="25">
        <v>0</v>
      </c>
      <c r="T24" s="27">
        <v>1</v>
      </c>
      <c r="U24" s="25">
        <v>0</v>
      </c>
      <c r="V24" s="25">
        <v>0</v>
      </c>
      <c r="W24" s="25">
        <v>0</v>
      </c>
      <c r="X24" s="25">
        <v>0</v>
      </c>
      <c r="Y24" s="27">
        <v>1</v>
      </c>
      <c r="Z24" s="25">
        <v>0</v>
      </c>
      <c r="AA24" s="25">
        <v>0</v>
      </c>
      <c r="AB24" s="25">
        <v>0</v>
      </c>
      <c r="AC24" s="25" t="s">
        <v>6546</v>
      </c>
      <c r="AD24" s="25" t="s">
        <v>9336</v>
      </c>
      <c r="AE24" s="25" t="s">
        <v>9337</v>
      </c>
      <c r="AF24" s="25" t="s">
        <v>7043</v>
      </c>
      <c r="AG24" s="25" t="s">
        <v>7652</v>
      </c>
      <c r="AH24" s="25" t="s">
        <v>6478</v>
      </c>
      <c r="AI24" s="27" t="s">
        <v>6471</v>
      </c>
      <c r="AJ24" s="25" t="s">
        <v>9336</v>
      </c>
      <c r="AK24" s="25" t="s">
        <v>9338</v>
      </c>
      <c r="AL24" s="25" t="s">
        <v>8351</v>
      </c>
      <c r="AM24" s="25" t="s">
        <v>9339</v>
      </c>
      <c r="AN24" s="27" t="s">
        <v>9340</v>
      </c>
      <c r="AO24" s="25" t="s">
        <v>9341</v>
      </c>
      <c r="AP24" s="25" t="s">
        <v>9342</v>
      </c>
      <c r="AQ24" s="25" t="s">
        <v>6435</v>
      </c>
    </row>
    <row r="25" spans="1:43" ht="13.5" customHeight="1">
      <c r="A25" s="25" t="s">
        <v>831</v>
      </c>
      <c r="B25" s="26" t="str">
        <f>HYPERLINK("http://flybase.org/reports/"&amp;VLOOKUP(Table3[[#This Row],[gene]],'Flybqse ID for link'!A:B,2,FALSE)&amp;".html",Table3[[#This Row],[gene]])</f>
        <v>CG31427</v>
      </c>
      <c r="C25" s="25">
        <v>0</v>
      </c>
      <c r="D25" s="25" t="str">
        <f>VLOOKUP(A25,'Flybase batch'!$A:$E,2,FALSE)</f>
        <v>-</v>
      </c>
      <c r="E25" s="25">
        <f>COUNTIF('Genes Expressed in larvae only'!A:A,Table3[[#This Row],[gene]])</f>
        <v>0</v>
      </c>
      <c r="F25" s="35" t="str">
        <f>VLOOKUP(A25,'Flybase batch'!$A:$E,3,FALSE)</f>
        <v>proteolysis</v>
      </c>
      <c r="G25" s="35" t="str">
        <f>VLOOKUP(A25,'Flybase batch'!$A:$E,4,FALSE)</f>
        <v>-</v>
      </c>
      <c r="H25" s="35" t="s">
        <v>13636</v>
      </c>
      <c r="I25" s="35" t="s">
        <v>15327</v>
      </c>
      <c r="J25" s="35" t="s">
        <v>9</v>
      </c>
      <c r="K25" s="30" t="str">
        <f>VLOOKUP(A25,'SignalP unique values'!A:D,2,FALSE)</f>
        <v>Y</v>
      </c>
      <c r="L25" s="30" t="str">
        <f>VLOOKUP(A25,'SignalP unique values'!A:D,3,FALSE)</f>
        <v>between 16 and 17</v>
      </c>
      <c r="M25" s="30" t="str">
        <f>VLOOKUP(A25,'SignalP unique values'!A:D,4,FALSE)</f>
        <v>GLA-TPN</v>
      </c>
      <c r="N25" s="26" t="s">
        <v>5885</v>
      </c>
      <c r="O25" s="25">
        <v>0</v>
      </c>
      <c r="P25" s="25">
        <v>0</v>
      </c>
      <c r="Q25" s="25">
        <v>0</v>
      </c>
      <c r="R25" s="25">
        <v>0</v>
      </c>
      <c r="S25" s="25">
        <v>0</v>
      </c>
      <c r="T25" s="27">
        <v>1</v>
      </c>
      <c r="U25" s="25">
        <v>0</v>
      </c>
      <c r="V25" s="27">
        <v>1</v>
      </c>
      <c r="W25" s="25">
        <v>0</v>
      </c>
      <c r="X25" s="25">
        <v>0</v>
      </c>
      <c r="Y25" s="27">
        <v>1</v>
      </c>
      <c r="Z25" s="25">
        <v>0</v>
      </c>
      <c r="AA25" s="25">
        <v>0</v>
      </c>
      <c r="AB25" s="27">
        <v>1</v>
      </c>
      <c r="AC25" s="25" t="s">
        <v>6430</v>
      </c>
      <c r="AD25" s="25" t="s">
        <v>8915</v>
      </c>
      <c r="AE25" s="25" t="s">
        <v>9337</v>
      </c>
      <c r="AF25" s="25" t="s">
        <v>8746</v>
      </c>
      <c r="AG25" s="25" t="s">
        <v>6425</v>
      </c>
      <c r="AH25" s="25" t="s">
        <v>8656</v>
      </c>
      <c r="AI25" s="27" t="s">
        <v>7620</v>
      </c>
      <c r="AJ25" s="25" t="s">
        <v>6428</v>
      </c>
      <c r="AK25" s="27" t="s">
        <v>8041</v>
      </c>
      <c r="AL25" s="25" t="s">
        <v>9341</v>
      </c>
      <c r="AM25" s="25" t="s">
        <v>6697</v>
      </c>
      <c r="AN25" s="27" t="s">
        <v>9648</v>
      </c>
      <c r="AO25" s="25" t="s">
        <v>7407</v>
      </c>
      <c r="AP25" s="25" t="s">
        <v>9649</v>
      </c>
      <c r="AQ25" s="27" t="s">
        <v>6470</v>
      </c>
    </row>
    <row r="26" spans="1:43" ht="13.5" customHeight="1">
      <c r="A26" s="25" t="s">
        <v>657</v>
      </c>
      <c r="B26" s="26" t="str">
        <f>HYPERLINK("http://flybase.org/reports/"&amp;VLOOKUP(Table3[[#This Row],[gene]],'Flybqse ID for link'!A:B,2,FALSE)&amp;".html",Table3[[#This Row],[gene]])</f>
        <v>CG4017</v>
      </c>
      <c r="C26" s="25">
        <v>0</v>
      </c>
      <c r="D26" s="25" t="str">
        <f>VLOOKUP(A26,'Flybase batch'!$A:$E,2,FALSE)</f>
        <v>-</v>
      </c>
      <c r="E26" s="25">
        <f>COUNTIF('Genes Expressed in larvae only'!A:A,Table3[[#This Row],[gene]])</f>
        <v>0</v>
      </c>
      <c r="F26" s="35" t="str">
        <f>VLOOKUP(A26,'Flybase batch'!$A:$E,3,FALSE)</f>
        <v>proteolysis</v>
      </c>
      <c r="G26" s="35" t="str">
        <f>VLOOKUP(A26,'Flybase batch'!$A:$E,4,FALSE)</f>
        <v>-</v>
      </c>
      <c r="H26" s="35" t="s">
        <v>13576</v>
      </c>
      <c r="I26" s="35" t="s">
        <v>15317</v>
      </c>
      <c r="J26" s="35" t="s">
        <v>9</v>
      </c>
      <c r="K26" s="30" t="str">
        <f>VLOOKUP(A26,'SignalP unique values'!A:D,2,FALSE)</f>
        <v>Y</v>
      </c>
      <c r="L26" s="30" t="str">
        <f>VLOOKUP(A26,'SignalP unique values'!A:D,3,FALSE)</f>
        <v>between 18 and 19</v>
      </c>
      <c r="M26" s="30" t="str">
        <f>VLOOKUP(A26,'SignalP unique values'!A:D,4,FALSE)</f>
        <v>CLA-ERQ</v>
      </c>
      <c r="N26" s="26" t="s">
        <v>6334</v>
      </c>
      <c r="O26" s="25">
        <v>0</v>
      </c>
      <c r="P26" s="25">
        <v>0</v>
      </c>
      <c r="Q26" s="25">
        <v>0</v>
      </c>
      <c r="R26" s="27">
        <v>1</v>
      </c>
      <c r="S26" s="25">
        <v>0</v>
      </c>
      <c r="T26" s="27">
        <v>1</v>
      </c>
      <c r="U26" s="25">
        <v>0</v>
      </c>
      <c r="V26" s="25">
        <v>0</v>
      </c>
      <c r="W26" s="25">
        <v>0</v>
      </c>
      <c r="X26" s="25">
        <v>0</v>
      </c>
      <c r="Y26" s="25">
        <v>0</v>
      </c>
      <c r="Z26" s="25">
        <v>0</v>
      </c>
      <c r="AA26" s="25">
        <v>0</v>
      </c>
      <c r="AB26" s="27">
        <v>1</v>
      </c>
      <c r="AC26" s="25" t="s">
        <v>6430</v>
      </c>
      <c r="AD26" s="25" t="s">
        <v>6430</v>
      </c>
      <c r="AE26" s="25" t="s">
        <v>6586</v>
      </c>
      <c r="AF26" s="25" t="s">
        <v>6586</v>
      </c>
      <c r="AG26" s="27" t="s">
        <v>6542</v>
      </c>
      <c r="AH26" s="25" t="s">
        <v>6562</v>
      </c>
      <c r="AI26" s="27" t="s">
        <v>10533</v>
      </c>
      <c r="AJ26" s="25" t="s">
        <v>8357</v>
      </c>
      <c r="AK26" s="25" t="s">
        <v>6646</v>
      </c>
      <c r="AL26" s="25" t="s">
        <v>10534</v>
      </c>
      <c r="AM26" s="25" t="s">
        <v>6585</v>
      </c>
      <c r="AN26" s="25" t="s">
        <v>6709</v>
      </c>
      <c r="AO26" s="25" t="s">
        <v>6586</v>
      </c>
      <c r="AP26" s="25" t="s">
        <v>7644</v>
      </c>
      <c r="AQ26" s="27" t="s">
        <v>6456</v>
      </c>
    </row>
    <row r="27" spans="1:43" ht="13.5" customHeight="1">
      <c r="A27" s="25" t="s">
        <v>1213</v>
      </c>
      <c r="B27" s="26" t="str">
        <f>HYPERLINK("http://flybase.org/reports/"&amp;VLOOKUP(Table3[[#This Row],[gene]],'Flybqse ID for link'!A:B,2,FALSE)&amp;".html",Table3[[#This Row],[gene]])</f>
        <v>CG30088</v>
      </c>
      <c r="C27" s="25">
        <v>0</v>
      </c>
      <c r="D27" s="25" t="str">
        <f>VLOOKUP(A27,'Flybase batch'!$A:$E,2,FALSE)</f>
        <v>-</v>
      </c>
      <c r="E27" s="25">
        <f>COUNTIF('Genes Expressed in larvae only'!A:A,Table3[[#This Row],[gene]])</f>
        <v>0</v>
      </c>
      <c r="F27" s="35" t="str">
        <f>VLOOKUP(A27,'Flybase batch'!$A:$E,3,FALSE)</f>
        <v>proteolysis</v>
      </c>
      <c r="G27" s="35" t="str">
        <f>VLOOKUP(A27,'Flybase batch'!$A:$E,4,FALSE)</f>
        <v>-</v>
      </c>
      <c r="H27" s="35" t="s">
        <v>13530</v>
      </c>
      <c r="I27" s="35" t="s">
        <v>15321</v>
      </c>
      <c r="J27" s="35" t="s">
        <v>13938</v>
      </c>
      <c r="K27" s="30" t="str">
        <f>VLOOKUP(A27,'SignalP unique values'!A:D,2,FALSE)</f>
        <v>Y</v>
      </c>
      <c r="L27" s="30" t="str">
        <f>VLOOKUP(A27,'SignalP unique values'!A:D,3,FALSE)</f>
        <v>between 26 and 27</v>
      </c>
      <c r="M27" s="30" t="str">
        <f>VLOOKUP(A27,'SignalP unique values'!A:D,4,FALSE)</f>
        <v>VAA-NFL</v>
      </c>
      <c r="N27" s="26" t="s">
        <v>6090</v>
      </c>
      <c r="O27" s="25">
        <v>0</v>
      </c>
      <c r="P27" s="25">
        <v>0</v>
      </c>
      <c r="Q27" s="25">
        <v>0</v>
      </c>
      <c r="R27" s="25">
        <v>0</v>
      </c>
      <c r="S27" s="25">
        <v>0</v>
      </c>
      <c r="T27" s="25">
        <v>0</v>
      </c>
      <c r="U27" s="25">
        <v>0</v>
      </c>
      <c r="V27" s="25">
        <v>0</v>
      </c>
      <c r="W27" s="25">
        <v>0</v>
      </c>
      <c r="X27" s="27">
        <v>1</v>
      </c>
      <c r="Y27" s="27">
        <v>1</v>
      </c>
      <c r="Z27" s="25">
        <v>0</v>
      </c>
      <c r="AA27" s="27">
        <v>1</v>
      </c>
      <c r="AB27" s="25">
        <v>0</v>
      </c>
      <c r="AC27" s="25" t="s">
        <v>6586</v>
      </c>
      <c r="AD27" s="25" t="s">
        <v>8193</v>
      </c>
      <c r="AE27" s="25" t="s">
        <v>9265</v>
      </c>
      <c r="AF27" s="25" t="s">
        <v>7124</v>
      </c>
      <c r="AG27" s="25" t="s">
        <v>6424</v>
      </c>
      <c r="AH27" s="25" t="s">
        <v>7652</v>
      </c>
      <c r="AI27" s="25" t="s">
        <v>6558</v>
      </c>
      <c r="AJ27" s="25" t="s">
        <v>8644</v>
      </c>
      <c r="AK27" s="25" t="s">
        <v>6433</v>
      </c>
      <c r="AL27" s="25" t="s">
        <v>7207</v>
      </c>
      <c r="AM27" s="27" t="s">
        <v>9266</v>
      </c>
      <c r="AN27" s="27" t="s">
        <v>9267</v>
      </c>
      <c r="AO27" s="25" t="s">
        <v>6715</v>
      </c>
      <c r="AP27" s="27" t="s">
        <v>6471</v>
      </c>
      <c r="AQ27" s="25" t="s">
        <v>6772</v>
      </c>
    </row>
    <row r="28" spans="1:43" ht="13.5" customHeight="1">
      <c r="A28" s="25" t="s">
        <v>1337</v>
      </c>
      <c r="B28" s="26" t="str">
        <f>HYPERLINK("http://flybase.org/reports/"&amp;VLOOKUP(Table3[[#This Row],[gene]],'Flybqse ID for link'!A:B,2,FALSE)&amp;".html",Table3[[#This Row],[gene]])</f>
        <v>CG3355</v>
      </c>
      <c r="C28" s="25">
        <v>0</v>
      </c>
      <c r="D28" s="25" t="str">
        <f>VLOOKUP(A28,'Flybase batch'!$A:$E,2,FALSE)</f>
        <v>-</v>
      </c>
      <c r="E28" s="25">
        <f>COUNTIF('Genes Expressed in larvae only'!A:A,Table3[[#This Row],[gene]])</f>
        <v>0</v>
      </c>
      <c r="F28" s="35" t="str">
        <f>VLOOKUP(A28,'Flybase batch'!$A:$E,3,FALSE)</f>
        <v>proteolysis</v>
      </c>
      <c r="G28" s="35" t="str">
        <f>VLOOKUP(A28,'Flybase batch'!$A:$E,4,FALSE)</f>
        <v>-</v>
      </c>
      <c r="H28" s="35" t="s">
        <v>13531</v>
      </c>
      <c r="I28" s="35" t="s">
        <v>15321</v>
      </c>
      <c r="J28" s="35" t="s">
        <v>13842</v>
      </c>
      <c r="K28" s="30" t="str">
        <f>VLOOKUP(A28,'SignalP unique values'!A:D,2,FALSE)</f>
        <v>Y</v>
      </c>
      <c r="L28" s="30" t="str">
        <f>VLOOKUP(A28,'SignalP unique values'!A:D,3,FALSE)</f>
        <v>between 19 and 20</v>
      </c>
      <c r="M28" s="30" t="str">
        <f>VLOOKUP(A28,'SignalP unique values'!A:D,4,FALSE)</f>
        <v>SLA-QYQ</v>
      </c>
      <c r="N28" s="26" t="s">
        <v>5903</v>
      </c>
      <c r="O28" s="25">
        <v>0</v>
      </c>
      <c r="P28" s="25">
        <v>0</v>
      </c>
      <c r="Q28" s="25">
        <v>0</v>
      </c>
      <c r="R28" s="25">
        <v>0</v>
      </c>
      <c r="S28" s="25">
        <v>0</v>
      </c>
      <c r="T28" s="27">
        <v>1</v>
      </c>
      <c r="U28" s="25">
        <v>0</v>
      </c>
      <c r="V28" s="25">
        <v>0</v>
      </c>
      <c r="W28" s="27">
        <v>1</v>
      </c>
      <c r="X28" s="25">
        <v>0</v>
      </c>
      <c r="Y28" s="25">
        <v>0</v>
      </c>
      <c r="Z28" s="25">
        <v>0</v>
      </c>
      <c r="AA28" s="25">
        <v>0</v>
      </c>
      <c r="AB28" s="25">
        <v>0</v>
      </c>
      <c r="AC28" s="25" t="s">
        <v>6425</v>
      </c>
      <c r="AD28" s="25" t="s">
        <v>6925</v>
      </c>
      <c r="AE28" s="25" t="s">
        <v>8690</v>
      </c>
      <c r="AF28" s="25" t="s">
        <v>8395</v>
      </c>
      <c r="AG28" s="25" t="s">
        <v>6930</v>
      </c>
      <c r="AH28" s="25" t="s">
        <v>6598</v>
      </c>
      <c r="AI28" s="27" t="s">
        <v>8790</v>
      </c>
      <c r="AJ28" s="25" t="s">
        <v>7252</v>
      </c>
      <c r="AK28" s="25" t="s">
        <v>6926</v>
      </c>
      <c r="AL28" s="27" t="s">
        <v>10203</v>
      </c>
      <c r="AM28" s="25" t="s">
        <v>6503</v>
      </c>
      <c r="AN28" s="25" t="s">
        <v>10021</v>
      </c>
      <c r="AO28" s="25" t="s">
        <v>8983</v>
      </c>
      <c r="AP28" s="25" t="s">
        <v>8403</v>
      </c>
      <c r="AQ28" s="25" t="s">
        <v>10204</v>
      </c>
    </row>
    <row r="29" spans="1:43" ht="13.5" customHeight="1">
      <c r="A29" s="25" t="s">
        <v>1331</v>
      </c>
      <c r="B29" s="26" t="str">
        <f>HYPERLINK("http://flybase.org/reports/"&amp;VLOOKUP(Table3[[#This Row],[gene]],'Flybqse ID for link'!A:B,2,FALSE)&amp;".html",Table3[[#This Row],[gene]])</f>
        <v>CG33458</v>
      </c>
      <c r="C29" s="25">
        <v>0</v>
      </c>
      <c r="D29" s="25" t="str">
        <f>VLOOKUP(A29,'Flybase batch'!$A:$E,2,FALSE)</f>
        <v>-</v>
      </c>
      <c r="E29" s="25">
        <f>COUNTIF('Genes Expressed in larvae only'!A:A,Table3[[#This Row],[gene]])</f>
        <v>0</v>
      </c>
      <c r="F29" s="35" t="str">
        <f>VLOOKUP(A29,'Flybase batch'!$A:$E,3,FALSE)</f>
        <v>proteolysis</v>
      </c>
      <c r="G29" s="35" t="str">
        <f>VLOOKUP(A29,'Flybase batch'!$A:$E,4,FALSE)</f>
        <v>-</v>
      </c>
      <c r="H29" s="35" t="s">
        <v>13530</v>
      </c>
      <c r="I29" s="35" t="s">
        <v>15321</v>
      </c>
      <c r="J29" s="35" t="s">
        <v>9</v>
      </c>
      <c r="K29" s="30" t="str">
        <f>VLOOKUP(A29,'SignalP unique values'!A:D,2,FALSE)</f>
        <v>Y</v>
      </c>
      <c r="L29" s="30" t="str">
        <f>VLOOKUP(A29,'SignalP unique values'!A:D,3,FALSE)</f>
        <v>between 22 and 23</v>
      </c>
      <c r="M29" s="30" t="str">
        <f>VLOOKUP(A29,'SignalP unique values'!A:D,4,FALSE)</f>
        <v>GYS-YLL</v>
      </c>
      <c r="N29" s="26" t="s">
        <v>5832</v>
      </c>
      <c r="O29" s="25">
        <v>0</v>
      </c>
      <c r="P29" s="27">
        <v>1</v>
      </c>
      <c r="Q29" s="25">
        <v>0</v>
      </c>
      <c r="R29" s="27">
        <v>1</v>
      </c>
      <c r="S29" s="25">
        <v>0</v>
      </c>
      <c r="T29" s="27">
        <v>1</v>
      </c>
      <c r="U29" s="25">
        <v>0</v>
      </c>
      <c r="V29" s="25">
        <v>0</v>
      </c>
      <c r="W29" s="25">
        <v>0</v>
      </c>
      <c r="X29" s="27">
        <v>1</v>
      </c>
      <c r="Y29" s="27">
        <v>1</v>
      </c>
      <c r="Z29" s="25">
        <v>0</v>
      </c>
      <c r="AA29" s="27">
        <v>1</v>
      </c>
      <c r="AB29" s="25">
        <v>0</v>
      </c>
      <c r="AC29" s="25" t="s">
        <v>6646</v>
      </c>
      <c r="AD29" s="25" t="s">
        <v>7989</v>
      </c>
      <c r="AE29" s="27" t="s">
        <v>10183</v>
      </c>
      <c r="AF29" s="25" t="s">
        <v>9221</v>
      </c>
      <c r="AG29" s="27" t="s">
        <v>8307</v>
      </c>
      <c r="AH29" s="25" t="s">
        <v>10080</v>
      </c>
      <c r="AI29" s="27" t="s">
        <v>10184</v>
      </c>
      <c r="AJ29" s="25" t="s">
        <v>7597</v>
      </c>
      <c r="AK29" s="25" t="s">
        <v>7865</v>
      </c>
      <c r="AL29" s="25" t="s">
        <v>10185</v>
      </c>
      <c r="AM29" s="27" t="s">
        <v>10186</v>
      </c>
      <c r="AN29" s="27" t="s">
        <v>7317</v>
      </c>
      <c r="AO29" s="25" t="s">
        <v>9739</v>
      </c>
      <c r="AP29" s="27" t="s">
        <v>10187</v>
      </c>
      <c r="AQ29" s="25" t="s">
        <v>10188</v>
      </c>
    </row>
    <row r="30" spans="1:43" ht="13.5" customHeight="1">
      <c r="A30" s="25" t="s">
        <v>353</v>
      </c>
      <c r="B30" s="26" t="str">
        <f>HYPERLINK("http://flybase.org/reports/"&amp;VLOOKUP(Table3[[#This Row],[gene]],'Flybqse ID for link'!A:B,2,FALSE)&amp;".html",Table3[[#This Row],[gene]])</f>
        <v>CG17191</v>
      </c>
      <c r="C30" s="25">
        <v>0</v>
      </c>
      <c r="D30" s="25" t="str">
        <f>VLOOKUP(A30,'Flybase batch'!$A:$E,2,FALSE)</f>
        <v>-</v>
      </c>
      <c r="E30" s="25">
        <f>COUNTIF('Genes Expressed in larvae only'!A:A,Table3[[#This Row],[gene]])</f>
        <v>0</v>
      </c>
      <c r="F30" s="35" t="str">
        <f>VLOOKUP(A30,'Flybase batch'!$A:$E,3,FALSE)</f>
        <v>lipid metabolic process</v>
      </c>
      <c r="G30" s="35" t="str">
        <f>VLOOKUP(A30,'Flybase batch'!$A:$E,4,FALSE)</f>
        <v>-</v>
      </c>
      <c r="H30" s="35" t="s">
        <v>13604</v>
      </c>
      <c r="I30" s="35" t="s">
        <v>15323</v>
      </c>
      <c r="J30" s="35" t="s">
        <v>9</v>
      </c>
      <c r="K30" s="30" t="str">
        <f>VLOOKUP(A30,'SignalP unique values'!A:D,2,FALSE)</f>
        <v>Y</v>
      </c>
      <c r="L30" s="30" t="str">
        <f>VLOOKUP(A30,'SignalP unique values'!A:D,3,FALSE)</f>
        <v>between 16 and 17</v>
      </c>
      <c r="M30" s="30" t="str">
        <f>VLOOKUP(A30,'SignalP unique values'!A:D,4,FALSE)</f>
        <v>VSA-LPI</v>
      </c>
      <c r="N30" s="26" t="s">
        <v>6138</v>
      </c>
      <c r="O30" s="25">
        <v>0</v>
      </c>
      <c r="P30" s="25">
        <v>0</v>
      </c>
      <c r="Q30" s="25">
        <v>0</v>
      </c>
      <c r="R30" s="27">
        <v>1</v>
      </c>
      <c r="S30" s="25">
        <v>0</v>
      </c>
      <c r="T30" s="27">
        <v>1</v>
      </c>
      <c r="U30" s="25">
        <v>0</v>
      </c>
      <c r="V30" s="25">
        <v>0</v>
      </c>
      <c r="W30" s="25">
        <v>0</v>
      </c>
      <c r="X30" s="25">
        <v>0</v>
      </c>
      <c r="Y30" s="25">
        <v>0</v>
      </c>
      <c r="Z30" s="25">
        <v>0</v>
      </c>
      <c r="AA30" s="25">
        <v>0</v>
      </c>
      <c r="AB30" s="25">
        <v>0</v>
      </c>
      <c r="AC30" s="25" t="s">
        <v>6646</v>
      </c>
      <c r="AD30" s="25" t="s">
        <v>7566</v>
      </c>
      <c r="AE30" s="25" t="s">
        <v>7202</v>
      </c>
      <c r="AF30" s="25" t="s">
        <v>6453</v>
      </c>
      <c r="AG30" s="27" t="s">
        <v>8649</v>
      </c>
      <c r="AH30" s="25" t="s">
        <v>6647</v>
      </c>
      <c r="AI30" s="27" t="s">
        <v>6963</v>
      </c>
      <c r="AJ30" s="25" t="s">
        <v>6453</v>
      </c>
      <c r="AK30" s="25" t="s">
        <v>6453</v>
      </c>
      <c r="AL30" s="25" t="s">
        <v>6715</v>
      </c>
      <c r="AM30" s="25" t="s">
        <v>6586</v>
      </c>
      <c r="AN30" s="25" t="s">
        <v>6715</v>
      </c>
      <c r="AO30" s="25" t="s">
        <v>6649</v>
      </c>
      <c r="AP30" s="25" t="s">
        <v>8650</v>
      </c>
      <c r="AQ30" s="25" t="s">
        <v>6542</v>
      </c>
    </row>
    <row r="31" spans="1:43" ht="13.5" customHeight="1">
      <c r="A31" s="25" t="s">
        <v>591</v>
      </c>
      <c r="B31" s="26" t="str">
        <f>HYPERLINK("http://flybase.org/reports/"&amp;VLOOKUP(Table3[[#This Row],[gene]],'Flybqse ID for link'!A:B,2,FALSE)&amp;".html",Table3[[#This Row],[gene]])</f>
        <v>CG17283</v>
      </c>
      <c r="C31" s="25">
        <v>0</v>
      </c>
      <c r="D31" s="25" t="str">
        <f>VLOOKUP(A31,'Flybase batch'!$A:$E,2,FALSE)</f>
        <v>-</v>
      </c>
      <c r="E31" s="25">
        <f>COUNTIF('Genes Expressed in larvae only'!A:A,Table3[[#This Row],[gene]])</f>
        <v>0</v>
      </c>
      <c r="F31" s="35" t="str">
        <f>VLOOKUP(A31,'Flybase batch'!$A:$E,3,FALSE)</f>
        <v>autophagic cell death salivary gland cell autophagic cell death proteolysis</v>
      </c>
      <c r="G31" s="35" t="str">
        <f>VLOOKUP(A31,'Flybase batch'!$A:$E,4,FALSE)</f>
        <v>-</v>
      </c>
      <c r="H31" s="35" t="s">
        <v>13533</v>
      </c>
      <c r="I31" s="35" t="s">
        <v>15311</v>
      </c>
      <c r="J31" s="35" t="s">
        <v>9</v>
      </c>
      <c r="K31" s="30" t="str">
        <f>VLOOKUP(A31,'SignalP unique values'!A:D,2,FALSE)</f>
        <v>Y</v>
      </c>
      <c r="L31" s="30" t="str">
        <f>VLOOKUP(A31,'SignalP unique values'!A:D,3,FALSE)</f>
        <v>between 21 and 22</v>
      </c>
      <c r="M31" s="30" t="str">
        <f>VLOOKUP(A31,'SignalP unique values'!A:D,4,FALSE)</f>
        <v>TEA-RQR</v>
      </c>
      <c r="N31" s="26" t="s">
        <v>5751</v>
      </c>
      <c r="O31" s="25">
        <v>0</v>
      </c>
      <c r="P31" s="25">
        <v>0</v>
      </c>
      <c r="Q31" s="25">
        <v>0</v>
      </c>
      <c r="R31" s="25">
        <v>0</v>
      </c>
      <c r="S31" s="25">
        <v>0</v>
      </c>
      <c r="T31" s="25">
        <v>0</v>
      </c>
      <c r="U31" s="25">
        <v>0</v>
      </c>
      <c r="V31" s="25">
        <v>0</v>
      </c>
      <c r="W31" s="25">
        <v>0</v>
      </c>
      <c r="X31" s="27">
        <v>1</v>
      </c>
      <c r="Y31" s="25">
        <v>0</v>
      </c>
      <c r="Z31" s="25">
        <v>0</v>
      </c>
      <c r="AA31" s="25">
        <v>0</v>
      </c>
      <c r="AB31" s="25">
        <v>0</v>
      </c>
      <c r="AC31" s="25" t="s">
        <v>6461</v>
      </c>
      <c r="AD31" s="25" t="s">
        <v>6453</v>
      </c>
      <c r="AE31" s="25" t="s">
        <v>6544</v>
      </c>
      <c r="AF31" s="25" t="s">
        <v>8690</v>
      </c>
      <c r="AG31" s="25" t="s">
        <v>6585</v>
      </c>
      <c r="AH31" s="25" t="s">
        <v>6425</v>
      </c>
      <c r="AI31" s="25" t="s">
        <v>6541</v>
      </c>
      <c r="AJ31" s="25" t="s">
        <v>6581</v>
      </c>
      <c r="AK31" s="25" t="s">
        <v>6646</v>
      </c>
      <c r="AL31" s="25" t="s">
        <v>6425</v>
      </c>
      <c r="AM31" s="27" t="s">
        <v>7206</v>
      </c>
      <c r="AN31" s="25" t="s">
        <v>6520</v>
      </c>
      <c r="AO31" s="25" t="s">
        <v>6711</v>
      </c>
      <c r="AP31" s="25" t="s">
        <v>6710</v>
      </c>
      <c r="AQ31" s="25" t="s">
        <v>7918</v>
      </c>
    </row>
    <row r="32" spans="1:43" ht="13.5" customHeight="1">
      <c r="A32" s="25" t="s">
        <v>1448</v>
      </c>
      <c r="B32" s="26" t="str">
        <f>HYPERLINK("http://flybase.org/reports/"&amp;VLOOKUP(Table3[[#This Row],[gene]],'Flybqse ID for link'!A:B,2,FALSE)&amp;".html",Table3[[#This Row],[gene]])</f>
        <v>CG6865</v>
      </c>
      <c r="C32" s="25">
        <v>0</v>
      </c>
      <c r="D32" s="25" t="str">
        <f>VLOOKUP(A32,'Flybase batch'!$A:$E,2,FALSE)</f>
        <v>-</v>
      </c>
      <c r="E32" s="25">
        <f>COUNTIF('Genes Expressed in larvae only'!A:A,Table3[[#This Row],[gene]])</f>
        <v>0</v>
      </c>
      <c r="F32" s="35" t="str">
        <f>VLOOKUP(A32,'Flybase batch'!$A:$E,3,FALSE)</f>
        <v>proteolysis</v>
      </c>
      <c r="G32" s="35" t="str">
        <f>VLOOKUP(A32,'Flybase batch'!$A:$E,4,FALSE)</f>
        <v>-</v>
      </c>
      <c r="H32" s="35" t="s">
        <v>13531</v>
      </c>
      <c r="I32" s="35" t="s">
        <v>15321</v>
      </c>
      <c r="J32" s="35" t="s">
        <v>13842</v>
      </c>
      <c r="K32" s="30" t="str">
        <f>VLOOKUP(A32,'SignalP unique values'!A:D,2,FALSE)</f>
        <v>Y</v>
      </c>
      <c r="L32" s="30" t="str">
        <f>VLOOKUP(A32,'SignalP unique values'!A:D,3,FALSE)</f>
        <v>between 19 and 20</v>
      </c>
      <c r="M32" s="30" t="str">
        <f>VLOOKUP(A32,'SignalP unique values'!A:D,4,FALSE)</f>
        <v>AQS-QIA</v>
      </c>
      <c r="N32" s="26" t="s">
        <v>6093</v>
      </c>
      <c r="O32" s="25">
        <v>0</v>
      </c>
      <c r="P32" s="25">
        <v>0</v>
      </c>
      <c r="Q32" s="25">
        <v>0</v>
      </c>
      <c r="R32" s="25">
        <v>0</v>
      </c>
      <c r="S32" s="25">
        <v>0</v>
      </c>
      <c r="T32" s="27">
        <v>1</v>
      </c>
      <c r="U32" s="25">
        <v>0</v>
      </c>
      <c r="V32" s="25">
        <v>0</v>
      </c>
      <c r="W32" s="25">
        <v>0</v>
      </c>
      <c r="X32" s="25">
        <v>0</v>
      </c>
      <c r="Y32" s="25">
        <v>0</v>
      </c>
      <c r="Z32" s="25">
        <v>0</v>
      </c>
      <c r="AA32" s="25">
        <v>0</v>
      </c>
      <c r="AB32" s="25">
        <v>0</v>
      </c>
      <c r="AC32" s="25" t="s">
        <v>7411</v>
      </c>
      <c r="AD32" s="25" t="s">
        <v>7250</v>
      </c>
      <c r="AE32" s="25" t="s">
        <v>6709</v>
      </c>
      <c r="AF32" s="25" t="s">
        <v>6925</v>
      </c>
      <c r="AG32" s="25" t="s">
        <v>8587</v>
      </c>
      <c r="AH32" s="25" t="s">
        <v>8587</v>
      </c>
      <c r="AI32" s="27" t="s">
        <v>8403</v>
      </c>
      <c r="AJ32" s="25" t="s">
        <v>8303</v>
      </c>
      <c r="AK32" s="25" t="s">
        <v>7385</v>
      </c>
      <c r="AL32" s="25" t="s">
        <v>10266</v>
      </c>
      <c r="AM32" s="25" t="s">
        <v>7784</v>
      </c>
      <c r="AN32" s="25" t="s">
        <v>7647</v>
      </c>
      <c r="AO32" s="25" t="s">
        <v>9352</v>
      </c>
      <c r="AP32" s="25" t="s">
        <v>9672</v>
      </c>
      <c r="AQ32" s="25" t="s">
        <v>7558</v>
      </c>
    </row>
    <row r="33" spans="1:43" ht="13.5" customHeight="1">
      <c r="A33" s="25" t="s">
        <v>787</v>
      </c>
      <c r="B33" s="26" t="str">
        <f>HYPERLINK("http://flybase.org/reports/"&amp;VLOOKUP(Table3[[#This Row],[gene]],'Flybqse ID for link'!A:B,2,FALSE)&amp;".html",Table3[[#This Row],[gene]])</f>
        <v>CG11865</v>
      </c>
      <c r="C33" s="25">
        <v>0</v>
      </c>
      <c r="D33" s="25" t="str">
        <f>VLOOKUP(A33,'Flybase batch'!$A:$E,2,FALSE)</f>
        <v>-</v>
      </c>
      <c r="E33" s="25">
        <f>COUNTIF('Genes Expressed in larvae only'!A:A,Table3[[#This Row],[gene]])</f>
        <v>0</v>
      </c>
      <c r="F33" s="35" t="str">
        <f>VLOOKUP(A33,'Flybase batch'!$A:$E,3,FALSE)</f>
        <v>proteolysis</v>
      </c>
      <c r="G33" s="35" t="str">
        <f>VLOOKUP(A33,'Flybase batch'!$A:$E,4,FALSE)</f>
        <v>-</v>
      </c>
      <c r="H33" s="35" t="s">
        <v>13539</v>
      </c>
      <c r="I33" s="35" t="s">
        <v>15325</v>
      </c>
      <c r="J33" s="35" t="s">
        <v>9</v>
      </c>
      <c r="K33" s="30" t="str">
        <f>VLOOKUP(A33,'SignalP unique values'!A:D,2,FALSE)</f>
        <v>Y</v>
      </c>
      <c r="L33" s="30" t="str">
        <f>VLOOKUP(A33,'SignalP unique values'!A:D,3,FALSE)</f>
        <v>between 18 and 19</v>
      </c>
      <c r="M33" s="30" t="str">
        <f>VLOOKUP(A33,'SignalP unique values'!A:D,4,FALSE)</f>
        <v>ANG-RPS</v>
      </c>
      <c r="N33" s="26" t="s">
        <v>6203</v>
      </c>
      <c r="O33" s="25">
        <v>0</v>
      </c>
      <c r="P33" s="25">
        <v>0</v>
      </c>
      <c r="Q33" s="25">
        <v>0</v>
      </c>
      <c r="R33" s="25">
        <v>0</v>
      </c>
      <c r="S33" s="25">
        <v>0</v>
      </c>
      <c r="T33" s="25">
        <v>0</v>
      </c>
      <c r="U33" s="25">
        <v>0</v>
      </c>
      <c r="V33" s="25">
        <v>0</v>
      </c>
      <c r="W33" s="25">
        <v>0</v>
      </c>
      <c r="X33" s="25">
        <v>0</v>
      </c>
      <c r="Y33" s="25">
        <v>0</v>
      </c>
      <c r="Z33" s="25">
        <v>0</v>
      </c>
      <c r="AA33" s="25">
        <v>0</v>
      </c>
      <c r="AB33" s="25">
        <v>0</v>
      </c>
      <c r="AC33" s="25" t="s">
        <v>7411</v>
      </c>
      <c r="AD33" s="25" t="s">
        <v>7412</v>
      </c>
      <c r="AE33" s="25" t="s">
        <v>7413</v>
      </c>
      <c r="AF33" s="25" t="s">
        <v>6554</v>
      </c>
      <c r="AG33" s="25" t="s">
        <v>7414</v>
      </c>
      <c r="AH33" s="25" t="s">
        <v>6793</v>
      </c>
      <c r="AI33" s="25" t="s">
        <v>7415</v>
      </c>
      <c r="AJ33" s="25" t="s">
        <v>6647</v>
      </c>
      <c r="AK33" s="25" t="s">
        <v>7416</v>
      </c>
      <c r="AL33" s="25" t="s">
        <v>6926</v>
      </c>
      <c r="AM33" s="25" t="s">
        <v>6591</v>
      </c>
      <c r="AN33" s="25" t="s">
        <v>6793</v>
      </c>
      <c r="AO33" s="25" t="s">
        <v>7417</v>
      </c>
      <c r="AP33" s="25" t="s">
        <v>7418</v>
      </c>
      <c r="AQ33" s="25" t="s">
        <v>7419</v>
      </c>
    </row>
    <row r="34" spans="1:43" ht="13.5" customHeight="1">
      <c r="A34" s="25" t="s">
        <v>612</v>
      </c>
      <c r="B34" s="26" t="str">
        <f>HYPERLINK("http://flybase.org/reports/"&amp;VLOOKUP(Table3[[#This Row],[gene]],'Flybqse ID for link'!A:B,2,FALSE)&amp;".html",Table3[[#This Row],[gene]])</f>
        <v>CG5863</v>
      </c>
      <c r="C34" s="25">
        <v>0</v>
      </c>
      <c r="D34" s="25" t="str">
        <f>VLOOKUP(A34,'Flybase batch'!$A:$E,2,FALSE)</f>
        <v>-</v>
      </c>
      <c r="E34" s="25">
        <f>COUNTIF('Genes Expressed in larvae only'!A:A,Table3[[#This Row],[gene]])</f>
        <v>0</v>
      </c>
      <c r="F34" s="35" t="str">
        <f>VLOOKUP(A34,'Flybase batch'!$A:$E,3,FALSE)</f>
        <v>proteolysis</v>
      </c>
      <c r="G34" s="35" t="str">
        <f>VLOOKUP(A34,'Flybase batch'!$A:$E,4,FALSE)</f>
        <v>-</v>
      </c>
      <c r="H34" s="35" t="s">
        <v>13533</v>
      </c>
      <c r="I34" s="35" t="s">
        <v>15311</v>
      </c>
      <c r="J34" s="35" t="s">
        <v>9</v>
      </c>
      <c r="K34" s="30" t="str">
        <f>VLOOKUP(A34,'SignalP unique values'!A:D,2,FALSE)</f>
        <v>Y</v>
      </c>
      <c r="L34" s="30" t="str">
        <f>VLOOKUP(A34,'SignalP unique values'!A:D,3,FALSE)</f>
        <v>between 23 and 24</v>
      </c>
      <c r="M34" s="30" t="str">
        <f>VLOOKUP(A34,'SignalP unique values'!A:D,4,FALSE)</f>
        <v>CQG-QLI</v>
      </c>
      <c r="N34" s="26" t="s">
        <v>6101</v>
      </c>
      <c r="O34" s="25">
        <v>0</v>
      </c>
      <c r="P34" s="27">
        <v>1</v>
      </c>
      <c r="Q34" s="25">
        <v>0</v>
      </c>
      <c r="R34" s="25">
        <v>0</v>
      </c>
      <c r="S34" s="25">
        <v>0</v>
      </c>
      <c r="T34" s="27">
        <v>1</v>
      </c>
      <c r="U34" s="25">
        <v>0</v>
      </c>
      <c r="V34" s="27">
        <v>1</v>
      </c>
      <c r="W34" s="25">
        <v>0</v>
      </c>
      <c r="X34" s="25">
        <v>0</v>
      </c>
      <c r="Y34" s="25">
        <v>0</v>
      </c>
      <c r="Z34" s="25">
        <v>0</v>
      </c>
      <c r="AA34" s="27">
        <v>1</v>
      </c>
      <c r="AB34" s="25">
        <v>0</v>
      </c>
      <c r="AC34" s="25" t="s">
        <v>7387</v>
      </c>
      <c r="AD34" s="25" t="s">
        <v>7128</v>
      </c>
      <c r="AE34" s="27" t="s">
        <v>7655</v>
      </c>
      <c r="AF34" s="25" t="s">
        <v>11393</v>
      </c>
      <c r="AG34" s="25" t="s">
        <v>11394</v>
      </c>
      <c r="AH34" s="25" t="s">
        <v>9001</v>
      </c>
      <c r="AI34" s="27" t="s">
        <v>7416</v>
      </c>
      <c r="AJ34" s="25" t="s">
        <v>8862</v>
      </c>
      <c r="AK34" s="27" t="s">
        <v>6660</v>
      </c>
      <c r="AL34" s="25" t="s">
        <v>11395</v>
      </c>
      <c r="AM34" s="25" t="s">
        <v>9831</v>
      </c>
      <c r="AN34" s="25" t="s">
        <v>6550</v>
      </c>
      <c r="AO34" s="25" t="s">
        <v>7597</v>
      </c>
      <c r="AP34" s="27" t="s">
        <v>9109</v>
      </c>
      <c r="AQ34" s="25" t="s">
        <v>11396</v>
      </c>
    </row>
    <row r="35" spans="1:43" ht="13.5" customHeight="1">
      <c r="A35" s="25" t="s">
        <v>1445</v>
      </c>
      <c r="B35" s="26" t="str">
        <f>HYPERLINK("http://flybase.org/reports/"&amp;VLOOKUP(Table3[[#This Row],[gene]],'Flybqse ID for link'!A:B,2,FALSE)&amp;".html",Table3[[#This Row],[gene]])</f>
        <v>CG6592</v>
      </c>
      <c r="C35" s="25">
        <v>0</v>
      </c>
      <c r="D35" s="25" t="str">
        <f>VLOOKUP(A35,'Flybase batch'!$A:$E,2,FALSE)</f>
        <v>-</v>
      </c>
      <c r="E35" s="25">
        <f>COUNTIF('Genes Expressed in larvae only'!A:A,Table3[[#This Row],[gene]])</f>
        <v>0</v>
      </c>
      <c r="F35" s="35" t="str">
        <f>VLOOKUP(A35,'Flybase batch'!$A:$E,3,FALSE)</f>
        <v>proteolysis</v>
      </c>
      <c r="G35" s="35" t="str">
        <f>VLOOKUP(A35,'Flybase batch'!$A:$E,4,FALSE)</f>
        <v>-</v>
      </c>
      <c r="H35" s="35" t="s">
        <v>13531</v>
      </c>
      <c r="I35" s="35" t="s">
        <v>15321</v>
      </c>
      <c r="J35" s="35" t="s">
        <v>13842</v>
      </c>
      <c r="K35" s="30" t="str">
        <f>VLOOKUP(A35,'SignalP unique values'!A:D,2,FALSE)</f>
        <v>Y</v>
      </c>
      <c r="L35" s="30" t="str">
        <f>VLOOKUP(A35,'SignalP unique values'!A:D,3,FALSE)</f>
        <v>between 27 and 28</v>
      </c>
      <c r="M35" s="30" t="str">
        <f>VLOOKUP(A35,'SignalP unique values'!A:D,4,FALSE)</f>
        <v>CIA-LDW</v>
      </c>
      <c r="N35" s="26" t="s">
        <v>5766</v>
      </c>
      <c r="O35" s="25">
        <v>0</v>
      </c>
      <c r="P35" s="25">
        <v>0</v>
      </c>
      <c r="Q35" s="25">
        <v>0</v>
      </c>
      <c r="R35" s="25">
        <v>0</v>
      </c>
      <c r="S35" s="25">
        <v>0</v>
      </c>
      <c r="T35" s="27">
        <v>1</v>
      </c>
      <c r="U35" s="25">
        <v>0</v>
      </c>
      <c r="V35" s="25">
        <v>0</v>
      </c>
      <c r="W35" s="25">
        <v>0</v>
      </c>
      <c r="X35" s="25">
        <v>0</v>
      </c>
      <c r="Y35" s="25">
        <v>0</v>
      </c>
      <c r="Z35" s="25">
        <v>0</v>
      </c>
      <c r="AA35" s="25">
        <v>0</v>
      </c>
      <c r="AB35" s="27">
        <v>1</v>
      </c>
      <c r="AC35" s="25" t="s">
        <v>6585</v>
      </c>
      <c r="AD35" s="25" t="s">
        <v>9896</v>
      </c>
      <c r="AE35" s="25" t="s">
        <v>7387</v>
      </c>
      <c r="AF35" s="25" t="s">
        <v>6541</v>
      </c>
      <c r="AG35" s="25" t="s">
        <v>6545</v>
      </c>
      <c r="AH35" s="25" t="s">
        <v>8958</v>
      </c>
      <c r="AI35" s="27" t="s">
        <v>8073</v>
      </c>
      <c r="AJ35" s="25" t="s">
        <v>7907</v>
      </c>
      <c r="AK35" s="25" t="s">
        <v>9620</v>
      </c>
      <c r="AL35" s="25" t="s">
        <v>10564</v>
      </c>
      <c r="AM35" s="25" t="s">
        <v>6775</v>
      </c>
      <c r="AN35" s="25" t="s">
        <v>7182</v>
      </c>
      <c r="AO35" s="25" t="s">
        <v>10939</v>
      </c>
      <c r="AP35" s="25" t="s">
        <v>11859</v>
      </c>
      <c r="AQ35" s="27" t="s">
        <v>8946</v>
      </c>
    </row>
    <row r="36" spans="1:43" ht="13.5" customHeight="1">
      <c r="A36" s="25" t="s">
        <v>1182</v>
      </c>
      <c r="B36" s="26" t="str">
        <f>HYPERLINK("http://flybase.org/reports/"&amp;VLOOKUP(Table3[[#This Row],[gene]],'Flybqse ID for link'!A:B,2,FALSE)&amp;".html",Table3[[#This Row],[gene]])</f>
        <v>CG18735</v>
      </c>
      <c r="C36" s="25">
        <v>0</v>
      </c>
      <c r="D36" s="25" t="str">
        <f>VLOOKUP(A36,'Flybase batch'!$A:$E,2,FALSE)</f>
        <v>-</v>
      </c>
      <c r="E36" s="25">
        <f>COUNTIF('Genes Expressed in larvae only'!A:A,Table3[[#This Row],[gene]])</f>
        <v>0</v>
      </c>
      <c r="F36" s="35" t="str">
        <f>VLOOKUP(A36,'Flybase batch'!$A:$E,3,FALSE)</f>
        <v>proteolysis</v>
      </c>
      <c r="G36" s="35" t="str">
        <f>VLOOKUP(A36,'Flybase batch'!$A:$E,4,FALSE)</f>
        <v>-</v>
      </c>
      <c r="H36" s="35" t="s">
        <v>13531</v>
      </c>
      <c r="I36" s="35" t="s">
        <v>15321</v>
      </c>
      <c r="J36" s="35" t="s">
        <v>13842</v>
      </c>
      <c r="K36" s="30" t="str">
        <f>VLOOKUP(A36,'SignalP unique values'!A:D,2,FALSE)</f>
        <v>Y</v>
      </c>
      <c r="L36" s="30" t="str">
        <f>VLOOKUP(A36,'SignalP unique values'!A:D,3,FALSE)</f>
        <v>between 20 and 21</v>
      </c>
      <c r="M36" s="30" t="str">
        <f>VLOOKUP(A36,'SignalP unique values'!A:D,4,FALSE)</f>
        <v>ACA-TPS</v>
      </c>
      <c r="N36" s="26" t="s">
        <v>6257</v>
      </c>
      <c r="O36" s="25">
        <v>0</v>
      </c>
      <c r="P36" s="25">
        <v>0</v>
      </c>
      <c r="Q36" s="25">
        <v>0</v>
      </c>
      <c r="R36" s="25">
        <v>0</v>
      </c>
      <c r="S36" s="25">
        <v>0</v>
      </c>
      <c r="T36" s="25">
        <v>0</v>
      </c>
      <c r="U36" s="25">
        <v>0</v>
      </c>
      <c r="V36" s="25">
        <v>0</v>
      </c>
      <c r="W36" s="25">
        <v>0</v>
      </c>
      <c r="X36" s="25">
        <v>0</v>
      </c>
      <c r="Y36" s="25">
        <v>0</v>
      </c>
      <c r="Z36" s="25">
        <v>0</v>
      </c>
      <c r="AA36" s="25">
        <v>0</v>
      </c>
      <c r="AB36" s="25">
        <v>0</v>
      </c>
      <c r="AC36" s="25" t="s">
        <v>6541</v>
      </c>
      <c r="AD36" s="25" t="s">
        <v>6646</v>
      </c>
      <c r="AE36" s="25" t="s">
        <v>6430</v>
      </c>
      <c r="AF36" s="25" t="s">
        <v>6646</v>
      </c>
      <c r="AG36" s="25" t="s">
        <v>7781</v>
      </c>
      <c r="AH36" s="25" t="s">
        <v>6646</v>
      </c>
      <c r="AI36" s="25" t="s">
        <v>6647</v>
      </c>
      <c r="AJ36" s="25" t="s">
        <v>6581</v>
      </c>
      <c r="AK36" s="25" t="s">
        <v>6585</v>
      </c>
      <c r="AL36" s="25" t="s">
        <v>6558</v>
      </c>
      <c r="AM36" s="25" t="s">
        <v>6583</v>
      </c>
      <c r="AN36" s="25" t="s">
        <v>7305</v>
      </c>
      <c r="AO36" s="25" t="s">
        <v>6583</v>
      </c>
      <c r="AP36" s="25" t="s">
        <v>6558</v>
      </c>
      <c r="AQ36" s="25" t="s">
        <v>6553</v>
      </c>
    </row>
    <row r="37" spans="1:43" ht="13.5" customHeight="1">
      <c r="A37" s="25" t="s">
        <v>1217</v>
      </c>
      <c r="B37" s="26" t="str">
        <f>HYPERLINK("http://flybase.org/reports/"&amp;VLOOKUP(Table3[[#This Row],[gene]],'Flybqse ID for link'!A:B,2,FALSE)&amp;".html",Table3[[#This Row],[gene]])</f>
        <v>CG30091</v>
      </c>
      <c r="C37" s="25">
        <v>0</v>
      </c>
      <c r="D37" s="25" t="str">
        <f>VLOOKUP(A37,'Flybase batch'!$A:$E,2,FALSE)</f>
        <v>-</v>
      </c>
      <c r="E37" s="25">
        <f>COUNTIF('Genes Expressed in larvae only'!A:A,Table3[[#This Row],[gene]])</f>
        <v>0</v>
      </c>
      <c r="F37" s="35" t="str">
        <f>VLOOKUP(A37,'Flybase batch'!$A:$E,3,FALSE)</f>
        <v>proteolysis</v>
      </c>
      <c r="G37" s="35" t="str">
        <f>VLOOKUP(A37,'Flybase batch'!$A:$E,4,FALSE)</f>
        <v>-</v>
      </c>
      <c r="H37" s="35" t="s">
        <v>13575</v>
      </c>
      <c r="I37" s="35" t="s">
        <v>15332</v>
      </c>
      <c r="J37" s="35" t="s">
        <v>9</v>
      </c>
      <c r="K37" s="30" t="str">
        <f>VLOOKUP(A37,'SignalP unique values'!A:D,2,FALSE)</f>
        <v>Y</v>
      </c>
      <c r="L37" s="30" t="str">
        <f>VLOOKUP(A37,'SignalP unique values'!A:D,3,FALSE)</f>
        <v>between 20 and 21</v>
      </c>
      <c r="M37" s="30" t="str">
        <f>VLOOKUP(A37,'SignalP unique values'!A:D,4,FALSE)</f>
        <v>GSA-RLL</v>
      </c>
      <c r="N37" s="26" t="s">
        <v>6071</v>
      </c>
      <c r="O37" s="25">
        <v>0</v>
      </c>
      <c r="P37" s="25">
        <v>0</v>
      </c>
      <c r="Q37" s="25">
        <v>0</v>
      </c>
      <c r="R37" s="25">
        <v>0</v>
      </c>
      <c r="S37" s="25">
        <v>0</v>
      </c>
      <c r="T37" s="27">
        <v>1</v>
      </c>
      <c r="U37" s="25">
        <v>0</v>
      </c>
      <c r="V37" s="25">
        <v>0</v>
      </c>
      <c r="W37" s="25">
        <v>0</v>
      </c>
      <c r="X37" s="27">
        <v>1</v>
      </c>
      <c r="Y37" s="27">
        <v>1</v>
      </c>
      <c r="Z37" s="25">
        <v>0</v>
      </c>
      <c r="AA37" s="25">
        <v>0</v>
      </c>
      <c r="AB37" s="25">
        <v>0</v>
      </c>
      <c r="AC37" s="25" t="s">
        <v>7933</v>
      </c>
      <c r="AD37" s="25" t="s">
        <v>6608</v>
      </c>
      <c r="AE37" s="25" t="s">
        <v>7411</v>
      </c>
      <c r="AF37" s="25" t="s">
        <v>6646</v>
      </c>
      <c r="AG37" s="25" t="s">
        <v>6454</v>
      </c>
      <c r="AH37" s="25" t="s">
        <v>8203</v>
      </c>
      <c r="AI37" s="27" t="s">
        <v>8937</v>
      </c>
      <c r="AJ37" s="25" t="s">
        <v>6462</v>
      </c>
      <c r="AK37" s="25" t="s">
        <v>7385</v>
      </c>
      <c r="AL37" s="25" t="s">
        <v>9291</v>
      </c>
      <c r="AM37" s="27" t="s">
        <v>7772</v>
      </c>
      <c r="AN37" s="27" t="s">
        <v>9292</v>
      </c>
      <c r="AO37" s="25" t="s">
        <v>7883</v>
      </c>
      <c r="AP37" s="25" t="s">
        <v>9293</v>
      </c>
      <c r="AQ37" s="25" t="s">
        <v>9294</v>
      </c>
    </row>
    <row r="38" spans="1:43" ht="13.5" customHeight="1">
      <c r="A38" s="25" t="s">
        <v>1073</v>
      </c>
      <c r="B38" s="26" t="str">
        <f>HYPERLINK("http://flybase.org/reports/"&amp;VLOOKUP(Table3[[#This Row],[gene]],'Flybqse ID for link'!A:B,2,FALSE)&amp;".html",Table3[[#This Row],[gene]])</f>
        <v>CG1304</v>
      </c>
      <c r="C38" s="25">
        <v>0</v>
      </c>
      <c r="D38" s="25" t="str">
        <f>VLOOKUP(A38,'Flybase batch'!$A:$E,2,FALSE)</f>
        <v>-</v>
      </c>
      <c r="E38" s="25">
        <f>COUNTIF('Genes Expressed in larvae only'!A:A,Table3[[#This Row],[gene]])</f>
        <v>0</v>
      </c>
      <c r="F38" s="35" t="str">
        <f>VLOOKUP(A38,'Flybase batch'!$A:$E,3,FALSE)</f>
        <v>proteolysis</v>
      </c>
      <c r="G38" s="35" t="str">
        <f>VLOOKUP(A38,'Flybase batch'!$A:$E,4,FALSE)</f>
        <v>-</v>
      </c>
      <c r="H38" s="35" t="s">
        <v>13531</v>
      </c>
      <c r="I38" s="35" t="s">
        <v>15321</v>
      </c>
      <c r="J38" s="35" t="s">
        <v>13842</v>
      </c>
      <c r="K38" s="30" t="str">
        <f>VLOOKUP(A38,'SignalP unique values'!A:D,2,FALSE)</f>
        <v>Y</v>
      </c>
      <c r="L38" s="30" t="str">
        <f>VLOOKUP(A38,'SignalP unique values'!A:D,3,FALSE)</f>
        <v>between 23 and 24</v>
      </c>
      <c r="M38" s="30" t="str">
        <f>VLOOKUP(A38,'SignalP unique values'!A:D,4,FALSE)</f>
        <v>VHS-APG</v>
      </c>
      <c r="N38" s="26" t="s">
        <v>6280</v>
      </c>
      <c r="O38" s="25">
        <v>0</v>
      </c>
      <c r="P38" s="25">
        <v>0</v>
      </c>
      <c r="Q38" s="27">
        <v>1</v>
      </c>
      <c r="R38" s="25">
        <v>0</v>
      </c>
      <c r="S38" s="27">
        <v>1</v>
      </c>
      <c r="T38" s="27">
        <v>1</v>
      </c>
      <c r="U38" s="25">
        <v>0</v>
      </c>
      <c r="V38" s="25">
        <v>0</v>
      </c>
      <c r="W38" s="27">
        <v>1</v>
      </c>
      <c r="X38" s="25">
        <v>0</v>
      </c>
      <c r="Y38" s="25">
        <v>0</v>
      </c>
      <c r="Z38" s="25">
        <v>0</v>
      </c>
      <c r="AA38" s="25">
        <v>0</v>
      </c>
      <c r="AB38" s="27">
        <v>1</v>
      </c>
      <c r="AC38" s="25" t="s">
        <v>6710</v>
      </c>
      <c r="AD38" s="25" t="s">
        <v>6598</v>
      </c>
      <c r="AE38" s="25" t="s">
        <v>7725</v>
      </c>
      <c r="AF38" s="27" t="s">
        <v>6770</v>
      </c>
      <c r="AG38" s="25" t="s">
        <v>7546</v>
      </c>
      <c r="AH38" s="27" t="s">
        <v>7241</v>
      </c>
      <c r="AI38" s="27" t="s">
        <v>7726</v>
      </c>
      <c r="AJ38" s="25" t="s">
        <v>6648</v>
      </c>
      <c r="AK38" s="25" t="s">
        <v>7291</v>
      </c>
      <c r="AL38" s="27" t="s">
        <v>7727</v>
      </c>
      <c r="AM38" s="25" t="s">
        <v>7728</v>
      </c>
      <c r="AN38" s="25" t="s">
        <v>6519</v>
      </c>
      <c r="AO38" s="25" t="s">
        <v>7659</v>
      </c>
      <c r="AP38" s="25" t="s">
        <v>7729</v>
      </c>
      <c r="AQ38" s="27" t="s">
        <v>7730</v>
      </c>
    </row>
    <row r="39" spans="1:43" ht="13.5" customHeight="1">
      <c r="A39" s="25" t="s">
        <v>238</v>
      </c>
      <c r="B39" s="26" t="str">
        <f>HYPERLINK("http://flybase.org/reports/"&amp;VLOOKUP(Table3[[#This Row],[gene]],'Flybqse ID for link'!A:B,2,FALSE)&amp;".html",Table3[[#This Row],[gene]])</f>
        <v>CG10339</v>
      </c>
      <c r="C39" s="25">
        <v>0</v>
      </c>
      <c r="D39" s="25" t="str">
        <f>VLOOKUP(A39,'Flybase batch'!$A:$E,2,FALSE)</f>
        <v>-</v>
      </c>
      <c r="E39" s="25">
        <f>COUNTIF('Genes Expressed in larvae only'!A:A,Table3[[#This Row],[gene]])</f>
        <v>0</v>
      </c>
      <c r="F39" s="35" t="str">
        <f>VLOOKUP(A39,'Flybase batch'!$A:$E,3,FALSE)</f>
        <v>-</v>
      </c>
      <c r="G39" s="35" t="str">
        <f>VLOOKUP(A39,'Flybase batch'!$A:$E,4,FALSE)</f>
        <v>-</v>
      </c>
      <c r="H39" s="35" t="s">
        <v>13538</v>
      </c>
      <c r="I39" s="35" t="s">
        <v>15315</v>
      </c>
      <c r="J39" s="35" t="s">
        <v>9</v>
      </c>
      <c r="K39" s="30" t="str">
        <f>VLOOKUP(A39,'SignalP unique values'!A:D,2,FALSE)</f>
        <v>Y</v>
      </c>
      <c r="L39" s="30" t="str">
        <f>VLOOKUP(A39,'SignalP unique values'!A:D,3,FALSE)</f>
        <v>between 20 and 21</v>
      </c>
      <c r="M39" s="30" t="str">
        <f>VLOOKUP(A39,'SignalP unique values'!A:D,4,FALSE)</f>
        <v>VSD-YCF</v>
      </c>
      <c r="N39" s="26" t="s">
        <v>6270</v>
      </c>
      <c r="O39" s="28">
        <v>-1</v>
      </c>
      <c r="P39" s="25">
        <v>0</v>
      </c>
      <c r="Q39" s="28">
        <v>-1</v>
      </c>
      <c r="R39" s="25">
        <v>0</v>
      </c>
      <c r="S39" s="25">
        <v>0</v>
      </c>
      <c r="T39" s="28">
        <v>-1</v>
      </c>
      <c r="U39" s="28">
        <v>-1</v>
      </c>
      <c r="V39" s="28">
        <v>-1</v>
      </c>
      <c r="W39" s="25">
        <v>0</v>
      </c>
      <c r="X39" s="25">
        <v>0</v>
      </c>
      <c r="Y39" s="25">
        <v>0</v>
      </c>
      <c r="Z39" s="25">
        <v>0</v>
      </c>
      <c r="AA39" s="25">
        <v>0</v>
      </c>
      <c r="AB39" s="25">
        <v>0</v>
      </c>
      <c r="AC39" s="25" t="s">
        <v>6556</v>
      </c>
      <c r="AD39" s="28" t="s">
        <v>6581</v>
      </c>
      <c r="AE39" s="25" t="s">
        <v>6582</v>
      </c>
      <c r="AF39" s="28" t="s">
        <v>6581</v>
      </c>
      <c r="AG39" s="25" t="s">
        <v>6430</v>
      </c>
      <c r="AH39" s="25" t="s">
        <v>6583</v>
      </c>
      <c r="AI39" s="28" t="s">
        <v>6425</v>
      </c>
      <c r="AJ39" s="28" t="s">
        <v>6581</v>
      </c>
      <c r="AK39" s="28" t="s">
        <v>6584</v>
      </c>
      <c r="AL39" s="25" t="s">
        <v>6585</v>
      </c>
      <c r="AM39" s="25" t="s">
        <v>6586</v>
      </c>
      <c r="AN39" s="25" t="s">
        <v>6586</v>
      </c>
      <c r="AO39" s="25" t="s">
        <v>6558</v>
      </c>
      <c r="AP39" s="25" t="s">
        <v>6587</v>
      </c>
      <c r="AQ39" s="25" t="s">
        <v>6544</v>
      </c>
    </row>
    <row r="40" spans="1:43" ht="13.5" customHeight="1">
      <c r="A40" s="25" t="s">
        <v>1138</v>
      </c>
      <c r="B40" s="26" t="str">
        <f>HYPERLINK("http://flybase.org/reports/"&amp;VLOOKUP(Table3[[#This Row],[gene]],'Flybqse ID for link'!A:B,2,FALSE)&amp;".html",Table3[[#This Row],[gene]])</f>
        <v>CG17404</v>
      </c>
      <c r="C40" s="25">
        <v>0</v>
      </c>
      <c r="D40" s="25" t="str">
        <f>VLOOKUP(A40,'Flybase batch'!$A:$E,2,FALSE)</f>
        <v>-</v>
      </c>
      <c r="E40" s="25">
        <f>COUNTIF('Genes Expressed in larvae only'!A:A,Table3[[#This Row],[gene]])</f>
        <v>0</v>
      </c>
      <c r="F40" s="35" t="str">
        <f>VLOOKUP(A40,'Flybase batch'!$A:$E,3,FALSE)</f>
        <v>proteolysis</v>
      </c>
      <c r="G40" s="35" t="str">
        <f>VLOOKUP(A40,'Flybase batch'!$A:$E,4,FALSE)</f>
        <v>-</v>
      </c>
      <c r="H40" s="35" t="s">
        <v>13531</v>
      </c>
      <c r="I40" s="35" t="s">
        <v>15321</v>
      </c>
      <c r="J40" s="35" t="s">
        <v>13842</v>
      </c>
      <c r="K40" s="30" t="str">
        <f>VLOOKUP(A40,'SignalP unique values'!A:D,2,FALSE)</f>
        <v>Y</v>
      </c>
      <c r="L40" s="30" t="str">
        <f>VLOOKUP(A40,'SignalP unique values'!A:D,3,FALSE)</f>
        <v>between 20 and 21</v>
      </c>
      <c r="M40" s="30" t="str">
        <f>VLOOKUP(A40,'SignalP unique values'!A:D,4,FALSE)</f>
        <v>VFG-RLN</v>
      </c>
      <c r="N40" s="26" t="s">
        <v>6140</v>
      </c>
      <c r="O40" s="25">
        <v>0</v>
      </c>
      <c r="P40" s="25">
        <v>0</v>
      </c>
      <c r="Q40" s="25">
        <v>0</v>
      </c>
      <c r="R40" s="25">
        <v>0</v>
      </c>
      <c r="S40" s="25">
        <v>0</v>
      </c>
      <c r="T40" s="25">
        <v>0</v>
      </c>
      <c r="U40" s="25">
        <v>0</v>
      </c>
      <c r="V40" s="25">
        <v>0</v>
      </c>
      <c r="W40" s="27">
        <v>1</v>
      </c>
      <c r="X40" s="25">
        <v>0</v>
      </c>
      <c r="Y40" s="25">
        <v>0</v>
      </c>
      <c r="Z40" s="27">
        <v>1</v>
      </c>
      <c r="AA40" s="27">
        <v>1</v>
      </c>
      <c r="AB40" s="25">
        <v>0</v>
      </c>
      <c r="AC40" s="25" t="s">
        <v>8203</v>
      </c>
      <c r="AD40" s="25" t="s">
        <v>8239</v>
      </c>
      <c r="AE40" s="25" t="s">
        <v>7205</v>
      </c>
      <c r="AF40" s="25" t="s">
        <v>6549</v>
      </c>
      <c r="AG40" s="25" t="s">
        <v>7386</v>
      </c>
      <c r="AH40" s="25" t="s">
        <v>8721</v>
      </c>
      <c r="AI40" s="25" t="s">
        <v>7918</v>
      </c>
      <c r="AJ40" s="25" t="s">
        <v>7124</v>
      </c>
      <c r="AK40" s="25" t="s">
        <v>8722</v>
      </c>
      <c r="AL40" s="27" t="s">
        <v>8723</v>
      </c>
      <c r="AM40" s="25" t="s">
        <v>8387</v>
      </c>
      <c r="AN40" s="25" t="s">
        <v>6719</v>
      </c>
      <c r="AO40" s="27" t="s">
        <v>7994</v>
      </c>
      <c r="AP40" s="27" t="s">
        <v>8724</v>
      </c>
      <c r="AQ40" s="25" t="s">
        <v>8725</v>
      </c>
    </row>
    <row r="41" spans="1:43" ht="13.5" customHeight="1">
      <c r="A41" s="25" t="s">
        <v>604</v>
      </c>
      <c r="B41" s="26" t="str">
        <f>HYPERLINK("http://flybase.org/reports/"&amp;VLOOKUP(Table3[[#This Row],[gene]],'Flybqse ID for link'!A:B,2,FALSE)&amp;".html",Table3[[#This Row],[gene]])</f>
        <v>CG33128</v>
      </c>
      <c r="C41" s="25">
        <v>0</v>
      </c>
      <c r="D41" s="25" t="str">
        <f>VLOOKUP(A41,'Flybase batch'!$A:$E,2,FALSE)</f>
        <v>-</v>
      </c>
      <c r="E41" s="25">
        <f>COUNTIF('Genes Expressed in larvae only'!A:A,Table3[[#This Row],[gene]])</f>
        <v>0</v>
      </c>
      <c r="F41" s="35" t="str">
        <f>VLOOKUP(A41,'Flybase batch'!$A:$E,3,FALSE)</f>
        <v>proteolysis</v>
      </c>
      <c r="G41" s="35" t="str">
        <f>VLOOKUP(A41,'Flybase batch'!$A:$E,4,FALSE)</f>
        <v>-</v>
      </c>
      <c r="H41" s="35" t="s">
        <v>13594</v>
      </c>
      <c r="I41" s="35" t="s">
        <v>15311</v>
      </c>
      <c r="J41" s="35" t="s">
        <v>9</v>
      </c>
      <c r="K41" s="30" t="str">
        <f>VLOOKUP(A41,'SignalP unique values'!A:D,2,FALSE)</f>
        <v>Y</v>
      </c>
      <c r="L41" s="30" t="str">
        <f>VLOOKUP(A41,'SignalP unique values'!A:D,3,FALSE)</f>
        <v>between 16 and 17</v>
      </c>
      <c r="M41" s="30" t="str">
        <f>VLOOKUP(A41,'SignalP unique values'!A:D,4,FALSE)</f>
        <v>VSA-EIH</v>
      </c>
      <c r="N41" s="26" t="s">
        <v>5740</v>
      </c>
      <c r="O41" s="25">
        <v>0</v>
      </c>
      <c r="P41" s="25">
        <v>0</v>
      </c>
      <c r="Q41" s="25">
        <v>0</v>
      </c>
      <c r="R41" s="25">
        <v>0</v>
      </c>
      <c r="S41" s="25">
        <v>0</v>
      </c>
      <c r="T41" s="27">
        <v>1</v>
      </c>
      <c r="U41" s="25">
        <v>0</v>
      </c>
      <c r="V41" s="25">
        <v>0</v>
      </c>
      <c r="W41" s="25">
        <v>0</v>
      </c>
      <c r="X41" s="25">
        <v>0</v>
      </c>
      <c r="Y41" s="25">
        <v>0</v>
      </c>
      <c r="Z41" s="25">
        <v>0</v>
      </c>
      <c r="AA41" s="25">
        <v>0</v>
      </c>
      <c r="AB41" s="25">
        <v>0</v>
      </c>
      <c r="AC41" s="25" t="s">
        <v>6598</v>
      </c>
      <c r="AD41" s="25" t="s">
        <v>6427</v>
      </c>
      <c r="AE41" s="25" t="s">
        <v>6710</v>
      </c>
      <c r="AF41" s="25" t="s">
        <v>7659</v>
      </c>
      <c r="AG41" s="25" t="s">
        <v>8833</v>
      </c>
      <c r="AH41" s="25" t="s">
        <v>6798</v>
      </c>
      <c r="AI41" s="27" t="s">
        <v>8304</v>
      </c>
      <c r="AJ41" s="25" t="s">
        <v>8156</v>
      </c>
      <c r="AK41" s="25" t="s">
        <v>10077</v>
      </c>
      <c r="AL41" s="25" t="s">
        <v>7044</v>
      </c>
      <c r="AM41" s="25" t="s">
        <v>10078</v>
      </c>
      <c r="AN41" s="25" t="s">
        <v>10079</v>
      </c>
      <c r="AO41" s="25" t="s">
        <v>7644</v>
      </c>
      <c r="AP41" s="25" t="s">
        <v>7781</v>
      </c>
      <c r="AQ41" s="25" t="s">
        <v>8979</v>
      </c>
    </row>
    <row r="42" spans="1:43" ht="13.5" customHeight="1">
      <c r="A42" s="25" t="s">
        <v>1351</v>
      </c>
      <c r="B42" s="26" t="str">
        <f>HYPERLINK("http://flybase.org/reports/"&amp;VLOOKUP(Table3[[#This Row],[gene]],'Flybqse ID for link'!A:B,2,FALSE)&amp;".html",Table3[[#This Row],[gene]])</f>
        <v>CG3650</v>
      </c>
      <c r="C42" s="25">
        <v>0</v>
      </c>
      <c r="D42" s="25" t="str">
        <f>VLOOKUP(A42,'Flybase batch'!$A:$E,2,FALSE)</f>
        <v>-</v>
      </c>
      <c r="E42" s="25">
        <f>COUNTIF('Genes Expressed in larvae only'!A:A,Table3[[#This Row],[gene]])</f>
        <v>0</v>
      </c>
      <c r="F42" s="35" t="str">
        <f>VLOOKUP(A42,'Flybase batch'!$A:$E,3,FALSE)</f>
        <v>proteolysis</v>
      </c>
      <c r="G42" s="35" t="str">
        <f>VLOOKUP(A42,'Flybase batch'!$A:$E,4,FALSE)</f>
        <v>-</v>
      </c>
      <c r="H42" s="35" t="s">
        <v>13531</v>
      </c>
      <c r="I42" s="35" t="s">
        <v>15321</v>
      </c>
      <c r="J42" s="35" t="s">
        <v>13842</v>
      </c>
      <c r="K42" s="30" t="str">
        <f>VLOOKUP(A42,'SignalP unique values'!A:D,2,FALSE)</f>
        <v>Y</v>
      </c>
      <c r="L42" s="30" t="str">
        <f>VLOOKUP(A42,'SignalP unique values'!A:D,3,FALSE)</f>
        <v>between 20 and 21</v>
      </c>
      <c r="M42" s="30" t="str">
        <f>VLOOKUP(A42,'SignalP unique values'!A:D,4,FALSE)</f>
        <v>ASG-QIQ</v>
      </c>
      <c r="N42" s="26" t="s">
        <v>5811</v>
      </c>
      <c r="O42" s="25">
        <v>0</v>
      </c>
      <c r="P42" s="25">
        <v>0</v>
      </c>
      <c r="Q42" s="25">
        <v>0</v>
      </c>
      <c r="R42" s="25">
        <v>0</v>
      </c>
      <c r="S42" s="25">
        <v>0</v>
      </c>
      <c r="T42" s="28">
        <v>-1</v>
      </c>
      <c r="U42" s="25">
        <v>0</v>
      </c>
      <c r="V42" s="25">
        <v>0</v>
      </c>
      <c r="W42" s="25">
        <v>0</v>
      </c>
      <c r="X42" s="25">
        <v>0</v>
      </c>
      <c r="Y42" s="25">
        <v>0</v>
      </c>
      <c r="Z42" s="25">
        <v>0</v>
      </c>
      <c r="AA42" s="25">
        <v>0</v>
      </c>
      <c r="AB42" s="25">
        <v>0</v>
      </c>
      <c r="AC42" s="25" t="s">
        <v>6598</v>
      </c>
      <c r="AD42" s="25" t="s">
        <v>6470</v>
      </c>
      <c r="AE42" s="25" t="s">
        <v>10191</v>
      </c>
      <c r="AF42" s="25" t="s">
        <v>8345</v>
      </c>
      <c r="AG42" s="25" t="s">
        <v>9955</v>
      </c>
      <c r="AH42" s="25" t="s">
        <v>6429</v>
      </c>
      <c r="AI42" s="28" t="s">
        <v>9670</v>
      </c>
      <c r="AJ42" s="25" t="s">
        <v>6715</v>
      </c>
      <c r="AK42" s="25" t="s">
        <v>10360</v>
      </c>
      <c r="AL42" s="25" t="s">
        <v>10361</v>
      </c>
      <c r="AM42" s="25" t="s">
        <v>8587</v>
      </c>
      <c r="AN42" s="25" t="s">
        <v>10362</v>
      </c>
      <c r="AO42" s="25" t="s">
        <v>7885</v>
      </c>
      <c r="AP42" s="25" t="s">
        <v>8080</v>
      </c>
      <c r="AQ42" s="25" t="s">
        <v>10363</v>
      </c>
    </row>
    <row r="43" spans="1:43" ht="13.5" customHeight="1">
      <c r="A43" s="25" t="s">
        <v>150</v>
      </c>
      <c r="B43" s="26" t="str">
        <f>HYPERLINK("http://flybase.org/reports/"&amp;VLOOKUP(Table3[[#This Row],[gene]],'Flybqse ID for link'!A:B,2,FALSE)&amp;".html",Table3[[#This Row],[gene]])</f>
        <v>CG11159</v>
      </c>
      <c r="C43" s="25">
        <v>0</v>
      </c>
      <c r="D43" s="25" t="str">
        <f>VLOOKUP(A43,'Flybase batch'!$A:$E,2,FALSE)</f>
        <v>-</v>
      </c>
      <c r="E43" s="25">
        <f>COUNTIF('Genes Expressed in larvae only'!A:A,Table3[[#This Row],[gene]])</f>
        <v>0</v>
      </c>
      <c r="F43" s="35" t="str">
        <f>VLOOKUP(A43,'Flybase batch'!$A:$E,3,FALSE)</f>
        <v>autophagic cell death salivary gland cell autophagic cell death antimicrobial humoral response</v>
      </c>
      <c r="G43" s="35" t="str">
        <f>VLOOKUP(A43,'Flybase batch'!$A:$E,4,FALSE)</f>
        <v>-</v>
      </c>
      <c r="H43" s="35" t="s">
        <v>13557</v>
      </c>
      <c r="I43" s="35" t="s">
        <v>15324</v>
      </c>
      <c r="J43" s="35" t="s">
        <v>9</v>
      </c>
      <c r="K43" s="30" t="str">
        <f>VLOOKUP(A43,'SignalP unique values'!A:D,2,FALSE)</f>
        <v>Y</v>
      </c>
      <c r="L43" s="30" t="str">
        <f>VLOOKUP(A43,'SignalP unique values'!A:D,3,FALSE)</f>
        <v>between 27 and 28</v>
      </c>
      <c r="M43" s="30" t="str">
        <f>VLOOKUP(A43,'SignalP unique values'!A:D,4,FALSE)</f>
        <v>TES-KLL</v>
      </c>
      <c r="N43" s="26" t="s">
        <v>6102</v>
      </c>
      <c r="O43" s="27">
        <v>1</v>
      </c>
      <c r="P43" s="25">
        <v>0</v>
      </c>
      <c r="Q43" s="25">
        <v>0</v>
      </c>
      <c r="R43" s="25">
        <v>0</v>
      </c>
      <c r="S43" s="25">
        <v>0</v>
      </c>
      <c r="T43" s="27">
        <v>1</v>
      </c>
      <c r="U43" s="25">
        <v>0</v>
      </c>
      <c r="V43" s="25">
        <v>0</v>
      </c>
      <c r="W43" s="25">
        <v>0</v>
      </c>
      <c r="X43" s="25">
        <v>0</v>
      </c>
      <c r="Y43" s="25">
        <v>0</v>
      </c>
      <c r="Z43" s="27">
        <v>1</v>
      </c>
      <c r="AA43" s="25">
        <v>0</v>
      </c>
      <c r="AB43" s="25">
        <v>0</v>
      </c>
      <c r="AC43" s="25" t="s">
        <v>6469</v>
      </c>
      <c r="AD43" s="27" t="s">
        <v>7006</v>
      </c>
      <c r="AE43" s="25" t="s">
        <v>7007</v>
      </c>
      <c r="AF43" s="25" t="s">
        <v>7008</v>
      </c>
      <c r="AG43" s="25" t="s">
        <v>6773</v>
      </c>
      <c r="AH43" s="25" t="s">
        <v>6596</v>
      </c>
      <c r="AI43" s="27" t="s">
        <v>6773</v>
      </c>
      <c r="AJ43" s="25" t="s">
        <v>7009</v>
      </c>
      <c r="AK43" s="25" t="s">
        <v>7010</v>
      </c>
      <c r="AL43" s="25" t="s">
        <v>7011</v>
      </c>
      <c r="AM43" s="25" t="s">
        <v>7012</v>
      </c>
      <c r="AN43" s="25" t="s">
        <v>7013</v>
      </c>
      <c r="AO43" s="27" t="s">
        <v>7014</v>
      </c>
      <c r="AP43" s="25" t="s">
        <v>7015</v>
      </c>
      <c r="AQ43" s="25" t="s">
        <v>7016</v>
      </c>
    </row>
    <row r="44" spans="1:43" ht="13.5" customHeight="1">
      <c r="A44" s="25" t="s">
        <v>280</v>
      </c>
      <c r="B44" s="26" t="str">
        <f>HYPERLINK("http://flybase.org/reports/"&amp;VLOOKUP(Table3[[#This Row],[gene]],'Flybqse ID for link'!A:B,2,FALSE)&amp;".html",Table3[[#This Row],[gene]])</f>
        <v>CG34139</v>
      </c>
      <c r="C44" s="25">
        <v>0</v>
      </c>
      <c r="D44" s="25" t="str">
        <f>VLOOKUP(A44,'Flybase batch'!$A:$E,2,FALSE)</f>
        <v>-</v>
      </c>
      <c r="E44" s="25">
        <f>COUNTIF('Genes Expressed in larvae only'!A:A,Table3[[#This Row],[gene]])</f>
        <v>0</v>
      </c>
      <c r="F44" s="35" t="str">
        <f>VLOOKUP(A44,'Flybase batch'!$A:$E,3,FALSE)</f>
        <v>-</v>
      </c>
      <c r="G44" s="35" t="str">
        <f>VLOOKUP(A44,'Flybase batch'!$A:$E,4,FALSE)</f>
        <v>-</v>
      </c>
      <c r="H44" s="35" t="s">
        <v>13581</v>
      </c>
      <c r="I44" s="35" t="s">
        <v>15316</v>
      </c>
      <c r="J44" s="35" t="s">
        <v>9</v>
      </c>
      <c r="K44" s="30" t="str">
        <f>VLOOKUP(A44,'SignalP unique values'!A:D,2,FALSE)</f>
        <v>Y</v>
      </c>
      <c r="L44" s="30" t="str">
        <f>VLOOKUP(A44,'SignalP unique values'!A:D,3,FALSE)</f>
        <v>between 28 and 29</v>
      </c>
      <c r="M44" s="30" t="str">
        <f>VLOOKUP(A44,'SignalP unique values'!A:D,4,FALSE)</f>
        <v>AGA-STA</v>
      </c>
      <c r="N44" s="26" t="s">
        <v>6132</v>
      </c>
      <c r="O44" s="27">
        <v>1</v>
      </c>
      <c r="P44" s="25">
        <v>0</v>
      </c>
      <c r="Q44" s="25">
        <v>0</v>
      </c>
      <c r="R44" s="25">
        <v>0</v>
      </c>
      <c r="S44" s="25">
        <v>0</v>
      </c>
      <c r="T44" s="25">
        <v>0</v>
      </c>
      <c r="U44" s="25">
        <v>0</v>
      </c>
      <c r="V44" s="25">
        <v>0</v>
      </c>
      <c r="W44" s="25">
        <v>0</v>
      </c>
      <c r="X44" s="25">
        <v>0</v>
      </c>
      <c r="Y44" s="25">
        <v>0</v>
      </c>
      <c r="Z44" s="27">
        <v>1</v>
      </c>
      <c r="AA44" s="25">
        <v>0</v>
      </c>
      <c r="AB44" s="25">
        <v>0</v>
      </c>
      <c r="AC44" s="25" t="s">
        <v>6547</v>
      </c>
      <c r="AD44" s="27" t="s">
        <v>10270</v>
      </c>
      <c r="AE44" s="25" t="s">
        <v>8979</v>
      </c>
      <c r="AF44" s="25" t="s">
        <v>8461</v>
      </c>
      <c r="AG44" s="25" t="s">
        <v>6461</v>
      </c>
      <c r="AH44" s="25" t="s">
        <v>8947</v>
      </c>
      <c r="AI44" s="25" t="s">
        <v>9275</v>
      </c>
      <c r="AJ44" s="25" t="s">
        <v>7226</v>
      </c>
      <c r="AK44" s="25" t="s">
        <v>6769</v>
      </c>
      <c r="AL44" s="25" t="s">
        <v>6435</v>
      </c>
      <c r="AM44" s="25" t="s">
        <v>6646</v>
      </c>
      <c r="AN44" s="25" t="s">
        <v>6541</v>
      </c>
      <c r="AO44" s="27" t="s">
        <v>10271</v>
      </c>
      <c r="AP44" s="25" t="s">
        <v>6470</v>
      </c>
      <c r="AQ44" s="25" t="s">
        <v>7374</v>
      </c>
    </row>
    <row r="45" spans="1:43" ht="13.5" customHeight="1">
      <c r="A45" s="25" t="s">
        <v>1513</v>
      </c>
      <c r="B45" s="26" t="str">
        <f>HYPERLINK("http://flybase.org/reports/"&amp;VLOOKUP(Table3[[#This Row],[gene]],'Flybqse ID for link'!A:B,2,FALSE)&amp;".html",Table3[[#This Row],[gene]])</f>
        <v>CG9294</v>
      </c>
      <c r="C45" s="25">
        <v>0</v>
      </c>
      <c r="D45" s="25" t="str">
        <f>VLOOKUP(A45,'Flybase batch'!$A:$E,2,FALSE)</f>
        <v>-</v>
      </c>
      <c r="E45" s="25">
        <f>COUNTIF('Genes Expressed in larvae only'!A:A,Table3[[#This Row],[gene]])</f>
        <v>0</v>
      </c>
      <c r="F45" s="35" t="str">
        <f>VLOOKUP(A45,'Flybase batch'!$A:$E,3,FALSE)</f>
        <v>proteolysis</v>
      </c>
      <c r="G45" s="35" t="str">
        <f>VLOOKUP(A45,'Flybase batch'!$A:$E,4,FALSE)</f>
        <v>-</v>
      </c>
      <c r="H45" s="35" t="s">
        <v>13531</v>
      </c>
      <c r="I45" s="35" t="s">
        <v>15321</v>
      </c>
      <c r="J45" s="35" t="s">
        <v>13842</v>
      </c>
      <c r="K45" s="30" t="str">
        <f>VLOOKUP(A45,'SignalP unique values'!A:D,2,FALSE)</f>
        <v>Y</v>
      </c>
      <c r="L45" s="30" t="str">
        <f>VLOOKUP(A45,'SignalP unique values'!A:D,3,FALSE)</f>
        <v>between 17 and 18</v>
      </c>
      <c r="M45" s="30" t="str">
        <f>VLOOKUP(A45,'SignalP unique values'!A:D,4,FALSE)</f>
        <v>CSG-STE</v>
      </c>
      <c r="N45" s="26" t="s">
        <v>6258</v>
      </c>
      <c r="O45" s="25">
        <v>0</v>
      </c>
      <c r="P45" s="25">
        <v>0</v>
      </c>
      <c r="Q45" s="25">
        <v>0</v>
      </c>
      <c r="R45" s="25">
        <v>0</v>
      </c>
      <c r="S45" s="25">
        <v>0</v>
      </c>
      <c r="T45" s="27">
        <v>1</v>
      </c>
      <c r="U45" s="25">
        <v>0</v>
      </c>
      <c r="V45" s="25">
        <v>0</v>
      </c>
      <c r="W45" s="25">
        <v>0</v>
      </c>
      <c r="X45" s="25">
        <v>0</v>
      </c>
      <c r="Y45" s="25">
        <v>0</v>
      </c>
      <c r="Z45" s="25">
        <v>0</v>
      </c>
      <c r="AA45" s="25">
        <v>0</v>
      </c>
      <c r="AB45" s="25">
        <v>0</v>
      </c>
      <c r="AC45" s="25" t="s">
        <v>6547</v>
      </c>
      <c r="AD45" s="25" t="s">
        <v>7043</v>
      </c>
      <c r="AE45" s="25" t="s">
        <v>6430</v>
      </c>
      <c r="AF45" s="25" t="s">
        <v>12836</v>
      </c>
      <c r="AG45" s="25" t="s">
        <v>7407</v>
      </c>
      <c r="AH45" s="25" t="s">
        <v>8403</v>
      </c>
      <c r="AI45" s="27" t="s">
        <v>8232</v>
      </c>
      <c r="AJ45" s="25" t="s">
        <v>6430</v>
      </c>
      <c r="AK45" s="25" t="s">
        <v>7405</v>
      </c>
      <c r="AL45" s="25" t="s">
        <v>12837</v>
      </c>
      <c r="AM45" s="25" t="s">
        <v>6646</v>
      </c>
      <c r="AN45" s="25" t="s">
        <v>6586</v>
      </c>
      <c r="AO45" s="25" t="s">
        <v>6477</v>
      </c>
      <c r="AP45" s="25" t="s">
        <v>6563</v>
      </c>
      <c r="AQ45" s="25" t="s">
        <v>7769</v>
      </c>
    </row>
    <row r="46" spans="1:43" ht="13.5" customHeight="1">
      <c r="A46" s="25" t="s">
        <v>280</v>
      </c>
      <c r="B46" s="26" t="str">
        <f>HYPERLINK("http://flybase.org/reports/"&amp;VLOOKUP(Table3[[#This Row],[gene]],'Flybqse ID for link'!A:B,2,FALSE)&amp;".html",Table3[[#This Row],[gene]])</f>
        <v>CG34139</v>
      </c>
      <c r="C46" s="25">
        <v>0</v>
      </c>
      <c r="D46" s="25" t="str">
        <f>VLOOKUP(A46,'Flybase batch'!$A:$E,2,FALSE)</f>
        <v>-</v>
      </c>
      <c r="E46" s="25">
        <f>COUNTIF('Genes Expressed in larvae only'!A:A,Table3[[#This Row],[gene]])</f>
        <v>0</v>
      </c>
      <c r="F46" s="35" t="str">
        <f>VLOOKUP(A46,'Flybase batch'!$A:$E,3,FALSE)</f>
        <v>-</v>
      </c>
      <c r="G46" s="35" t="str">
        <f>VLOOKUP(A46,'Flybase batch'!$A:$E,4,FALSE)</f>
        <v>-</v>
      </c>
      <c r="H46" s="35" t="s">
        <v>13581</v>
      </c>
      <c r="I46" s="35" t="s">
        <v>15316</v>
      </c>
      <c r="J46" s="35" t="s">
        <v>9</v>
      </c>
      <c r="K46" s="30" t="str">
        <f>VLOOKUP(A46,'SignalP unique values'!A:D,2,FALSE)</f>
        <v>Y</v>
      </c>
      <c r="L46" s="30" t="str">
        <f>VLOOKUP(A46,'SignalP unique values'!A:D,3,FALSE)</f>
        <v>between 28 and 29</v>
      </c>
      <c r="M46" s="30" t="str">
        <f>VLOOKUP(A46,'SignalP unique values'!A:D,4,FALSE)</f>
        <v>AGA-STA</v>
      </c>
      <c r="N46" s="26" t="s">
        <v>6380</v>
      </c>
      <c r="O46" s="25">
        <v>0</v>
      </c>
      <c r="P46" s="25">
        <v>0</v>
      </c>
      <c r="Q46" s="25">
        <v>0</v>
      </c>
      <c r="R46" s="25">
        <v>0</v>
      </c>
      <c r="S46" s="25">
        <v>0</v>
      </c>
      <c r="T46" s="25">
        <v>0</v>
      </c>
      <c r="U46" s="25">
        <v>0</v>
      </c>
      <c r="V46" s="27">
        <v>1</v>
      </c>
      <c r="W46" s="25">
        <v>0</v>
      </c>
      <c r="X46" s="25">
        <v>0</v>
      </c>
      <c r="Y46" s="25">
        <v>0</v>
      </c>
      <c r="Z46" s="25">
        <v>0</v>
      </c>
      <c r="AA46" s="25">
        <v>0</v>
      </c>
      <c r="AB46" s="25">
        <v>0</v>
      </c>
      <c r="AC46" s="25" t="s">
        <v>8206</v>
      </c>
      <c r="AD46" s="25" t="s">
        <v>7121</v>
      </c>
      <c r="AE46" s="25" t="s">
        <v>7627</v>
      </c>
      <c r="AF46" s="25" t="s">
        <v>8357</v>
      </c>
      <c r="AG46" s="25" t="s">
        <v>6425</v>
      </c>
      <c r="AH46" s="25" t="s">
        <v>7530</v>
      </c>
      <c r="AI46" s="25" t="s">
        <v>6865</v>
      </c>
      <c r="AJ46" s="25" t="s">
        <v>6792</v>
      </c>
      <c r="AK46" s="27" t="s">
        <v>10196</v>
      </c>
      <c r="AL46" s="25" t="s">
        <v>10272</v>
      </c>
      <c r="AM46" s="25" t="s">
        <v>6424</v>
      </c>
      <c r="AN46" s="25" t="s">
        <v>7649</v>
      </c>
      <c r="AO46" s="25" t="s">
        <v>6464</v>
      </c>
      <c r="AP46" s="25" t="s">
        <v>8077</v>
      </c>
      <c r="AQ46" s="25" t="s">
        <v>7007</v>
      </c>
    </row>
    <row r="47" spans="1:43" ht="13.5" customHeight="1">
      <c r="A47" s="25" t="s">
        <v>905</v>
      </c>
      <c r="B47" s="26" t="str">
        <f>HYPERLINK("http://flybase.org/reports/"&amp;VLOOKUP(Table3[[#This Row],[gene]],'Flybqse ID for link'!A:B,2,FALSE)&amp;".html",Table3[[#This Row],[gene]])</f>
        <v>CG6696</v>
      </c>
      <c r="C47" s="25">
        <v>0</v>
      </c>
      <c r="D47" s="25" t="str">
        <f>VLOOKUP(A47,'Flybase batch'!$A:$E,2,FALSE)</f>
        <v>-</v>
      </c>
      <c r="E47" s="25">
        <f>COUNTIF('Genes Expressed in larvae only'!A:A,Table3[[#This Row],[gene]])</f>
        <v>0</v>
      </c>
      <c r="F47" s="35" t="str">
        <f>VLOOKUP(A47,'Flybase batch'!$A:$E,3,FALSE)</f>
        <v>proteolysis</v>
      </c>
      <c r="G47" s="35" t="str">
        <f>VLOOKUP(A47,'Flybase batch'!$A:$E,4,FALSE)</f>
        <v>meprin A complex</v>
      </c>
      <c r="H47" s="35" t="s">
        <v>13539</v>
      </c>
      <c r="I47" s="35" t="s">
        <v>15325</v>
      </c>
      <c r="J47" s="35" t="s">
        <v>9</v>
      </c>
      <c r="K47" s="30" t="str">
        <f>VLOOKUP(A47,'SignalP unique values'!A:D,2,FALSE)</f>
        <v>Y</v>
      </c>
      <c r="L47" s="30" t="str">
        <f>VLOOKUP(A47,'SignalP unique values'!A:D,3,FALSE)</f>
        <v>between 21 and 22</v>
      </c>
      <c r="M47" s="30" t="str">
        <f>VLOOKUP(A47,'SignalP unique values'!A:D,4,FALSE)</f>
        <v>ALA-LSA</v>
      </c>
      <c r="N47" s="26" t="s">
        <v>6356</v>
      </c>
      <c r="O47" s="25">
        <v>0</v>
      </c>
      <c r="P47" s="25">
        <v>0</v>
      </c>
      <c r="Q47" s="25">
        <v>0</v>
      </c>
      <c r="R47" s="25">
        <v>0</v>
      </c>
      <c r="S47" s="25">
        <v>0</v>
      </c>
      <c r="T47" s="28">
        <v>-1</v>
      </c>
      <c r="U47" s="25">
        <v>0</v>
      </c>
      <c r="V47" s="25">
        <v>0</v>
      </c>
      <c r="W47" s="25">
        <v>0</v>
      </c>
      <c r="X47" s="25">
        <v>0</v>
      </c>
      <c r="Y47" s="25">
        <v>0</v>
      </c>
      <c r="Z47" s="25">
        <v>0</v>
      </c>
      <c r="AA47" s="25">
        <v>0</v>
      </c>
      <c r="AB47" s="25">
        <v>0</v>
      </c>
      <c r="AC47" s="25" t="s">
        <v>8690</v>
      </c>
      <c r="AD47" s="25" t="s">
        <v>7128</v>
      </c>
      <c r="AE47" s="25" t="s">
        <v>7050</v>
      </c>
      <c r="AF47" s="25" t="s">
        <v>8507</v>
      </c>
      <c r="AG47" s="25" t="s">
        <v>6430</v>
      </c>
      <c r="AH47" s="25" t="s">
        <v>6586</v>
      </c>
      <c r="AI47" s="28" t="s">
        <v>6715</v>
      </c>
      <c r="AJ47" s="25" t="s">
        <v>6715</v>
      </c>
      <c r="AK47" s="25" t="s">
        <v>6646</v>
      </c>
      <c r="AL47" s="25" t="s">
        <v>6646</v>
      </c>
      <c r="AM47" s="25" t="s">
        <v>6477</v>
      </c>
      <c r="AN47" s="25" t="s">
        <v>6453</v>
      </c>
      <c r="AO47" s="25" t="s">
        <v>6453</v>
      </c>
      <c r="AP47" s="25" t="s">
        <v>8461</v>
      </c>
      <c r="AQ47" s="25" t="s">
        <v>11110</v>
      </c>
    </row>
    <row r="48" spans="1:43" ht="13.5" customHeight="1">
      <c r="A48" s="25" t="s">
        <v>340</v>
      </c>
      <c r="B48" s="26" t="str">
        <f>HYPERLINK("http://flybase.org/reports/"&amp;VLOOKUP(Table3[[#This Row],[gene]],'Flybqse ID for link'!A:B,2,FALSE)&amp;".html",Table3[[#This Row],[gene]])</f>
        <v>CG14507</v>
      </c>
      <c r="C48" s="25">
        <v>0</v>
      </c>
      <c r="D48" s="25" t="str">
        <f>VLOOKUP(A48,'Flybase batch'!$A:$E,2,FALSE)</f>
        <v>-</v>
      </c>
      <c r="E48" s="25">
        <f>COUNTIF('Genes Expressed in larvae only'!A:A,Table3[[#This Row],[gene]])</f>
        <v>0</v>
      </c>
      <c r="F48" s="35" t="str">
        <f>VLOOKUP(A48,'Flybase batch'!$A:$E,3,FALSE)</f>
        <v>phospholipid metabolic process lipid catabolic process</v>
      </c>
      <c r="G48" s="35" t="str">
        <f>VLOOKUP(A48,'Flybase batch'!$A:$E,4,FALSE)</f>
        <v>-</v>
      </c>
      <c r="H48" s="35" t="s">
        <v>13586</v>
      </c>
      <c r="I48" s="35" t="s">
        <v>15313</v>
      </c>
      <c r="J48" s="35" t="s">
        <v>9</v>
      </c>
      <c r="K48" s="30" t="str">
        <f>VLOOKUP(A48,'SignalP unique values'!A:D,2,FALSE)</f>
        <v>Y</v>
      </c>
      <c r="L48" s="30" t="str">
        <f>VLOOKUP(A48,'SignalP unique values'!A:D,3,FALSE)</f>
        <v>between 20 and 21</v>
      </c>
      <c r="M48" s="30" t="str">
        <f>VLOOKUP(A48,'SignalP unique values'!A:D,4,FALSE)</f>
        <v>ASG-AAN</v>
      </c>
      <c r="N48" s="26" t="s">
        <v>5951</v>
      </c>
      <c r="O48" s="25">
        <v>0</v>
      </c>
      <c r="P48" s="25">
        <v>0</v>
      </c>
      <c r="Q48" s="25">
        <v>0</v>
      </c>
      <c r="R48" s="25">
        <v>0</v>
      </c>
      <c r="S48" s="25">
        <v>0</v>
      </c>
      <c r="T48" s="27">
        <v>1</v>
      </c>
      <c r="U48" s="25">
        <v>0</v>
      </c>
      <c r="V48" s="25">
        <v>0</v>
      </c>
      <c r="W48" s="25">
        <v>0</v>
      </c>
      <c r="X48" s="25">
        <v>0</v>
      </c>
      <c r="Y48" s="27">
        <v>1</v>
      </c>
      <c r="Z48" s="25">
        <v>0</v>
      </c>
      <c r="AA48" s="25">
        <v>0</v>
      </c>
      <c r="AB48" s="25">
        <v>0</v>
      </c>
      <c r="AC48" s="25" t="s">
        <v>7988</v>
      </c>
      <c r="AD48" s="25" t="s">
        <v>7989</v>
      </c>
      <c r="AE48" s="25" t="s">
        <v>7990</v>
      </c>
      <c r="AF48" s="25" t="s">
        <v>7991</v>
      </c>
      <c r="AG48" s="25" t="s">
        <v>7992</v>
      </c>
      <c r="AH48" s="25" t="s">
        <v>7206</v>
      </c>
      <c r="AI48" s="27" t="s">
        <v>7993</v>
      </c>
      <c r="AJ48" s="25" t="s">
        <v>7994</v>
      </c>
      <c r="AK48" s="25" t="s">
        <v>7759</v>
      </c>
      <c r="AL48" s="25" t="s">
        <v>7995</v>
      </c>
      <c r="AM48" s="25" t="s">
        <v>7546</v>
      </c>
      <c r="AN48" s="27" t="s">
        <v>7996</v>
      </c>
      <c r="AO48" s="25" t="s">
        <v>7997</v>
      </c>
      <c r="AP48" s="25" t="s">
        <v>7998</v>
      </c>
      <c r="AQ48" s="25" t="s">
        <v>7999</v>
      </c>
    </row>
    <row r="49" spans="1:43" ht="13.5" customHeight="1">
      <c r="A49" s="25" t="s">
        <v>1294</v>
      </c>
      <c r="B49" s="26" t="str">
        <f>HYPERLINK("http://flybase.org/reports/"&amp;VLOOKUP(Table3[[#This Row],[gene]],'Flybqse ID for link'!A:B,2,FALSE)&amp;".html",Table3[[#This Row],[gene]])</f>
        <v>CG32374</v>
      </c>
      <c r="C49" s="25">
        <v>0</v>
      </c>
      <c r="D49" s="25" t="str">
        <f>VLOOKUP(A49,'Flybase batch'!$A:$E,2,FALSE)</f>
        <v>-</v>
      </c>
      <c r="E49" s="25">
        <f>COUNTIF('Genes Expressed in larvae only'!A:A,Table3[[#This Row],[gene]])</f>
        <v>0</v>
      </c>
      <c r="F49" s="35" t="str">
        <f>VLOOKUP(A49,'Flybase batch'!$A:$E,3,FALSE)</f>
        <v>proteolysis</v>
      </c>
      <c r="G49" s="35" t="str">
        <f>VLOOKUP(A49,'Flybase batch'!$A:$E,4,FALSE)</f>
        <v>-</v>
      </c>
      <c r="H49" s="35" t="s">
        <v>13531</v>
      </c>
      <c r="I49" s="35" t="s">
        <v>15321</v>
      </c>
      <c r="J49" s="35" t="s">
        <v>13842</v>
      </c>
      <c r="K49" s="30" t="str">
        <f>VLOOKUP(A49,'SignalP unique values'!A:D,2,FALSE)</f>
        <v>Y</v>
      </c>
      <c r="L49" s="30" t="str">
        <f>VLOOKUP(A49,'SignalP unique values'!A:D,3,FALSE)</f>
        <v>between 20 and 21</v>
      </c>
      <c r="M49" s="30" t="str">
        <f>VLOOKUP(A49,'SignalP unique values'!A:D,4,FALSE)</f>
        <v>VVG-GQS</v>
      </c>
      <c r="N49" s="26" t="s">
        <v>5900</v>
      </c>
      <c r="O49" s="25">
        <v>0</v>
      </c>
      <c r="P49" s="25">
        <v>0</v>
      </c>
      <c r="Q49" s="25">
        <v>0</v>
      </c>
      <c r="R49" s="25">
        <v>0</v>
      </c>
      <c r="S49" s="25">
        <v>0</v>
      </c>
      <c r="T49" s="27">
        <v>1</v>
      </c>
      <c r="U49" s="25">
        <v>0</v>
      </c>
      <c r="V49" s="25">
        <v>0</v>
      </c>
      <c r="W49" s="25">
        <v>0</v>
      </c>
      <c r="X49" s="25">
        <v>0</v>
      </c>
      <c r="Y49" s="27">
        <v>1</v>
      </c>
      <c r="Z49" s="25">
        <v>0</v>
      </c>
      <c r="AA49" s="25">
        <v>0</v>
      </c>
      <c r="AB49" s="25">
        <v>0</v>
      </c>
      <c r="AC49" s="25" t="s">
        <v>6427</v>
      </c>
      <c r="AD49" s="25" t="s">
        <v>6792</v>
      </c>
      <c r="AE49" s="25" t="s">
        <v>6477</v>
      </c>
      <c r="AF49" s="25" t="s">
        <v>8401</v>
      </c>
      <c r="AG49" s="25" t="s">
        <v>6865</v>
      </c>
      <c r="AH49" s="25" t="s">
        <v>9868</v>
      </c>
      <c r="AI49" s="27" t="s">
        <v>8073</v>
      </c>
      <c r="AJ49" s="25" t="s">
        <v>7387</v>
      </c>
      <c r="AK49" s="25" t="s">
        <v>7566</v>
      </c>
      <c r="AL49" s="25" t="s">
        <v>9869</v>
      </c>
      <c r="AM49" s="25" t="s">
        <v>6707</v>
      </c>
      <c r="AN49" s="27" t="s">
        <v>9870</v>
      </c>
      <c r="AO49" s="25" t="s">
        <v>6562</v>
      </c>
      <c r="AP49" s="25" t="s">
        <v>6768</v>
      </c>
      <c r="AQ49" s="25" t="s">
        <v>9871</v>
      </c>
    </row>
    <row r="50" spans="1:43" ht="13.5" customHeight="1">
      <c r="A50" s="25" t="s">
        <v>867</v>
      </c>
      <c r="B50" s="26" t="str">
        <f>HYPERLINK("http://flybase.org/reports/"&amp;VLOOKUP(Table3[[#This Row],[gene]],'Flybqse ID for link'!A:B,2,FALSE)&amp;".html",Table3[[#This Row],[gene]])</f>
        <v>CG4580</v>
      </c>
      <c r="C50" s="25">
        <v>0</v>
      </c>
      <c r="D50" s="25" t="str">
        <f>VLOOKUP(A50,'Flybase batch'!$A:$E,2,FALSE)</f>
        <v>-</v>
      </c>
      <c r="E50" s="25">
        <f>COUNTIF('Genes Expressed in larvae only'!A:A,Table3[[#This Row],[gene]])</f>
        <v>0</v>
      </c>
      <c r="F50" s="35" t="str">
        <f>VLOOKUP(A50,'Flybase batch'!$A:$E,3,FALSE)</f>
        <v>proteolysis</v>
      </c>
      <c r="G50" s="35" t="str">
        <f>VLOOKUP(A50,'Flybase batch'!$A:$E,4,FALSE)</f>
        <v>-</v>
      </c>
      <c r="H50" s="35" t="s">
        <v>13558</v>
      </c>
      <c r="I50" s="35" t="s">
        <v>15325</v>
      </c>
      <c r="J50" s="35" t="s">
        <v>9</v>
      </c>
      <c r="K50" s="30" t="str">
        <f>VLOOKUP(A50,'SignalP unique values'!A:D,2,FALSE)</f>
        <v>Y</v>
      </c>
      <c r="L50" s="30" t="str">
        <f>VLOOKUP(A50,'SignalP unique values'!A:D,3,FALSE)</f>
        <v>between 14 and 15</v>
      </c>
      <c r="M50" s="30" t="str">
        <f>VLOOKUP(A50,'SignalP unique values'!A:D,4,FALSE)</f>
        <v>VAA-SSN</v>
      </c>
      <c r="N50" s="26" t="s">
        <v>6164</v>
      </c>
      <c r="O50" s="25">
        <v>0</v>
      </c>
      <c r="P50" s="25">
        <v>0</v>
      </c>
      <c r="Q50" s="25">
        <v>0</v>
      </c>
      <c r="R50" s="25">
        <v>0</v>
      </c>
      <c r="S50" s="25">
        <v>0</v>
      </c>
      <c r="T50" s="25">
        <v>0</v>
      </c>
      <c r="U50" s="25">
        <v>0</v>
      </c>
      <c r="V50" s="25">
        <v>0</v>
      </c>
      <c r="W50" s="25">
        <v>0</v>
      </c>
      <c r="X50" s="25">
        <v>0</v>
      </c>
      <c r="Y50" s="27">
        <v>1</v>
      </c>
      <c r="Z50" s="25">
        <v>0</v>
      </c>
      <c r="AA50" s="25">
        <v>0</v>
      </c>
      <c r="AB50" s="25">
        <v>0</v>
      </c>
      <c r="AC50" s="25" t="s">
        <v>8917</v>
      </c>
      <c r="AD50" s="25" t="s">
        <v>7652</v>
      </c>
      <c r="AE50" s="25" t="s">
        <v>8981</v>
      </c>
      <c r="AF50" s="25" t="s">
        <v>9896</v>
      </c>
      <c r="AG50" s="25" t="s">
        <v>9352</v>
      </c>
      <c r="AH50" s="25" t="s">
        <v>7575</v>
      </c>
      <c r="AI50" s="25" t="s">
        <v>6919</v>
      </c>
      <c r="AJ50" s="25" t="s">
        <v>8404</v>
      </c>
      <c r="AK50" s="25" t="s">
        <v>6920</v>
      </c>
      <c r="AL50" s="25" t="s">
        <v>7860</v>
      </c>
      <c r="AM50" s="25" t="s">
        <v>6430</v>
      </c>
      <c r="AN50" s="27" t="s">
        <v>10840</v>
      </c>
      <c r="AO50" s="25" t="s">
        <v>6646</v>
      </c>
      <c r="AP50" s="25" t="s">
        <v>9848</v>
      </c>
      <c r="AQ50" s="25" t="s">
        <v>9739</v>
      </c>
    </row>
    <row r="51" spans="1:43" ht="13.5" customHeight="1">
      <c r="A51" s="25" t="s">
        <v>1281</v>
      </c>
      <c r="B51" s="26" t="str">
        <f>HYPERLINK("http://flybase.org/reports/"&amp;VLOOKUP(Table3[[#This Row],[gene]],'Flybqse ID for link'!A:B,2,FALSE)&amp;".html",Table3[[#This Row],[gene]])</f>
        <v>CG31728</v>
      </c>
      <c r="C51" s="25">
        <v>0</v>
      </c>
      <c r="D51" s="25" t="str">
        <f>VLOOKUP(A51,'Flybase batch'!$A:$E,2,FALSE)</f>
        <v>-</v>
      </c>
      <c r="E51" s="25">
        <f>COUNTIF('Genes Expressed in larvae only'!A:A,Table3[[#This Row],[gene]])</f>
        <v>0</v>
      </c>
      <c r="F51" s="35" t="str">
        <f>VLOOKUP(A51,'Flybase batch'!$A:$E,3,FALSE)</f>
        <v>proteolysis</v>
      </c>
      <c r="G51" s="35" t="str">
        <f>VLOOKUP(A51,'Flybase batch'!$A:$E,4,FALSE)</f>
        <v>-</v>
      </c>
      <c r="H51" s="35" t="s">
        <v>13531</v>
      </c>
      <c r="I51" s="35" t="s">
        <v>15321</v>
      </c>
      <c r="J51" s="35" t="s">
        <v>9</v>
      </c>
      <c r="K51" s="30" t="str">
        <f>VLOOKUP(A51,'SignalP unique values'!A:D,2,FALSE)</f>
        <v>Y</v>
      </c>
      <c r="L51" s="30" t="str">
        <f>VLOOKUP(A51,'SignalP unique values'!A:D,3,FALSE)</f>
        <v>between 22 and 23</v>
      </c>
      <c r="M51" s="30" t="str">
        <f>VLOOKUP(A51,'SignalP unique values'!A:D,4,FALSE)</f>
        <v>ISG-VDL</v>
      </c>
      <c r="N51" s="26" t="s">
        <v>6175</v>
      </c>
      <c r="O51" s="25">
        <v>0</v>
      </c>
      <c r="P51" s="25">
        <v>0</v>
      </c>
      <c r="Q51" s="27">
        <v>1</v>
      </c>
      <c r="R51" s="27">
        <v>1</v>
      </c>
      <c r="S51" s="27">
        <v>1</v>
      </c>
      <c r="T51" s="27">
        <v>1</v>
      </c>
      <c r="U51" s="25">
        <v>0</v>
      </c>
      <c r="V51" s="25">
        <v>0</v>
      </c>
      <c r="W51" s="25">
        <v>0</v>
      </c>
      <c r="X51" s="27">
        <v>1</v>
      </c>
      <c r="Y51" s="27">
        <v>1</v>
      </c>
      <c r="Z51" s="25">
        <v>0</v>
      </c>
      <c r="AA51" s="27">
        <v>1</v>
      </c>
      <c r="AB51" s="25">
        <v>0</v>
      </c>
      <c r="AC51" s="25" t="s">
        <v>6925</v>
      </c>
      <c r="AD51" s="25" t="s">
        <v>7165</v>
      </c>
      <c r="AE51" s="25" t="s">
        <v>9736</v>
      </c>
      <c r="AF51" s="27" t="s">
        <v>7469</v>
      </c>
      <c r="AG51" s="27" t="s">
        <v>9737</v>
      </c>
      <c r="AH51" s="27" t="s">
        <v>9738</v>
      </c>
      <c r="AI51" s="27" t="s">
        <v>8167</v>
      </c>
      <c r="AJ51" s="25" t="s">
        <v>9218</v>
      </c>
      <c r="AK51" s="25" t="s">
        <v>7385</v>
      </c>
      <c r="AL51" s="25" t="s">
        <v>9739</v>
      </c>
      <c r="AM51" s="27" t="s">
        <v>9740</v>
      </c>
      <c r="AN51" s="27" t="s">
        <v>9741</v>
      </c>
      <c r="AO51" s="25" t="s">
        <v>9742</v>
      </c>
      <c r="AP51" s="27" t="s">
        <v>9743</v>
      </c>
      <c r="AQ51" s="25" t="s">
        <v>9744</v>
      </c>
    </row>
    <row r="52" spans="1:43" ht="13.5" customHeight="1">
      <c r="A52" s="25" t="s">
        <v>1089</v>
      </c>
      <c r="B52" s="26" t="str">
        <f>HYPERLINK("http://flybase.org/reports/"&amp;VLOOKUP(Table3[[#This Row],[gene]],'Flybqse ID for link'!A:B,2,FALSE)&amp;".html",Table3[[#This Row],[gene]])</f>
        <v>CG14760</v>
      </c>
      <c r="C52" s="25">
        <v>0</v>
      </c>
      <c r="D52" s="25" t="str">
        <f>VLOOKUP(A52,'Flybase batch'!$A:$E,2,FALSE)</f>
        <v>-</v>
      </c>
      <c r="E52" s="25">
        <f>COUNTIF('Genes Expressed in larvae only'!A:A,Table3[[#This Row],[gene]])</f>
        <v>0</v>
      </c>
      <c r="F52" s="35" t="str">
        <f>VLOOKUP(A52,'Flybase batch'!$A:$E,3,FALSE)</f>
        <v>proteolysis</v>
      </c>
      <c r="G52" s="35" t="str">
        <f>VLOOKUP(A52,'Flybase batch'!$A:$E,4,FALSE)</f>
        <v>-</v>
      </c>
      <c r="H52" s="35" t="s">
        <v>13531</v>
      </c>
      <c r="I52" s="35" t="s">
        <v>15321</v>
      </c>
      <c r="J52" s="35" t="s">
        <v>13842</v>
      </c>
      <c r="K52" s="30" t="str">
        <f>VLOOKUP(A52,'SignalP unique values'!A:D,2,FALSE)</f>
        <v>Y</v>
      </c>
      <c r="L52" s="30" t="str">
        <f>VLOOKUP(A52,'SignalP unique values'!A:D,3,FALSE)</f>
        <v>between 18 and 19</v>
      </c>
      <c r="M52" s="30" t="str">
        <f>VLOOKUP(A52,'SignalP unique values'!A:D,4,FALSE)</f>
        <v>TNA-IFE</v>
      </c>
      <c r="N52" s="26" t="s">
        <v>6177</v>
      </c>
      <c r="O52" s="25">
        <v>0</v>
      </c>
      <c r="P52" s="25">
        <v>0</v>
      </c>
      <c r="Q52" s="25">
        <v>0</v>
      </c>
      <c r="R52" s="27">
        <v>1</v>
      </c>
      <c r="S52" s="25">
        <v>0</v>
      </c>
      <c r="T52" s="25">
        <v>0</v>
      </c>
      <c r="U52" s="25">
        <v>0</v>
      </c>
      <c r="V52" s="25">
        <v>0</v>
      </c>
      <c r="W52" s="25">
        <v>0</v>
      </c>
      <c r="X52" s="25">
        <v>0</v>
      </c>
      <c r="Y52" s="25">
        <v>0</v>
      </c>
      <c r="Z52" s="25">
        <v>0</v>
      </c>
      <c r="AA52" s="25">
        <v>0</v>
      </c>
      <c r="AB52" s="25">
        <v>0</v>
      </c>
      <c r="AC52" s="25" t="s">
        <v>6477</v>
      </c>
      <c r="AD52" s="25" t="s">
        <v>6586</v>
      </c>
      <c r="AE52" s="25" t="s">
        <v>6544</v>
      </c>
      <c r="AF52" s="25" t="s">
        <v>6585</v>
      </c>
      <c r="AG52" s="27" t="s">
        <v>8162</v>
      </c>
      <c r="AH52" s="25" t="s">
        <v>6544</v>
      </c>
      <c r="AI52" s="25" t="s">
        <v>6542</v>
      </c>
      <c r="AJ52" s="25" t="s">
        <v>6586</v>
      </c>
      <c r="AK52" s="25" t="s">
        <v>7644</v>
      </c>
      <c r="AL52" s="25" t="s">
        <v>6470</v>
      </c>
      <c r="AM52" s="25" t="s">
        <v>6648</v>
      </c>
      <c r="AN52" s="25" t="s">
        <v>6470</v>
      </c>
      <c r="AO52" s="25" t="s">
        <v>6798</v>
      </c>
      <c r="AP52" s="25" t="s">
        <v>6542</v>
      </c>
      <c r="AQ52" s="25" t="s">
        <v>8163</v>
      </c>
    </row>
    <row r="53" spans="1:43" ht="13.5" customHeight="1">
      <c r="A53" s="25" t="s">
        <v>369</v>
      </c>
      <c r="B53" s="26" t="str">
        <f>HYPERLINK("http://flybase.org/reports/"&amp;VLOOKUP(Table3[[#This Row],[gene]],'Flybqse ID for link'!A:B,2,FALSE)&amp;".html",Table3[[#This Row],[gene]])</f>
        <v>CG32052</v>
      </c>
      <c r="C53" s="25">
        <v>0</v>
      </c>
      <c r="D53" s="25" t="str">
        <f>VLOOKUP(A53,'Flybase batch'!$A:$E,2,FALSE)</f>
        <v>-</v>
      </c>
      <c r="E53" s="25">
        <f>COUNTIF('Genes Expressed in larvae only'!A:A,Table3[[#This Row],[gene]])</f>
        <v>0</v>
      </c>
      <c r="F53" s="35" t="str">
        <f>VLOOKUP(A53,'Flybase batch'!$A:$E,3,FALSE)</f>
        <v>-</v>
      </c>
      <c r="G53" s="35" t="str">
        <f>VLOOKUP(A53,'Flybase batch'!$A:$E,4,FALSE)</f>
        <v>-</v>
      </c>
      <c r="H53" s="35" t="s">
        <v>13595</v>
      </c>
      <c r="I53" s="35" t="s">
        <v>15333</v>
      </c>
      <c r="J53" s="35" t="s">
        <v>9</v>
      </c>
      <c r="K53" s="30" t="str">
        <f>VLOOKUP(A53,'SignalP unique values'!A:D,2,FALSE)</f>
        <v>Y</v>
      </c>
      <c r="L53" s="30" t="str">
        <f>VLOOKUP(A53,'SignalP unique values'!A:D,3,FALSE)</f>
        <v>between 23 and 24</v>
      </c>
      <c r="M53" s="30" t="str">
        <f>VLOOKUP(A53,'SignalP unique values'!A:D,4,FALSE)</f>
        <v>AQA-RIG</v>
      </c>
      <c r="N53" s="26" t="s">
        <v>6297</v>
      </c>
      <c r="O53" s="27">
        <v>1</v>
      </c>
      <c r="P53" s="27">
        <v>1</v>
      </c>
      <c r="Q53" s="28">
        <v>-1</v>
      </c>
      <c r="R53" s="28">
        <v>-1</v>
      </c>
      <c r="S53" s="28">
        <v>-1</v>
      </c>
      <c r="T53" s="28">
        <v>-1</v>
      </c>
      <c r="U53" s="28">
        <v>-1</v>
      </c>
      <c r="V53" s="28">
        <v>-1</v>
      </c>
      <c r="W53" s="25">
        <v>0</v>
      </c>
      <c r="X53" s="28">
        <v>-1</v>
      </c>
      <c r="Y53" s="28">
        <v>-1</v>
      </c>
      <c r="Z53" s="27">
        <v>1</v>
      </c>
      <c r="AA53" s="25">
        <v>0</v>
      </c>
      <c r="AB53" s="25">
        <v>0</v>
      </c>
      <c r="AC53" s="25" t="s">
        <v>7236</v>
      </c>
      <c r="AD53" s="27" t="s">
        <v>9819</v>
      </c>
      <c r="AE53" s="27" t="s">
        <v>9820</v>
      </c>
      <c r="AF53" s="28" t="s">
        <v>7165</v>
      </c>
      <c r="AG53" s="28" t="s">
        <v>7387</v>
      </c>
      <c r="AH53" s="28" t="s">
        <v>7405</v>
      </c>
      <c r="AI53" s="28" t="s">
        <v>8590</v>
      </c>
      <c r="AJ53" s="28" t="s">
        <v>7656</v>
      </c>
      <c r="AK53" s="28" t="s">
        <v>6563</v>
      </c>
      <c r="AL53" s="25" t="s">
        <v>9821</v>
      </c>
      <c r="AM53" s="28" t="s">
        <v>9822</v>
      </c>
      <c r="AN53" s="28" t="s">
        <v>8631</v>
      </c>
      <c r="AO53" s="27" t="s">
        <v>9823</v>
      </c>
      <c r="AP53" s="25" t="s">
        <v>9824</v>
      </c>
      <c r="AQ53" s="25" t="s">
        <v>9825</v>
      </c>
    </row>
    <row r="54" spans="1:43" ht="13.5" customHeight="1">
      <c r="A54" s="25" t="s">
        <v>961</v>
      </c>
      <c r="B54" s="26" t="str">
        <f>HYPERLINK("http://flybase.org/reports/"&amp;VLOOKUP(Table3[[#This Row],[gene]],'Flybqse ID for link'!A:B,2,FALSE)&amp;".html",Table3[[#This Row],[gene]])</f>
        <v>CG9507</v>
      </c>
      <c r="C54" s="25">
        <v>0</v>
      </c>
      <c r="D54" s="25" t="str">
        <f>VLOOKUP(A54,'Flybase batch'!$A:$E,2,FALSE)</f>
        <v>-</v>
      </c>
      <c r="E54" s="25">
        <f>COUNTIF('Genes Expressed in larvae only'!A:A,Table3[[#This Row],[gene]])</f>
        <v>0</v>
      </c>
      <c r="F54" s="35" t="str">
        <f>VLOOKUP(A54,'Flybase batch'!$A:$E,3,FALSE)</f>
        <v>proteolysis</v>
      </c>
      <c r="G54" s="35" t="str">
        <f>VLOOKUP(A54,'Flybase batch'!$A:$E,4,FALSE)</f>
        <v>-</v>
      </c>
      <c r="H54" s="35" t="s">
        <v>13558</v>
      </c>
      <c r="I54" s="35" t="s">
        <v>15325</v>
      </c>
      <c r="J54" s="35" t="s">
        <v>9</v>
      </c>
      <c r="K54" s="30" t="str">
        <f>VLOOKUP(A54,'SignalP unique values'!A:D,2,FALSE)</f>
        <v>Y</v>
      </c>
      <c r="L54" s="30" t="str">
        <f>VLOOKUP(A54,'SignalP unique values'!A:D,3,FALSE)</f>
        <v>between 23 and 24</v>
      </c>
      <c r="M54" s="30" t="str">
        <f>VLOOKUP(A54,'SignalP unique values'!A:D,4,FALSE)</f>
        <v>TAC-RQT</v>
      </c>
      <c r="N54" s="26" t="s">
        <v>6143</v>
      </c>
      <c r="O54" s="27">
        <v>1</v>
      </c>
      <c r="P54" s="27">
        <v>1</v>
      </c>
      <c r="Q54" s="25">
        <v>0</v>
      </c>
      <c r="R54" s="25">
        <v>0</v>
      </c>
      <c r="S54" s="28">
        <v>-1</v>
      </c>
      <c r="T54" s="28">
        <v>-1</v>
      </c>
      <c r="U54" s="28">
        <v>-1</v>
      </c>
      <c r="V54" s="28">
        <v>-1</v>
      </c>
      <c r="W54" s="28">
        <v>-1</v>
      </c>
      <c r="X54" s="25">
        <v>0</v>
      </c>
      <c r="Y54" s="27">
        <v>1</v>
      </c>
      <c r="Z54" s="27">
        <v>1</v>
      </c>
      <c r="AA54" s="25">
        <v>0</v>
      </c>
      <c r="AB54" s="25">
        <v>0</v>
      </c>
      <c r="AC54" s="25" t="s">
        <v>12932</v>
      </c>
      <c r="AD54" s="27" t="s">
        <v>12933</v>
      </c>
      <c r="AE54" s="27" t="s">
        <v>12934</v>
      </c>
      <c r="AF54" s="25" t="s">
        <v>12935</v>
      </c>
      <c r="AG54" s="25" t="s">
        <v>9557</v>
      </c>
      <c r="AH54" s="28" t="s">
        <v>8166</v>
      </c>
      <c r="AI54" s="28" t="s">
        <v>9285</v>
      </c>
      <c r="AJ54" s="28" t="s">
        <v>8163</v>
      </c>
      <c r="AK54" s="28" t="s">
        <v>7179</v>
      </c>
      <c r="AL54" s="28" t="s">
        <v>7178</v>
      </c>
      <c r="AM54" s="25" t="s">
        <v>7928</v>
      </c>
      <c r="AN54" s="27" t="s">
        <v>12936</v>
      </c>
      <c r="AO54" s="27" t="s">
        <v>12937</v>
      </c>
      <c r="AP54" s="25" t="s">
        <v>7375</v>
      </c>
      <c r="AQ54" s="25" t="s">
        <v>12938</v>
      </c>
    </row>
    <row r="55" spans="1:43" ht="13.5" customHeight="1">
      <c r="A55" s="25" t="s">
        <v>332</v>
      </c>
      <c r="B55" s="26" t="str">
        <f>HYPERLINK("http://flybase.org/reports/"&amp;VLOOKUP(Table3[[#This Row],[gene]],'Flybqse ID for link'!A:B,2,FALSE)&amp;".html",Table3[[#This Row],[gene]])</f>
        <v>CG11619</v>
      </c>
      <c r="C55" s="25">
        <v>0</v>
      </c>
      <c r="D55" s="25" t="str">
        <f>VLOOKUP(A55,'Flybase batch'!$A:$E,2,FALSE)</f>
        <v>-</v>
      </c>
      <c r="E55" s="25">
        <f>COUNTIF('Genes Expressed in larvae only'!A:A,Table3[[#This Row],[gene]])</f>
        <v>0</v>
      </c>
      <c r="F55" s="35" t="str">
        <f>VLOOKUP(A55,'Flybase batch'!$A:$E,3,FALSE)</f>
        <v>glycerol metabolic process lipid metabolic process</v>
      </c>
      <c r="G55" s="35" t="str">
        <f>VLOOKUP(A55,'Flybase batch'!$A:$E,4,FALSE)</f>
        <v>-</v>
      </c>
      <c r="H55" s="35" t="s">
        <v>13563</v>
      </c>
      <c r="I55" s="35" t="s">
        <v>15330</v>
      </c>
      <c r="J55" s="35" t="s">
        <v>9</v>
      </c>
      <c r="K55" s="30" t="str">
        <f>VLOOKUP(A55,'SignalP unique values'!A:D,2,FALSE)</f>
        <v>Y</v>
      </c>
      <c r="L55" s="30" t="str">
        <f>VLOOKUP(A55,'SignalP unique values'!A:D,3,FALSE)</f>
        <v>between 35 and 36</v>
      </c>
      <c r="M55" s="30" t="str">
        <f>VLOOKUP(A55,'SignalP unique values'!A:D,4,FALSE)</f>
        <v>CGA-FVN</v>
      </c>
      <c r="N55" s="26" t="s">
        <v>5994</v>
      </c>
      <c r="O55" s="25">
        <v>0</v>
      </c>
      <c r="P55" s="25">
        <v>0</v>
      </c>
      <c r="Q55" s="25">
        <v>0</v>
      </c>
      <c r="R55" s="25">
        <v>0</v>
      </c>
      <c r="S55" s="25">
        <v>0</v>
      </c>
      <c r="T55" s="25">
        <v>0</v>
      </c>
      <c r="U55" s="25">
        <v>0</v>
      </c>
      <c r="V55" s="27">
        <v>1</v>
      </c>
      <c r="W55" s="27">
        <v>1</v>
      </c>
      <c r="X55" s="25">
        <v>0</v>
      </c>
      <c r="Y55" s="27">
        <v>1</v>
      </c>
      <c r="Z55" s="25">
        <v>0</v>
      </c>
      <c r="AA55" s="25">
        <v>0</v>
      </c>
      <c r="AB55" s="25">
        <v>0</v>
      </c>
      <c r="AC55" s="25" t="s">
        <v>7234</v>
      </c>
      <c r="AD55" s="25" t="s">
        <v>7235</v>
      </c>
      <c r="AE55" s="25" t="s">
        <v>7236</v>
      </c>
      <c r="AF55" s="25" t="s">
        <v>7237</v>
      </c>
      <c r="AG55" s="25" t="s">
        <v>7238</v>
      </c>
      <c r="AH55" s="25" t="s">
        <v>7239</v>
      </c>
      <c r="AI55" s="25" t="s">
        <v>7240</v>
      </c>
      <c r="AJ55" s="25" t="s">
        <v>7241</v>
      </c>
      <c r="AK55" s="27" t="s">
        <v>7242</v>
      </c>
      <c r="AL55" s="27" t="s">
        <v>7243</v>
      </c>
      <c r="AM55" s="25" t="s">
        <v>7244</v>
      </c>
      <c r="AN55" s="27" t="s">
        <v>7245</v>
      </c>
      <c r="AO55" s="25" t="s">
        <v>7246</v>
      </c>
      <c r="AP55" s="25" t="s">
        <v>7247</v>
      </c>
      <c r="AQ55" s="25" t="s">
        <v>7248</v>
      </c>
    </row>
    <row r="56" spans="1:43" ht="13.5" customHeight="1">
      <c r="A56" s="25" t="s">
        <v>451</v>
      </c>
      <c r="B56" s="26" t="str">
        <f>HYPERLINK("http://flybase.org/reports/"&amp;VLOOKUP(Table3[[#This Row],[gene]],'Flybqse ID for link'!A:B,2,FALSE)&amp;".html",Table3[[#This Row],[gene]])</f>
        <v>CG3635</v>
      </c>
      <c r="C56" s="25">
        <v>0</v>
      </c>
      <c r="D56" s="25" t="str">
        <f>VLOOKUP(A56,'Flybase batch'!$A:$E,2,FALSE)</f>
        <v>-</v>
      </c>
      <c r="E56" s="25">
        <f>COUNTIF('Genes Expressed in larvae only'!A:A,Table3[[#This Row],[gene]])</f>
        <v>0</v>
      </c>
      <c r="F56" s="35" t="str">
        <f>VLOOKUP(A56,'Flybase batch'!$A:$E,3,FALSE)</f>
        <v>lipid metabolic process</v>
      </c>
      <c r="G56" s="35" t="str">
        <f>VLOOKUP(A56,'Flybase batch'!$A:$E,4,FALSE)</f>
        <v>-</v>
      </c>
      <c r="H56" s="35" t="s">
        <v>13541</v>
      </c>
      <c r="I56" s="35" t="s">
        <v>15323</v>
      </c>
      <c r="J56" s="35" t="s">
        <v>9</v>
      </c>
      <c r="K56" s="30" t="str">
        <f>VLOOKUP(A56,'SignalP unique values'!A:D,2,FALSE)</f>
        <v>Y</v>
      </c>
      <c r="L56" s="30" t="str">
        <f>VLOOKUP(A56,'SignalP unique values'!A:D,3,FALSE)</f>
        <v>between 47 and 48</v>
      </c>
      <c r="M56" s="30" t="str">
        <f>VLOOKUP(A56,'SignalP unique values'!A:D,4,FALSE)</f>
        <v>VDG-HKT</v>
      </c>
      <c r="N56" s="26" t="s">
        <v>6348</v>
      </c>
      <c r="O56" s="28">
        <v>-1</v>
      </c>
      <c r="P56" s="28">
        <v>-1</v>
      </c>
      <c r="Q56" s="28">
        <v>-1</v>
      </c>
      <c r="R56" s="27">
        <v>1</v>
      </c>
      <c r="S56" s="27">
        <v>1</v>
      </c>
      <c r="T56" s="28">
        <v>-1</v>
      </c>
      <c r="U56" s="28">
        <v>-1</v>
      </c>
      <c r="V56" s="28">
        <v>-1</v>
      </c>
      <c r="W56" s="25">
        <v>0</v>
      </c>
      <c r="X56" s="28">
        <v>-1</v>
      </c>
      <c r="Y56" s="25">
        <v>0</v>
      </c>
      <c r="Z56" s="28">
        <v>-1</v>
      </c>
      <c r="AA56" s="25">
        <v>0</v>
      </c>
      <c r="AB56" s="25">
        <v>0</v>
      </c>
      <c r="AC56" s="25" t="s">
        <v>10355</v>
      </c>
      <c r="AD56" s="28" t="s">
        <v>7620</v>
      </c>
      <c r="AE56" s="28" t="s">
        <v>7095</v>
      </c>
      <c r="AF56" s="28" t="s">
        <v>7385</v>
      </c>
      <c r="AG56" s="27" t="s">
        <v>10356</v>
      </c>
      <c r="AH56" s="27" t="s">
        <v>10357</v>
      </c>
      <c r="AI56" s="28" t="s">
        <v>8304</v>
      </c>
      <c r="AJ56" s="28" t="s">
        <v>6793</v>
      </c>
      <c r="AK56" s="28" t="s">
        <v>6951</v>
      </c>
      <c r="AL56" s="25" t="s">
        <v>10358</v>
      </c>
      <c r="AM56" s="28" t="s">
        <v>7050</v>
      </c>
      <c r="AN56" s="25" t="s">
        <v>8990</v>
      </c>
      <c r="AO56" s="28" t="s">
        <v>6585</v>
      </c>
      <c r="AP56" s="25" t="s">
        <v>10243</v>
      </c>
      <c r="AQ56" s="25" t="s">
        <v>10359</v>
      </c>
    </row>
    <row r="57" spans="1:43" ht="13.5" customHeight="1">
      <c r="A57" s="25" t="s">
        <v>4757</v>
      </c>
      <c r="B57" s="26" t="str">
        <f>HYPERLINK("http://flybase.org/reports/"&amp;VLOOKUP(Table3[[#This Row],[gene]],'Flybqse ID for link'!A:B,2,FALSE)&amp;".html",Table3[[#This Row],[gene]])</f>
        <v>CG11169</v>
      </c>
      <c r="C57" s="25">
        <v>0</v>
      </c>
      <c r="D57" s="25" t="str">
        <f>VLOOKUP(A57,'Flybase batch'!$A:$E,2,FALSE)</f>
        <v>-</v>
      </c>
      <c r="E57" s="25">
        <f>COUNTIF('Genes Expressed in larvae only'!A:A,Table3[[#This Row],[gene]])</f>
        <v>0</v>
      </c>
      <c r="F57" s="35" t="str">
        <f>VLOOKUP(A57,'Flybase batch'!$A:$E,3,FALSE)</f>
        <v>cell proliferation proteolysis</v>
      </c>
      <c r="G57" s="35" t="str">
        <f>VLOOKUP(A57,'Flybase batch'!$A:$E,4,FALSE)</f>
        <v>cellular_component</v>
      </c>
      <c r="H57" s="35" t="s">
        <v>13558</v>
      </c>
      <c r="I57" s="35" t="s">
        <v>15325</v>
      </c>
      <c r="J57" s="35" t="s">
        <v>9</v>
      </c>
      <c r="K57" s="30" t="str">
        <f>VLOOKUP(A57,'SignalP unique values'!A:D,2,FALSE)</f>
        <v>Y</v>
      </c>
      <c r="L57" s="30" t="str">
        <f>VLOOKUP(A57,'SignalP unique values'!A:D,3,FALSE)</f>
        <v>between 19 and 20</v>
      </c>
      <c r="M57" s="30" t="str">
        <f>VLOOKUP(A57,'SignalP unique values'!A:D,4,FALSE)</f>
        <v>TIC-QGL</v>
      </c>
      <c r="N57" s="26" t="s">
        <v>6077</v>
      </c>
      <c r="O57" s="25">
        <v>0</v>
      </c>
      <c r="P57" s="25">
        <v>0</v>
      </c>
      <c r="Q57" s="27">
        <v>1</v>
      </c>
      <c r="R57" s="28">
        <v>-1</v>
      </c>
      <c r="S57" s="25">
        <v>0</v>
      </c>
      <c r="T57" s="28">
        <v>-1</v>
      </c>
      <c r="U57" s="25">
        <v>0</v>
      </c>
      <c r="V57" s="25">
        <v>0</v>
      </c>
      <c r="W57" s="28">
        <v>-1</v>
      </c>
      <c r="X57" s="28">
        <v>-1</v>
      </c>
      <c r="Y57" s="28">
        <v>-1</v>
      </c>
      <c r="Z57" s="28">
        <v>-1</v>
      </c>
      <c r="AA57" s="25">
        <v>0</v>
      </c>
      <c r="AB57" s="25">
        <v>0</v>
      </c>
      <c r="AC57" s="25" t="s">
        <v>7027</v>
      </c>
      <c r="AD57" s="25" t="s">
        <v>7028</v>
      </c>
      <c r="AE57" s="25" t="s">
        <v>7029</v>
      </c>
      <c r="AF57" s="27" t="s">
        <v>7030</v>
      </c>
      <c r="AG57" s="28" t="s">
        <v>7031</v>
      </c>
      <c r="AH57" s="25" t="s">
        <v>7032</v>
      </c>
      <c r="AI57" s="28" t="s">
        <v>7033</v>
      </c>
      <c r="AJ57" s="25" t="s">
        <v>7034</v>
      </c>
      <c r="AK57" s="25" t="s">
        <v>7035</v>
      </c>
      <c r="AL57" s="28" t="s">
        <v>7036</v>
      </c>
      <c r="AM57" s="28" t="s">
        <v>7037</v>
      </c>
      <c r="AN57" s="28" t="s">
        <v>7038</v>
      </c>
      <c r="AO57" s="28" t="s">
        <v>7039</v>
      </c>
      <c r="AP57" s="25" t="s">
        <v>7040</v>
      </c>
      <c r="AQ57" s="25" t="s">
        <v>7041</v>
      </c>
    </row>
    <row r="58" spans="1:43" ht="13.5" customHeight="1">
      <c r="A58" s="25" t="s">
        <v>4757</v>
      </c>
      <c r="B58" s="26" t="str">
        <f>HYPERLINK("http://flybase.org/reports/"&amp;VLOOKUP(Table3[[#This Row],[gene]],'Flybqse ID for link'!A:B,2,FALSE)&amp;".html",Table3[[#This Row],[gene]])</f>
        <v>CG11169</v>
      </c>
      <c r="C58" s="25">
        <v>0</v>
      </c>
      <c r="D58" s="25" t="str">
        <f>VLOOKUP(A58,'Flybase batch'!$A:$E,2,FALSE)</f>
        <v>-</v>
      </c>
      <c r="E58" s="25">
        <f>COUNTIF('Genes Expressed in larvae only'!A:A,Table3[[#This Row],[gene]])</f>
        <v>0</v>
      </c>
      <c r="F58" s="35" t="str">
        <f>VLOOKUP(A58,'Flybase batch'!$A:$E,3,FALSE)</f>
        <v>cell proliferation proteolysis</v>
      </c>
      <c r="G58" s="35" t="str">
        <f>VLOOKUP(A58,'Flybase batch'!$A:$E,4,FALSE)</f>
        <v>cellular_component</v>
      </c>
      <c r="H58" s="35" t="s">
        <v>13558</v>
      </c>
      <c r="I58" s="35" t="s">
        <v>15325</v>
      </c>
      <c r="J58" s="35" t="s">
        <v>9</v>
      </c>
      <c r="K58" s="30" t="str">
        <f>VLOOKUP(A58,'SignalP unique values'!A:D,2,FALSE)</f>
        <v>Y</v>
      </c>
      <c r="L58" s="30" t="str">
        <f>VLOOKUP(A58,'SignalP unique values'!A:D,3,FALSE)</f>
        <v>between 19 and 20</v>
      </c>
      <c r="M58" s="30" t="str">
        <f>VLOOKUP(A58,'SignalP unique values'!A:D,4,FALSE)</f>
        <v>TIC-QGL</v>
      </c>
      <c r="N58" s="26" t="s">
        <v>6077</v>
      </c>
      <c r="O58" s="25">
        <v>0</v>
      </c>
      <c r="P58" s="25">
        <v>0</v>
      </c>
      <c r="Q58" s="27">
        <v>1</v>
      </c>
      <c r="R58" s="28">
        <v>-1</v>
      </c>
      <c r="S58" s="25">
        <v>0</v>
      </c>
      <c r="T58" s="28">
        <v>-1</v>
      </c>
      <c r="U58" s="25">
        <v>0</v>
      </c>
      <c r="V58" s="25">
        <v>0</v>
      </c>
      <c r="W58" s="28">
        <v>-1</v>
      </c>
      <c r="X58" s="28">
        <v>-1</v>
      </c>
      <c r="Y58" s="28">
        <v>-1</v>
      </c>
      <c r="Z58" s="28">
        <v>-1</v>
      </c>
      <c r="AA58" s="25">
        <v>0</v>
      </c>
      <c r="AB58" s="25">
        <v>0</v>
      </c>
      <c r="AC58" s="25" t="s">
        <v>7027</v>
      </c>
      <c r="AD58" s="25" t="s">
        <v>7028</v>
      </c>
      <c r="AE58" s="25" t="s">
        <v>7029</v>
      </c>
      <c r="AF58" s="27" t="s">
        <v>7030</v>
      </c>
      <c r="AG58" s="28" t="s">
        <v>7031</v>
      </c>
      <c r="AH58" s="25" t="s">
        <v>7032</v>
      </c>
      <c r="AI58" s="28" t="s">
        <v>7033</v>
      </c>
      <c r="AJ58" s="25" t="s">
        <v>7034</v>
      </c>
      <c r="AK58" s="25" t="s">
        <v>7035</v>
      </c>
      <c r="AL58" s="28" t="s">
        <v>7036</v>
      </c>
      <c r="AM58" s="28" t="s">
        <v>7037</v>
      </c>
      <c r="AN58" s="28" t="s">
        <v>7038</v>
      </c>
      <c r="AO58" s="28" t="s">
        <v>7039</v>
      </c>
      <c r="AP58" s="25" t="s">
        <v>7040</v>
      </c>
      <c r="AQ58" s="25" t="s">
        <v>7041</v>
      </c>
    </row>
    <row r="59" spans="1:43" ht="13.5" customHeight="1">
      <c r="A59" s="25" t="s">
        <v>973</v>
      </c>
      <c r="B59" s="26" t="str">
        <f>HYPERLINK("http://flybase.org/reports/"&amp;VLOOKUP(Table3[[#This Row],[gene]],'Flybqse ID for link'!A:B,2,FALSE)&amp;".html",Table3[[#This Row],[gene]])</f>
        <v>CG9850</v>
      </c>
      <c r="C59" s="25">
        <v>0</v>
      </c>
      <c r="D59" s="25" t="str">
        <f>VLOOKUP(A59,'Flybase batch'!$A:$E,2,FALSE)</f>
        <v>-</v>
      </c>
      <c r="E59" s="25">
        <f>COUNTIF('Genes Expressed in larvae only'!A:A,Table3[[#This Row],[gene]])</f>
        <v>0</v>
      </c>
      <c r="F59" s="35" t="str">
        <f>VLOOKUP(A59,'Flybase batch'!$A:$E,3,FALSE)</f>
        <v>cell proliferation proteolysis</v>
      </c>
      <c r="G59" s="35" t="str">
        <f>VLOOKUP(A59,'Flybase batch'!$A:$E,4,FALSE)</f>
        <v>cellular_component</v>
      </c>
      <c r="H59" s="35" t="s">
        <v>13558</v>
      </c>
      <c r="I59" s="35" t="s">
        <v>15325</v>
      </c>
      <c r="J59" s="35" t="s">
        <v>9</v>
      </c>
      <c r="K59" s="30" t="str">
        <f>VLOOKUP(A59,'SignalP unique values'!A:D,2,FALSE)</f>
        <v>Y</v>
      </c>
      <c r="L59" s="30" t="str">
        <f>VLOOKUP(A59,'SignalP unique values'!A:D,3,FALSE)</f>
        <v>between 19 and 20</v>
      </c>
      <c r="M59" s="30" t="str">
        <f>VLOOKUP(A59,'SignalP unique values'!A:D,4,FALSE)</f>
        <v>TIC-QGL</v>
      </c>
      <c r="N59" s="26" t="s">
        <v>6077</v>
      </c>
      <c r="O59" s="25">
        <v>0</v>
      </c>
      <c r="P59" s="25">
        <v>0</v>
      </c>
      <c r="Q59" s="27">
        <v>1</v>
      </c>
      <c r="R59" s="28">
        <v>-1</v>
      </c>
      <c r="S59" s="25">
        <v>0</v>
      </c>
      <c r="T59" s="28">
        <v>-1</v>
      </c>
      <c r="U59" s="25">
        <v>0</v>
      </c>
      <c r="V59" s="25">
        <v>0</v>
      </c>
      <c r="W59" s="28">
        <v>-1</v>
      </c>
      <c r="X59" s="28">
        <v>-1</v>
      </c>
      <c r="Y59" s="28">
        <v>-1</v>
      </c>
      <c r="Z59" s="28">
        <v>-1</v>
      </c>
      <c r="AA59" s="25">
        <v>0</v>
      </c>
      <c r="AB59" s="25">
        <v>0</v>
      </c>
      <c r="AC59" s="25" t="s">
        <v>7027</v>
      </c>
      <c r="AD59" s="25" t="s">
        <v>7028</v>
      </c>
      <c r="AE59" s="25" t="s">
        <v>7029</v>
      </c>
      <c r="AF59" s="27" t="s">
        <v>7030</v>
      </c>
      <c r="AG59" s="28" t="s">
        <v>7031</v>
      </c>
      <c r="AH59" s="25" t="s">
        <v>7032</v>
      </c>
      <c r="AI59" s="28" t="s">
        <v>7033</v>
      </c>
      <c r="AJ59" s="25" t="s">
        <v>7034</v>
      </c>
      <c r="AK59" s="25" t="s">
        <v>7035</v>
      </c>
      <c r="AL59" s="28" t="s">
        <v>7036</v>
      </c>
      <c r="AM59" s="28" t="s">
        <v>7037</v>
      </c>
      <c r="AN59" s="28" t="s">
        <v>7038</v>
      </c>
      <c r="AO59" s="28" t="s">
        <v>7039</v>
      </c>
      <c r="AP59" s="25" t="s">
        <v>7040</v>
      </c>
      <c r="AQ59" s="25" t="s">
        <v>7041</v>
      </c>
    </row>
    <row r="60" spans="1:43" ht="13.5" customHeight="1">
      <c r="A60" s="25" t="s">
        <v>973</v>
      </c>
      <c r="B60" s="26" t="str">
        <f>HYPERLINK("http://flybase.org/reports/"&amp;VLOOKUP(Table3[[#This Row],[gene]],'Flybqse ID for link'!A:B,2,FALSE)&amp;".html",Table3[[#This Row],[gene]])</f>
        <v>CG9850</v>
      </c>
      <c r="C60" s="25">
        <v>0</v>
      </c>
      <c r="D60" s="25" t="str">
        <f>VLOOKUP(A60,'Flybase batch'!$A:$E,2,FALSE)</f>
        <v>-</v>
      </c>
      <c r="E60" s="25">
        <f>COUNTIF('Genes Expressed in larvae only'!A:A,Table3[[#This Row],[gene]])</f>
        <v>0</v>
      </c>
      <c r="F60" s="35" t="str">
        <f>VLOOKUP(A60,'Flybase batch'!$A:$E,3,FALSE)</f>
        <v>cell proliferation proteolysis</v>
      </c>
      <c r="G60" s="35" t="str">
        <f>VLOOKUP(A60,'Flybase batch'!$A:$E,4,FALSE)</f>
        <v>cellular_component</v>
      </c>
      <c r="H60" s="35" t="s">
        <v>13558</v>
      </c>
      <c r="I60" s="35" t="s">
        <v>15325</v>
      </c>
      <c r="J60" s="35" t="s">
        <v>9</v>
      </c>
      <c r="K60" s="30" t="str">
        <f>VLOOKUP(A60,'SignalP unique values'!A:D,2,FALSE)</f>
        <v>Y</v>
      </c>
      <c r="L60" s="30" t="str">
        <f>VLOOKUP(A60,'SignalP unique values'!A:D,3,FALSE)</f>
        <v>between 19 and 20</v>
      </c>
      <c r="M60" s="30" t="str">
        <f>VLOOKUP(A60,'SignalP unique values'!A:D,4,FALSE)</f>
        <v>TIC-QGL</v>
      </c>
      <c r="N60" s="26" t="s">
        <v>6077</v>
      </c>
      <c r="O60" s="25">
        <v>0</v>
      </c>
      <c r="P60" s="25">
        <v>0</v>
      </c>
      <c r="Q60" s="27">
        <v>1</v>
      </c>
      <c r="R60" s="28">
        <v>-1</v>
      </c>
      <c r="S60" s="25">
        <v>0</v>
      </c>
      <c r="T60" s="28">
        <v>-1</v>
      </c>
      <c r="U60" s="25">
        <v>0</v>
      </c>
      <c r="V60" s="25">
        <v>0</v>
      </c>
      <c r="W60" s="28">
        <v>-1</v>
      </c>
      <c r="X60" s="28">
        <v>-1</v>
      </c>
      <c r="Y60" s="28">
        <v>-1</v>
      </c>
      <c r="Z60" s="28">
        <v>-1</v>
      </c>
      <c r="AA60" s="25">
        <v>0</v>
      </c>
      <c r="AB60" s="25">
        <v>0</v>
      </c>
      <c r="AC60" s="25" t="s">
        <v>7027</v>
      </c>
      <c r="AD60" s="25" t="s">
        <v>7028</v>
      </c>
      <c r="AE60" s="25" t="s">
        <v>7029</v>
      </c>
      <c r="AF60" s="27" t="s">
        <v>7030</v>
      </c>
      <c r="AG60" s="28" t="s">
        <v>7031</v>
      </c>
      <c r="AH60" s="25" t="s">
        <v>7032</v>
      </c>
      <c r="AI60" s="28" t="s">
        <v>7033</v>
      </c>
      <c r="AJ60" s="25" t="s">
        <v>7034</v>
      </c>
      <c r="AK60" s="25" t="s">
        <v>7035</v>
      </c>
      <c r="AL60" s="28" t="s">
        <v>7036</v>
      </c>
      <c r="AM60" s="28" t="s">
        <v>7037</v>
      </c>
      <c r="AN60" s="28" t="s">
        <v>7038</v>
      </c>
      <c r="AO60" s="28" t="s">
        <v>7039</v>
      </c>
      <c r="AP60" s="25" t="s">
        <v>7040</v>
      </c>
      <c r="AQ60" s="25" t="s">
        <v>7041</v>
      </c>
    </row>
    <row r="61" spans="1:43" ht="13.5" customHeight="1">
      <c r="A61" s="25" t="s">
        <v>925</v>
      </c>
      <c r="B61" s="26" t="str">
        <f>HYPERLINK("http://flybase.org/reports/"&amp;VLOOKUP(Table3[[#This Row],[gene]],'Flybqse ID for link'!A:B,2,FALSE)&amp;".html",Table3[[#This Row],[gene]])</f>
        <v>CG7631</v>
      </c>
      <c r="C61" s="25">
        <v>0</v>
      </c>
      <c r="D61" s="25" t="str">
        <f>VLOOKUP(A61,'Flybase batch'!$A:$E,2,FALSE)</f>
        <v>-</v>
      </c>
      <c r="E61" s="25">
        <f>COUNTIF('Genes Expressed in larvae only'!A:A,Table3[[#This Row],[gene]])</f>
        <v>0</v>
      </c>
      <c r="F61" s="35" t="str">
        <f>VLOOKUP(A61,'Flybase batch'!$A:$E,3,FALSE)</f>
        <v>lateral inhibition proteolysis</v>
      </c>
      <c r="G61" s="35" t="str">
        <f>VLOOKUP(A61,'Flybase batch'!$A:$E,4,FALSE)</f>
        <v>-</v>
      </c>
      <c r="H61" s="35" t="s">
        <v>13539</v>
      </c>
      <c r="I61" s="35" t="s">
        <v>15325</v>
      </c>
      <c r="J61" s="35" t="s">
        <v>9</v>
      </c>
      <c r="K61" s="30" t="str">
        <f>VLOOKUP(A61,'SignalP unique values'!A:D,2,FALSE)</f>
        <v>Y</v>
      </c>
      <c r="L61" s="30" t="str">
        <f>VLOOKUP(A61,'SignalP unique values'!A:D,3,FALSE)</f>
        <v>between 20 and 21</v>
      </c>
      <c r="M61" s="30" t="str">
        <f>VLOOKUP(A61,'SignalP unique values'!A:D,4,FALSE)</f>
        <v>IFP-APF</v>
      </c>
      <c r="N61" s="26" t="s">
        <v>5972</v>
      </c>
      <c r="O61" s="28">
        <v>-1</v>
      </c>
      <c r="P61" s="28">
        <v>-1</v>
      </c>
      <c r="Q61" s="28">
        <v>-1</v>
      </c>
      <c r="R61" s="27">
        <v>1</v>
      </c>
      <c r="S61" s="28">
        <v>-1</v>
      </c>
      <c r="T61" s="28">
        <v>-1</v>
      </c>
      <c r="U61" s="28">
        <v>-1</v>
      </c>
      <c r="V61" s="28">
        <v>-1</v>
      </c>
      <c r="W61" s="28">
        <v>-1</v>
      </c>
      <c r="X61" s="28">
        <v>-1</v>
      </c>
      <c r="Y61" s="28">
        <v>-1</v>
      </c>
      <c r="Z61" s="28">
        <v>-1</v>
      </c>
      <c r="AA61" s="28">
        <v>-1</v>
      </c>
      <c r="AB61" s="28">
        <v>-1</v>
      </c>
      <c r="AC61" s="25" t="s">
        <v>12203</v>
      </c>
      <c r="AD61" s="28" t="s">
        <v>7933</v>
      </c>
      <c r="AE61" s="28" t="s">
        <v>6478</v>
      </c>
      <c r="AF61" s="28" t="s">
        <v>6715</v>
      </c>
      <c r="AG61" s="27" t="s">
        <v>12204</v>
      </c>
      <c r="AH61" s="28" t="s">
        <v>7644</v>
      </c>
      <c r="AI61" s="28" t="s">
        <v>6715</v>
      </c>
      <c r="AJ61" s="28" t="s">
        <v>6586</v>
      </c>
      <c r="AK61" s="28" t="s">
        <v>8061</v>
      </c>
      <c r="AL61" s="28" t="s">
        <v>7018</v>
      </c>
      <c r="AM61" s="28" t="s">
        <v>7021</v>
      </c>
      <c r="AN61" s="28" t="s">
        <v>8830</v>
      </c>
      <c r="AO61" s="28" t="s">
        <v>6520</v>
      </c>
      <c r="AP61" s="28" t="s">
        <v>10074</v>
      </c>
      <c r="AQ61" s="28" t="s">
        <v>12205</v>
      </c>
    </row>
    <row r="62" spans="1:43" ht="13.5" customHeight="1">
      <c r="A62" s="25" t="s">
        <v>390</v>
      </c>
      <c r="B62" s="26" t="str">
        <f>HYPERLINK("http://flybase.org/reports/"&amp;VLOOKUP(Table3[[#This Row],[gene]],'Flybqse ID for link'!A:B,2,FALSE)&amp;".html",Table3[[#This Row],[gene]])</f>
        <v>CG6271</v>
      </c>
      <c r="C62" s="25">
        <v>0</v>
      </c>
      <c r="D62" s="25" t="str">
        <f>VLOOKUP(A62,'Flybase batch'!$A:$E,2,FALSE)</f>
        <v>-</v>
      </c>
      <c r="E62" s="25">
        <f>COUNTIF('Genes Expressed in larvae only'!A:A,Table3[[#This Row],[gene]])</f>
        <v>0</v>
      </c>
      <c r="F62" s="35" t="str">
        <f>VLOOKUP(A62,'Flybase batch'!$A:$E,3,FALSE)</f>
        <v>lipid metabolic process</v>
      </c>
      <c r="G62" s="35" t="str">
        <f>VLOOKUP(A62,'Flybase batch'!$A:$E,4,FALSE)</f>
        <v>-</v>
      </c>
      <c r="H62" s="35" t="s">
        <v>13604</v>
      </c>
      <c r="I62" s="35" t="s">
        <v>15323</v>
      </c>
      <c r="J62" s="35" t="s">
        <v>9</v>
      </c>
      <c r="K62" s="30" t="str">
        <f>VLOOKUP(A62,'SignalP unique values'!A:D,2,FALSE)</f>
        <v>Y</v>
      </c>
      <c r="L62" s="30" t="str">
        <f>VLOOKUP(A62,'SignalP unique values'!A:D,3,FALSE)</f>
        <v>between 18 and 19</v>
      </c>
      <c r="M62" s="30" t="str">
        <f>VLOOKUP(A62,'SignalP unique values'!A:D,4,FALSE)</f>
        <v>AYA-LEE</v>
      </c>
      <c r="N62" s="26" t="s">
        <v>5732</v>
      </c>
      <c r="O62" s="25">
        <v>0</v>
      </c>
      <c r="P62" s="25">
        <v>0</v>
      </c>
      <c r="Q62" s="25">
        <v>0</v>
      </c>
      <c r="R62" s="27">
        <v>1</v>
      </c>
      <c r="S62" s="25">
        <v>0</v>
      </c>
      <c r="T62" s="28">
        <v>-1</v>
      </c>
      <c r="U62" s="25">
        <v>0</v>
      </c>
      <c r="V62" s="25">
        <v>0</v>
      </c>
      <c r="W62" s="25">
        <v>0</v>
      </c>
      <c r="X62" s="25">
        <v>0</v>
      </c>
      <c r="Y62" s="25">
        <v>0</v>
      </c>
      <c r="Z62" s="25">
        <v>0</v>
      </c>
      <c r="AA62" s="25">
        <v>0</v>
      </c>
      <c r="AB62" s="25">
        <v>0</v>
      </c>
      <c r="AC62" s="25" t="s">
        <v>11601</v>
      </c>
      <c r="AD62" s="25" t="s">
        <v>6581</v>
      </c>
      <c r="AE62" s="25" t="s">
        <v>6505</v>
      </c>
      <c r="AF62" s="25" t="s">
        <v>6453</v>
      </c>
      <c r="AG62" s="27" t="s">
        <v>11602</v>
      </c>
      <c r="AH62" s="25" t="s">
        <v>11391</v>
      </c>
      <c r="AI62" s="28" t="s">
        <v>7260</v>
      </c>
      <c r="AJ62" s="25" t="s">
        <v>6430</v>
      </c>
      <c r="AK62" s="25" t="s">
        <v>6461</v>
      </c>
      <c r="AL62" s="25" t="s">
        <v>6542</v>
      </c>
      <c r="AM62" s="25" t="s">
        <v>6581</v>
      </c>
      <c r="AN62" s="25" t="s">
        <v>9858</v>
      </c>
      <c r="AO62" s="25" t="s">
        <v>6546</v>
      </c>
      <c r="AP62" s="25" t="s">
        <v>6518</v>
      </c>
      <c r="AQ62" s="25" t="s">
        <v>6433</v>
      </c>
    </row>
    <row r="63" spans="1:43" ht="13.5" customHeight="1">
      <c r="A63" s="25" t="s">
        <v>391</v>
      </c>
      <c r="B63" s="26" t="str">
        <f>HYPERLINK("http://flybase.org/reports/"&amp;VLOOKUP(Table3[[#This Row],[gene]],'Flybqse ID for link'!A:B,2,FALSE)&amp;".html",Table3[[#This Row],[gene]])</f>
        <v>CG6277</v>
      </c>
      <c r="C63" s="25">
        <v>0</v>
      </c>
      <c r="D63" s="25" t="str">
        <f>VLOOKUP(A63,'Flybase batch'!$A:$E,2,FALSE)</f>
        <v>-</v>
      </c>
      <c r="E63" s="25">
        <f>COUNTIF('Genes Expressed in larvae only'!A:A,Table3[[#This Row],[gene]])</f>
        <v>0</v>
      </c>
      <c r="F63" s="35" t="str">
        <f>VLOOKUP(A63,'Flybase batch'!$A:$E,3,FALSE)</f>
        <v>neurogenesis lipid metabolic process</v>
      </c>
      <c r="G63" s="35" t="str">
        <f>VLOOKUP(A63,'Flybase batch'!$A:$E,4,FALSE)</f>
        <v>-</v>
      </c>
      <c r="H63" s="35" t="s">
        <v>13604</v>
      </c>
      <c r="I63" s="35" t="s">
        <v>15323</v>
      </c>
      <c r="J63" s="35" t="s">
        <v>9</v>
      </c>
      <c r="K63" s="30" t="str">
        <f>VLOOKUP(A63,'SignalP unique values'!A:D,2,FALSE)</f>
        <v>Y</v>
      </c>
      <c r="L63" s="30" t="str">
        <f>VLOOKUP(A63,'SignalP unique values'!A:D,3,FALSE)</f>
        <v>between 16 and 17</v>
      </c>
      <c r="M63" s="30" t="str">
        <f>VLOOKUP(A63,'SignalP unique values'!A:D,4,FALSE)</f>
        <v>ASA-IPI</v>
      </c>
      <c r="N63" s="26" t="s">
        <v>5732</v>
      </c>
      <c r="O63" s="25">
        <v>0</v>
      </c>
      <c r="P63" s="25">
        <v>0</v>
      </c>
      <c r="Q63" s="25">
        <v>0</v>
      </c>
      <c r="R63" s="27">
        <v>1</v>
      </c>
      <c r="S63" s="25">
        <v>0</v>
      </c>
      <c r="T63" s="28">
        <v>-1</v>
      </c>
      <c r="U63" s="25">
        <v>0</v>
      </c>
      <c r="V63" s="25">
        <v>0</v>
      </c>
      <c r="W63" s="25">
        <v>0</v>
      </c>
      <c r="X63" s="25">
        <v>0</v>
      </c>
      <c r="Y63" s="25">
        <v>0</v>
      </c>
      <c r="Z63" s="25">
        <v>0</v>
      </c>
      <c r="AA63" s="25">
        <v>0</v>
      </c>
      <c r="AB63" s="25">
        <v>0</v>
      </c>
      <c r="AC63" s="25" t="s">
        <v>11601</v>
      </c>
      <c r="AD63" s="25" t="s">
        <v>6581</v>
      </c>
      <c r="AE63" s="25" t="s">
        <v>6505</v>
      </c>
      <c r="AF63" s="25" t="s">
        <v>6453</v>
      </c>
      <c r="AG63" s="27" t="s">
        <v>11602</v>
      </c>
      <c r="AH63" s="25" t="s">
        <v>11391</v>
      </c>
      <c r="AI63" s="28" t="s">
        <v>7260</v>
      </c>
      <c r="AJ63" s="25" t="s">
        <v>6430</v>
      </c>
      <c r="AK63" s="25" t="s">
        <v>6461</v>
      </c>
      <c r="AL63" s="25" t="s">
        <v>6542</v>
      </c>
      <c r="AM63" s="25" t="s">
        <v>6581</v>
      </c>
      <c r="AN63" s="25" t="s">
        <v>9858</v>
      </c>
      <c r="AO63" s="25" t="s">
        <v>6546</v>
      </c>
      <c r="AP63" s="25" t="s">
        <v>6518</v>
      </c>
      <c r="AQ63" s="25" t="s">
        <v>6433</v>
      </c>
    </row>
    <row r="64" spans="1:43" ht="13.5" customHeight="1">
      <c r="A64" s="25" t="s">
        <v>1247</v>
      </c>
      <c r="B64" s="26" t="str">
        <f>HYPERLINK("http://flybase.org/reports/"&amp;VLOOKUP(Table3[[#This Row],[gene]],'Flybqse ID for link'!A:B,2,FALSE)&amp;".html",Table3[[#This Row],[gene]])</f>
        <v>CG31039</v>
      </c>
      <c r="C64" s="25">
        <v>0</v>
      </c>
      <c r="D64" s="25" t="str">
        <f>VLOOKUP(A64,'Flybase batch'!$A:$E,2,FALSE)</f>
        <v>Jonah 99Ci</v>
      </c>
      <c r="E64" s="25">
        <f>COUNTIF('Genes Expressed in larvae only'!A:A,Table3[[#This Row],[gene]])</f>
        <v>0</v>
      </c>
      <c r="F64" s="35" t="str">
        <f>VLOOKUP(A64,'Flybase batch'!$A:$E,3,FALSE)</f>
        <v>proteolysis digestion proteolysis</v>
      </c>
      <c r="G64" s="35" t="str">
        <f>VLOOKUP(A64,'Flybase batch'!$A:$E,4,FALSE)</f>
        <v>-</v>
      </c>
      <c r="H64" s="35" t="s">
        <v>13633</v>
      </c>
      <c r="I64" s="35" t="s">
        <v>15321</v>
      </c>
      <c r="J64" s="35" t="s">
        <v>13842</v>
      </c>
      <c r="K64" s="30" t="str">
        <f>VLOOKUP(A64,'SignalP unique values'!A:D,2,FALSE)</f>
        <v>Y</v>
      </c>
      <c r="L64" s="30" t="str">
        <f>VLOOKUP(A64,'SignalP unique values'!A:D,3,FALSE)</f>
        <v>between 17 and 18</v>
      </c>
      <c r="M64" s="30" t="str">
        <f>VLOOKUP(A64,'SignalP unique values'!A:D,4,FALSE)</f>
        <v>CSA-LTV</v>
      </c>
      <c r="N64" s="26" t="s">
        <v>5780</v>
      </c>
      <c r="O64" s="28">
        <v>-1</v>
      </c>
      <c r="P64" s="28">
        <v>-1</v>
      </c>
      <c r="Q64" s="28">
        <v>-1</v>
      </c>
      <c r="R64" s="27">
        <v>1</v>
      </c>
      <c r="S64" s="28">
        <v>-1</v>
      </c>
      <c r="T64" s="28">
        <v>-1</v>
      </c>
      <c r="U64" s="28">
        <v>-1</v>
      </c>
      <c r="V64" s="28">
        <v>-1</v>
      </c>
      <c r="W64" s="28">
        <v>-1</v>
      </c>
      <c r="X64" s="28">
        <v>-1</v>
      </c>
      <c r="Y64" s="28">
        <v>-1</v>
      </c>
      <c r="Z64" s="28">
        <v>-1</v>
      </c>
      <c r="AA64" s="28">
        <v>-1</v>
      </c>
      <c r="AB64" s="28">
        <v>-1</v>
      </c>
      <c r="AC64" s="25" t="s">
        <v>9480</v>
      </c>
      <c r="AD64" s="28" t="s">
        <v>6464</v>
      </c>
      <c r="AE64" s="28" t="s">
        <v>9481</v>
      </c>
      <c r="AF64" s="28" t="s">
        <v>8207</v>
      </c>
      <c r="AG64" s="27" t="s">
        <v>9482</v>
      </c>
      <c r="AH64" s="28" t="s">
        <v>9483</v>
      </c>
      <c r="AI64" s="28" t="s">
        <v>8205</v>
      </c>
      <c r="AJ64" s="28" t="s">
        <v>6581</v>
      </c>
      <c r="AK64" s="28" t="s">
        <v>9484</v>
      </c>
      <c r="AL64" s="28" t="s">
        <v>6542</v>
      </c>
      <c r="AM64" s="28" t="s">
        <v>6541</v>
      </c>
      <c r="AN64" s="28" t="s">
        <v>9485</v>
      </c>
      <c r="AO64" s="28" t="s">
        <v>6505</v>
      </c>
      <c r="AP64" s="28" t="s">
        <v>8242</v>
      </c>
      <c r="AQ64" s="28" t="s">
        <v>9486</v>
      </c>
    </row>
    <row r="65" spans="1:43" ht="13.5" customHeight="1">
      <c r="A65" s="25" t="s">
        <v>626</v>
      </c>
      <c r="B65" s="26" t="str">
        <f>HYPERLINK("http://flybase.org/reports/"&amp;VLOOKUP(Table3[[#This Row],[gene]],'Flybqse ID for link'!A:B,2,FALSE)&amp;".html",Table3[[#This Row],[gene]])</f>
        <v>CG14820</v>
      </c>
      <c r="C65" s="25">
        <v>0</v>
      </c>
      <c r="D65" s="25" t="str">
        <f>VLOOKUP(A65,'Flybase batch'!$A:$E,2,FALSE)</f>
        <v>-</v>
      </c>
      <c r="E65" s="25">
        <f>COUNTIF('Genes Expressed in larvae only'!A:A,Table3[[#This Row],[gene]])</f>
        <v>0</v>
      </c>
      <c r="F65" s="35" t="str">
        <f>VLOOKUP(A65,'Flybase batch'!$A:$E,3,FALSE)</f>
        <v>proteolysis</v>
      </c>
      <c r="G65" s="35" t="str">
        <f>VLOOKUP(A65,'Flybase batch'!$A:$E,4,FALSE)</f>
        <v>-</v>
      </c>
      <c r="H65" s="35" t="s">
        <v>13589</v>
      </c>
      <c r="I65" s="35" t="s">
        <v>15317</v>
      </c>
      <c r="J65" s="35" t="s">
        <v>9</v>
      </c>
      <c r="K65" s="30" t="str">
        <f>VLOOKUP(A65,'SignalP unique values'!A:D,2,FALSE)</f>
        <v>Y</v>
      </c>
      <c r="L65" s="30" t="str">
        <f>VLOOKUP(A65,'SignalP unique values'!A:D,3,FALSE)</f>
        <v>between 17 and 18</v>
      </c>
      <c r="M65" s="30" t="str">
        <f>VLOOKUP(A65,'SignalP unique values'!A:D,4,FALSE)</f>
        <v>ARS-VEQ</v>
      </c>
      <c r="N65" s="26" t="s">
        <v>5839</v>
      </c>
      <c r="O65" s="28">
        <v>-1</v>
      </c>
      <c r="P65" s="28">
        <v>-1</v>
      </c>
      <c r="Q65" s="28">
        <v>-1</v>
      </c>
      <c r="R65" s="27">
        <v>1</v>
      </c>
      <c r="S65" s="28">
        <v>-1</v>
      </c>
      <c r="T65" s="28">
        <v>-1</v>
      </c>
      <c r="U65" s="28">
        <v>-1</v>
      </c>
      <c r="V65" s="28">
        <v>-1</v>
      </c>
      <c r="W65" s="28">
        <v>-1</v>
      </c>
      <c r="X65" s="28">
        <v>-1</v>
      </c>
      <c r="Y65" s="28">
        <v>-1</v>
      </c>
      <c r="Z65" s="28">
        <v>-1</v>
      </c>
      <c r="AA65" s="28">
        <v>-1</v>
      </c>
      <c r="AB65" s="28">
        <v>-1</v>
      </c>
      <c r="AC65" s="25" t="s">
        <v>8169</v>
      </c>
      <c r="AD65" s="28" t="s">
        <v>6667</v>
      </c>
      <c r="AE65" s="28" t="s">
        <v>8170</v>
      </c>
      <c r="AF65" s="28" t="s">
        <v>8171</v>
      </c>
      <c r="AG65" s="27" t="s">
        <v>8172</v>
      </c>
      <c r="AH65" s="28" t="s">
        <v>8173</v>
      </c>
      <c r="AI65" s="28" t="s">
        <v>8174</v>
      </c>
      <c r="AJ65" s="28" t="s">
        <v>6520</v>
      </c>
      <c r="AK65" s="28" t="s">
        <v>8175</v>
      </c>
      <c r="AL65" s="28" t="s">
        <v>8176</v>
      </c>
      <c r="AM65" s="28" t="s">
        <v>8177</v>
      </c>
      <c r="AN65" s="28" t="s">
        <v>8178</v>
      </c>
      <c r="AO65" s="28" t="s">
        <v>7990</v>
      </c>
      <c r="AP65" s="28" t="s">
        <v>7291</v>
      </c>
      <c r="AQ65" s="28" t="s">
        <v>8179</v>
      </c>
    </row>
    <row r="66" spans="1:43" ht="13.5" customHeight="1">
      <c r="A66" s="25" t="s">
        <v>382</v>
      </c>
      <c r="B66" s="26" t="str">
        <f>HYPERLINK("http://flybase.org/reports/"&amp;VLOOKUP(Table3[[#This Row],[gene]],'Flybqse ID for link'!A:B,2,FALSE)&amp;".html",Table3[[#This Row],[gene]])</f>
        <v>CG4267</v>
      </c>
      <c r="C66" s="25">
        <v>0</v>
      </c>
      <c r="D66" s="25" t="str">
        <f>VLOOKUP(A66,'Flybase batch'!$A:$E,2,FALSE)</f>
        <v>-</v>
      </c>
      <c r="E66" s="25">
        <f>COUNTIF('Genes Expressed in larvae only'!A:A,Table3[[#This Row],[gene]])</f>
        <v>0</v>
      </c>
      <c r="F66" s="35" t="str">
        <f>VLOOKUP(A66,'Flybase batch'!$A:$E,3,FALSE)</f>
        <v>lipid metabolic process biological_process</v>
      </c>
      <c r="G66" s="35" t="str">
        <f>VLOOKUP(A66,'Flybase batch'!$A:$E,4,FALSE)</f>
        <v>cellular_component</v>
      </c>
      <c r="H66" s="35" t="s">
        <v>13666</v>
      </c>
      <c r="I66" s="35" t="s">
        <v>15313</v>
      </c>
      <c r="J66" s="35" t="s">
        <v>9</v>
      </c>
      <c r="K66" s="30" t="str">
        <f>VLOOKUP(A66,'SignalP unique values'!A:D,2,FALSE)</f>
        <v>Y</v>
      </c>
      <c r="L66" s="30" t="str">
        <f>VLOOKUP(A66,'SignalP unique values'!A:D,3,FALSE)</f>
        <v>between 24 and 25</v>
      </c>
      <c r="M66" s="30" t="str">
        <f>VLOOKUP(A66,'SignalP unique values'!A:D,4,FALSE)</f>
        <v>VFA-SSS</v>
      </c>
      <c r="N66" s="26" t="s">
        <v>6055</v>
      </c>
      <c r="O66" s="28">
        <v>-1</v>
      </c>
      <c r="P66" s="27">
        <v>1</v>
      </c>
      <c r="Q66" s="27">
        <v>1</v>
      </c>
      <c r="R66" s="25">
        <v>0</v>
      </c>
      <c r="S66" s="27">
        <v>1</v>
      </c>
      <c r="T66" s="28">
        <v>-1</v>
      </c>
      <c r="U66" s="25">
        <v>0</v>
      </c>
      <c r="V66" s="28">
        <v>-1</v>
      </c>
      <c r="W66" s="28">
        <v>-1</v>
      </c>
      <c r="X66" s="28">
        <v>-1</v>
      </c>
      <c r="Y66" s="27">
        <v>1</v>
      </c>
      <c r="Z66" s="28">
        <v>-1</v>
      </c>
      <c r="AA66" s="25">
        <v>0</v>
      </c>
      <c r="AB66" s="27">
        <v>1</v>
      </c>
      <c r="AC66" s="25" t="s">
        <v>10606</v>
      </c>
      <c r="AD66" s="28" t="s">
        <v>9000</v>
      </c>
      <c r="AE66" s="27" t="s">
        <v>10607</v>
      </c>
      <c r="AF66" s="27" t="s">
        <v>10608</v>
      </c>
      <c r="AG66" s="25" t="s">
        <v>10609</v>
      </c>
      <c r="AH66" s="27" t="s">
        <v>10610</v>
      </c>
      <c r="AI66" s="28" t="s">
        <v>10611</v>
      </c>
      <c r="AJ66" s="25" t="s">
        <v>10612</v>
      </c>
      <c r="AK66" s="28" t="s">
        <v>8901</v>
      </c>
      <c r="AL66" s="28" t="s">
        <v>10613</v>
      </c>
      <c r="AM66" s="28" t="s">
        <v>10614</v>
      </c>
      <c r="AN66" s="27" t="s">
        <v>10615</v>
      </c>
      <c r="AO66" s="28" t="s">
        <v>10616</v>
      </c>
      <c r="AP66" s="25" t="s">
        <v>10617</v>
      </c>
      <c r="AQ66" s="27" t="s">
        <v>10618</v>
      </c>
    </row>
    <row r="67" spans="1:43" ht="13.5" customHeight="1">
      <c r="A67" s="25" t="s">
        <v>224</v>
      </c>
      <c r="B67" s="26" t="str">
        <f>HYPERLINK("http://flybase.org/reports/"&amp;VLOOKUP(Table3[[#This Row],[gene]],'Flybqse ID for link'!A:B,2,FALSE)&amp;".html",Table3[[#This Row],[gene]])</f>
        <v>CG16965</v>
      </c>
      <c r="C67" s="25">
        <v>0</v>
      </c>
      <c r="D67" s="25" t="str">
        <f>VLOOKUP(A67,'Flybase batch'!$A:$E,2,FALSE)</f>
        <v>-</v>
      </c>
      <c r="E67" s="25">
        <f>COUNTIF('Genes Expressed in larvae only'!A:A,Table3[[#This Row],[gene]])</f>
        <v>0</v>
      </c>
      <c r="F67" s="35" t="str">
        <f>VLOOKUP(A67,'Flybase batch'!$A:$E,3,FALSE)</f>
        <v>carbohydrate metabolic process</v>
      </c>
      <c r="G67" s="35" t="str">
        <f>VLOOKUP(A67,'Flybase batch'!$A:$E,4,FALSE)</f>
        <v>-</v>
      </c>
      <c r="H67" s="35" t="s">
        <v>13600</v>
      </c>
      <c r="I67" s="35" t="s">
        <v>15309</v>
      </c>
      <c r="J67" s="35" t="s">
        <v>9</v>
      </c>
      <c r="K67" s="30" t="str">
        <f>VLOOKUP(A67,'SignalP unique values'!A:D,2,FALSE)</f>
        <v>Y</v>
      </c>
      <c r="L67" s="30" t="str">
        <f>VLOOKUP(A67,'SignalP unique values'!A:D,3,FALSE)</f>
        <v>between 19 and 20</v>
      </c>
      <c r="M67" s="30" t="str">
        <f>VLOOKUP(A67,'SignalP unique values'!A:D,4,FALSE)</f>
        <v>CLA-ETP</v>
      </c>
      <c r="N67" s="26" t="s">
        <v>6189</v>
      </c>
      <c r="O67" s="28">
        <v>-1</v>
      </c>
      <c r="P67" s="25">
        <v>0</v>
      </c>
      <c r="Q67" s="28">
        <v>-1</v>
      </c>
      <c r="R67" s="27">
        <v>1</v>
      </c>
      <c r="S67" s="28">
        <v>-1</v>
      </c>
      <c r="T67" s="28">
        <v>-1</v>
      </c>
      <c r="U67" s="28">
        <v>-1</v>
      </c>
      <c r="V67" s="28">
        <v>-1</v>
      </c>
      <c r="W67" s="28">
        <v>-1</v>
      </c>
      <c r="X67" s="28">
        <v>-1</v>
      </c>
      <c r="Y67" s="28">
        <v>-1</v>
      </c>
      <c r="Z67" s="28">
        <v>-1</v>
      </c>
      <c r="AA67" s="25">
        <v>0</v>
      </c>
      <c r="AB67" s="28">
        <v>-1</v>
      </c>
      <c r="AC67" s="25" t="s">
        <v>8514</v>
      </c>
      <c r="AD67" s="28" t="s">
        <v>8515</v>
      </c>
      <c r="AE67" s="25" t="s">
        <v>8516</v>
      </c>
      <c r="AF67" s="28" t="s">
        <v>8517</v>
      </c>
      <c r="AG67" s="27" t="s">
        <v>8518</v>
      </c>
      <c r="AH67" s="28" t="s">
        <v>8519</v>
      </c>
      <c r="AI67" s="28" t="s">
        <v>8520</v>
      </c>
      <c r="AJ67" s="28" t="s">
        <v>8521</v>
      </c>
      <c r="AK67" s="28" t="s">
        <v>8522</v>
      </c>
      <c r="AL67" s="28" t="s">
        <v>8523</v>
      </c>
      <c r="AM67" s="28" t="s">
        <v>6604</v>
      </c>
      <c r="AN67" s="28" t="s">
        <v>8524</v>
      </c>
      <c r="AO67" s="28" t="s">
        <v>8525</v>
      </c>
      <c r="AP67" s="25" t="s">
        <v>8526</v>
      </c>
      <c r="AQ67" s="28" t="s">
        <v>8527</v>
      </c>
    </row>
    <row r="68" spans="1:43" ht="13.5" customHeight="1">
      <c r="A68" s="25" t="s">
        <v>350</v>
      </c>
      <c r="B68" s="26" t="str">
        <f>HYPERLINK("http://flybase.org/reports/"&amp;VLOOKUP(Table3[[#This Row],[gene]],'Flybqse ID for link'!A:B,2,FALSE)&amp;".html",Table3[[#This Row],[gene]])</f>
        <v>CG17035</v>
      </c>
      <c r="C68" s="25">
        <v>0</v>
      </c>
      <c r="D68" s="25" t="str">
        <f>VLOOKUP(A68,'Flybase batch'!$A:$E,2,FALSE)</f>
        <v>GXIVsPLA2</v>
      </c>
      <c r="E68" s="25">
        <f>COUNTIF('Genes Expressed in larvae only'!A:A,Table3[[#This Row],[gene]])</f>
        <v>0</v>
      </c>
      <c r="F68" s="35" t="str">
        <f>VLOOKUP(A68,'Flybase batch'!$A:$E,3,FALSE)</f>
        <v>phospholipid metabolic process lipid catabolic process</v>
      </c>
      <c r="G68" s="35" t="str">
        <f>VLOOKUP(A68,'Flybase batch'!$A:$E,4,FALSE)</f>
        <v>extracellular region extracellular region</v>
      </c>
      <c r="H68" s="35" t="s">
        <v>13603</v>
      </c>
      <c r="I68" s="35" t="s">
        <v>15313</v>
      </c>
      <c r="J68" s="35" t="s">
        <v>9</v>
      </c>
      <c r="K68" s="30" t="str">
        <f>VLOOKUP(A68,'SignalP unique values'!A:D,2,FALSE)</f>
        <v>Y</v>
      </c>
      <c r="L68" s="30" t="str">
        <f>VLOOKUP(A68,'SignalP unique values'!A:D,3,FALSE)</f>
        <v>between 21 and 22</v>
      </c>
      <c r="M68" s="30" t="str">
        <f>VLOOKUP(A68,'SignalP unique values'!A:D,4,FALSE)</f>
        <v>AYS-GYG</v>
      </c>
      <c r="N68" s="26" t="s">
        <v>5820</v>
      </c>
      <c r="O68" s="27">
        <v>1</v>
      </c>
      <c r="P68" s="27">
        <v>1</v>
      </c>
      <c r="Q68" s="27">
        <v>1</v>
      </c>
      <c r="R68" s="28">
        <v>-1</v>
      </c>
      <c r="S68" s="25">
        <v>0</v>
      </c>
      <c r="T68" s="27">
        <v>1</v>
      </c>
      <c r="U68" s="27">
        <v>1</v>
      </c>
      <c r="V68" s="28">
        <v>-1</v>
      </c>
      <c r="W68" s="27">
        <v>1</v>
      </c>
      <c r="X68" s="25">
        <v>0</v>
      </c>
      <c r="Y68" s="25">
        <v>0</v>
      </c>
      <c r="Z68" s="27">
        <v>1</v>
      </c>
      <c r="AA68" s="27">
        <v>1</v>
      </c>
      <c r="AB68" s="27">
        <v>1</v>
      </c>
      <c r="AC68" s="25" t="s">
        <v>8599</v>
      </c>
      <c r="AD68" s="27" t="s">
        <v>8600</v>
      </c>
      <c r="AE68" s="27" t="s">
        <v>8601</v>
      </c>
      <c r="AF68" s="27" t="s">
        <v>8602</v>
      </c>
      <c r="AG68" s="28" t="s">
        <v>8603</v>
      </c>
      <c r="AH68" s="25" t="s">
        <v>8604</v>
      </c>
      <c r="AI68" s="27" t="s">
        <v>8605</v>
      </c>
      <c r="AJ68" s="27" t="s">
        <v>8606</v>
      </c>
      <c r="AK68" s="28" t="s">
        <v>8607</v>
      </c>
      <c r="AL68" s="27" t="s">
        <v>8608</v>
      </c>
      <c r="AM68" s="25" t="s">
        <v>8609</v>
      </c>
      <c r="AN68" s="25" t="s">
        <v>8610</v>
      </c>
      <c r="AO68" s="27" t="s">
        <v>8611</v>
      </c>
      <c r="AP68" s="27" t="s">
        <v>8612</v>
      </c>
      <c r="AQ68" s="27" t="s">
        <v>8613</v>
      </c>
    </row>
    <row r="69" spans="1:43" ht="13.5" customHeight="1">
      <c r="A69" s="25" t="s">
        <v>1033</v>
      </c>
      <c r="B69" s="26" t="str">
        <f>HYPERLINK("http://flybase.org/reports/"&amp;VLOOKUP(Table3[[#This Row],[gene]],'Flybqse ID for link'!A:B,2,FALSE)&amp;".html",Table3[[#This Row],[gene]])</f>
        <v>CG11841</v>
      </c>
      <c r="C69" s="25">
        <v>0</v>
      </c>
      <c r="D69" s="25" t="str">
        <f>VLOOKUP(A69,'Flybase batch'!$A:$E,2,FALSE)</f>
        <v>-</v>
      </c>
      <c r="E69" s="25">
        <f>COUNTIF('Genes Expressed in larvae only'!A:A,Table3[[#This Row],[gene]])</f>
        <v>0</v>
      </c>
      <c r="F69" s="35" t="str">
        <f>VLOOKUP(A69,'Flybase batch'!$A:$E,3,FALSE)</f>
        <v>proteolysis</v>
      </c>
      <c r="G69" s="35" t="str">
        <f>VLOOKUP(A69,'Flybase batch'!$A:$E,4,FALSE)</f>
        <v>-</v>
      </c>
      <c r="H69" s="35" t="s">
        <v>13531</v>
      </c>
      <c r="I69" s="35" t="s">
        <v>15321</v>
      </c>
      <c r="J69" s="35" t="s">
        <v>13842</v>
      </c>
      <c r="K69" s="30" t="str">
        <f>VLOOKUP(A69,'SignalP unique values'!A:D,2,FALSE)</f>
        <v>Y</v>
      </c>
      <c r="L69" s="30" t="str">
        <f>VLOOKUP(A69,'SignalP unique values'!A:D,3,FALSE)</f>
        <v>between 23 and 24</v>
      </c>
      <c r="M69" s="30" t="str">
        <f>VLOOKUP(A69,'SignalP unique values'!A:D,4,FALSE)</f>
        <v>VQG-QNP</v>
      </c>
      <c r="N69" s="26" t="s">
        <v>5853</v>
      </c>
      <c r="O69" s="28">
        <v>-1</v>
      </c>
      <c r="P69" s="27">
        <v>1</v>
      </c>
      <c r="Q69" s="27">
        <v>1</v>
      </c>
      <c r="R69" s="28">
        <v>-1</v>
      </c>
      <c r="S69" s="28">
        <v>-1</v>
      </c>
      <c r="T69" s="28">
        <v>-1</v>
      </c>
      <c r="U69" s="28">
        <v>-1</v>
      </c>
      <c r="V69" s="28">
        <v>-1</v>
      </c>
      <c r="W69" s="28">
        <v>-1</v>
      </c>
      <c r="X69" s="28">
        <v>-1</v>
      </c>
      <c r="Y69" s="28">
        <v>-1</v>
      </c>
      <c r="Z69" s="28">
        <v>-1</v>
      </c>
      <c r="AA69" s="27">
        <v>1</v>
      </c>
      <c r="AB69" s="28">
        <v>-1</v>
      </c>
      <c r="AC69" s="25" t="s">
        <v>7367</v>
      </c>
      <c r="AD69" s="28" t="s">
        <v>7368</v>
      </c>
      <c r="AE69" s="27" t="s">
        <v>7369</v>
      </c>
      <c r="AF69" s="27" t="s">
        <v>7370</v>
      </c>
      <c r="AG69" s="28" t="s">
        <v>7371</v>
      </c>
      <c r="AH69" s="28" t="s">
        <v>7372</v>
      </c>
      <c r="AI69" s="28" t="s">
        <v>7373</v>
      </c>
      <c r="AJ69" s="28" t="s">
        <v>7125</v>
      </c>
      <c r="AK69" s="28" t="s">
        <v>7374</v>
      </c>
      <c r="AL69" s="28" t="s">
        <v>7375</v>
      </c>
      <c r="AM69" s="28" t="s">
        <v>6660</v>
      </c>
      <c r="AN69" s="28" t="s">
        <v>7376</v>
      </c>
      <c r="AO69" s="28" t="s">
        <v>7377</v>
      </c>
      <c r="AP69" s="27" t="s">
        <v>7378</v>
      </c>
      <c r="AQ69" s="28" t="s">
        <v>7379</v>
      </c>
    </row>
    <row r="70" spans="1:43" ht="13.5" customHeight="1">
      <c r="A70" s="25" t="s">
        <v>1099</v>
      </c>
      <c r="B70" s="26" t="str">
        <f>HYPERLINK("http://flybase.org/reports/"&amp;VLOOKUP(Table3[[#This Row],[gene]],'Flybqse ID for link'!A:B,2,FALSE)&amp;".html",Table3[[#This Row],[gene]])</f>
        <v>CG15046</v>
      </c>
      <c r="C70" s="25">
        <v>0</v>
      </c>
      <c r="D70" s="25" t="str">
        <f>VLOOKUP(A70,'Flybase batch'!$A:$E,2,FALSE)</f>
        <v>-</v>
      </c>
      <c r="E70" s="25">
        <f>COUNTIF('Genes Expressed in larvae only'!A:A,Table3[[#This Row],[gene]])</f>
        <v>0</v>
      </c>
      <c r="F70" s="35" t="str">
        <f>VLOOKUP(A70,'Flybase batch'!$A:$E,3,FALSE)</f>
        <v>proteolysis</v>
      </c>
      <c r="G70" s="35" t="str">
        <f>VLOOKUP(A70,'Flybase batch'!$A:$E,4,FALSE)</f>
        <v>-</v>
      </c>
      <c r="H70" s="35" t="s">
        <v>13530</v>
      </c>
      <c r="I70" s="35" t="s">
        <v>15321</v>
      </c>
      <c r="J70" s="35" t="s">
        <v>9</v>
      </c>
      <c r="K70" s="30" t="str">
        <f>VLOOKUP(A70,'SignalP unique values'!A:D,2,FALSE)</f>
        <v>Y</v>
      </c>
      <c r="L70" s="30" t="str">
        <f>VLOOKUP(A70,'SignalP unique values'!A:D,3,FALSE)</f>
        <v>between 25 and 26</v>
      </c>
      <c r="M70" s="30" t="str">
        <f>VLOOKUP(A70,'SignalP unique values'!A:D,4,FALSE)</f>
        <v>CRG-YFS</v>
      </c>
      <c r="N70" s="26" t="s">
        <v>5776</v>
      </c>
      <c r="O70" s="25">
        <v>0</v>
      </c>
      <c r="P70" s="27">
        <v>1</v>
      </c>
      <c r="Q70" s="27">
        <v>1</v>
      </c>
      <c r="R70" s="27">
        <v>1</v>
      </c>
      <c r="S70" s="27">
        <v>1</v>
      </c>
      <c r="T70" s="28">
        <v>-1</v>
      </c>
      <c r="U70" s="25">
        <v>0</v>
      </c>
      <c r="V70" s="28">
        <v>-1</v>
      </c>
      <c r="W70" s="27">
        <v>1</v>
      </c>
      <c r="X70" s="25">
        <v>0</v>
      </c>
      <c r="Y70" s="27">
        <v>1</v>
      </c>
      <c r="Z70" s="28">
        <v>-1</v>
      </c>
      <c r="AA70" s="27">
        <v>1</v>
      </c>
      <c r="AB70" s="27">
        <v>1</v>
      </c>
      <c r="AC70" s="25" t="s">
        <v>8321</v>
      </c>
      <c r="AD70" s="25" t="s">
        <v>8322</v>
      </c>
      <c r="AE70" s="27" t="s">
        <v>8323</v>
      </c>
      <c r="AF70" s="27" t="s">
        <v>8324</v>
      </c>
      <c r="AG70" s="27" t="s">
        <v>8325</v>
      </c>
      <c r="AH70" s="27" t="s">
        <v>8326</v>
      </c>
      <c r="AI70" s="28" t="s">
        <v>8327</v>
      </c>
      <c r="AJ70" s="25" t="s">
        <v>7070</v>
      </c>
      <c r="AK70" s="28" t="s">
        <v>8328</v>
      </c>
      <c r="AL70" s="27" t="s">
        <v>8329</v>
      </c>
      <c r="AM70" s="25" t="s">
        <v>8330</v>
      </c>
      <c r="AN70" s="27" t="s">
        <v>8331</v>
      </c>
      <c r="AO70" s="28" t="s">
        <v>8332</v>
      </c>
      <c r="AP70" s="27" t="s">
        <v>8333</v>
      </c>
      <c r="AQ70" s="27" t="s">
        <v>8334</v>
      </c>
    </row>
    <row r="71" spans="1:43" ht="13.5" customHeight="1">
      <c r="A71" s="25" t="s">
        <v>420</v>
      </c>
      <c r="B71" s="26" t="str">
        <f>HYPERLINK("http://flybase.org/reports/"&amp;VLOOKUP(Table3[[#This Row],[gene]],'Flybqse ID for link'!A:B,2,FALSE)&amp;".html",Table3[[#This Row],[gene]])</f>
        <v>CG11598</v>
      </c>
      <c r="C71" s="25">
        <v>0</v>
      </c>
      <c r="D71" s="25" t="str">
        <f>VLOOKUP(A71,'Flybase batch'!$A:$E,2,FALSE)</f>
        <v>-</v>
      </c>
      <c r="E71" s="25">
        <f>COUNTIF('Genes Expressed in larvae only'!A:A,Table3[[#This Row],[gene]])</f>
        <v>0</v>
      </c>
      <c r="F71" s="35" t="str">
        <f>VLOOKUP(A71,'Flybase batch'!$A:$E,3,FALSE)</f>
        <v>lipid metabolic process lipid metabolic process multicellular organism reproduction</v>
      </c>
      <c r="G71" s="35" t="str">
        <f>VLOOKUP(A71,'Flybase batch'!$A:$E,4,FALSE)</f>
        <v>extracellular space extracellular space</v>
      </c>
      <c r="H71" s="35" t="s">
        <v>13562</v>
      </c>
      <c r="I71" s="35" t="s">
        <v>15323</v>
      </c>
      <c r="J71" s="35" t="s">
        <v>9</v>
      </c>
      <c r="K71" s="30" t="str">
        <f>VLOOKUP(A71,'SignalP unique values'!A:D,2,FALSE)</f>
        <v>Y</v>
      </c>
      <c r="L71" s="30" t="str">
        <f>VLOOKUP(A71,'SignalP unique values'!A:D,3,FALSE)</f>
        <v>between 18 and 19</v>
      </c>
      <c r="M71" s="30" t="str">
        <f>VLOOKUP(A71,'SignalP unique values'!A:D,4,FALSE)</f>
        <v>AKG-LIT</v>
      </c>
      <c r="N71" s="26" t="s">
        <v>5933</v>
      </c>
      <c r="O71" s="28">
        <v>-1</v>
      </c>
      <c r="P71" s="28">
        <v>-1</v>
      </c>
      <c r="Q71" s="25">
        <v>0</v>
      </c>
      <c r="R71" s="25">
        <v>0</v>
      </c>
      <c r="S71" s="28">
        <v>-1</v>
      </c>
      <c r="T71" s="28">
        <v>-1</v>
      </c>
      <c r="U71" s="28">
        <v>-1</v>
      </c>
      <c r="V71" s="28">
        <v>-1</v>
      </c>
      <c r="W71" s="27">
        <v>1</v>
      </c>
      <c r="X71" s="28">
        <v>-1</v>
      </c>
      <c r="Y71" s="25">
        <v>0</v>
      </c>
      <c r="Z71" s="28">
        <v>-1</v>
      </c>
      <c r="AA71" s="25">
        <v>0</v>
      </c>
      <c r="AB71" s="25">
        <v>0</v>
      </c>
      <c r="AC71" s="25" t="s">
        <v>7201</v>
      </c>
      <c r="AD71" s="28" t="s">
        <v>7015</v>
      </c>
      <c r="AE71" s="28" t="s">
        <v>7202</v>
      </c>
      <c r="AF71" s="25" t="s">
        <v>7203</v>
      </c>
      <c r="AG71" s="25" t="s">
        <v>7204</v>
      </c>
      <c r="AH71" s="28" t="s">
        <v>7205</v>
      </c>
      <c r="AI71" s="28" t="s">
        <v>7206</v>
      </c>
      <c r="AJ71" s="28" t="s">
        <v>7207</v>
      </c>
      <c r="AK71" s="28" t="s">
        <v>7208</v>
      </c>
      <c r="AL71" s="27" t="s">
        <v>7209</v>
      </c>
      <c r="AM71" s="28" t="s">
        <v>7210</v>
      </c>
      <c r="AN71" s="25" t="s">
        <v>7211</v>
      </c>
      <c r="AO71" s="28" t="s">
        <v>7212</v>
      </c>
      <c r="AP71" s="25" t="s">
        <v>7213</v>
      </c>
      <c r="AQ71" s="25" t="s">
        <v>7214</v>
      </c>
    </row>
    <row r="72" spans="1:43" ht="13.5" customHeight="1">
      <c r="A72" s="25" t="s">
        <v>1215</v>
      </c>
      <c r="B72" s="26" t="str">
        <f>HYPERLINK("http://flybase.org/reports/"&amp;VLOOKUP(Table3[[#This Row],[gene]],'Flybqse ID for link'!A:B,2,FALSE)&amp;".html",Table3[[#This Row],[gene]])</f>
        <v>CG30090</v>
      </c>
      <c r="C72" s="25">
        <v>0</v>
      </c>
      <c r="D72" s="25" t="str">
        <f>VLOOKUP(A72,'Flybase batch'!$A:$E,2,FALSE)</f>
        <v>-</v>
      </c>
      <c r="E72" s="25">
        <f>COUNTIF('Genes Expressed in larvae only'!A:A,Table3[[#This Row],[gene]])</f>
        <v>0</v>
      </c>
      <c r="F72" s="35" t="str">
        <f>VLOOKUP(A72,'Flybase batch'!$A:$E,3,FALSE)</f>
        <v>proteolysis</v>
      </c>
      <c r="G72" s="35" t="str">
        <f>VLOOKUP(A72,'Flybase batch'!$A:$E,4,FALSE)</f>
        <v>-</v>
      </c>
      <c r="H72" s="35" t="s">
        <v>13530</v>
      </c>
      <c r="I72" s="35" t="s">
        <v>15321</v>
      </c>
      <c r="J72" s="35" t="s">
        <v>9</v>
      </c>
      <c r="K72" s="30" t="str">
        <f>VLOOKUP(A72,'SignalP unique values'!A:D,2,FALSE)</f>
        <v>Y</v>
      </c>
      <c r="L72" s="30" t="str">
        <f>VLOOKUP(A72,'SignalP unique values'!A:D,3,FALSE)</f>
        <v>between 22 and 23</v>
      </c>
      <c r="M72" s="30" t="str">
        <f>VLOOKUP(A72,'SignalP unique values'!A:D,4,FALSE)</f>
        <v>GNG-EYL</v>
      </c>
      <c r="N72" s="26" t="s">
        <v>6200</v>
      </c>
      <c r="O72" s="28">
        <v>-1</v>
      </c>
      <c r="P72" s="27">
        <v>1</v>
      </c>
      <c r="Q72" s="28">
        <v>-1</v>
      </c>
      <c r="R72" s="27">
        <v>1</v>
      </c>
      <c r="S72" s="25">
        <v>0</v>
      </c>
      <c r="T72" s="28">
        <v>-1</v>
      </c>
      <c r="U72" s="28">
        <v>-1</v>
      </c>
      <c r="V72" s="27">
        <v>1</v>
      </c>
      <c r="W72" s="25">
        <v>0</v>
      </c>
      <c r="X72" s="25">
        <v>0</v>
      </c>
      <c r="Y72" s="27">
        <v>1</v>
      </c>
      <c r="Z72" s="28">
        <v>-1</v>
      </c>
      <c r="AA72" s="27">
        <v>1</v>
      </c>
      <c r="AB72" s="28">
        <v>-1</v>
      </c>
      <c r="AC72" s="25" t="s">
        <v>9281</v>
      </c>
      <c r="AD72" s="28" t="s">
        <v>6425</v>
      </c>
      <c r="AE72" s="27" t="s">
        <v>9282</v>
      </c>
      <c r="AF72" s="28" t="s">
        <v>8979</v>
      </c>
      <c r="AG72" s="27" t="s">
        <v>9283</v>
      </c>
      <c r="AH72" s="25" t="s">
        <v>9284</v>
      </c>
      <c r="AI72" s="28" t="s">
        <v>9285</v>
      </c>
      <c r="AJ72" s="28" t="s">
        <v>6453</v>
      </c>
      <c r="AK72" s="27" t="s">
        <v>9286</v>
      </c>
      <c r="AL72" s="25" t="s">
        <v>9287</v>
      </c>
      <c r="AM72" s="25" t="s">
        <v>9288</v>
      </c>
      <c r="AN72" s="27" t="s">
        <v>9289</v>
      </c>
      <c r="AO72" s="28" t="s">
        <v>6795</v>
      </c>
      <c r="AP72" s="27" t="s">
        <v>9290</v>
      </c>
      <c r="AQ72" s="28" t="s">
        <v>8232</v>
      </c>
    </row>
    <row r="73" spans="1:43" ht="13.5" customHeight="1">
      <c r="A73" s="25" t="s">
        <v>940</v>
      </c>
      <c r="B73" s="26" t="str">
        <f>HYPERLINK("http://flybase.org/reports/"&amp;VLOOKUP(Table3[[#This Row],[gene]],'Flybqse ID for link'!A:B,2,FALSE)&amp;".html",Table3[[#This Row],[gene]])</f>
        <v>CG8550</v>
      </c>
      <c r="C73" s="25">
        <v>0</v>
      </c>
      <c r="D73" s="25" t="str">
        <f>VLOOKUP(A73,'Flybase batch'!$A:$E,2,FALSE)</f>
        <v>-</v>
      </c>
      <c r="E73" s="25">
        <f>COUNTIF('Genes Expressed in larvae only'!A:A,Table3[[#This Row],[gene]])</f>
        <v>0</v>
      </c>
      <c r="F73" s="35" t="str">
        <f>VLOOKUP(A73,'Flybase batch'!$A:$E,3,FALSE)</f>
        <v>proteolysis</v>
      </c>
      <c r="G73" s="35" t="str">
        <f>VLOOKUP(A73,'Flybase batch'!$A:$E,4,FALSE)</f>
        <v>-</v>
      </c>
      <c r="H73" s="35" t="s">
        <v>13558</v>
      </c>
      <c r="I73" s="35" t="s">
        <v>15325</v>
      </c>
      <c r="J73" s="35" t="s">
        <v>9</v>
      </c>
      <c r="K73" s="30" t="str">
        <f>VLOOKUP(A73,'SignalP unique values'!A:D,2,FALSE)</f>
        <v>Y</v>
      </c>
      <c r="L73" s="30" t="str">
        <f>VLOOKUP(A73,'SignalP unique values'!A:D,3,FALSE)</f>
        <v>between 20 and 21</v>
      </c>
      <c r="M73" s="30" t="str">
        <f>VLOOKUP(A73,'SignalP unique values'!A:D,4,FALSE)</f>
        <v>IQA-IVD</v>
      </c>
      <c r="N73" s="26" t="s">
        <v>6208</v>
      </c>
      <c r="O73" s="28">
        <v>-1</v>
      </c>
      <c r="P73" s="27">
        <v>1</v>
      </c>
      <c r="Q73" s="25">
        <v>0</v>
      </c>
      <c r="R73" s="25">
        <v>0</v>
      </c>
      <c r="S73" s="25">
        <v>0</v>
      </c>
      <c r="T73" s="28">
        <v>-1</v>
      </c>
      <c r="U73" s="28">
        <v>-1</v>
      </c>
      <c r="V73" s="25">
        <v>0</v>
      </c>
      <c r="W73" s="25">
        <v>0</v>
      </c>
      <c r="X73" s="25">
        <v>0</v>
      </c>
      <c r="Y73" s="27">
        <v>1</v>
      </c>
      <c r="Z73" s="28">
        <v>-1</v>
      </c>
      <c r="AA73" s="27">
        <v>1</v>
      </c>
      <c r="AB73" s="27">
        <v>1</v>
      </c>
      <c r="AC73" s="25" t="s">
        <v>12526</v>
      </c>
      <c r="AD73" s="28" t="s">
        <v>6429</v>
      </c>
      <c r="AE73" s="27" t="s">
        <v>12527</v>
      </c>
      <c r="AF73" s="25" t="s">
        <v>12528</v>
      </c>
      <c r="AG73" s="25" t="s">
        <v>12529</v>
      </c>
      <c r="AH73" s="25" t="s">
        <v>12530</v>
      </c>
      <c r="AI73" s="28" t="s">
        <v>12531</v>
      </c>
      <c r="AJ73" s="28" t="s">
        <v>6547</v>
      </c>
      <c r="AK73" s="25" t="s">
        <v>12532</v>
      </c>
      <c r="AL73" s="25" t="s">
        <v>12533</v>
      </c>
      <c r="AM73" s="25" t="s">
        <v>8155</v>
      </c>
      <c r="AN73" s="27" t="s">
        <v>12534</v>
      </c>
      <c r="AO73" s="28" t="s">
        <v>7279</v>
      </c>
      <c r="AP73" s="27" t="s">
        <v>12535</v>
      </c>
      <c r="AQ73" s="27" t="s">
        <v>12536</v>
      </c>
    </row>
    <row r="74" spans="1:43" ht="13.5" customHeight="1">
      <c r="A74" s="25" t="s">
        <v>89</v>
      </c>
      <c r="B74" s="26" t="str">
        <f>HYPERLINK("http://flybase.org/reports/"&amp;VLOOKUP(Table3[[#This Row],[gene]],'Flybqse ID for link'!A:B,2,FALSE)&amp;".html",Table3[[#This Row],[gene]])</f>
        <v>CG8460</v>
      </c>
      <c r="C74" s="25">
        <v>0</v>
      </c>
      <c r="D74" s="25" t="str">
        <f>VLOOKUP(A74,'Flybase batch'!$A:$E,2,FALSE)</f>
        <v>-</v>
      </c>
      <c r="E74" s="25">
        <f>COUNTIF('Genes Expressed in larvae only'!A:A,Table3[[#This Row],[gene]])</f>
        <v>0</v>
      </c>
      <c r="F74" s="35" t="str">
        <f>VLOOKUP(A74,'Flybase batch'!$A:$E,3,FALSE)</f>
        <v>chitin catabolic process carbohydrate metabolic process</v>
      </c>
      <c r="G74" s="35" t="str">
        <f>VLOOKUP(A74,'Flybase batch'!$A:$E,4,FALSE)</f>
        <v>-</v>
      </c>
      <c r="H74" s="35" t="s">
        <v>13630</v>
      </c>
      <c r="I74" s="35" t="s">
        <v>15318</v>
      </c>
      <c r="J74" s="35" t="s">
        <v>9</v>
      </c>
      <c r="K74" s="30" t="str">
        <f>VLOOKUP(A74,'SignalP unique values'!A:D,2,FALSE)</f>
        <v>Y</v>
      </c>
      <c r="L74" s="30" t="str">
        <f>VLOOKUP(A74,'SignalP unique values'!A:D,3,FALSE)</f>
        <v>between 23 and 24</v>
      </c>
      <c r="M74" s="30" t="str">
        <f>VLOOKUP(A74,'SignalP unique values'!A:D,4,FALSE)</f>
        <v>VRG-TLA</v>
      </c>
      <c r="N74" s="26" t="s">
        <v>6235</v>
      </c>
      <c r="O74" s="28">
        <v>-1</v>
      </c>
      <c r="P74" s="28">
        <v>-1</v>
      </c>
      <c r="Q74" s="28">
        <v>-1</v>
      </c>
      <c r="R74" s="28">
        <v>-1</v>
      </c>
      <c r="S74" s="28">
        <v>-1</v>
      </c>
      <c r="T74" s="28">
        <v>-1</v>
      </c>
      <c r="U74" s="27">
        <v>1</v>
      </c>
      <c r="V74" s="28">
        <v>-1</v>
      </c>
      <c r="W74" s="27">
        <v>1</v>
      </c>
      <c r="X74" s="25">
        <v>0</v>
      </c>
      <c r="Y74" s="27">
        <v>1</v>
      </c>
      <c r="Z74" s="25">
        <v>0</v>
      </c>
      <c r="AA74" s="28">
        <v>-1</v>
      </c>
      <c r="AB74" s="27">
        <v>1</v>
      </c>
      <c r="AC74" s="25" t="s">
        <v>12457</v>
      </c>
      <c r="AD74" s="28" t="s">
        <v>12458</v>
      </c>
      <c r="AE74" s="28" t="s">
        <v>12459</v>
      </c>
      <c r="AF74" s="28" t="s">
        <v>12460</v>
      </c>
      <c r="AG74" s="28" t="s">
        <v>12461</v>
      </c>
      <c r="AH74" s="28" t="s">
        <v>12462</v>
      </c>
      <c r="AI74" s="28" t="s">
        <v>12463</v>
      </c>
      <c r="AJ74" s="27" t="s">
        <v>12464</v>
      </c>
      <c r="AK74" s="28" t="s">
        <v>12465</v>
      </c>
      <c r="AL74" s="27" t="s">
        <v>12466</v>
      </c>
      <c r="AM74" s="25" t="s">
        <v>12467</v>
      </c>
      <c r="AN74" s="27" t="s">
        <v>12468</v>
      </c>
      <c r="AO74" s="25" t="s">
        <v>12469</v>
      </c>
      <c r="AP74" s="28" t="s">
        <v>12470</v>
      </c>
      <c r="AQ74" s="27" t="s">
        <v>12471</v>
      </c>
    </row>
    <row r="75" spans="1:43" ht="13.5" customHeight="1">
      <c r="A75" s="25" t="s">
        <v>1468</v>
      </c>
      <c r="B75" s="26" t="str">
        <f>HYPERLINK("http://flybase.org/reports/"&amp;VLOOKUP(Table3[[#This Row],[gene]],'Flybqse ID for link'!A:B,2,FALSE)&amp;".html",Table3[[#This Row],[gene]])</f>
        <v>CG7754</v>
      </c>
      <c r="C75" s="25">
        <v>0</v>
      </c>
      <c r="D75" s="25" t="str">
        <f>VLOOKUP(A75,'Flybase batch'!$A:$E,2,FALSE)</f>
        <v>iotaTrypsin</v>
      </c>
      <c r="E75" s="25">
        <f>COUNTIF('Genes Expressed in larvae only'!A:A,Table3[[#This Row],[gene]])</f>
        <v>0</v>
      </c>
      <c r="F75" s="35" t="str">
        <f>VLOOKUP(A75,'Flybase batch'!$A:$E,3,FALSE)</f>
        <v>proteolysis</v>
      </c>
      <c r="G75" s="35" t="str">
        <f>VLOOKUP(A75,'Flybase batch'!$A:$E,4,FALSE)</f>
        <v>extracellular region</v>
      </c>
      <c r="H75" s="35" t="s">
        <v>13531</v>
      </c>
      <c r="I75" s="35" t="s">
        <v>15321</v>
      </c>
      <c r="J75" s="35" t="s">
        <v>13842</v>
      </c>
      <c r="K75" s="30" t="str">
        <f>VLOOKUP(A75,'SignalP unique values'!A:D,2,FALSE)</f>
        <v>Y</v>
      </c>
      <c r="L75" s="30" t="str">
        <f>VLOOKUP(A75,'SignalP unique values'!A:D,3,FALSE)</f>
        <v>between 24 and 25</v>
      </c>
      <c r="M75" s="30" t="str">
        <f>VLOOKUP(A75,'SignalP unique values'!A:D,4,FALSE)</f>
        <v>VEA-TGR</v>
      </c>
      <c r="N75" s="26" t="s">
        <v>6081</v>
      </c>
      <c r="O75" s="28">
        <v>-1</v>
      </c>
      <c r="P75" s="28">
        <v>-1</v>
      </c>
      <c r="Q75" s="28">
        <v>-1</v>
      </c>
      <c r="R75" s="27">
        <v>1</v>
      </c>
      <c r="S75" s="25">
        <v>0</v>
      </c>
      <c r="T75" s="28">
        <v>-1</v>
      </c>
      <c r="U75" s="28">
        <v>-1</v>
      </c>
      <c r="V75" s="28">
        <v>-1</v>
      </c>
      <c r="W75" s="28">
        <v>-1</v>
      </c>
      <c r="X75" s="28">
        <v>-1</v>
      </c>
      <c r="Y75" s="28">
        <v>-1</v>
      </c>
      <c r="Z75" s="28">
        <v>-1</v>
      </c>
      <c r="AA75" s="28">
        <v>-1</v>
      </c>
      <c r="AB75" s="28">
        <v>-1</v>
      </c>
      <c r="AC75" s="25" t="s">
        <v>12248</v>
      </c>
      <c r="AD75" s="28" t="s">
        <v>6798</v>
      </c>
      <c r="AE75" s="28" t="s">
        <v>9122</v>
      </c>
      <c r="AF75" s="28" t="s">
        <v>12249</v>
      </c>
      <c r="AG75" s="27" t="s">
        <v>12250</v>
      </c>
      <c r="AH75" s="25" t="s">
        <v>12251</v>
      </c>
      <c r="AI75" s="28" t="s">
        <v>12252</v>
      </c>
      <c r="AJ75" s="28" t="s">
        <v>9285</v>
      </c>
      <c r="AK75" s="28" t="s">
        <v>7374</v>
      </c>
      <c r="AL75" s="28" t="s">
        <v>9763</v>
      </c>
      <c r="AM75" s="28" t="s">
        <v>9625</v>
      </c>
      <c r="AN75" s="28" t="s">
        <v>7317</v>
      </c>
      <c r="AO75" s="28" t="s">
        <v>7043</v>
      </c>
      <c r="AP75" s="28" t="s">
        <v>8043</v>
      </c>
      <c r="AQ75" s="28" t="s">
        <v>8676</v>
      </c>
    </row>
    <row r="76" spans="1:43" ht="13.5" customHeight="1">
      <c r="A76" s="25" t="s">
        <v>142</v>
      </c>
      <c r="B76" s="26" t="str">
        <f>HYPERLINK("http://flybase.org/reports/"&amp;VLOOKUP(Table3[[#This Row],[gene]],'Flybqse ID for link'!A:B,2,FALSE)&amp;".html",Table3[[#This Row],[gene]])</f>
        <v>CG8695</v>
      </c>
      <c r="C76" s="25">
        <v>0</v>
      </c>
      <c r="D76" s="25" t="str">
        <f>VLOOKUP(A76,'Flybase batch'!$A:$E,2,FALSE)</f>
        <v>Maltase A3</v>
      </c>
      <c r="E76" s="25">
        <f>COUNTIF('Genes Expressed in larvae only'!A:A,Table3[[#This Row],[gene]])</f>
        <v>0</v>
      </c>
      <c r="F76" s="35" t="str">
        <f>VLOOKUP(A76,'Flybase batch'!$A:$E,3,FALSE)</f>
        <v>glucose metabolic process carbohydrate metabolic process</v>
      </c>
      <c r="G76" s="35" t="str">
        <f>VLOOKUP(A76,'Flybase batch'!$A:$E,4,FALSE)</f>
        <v>-</v>
      </c>
      <c r="H76" s="35" t="s">
        <v>13724</v>
      </c>
      <c r="I76" s="35" t="s">
        <v>15306</v>
      </c>
      <c r="J76" s="35" t="s">
        <v>9</v>
      </c>
      <c r="K76" s="30" t="str">
        <f>VLOOKUP(A76,'SignalP unique values'!A:D,2,FALSE)</f>
        <v>Y</v>
      </c>
      <c r="L76" s="30" t="str">
        <f>VLOOKUP(A76,'SignalP unique values'!A:D,3,FALSE)</f>
        <v>between 19 and 20</v>
      </c>
      <c r="M76" s="30" t="str">
        <f>VLOOKUP(A76,'SignalP unique values'!A:D,4,FALSE)</f>
        <v>SLA-EVG</v>
      </c>
      <c r="N76" s="26" t="s">
        <v>5795</v>
      </c>
      <c r="O76" s="28">
        <v>-1</v>
      </c>
      <c r="P76" s="28">
        <v>-1</v>
      </c>
      <c r="Q76" s="28">
        <v>-1</v>
      </c>
      <c r="R76" s="27">
        <v>1</v>
      </c>
      <c r="S76" s="25">
        <v>0</v>
      </c>
      <c r="T76" s="28">
        <v>-1</v>
      </c>
      <c r="U76" s="28">
        <v>-1</v>
      </c>
      <c r="V76" s="28">
        <v>-1</v>
      </c>
      <c r="W76" s="28">
        <v>-1</v>
      </c>
      <c r="X76" s="28">
        <v>-1</v>
      </c>
      <c r="Y76" s="28">
        <v>-1</v>
      </c>
      <c r="Z76" s="28">
        <v>-1</v>
      </c>
      <c r="AA76" s="28">
        <v>-1</v>
      </c>
      <c r="AB76" s="28">
        <v>-1</v>
      </c>
      <c r="AC76" s="25" t="s">
        <v>12603</v>
      </c>
      <c r="AD76" s="28" t="s">
        <v>6558</v>
      </c>
      <c r="AE76" s="28" t="s">
        <v>7657</v>
      </c>
      <c r="AF76" s="28" t="s">
        <v>7575</v>
      </c>
      <c r="AG76" s="27" t="s">
        <v>12604</v>
      </c>
      <c r="AH76" s="25" t="s">
        <v>12605</v>
      </c>
      <c r="AI76" s="28" t="s">
        <v>11369</v>
      </c>
      <c r="AJ76" s="28" t="s">
        <v>6430</v>
      </c>
      <c r="AK76" s="28" t="s">
        <v>6584</v>
      </c>
      <c r="AL76" s="28" t="s">
        <v>6715</v>
      </c>
      <c r="AM76" s="28" t="s">
        <v>6558</v>
      </c>
      <c r="AN76" s="28" t="s">
        <v>6964</v>
      </c>
      <c r="AO76" s="28" t="s">
        <v>8356</v>
      </c>
      <c r="AP76" s="28" t="s">
        <v>7022</v>
      </c>
      <c r="AQ76" s="28" t="s">
        <v>12083</v>
      </c>
    </row>
    <row r="77" spans="1:43" ht="13.5" customHeight="1">
      <c r="A77" s="25" t="s">
        <v>678</v>
      </c>
      <c r="B77" s="26" t="str">
        <f>HYPERLINK("http://flybase.org/reports/"&amp;VLOOKUP(Table3[[#This Row],[gene]],'Flybqse ID for link'!A:B,2,FALSE)&amp;".html",Table3[[#This Row],[gene]])</f>
        <v>CG8562</v>
      </c>
      <c r="C77" s="25">
        <v>0</v>
      </c>
      <c r="D77" s="25" t="str">
        <f>VLOOKUP(A77,'Flybase batch'!$A:$E,2,FALSE)</f>
        <v>-</v>
      </c>
      <c r="E77" s="25">
        <f>COUNTIF('Genes Expressed in larvae only'!A:A,Table3[[#This Row],[gene]])</f>
        <v>0</v>
      </c>
      <c r="F77" s="35" t="str">
        <f>VLOOKUP(A77,'Flybase batch'!$A:$E,3,FALSE)</f>
        <v>proteolysis</v>
      </c>
      <c r="G77" s="35" t="str">
        <f>VLOOKUP(A77,'Flybase batch'!$A:$E,4,FALSE)</f>
        <v>-</v>
      </c>
      <c r="H77" s="35" t="s">
        <v>13576</v>
      </c>
      <c r="I77" s="35" t="s">
        <v>15317</v>
      </c>
      <c r="J77" s="35" t="s">
        <v>9</v>
      </c>
      <c r="K77" s="30" t="str">
        <f>VLOOKUP(A77,'SignalP unique values'!A:D,2,FALSE)</f>
        <v>Y</v>
      </c>
      <c r="L77" s="30" t="str">
        <f>VLOOKUP(A77,'SignalP unique values'!A:D,3,FALSE)</f>
        <v>between 19 and 20</v>
      </c>
      <c r="M77" s="30" t="str">
        <f>VLOOKUP(A77,'SignalP unique values'!A:D,4,FALSE)</f>
        <v>VAA-EQD</v>
      </c>
      <c r="N77" s="26" t="s">
        <v>6014</v>
      </c>
      <c r="O77" s="28">
        <v>-1</v>
      </c>
      <c r="P77" s="28">
        <v>-1</v>
      </c>
      <c r="Q77" s="28">
        <v>-1</v>
      </c>
      <c r="R77" s="27">
        <v>1</v>
      </c>
      <c r="S77" s="28">
        <v>-1</v>
      </c>
      <c r="T77" s="28">
        <v>-1</v>
      </c>
      <c r="U77" s="28">
        <v>-1</v>
      </c>
      <c r="V77" s="28">
        <v>-1</v>
      </c>
      <c r="W77" s="28">
        <v>-1</v>
      </c>
      <c r="X77" s="28">
        <v>-1</v>
      </c>
      <c r="Y77" s="28">
        <v>-1</v>
      </c>
      <c r="Z77" s="28">
        <v>-1</v>
      </c>
      <c r="AA77" s="28">
        <v>-1</v>
      </c>
      <c r="AB77" s="28">
        <v>-1</v>
      </c>
      <c r="AC77" s="25" t="s">
        <v>12560</v>
      </c>
      <c r="AD77" s="28" t="s">
        <v>7018</v>
      </c>
      <c r="AE77" s="28" t="s">
        <v>6910</v>
      </c>
      <c r="AF77" s="28" t="s">
        <v>8760</v>
      </c>
      <c r="AG77" s="27" t="s">
        <v>12561</v>
      </c>
      <c r="AH77" s="28" t="s">
        <v>12562</v>
      </c>
      <c r="AI77" s="28" t="s">
        <v>8813</v>
      </c>
      <c r="AJ77" s="28" t="s">
        <v>7009</v>
      </c>
      <c r="AK77" s="28" t="s">
        <v>6707</v>
      </c>
      <c r="AL77" s="28" t="s">
        <v>7416</v>
      </c>
      <c r="AM77" s="28" t="s">
        <v>11271</v>
      </c>
      <c r="AN77" s="28" t="s">
        <v>12563</v>
      </c>
      <c r="AO77" s="28" t="s">
        <v>12564</v>
      </c>
      <c r="AP77" s="28" t="s">
        <v>8831</v>
      </c>
      <c r="AQ77" s="28" t="s">
        <v>7260</v>
      </c>
    </row>
    <row r="78" spans="1:43" ht="13.5" customHeight="1">
      <c r="A78" s="25" t="s">
        <v>136</v>
      </c>
      <c r="B78" s="26" t="str">
        <f>HYPERLINK("http://flybase.org/reports/"&amp;VLOOKUP(Table3[[#This Row],[gene]],'Flybqse ID for link'!A:B,2,FALSE)&amp;".html",Table3[[#This Row],[gene]])</f>
        <v>CG8693</v>
      </c>
      <c r="C78" s="25">
        <v>0</v>
      </c>
      <c r="D78" s="25" t="str">
        <f>VLOOKUP(A78,'Flybase batch'!$A:$E,2,FALSE)</f>
        <v>Maltase A4</v>
      </c>
      <c r="E78" s="25">
        <f>COUNTIF('Genes Expressed in larvae only'!A:A,Table3[[#This Row],[gene]])</f>
        <v>0</v>
      </c>
      <c r="F78" s="35" t="str">
        <f>VLOOKUP(A78,'Flybase batch'!$A:$E,3,FALSE)</f>
        <v>carbohydrate metabolic process</v>
      </c>
      <c r="G78" s="35" t="str">
        <f>VLOOKUP(A78,'Flybase batch'!$A:$E,4,FALSE)</f>
        <v>-</v>
      </c>
      <c r="H78" s="35" t="s">
        <v>13566</v>
      </c>
      <c r="I78" s="35" t="s">
        <v>15306</v>
      </c>
      <c r="J78" s="35" t="s">
        <v>9</v>
      </c>
      <c r="K78" s="30" t="str">
        <f>VLOOKUP(A78,'SignalP unique values'!A:D,2,FALSE)</f>
        <v>Y</v>
      </c>
      <c r="L78" s="30" t="str">
        <f>VLOOKUP(A78,'SignalP unique values'!A:D,3,FALSE)</f>
        <v>between 20 and 21</v>
      </c>
      <c r="M78" s="30" t="str">
        <f>VLOOKUP(A78,'SignalP unique values'!A:D,4,FALSE)</f>
        <v>VDA-AAP</v>
      </c>
      <c r="N78" s="26" t="s">
        <v>6056</v>
      </c>
      <c r="O78" s="28">
        <v>-1</v>
      </c>
      <c r="P78" s="28">
        <v>-1</v>
      </c>
      <c r="Q78" s="28">
        <v>-1</v>
      </c>
      <c r="R78" s="27">
        <v>1</v>
      </c>
      <c r="S78" s="28">
        <v>-1</v>
      </c>
      <c r="T78" s="28">
        <v>-1</v>
      </c>
      <c r="U78" s="28">
        <v>-1</v>
      </c>
      <c r="V78" s="28">
        <v>-1</v>
      </c>
      <c r="W78" s="28">
        <v>-1</v>
      </c>
      <c r="X78" s="28">
        <v>-1</v>
      </c>
      <c r="Y78" s="28">
        <v>-1</v>
      </c>
      <c r="Z78" s="28">
        <v>-1</v>
      </c>
      <c r="AA78" s="28">
        <v>-1</v>
      </c>
      <c r="AB78" s="28">
        <v>-1</v>
      </c>
      <c r="AC78" s="25" t="s">
        <v>12589</v>
      </c>
      <c r="AD78" s="28" t="s">
        <v>6633</v>
      </c>
      <c r="AE78" s="28" t="s">
        <v>10916</v>
      </c>
      <c r="AF78" s="28" t="s">
        <v>11164</v>
      </c>
      <c r="AG78" s="27" t="s">
        <v>12590</v>
      </c>
      <c r="AH78" s="28" t="s">
        <v>12591</v>
      </c>
      <c r="AI78" s="28" t="s">
        <v>12592</v>
      </c>
      <c r="AJ78" s="28" t="s">
        <v>7219</v>
      </c>
      <c r="AK78" s="28" t="s">
        <v>12593</v>
      </c>
      <c r="AL78" s="28" t="s">
        <v>8591</v>
      </c>
      <c r="AM78" s="28" t="s">
        <v>12594</v>
      </c>
      <c r="AN78" s="28" t="s">
        <v>11913</v>
      </c>
      <c r="AO78" s="28" t="s">
        <v>8154</v>
      </c>
      <c r="AP78" s="28" t="s">
        <v>12595</v>
      </c>
      <c r="AQ78" s="28" t="s">
        <v>12596</v>
      </c>
    </row>
    <row r="79" spans="1:43" ht="13.5" customHeight="1">
      <c r="A79" s="25" t="s">
        <v>1120</v>
      </c>
      <c r="B79" s="26" t="str">
        <f>HYPERLINK("http://flybase.org/reports/"&amp;VLOOKUP(Table3[[#This Row],[gene]],'Flybqse ID for link'!A:B,2,FALSE)&amp;".html",Table3[[#This Row],[gene]])</f>
        <v>CG16997</v>
      </c>
      <c r="C79" s="25">
        <v>0</v>
      </c>
      <c r="D79" s="25" t="str">
        <f>VLOOKUP(A79,'Flybase batch'!$A:$E,2,FALSE)</f>
        <v>Phaedra 2</v>
      </c>
      <c r="E79" s="25">
        <f>COUNTIF('Genes Expressed in larvae only'!A:A,Table3[[#This Row],[gene]])</f>
        <v>0</v>
      </c>
      <c r="F79" s="35" t="str">
        <f>VLOOKUP(A79,'Flybase batch'!$A:$E,3,FALSE)</f>
        <v>proteolysis</v>
      </c>
      <c r="G79" s="35" t="str">
        <f>VLOOKUP(A79,'Flybase batch'!$A:$E,4,FALSE)</f>
        <v>-</v>
      </c>
      <c r="H79" s="35" t="s">
        <v>13602</v>
      </c>
      <c r="I79" s="35" t="s">
        <v>15321</v>
      </c>
      <c r="J79" s="35" t="s">
        <v>13842</v>
      </c>
      <c r="K79" s="30" t="str">
        <f>VLOOKUP(A79,'SignalP unique values'!A:D,2,FALSE)</f>
        <v>Y</v>
      </c>
      <c r="L79" s="30" t="str">
        <f>VLOOKUP(A79,'SignalP unique values'!A:D,3,FALSE)</f>
        <v>between 22 and 23</v>
      </c>
      <c r="M79" s="30" t="str">
        <f>VLOOKUP(A79,'SignalP unique values'!A:D,4,FALSE)</f>
        <v>GSG-LAL</v>
      </c>
      <c r="N79" s="26" t="s">
        <v>6386</v>
      </c>
      <c r="O79" s="28">
        <v>-1</v>
      </c>
      <c r="P79" s="28">
        <v>-1</v>
      </c>
      <c r="Q79" s="28">
        <v>-1</v>
      </c>
      <c r="R79" s="27">
        <v>1</v>
      </c>
      <c r="S79" s="28">
        <v>-1</v>
      </c>
      <c r="T79" s="28">
        <v>-1</v>
      </c>
      <c r="U79" s="28">
        <v>-1</v>
      </c>
      <c r="V79" s="28">
        <v>-1</v>
      </c>
      <c r="W79" s="28">
        <v>-1</v>
      </c>
      <c r="X79" s="25">
        <v>0</v>
      </c>
      <c r="Y79" s="28">
        <v>-1</v>
      </c>
      <c r="Z79" s="28">
        <v>-1</v>
      </c>
      <c r="AA79" s="28">
        <v>-1</v>
      </c>
      <c r="AB79" s="28">
        <v>-1</v>
      </c>
      <c r="AC79" s="25" t="s">
        <v>8579</v>
      </c>
      <c r="AD79" s="28" t="s">
        <v>7906</v>
      </c>
      <c r="AE79" s="28" t="s">
        <v>8580</v>
      </c>
      <c r="AF79" s="28" t="s">
        <v>8349</v>
      </c>
      <c r="AG79" s="27" t="s">
        <v>8581</v>
      </c>
      <c r="AH79" s="28" t="s">
        <v>7725</v>
      </c>
      <c r="AI79" s="28" t="s">
        <v>8582</v>
      </c>
      <c r="AJ79" s="28" t="s">
        <v>6715</v>
      </c>
      <c r="AK79" s="28" t="s">
        <v>8338</v>
      </c>
      <c r="AL79" s="28" t="s">
        <v>6543</v>
      </c>
      <c r="AM79" s="25" t="s">
        <v>8583</v>
      </c>
      <c r="AN79" s="28" t="s">
        <v>8584</v>
      </c>
      <c r="AO79" s="28" t="s">
        <v>7781</v>
      </c>
      <c r="AP79" s="28" t="s">
        <v>8585</v>
      </c>
      <c r="AQ79" s="28" t="s">
        <v>8586</v>
      </c>
    </row>
    <row r="80" spans="1:43" ht="13.5" customHeight="1">
      <c r="A80" s="25" t="s">
        <v>1027</v>
      </c>
      <c r="B80" s="26" t="str">
        <f>HYPERLINK("http://flybase.org/reports/"&amp;VLOOKUP(Table3[[#This Row],[gene]],'Flybqse ID for link'!A:B,2,FALSE)&amp;".html",Table3[[#This Row],[gene]])</f>
        <v>CG11668</v>
      </c>
      <c r="C80" s="25">
        <v>0</v>
      </c>
      <c r="D80" s="25" t="str">
        <f>VLOOKUP(A80,'Flybase batch'!$A:$E,2,FALSE)</f>
        <v>-</v>
      </c>
      <c r="E80" s="25">
        <f>COUNTIF('Genes Expressed in larvae only'!A:A,Table3[[#This Row],[gene]])</f>
        <v>0</v>
      </c>
      <c r="F80" s="35" t="str">
        <f>VLOOKUP(A80,'Flybase batch'!$A:$E,3,FALSE)</f>
        <v>proteolysis</v>
      </c>
      <c r="G80" s="35" t="str">
        <f>VLOOKUP(A80,'Flybase batch'!$A:$E,4,FALSE)</f>
        <v>-</v>
      </c>
      <c r="H80" s="35" t="s">
        <v>13531</v>
      </c>
      <c r="I80" s="35" t="s">
        <v>15321</v>
      </c>
      <c r="J80" s="35" t="s">
        <v>13842</v>
      </c>
      <c r="K80" s="30" t="str">
        <f>VLOOKUP(A80,'SignalP unique values'!A:D,2,FALSE)</f>
        <v>Y</v>
      </c>
      <c r="L80" s="30" t="str">
        <f>VLOOKUP(A80,'SignalP unique values'!A:D,3,FALSE)</f>
        <v>between 23 and 24</v>
      </c>
      <c r="M80" s="30" t="str">
        <f>VLOOKUP(A80,'SignalP unique values'!A:D,4,FALSE)</f>
        <v>AYA-QNA</v>
      </c>
      <c r="N80" s="26" t="s">
        <v>5754</v>
      </c>
      <c r="O80" s="27">
        <v>1</v>
      </c>
      <c r="P80" s="27">
        <v>1</v>
      </c>
      <c r="Q80" s="25">
        <v>0</v>
      </c>
      <c r="R80" s="25">
        <v>0</v>
      </c>
      <c r="S80" s="25">
        <v>0</v>
      </c>
      <c r="T80" s="27">
        <v>1</v>
      </c>
      <c r="U80" s="28">
        <v>-1</v>
      </c>
      <c r="V80" s="28">
        <v>-1</v>
      </c>
      <c r="W80" s="25">
        <v>0</v>
      </c>
      <c r="X80" s="27">
        <v>1</v>
      </c>
      <c r="Y80" s="27">
        <v>1</v>
      </c>
      <c r="Z80" s="27">
        <v>1</v>
      </c>
      <c r="AA80" s="27">
        <v>1</v>
      </c>
      <c r="AB80" s="25">
        <v>0</v>
      </c>
      <c r="AC80" s="25" t="s">
        <v>7283</v>
      </c>
      <c r="AD80" s="27" t="s">
        <v>7284</v>
      </c>
      <c r="AE80" s="27" t="s">
        <v>7285</v>
      </c>
      <c r="AF80" s="25" t="s">
        <v>7286</v>
      </c>
      <c r="AG80" s="25" t="s">
        <v>7287</v>
      </c>
      <c r="AH80" s="25" t="s">
        <v>7288</v>
      </c>
      <c r="AI80" s="27" t="s">
        <v>7289</v>
      </c>
      <c r="AJ80" s="28" t="s">
        <v>7290</v>
      </c>
      <c r="AK80" s="28" t="s">
        <v>7291</v>
      </c>
      <c r="AL80" s="25" t="s">
        <v>7292</v>
      </c>
      <c r="AM80" s="27" t="s">
        <v>7293</v>
      </c>
      <c r="AN80" s="27" t="s">
        <v>7294</v>
      </c>
      <c r="AO80" s="27" t="s">
        <v>7295</v>
      </c>
      <c r="AP80" s="27" t="s">
        <v>7296</v>
      </c>
      <c r="AQ80" s="25" t="s">
        <v>7297</v>
      </c>
    </row>
    <row r="81" spans="1:43" ht="13.5" customHeight="1">
      <c r="A81" s="25" t="s">
        <v>1023</v>
      </c>
      <c r="B81" s="26" t="str">
        <f>HYPERLINK("http://flybase.org/reports/"&amp;VLOOKUP(Table3[[#This Row],[gene]],'Flybqse ID for link'!A:B,2,FALSE)&amp;".html",Table3[[#This Row],[gene]])</f>
        <v>CG11529</v>
      </c>
      <c r="C81" s="25">
        <v>0</v>
      </c>
      <c r="D81" s="25" t="str">
        <f>VLOOKUP(A81,'Flybase batch'!$A:$E,2,FALSE)</f>
        <v>-</v>
      </c>
      <c r="E81" s="25">
        <f>COUNTIF('Genes Expressed in larvae only'!A:A,Table3[[#This Row],[gene]])</f>
        <v>0</v>
      </c>
      <c r="F81" s="35" t="str">
        <f>VLOOKUP(A81,'Flybase batch'!$A:$E,3,FALSE)</f>
        <v>proteolysis neurogenesis proteolysis</v>
      </c>
      <c r="G81" s="35" t="str">
        <f>VLOOKUP(A81,'Flybase batch'!$A:$E,4,FALSE)</f>
        <v>-</v>
      </c>
      <c r="H81" s="35" t="s">
        <v>13531</v>
      </c>
      <c r="I81" s="35" t="s">
        <v>15321</v>
      </c>
      <c r="J81" s="35" t="s">
        <v>13842</v>
      </c>
      <c r="K81" s="30" t="str">
        <f>VLOOKUP(A81,'SignalP unique values'!A:D,2,FALSE)</f>
        <v>Y</v>
      </c>
      <c r="L81" s="30" t="str">
        <f>VLOOKUP(A81,'SignalP unique values'!A:D,3,FALSE)</f>
        <v>between 25 and 26</v>
      </c>
      <c r="M81" s="30" t="str">
        <f>VLOOKUP(A81,'SignalP unique values'!A:D,4,FALSE)</f>
        <v>TPT-DSY</v>
      </c>
      <c r="N81" s="26" t="s">
        <v>6136</v>
      </c>
      <c r="O81" s="28">
        <v>-1</v>
      </c>
      <c r="P81" s="27">
        <v>1</v>
      </c>
      <c r="Q81" s="25">
        <v>0</v>
      </c>
      <c r="R81" s="28">
        <v>-1</v>
      </c>
      <c r="S81" s="25">
        <v>0</v>
      </c>
      <c r="T81" s="28">
        <v>-1</v>
      </c>
      <c r="U81" s="28">
        <v>-1</v>
      </c>
      <c r="V81" s="28">
        <v>-1</v>
      </c>
      <c r="W81" s="28">
        <v>-1</v>
      </c>
      <c r="X81" s="25">
        <v>0</v>
      </c>
      <c r="Y81" s="25">
        <v>0</v>
      </c>
      <c r="Z81" s="28">
        <v>-1</v>
      </c>
      <c r="AA81" s="27">
        <v>1</v>
      </c>
      <c r="AB81" s="25">
        <v>0</v>
      </c>
      <c r="AC81" s="25" t="s">
        <v>7188</v>
      </c>
      <c r="AD81" s="28" t="s">
        <v>7021</v>
      </c>
      <c r="AE81" s="27" t="s">
        <v>7189</v>
      </c>
      <c r="AF81" s="25" t="s">
        <v>7190</v>
      </c>
      <c r="AG81" s="28" t="s">
        <v>7191</v>
      </c>
      <c r="AH81" s="25" t="s">
        <v>7192</v>
      </c>
      <c r="AI81" s="28" t="s">
        <v>7193</v>
      </c>
      <c r="AJ81" s="28" t="s">
        <v>7194</v>
      </c>
      <c r="AK81" s="28" t="s">
        <v>6678</v>
      </c>
      <c r="AL81" s="28" t="s">
        <v>7195</v>
      </c>
      <c r="AM81" s="25" t="s">
        <v>7196</v>
      </c>
      <c r="AN81" s="25" t="s">
        <v>7197</v>
      </c>
      <c r="AO81" s="28" t="s">
        <v>7198</v>
      </c>
      <c r="AP81" s="27" t="s">
        <v>7199</v>
      </c>
      <c r="AQ81" s="25" t="s">
        <v>7200</v>
      </c>
    </row>
    <row r="82" spans="1:43" ht="13.5" customHeight="1">
      <c r="A82" s="25" t="s">
        <v>29</v>
      </c>
      <c r="B82" s="26" t="str">
        <f>HYPERLINK("http://flybase.org/reports/"&amp;VLOOKUP(Table3[[#This Row],[gene]],'Flybqse ID for link'!A:B,2,FALSE)&amp;".html",Table3[[#This Row],[gene]])</f>
        <v>CG8221</v>
      </c>
      <c r="C82" s="25">
        <v>0</v>
      </c>
      <c r="D82" s="25" t="str">
        <f>VLOOKUP(A82,'Flybase batch'!$A:$E,2,FALSE)</f>
        <v>Amyrel</v>
      </c>
      <c r="E82" s="25">
        <f>COUNTIF('Genes Expressed in larvae only'!A:A,Table3[[#This Row],[gene]])</f>
        <v>0</v>
      </c>
      <c r="F82" s="35" t="str">
        <f>VLOOKUP(A82,'Flybase batch'!$A:$E,3,FALSE)</f>
        <v>carbohydrate metabolic process</v>
      </c>
      <c r="G82" s="35" t="str">
        <f>VLOOKUP(A82,'Flybase batch'!$A:$E,4,FALSE)</f>
        <v>-</v>
      </c>
      <c r="H82" s="35" t="s">
        <v>13719</v>
      </c>
      <c r="I82" s="35" t="s">
        <v>15307</v>
      </c>
      <c r="J82" s="35" t="s">
        <v>9</v>
      </c>
      <c r="K82" s="30" t="str">
        <f>VLOOKUP(A82,'SignalP unique values'!A:D,2,FALSE)</f>
        <v>Y</v>
      </c>
      <c r="L82" s="30" t="str">
        <f>VLOOKUP(A82,'SignalP unique values'!A:D,3,FALSE)</f>
        <v>between 19 and 20</v>
      </c>
      <c r="M82" s="30" t="str">
        <f>VLOOKUP(A82,'SignalP unique values'!A:D,4,FALSE)</f>
        <v>SLA-QHN</v>
      </c>
      <c r="N82" s="26" t="s">
        <v>5755</v>
      </c>
      <c r="O82" s="28">
        <v>-1</v>
      </c>
      <c r="P82" s="25">
        <v>0</v>
      </c>
      <c r="Q82" s="25">
        <v>0</v>
      </c>
      <c r="R82" s="27">
        <v>1</v>
      </c>
      <c r="S82" s="25">
        <v>0</v>
      </c>
      <c r="T82" s="25">
        <v>0</v>
      </c>
      <c r="U82" s="28">
        <v>-1</v>
      </c>
      <c r="V82" s="28">
        <v>-1</v>
      </c>
      <c r="W82" s="25">
        <v>0</v>
      </c>
      <c r="X82" s="25">
        <v>0</v>
      </c>
      <c r="Y82" s="25">
        <v>0</v>
      </c>
      <c r="Z82" s="28">
        <v>-1</v>
      </c>
      <c r="AA82" s="25">
        <v>0</v>
      </c>
      <c r="AB82" s="25">
        <v>0</v>
      </c>
      <c r="AC82" s="25" t="s">
        <v>6995</v>
      </c>
      <c r="AD82" s="28" t="s">
        <v>7942</v>
      </c>
      <c r="AE82" s="25" t="s">
        <v>12421</v>
      </c>
      <c r="AF82" s="25" t="s">
        <v>8332</v>
      </c>
      <c r="AG82" s="27" t="s">
        <v>12422</v>
      </c>
      <c r="AH82" s="25" t="s">
        <v>12423</v>
      </c>
      <c r="AI82" s="25" t="s">
        <v>12424</v>
      </c>
      <c r="AJ82" s="28" t="s">
        <v>7659</v>
      </c>
      <c r="AK82" s="28" t="s">
        <v>12425</v>
      </c>
      <c r="AL82" s="25" t="s">
        <v>12426</v>
      </c>
      <c r="AM82" s="25" t="s">
        <v>12427</v>
      </c>
      <c r="AN82" s="25" t="s">
        <v>12428</v>
      </c>
      <c r="AO82" s="28" t="s">
        <v>6967</v>
      </c>
      <c r="AP82" s="25" t="s">
        <v>12429</v>
      </c>
      <c r="AQ82" s="25" t="s">
        <v>6650</v>
      </c>
    </row>
    <row r="83" spans="1:43" ht="13.5" customHeight="1">
      <c r="A83" s="25" t="s">
        <v>40</v>
      </c>
      <c r="B83" s="26" t="str">
        <f>HYPERLINK("http://flybase.org/reports/"&amp;VLOOKUP(Table3[[#This Row],[gene]],'Flybqse ID for link'!A:B,2,FALSE)&amp;".html",Table3[[#This Row],[gene]])</f>
        <v>CG8577</v>
      </c>
      <c r="C83" s="25">
        <v>0</v>
      </c>
      <c r="D83" s="25" t="str">
        <f>VLOOKUP(A83,'Flybase batch'!$A:$E,2,FALSE)</f>
        <v>PGRP-SC1b</v>
      </c>
      <c r="E83" s="25">
        <f>COUNTIF('Genes Expressed in larvae only'!A:A,Table3[[#This Row],[gene]])</f>
        <v>0</v>
      </c>
      <c r="F83" s="35" t="str">
        <f>VLOOKUP(A83,'Flybase batch'!$A:$E,3,FALSE)</f>
        <v>detection of bacterium defense response innate immune response innate immune response peptidoglycan catabolic process</v>
      </c>
      <c r="G83" s="35" t="str">
        <f>VLOOKUP(A83,'Flybase batch'!$A:$E,4,FALSE)</f>
        <v>integral to plasma membrane extracellular region extracellular region</v>
      </c>
      <c r="H83" s="35" t="s">
        <v>13723</v>
      </c>
      <c r="I83" s="35" t="s">
        <v>15328</v>
      </c>
      <c r="J83" s="35" t="s">
        <v>9</v>
      </c>
      <c r="K83" s="30" t="str">
        <f>VLOOKUP(A83,'SignalP unique values'!A:D,2,FALSE)</f>
        <v>Y</v>
      </c>
      <c r="L83" s="30" t="str">
        <f>VLOOKUP(A83,'SignalP unique values'!A:D,3,FALSE)</f>
        <v>between 21 and 22</v>
      </c>
      <c r="M83" s="30" t="str">
        <f>VLOOKUP(A83,'SignalP unique values'!A:D,4,FALSE)</f>
        <v>AQG-VYV</v>
      </c>
      <c r="N83" s="26" t="s">
        <v>5938</v>
      </c>
      <c r="O83" s="28">
        <v>-1</v>
      </c>
      <c r="P83" s="28">
        <v>-1</v>
      </c>
      <c r="Q83" s="28">
        <v>-1</v>
      </c>
      <c r="R83" s="27">
        <v>1</v>
      </c>
      <c r="S83" s="28">
        <v>-1</v>
      </c>
      <c r="T83" s="28">
        <v>-1</v>
      </c>
      <c r="U83" s="28">
        <v>-1</v>
      </c>
      <c r="V83" s="28">
        <v>-1</v>
      </c>
      <c r="W83" s="28">
        <v>-1</v>
      </c>
      <c r="X83" s="28">
        <v>-1</v>
      </c>
      <c r="Y83" s="28">
        <v>-1</v>
      </c>
      <c r="Z83" s="28">
        <v>-1</v>
      </c>
      <c r="AA83" s="28">
        <v>-1</v>
      </c>
      <c r="AB83" s="28">
        <v>-1</v>
      </c>
      <c r="AC83" s="25" t="s">
        <v>8149</v>
      </c>
      <c r="AD83" s="28" t="s">
        <v>8150</v>
      </c>
      <c r="AE83" s="28" t="s">
        <v>8151</v>
      </c>
      <c r="AF83" s="28" t="s">
        <v>6601</v>
      </c>
      <c r="AG83" s="27" t="s">
        <v>8152</v>
      </c>
      <c r="AH83" s="28" t="s">
        <v>8153</v>
      </c>
      <c r="AI83" s="28" t="s">
        <v>8154</v>
      </c>
      <c r="AJ83" s="28" t="s">
        <v>8041</v>
      </c>
      <c r="AK83" s="28" t="s">
        <v>8155</v>
      </c>
      <c r="AL83" s="28" t="s">
        <v>8156</v>
      </c>
      <c r="AM83" s="28" t="s">
        <v>8157</v>
      </c>
      <c r="AN83" s="28" t="s">
        <v>8158</v>
      </c>
      <c r="AO83" s="28" t="s">
        <v>8159</v>
      </c>
      <c r="AP83" s="28" t="s">
        <v>8160</v>
      </c>
      <c r="AQ83" s="28" t="s">
        <v>8161</v>
      </c>
    </row>
    <row r="84" spans="1:43" ht="13.5" customHeight="1">
      <c r="A84" s="25" t="s">
        <v>38</v>
      </c>
      <c r="B84" s="26" t="str">
        <f>HYPERLINK("http://flybase.org/reports/"&amp;VLOOKUP(Table3[[#This Row],[gene]],'Flybqse ID for link'!A:B,2,FALSE)&amp;".html",Table3[[#This Row],[gene]])</f>
        <v>CG14746</v>
      </c>
      <c r="C84" s="25">
        <v>0</v>
      </c>
      <c r="D84" s="25" t="str">
        <f>VLOOKUP(A84,'Flybase batch'!$A:$E,2,FALSE)</f>
        <v>PGRP-SC1a</v>
      </c>
      <c r="E84" s="25">
        <f>COUNTIF('Genes Expressed in larvae only'!A:A,Table3[[#This Row],[gene]])</f>
        <v>0</v>
      </c>
      <c r="F84" s="35" t="str">
        <f>VLOOKUP(A84,'Flybase batch'!$A:$E,3,FALSE)</f>
        <v>immune response defense response innate immune response peptidoglycan catabolic process negative regulation of innate immune response</v>
      </c>
      <c r="G84" s="35" t="str">
        <f>VLOOKUP(A84,'Flybase batch'!$A:$E,4,FALSE)</f>
        <v>extracellular region integral to plasma membrane extracellular region</v>
      </c>
      <c r="H84" s="35" t="s">
        <v>13588</v>
      </c>
      <c r="I84" s="35" t="s">
        <v>15328</v>
      </c>
      <c r="J84" s="35" t="s">
        <v>9</v>
      </c>
      <c r="K84" s="30" t="str">
        <f>VLOOKUP(A84,'SignalP unique values'!A:D,2,FALSE)</f>
        <v>Y</v>
      </c>
      <c r="L84" s="30" t="str">
        <f>VLOOKUP(A84,'SignalP unique values'!A:D,3,FALSE)</f>
        <v>between 21 and 22</v>
      </c>
      <c r="M84" s="30" t="str">
        <f>VLOOKUP(A84,'SignalP unique values'!A:D,4,FALSE)</f>
        <v>AQG-VYV</v>
      </c>
      <c r="N84" s="26" t="s">
        <v>5938</v>
      </c>
      <c r="O84" s="28">
        <v>-1</v>
      </c>
      <c r="P84" s="28">
        <v>-1</v>
      </c>
      <c r="Q84" s="28">
        <v>-1</v>
      </c>
      <c r="R84" s="27">
        <v>1</v>
      </c>
      <c r="S84" s="28">
        <v>-1</v>
      </c>
      <c r="T84" s="28">
        <v>-1</v>
      </c>
      <c r="U84" s="28">
        <v>-1</v>
      </c>
      <c r="V84" s="28">
        <v>-1</v>
      </c>
      <c r="W84" s="28">
        <v>-1</v>
      </c>
      <c r="X84" s="28">
        <v>-1</v>
      </c>
      <c r="Y84" s="28">
        <v>-1</v>
      </c>
      <c r="Z84" s="28">
        <v>-1</v>
      </c>
      <c r="AA84" s="28">
        <v>-1</v>
      </c>
      <c r="AB84" s="28">
        <v>-1</v>
      </c>
      <c r="AC84" s="25" t="s">
        <v>8149</v>
      </c>
      <c r="AD84" s="28" t="s">
        <v>8150</v>
      </c>
      <c r="AE84" s="28" t="s">
        <v>8151</v>
      </c>
      <c r="AF84" s="28" t="s">
        <v>6601</v>
      </c>
      <c r="AG84" s="27" t="s">
        <v>8152</v>
      </c>
      <c r="AH84" s="28" t="s">
        <v>8153</v>
      </c>
      <c r="AI84" s="28" t="s">
        <v>8154</v>
      </c>
      <c r="AJ84" s="28" t="s">
        <v>8041</v>
      </c>
      <c r="AK84" s="28" t="s">
        <v>8155</v>
      </c>
      <c r="AL84" s="28" t="s">
        <v>8156</v>
      </c>
      <c r="AM84" s="28" t="s">
        <v>8157</v>
      </c>
      <c r="AN84" s="28" t="s">
        <v>8158</v>
      </c>
      <c r="AO84" s="28" t="s">
        <v>8159</v>
      </c>
      <c r="AP84" s="28" t="s">
        <v>8160</v>
      </c>
      <c r="AQ84" s="28" t="s">
        <v>8161</v>
      </c>
    </row>
    <row r="85" spans="1:43" ht="13.5" customHeight="1">
      <c r="A85" s="25" t="s">
        <v>602</v>
      </c>
      <c r="B85" s="26" t="str">
        <f>HYPERLINK("http://flybase.org/reports/"&amp;VLOOKUP(Table3[[#This Row],[gene]],'Flybqse ID for link'!A:B,2,FALSE)&amp;".html",Table3[[#This Row],[gene]])</f>
        <v>CG31928</v>
      </c>
      <c r="C85" s="25">
        <v>0</v>
      </c>
      <c r="D85" s="25" t="str">
        <f>VLOOKUP(A85,'Flybase batch'!$A:$E,2,FALSE)</f>
        <v>-</v>
      </c>
      <c r="E85" s="25">
        <f>COUNTIF('Genes Expressed in larvae only'!A:A,Table3[[#This Row],[gene]])</f>
        <v>0</v>
      </c>
      <c r="F85" s="35" t="str">
        <f>VLOOKUP(A85,'Flybase batch'!$A:$E,3,FALSE)</f>
        <v>proteolysis</v>
      </c>
      <c r="G85" s="35" t="str">
        <f>VLOOKUP(A85,'Flybase batch'!$A:$E,4,FALSE)</f>
        <v>chorion</v>
      </c>
      <c r="H85" s="35" t="s">
        <v>13594</v>
      </c>
      <c r="I85" s="35" t="s">
        <v>15311</v>
      </c>
      <c r="J85" s="35" t="s">
        <v>9</v>
      </c>
      <c r="K85" s="30" t="str">
        <f>VLOOKUP(A85,'SignalP unique values'!A:D,2,FALSE)</f>
        <v>Y</v>
      </c>
      <c r="L85" s="30" t="str">
        <f>VLOOKUP(A85,'SignalP unique values'!A:D,3,FALSE)</f>
        <v>between 22 and 23</v>
      </c>
      <c r="M85" s="30" t="str">
        <f>VLOOKUP(A85,'SignalP unique values'!A:D,4,FALSE)</f>
        <v>AQS-HVE</v>
      </c>
      <c r="N85" s="26" t="s">
        <v>6018</v>
      </c>
      <c r="O85" s="28">
        <v>-1</v>
      </c>
      <c r="P85" s="28">
        <v>-1</v>
      </c>
      <c r="Q85" s="28">
        <v>-1</v>
      </c>
      <c r="R85" s="28">
        <v>-1</v>
      </c>
      <c r="S85" s="28">
        <v>-1</v>
      </c>
      <c r="T85" s="28">
        <v>-1</v>
      </c>
      <c r="U85" s="25">
        <v>0</v>
      </c>
      <c r="V85" s="28">
        <v>-1</v>
      </c>
      <c r="W85" s="28">
        <v>-1</v>
      </c>
      <c r="X85" s="28">
        <v>-1</v>
      </c>
      <c r="Y85" s="28">
        <v>-1</v>
      </c>
      <c r="Z85" s="28">
        <v>-1</v>
      </c>
      <c r="AA85" s="25">
        <v>0</v>
      </c>
      <c r="AB85" s="25">
        <v>0</v>
      </c>
      <c r="AC85" s="25" t="s">
        <v>9803</v>
      </c>
      <c r="AD85" s="28" t="s">
        <v>6561</v>
      </c>
      <c r="AE85" s="28" t="s">
        <v>6798</v>
      </c>
      <c r="AF85" s="28" t="s">
        <v>7544</v>
      </c>
      <c r="AG85" s="28" t="s">
        <v>6585</v>
      </c>
      <c r="AH85" s="28" t="s">
        <v>6801</v>
      </c>
      <c r="AI85" s="28" t="s">
        <v>6919</v>
      </c>
      <c r="AJ85" s="25" t="s">
        <v>9804</v>
      </c>
      <c r="AK85" s="28" t="s">
        <v>9805</v>
      </c>
      <c r="AL85" s="28" t="s">
        <v>8231</v>
      </c>
      <c r="AM85" s="28" t="s">
        <v>9806</v>
      </c>
      <c r="AN85" s="28" t="s">
        <v>8351</v>
      </c>
      <c r="AO85" s="28" t="s">
        <v>6428</v>
      </c>
      <c r="AP85" s="25" t="s">
        <v>9807</v>
      </c>
      <c r="AQ85" s="25" t="s">
        <v>9808</v>
      </c>
    </row>
    <row r="86" spans="1:43" ht="13.5" customHeight="1">
      <c r="A86" s="25" t="s">
        <v>502</v>
      </c>
      <c r="B86" s="26" t="str">
        <f>HYPERLINK("http://flybase.org/reports/"&amp;VLOOKUP(Table3[[#This Row],[gene]],'Flybqse ID for link'!A:B,2,FALSE)&amp;".html",Table3[[#This Row],[gene]])</f>
        <v>CG31198</v>
      </c>
      <c r="C86" s="25">
        <v>0</v>
      </c>
      <c r="D86" s="25" t="str">
        <f>VLOOKUP(A86,'Flybase batch'!$A:$E,2,FALSE)</f>
        <v>-</v>
      </c>
      <c r="E86" s="25">
        <f>COUNTIF('Genes Expressed in larvae only'!A:A,Table3[[#This Row],[gene]])</f>
        <v>0</v>
      </c>
      <c r="F86" s="35" t="str">
        <f>VLOOKUP(A86,'Flybase batch'!$A:$E,3,FALSE)</f>
        <v>proteolysis</v>
      </c>
      <c r="G86" s="35" t="str">
        <f>VLOOKUP(A86,'Flybase batch'!$A:$E,4,FALSE)</f>
        <v>-</v>
      </c>
      <c r="H86" s="35" t="s">
        <v>13571</v>
      </c>
      <c r="I86" s="35" t="s">
        <v>15310</v>
      </c>
      <c r="J86" s="35" t="s">
        <v>9</v>
      </c>
      <c r="K86" s="30" t="str">
        <f>VLOOKUP(A86,'SignalP unique values'!A:D,2,FALSE)</f>
        <v>Y</v>
      </c>
      <c r="L86" s="30" t="str">
        <f>VLOOKUP(A86,'SignalP unique values'!A:D,3,FALSE)</f>
        <v>between 19 and 20</v>
      </c>
      <c r="M86" s="30" t="str">
        <f>VLOOKUP(A86,'SignalP unique values'!A:D,4,FALSE)</f>
        <v>ASA-GTR</v>
      </c>
      <c r="N86" s="26" t="s">
        <v>6049</v>
      </c>
      <c r="O86" s="28">
        <v>-1</v>
      </c>
      <c r="P86" s="28">
        <v>-1</v>
      </c>
      <c r="Q86" s="28">
        <v>-1</v>
      </c>
      <c r="R86" s="27">
        <v>1</v>
      </c>
      <c r="S86" s="27">
        <v>1</v>
      </c>
      <c r="T86" s="27">
        <v>1</v>
      </c>
      <c r="U86" s="28">
        <v>-1</v>
      </c>
      <c r="V86" s="28">
        <v>-1</v>
      </c>
      <c r="W86" s="28">
        <v>-1</v>
      </c>
      <c r="X86" s="27">
        <v>1</v>
      </c>
      <c r="Y86" s="28">
        <v>-1</v>
      </c>
      <c r="Z86" s="28">
        <v>-1</v>
      </c>
      <c r="AA86" s="28">
        <v>-1</v>
      </c>
      <c r="AB86" s="28">
        <v>-1</v>
      </c>
      <c r="AC86" s="25" t="s">
        <v>9530</v>
      </c>
      <c r="AD86" s="28" t="s">
        <v>7411</v>
      </c>
      <c r="AE86" s="28" t="s">
        <v>8422</v>
      </c>
      <c r="AF86" s="28" t="s">
        <v>6520</v>
      </c>
      <c r="AG86" s="27" t="s">
        <v>9531</v>
      </c>
      <c r="AH86" s="27" t="s">
        <v>9532</v>
      </c>
      <c r="AI86" s="27" t="s">
        <v>9533</v>
      </c>
      <c r="AJ86" s="28" t="s">
        <v>8336</v>
      </c>
      <c r="AK86" s="28" t="s">
        <v>6433</v>
      </c>
      <c r="AL86" s="28" t="s">
        <v>8177</v>
      </c>
      <c r="AM86" s="27" t="s">
        <v>9534</v>
      </c>
      <c r="AN86" s="28" t="s">
        <v>7058</v>
      </c>
      <c r="AO86" s="28" t="s">
        <v>8587</v>
      </c>
      <c r="AP86" s="28" t="s">
        <v>9535</v>
      </c>
      <c r="AQ86" s="28" t="s">
        <v>8234</v>
      </c>
    </row>
    <row r="87" spans="1:43" ht="13.5" customHeight="1">
      <c r="A87" s="25" t="s">
        <v>1039</v>
      </c>
      <c r="B87" s="26" t="str">
        <f>HYPERLINK("http://flybase.org/reports/"&amp;VLOOKUP(Table3[[#This Row],[gene]],'Flybqse ID for link'!A:B,2,FALSE)&amp;".html",Table3[[#This Row],[gene]])</f>
        <v>CG11911</v>
      </c>
      <c r="C87" s="25">
        <v>0</v>
      </c>
      <c r="D87" s="25" t="str">
        <f>VLOOKUP(A87,'Flybase batch'!$A:$E,2,FALSE)</f>
        <v>-</v>
      </c>
      <c r="E87" s="25">
        <f>COUNTIF('Genes Expressed in larvae only'!A:A,Table3[[#This Row],[gene]])</f>
        <v>0</v>
      </c>
      <c r="F87" s="35" t="str">
        <f>VLOOKUP(A87,'Flybase batch'!$A:$E,3,FALSE)</f>
        <v>proteolysis</v>
      </c>
      <c r="G87" s="35" t="str">
        <f>VLOOKUP(A87,'Flybase batch'!$A:$E,4,FALSE)</f>
        <v>-</v>
      </c>
      <c r="H87" s="35" t="s">
        <v>13531</v>
      </c>
      <c r="I87" s="35" t="s">
        <v>15321</v>
      </c>
      <c r="J87" s="35" t="s">
        <v>13842</v>
      </c>
      <c r="K87" s="30" t="str">
        <f>VLOOKUP(A87,'SignalP unique values'!A:D,2,FALSE)</f>
        <v>Y</v>
      </c>
      <c r="L87" s="30" t="str">
        <f>VLOOKUP(A87,'SignalP unique values'!A:D,3,FALSE)</f>
        <v>between 18 and 19</v>
      </c>
      <c r="M87" s="30" t="str">
        <f>VLOOKUP(A87,'SignalP unique values'!A:D,4,FALSE)</f>
        <v>AQG-AKL</v>
      </c>
      <c r="N87" s="26" t="s">
        <v>5781</v>
      </c>
      <c r="O87" s="28">
        <v>-1</v>
      </c>
      <c r="P87" s="28">
        <v>-1</v>
      </c>
      <c r="Q87" s="28">
        <v>-1</v>
      </c>
      <c r="R87" s="27">
        <v>1</v>
      </c>
      <c r="S87" s="28">
        <v>-1</v>
      </c>
      <c r="T87" s="28">
        <v>-1</v>
      </c>
      <c r="U87" s="28">
        <v>-1</v>
      </c>
      <c r="V87" s="28">
        <v>-1</v>
      </c>
      <c r="W87" s="28">
        <v>-1</v>
      </c>
      <c r="X87" s="28">
        <v>-1</v>
      </c>
      <c r="Y87" s="28">
        <v>-1</v>
      </c>
      <c r="Z87" s="28">
        <v>-1</v>
      </c>
      <c r="AA87" s="28">
        <v>-1</v>
      </c>
      <c r="AB87" s="28">
        <v>-1</v>
      </c>
      <c r="AC87" s="25" t="s">
        <v>7449</v>
      </c>
      <c r="AD87" s="28" t="s">
        <v>6604</v>
      </c>
      <c r="AE87" s="28" t="s">
        <v>7450</v>
      </c>
      <c r="AF87" s="28" t="s">
        <v>7451</v>
      </c>
      <c r="AG87" s="27" t="s">
        <v>7452</v>
      </c>
      <c r="AH87" s="28" t="s">
        <v>7453</v>
      </c>
      <c r="AI87" s="28" t="s">
        <v>7454</v>
      </c>
      <c r="AJ87" s="28" t="s">
        <v>7455</v>
      </c>
      <c r="AK87" s="28" t="s">
        <v>7456</v>
      </c>
      <c r="AL87" s="28" t="s">
        <v>7457</v>
      </c>
      <c r="AM87" s="28" t="s">
        <v>7458</v>
      </c>
      <c r="AN87" s="28" t="s">
        <v>7459</v>
      </c>
      <c r="AO87" s="28" t="s">
        <v>7460</v>
      </c>
      <c r="AP87" s="28" t="s">
        <v>7461</v>
      </c>
      <c r="AQ87" s="28" t="s">
        <v>7462</v>
      </c>
    </row>
    <row r="88" spans="1:43" ht="13.5" customHeight="1">
      <c r="A88" s="25" t="s">
        <v>1059</v>
      </c>
      <c r="B88" s="26" t="str">
        <f>HYPERLINK("http://flybase.org/reports/"&amp;VLOOKUP(Table3[[#This Row],[gene]],'Flybqse ID for link'!A:B,2,FALSE)&amp;".html",Table3[[#This Row],[gene]])</f>
        <v>CG12386</v>
      </c>
      <c r="C88" s="25">
        <v>0</v>
      </c>
      <c r="D88" s="25" t="str">
        <f>VLOOKUP(A88,'Flybase batch'!$A:$E,2,FALSE)</f>
        <v>etaTrypsin</v>
      </c>
      <c r="E88" s="25">
        <f>COUNTIF('Genes Expressed in larvae only'!A:A,Table3[[#This Row],[gene]])</f>
        <v>0</v>
      </c>
      <c r="F88" s="35" t="str">
        <f>VLOOKUP(A88,'Flybase batch'!$A:$E,3,FALSE)</f>
        <v>proteolysis</v>
      </c>
      <c r="G88" s="35" t="str">
        <f>VLOOKUP(A88,'Flybase batch'!$A:$E,4,FALSE)</f>
        <v>extracellular region</v>
      </c>
      <c r="H88" s="35" t="s">
        <v>13550</v>
      </c>
      <c r="I88" s="35" t="s">
        <v>15321</v>
      </c>
      <c r="J88" s="35" t="s">
        <v>13842</v>
      </c>
      <c r="K88" s="30" t="str">
        <f>VLOOKUP(A88,'SignalP unique values'!A:D,2,FALSE)</f>
        <v>Y</v>
      </c>
      <c r="L88" s="30" t="str">
        <f>VLOOKUP(A88,'SignalP unique values'!A:D,3,FALSE)</f>
        <v>between 22 and 23</v>
      </c>
      <c r="M88" s="30" t="str">
        <f>VLOOKUP(A88,'SignalP unique values'!A:D,4,FALSE)</f>
        <v>VSA-QSD</v>
      </c>
      <c r="N88" s="26" t="s">
        <v>6312</v>
      </c>
      <c r="O88" s="28">
        <v>-1</v>
      </c>
      <c r="P88" s="28">
        <v>-1</v>
      </c>
      <c r="Q88" s="28">
        <v>-1</v>
      </c>
      <c r="R88" s="27">
        <v>1</v>
      </c>
      <c r="S88" s="27">
        <v>1</v>
      </c>
      <c r="T88" s="28">
        <v>-1</v>
      </c>
      <c r="U88" s="28">
        <v>-1</v>
      </c>
      <c r="V88" s="28">
        <v>-1</v>
      </c>
      <c r="W88" s="28">
        <v>-1</v>
      </c>
      <c r="X88" s="28">
        <v>-1</v>
      </c>
      <c r="Y88" s="28">
        <v>-1</v>
      </c>
      <c r="Z88" s="28">
        <v>-1</v>
      </c>
      <c r="AA88" s="28">
        <v>-1</v>
      </c>
      <c r="AB88" s="28">
        <v>-1</v>
      </c>
      <c r="AC88" s="25" t="s">
        <v>7619</v>
      </c>
      <c r="AD88" s="28" t="s">
        <v>7620</v>
      </c>
      <c r="AE88" s="28" t="s">
        <v>6559</v>
      </c>
      <c r="AF88" s="28" t="s">
        <v>7621</v>
      </c>
      <c r="AG88" s="27" t="s">
        <v>7622</v>
      </c>
      <c r="AH88" s="27" t="s">
        <v>7623</v>
      </c>
      <c r="AI88" s="28" t="s">
        <v>7624</v>
      </c>
      <c r="AJ88" s="28" t="s">
        <v>6561</v>
      </c>
      <c r="AK88" s="28" t="s">
        <v>6646</v>
      </c>
      <c r="AL88" s="28" t="s">
        <v>6524</v>
      </c>
      <c r="AM88" s="28" t="s">
        <v>7625</v>
      </c>
      <c r="AN88" s="28" t="s">
        <v>7626</v>
      </c>
      <c r="AO88" s="28" t="s">
        <v>7627</v>
      </c>
      <c r="AP88" s="28" t="s">
        <v>7628</v>
      </c>
      <c r="AQ88" s="28" t="s">
        <v>7629</v>
      </c>
    </row>
    <row r="89" spans="1:43" ht="13.5" customHeight="1">
      <c r="A89" s="25" t="s">
        <v>104</v>
      </c>
      <c r="B89" s="26" t="str">
        <f>HYPERLINK("http://flybase.org/reports/"&amp;VLOOKUP(Table3[[#This Row],[gene]],'Flybqse ID for link'!A:B,2,FALSE)&amp;".html",Table3[[#This Row],[gene]])</f>
        <v>CG9092</v>
      </c>
      <c r="C89" s="25">
        <v>0</v>
      </c>
      <c r="D89" s="25" t="str">
        <f>VLOOKUP(A89,'Flybase batch'!$A:$E,2,FALSE)</f>
        <v>beta galactosidase</v>
      </c>
      <c r="E89" s="25">
        <f>COUNTIF('Genes Expressed in larvae only'!A:A,Table3[[#This Row],[gene]])</f>
        <v>0</v>
      </c>
      <c r="F89" s="35" t="str">
        <f>VLOOKUP(A89,'Flybase batch'!$A:$E,3,FALSE)</f>
        <v>carbohydrate metabolic process</v>
      </c>
      <c r="G89" s="35" t="str">
        <f>VLOOKUP(A89,'Flybase batch'!$A:$E,4,FALSE)</f>
        <v>lysosome</v>
      </c>
      <c r="H89" s="35" t="s">
        <v>13729</v>
      </c>
      <c r="I89" s="35" t="s">
        <v>15312</v>
      </c>
      <c r="J89" s="35" t="s">
        <v>9</v>
      </c>
      <c r="K89" s="30" t="str">
        <f>VLOOKUP(A89,'SignalP unique values'!A:D,2,FALSE)</f>
        <v>Y</v>
      </c>
      <c r="L89" s="30" t="str">
        <f>VLOOKUP(A89,'SignalP unique values'!A:D,3,FALSE)</f>
        <v>between 32 and 33</v>
      </c>
      <c r="M89" s="30" t="str">
        <f>VLOOKUP(A89,'SignalP unique values'!A:D,4,FALSE)</f>
        <v>CVG-LSG</v>
      </c>
      <c r="N89" s="26" t="s">
        <v>6126</v>
      </c>
      <c r="O89" s="25">
        <v>0</v>
      </c>
      <c r="P89" s="28">
        <v>-1</v>
      </c>
      <c r="Q89" s="28">
        <v>-1</v>
      </c>
      <c r="R89" s="27">
        <v>1</v>
      </c>
      <c r="S89" s="28">
        <v>-1</v>
      </c>
      <c r="T89" s="28">
        <v>-1</v>
      </c>
      <c r="U89" s="28">
        <v>-1</v>
      </c>
      <c r="V89" s="28">
        <v>-1</v>
      </c>
      <c r="W89" s="28">
        <v>-1</v>
      </c>
      <c r="X89" s="28">
        <v>-1</v>
      </c>
      <c r="Y89" s="28">
        <v>-1</v>
      </c>
      <c r="Z89" s="25">
        <v>0</v>
      </c>
      <c r="AA89" s="28">
        <v>-1</v>
      </c>
      <c r="AB89" s="28">
        <v>-1</v>
      </c>
      <c r="AC89" s="25" t="s">
        <v>12787</v>
      </c>
      <c r="AD89" s="25" t="s">
        <v>12788</v>
      </c>
      <c r="AE89" s="28" t="s">
        <v>12789</v>
      </c>
      <c r="AF89" s="28" t="s">
        <v>12790</v>
      </c>
      <c r="AG89" s="27" t="s">
        <v>12791</v>
      </c>
      <c r="AH89" s="28" t="s">
        <v>12792</v>
      </c>
      <c r="AI89" s="28" t="s">
        <v>12793</v>
      </c>
      <c r="AJ89" s="28" t="s">
        <v>9514</v>
      </c>
      <c r="AK89" s="28" t="s">
        <v>12794</v>
      </c>
      <c r="AL89" s="28" t="s">
        <v>12795</v>
      </c>
      <c r="AM89" s="28" t="s">
        <v>12796</v>
      </c>
      <c r="AN89" s="28" t="s">
        <v>12797</v>
      </c>
      <c r="AO89" s="25" t="s">
        <v>12798</v>
      </c>
      <c r="AP89" s="28" t="s">
        <v>12799</v>
      </c>
      <c r="AQ89" s="28" t="s">
        <v>12800</v>
      </c>
    </row>
    <row r="90" spans="1:43" ht="13.5" customHeight="1">
      <c r="A90" s="25" t="s">
        <v>628</v>
      </c>
      <c r="B90" s="26" t="str">
        <f>HYPERLINK("http://flybase.org/reports/"&amp;VLOOKUP(Table3[[#This Row],[gene]],'Flybqse ID for link'!A:B,2,FALSE)&amp;".html",Table3[[#This Row],[gene]])</f>
        <v>CG17633</v>
      </c>
      <c r="C90" s="25">
        <v>0</v>
      </c>
      <c r="D90" s="25" t="str">
        <f>VLOOKUP(A90,'Flybase batch'!$A:$E,2,FALSE)</f>
        <v>-</v>
      </c>
      <c r="E90" s="25">
        <f>COUNTIF('Genes Expressed in larvae only'!A:A,Table3[[#This Row],[gene]])</f>
        <v>0</v>
      </c>
      <c r="F90" s="35" t="str">
        <f>VLOOKUP(A90,'Flybase batch'!$A:$E,3,FALSE)</f>
        <v>neurogenesis proteolysis</v>
      </c>
      <c r="G90" s="35" t="str">
        <f>VLOOKUP(A90,'Flybase batch'!$A:$E,4,FALSE)</f>
        <v>extracellular space</v>
      </c>
      <c r="H90" s="35" t="s">
        <v>13576</v>
      </c>
      <c r="I90" s="35" t="s">
        <v>15317</v>
      </c>
      <c r="J90" s="35" t="s">
        <v>9</v>
      </c>
      <c r="K90" s="30" t="str">
        <f>VLOOKUP(A90,'SignalP unique values'!A:D,2,FALSE)</f>
        <v>Y</v>
      </c>
      <c r="L90" s="30" t="str">
        <f>VLOOKUP(A90,'SignalP unique values'!A:D,3,FALSE)</f>
        <v>between 22 and 23</v>
      </c>
      <c r="M90" s="30" t="str">
        <f>VLOOKUP(A90,'SignalP unique values'!A:D,4,FALSE)</f>
        <v>VSA-ERV</v>
      </c>
      <c r="N90" s="26" t="s">
        <v>5859</v>
      </c>
      <c r="O90" s="28">
        <v>-1</v>
      </c>
      <c r="P90" s="28">
        <v>-1</v>
      </c>
      <c r="Q90" s="28">
        <v>-1</v>
      </c>
      <c r="R90" s="27">
        <v>1</v>
      </c>
      <c r="S90" s="28">
        <v>-1</v>
      </c>
      <c r="T90" s="28">
        <v>-1</v>
      </c>
      <c r="U90" s="28">
        <v>-1</v>
      </c>
      <c r="V90" s="28">
        <v>-1</v>
      </c>
      <c r="W90" s="28">
        <v>-1</v>
      </c>
      <c r="X90" s="28">
        <v>-1</v>
      </c>
      <c r="Y90" s="28">
        <v>-1</v>
      </c>
      <c r="Z90" s="28">
        <v>-1</v>
      </c>
      <c r="AA90" s="28">
        <v>-1</v>
      </c>
      <c r="AB90" s="28">
        <v>-1</v>
      </c>
      <c r="AC90" s="25" t="s">
        <v>8747</v>
      </c>
      <c r="AD90" s="28" t="s">
        <v>7908</v>
      </c>
      <c r="AE90" s="28" t="s">
        <v>8748</v>
      </c>
      <c r="AF90" s="28" t="s">
        <v>8749</v>
      </c>
      <c r="AG90" s="27" t="s">
        <v>8750</v>
      </c>
      <c r="AH90" s="28" t="s">
        <v>6418</v>
      </c>
      <c r="AI90" s="28" t="s">
        <v>8040</v>
      </c>
      <c r="AJ90" s="28" t="s">
        <v>7597</v>
      </c>
      <c r="AK90" s="28" t="s">
        <v>8631</v>
      </c>
      <c r="AL90" s="28" t="s">
        <v>8751</v>
      </c>
      <c r="AM90" s="28" t="s">
        <v>8752</v>
      </c>
      <c r="AN90" s="28" t="s">
        <v>8405</v>
      </c>
      <c r="AO90" s="28" t="s">
        <v>8753</v>
      </c>
      <c r="AP90" s="28" t="s">
        <v>8754</v>
      </c>
      <c r="AQ90" s="28" t="s">
        <v>8755</v>
      </c>
    </row>
    <row r="91" spans="1:43" ht="13.5" customHeight="1">
      <c r="A91" s="25" t="s">
        <v>1505</v>
      </c>
      <c r="B91" s="26" t="str">
        <f>HYPERLINK("http://flybase.org/reports/"&amp;VLOOKUP(Table3[[#This Row],[gene]],'Flybqse ID for link'!A:B,2,FALSE)&amp;".html",Table3[[#This Row],[gene]])</f>
        <v>CG8871</v>
      </c>
      <c r="C91" s="25">
        <v>0</v>
      </c>
      <c r="D91" s="25" t="str">
        <f>VLOOKUP(A91,'Flybase batch'!$A:$E,2,FALSE)</f>
        <v>Jonah 25Biii</v>
      </c>
      <c r="E91" s="25">
        <f>COUNTIF('Genes Expressed in larvae only'!A:A,Table3[[#This Row],[gene]])</f>
        <v>0</v>
      </c>
      <c r="F91" s="35" t="str">
        <f>VLOOKUP(A91,'Flybase batch'!$A:$E,3,FALSE)</f>
        <v>proteolysis</v>
      </c>
      <c r="G91" s="35" t="str">
        <f>VLOOKUP(A91,'Flybase batch'!$A:$E,4,FALSE)</f>
        <v>-</v>
      </c>
      <c r="H91" s="35" t="s">
        <v>13542</v>
      </c>
      <c r="I91" s="35" t="s">
        <v>15321</v>
      </c>
      <c r="J91" s="35" t="s">
        <v>13842</v>
      </c>
      <c r="K91" s="30" t="str">
        <f>VLOOKUP(A91,'SignalP unique values'!A:D,2,FALSE)</f>
        <v>Y</v>
      </c>
      <c r="L91" s="30" t="str">
        <f>VLOOKUP(A91,'SignalP unique values'!A:D,3,FALSE)</f>
        <v>between 17 and 18</v>
      </c>
      <c r="M91" s="30" t="str">
        <f>VLOOKUP(A91,'SignalP unique values'!A:D,4,FALSE)</f>
        <v>ASA-FDE</v>
      </c>
      <c r="N91" s="26" t="s">
        <v>5794</v>
      </c>
      <c r="O91" s="28">
        <v>-1</v>
      </c>
      <c r="P91" s="28">
        <v>-1</v>
      </c>
      <c r="Q91" s="28">
        <v>-1</v>
      </c>
      <c r="R91" s="27">
        <v>1</v>
      </c>
      <c r="S91" s="28">
        <v>-1</v>
      </c>
      <c r="T91" s="28">
        <v>-1</v>
      </c>
      <c r="U91" s="28">
        <v>-1</v>
      </c>
      <c r="V91" s="28">
        <v>-1</v>
      </c>
      <c r="W91" s="28">
        <v>-1</v>
      </c>
      <c r="X91" s="28">
        <v>-1</v>
      </c>
      <c r="Y91" s="28">
        <v>-1</v>
      </c>
      <c r="Z91" s="28">
        <v>-1</v>
      </c>
      <c r="AA91" s="28">
        <v>-1</v>
      </c>
      <c r="AB91" s="28">
        <v>-1</v>
      </c>
      <c r="AC91" s="25" t="s">
        <v>12705</v>
      </c>
      <c r="AD91" s="28" t="s">
        <v>7249</v>
      </c>
      <c r="AE91" s="28" t="s">
        <v>9216</v>
      </c>
      <c r="AF91" s="28" t="s">
        <v>9261</v>
      </c>
      <c r="AG91" s="27" t="s">
        <v>12706</v>
      </c>
      <c r="AH91" s="28" t="s">
        <v>12707</v>
      </c>
      <c r="AI91" s="28" t="s">
        <v>7865</v>
      </c>
      <c r="AJ91" s="28" t="s">
        <v>7931</v>
      </c>
      <c r="AK91" s="28" t="s">
        <v>6920</v>
      </c>
      <c r="AL91" s="28" t="s">
        <v>10018</v>
      </c>
      <c r="AM91" s="28" t="s">
        <v>7044</v>
      </c>
      <c r="AN91" s="28" t="s">
        <v>10140</v>
      </c>
      <c r="AO91" s="28" t="s">
        <v>7419</v>
      </c>
      <c r="AP91" s="28" t="s">
        <v>12708</v>
      </c>
      <c r="AQ91" s="28" t="s">
        <v>12709</v>
      </c>
    </row>
    <row r="92" spans="1:43" ht="13.5" customHeight="1">
      <c r="A92" s="25" t="s">
        <v>1396</v>
      </c>
      <c r="B92" s="26" t="str">
        <f>HYPERLINK("http://flybase.org/reports/"&amp;VLOOKUP(Table3[[#This Row],[gene]],'Flybqse ID for link'!A:B,2,FALSE)&amp;".html",Table3[[#This Row],[gene]])</f>
        <v>CG4927</v>
      </c>
      <c r="C92" s="25">
        <v>0</v>
      </c>
      <c r="D92" s="25" t="str">
        <f>VLOOKUP(A92,'Flybase batch'!$A:$E,2,FALSE)</f>
        <v>-</v>
      </c>
      <c r="E92" s="25">
        <f>COUNTIF('Genes Expressed in larvae only'!A:A,Table3[[#This Row],[gene]])</f>
        <v>0</v>
      </c>
      <c r="F92" s="35" t="str">
        <f>VLOOKUP(A92,'Flybase batch'!$A:$E,3,FALSE)</f>
        <v>proteolysis</v>
      </c>
      <c r="G92" s="35" t="str">
        <f>VLOOKUP(A92,'Flybase batch'!$A:$E,4,FALSE)</f>
        <v>-</v>
      </c>
      <c r="H92" s="35" t="s">
        <v>13531</v>
      </c>
      <c r="I92" s="35" t="s">
        <v>15321</v>
      </c>
      <c r="J92" s="35" t="s">
        <v>13842</v>
      </c>
      <c r="K92" s="30" t="str">
        <f>VLOOKUP(A92,'SignalP unique values'!A:D,2,FALSE)</f>
        <v>Y</v>
      </c>
      <c r="L92" s="30" t="str">
        <f>VLOOKUP(A92,'SignalP unique values'!A:D,3,FALSE)</f>
        <v>between 19 and 20</v>
      </c>
      <c r="M92" s="30" t="str">
        <f>VLOOKUP(A92,'SignalP unique values'!A:D,4,FALSE)</f>
        <v>ILS-EFC</v>
      </c>
      <c r="N92" s="26" t="s">
        <v>6269</v>
      </c>
      <c r="O92" s="25">
        <v>0</v>
      </c>
      <c r="P92" s="27">
        <v>1</v>
      </c>
      <c r="Q92" s="28">
        <v>-1</v>
      </c>
      <c r="R92" s="28">
        <v>-1</v>
      </c>
      <c r="S92" s="25">
        <v>0</v>
      </c>
      <c r="T92" s="28">
        <v>-1</v>
      </c>
      <c r="U92" s="28">
        <v>-1</v>
      </c>
      <c r="V92" s="25">
        <v>0</v>
      </c>
      <c r="W92" s="28">
        <v>-1</v>
      </c>
      <c r="X92" s="25">
        <v>0</v>
      </c>
      <c r="Y92" s="25">
        <v>0</v>
      </c>
      <c r="Z92" s="28">
        <v>-1</v>
      </c>
      <c r="AA92" s="27">
        <v>1</v>
      </c>
      <c r="AB92" s="25">
        <v>0</v>
      </c>
      <c r="AC92" s="25" t="s">
        <v>11073</v>
      </c>
      <c r="AD92" s="25" t="s">
        <v>11074</v>
      </c>
      <c r="AE92" s="27" t="s">
        <v>11075</v>
      </c>
      <c r="AF92" s="28" t="s">
        <v>6920</v>
      </c>
      <c r="AG92" s="28" t="s">
        <v>7290</v>
      </c>
      <c r="AH92" s="25" t="s">
        <v>11076</v>
      </c>
      <c r="AI92" s="28" t="s">
        <v>11077</v>
      </c>
      <c r="AJ92" s="28" t="s">
        <v>8089</v>
      </c>
      <c r="AK92" s="25" t="s">
        <v>11078</v>
      </c>
      <c r="AL92" s="28" t="s">
        <v>6562</v>
      </c>
      <c r="AM92" s="25" t="s">
        <v>11079</v>
      </c>
      <c r="AN92" s="25" t="s">
        <v>11080</v>
      </c>
      <c r="AO92" s="28" t="s">
        <v>8979</v>
      </c>
      <c r="AP92" s="27" t="s">
        <v>11081</v>
      </c>
      <c r="AQ92" s="25" t="s">
        <v>11082</v>
      </c>
    </row>
    <row r="93" spans="1:43" ht="13.5" customHeight="1">
      <c r="A93" s="25" t="s">
        <v>275</v>
      </c>
      <c r="B93" s="26" t="str">
        <f>HYPERLINK("http://flybase.org/reports/"&amp;VLOOKUP(Table3[[#This Row],[gene]],'Flybqse ID for link'!A:B,2,FALSE)&amp;".html",Table3[[#This Row],[gene]])</f>
        <v>CG31146</v>
      </c>
      <c r="C93" s="25">
        <v>0</v>
      </c>
      <c r="D93" s="25" t="str">
        <f>VLOOKUP(A93,'Flybase batch'!$A:$E,2,FALSE)</f>
        <v>Neuroligin 1</v>
      </c>
      <c r="E93" s="25">
        <f>COUNTIF('Genes Expressed in larvae only'!A:A,Table3[[#This Row],[gene]])</f>
        <v>0</v>
      </c>
      <c r="F93" s="35" t="str">
        <f>VLOOKUP(A93,'Flybase batch'!$A:$E,3,FALSE)</f>
        <v>neuromuscular junction development</v>
      </c>
      <c r="G93" s="35" t="str">
        <f>VLOOKUP(A93,'Flybase batch'!$A:$E,4,FALSE)</f>
        <v>neuromuscular junction</v>
      </c>
      <c r="H93" s="35" t="s">
        <v>13581</v>
      </c>
      <c r="I93" s="35" t="s">
        <v>15316</v>
      </c>
      <c r="J93" s="35" t="s">
        <v>9</v>
      </c>
      <c r="K93" s="30" t="str">
        <f>VLOOKUP(A93,'SignalP unique values'!A:D,2,FALSE)</f>
        <v>Y</v>
      </c>
      <c r="L93" s="30" t="str">
        <f>VLOOKUP(A93,'SignalP unique values'!A:D,3,FALSE)</f>
        <v>between 19 and 20</v>
      </c>
      <c r="M93" s="30" t="str">
        <f>VLOOKUP(A93,'SignalP unique values'!A:D,4,FALSE)</f>
        <v>GNH-KLL</v>
      </c>
      <c r="N93" s="26" t="s">
        <v>6091</v>
      </c>
      <c r="O93" s="28">
        <v>-1</v>
      </c>
      <c r="P93" s="25">
        <v>0</v>
      </c>
      <c r="Q93" s="27">
        <v>1</v>
      </c>
      <c r="R93" s="28">
        <v>-1</v>
      </c>
      <c r="S93" s="25">
        <v>0</v>
      </c>
      <c r="T93" s="28">
        <v>-1</v>
      </c>
      <c r="U93" s="28">
        <v>-1</v>
      </c>
      <c r="V93" s="28">
        <v>-1</v>
      </c>
      <c r="W93" s="27">
        <v>1</v>
      </c>
      <c r="X93" s="28">
        <v>-1</v>
      </c>
      <c r="Y93" s="28">
        <v>-1</v>
      </c>
      <c r="Z93" s="28">
        <v>-1</v>
      </c>
      <c r="AA93" s="27">
        <v>1</v>
      </c>
      <c r="AB93" s="25">
        <v>0</v>
      </c>
      <c r="AC93" s="25" t="s">
        <v>9519</v>
      </c>
      <c r="AD93" s="28" t="s">
        <v>7405</v>
      </c>
      <c r="AE93" s="25" t="s">
        <v>9520</v>
      </c>
      <c r="AF93" s="27" t="s">
        <v>9521</v>
      </c>
      <c r="AG93" s="28" t="s">
        <v>8352</v>
      </c>
      <c r="AH93" s="25" t="s">
        <v>9522</v>
      </c>
      <c r="AI93" s="28" t="s">
        <v>7545</v>
      </c>
      <c r="AJ93" s="28" t="s">
        <v>6503</v>
      </c>
      <c r="AK93" s="28" t="s">
        <v>7931</v>
      </c>
      <c r="AL93" s="27" t="s">
        <v>9523</v>
      </c>
      <c r="AM93" s="28" t="s">
        <v>7907</v>
      </c>
      <c r="AN93" s="28" t="s">
        <v>6719</v>
      </c>
      <c r="AO93" s="28" t="s">
        <v>8186</v>
      </c>
      <c r="AP93" s="27" t="s">
        <v>9524</v>
      </c>
      <c r="AQ93" s="25" t="s">
        <v>8660</v>
      </c>
    </row>
    <row r="94" spans="1:43" ht="13.5" customHeight="1">
      <c r="A94" s="25" t="s">
        <v>488</v>
      </c>
      <c r="B94" s="26" t="str">
        <f>HYPERLINK("http://flybase.org/reports/"&amp;VLOOKUP(Table3[[#This Row],[gene]],'Flybqse ID for link'!A:B,2,FALSE)&amp;".html",Table3[[#This Row],[gene]])</f>
        <v>CG11951</v>
      </c>
      <c r="C94" s="25">
        <v>0</v>
      </c>
      <c r="D94" s="25" t="str">
        <f>VLOOKUP(A94,'Flybase batch'!$A:$E,2,FALSE)</f>
        <v>-</v>
      </c>
      <c r="E94" s="25">
        <f>COUNTIF('Genes Expressed in larvae only'!A:A,Table3[[#This Row],[gene]])</f>
        <v>0</v>
      </c>
      <c r="F94" s="35" t="str">
        <f>VLOOKUP(A94,'Flybase batch'!$A:$E,3,FALSE)</f>
        <v>proteolysis</v>
      </c>
      <c r="G94" s="35" t="str">
        <f>VLOOKUP(A94,'Flybase batch'!$A:$E,4,FALSE)</f>
        <v>-</v>
      </c>
      <c r="H94" s="35" t="s">
        <v>13571</v>
      </c>
      <c r="I94" s="35" t="s">
        <v>15310</v>
      </c>
      <c r="J94" s="35" t="s">
        <v>9</v>
      </c>
      <c r="K94" s="30" t="str">
        <f>VLOOKUP(A94,'SignalP unique values'!A:D,2,FALSE)</f>
        <v>Y</v>
      </c>
      <c r="L94" s="30" t="str">
        <f>VLOOKUP(A94,'SignalP unique values'!A:D,3,FALSE)</f>
        <v>between 16 and 17</v>
      </c>
      <c r="M94" s="30" t="str">
        <f>VLOOKUP(A94,'SignalP unique values'!A:D,4,FALSE)</f>
        <v>SFA-GEG</v>
      </c>
      <c r="N94" s="26" t="s">
        <v>6340</v>
      </c>
      <c r="O94" s="28">
        <v>-1</v>
      </c>
      <c r="P94" s="27">
        <v>1</v>
      </c>
      <c r="Q94" s="27">
        <v>1</v>
      </c>
      <c r="R94" s="28">
        <v>-1</v>
      </c>
      <c r="S94" s="28">
        <v>-1</v>
      </c>
      <c r="T94" s="28">
        <v>-1</v>
      </c>
      <c r="U94" s="28">
        <v>-1</v>
      </c>
      <c r="V94" s="25">
        <v>0</v>
      </c>
      <c r="W94" s="25">
        <v>0</v>
      </c>
      <c r="X94" s="28">
        <v>-1</v>
      </c>
      <c r="Y94" s="27">
        <v>1</v>
      </c>
      <c r="Z94" s="28">
        <v>-1</v>
      </c>
      <c r="AA94" s="27">
        <v>1</v>
      </c>
      <c r="AB94" s="25">
        <v>0</v>
      </c>
      <c r="AC94" s="25" t="s">
        <v>7478</v>
      </c>
      <c r="AD94" s="28" t="s">
        <v>7479</v>
      </c>
      <c r="AE94" s="27" t="s">
        <v>7480</v>
      </c>
      <c r="AF94" s="27" t="s">
        <v>7481</v>
      </c>
      <c r="AG94" s="28" t="s">
        <v>6425</v>
      </c>
      <c r="AH94" s="28" t="s">
        <v>7482</v>
      </c>
      <c r="AI94" s="28" t="s">
        <v>7483</v>
      </c>
      <c r="AJ94" s="28" t="s">
        <v>6591</v>
      </c>
      <c r="AK94" s="25" t="s">
        <v>7484</v>
      </c>
      <c r="AL94" s="25" t="s">
        <v>7485</v>
      </c>
      <c r="AM94" s="28" t="s">
        <v>6646</v>
      </c>
      <c r="AN94" s="27" t="s">
        <v>7486</v>
      </c>
      <c r="AO94" s="28" t="s">
        <v>7110</v>
      </c>
      <c r="AP94" s="27" t="s">
        <v>7487</v>
      </c>
      <c r="AQ94" s="25" t="s">
        <v>7488</v>
      </c>
    </row>
    <row r="95" spans="1:43" ht="13.5" customHeight="1">
      <c r="A95" s="25" t="s">
        <v>985</v>
      </c>
      <c r="B95" s="26" t="str">
        <f>HYPERLINK("http://flybase.org/reports/"&amp;VLOOKUP(Table3[[#This Row],[gene]],'Flybqse ID for link'!A:B,2,FALSE)&amp;".html",Table3[[#This Row],[gene]])</f>
        <v>CG10405</v>
      </c>
      <c r="C95" s="25">
        <v>0</v>
      </c>
      <c r="D95" s="25" t="str">
        <f>VLOOKUP(A95,'Flybase batch'!$A:$E,2,FALSE)</f>
        <v>-</v>
      </c>
      <c r="E95" s="25">
        <f>COUNTIF('Genes Expressed in larvae only'!A:A,Table3[[#This Row],[gene]])</f>
        <v>0</v>
      </c>
      <c r="F95" s="35" t="str">
        <f>VLOOKUP(A95,'Flybase batch'!$A:$E,3,FALSE)</f>
        <v>proteolysis</v>
      </c>
      <c r="G95" s="35" t="str">
        <f>VLOOKUP(A95,'Flybase batch'!$A:$E,4,FALSE)</f>
        <v>-</v>
      </c>
      <c r="H95" s="35" t="s">
        <v>13531</v>
      </c>
      <c r="I95" s="35" t="s">
        <v>15321</v>
      </c>
      <c r="J95" s="35" t="s">
        <v>13842</v>
      </c>
      <c r="K95" s="30" t="str">
        <f>VLOOKUP(A95,'SignalP unique values'!A:D,2,FALSE)</f>
        <v>Y</v>
      </c>
      <c r="L95" s="30" t="str">
        <f>VLOOKUP(A95,'SignalP unique values'!A:D,3,FALSE)</f>
        <v>between 27 and 28</v>
      </c>
      <c r="M95" s="30" t="str">
        <f>VLOOKUP(A95,'SignalP unique values'!A:D,4,FALSE)</f>
        <v>TEA-AVP</v>
      </c>
      <c r="N95" s="26" t="s">
        <v>6173</v>
      </c>
      <c r="O95" s="25">
        <v>0</v>
      </c>
      <c r="P95" s="25">
        <v>0</v>
      </c>
      <c r="Q95" s="25">
        <v>0</v>
      </c>
      <c r="R95" s="27">
        <v>1</v>
      </c>
      <c r="S95" s="28">
        <v>-1</v>
      </c>
      <c r="T95" s="28">
        <v>-1</v>
      </c>
      <c r="U95" s="25">
        <v>0</v>
      </c>
      <c r="V95" s="25">
        <v>0</v>
      </c>
      <c r="W95" s="25">
        <v>0</v>
      </c>
      <c r="X95" s="28">
        <v>-1</v>
      </c>
      <c r="Y95" s="25">
        <v>0</v>
      </c>
      <c r="Z95" s="25">
        <v>0</v>
      </c>
      <c r="AA95" s="25">
        <v>0</v>
      </c>
      <c r="AB95" s="25">
        <v>0</v>
      </c>
      <c r="AC95" s="25" t="s">
        <v>6599</v>
      </c>
      <c r="AD95" s="25" t="s">
        <v>6600</v>
      </c>
      <c r="AE95" s="25" t="s">
        <v>6601</v>
      </c>
      <c r="AF95" s="25" t="s">
        <v>6602</v>
      </c>
      <c r="AG95" s="27" t="s">
        <v>6603</v>
      </c>
      <c r="AH95" s="28" t="s">
        <v>6550</v>
      </c>
      <c r="AI95" s="28" t="s">
        <v>6604</v>
      </c>
      <c r="AJ95" s="25" t="s">
        <v>6605</v>
      </c>
      <c r="AK95" s="25" t="s">
        <v>6606</v>
      </c>
      <c r="AL95" s="25" t="s">
        <v>6607</v>
      </c>
      <c r="AM95" s="28" t="s">
        <v>6608</v>
      </c>
      <c r="AN95" s="25" t="s">
        <v>6609</v>
      </c>
      <c r="AO95" s="25" t="s">
        <v>6610</v>
      </c>
      <c r="AP95" s="25" t="s">
        <v>6611</v>
      </c>
      <c r="AQ95" s="25" t="s">
        <v>6607</v>
      </c>
    </row>
    <row r="96" spans="1:43" ht="13.5" customHeight="1">
      <c r="A96" s="25" t="s">
        <v>1387</v>
      </c>
      <c r="B96" s="26" t="str">
        <f>HYPERLINK("http://flybase.org/reports/"&amp;VLOOKUP(Table3[[#This Row],[gene]],'Flybqse ID for link'!A:B,2,FALSE)&amp;".html",Table3[[#This Row],[gene]])</f>
        <v>CG4815</v>
      </c>
      <c r="C96" s="25">
        <v>0</v>
      </c>
      <c r="D96" s="25" t="str">
        <f>VLOOKUP(A96,'Flybase batch'!$A:$E,2,FALSE)</f>
        <v>-</v>
      </c>
      <c r="E96" s="25">
        <f>COUNTIF('Genes Expressed in larvae only'!A:A,Table3[[#This Row],[gene]])</f>
        <v>0</v>
      </c>
      <c r="F96" s="35" t="str">
        <f>VLOOKUP(A96,'Flybase batch'!$A:$E,3,FALSE)</f>
        <v>proteolysis multicellular organism reproduction</v>
      </c>
      <c r="G96" s="35" t="str">
        <f>VLOOKUP(A96,'Flybase batch'!$A:$E,4,FALSE)</f>
        <v>extracellular space</v>
      </c>
      <c r="H96" s="35" t="s">
        <v>13531</v>
      </c>
      <c r="I96" s="35" t="s">
        <v>15321</v>
      </c>
      <c r="J96" s="35" t="s">
        <v>13842</v>
      </c>
      <c r="K96" s="30" t="str">
        <f>VLOOKUP(A96,'SignalP unique values'!A:D,2,FALSE)</f>
        <v>Y</v>
      </c>
      <c r="L96" s="30" t="str">
        <f>VLOOKUP(A96,'SignalP unique values'!A:D,3,FALSE)</f>
        <v>between 21 and 22</v>
      </c>
      <c r="M96" s="30" t="str">
        <f>VLOOKUP(A96,'SignalP unique values'!A:D,4,FALSE)</f>
        <v>TEA-GNR</v>
      </c>
      <c r="N96" s="26" t="s">
        <v>6005</v>
      </c>
      <c r="O96" s="28">
        <v>-1</v>
      </c>
      <c r="P96" s="28">
        <v>-1</v>
      </c>
      <c r="Q96" s="28">
        <v>-1</v>
      </c>
      <c r="R96" s="28">
        <v>-1</v>
      </c>
      <c r="S96" s="28">
        <v>-1</v>
      </c>
      <c r="T96" s="28">
        <v>-1</v>
      </c>
      <c r="U96" s="28">
        <v>-1</v>
      </c>
      <c r="V96" s="27">
        <v>1</v>
      </c>
      <c r="W96" s="27">
        <v>1</v>
      </c>
      <c r="X96" s="28">
        <v>-1</v>
      </c>
      <c r="Y96" s="25">
        <v>0</v>
      </c>
      <c r="Z96" s="25">
        <v>0</v>
      </c>
      <c r="AA96" s="25">
        <v>0</v>
      </c>
      <c r="AB96" s="25">
        <v>0</v>
      </c>
      <c r="AC96" s="25" t="s">
        <v>10947</v>
      </c>
      <c r="AD96" s="28" t="s">
        <v>6415</v>
      </c>
      <c r="AE96" s="28" t="s">
        <v>10735</v>
      </c>
      <c r="AF96" s="28" t="s">
        <v>6958</v>
      </c>
      <c r="AG96" s="28" t="s">
        <v>10630</v>
      </c>
      <c r="AH96" s="28" t="s">
        <v>10948</v>
      </c>
      <c r="AI96" s="28" t="s">
        <v>6653</v>
      </c>
      <c r="AJ96" s="28" t="s">
        <v>7706</v>
      </c>
      <c r="AK96" s="27" t="s">
        <v>10949</v>
      </c>
      <c r="AL96" s="27" t="s">
        <v>10950</v>
      </c>
      <c r="AM96" s="28" t="s">
        <v>7182</v>
      </c>
      <c r="AN96" s="25" t="s">
        <v>10951</v>
      </c>
      <c r="AO96" s="25" t="s">
        <v>10952</v>
      </c>
      <c r="AP96" s="25" t="s">
        <v>8034</v>
      </c>
      <c r="AQ96" s="25" t="s">
        <v>10953</v>
      </c>
    </row>
    <row r="97" spans="1:43" ht="13.5" customHeight="1">
      <c r="A97" s="25" t="s">
        <v>218</v>
      </c>
      <c r="B97" s="26" t="str">
        <f>HYPERLINK("http://flybase.org/reports/"&amp;VLOOKUP(Table3[[#This Row],[gene]],'Flybqse ID for link'!A:B,2,FALSE)&amp;".html",Table3[[#This Row],[gene]])</f>
        <v>CG9465</v>
      </c>
      <c r="C97" s="25">
        <v>0</v>
      </c>
      <c r="D97" s="25" t="str">
        <f>VLOOKUP(A97,'Flybase batch'!$A:$E,2,FALSE)</f>
        <v>-</v>
      </c>
      <c r="E97" s="25">
        <f>COUNTIF('Genes Expressed in larvae only'!A:A,Table3[[#This Row],[gene]])</f>
        <v>0</v>
      </c>
      <c r="F97" s="35" t="str">
        <f>VLOOKUP(A97,'Flybase batch'!$A:$E,3,FALSE)</f>
        <v>mannose metabolic process</v>
      </c>
      <c r="G97" s="35" t="str">
        <f>VLOOKUP(A97,'Flybase batch'!$A:$E,4,FALSE)</f>
        <v>lysosome</v>
      </c>
      <c r="H97" s="35" t="s">
        <v>13683</v>
      </c>
      <c r="I97" s="35" t="s">
        <v>15308</v>
      </c>
      <c r="J97" s="35" t="s">
        <v>9</v>
      </c>
      <c r="K97" s="30" t="str">
        <f>VLOOKUP(A97,'SignalP unique values'!A:D,2,FALSE)</f>
        <v>Y</v>
      </c>
      <c r="L97" s="30" t="str">
        <f>VLOOKUP(A97,'SignalP unique values'!A:D,3,FALSE)</f>
        <v>between 23 and 24</v>
      </c>
      <c r="M97" s="30" t="str">
        <f>VLOOKUP(A97,'SignalP unique values'!A:D,4,FALSE)</f>
        <v>SEA-VCG</v>
      </c>
      <c r="N97" s="26" t="s">
        <v>5974</v>
      </c>
      <c r="O97" s="28">
        <v>-1</v>
      </c>
      <c r="P97" s="28">
        <v>-1</v>
      </c>
      <c r="Q97" s="28">
        <v>-1</v>
      </c>
      <c r="R97" s="27">
        <v>1</v>
      </c>
      <c r="S97" s="28">
        <v>-1</v>
      </c>
      <c r="T97" s="28">
        <v>-1</v>
      </c>
      <c r="U97" s="28">
        <v>-1</v>
      </c>
      <c r="V97" s="28">
        <v>-1</v>
      </c>
      <c r="W97" s="28">
        <v>-1</v>
      </c>
      <c r="X97" s="28">
        <v>-1</v>
      </c>
      <c r="Y97" s="28">
        <v>-1</v>
      </c>
      <c r="Z97" s="28">
        <v>-1</v>
      </c>
      <c r="AA97" s="25">
        <v>0</v>
      </c>
      <c r="AB97" s="28">
        <v>-1</v>
      </c>
      <c r="AC97" s="25" t="s">
        <v>12893</v>
      </c>
      <c r="AD97" s="28" t="s">
        <v>7907</v>
      </c>
      <c r="AE97" s="28" t="s">
        <v>6865</v>
      </c>
      <c r="AF97" s="28" t="s">
        <v>8624</v>
      </c>
      <c r="AG97" s="27" t="s">
        <v>12894</v>
      </c>
      <c r="AH97" s="28" t="s">
        <v>8466</v>
      </c>
      <c r="AI97" s="28" t="s">
        <v>10238</v>
      </c>
      <c r="AJ97" s="28" t="s">
        <v>6541</v>
      </c>
      <c r="AK97" s="28" t="s">
        <v>10556</v>
      </c>
      <c r="AL97" s="28" t="s">
        <v>8978</v>
      </c>
      <c r="AM97" s="28" t="s">
        <v>12895</v>
      </c>
      <c r="AN97" s="28" t="s">
        <v>10014</v>
      </c>
      <c r="AO97" s="28" t="s">
        <v>8591</v>
      </c>
      <c r="AP97" s="25" t="s">
        <v>12896</v>
      </c>
      <c r="AQ97" s="28" t="s">
        <v>9590</v>
      </c>
    </row>
    <row r="98" spans="1:43" ht="13.5" customHeight="1">
      <c r="A98" s="25" t="s">
        <v>1500</v>
      </c>
      <c r="B98" s="26" t="str">
        <f>HYPERLINK("http://flybase.org/reports/"&amp;VLOOKUP(Table3[[#This Row],[gene]],'Flybqse ID for link'!A:B,2,FALSE)&amp;".html",Table3[[#This Row],[gene]])</f>
        <v>CG8869</v>
      </c>
      <c r="C98" s="25">
        <v>0</v>
      </c>
      <c r="D98" s="25" t="str">
        <f>VLOOKUP(A98,'Flybase batch'!$A:$E,2,FALSE)</f>
        <v>Jonah 25Bii</v>
      </c>
      <c r="E98" s="25">
        <f>COUNTIF('Genes Expressed in larvae only'!A:A,Table3[[#This Row],[gene]])</f>
        <v>0</v>
      </c>
      <c r="F98" s="35" t="str">
        <f>VLOOKUP(A98,'Flybase batch'!$A:$E,3,FALSE)</f>
        <v>proteolysis neurogenesis proteolysis</v>
      </c>
      <c r="G98" s="35" t="str">
        <f>VLOOKUP(A98,'Flybase batch'!$A:$E,4,FALSE)</f>
        <v>-</v>
      </c>
      <c r="H98" s="35" t="s">
        <v>13531</v>
      </c>
      <c r="I98" s="35" t="s">
        <v>15321</v>
      </c>
      <c r="J98" s="35" t="s">
        <v>13842</v>
      </c>
      <c r="K98" s="30" t="str">
        <f>VLOOKUP(A98,'SignalP unique values'!A:D,2,FALSE)</f>
        <v>Y</v>
      </c>
      <c r="L98" s="30" t="str">
        <f>VLOOKUP(A98,'SignalP unique values'!A:D,3,FALSE)</f>
        <v>between 17 and 18</v>
      </c>
      <c r="M98" s="30" t="str">
        <f>VLOOKUP(A98,'SignalP unique values'!A:D,4,FALSE)</f>
        <v>AAA-QPE</v>
      </c>
      <c r="N98" s="26" t="s">
        <v>6308</v>
      </c>
      <c r="O98" s="28">
        <v>-1</v>
      </c>
      <c r="P98" s="28">
        <v>-1</v>
      </c>
      <c r="Q98" s="28">
        <v>-1</v>
      </c>
      <c r="R98" s="27">
        <v>1</v>
      </c>
      <c r="S98" s="28">
        <v>-1</v>
      </c>
      <c r="T98" s="28">
        <v>-1</v>
      </c>
      <c r="U98" s="28">
        <v>-1</v>
      </c>
      <c r="V98" s="28">
        <v>-1</v>
      </c>
      <c r="W98" s="28">
        <v>-1</v>
      </c>
      <c r="X98" s="28">
        <v>-1</v>
      </c>
      <c r="Y98" s="28">
        <v>-1</v>
      </c>
      <c r="Z98" s="28">
        <v>-1</v>
      </c>
      <c r="AA98" s="28">
        <v>-1</v>
      </c>
      <c r="AB98" s="28">
        <v>-1</v>
      </c>
      <c r="AC98" s="25" t="s">
        <v>12687</v>
      </c>
      <c r="AD98" s="28" t="s">
        <v>12688</v>
      </c>
      <c r="AE98" s="28" t="s">
        <v>12689</v>
      </c>
      <c r="AF98" s="28" t="s">
        <v>8980</v>
      </c>
      <c r="AG98" s="27" t="s">
        <v>12690</v>
      </c>
      <c r="AH98" s="28" t="s">
        <v>12691</v>
      </c>
      <c r="AI98" s="28" t="s">
        <v>8756</v>
      </c>
      <c r="AJ98" s="28" t="s">
        <v>10140</v>
      </c>
      <c r="AK98" s="28" t="s">
        <v>12692</v>
      </c>
      <c r="AL98" s="28" t="s">
        <v>12693</v>
      </c>
      <c r="AM98" s="28" t="s">
        <v>12694</v>
      </c>
      <c r="AN98" s="28" t="s">
        <v>12695</v>
      </c>
      <c r="AO98" s="28" t="s">
        <v>9136</v>
      </c>
      <c r="AP98" s="28" t="s">
        <v>12696</v>
      </c>
      <c r="AQ98" s="28" t="s">
        <v>12697</v>
      </c>
    </row>
    <row r="99" spans="1:43" ht="13.5" customHeight="1">
      <c r="A99" s="25" t="s">
        <v>477</v>
      </c>
      <c r="B99" s="26" t="str">
        <f>HYPERLINK("http://flybase.org/reports/"&amp;VLOOKUP(Table3[[#This Row],[gene]],'Flybqse ID for link'!A:B,2,FALSE)&amp;".html",Table3[[#This Row],[gene]])</f>
        <v>CG8093</v>
      </c>
      <c r="C99" s="25">
        <v>0</v>
      </c>
      <c r="D99" s="25" t="str">
        <f>VLOOKUP(A99,'Flybase batch'!$A:$E,2,FALSE)</f>
        <v>-</v>
      </c>
      <c r="E99" s="25">
        <f>COUNTIF('Genes Expressed in larvae only'!A:A,Table3[[#This Row],[gene]])</f>
        <v>0</v>
      </c>
      <c r="F99" s="35" t="str">
        <f>VLOOKUP(A99,'Flybase batch'!$A:$E,3,FALSE)</f>
        <v>lipid metabolic process lipid metabolic process multicellular organism reproduction</v>
      </c>
      <c r="G99" s="35" t="str">
        <f>VLOOKUP(A99,'Flybase batch'!$A:$E,4,FALSE)</f>
        <v>extracellular space</v>
      </c>
      <c r="H99" s="35" t="s">
        <v>13562</v>
      </c>
      <c r="I99" s="35" t="s">
        <v>15323</v>
      </c>
      <c r="J99" s="35" t="s">
        <v>9</v>
      </c>
      <c r="K99" s="30" t="str">
        <f>VLOOKUP(A99,'SignalP unique values'!A:D,2,FALSE)</f>
        <v>Y</v>
      </c>
      <c r="L99" s="30" t="str">
        <f>VLOOKUP(A99,'SignalP unique values'!A:D,3,FALSE)</f>
        <v>between 18 and 19</v>
      </c>
      <c r="M99" s="30" t="str">
        <f>VLOOKUP(A99,'SignalP unique values'!A:D,4,FALSE)</f>
        <v>ANA-LPA</v>
      </c>
      <c r="N99" s="26" t="s">
        <v>6146</v>
      </c>
      <c r="O99" s="28">
        <v>-1</v>
      </c>
      <c r="P99" s="28">
        <v>-1</v>
      </c>
      <c r="Q99" s="28">
        <v>-1</v>
      </c>
      <c r="R99" s="27">
        <v>1</v>
      </c>
      <c r="S99" s="28">
        <v>-1</v>
      </c>
      <c r="T99" s="28">
        <v>-1</v>
      </c>
      <c r="U99" s="28">
        <v>-1</v>
      </c>
      <c r="V99" s="28">
        <v>-1</v>
      </c>
      <c r="W99" s="28">
        <v>-1</v>
      </c>
      <c r="X99" s="28">
        <v>-1</v>
      </c>
      <c r="Y99" s="28">
        <v>-1</v>
      </c>
      <c r="Z99" s="28">
        <v>-1</v>
      </c>
      <c r="AA99" s="28">
        <v>-1</v>
      </c>
      <c r="AB99" s="28">
        <v>-1</v>
      </c>
      <c r="AC99" s="25" t="s">
        <v>12379</v>
      </c>
      <c r="AD99" s="28" t="s">
        <v>6554</v>
      </c>
      <c r="AE99" s="28" t="s">
        <v>8746</v>
      </c>
      <c r="AF99" s="28" t="s">
        <v>7406</v>
      </c>
      <c r="AG99" s="27" t="s">
        <v>12380</v>
      </c>
      <c r="AH99" s="28" t="s">
        <v>12381</v>
      </c>
      <c r="AI99" s="28" t="s">
        <v>8562</v>
      </c>
      <c r="AJ99" s="28" t="s">
        <v>6477</v>
      </c>
      <c r="AK99" s="28" t="s">
        <v>7989</v>
      </c>
      <c r="AL99" s="28" t="s">
        <v>12382</v>
      </c>
      <c r="AM99" s="28" t="s">
        <v>12383</v>
      </c>
      <c r="AN99" s="28" t="s">
        <v>10442</v>
      </c>
      <c r="AO99" s="28" t="s">
        <v>6544</v>
      </c>
      <c r="AP99" s="28" t="s">
        <v>10120</v>
      </c>
      <c r="AQ99" s="28" t="s">
        <v>7058</v>
      </c>
    </row>
    <row r="100" spans="1:43" ht="13.5" customHeight="1">
      <c r="A100" s="25" t="s">
        <v>301</v>
      </c>
      <c r="B100" s="26" t="str">
        <f>HYPERLINK("http://flybase.org/reports/"&amp;VLOOKUP(Table3[[#This Row],[gene]],'Flybqse ID for link'!A:B,2,FALSE)&amp;".html",Table3[[#This Row],[gene]])</f>
        <v>CG6917</v>
      </c>
      <c r="C100" s="25">
        <v>0</v>
      </c>
      <c r="D100" s="25" t="str">
        <f>VLOOKUP(A100,'Flybase batch'!$A:$E,2,FALSE)</f>
        <v>Esterase 6</v>
      </c>
      <c r="E100" s="25">
        <f>COUNTIF('Genes Expressed in larvae only'!A:A,Table3[[#This Row],[gene]])</f>
        <v>0</v>
      </c>
      <c r="F100" s="35" t="str">
        <f>VLOOKUP(A100,'Flybase batch'!$A:$E,3,FALSE)</f>
        <v>sperm competition mating ovulation regulation of oviposition sperm storage courtship behavior pheromone biosynthetic process regulation of female receptivity, post-mating sexual reproduction multicellular organism reproduction</v>
      </c>
      <c r="G100" s="35" t="str">
        <f>VLOOKUP(A100,'Flybase batch'!$A:$E,4,FALSE)</f>
        <v>extracellular space</v>
      </c>
      <c r="H100" s="35" t="s">
        <v>13626</v>
      </c>
      <c r="I100" s="35" t="s">
        <v>15316</v>
      </c>
      <c r="J100" s="35" t="s">
        <v>9</v>
      </c>
      <c r="K100" s="30" t="str">
        <f>VLOOKUP(A100,'SignalP unique values'!A:D,2,FALSE)</f>
        <v>Y</v>
      </c>
      <c r="L100" s="30" t="str">
        <f>VLOOKUP(A100,'SignalP unique values'!A:D,3,FALSE)</f>
        <v>between 21 and 22</v>
      </c>
      <c r="M100" s="30" t="str">
        <f>VLOOKUP(A100,'SignalP unique values'!A:D,4,FALSE)</f>
        <v>SNA-SDT</v>
      </c>
      <c r="N100" s="26" t="s">
        <v>6035</v>
      </c>
      <c r="O100" s="28">
        <v>-1</v>
      </c>
      <c r="P100" s="27">
        <v>1</v>
      </c>
      <c r="Q100" s="28">
        <v>-1</v>
      </c>
      <c r="R100" s="28">
        <v>-1</v>
      </c>
      <c r="S100" s="28">
        <v>-1</v>
      </c>
      <c r="T100" s="28">
        <v>-1</v>
      </c>
      <c r="U100" s="28">
        <v>-1</v>
      </c>
      <c r="V100" s="28">
        <v>-1</v>
      </c>
      <c r="W100" s="25">
        <v>0</v>
      </c>
      <c r="X100" s="28">
        <v>-1</v>
      </c>
      <c r="Y100" s="28">
        <v>-1</v>
      </c>
      <c r="Z100" s="28">
        <v>-1</v>
      </c>
      <c r="AA100" s="25">
        <v>0</v>
      </c>
      <c r="AB100" s="27">
        <v>1</v>
      </c>
      <c r="AC100" s="25" t="s">
        <v>11952</v>
      </c>
      <c r="AD100" s="28" t="s">
        <v>11953</v>
      </c>
      <c r="AE100" s="27" t="s">
        <v>11954</v>
      </c>
      <c r="AF100" s="28" t="s">
        <v>11955</v>
      </c>
      <c r="AG100" s="28" t="s">
        <v>7556</v>
      </c>
      <c r="AH100" s="28" t="s">
        <v>11956</v>
      </c>
      <c r="AI100" s="28" t="s">
        <v>11957</v>
      </c>
      <c r="AJ100" s="28" t="s">
        <v>7205</v>
      </c>
      <c r="AK100" s="28" t="s">
        <v>11958</v>
      </c>
      <c r="AL100" s="25" t="s">
        <v>11959</v>
      </c>
      <c r="AM100" s="28" t="s">
        <v>8587</v>
      </c>
      <c r="AN100" s="28" t="s">
        <v>11960</v>
      </c>
      <c r="AO100" s="28" t="s">
        <v>11961</v>
      </c>
      <c r="AP100" s="25" t="s">
        <v>11962</v>
      </c>
      <c r="AQ100" s="27" t="s">
        <v>11963</v>
      </c>
    </row>
    <row r="101" spans="1:43" ht="13.5" customHeight="1">
      <c r="A101" s="25" t="s">
        <v>1497</v>
      </c>
      <c r="B101" s="26" t="str">
        <f>HYPERLINK("http://flybase.org/reports/"&amp;VLOOKUP(Table3[[#This Row],[gene]],'Flybqse ID for link'!A:B,2,FALSE)&amp;".html",Table3[[#This Row],[gene]])</f>
        <v>CG8867</v>
      </c>
      <c r="C101" s="25">
        <v>0</v>
      </c>
      <c r="D101" s="25" t="str">
        <f>VLOOKUP(A101,'Flybase batch'!$A:$E,2,FALSE)</f>
        <v>Jonah 25Bi</v>
      </c>
      <c r="E101" s="25">
        <f>COUNTIF('Genes Expressed in larvae only'!A:A,Table3[[#This Row],[gene]])</f>
        <v>0</v>
      </c>
      <c r="F101" s="35" t="str">
        <f>VLOOKUP(A101,'Flybase batch'!$A:$E,3,FALSE)</f>
        <v>proteolysis</v>
      </c>
      <c r="G101" s="35" t="str">
        <f>VLOOKUP(A101,'Flybase batch'!$A:$E,4,FALSE)</f>
        <v>-</v>
      </c>
      <c r="H101" s="35" t="s">
        <v>13545</v>
      </c>
      <c r="I101" s="35" t="s">
        <v>15321</v>
      </c>
      <c r="J101" s="35" t="s">
        <v>13842</v>
      </c>
      <c r="K101" s="30" t="str">
        <f>VLOOKUP(A101,'SignalP unique values'!A:D,2,FALSE)</f>
        <v>Y</v>
      </c>
      <c r="L101" s="30" t="str">
        <f>VLOOKUP(A101,'SignalP unique values'!A:D,3,FALSE)</f>
        <v>between 16 and 17</v>
      </c>
      <c r="M101" s="30" t="str">
        <f>VLOOKUP(A101,'SignalP unique values'!A:D,4,FALSE)</f>
        <v>VSA-ETV</v>
      </c>
      <c r="N101" s="26" t="s">
        <v>5936</v>
      </c>
      <c r="O101" s="28">
        <v>-1</v>
      </c>
      <c r="P101" s="28">
        <v>-1</v>
      </c>
      <c r="Q101" s="28">
        <v>-1</v>
      </c>
      <c r="R101" s="27">
        <v>1</v>
      </c>
      <c r="S101" s="28">
        <v>-1</v>
      </c>
      <c r="T101" s="28">
        <v>-1</v>
      </c>
      <c r="U101" s="28">
        <v>-1</v>
      </c>
      <c r="V101" s="28">
        <v>-1</v>
      </c>
      <c r="W101" s="28">
        <v>-1</v>
      </c>
      <c r="X101" s="28">
        <v>-1</v>
      </c>
      <c r="Y101" s="28">
        <v>-1</v>
      </c>
      <c r="Z101" s="28">
        <v>-1</v>
      </c>
      <c r="AA101" s="28">
        <v>-1</v>
      </c>
      <c r="AB101" s="28">
        <v>-1</v>
      </c>
      <c r="AC101" s="25" t="s">
        <v>12680</v>
      </c>
      <c r="AD101" s="28" t="s">
        <v>7124</v>
      </c>
      <c r="AE101" s="28" t="s">
        <v>8948</v>
      </c>
      <c r="AF101" s="28" t="s">
        <v>7114</v>
      </c>
      <c r="AG101" s="27" t="s">
        <v>12681</v>
      </c>
      <c r="AH101" s="28" t="s">
        <v>12682</v>
      </c>
      <c r="AI101" s="28" t="s">
        <v>8668</v>
      </c>
      <c r="AJ101" s="28" t="s">
        <v>6464</v>
      </c>
      <c r="AK101" s="28" t="s">
        <v>12683</v>
      </c>
      <c r="AL101" s="28" t="s">
        <v>11110</v>
      </c>
      <c r="AM101" s="28" t="s">
        <v>7405</v>
      </c>
      <c r="AN101" s="28" t="s">
        <v>12684</v>
      </c>
      <c r="AO101" s="28" t="s">
        <v>6598</v>
      </c>
      <c r="AP101" s="28" t="s">
        <v>12685</v>
      </c>
      <c r="AQ101" s="28" t="s">
        <v>12686</v>
      </c>
    </row>
    <row r="102" spans="1:43" ht="13.5" customHeight="1">
      <c r="A102" s="25" t="s">
        <v>586</v>
      </c>
      <c r="B102" s="26" t="str">
        <f>HYPERLINK("http://flybase.org/reports/"&amp;VLOOKUP(Table3[[#This Row],[gene]],'Flybqse ID for link'!A:B,2,FALSE)&amp;".html",Table3[[#This Row],[gene]])</f>
        <v>CG1548</v>
      </c>
      <c r="C102" s="25">
        <v>0</v>
      </c>
      <c r="D102" s="25" t="str">
        <f>VLOOKUP(A102,'Flybase batch'!$A:$E,2,FALSE)</f>
        <v>cathD</v>
      </c>
      <c r="E102" s="25">
        <f>COUNTIF('Genes Expressed in larvae only'!A:A,Table3[[#This Row],[gene]])</f>
        <v>0</v>
      </c>
      <c r="F102" s="35" t="str">
        <f>VLOOKUP(A102,'Flybase batch'!$A:$E,3,FALSE)</f>
        <v>autophagic cell death salivary gland cell autophagic cell death apoptotic process nurse cell apoptotic process proteolysis</v>
      </c>
      <c r="G102" s="35" t="str">
        <f>VLOOKUP(A102,'Flybase batch'!$A:$E,4,FALSE)</f>
        <v>microtubule associated complex extracellular region lysosome</v>
      </c>
      <c r="H102" s="35" t="s">
        <v>13594</v>
      </c>
      <c r="I102" s="35" t="s">
        <v>15311</v>
      </c>
      <c r="J102" s="35" t="s">
        <v>9</v>
      </c>
      <c r="K102" s="30" t="str">
        <f>VLOOKUP(A102,'SignalP unique values'!A:D,2,FALSE)</f>
        <v>Y</v>
      </c>
      <c r="L102" s="30" t="str">
        <f>VLOOKUP(A102,'SignalP unique values'!A:D,3,FALSE)</f>
        <v>between 17 and 18</v>
      </c>
      <c r="M102" s="30" t="str">
        <f>VLOOKUP(A102,'SignalP unique values'!A:D,4,FALSE)</f>
        <v>AVA-HPN</v>
      </c>
      <c r="N102" s="26" t="s">
        <v>6043</v>
      </c>
      <c r="O102" s="25">
        <v>0</v>
      </c>
      <c r="P102" s="27">
        <v>1</v>
      </c>
      <c r="Q102" s="27">
        <v>1</v>
      </c>
      <c r="R102" s="27">
        <v>1</v>
      </c>
      <c r="S102" s="27">
        <v>1</v>
      </c>
      <c r="T102" s="27">
        <v>1</v>
      </c>
      <c r="U102" s="28">
        <v>-1</v>
      </c>
      <c r="V102" s="28">
        <v>-1</v>
      </c>
      <c r="W102" s="28">
        <v>-1</v>
      </c>
      <c r="X102" s="27">
        <v>1</v>
      </c>
      <c r="Y102" s="27">
        <v>1</v>
      </c>
      <c r="Z102" s="27">
        <v>1</v>
      </c>
      <c r="AA102" s="27">
        <v>1</v>
      </c>
      <c r="AB102" s="25">
        <v>0</v>
      </c>
      <c r="AC102" s="25" t="s">
        <v>8371</v>
      </c>
      <c r="AD102" s="25" t="s">
        <v>8372</v>
      </c>
      <c r="AE102" s="27" t="s">
        <v>8373</v>
      </c>
      <c r="AF102" s="27" t="s">
        <v>8374</v>
      </c>
      <c r="AG102" s="27" t="s">
        <v>8375</v>
      </c>
      <c r="AH102" s="27" t="s">
        <v>8376</v>
      </c>
      <c r="AI102" s="27" t="s">
        <v>8377</v>
      </c>
      <c r="AJ102" s="28" t="s">
        <v>8378</v>
      </c>
      <c r="AK102" s="28" t="s">
        <v>8379</v>
      </c>
      <c r="AL102" s="28" t="s">
        <v>8380</v>
      </c>
      <c r="AM102" s="27" t="s">
        <v>8381</v>
      </c>
      <c r="AN102" s="27" t="s">
        <v>8382</v>
      </c>
      <c r="AO102" s="27" t="s">
        <v>8383</v>
      </c>
      <c r="AP102" s="27" t="s">
        <v>8384</v>
      </c>
      <c r="AQ102" s="25" t="s">
        <v>8385</v>
      </c>
    </row>
    <row r="103" spans="1:43" ht="13.5" customHeight="1">
      <c r="A103" s="25" t="s">
        <v>58</v>
      </c>
      <c r="B103" s="26" t="str">
        <f>HYPERLINK("http://flybase.org/reports/"&amp;VLOOKUP(Table3[[#This Row],[gene]],'Flybqse ID for link'!A:B,2,FALSE)&amp;".html",Table3[[#This Row],[gene]])</f>
        <v>CG1869</v>
      </c>
      <c r="C103" s="25">
        <v>0</v>
      </c>
      <c r="D103" s="25" t="str">
        <f>VLOOKUP(A103,'Flybase batch'!$A:$E,2,FALSE)</f>
        <v>Cht7</v>
      </c>
      <c r="E103" s="25">
        <f>COUNTIF('Genes Expressed in larvae only'!A:A,Table3[[#This Row],[gene]])</f>
        <v>0</v>
      </c>
      <c r="F103" s="35" t="str">
        <f>VLOOKUP(A103,'Flybase batch'!$A:$E,3,FALSE)</f>
        <v>chitin catabolic process carbohydrate metabolic process</v>
      </c>
      <c r="G103" s="35" t="str">
        <f>VLOOKUP(A103,'Flybase batch'!$A:$E,4,FALSE)</f>
        <v>extracellular region</v>
      </c>
      <c r="H103" s="35" t="s">
        <v>13615</v>
      </c>
      <c r="I103" s="35" t="s">
        <v>15318</v>
      </c>
      <c r="J103" s="35" t="s">
        <v>9</v>
      </c>
      <c r="K103" s="30" t="str">
        <f>VLOOKUP(A103,'SignalP unique values'!A:D,2,FALSE)</f>
        <v>Y</v>
      </c>
      <c r="L103" s="30" t="str">
        <f>VLOOKUP(A103,'SignalP unique values'!A:D,3,FALSE)</f>
        <v>between 26 and 27</v>
      </c>
      <c r="M103" s="30" t="str">
        <f>VLOOKUP(A103,'SignalP unique values'!A:D,4,FALSE)</f>
        <v>ADS-AQT</v>
      </c>
      <c r="N103" s="26" t="s">
        <v>6328</v>
      </c>
      <c r="O103" s="28">
        <v>-1</v>
      </c>
      <c r="P103" s="25">
        <v>0</v>
      </c>
      <c r="Q103" s="28">
        <v>-1</v>
      </c>
      <c r="R103" s="28">
        <v>-1</v>
      </c>
      <c r="S103" s="28">
        <v>-1</v>
      </c>
      <c r="T103" s="28">
        <v>-1</v>
      </c>
      <c r="U103" s="28">
        <v>-1</v>
      </c>
      <c r="V103" s="28">
        <v>-1</v>
      </c>
      <c r="W103" s="28">
        <v>-1</v>
      </c>
      <c r="X103" s="28">
        <v>-1</v>
      </c>
      <c r="Y103" s="28">
        <v>-1</v>
      </c>
      <c r="Z103" s="28">
        <v>-1</v>
      </c>
      <c r="AA103" s="27">
        <v>1</v>
      </c>
      <c r="AB103" s="27">
        <v>1</v>
      </c>
      <c r="AC103" s="25" t="s">
        <v>8994</v>
      </c>
      <c r="AD103" s="28" t="s">
        <v>8995</v>
      </c>
      <c r="AE103" s="25" t="s">
        <v>8996</v>
      </c>
      <c r="AF103" s="28" t="s">
        <v>8997</v>
      </c>
      <c r="AG103" s="28" t="s">
        <v>6803</v>
      </c>
      <c r="AH103" s="28" t="s">
        <v>7301</v>
      </c>
      <c r="AI103" s="28" t="s">
        <v>8998</v>
      </c>
      <c r="AJ103" s="28" t="s">
        <v>6513</v>
      </c>
      <c r="AK103" s="28" t="s">
        <v>6590</v>
      </c>
      <c r="AL103" s="28" t="s">
        <v>8999</v>
      </c>
      <c r="AM103" s="28" t="s">
        <v>9000</v>
      </c>
      <c r="AN103" s="28" t="s">
        <v>6524</v>
      </c>
      <c r="AO103" s="28" t="s">
        <v>9001</v>
      </c>
      <c r="AP103" s="27" t="s">
        <v>9002</v>
      </c>
      <c r="AQ103" s="27" t="s">
        <v>9003</v>
      </c>
    </row>
    <row r="104" spans="1:43" ht="13.5" customHeight="1">
      <c r="A104" s="25" t="s">
        <v>1328</v>
      </c>
      <c r="B104" s="26" t="str">
        <f>HYPERLINK("http://flybase.org/reports/"&amp;VLOOKUP(Table3[[#This Row],[gene]],'Flybqse ID for link'!A:B,2,FALSE)&amp;".html",Table3[[#This Row],[gene]])</f>
        <v>CG33329</v>
      </c>
      <c r="C104" s="25">
        <v>0</v>
      </c>
      <c r="D104" s="25" t="str">
        <f>VLOOKUP(A104,'Flybase batch'!$A:$E,2,FALSE)</f>
        <v>Serine-peptidase 212</v>
      </c>
      <c r="E104" s="25">
        <f>COUNTIF('Genes Expressed in larvae only'!A:A,Table3[[#This Row],[gene]])</f>
        <v>0</v>
      </c>
      <c r="F104" s="35" t="str">
        <f>VLOOKUP(A104,'Flybase batch'!$A:$E,3,FALSE)</f>
        <v>response to bacterium response to fungus proteolysis</v>
      </c>
      <c r="G104" s="35" t="str">
        <f>VLOOKUP(A104,'Flybase batch'!$A:$E,4,FALSE)</f>
        <v>cellular_component</v>
      </c>
      <c r="H104" s="35" t="s">
        <v>13530</v>
      </c>
      <c r="I104" s="35" t="s">
        <v>15321</v>
      </c>
      <c r="J104" s="35" t="s">
        <v>9</v>
      </c>
      <c r="K104" s="30" t="str">
        <f>VLOOKUP(A104,'SignalP unique values'!A:D,2,FALSE)</f>
        <v>Y</v>
      </c>
      <c r="L104" s="30" t="str">
        <f>VLOOKUP(A104,'SignalP unique values'!A:D,3,FALSE)</f>
        <v>between 17 and 18</v>
      </c>
      <c r="M104" s="30" t="str">
        <f>VLOOKUP(A104,'SignalP unique values'!A:D,4,FALSE)</f>
        <v>AGA-QLV</v>
      </c>
      <c r="N104" s="26" t="s">
        <v>5869</v>
      </c>
      <c r="O104" s="28">
        <v>-1</v>
      </c>
      <c r="P104" s="27">
        <v>1</v>
      </c>
      <c r="Q104" s="27">
        <v>1</v>
      </c>
      <c r="R104" s="28">
        <v>-1</v>
      </c>
      <c r="S104" s="27">
        <v>1</v>
      </c>
      <c r="T104" s="28">
        <v>-1</v>
      </c>
      <c r="U104" s="28">
        <v>-1</v>
      </c>
      <c r="V104" s="28">
        <v>-1</v>
      </c>
      <c r="W104" s="28">
        <v>-1</v>
      </c>
      <c r="X104" s="28">
        <v>-1</v>
      </c>
      <c r="Y104" s="25">
        <v>0</v>
      </c>
      <c r="Z104" s="28">
        <v>-1</v>
      </c>
      <c r="AA104" s="27">
        <v>1</v>
      </c>
      <c r="AB104" s="27">
        <v>1</v>
      </c>
      <c r="AC104" s="25" t="s">
        <v>10165</v>
      </c>
      <c r="AD104" s="28" t="s">
        <v>7315</v>
      </c>
      <c r="AE104" s="27" t="s">
        <v>10166</v>
      </c>
      <c r="AF104" s="27" t="s">
        <v>10167</v>
      </c>
      <c r="AG104" s="28" t="s">
        <v>6543</v>
      </c>
      <c r="AH104" s="27" t="s">
        <v>10168</v>
      </c>
      <c r="AI104" s="28" t="s">
        <v>10169</v>
      </c>
      <c r="AJ104" s="28" t="s">
        <v>7114</v>
      </c>
      <c r="AK104" s="28" t="s">
        <v>10170</v>
      </c>
      <c r="AL104" s="28" t="s">
        <v>6456</v>
      </c>
      <c r="AM104" s="28" t="s">
        <v>10171</v>
      </c>
      <c r="AN104" s="25" t="s">
        <v>10172</v>
      </c>
      <c r="AO104" s="28" t="s">
        <v>10173</v>
      </c>
      <c r="AP104" s="27" t="s">
        <v>10174</v>
      </c>
      <c r="AQ104" s="27" t="s">
        <v>10175</v>
      </c>
    </row>
    <row r="105" spans="1:43" ht="13.5" customHeight="1">
      <c r="A105" s="25" t="s">
        <v>168</v>
      </c>
      <c r="B105" s="26" t="str">
        <f>HYPERLINK("http://flybase.org/reports/"&amp;VLOOKUP(Table3[[#This Row],[gene]],'Flybqse ID for link'!A:B,2,FALSE)&amp;".html",Table3[[#This Row],[gene]])</f>
        <v>CG6421</v>
      </c>
      <c r="C105" s="25">
        <v>0</v>
      </c>
      <c r="D105" s="25" t="str">
        <f>VLOOKUP(A105,'Flybase batch'!$A:$E,2,FALSE)</f>
        <v>-</v>
      </c>
      <c r="E105" s="25">
        <f>COUNTIF('Genes Expressed in larvae only'!A:A,Table3[[#This Row],[gene]])</f>
        <v>0</v>
      </c>
      <c r="F105" s="35" t="str">
        <f>VLOOKUP(A105,'Flybase batch'!$A:$E,3,FALSE)</f>
        <v>-</v>
      </c>
      <c r="G105" s="35" t="str">
        <f>VLOOKUP(A105,'Flybase batch'!$A:$E,4,FALSE)</f>
        <v>-</v>
      </c>
      <c r="H105" s="35" t="s">
        <v>13590</v>
      </c>
      <c r="I105" s="35" t="s">
        <v>15324</v>
      </c>
      <c r="J105" s="35" t="s">
        <v>9</v>
      </c>
      <c r="K105" s="30" t="str">
        <f>VLOOKUP(A105,'SignalP unique values'!A:D,2,FALSE)</f>
        <v>Y</v>
      </c>
      <c r="L105" s="30" t="str">
        <f>VLOOKUP(A105,'SignalP unique values'!A:D,3,FALSE)</f>
        <v>between 22 and 23</v>
      </c>
      <c r="M105" s="30" t="str">
        <f>VLOOKUP(A105,'SignalP unique values'!A:D,4,FALSE)</f>
        <v>VQG-QGH</v>
      </c>
      <c r="N105" s="26" t="s">
        <v>6215</v>
      </c>
      <c r="O105" s="28">
        <v>-1</v>
      </c>
      <c r="P105" s="27">
        <v>1</v>
      </c>
      <c r="Q105" s="27">
        <v>1</v>
      </c>
      <c r="R105" s="28">
        <v>-1</v>
      </c>
      <c r="S105" s="25">
        <v>0</v>
      </c>
      <c r="T105" s="28">
        <v>-1</v>
      </c>
      <c r="U105" s="28">
        <v>-1</v>
      </c>
      <c r="V105" s="28">
        <v>-1</v>
      </c>
      <c r="W105" s="28">
        <v>-1</v>
      </c>
      <c r="X105" s="28">
        <v>-1</v>
      </c>
      <c r="Y105" s="28">
        <v>-1</v>
      </c>
      <c r="Z105" s="28">
        <v>-1</v>
      </c>
      <c r="AA105" s="27">
        <v>1</v>
      </c>
      <c r="AB105" s="28">
        <v>-1</v>
      </c>
      <c r="AC105" s="25" t="s">
        <v>11709</v>
      </c>
      <c r="AD105" s="28" t="s">
        <v>11710</v>
      </c>
      <c r="AE105" s="27" t="s">
        <v>11711</v>
      </c>
      <c r="AF105" s="27" t="s">
        <v>11712</v>
      </c>
      <c r="AG105" s="28" t="s">
        <v>7374</v>
      </c>
      <c r="AH105" s="25" t="s">
        <v>11713</v>
      </c>
      <c r="AI105" s="28" t="s">
        <v>10559</v>
      </c>
      <c r="AJ105" s="28" t="s">
        <v>6503</v>
      </c>
      <c r="AK105" s="28" t="s">
        <v>10916</v>
      </c>
      <c r="AL105" s="28" t="s">
        <v>11714</v>
      </c>
      <c r="AM105" s="28" t="s">
        <v>11715</v>
      </c>
      <c r="AN105" s="28" t="s">
        <v>8660</v>
      </c>
      <c r="AO105" s="28" t="s">
        <v>11716</v>
      </c>
      <c r="AP105" s="27" t="s">
        <v>11717</v>
      </c>
      <c r="AQ105" s="28" t="s">
        <v>11718</v>
      </c>
    </row>
    <row r="106" spans="1:43" ht="13.5" customHeight="1">
      <c r="A106" s="25" t="s">
        <v>1401</v>
      </c>
      <c r="B106" s="26" t="str">
        <f>HYPERLINK("http://flybase.org/reports/"&amp;VLOOKUP(Table3[[#This Row],[gene]],'Flybqse ID for link'!A:B,2,FALSE)&amp;".html",Table3[[#This Row],[gene]])</f>
        <v>CG5246</v>
      </c>
      <c r="C106" s="25">
        <v>0</v>
      </c>
      <c r="D106" s="25" t="str">
        <f>VLOOKUP(A106,'Flybase batch'!$A:$E,2,FALSE)</f>
        <v>-</v>
      </c>
      <c r="E106" s="25">
        <f>COUNTIF('Genes Expressed in larvae only'!A:A,Table3[[#This Row],[gene]])</f>
        <v>0</v>
      </c>
      <c r="F106" s="35" t="str">
        <f>VLOOKUP(A106,'Flybase batch'!$A:$E,3,FALSE)</f>
        <v>proteolysis</v>
      </c>
      <c r="G106" s="35" t="str">
        <f>VLOOKUP(A106,'Flybase batch'!$A:$E,4,FALSE)</f>
        <v>-</v>
      </c>
      <c r="H106" s="35" t="s">
        <v>13531</v>
      </c>
      <c r="I106" s="35" t="s">
        <v>15321</v>
      </c>
      <c r="J106" s="35" t="s">
        <v>13842</v>
      </c>
      <c r="K106" s="30" t="str">
        <f>VLOOKUP(A106,'SignalP unique values'!A:D,2,FALSE)</f>
        <v>Y</v>
      </c>
      <c r="L106" s="30" t="str">
        <f>VLOOKUP(A106,'SignalP unique values'!A:D,3,FALSE)</f>
        <v>between 18 and 19</v>
      </c>
      <c r="M106" s="30" t="str">
        <f>VLOOKUP(A106,'SignalP unique values'!A:D,4,FALSE)</f>
        <v>CSA-KSV</v>
      </c>
      <c r="N106" s="26" t="s">
        <v>6353</v>
      </c>
      <c r="O106" s="28">
        <v>-1</v>
      </c>
      <c r="P106" s="28">
        <v>-1</v>
      </c>
      <c r="Q106" s="28">
        <v>-1</v>
      </c>
      <c r="R106" s="27">
        <v>1</v>
      </c>
      <c r="S106" s="25">
        <v>0</v>
      </c>
      <c r="T106" s="28">
        <v>-1</v>
      </c>
      <c r="U106" s="28">
        <v>-1</v>
      </c>
      <c r="V106" s="28">
        <v>-1</v>
      </c>
      <c r="W106" s="28">
        <v>-1</v>
      </c>
      <c r="X106" s="28">
        <v>-1</v>
      </c>
      <c r="Y106" s="28">
        <v>-1</v>
      </c>
      <c r="Z106" s="28">
        <v>-1</v>
      </c>
      <c r="AA106" s="25">
        <v>0</v>
      </c>
      <c r="AB106" s="28">
        <v>-1</v>
      </c>
      <c r="AC106" s="25" t="s">
        <v>11201</v>
      </c>
      <c r="AD106" s="28" t="s">
        <v>7483</v>
      </c>
      <c r="AE106" s="28" t="s">
        <v>7036</v>
      </c>
      <c r="AF106" s="28" t="s">
        <v>7129</v>
      </c>
      <c r="AG106" s="27" t="s">
        <v>11202</v>
      </c>
      <c r="AH106" s="25" t="s">
        <v>11203</v>
      </c>
      <c r="AI106" s="28" t="s">
        <v>11204</v>
      </c>
      <c r="AJ106" s="28" t="s">
        <v>6429</v>
      </c>
      <c r="AK106" s="28" t="s">
        <v>7781</v>
      </c>
      <c r="AL106" s="28" t="s">
        <v>11205</v>
      </c>
      <c r="AM106" s="28" t="s">
        <v>10928</v>
      </c>
      <c r="AN106" s="28" t="s">
        <v>11206</v>
      </c>
      <c r="AO106" s="28" t="s">
        <v>6519</v>
      </c>
      <c r="AP106" s="25" t="s">
        <v>11207</v>
      </c>
      <c r="AQ106" s="28" t="s">
        <v>7281</v>
      </c>
    </row>
    <row r="107" spans="1:43" ht="13.5" customHeight="1">
      <c r="A107" s="25" t="s">
        <v>1480</v>
      </c>
      <c r="B107" s="26" t="str">
        <f>HYPERLINK("http://flybase.org/reports/"&amp;VLOOKUP(Table3[[#This Row],[gene]],'Flybqse ID for link'!A:B,2,FALSE)&amp;".html",Table3[[#This Row],[gene]])</f>
        <v>CG8299</v>
      </c>
      <c r="C107" s="25">
        <v>0</v>
      </c>
      <c r="D107" s="25" t="str">
        <f>VLOOKUP(A107,'Flybase batch'!$A:$E,2,FALSE)</f>
        <v>-</v>
      </c>
      <c r="E107" s="25">
        <f>COUNTIF('Genes Expressed in larvae only'!A:A,Table3[[#This Row],[gene]])</f>
        <v>0</v>
      </c>
      <c r="F107" s="35" t="str">
        <f>VLOOKUP(A107,'Flybase batch'!$A:$E,3,FALSE)</f>
        <v>proteolysis</v>
      </c>
      <c r="G107" s="35" t="str">
        <f>VLOOKUP(A107,'Flybase batch'!$A:$E,4,FALSE)</f>
        <v>-</v>
      </c>
      <c r="H107" s="35" t="s">
        <v>13531</v>
      </c>
      <c r="I107" s="35" t="s">
        <v>15321</v>
      </c>
      <c r="J107" s="35" t="s">
        <v>13842</v>
      </c>
      <c r="K107" s="30" t="str">
        <f>VLOOKUP(A107,'SignalP unique values'!A:D,2,FALSE)</f>
        <v>Y</v>
      </c>
      <c r="L107" s="30" t="str">
        <f>VLOOKUP(A107,'SignalP unique values'!A:D,3,FALSE)</f>
        <v>between 21 and 22</v>
      </c>
      <c r="M107" s="30" t="str">
        <f>VLOOKUP(A107,'SignalP unique values'!A:D,4,FALSE)</f>
        <v>TDS-ASI</v>
      </c>
      <c r="N107" s="26" t="s">
        <v>6100</v>
      </c>
      <c r="O107" s="28">
        <v>-1</v>
      </c>
      <c r="P107" s="28">
        <v>-1</v>
      </c>
      <c r="Q107" s="25">
        <v>0</v>
      </c>
      <c r="R107" s="27">
        <v>1</v>
      </c>
      <c r="S107" s="25">
        <v>0</v>
      </c>
      <c r="T107" s="28">
        <v>-1</v>
      </c>
      <c r="U107" s="28">
        <v>-1</v>
      </c>
      <c r="V107" s="28">
        <v>-1</v>
      </c>
      <c r="W107" s="28">
        <v>-1</v>
      </c>
      <c r="X107" s="28">
        <v>-1</v>
      </c>
      <c r="Y107" s="28">
        <v>-1</v>
      </c>
      <c r="Z107" s="28">
        <v>-1</v>
      </c>
      <c r="AA107" s="28">
        <v>-1</v>
      </c>
      <c r="AB107" s="28">
        <v>-1</v>
      </c>
      <c r="AC107" s="25" t="s">
        <v>12430</v>
      </c>
      <c r="AD107" s="28" t="s">
        <v>6455</v>
      </c>
      <c r="AE107" s="28" t="s">
        <v>12431</v>
      </c>
      <c r="AF107" s="25" t="s">
        <v>12432</v>
      </c>
      <c r="AG107" s="27" t="s">
        <v>12433</v>
      </c>
      <c r="AH107" s="25" t="s">
        <v>12434</v>
      </c>
      <c r="AI107" s="28" t="s">
        <v>8937</v>
      </c>
      <c r="AJ107" s="28" t="s">
        <v>9352</v>
      </c>
      <c r="AK107" s="28" t="s">
        <v>12435</v>
      </c>
      <c r="AL107" s="28" t="s">
        <v>12436</v>
      </c>
      <c r="AM107" s="28" t="s">
        <v>9929</v>
      </c>
      <c r="AN107" s="28" t="s">
        <v>12437</v>
      </c>
      <c r="AO107" s="28" t="s">
        <v>12438</v>
      </c>
      <c r="AP107" s="28" t="s">
        <v>12439</v>
      </c>
      <c r="AQ107" s="28" t="s">
        <v>9923</v>
      </c>
    </row>
    <row r="108" spans="1:43" ht="13.5" customHeight="1">
      <c r="A108" s="25" t="s">
        <v>796</v>
      </c>
      <c r="B108" s="26" t="str">
        <f>HYPERLINK("http://flybase.org/reports/"&amp;VLOOKUP(Table3[[#This Row],[gene]],'Flybqse ID for link'!A:B,2,FALSE)&amp;".html",Table3[[#This Row],[gene]])</f>
        <v>CG14526</v>
      </c>
      <c r="C108" s="25">
        <v>0</v>
      </c>
      <c r="D108" s="25" t="str">
        <f>VLOOKUP(A108,'Flybase batch'!$A:$E,2,FALSE)</f>
        <v>-</v>
      </c>
      <c r="E108" s="25">
        <f>COUNTIF('Genes Expressed in larvae only'!A:A,Table3[[#This Row],[gene]])</f>
        <v>0</v>
      </c>
      <c r="F108" s="35" t="str">
        <f>VLOOKUP(A108,'Flybase batch'!$A:$E,3,FALSE)</f>
        <v>proteolysis</v>
      </c>
      <c r="G108" s="35" t="str">
        <f>VLOOKUP(A108,'Flybase batch'!$A:$E,4,FALSE)</f>
        <v>extracellular region</v>
      </c>
      <c r="H108" s="35" t="s">
        <v>13558</v>
      </c>
      <c r="I108" s="35" t="s">
        <v>15325</v>
      </c>
      <c r="J108" s="35" t="s">
        <v>9</v>
      </c>
      <c r="K108" s="30" t="str">
        <f>VLOOKUP(A108,'SignalP unique values'!A:D,2,FALSE)</f>
        <v>Y</v>
      </c>
      <c r="L108" s="30" t="str">
        <f>VLOOKUP(A108,'SignalP unique values'!A:D,3,FALSE)</f>
        <v>between 28 and 29</v>
      </c>
      <c r="M108" s="30" t="str">
        <f>VLOOKUP(A108,'SignalP unique values'!A:D,4,FALSE)</f>
        <v>VAA-APT</v>
      </c>
      <c r="N108" s="26" t="s">
        <v>5947</v>
      </c>
      <c r="O108" s="28">
        <v>-1</v>
      </c>
      <c r="P108" s="27">
        <v>1</v>
      </c>
      <c r="Q108" s="28">
        <v>-1</v>
      </c>
      <c r="R108" s="28">
        <v>-1</v>
      </c>
      <c r="S108" s="28">
        <v>-1</v>
      </c>
      <c r="T108" s="28">
        <v>-1</v>
      </c>
      <c r="U108" s="28">
        <v>-1</v>
      </c>
      <c r="V108" s="28">
        <v>-1</v>
      </c>
      <c r="W108" s="28">
        <v>-1</v>
      </c>
      <c r="X108" s="28">
        <v>-1</v>
      </c>
      <c r="Y108" s="27">
        <v>1</v>
      </c>
      <c r="Z108" s="28">
        <v>-1</v>
      </c>
      <c r="AA108" s="27">
        <v>1</v>
      </c>
      <c r="AB108" s="27">
        <v>1</v>
      </c>
      <c r="AC108" s="25" t="s">
        <v>8026</v>
      </c>
      <c r="AD108" s="28" t="s">
        <v>8027</v>
      </c>
      <c r="AE108" s="27" t="s">
        <v>8028</v>
      </c>
      <c r="AF108" s="28" t="s">
        <v>8029</v>
      </c>
      <c r="AG108" s="28" t="s">
        <v>7763</v>
      </c>
      <c r="AH108" s="28" t="s">
        <v>8030</v>
      </c>
      <c r="AI108" s="28" t="s">
        <v>8031</v>
      </c>
      <c r="AJ108" s="28" t="s">
        <v>8032</v>
      </c>
      <c r="AK108" s="28" t="s">
        <v>8033</v>
      </c>
      <c r="AL108" s="28" t="s">
        <v>8034</v>
      </c>
      <c r="AM108" s="28" t="s">
        <v>8035</v>
      </c>
      <c r="AN108" s="27" t="s">
        <v>8036</v>
      </c>
      <c r="AO108" s="28" t="s">
        <v>8037</v>
      </c>
      <c r="AP108" s="27" t="s">
        <v>8038</v>
      </c>
      <c r="AQ108" s="27" t="s">
        <v>8039</v>
      </c>
    </row>
    <row r="109" spans="1:43" ht="13.5" customHeight="1">
      <c r="A109" s="25" t="s">
        <v>133</v>
      </c>
      <c r="B109" s="26" t="str">
        <f>HYPERLINK("http://flybase.org/reports/"&amp;VLOOKUP(Table3[[#This Row],[gene]],'Flybqse ID for link'!A:B,2,FALSE)&amp;".html",Table3[[#This Row],[gene]])</f>
        <v>CG8690</v>
      </c>
      <c r="C109" s="25">
        <v>0</v>
      </c>
      <c r="D109" s="25" t="str">
        <f>VLOOKUP(A109,'Flybase batch'!$A:$E,2,FALSE)</f>
        <v>Maltase A8</v>
      </c>
      <c r="E109" s="25">
        <f>COUNTIF('Genes Expressed in larvae only'!A:A,Table3[[#This Row],[gene]])</f>
        <v>0</v>
      </c>
      <c r="F109" s="35" t="str">
        <f>VLOOKUP(A109,'Flybase batch'!$A:$E,3,FALSE)</f>
        <v>carbohydrate metabolic process</v>
      </c>
      <c r="G109" s="35" t="str">
        <f>VLOOKUP(A109,'Flybase batch'!$A:$E,4,FALSE)</f>
        <v>-</v>
      </c>
      <c r="H109" s="35" t="s">
        <v>13566</v>
      </c>
      <c r="I109" s="35" t="s">
        <v>15306</v>
      </c>
      <c r="J109" s="35" t="s">
        <v>9</v>
      </c>
      <c r="K109" s="30" t="str">
        <f>VLOOKUP(A109,'SignalP unique values'!A:D,2,FALSE)</f>
        <v>Y</v>
      </c>
      <c r="L109" s="30" t="str">
        <f>VLOOKUP(A109,'SignalP unique values'!A:D,3,FALSE)</f>
        <v>between 19 and 20</v>
      </c>
      <c r="M109" s="30" t="str">
        <f>VLOOKUP(A109,'SignalP unique values'!A:D,4,FALSE)</f>
        <v>NEA-CQV</v>
      </c>
      <c r="N109" s="26" t="s">
        <v>5816</v>
      </c>
      <c r="O109" s="28">
        <v>-1</v>
      </c>
      <c r="P109" s="28">
        <v>-1</v>
      </c>
      <c r="Q109" s="28">
        <v>-1</v>
      </c>
      <c r="R109" s="27">
        <v>1</v>
      </c>
      <c r="S109" s="28">
        <v>-1</v>
      </c>
      <c r="T109" s="28">
        <v>-1</v>
      </c>
      <c r="U109" s="28">
        <v>-1</v>
      </c>
      <c r="V109" s="28">
        <v>-1</v>
      </c>
      <c r="W109" s="28">
        <v>-1</v>
      </c>
      <c r="X109" s="28">
        <v>-1</v>
      </c>
      <c r="Y109" s="28">
        <v>-1</v>
      </c>
      <c r="Z109" s="28">
        <v>-1</v>
      </c>
      <c r="AA109" s="28">
        <v>-1</v>
      </c>
      <c r="AB109" s="28">
        <v>-1</v>
      </c>
      <c r="AC109" s="25" t="s">
        <v>12586</v>
      </c>
      <c r="AD109" s="28" t="s">
        <v>7128</v>
      </c>
      <c r="AE109" s="28" t="s">
        <v>6518</v>
      </c>
      <c r="AF109" s="28" t="s">
        <v>6715</v>
      </c>
      <c r="AG109" s="27" t="s">
        <v>12587</v>
      </c>
      <c r="AH109" s="28" t="s">
        <v>7455</v>
      </c>
      <c r="AI109" s="28" t="s">
        <v>6471</v>
      </c>
      <c r="AJ109" s="28" t="s">
        <v>6430</v>
      </c>
      <c r="AK109" s="28" t="s">
        <v>7929</v>
      </c>
      <c r="AL109" s="28" t="s">
        <v>8426</v>
      </c>
      <c r="AM109" s="28" t="s">
        <v>6646</v>
      </c>
      <c r="AN109" s="28" t="s">
        <v>12588</v>
      </c>
      <c r="AO109" s="28" t="s">
        <v>9828</v>
      </c>
      <c r="AP109" s="28" t="s">
        <v>6647</v>
      </c>
      <c r="AQ109" s="28" t="s">
        <v>8668</v>
      </c>
    </row>
    <row r="110" spans="1:43" ht="13.5" customHeight="1">
      <c r="A110" s="25" t="s">
        <v>1291</v>
      </c>
      <c r="B110" s="26" t="str">
        <f>HYPERLINK("http://flybase.org/reports/"&amp;VLOOKUP(Table3[[#This Row],[gene]],'Flybqse ID for link'!A:B,2,FALSE)&amp;".html",Table3[[#This Row],[gene]])</f>
        <v>CG32271</v>
      </c>
      <c r="C110" s="25">
        <v>0</v>
      </c>
      <c r="D110" s="25" t="str">
        <f>VLOOKUP(A110,'Flybase batch'!$A:$E,2,FALSE)</f>
        <v>-</v>
      </c>
      <c r="E110" s="25">
        <f>COUNTIF('Genes Expressed in larvae only'!A:A,Table3[[#This Row],[gene]])</f>
        <v>0</v>
      </c>
      <c r="F110" s="35" t="str">
        <f>VLOOKUP(A110,'Flybase batch'!$A:$E,3,FALSE)</f>
        <v>proteolysis</v>
      </c>
      <c r="G110" s="35" t="str">
        <f>VLOOKUP(A110,'Flybase batch'!$A:$E,4,FALSE)</f>
        <v>-</v>
      </c>
      <c r="H110" s="35" t="s">
        <v>13531</v>
      </c>
      <c r="I110" s="35" t="s">
        <v>15321</v>
      </c>
      <c r="J110" s="35" t="s">
        <v>14084</v>
      </c>
      <c r="K110" s="30" t="str">
        <f>VLOOKUP(A110,'SignalP unique values'!A:D,2,FALSE)</f>
        <v>Y</v>
      </c>
      <c r="L110" s="30" t="str">
        <f>VLOOKUP(A110,'SignalP unique values'!A:D,3,FALSE)</f>
        <v>between 16 and 17</v>
      </c>
      <c r="M110" s="30" t="str">
        <f>VLOOKUP(A110,'SignalP unique values'!A:D,4,FALSE)</f>
        <v>CWA-ASN</v>
      </c>
      <c r="N110" s="26" t="s">
        <v>5810</v>
      </c>
      <c r="O110" s="28">
        <v>-1</v>
      </c>
      <c r="P110" s="27">
        <v>1</v>
      </c>
      <c r="Q110" s="28">
        <v>-1</v>
      </c>
      <c r="R110" s="25">
        <v>0</v>
      </c>
      <c r="S110" s="28">
        <v>-1</v>
      </c>
      <c r="T110" s="28">
        <v>-1</v>
      </c>
      <c r="U110" s="28">
        <v>-1</v>
      </c>
      <c r="V110" s="28">
        <v>-1</v>
      </c>
      <c r="W110" s="28">
        <v>-1</v>
      </c>
      <c r="X110" s="28">
        <v>-1</v>
      </c>
      <c r="Y110" s="25">
        <v>0</v>
      </c>
      <c r="Z110" s="28">
        <v>-1</v>
      </c>
      <c r="AA110" s="27">
        <v>1</v>
      </c>
      <c r="AB110" s="25">
        <v>0</v>
      </c>
      <c r="AC110" s="25" t="s">
        <v>9849</v>
      </c>
      <c r="AD110" s="28" t="s">
        <v>7010</v>
      </c>
      <c r="AE110" s="27" t="s">
        <v>9850</v>
      </c>
      <c r="AF110" s="28" t="s">
        <v>8642</v>
      </c>
      <c r="AG110" s="25" t="s">
        <v>9851</v>
      </c>
      <c r="AH110" s="28" t="s">
        <v>9852</v>
      </c>
      <c r="AI110" s="28" t="s">
        <v>9853</v>
      </c>
      <c r="AJ110" s="28" t="s">
        <v>8467</v>
      </c>
      <c r="AK110" s="28" t="s">
        <v>7031</v>
      </c>
      <c r="AL110" s="28" t="s">
        <v>9854</v>
      </c>
      <c r="AM110" s="28" t="s">
        <v>7691</v>
      </c>
      <c r="AN110" s="25" t="s">
        <v>8966</v>
      </c>
      <c r="AO110" s="28" t="s">
        <v>8751</v>
      </c>
      <c r="AP110" s="27" t="s">
        <v>9855</v>
      </c>
      <c r="AQ110" s="25" t="s">
        <v>9856</v>
      </c>
    </row>
    <row r="111" spans="1:43" ht="13.5" customHeight="1">
      <c r="A111" s="25" t="s">
        <v>835</v>
      </c>
      <c r="B111" s="26" t="str">
        <f>HYPERLINK("http://flybase.org/reports/"&amp;VLOOKUP(Table3[[#This Row],[gene]],'Flybqse ID for link'!A:B,2,FALSE)&amp;".html",Table3[[#This Row],[gene]])</f>
        <v>CG31918</v>
      </c>
      <c r="C111" s="25">
        <v>0</v>
      </c>
      <c r="D111" s="25" t="str">
        <f>VLOOKUP(A111,'Flybase batch'!$A:$E,2,FALSE)</f>
        <v>-</v>
      </c>
      <c r="E111" s="25">
        <f>COUNTIF('Genes Expressed in larvae only'!A:A,Table3[[#This Row],[gene]])</f>
        <v>0</v>
      </c>
      <c r="F111" s="35" t="str">
        <f>VLOOKUP(A111,'Flybase batch'!$A:$E,3,FALSE)</f>
        <v>proteolysis</v>
      </c>
      <c r="G111" s="35" t="str">
        <f>VLOOKUP(A111,'Flybase batch'!$A:$E,4,FALSE)</f>
        <v>-</v>
      </c>
      <c r="H111" s="35" t="s">
        <v>13558</v>
      </c>
      <c r="I111" s="35" t="s">
        <v>15325</v>
      </c>
      <c r="J111" s="35" t="s">
        <v>9</v>
      </c>
      <c r="K111" s="30" t="str">
        <f>VLOOKUP(A111,'SignalP unique values'!A:D,2,FALSE)</f>
        <v>Y</v>
      </c>
      <c r="L111" s="30" t="str">
        <f>VLOOKUP(A111,'SignalP unique values'!A:D,3,FALSE)</f>
        <v>between 24 and 25</v>
      </c>
      <c r="M111" s="30" t="str">
        <f>VLOOKUP(A111,'SignalP unique values'!A:D,4,FALSE)</f>
        <v>CSA-NPN</v>
      </c>
      <c r="N111" s="26" t="s">
        <v>6084</v>
      </c>
      <c r="O111" s="28">
        <v>-1</v>
      </c>
      <c r="P111" s="28">
        <v>-1</v>
      </c>
      <c r="Q111" s="28">
        <v>-1</v>
      </c>
      <c r="R111" s="25">
        <v>0</v>
      </c>
      <c r="S111" s="28">
        <v>-1</v>
      </c>
      <c r="T111" s="28">
        <v>-1</v>
      </c>
      <c r="U111" s="27">
        <v>1</v>
      </c>
      <c r="V111" s="25">
        <v>0</v>
      </c>
      <c r="W111" s="28">
        <v>-1</v>
      </c>
      <c r="X111" s="27">
        <v>1</v>
      </c>
      <c r="Y111" s="27">
        <v>1</v>
      </c>
      <c r="Z111" s="25">
        <v>0</v>
      </c>
      <c r="AA111" s="25">
        <v>0</v>
      </c>
      <c r="AB111" s="25">
        <v>0</v>
      </c>
      <c r="AC111" s="25" t="s">
        <v>9789</v>
      </c>
      <c r="AD111" s="28" t="s">
        <v>9544</v>
      </c>
      <c r="AE111" s="28" t="s">
        <v>8574</v>
      </c>
      <c r="AF111" s="28" t="s">
        <v>6435</v>
      </c>
      <c r="AG111" s="25" t="s">
        <v>7271</v>
      </c>
      <c r="AH111" s="28" t="s">
        <v>7812</v>
      </c>
      <c r="AI111" s="28" t="s">
        <v>8230</v>
      </c>
      <c r="AJ111" s="27" t="s">
        <v>9790</v>
      </c>
      <c r="AK111" s="25" t="s">
        <v>6995</v>
      </c>
      <c r="AL111" s="28" t="s">
        <v>8822</v>
      </c>
      <c r="AM111" s="27" t="s">
        <v>9791</v>
      </c>
      <c r="AN111" s="27" t="s">
        <v>9792</v>
      </c>
      <c r="AO111" s="25" t="s">
        <v>9793</v>
      </c>
      <c r="AP111" s="25" t="s">
        <v>8743</v>
      </c>
      <c r="AQ111" s="25" t="s">
        <v>9794</v>
      </c>
    </row>
    <row r="112" spans="1:43" ht="13.5" customHeight="1">
      <c r="A112" s="25" t="s">
        <v>896</v>
      </c>
      <c r="B112" s="26" t="str">
        <f>HYPERLINK("http://flybase.org/reports/"&amp;VLOOKUP(Table3[[#This Row],[gene]],'Flybqse ID for link'!A:B,2,FALSE)&amp;".html",Table3[[#This Row],[gene]])</f>
        <v>CG6232</v>
      </c>
      <c r="C112" s="25">
        <v>0</v>
      </c>
      <c r="D112" s="25" t="str">
        <f>VLOOKUP(A112,'Flybase batch'!$A:$E,2,FALSE)</f>
        <v>-</v>
      </c>
      <c r="E112" s="25">
        <f>COUNTIF('Genes Expressed in larvae only'!A:A,Table3[[#This Row],[gene]])</f>
        <v>0</v>
      </c>
      <c r="F112" s="35" t="str">
        <f>VLOOKUP(A112,'Flybase batch'!$A:$E,3,FALSE)</f>
        <v>-</v>
      </c>
      <c r="G112" s="35" t="str">
        <f>VLOOKUP(A112,'Flybase batch'!$A:$E,4,FALSE)</f>
        <v>proteinaceous extracellular matrix</v>
      </c>
      <c r="H112" s="35" t="s">
        <v>13539</v>
      </c>
      <c r="I112" s="35" t="s">
        <v>15325</v>
      </c>
      <c r="J112" s="35" t="s">
        <v>9</v>
      </c>
      <c r="K112" s="30" t="str">
        <f>VLOOKUP(A112,'SignalP unique values'!A:D,2,FALSE)</f>
        <v>Y</v>
      </c>
      <c r="L112" s="30" t="str">
        <f>VLOOKUP(A112,'SignalP unique values'!A:D,3,FALSE)</f>
        <v>isoforms with different signal peptides</v>
      </c>
      <c r="M112" s="30" t="str">
        <f>VLOOKUP(A112,'SignalP unique values'!A:D,4,FALSE)</f>
        <v>more than one</v>
      </c>
      <c r="N112" s="26" t="s">
        <v>5876</v>
      </c>
      <c r="O112" s="27">
        <v>1</v>
      </c>
      <c r="P112" s="25">
        <v>0</v>
      </c>
      <c r="Q112" s="27">
        <v>1</v>
      </c>
      <c r="R112" s="27">
        <v>1</v>
      </c>
      <c r="S112" s="27">
        <v>1</v>
      </c>
      <c r="T112" s="25">
        <v>0</v>
      </c>
      <c r="U112" s="28">
        <v>-1</v>
      </c>
      <c r="V112" s="27">
        <v>1</v>
      </c>
      <c r="W112" s="27">
        <v>1</v>
      </c>
      <c r="X112" s="28">
        <v>-1</v>
      </c>
      <c r="Y112" s="28">
        <v>-1</v>
      </c>
      <c r="Z112" s="27">
        <v>1</v>
      </c>
      <c r="AA112" s="27">
        <v>1</v>
      </c>
      <c r="AB112" s="25">
        <v>0</v>
      </c>
      <c r="AC112" s="25" t="s">
        <v>11571</v>
      </c>
      <c r="AD112" s="27" t="s">
        <v>11572</v>
      </c>
      <c r="AE112" s="25" t="s">
        <v>11573</v>
      </c>
      <c r="AF112" s="27" t="s">
        <v>11574</v>
      </c>
      <c r="AG112" s="27" t="s">
        <v>11575</v>
      </c>
      <c r="AH112" s="27" t="s">
        <v>11576</v>
      </c>
      <c r="AI112" s="25" t="s">
        <v>11577</v>
      </c>
      <c r="AJ112" s="28" t="s">
        <v>7401</v>
      </c>
      <c r="AK112" s="27" t="s">
        <v>11578</v>
      </c>
      <c r="AL112" s="27" t="s">
        <v>11579</v>
      </c>
      <c r="AM112" s="28" t="s">
        <v>11580</v>
      </c>
      <c r="AN112" s="28" t="s">
        <v>11581</v>
      </c>
      <c r="AO112" s="27" t="s">
        <v>11582</v>
      </c>
      <c r="AP112" s="27" t="s">
        <v>11583</v>
      </c>
      <c r="AQ112" s="25" t="s">
        <v>11584</v>
      </c>
    </row>
    <row r="113" spans="1:43" ht="13.5" customHeight="1">
      <c r="A113" s="25" t="s">
        <v>878</v>
      </c>
      <c r="B113" s="26" t="str">
        <f>HYPERLINK("http://flybase.org/reports/"&amp;VLOOKUP(Table3[[#This Row],[gene]],'Flybqse ID for link'!A:B,2,FALSE)&amp;".html",Table3[[#This Row],[gene]])</f>
        <v>CG4859</v>
      </c>
      <c r="C113" s="25">
        <v>0</v>
      </c>
      <c r="D113" s="25" t="str">
        <f>VLOOKUP(A113,'Flybase batch'!$A:$E,2,FALSE)</f>
        <v>Matrix metalloproteinase 1</v>
      </c>
      <c r="E113" s="25">
        <f>COUNTIF('Genes Expressed in larvae only'!A:A,Table3[[#This Row],[gene]])</f>
        <v>0</v>
      </c>
      <c r="F113" s="35" t="str">
        <f>VLOOKUP(A113,'Flybase batch'!$A:$E,3,FALSE)</f>
        <v>autophagic cell death salivary gland cell autophagic cell death open tracheal system development dorsal trunk growth, open tracheal system instar larval development cell adhesion imaginal disc eversion basement membrane disassembly regulation of tube length, open tracheal system extracellular matrix organization molting cycle, chitin-based cuticle tissue regeneration proteolysis wound healing basement membrane organization</v>
      </c>
      <c r="G113" s="35" t="str">
        <f>VLOOKUP(A113,'Flybase batch'!$A:$E,4,FALSE)</f>
        <v>dendrite extracellular matrix</v>
      </c>
      <c r="H113" s="35" t="s">
        <v>13679</v>
      </c>
      <c r="I113" s="35" t="s">
        <v>15326</v>
      </c>
      <c r="J113" s="35" t="s">
        <v>9</v>
      </c>
      <c r="K113" s="30" t="str">
        <f>VLOOKUP(A113,'SignalP unique values'!A:D,2,FALSE)</f>
        <v>Y</v>
      </c>
      <c r="L113" s="30" t="str">
        <f>VLOOKUP(A113,'SignalP unique values'!A:D,3,FALSE)</f>
        <v>between 24 and 25</v>
      </c>
      <c r="M113" s="30" t="str">
        <f>VLOOKUP(A113,'SignalP unique values'!A:D,4,FALSE)</f>
        <v>AQS-APV</v>
      </c>
      <c r="N113" s="26" t="s">
        <v>6069</v>
      </c>
      <c r="O113" s="25">
        <v>0</v>
      </c>
      <c r="P113" s="27">
        <v>1</v>
      </c>
      <c r="Q113" s="25">
        <v>0</v>
      </c>
      <c r="R113" s="27">
        <v>1</v>
      </c>
      <c r="S113" s="27">
        <v>1</v>
      </c>
      <c r="T113" s="27">
        <v>1</v>
      </c>
      <c r="U113" s="28">
        <v>-1</v>
      </c>
      <c r="V113" s="27">
        <v>1</v>
      </c>
      <c r="W113" s="25">
        <v>0</v>
      </c>
      <c r="X113" s="27">
        <v>1</v>
      </c>
      <c r="Y113" s="27">
        <v>1</v>
      </c>
      <c r="Z113" s="25">
        <v>0</v>
      </c>
      <c r="AA113" s="27">
        <v>1</v>
      </c>
      <c r="AB113" s="25">
        <v>0</v>
      </c>
      <c r="AC113" s="25" t="s">
        <v>11042</v>
      </c>
      <c r="AD113" s="25" t="s">
        <v>11043</v>
      </c>
      <c r="AE113" s="27" t="s">
        <v>11044</v>
      </c>
      <c r="AF113" s="25" t="s">
        <v>11045</v>
      </c>
      <c r="AG113" s="27" t="s">
        <v>11046</v>
      </c>
      <c r="AH113" s="27" t="s">
        <v>11047</v>
      </c>
      <c r="AI113" s="27" t="s">
        <v>11048</v>
      </c>
      <c r="AJ113" s="28" t="s">
        <v>8043</v>
      </c>
      <c r="AK113" s="27" t="s">
        <v>11049</v>
      </c>
      <c r="AL113" s="25" t="s">
        <v>11050</v>
      </c>
      <c r="AM113" s="27" t="s">
        <v>11051</v>
      </c>
      <c r="AN113" s="27" t="s">
        <v>11052</v>
      </c>
      <c r="AO113" s="25" t="s">
        <v>11053</v>
      </c>
      <c r="AP113" s="27" t="s">
        <v>11054</v>
      </c>
      <c r="AQ113" s="25" t="s">
        <v>10032</v>
      </c>
    </row>
    <row r="114" spans="1:43" ht="13.5" customHeight="1">
      <c r="A114" s="25" t="s">
        <v>1233</v>
      </c>
      <c r="B114" s="26" t="str">
        <f>HYPERLINK("http://flybase.org/reports/"&amp;VLOOKUP(Table3[[#This Row],[gene]],'Flybqse ID for link'!A:B,2,FALSE)&amp;".html",Table3[[#This Row],[gene]])</f>
        <v>CG30371</v>
      </c>
      <c r="C114" s="25">
        <v>0</v>
      </c>
      <c r="D114" s="25" t="str">
        <f>VLOOKUP(A114,'Flybase batch'!$A:$E,2,FALSE)</f>
        <v>-</v>
      </c>
      <c r="E114" s="25">
        <f>COUNTIF('Genes Expressed in larvae only'!A:A,Table3[[#This Row],[gene]])</f>
        <v>0</v>
      </c>
      <c r="F114" s="35" t="str">
        <f>VLOOKUP(A114,'Flybase batch'!$A:$E,3,FALSE)</f>
        <v>proteolysis</v>
      </c>
      <c r="G114" s="35" t="str">
        <f>VLOOKUP(A114,'Flybase batch'!$A:$E,4,FALSE)</f>
        <v>-</v>
      </c>
      <c r="H114" s="35" t="s">
        <v>13531</v>
      </c>
      <c r="I114" s="35" t="s">
        <v>15321</v>
      </c>
      <c r="J114" s="35" t="s">
        <v>14084</v>
      </c>
      <c r="K114" s="30" t="str">
        <f>VLOOKUP(A114,'SignalP unique values'!A:D,2,FALSE)</f>
        <v>Y</v>
      </c>
      <c r="L114" s="30" t="str">
        <f>VLOOKUP(A114,'SignalP unique values'!A:D,3,FALSE)</f>
        <v>between 19 and 20</v>
      </c>
      <c r="M114" s="30" t="str">
        <f>VLOOKUP(A114,'SignalP unique values'!A:D,4,FALSE)</f>
        <v>VLA-YFE</v>
      </c>
      <c r="N114" s="26" t="s">
        <v>5932</v>
      </c>
      <c r="O114" s="28">
        <v>-1</v>
      </c>
      <c r="P114" s="28">
        <v>-1</v>
      </c>
      <c r="Q114" s="27">
        <v>1</v>
      </c>
      <c r="R114" s="28">
        <v>-1</v>
      </c>
      <c r="S114" s="28">
        <v>-1</v>
      </c>
      <c r="T114" s="27">
        <v>1</v>
      </c>
      <c r="U114" s="28">
        <v>-1</v>
      </c>
      <c r="V114" s="28">
        <v>-1</v>
      </c>
      <c r="W114" s="28">
        <v>-1</v>
      </c>
      <c r="X114" s="27">
        <v>1</v>
      </c>
      <c r="Y114" s="28">
        <v>-1</v>
      </c>
      <c r="Z114" s="28">
        <v>-1</v>
      </c>
      <c r="AA114" s="25">
        <v>0</v>
      </c>
      <c r="AB114" s="27">
        <v>1</v>
      </c>
      <c r="AC114" s="25" t="s">
        <v>9360</v>
      </c>
      <c r="AD114" s="28" t="s">
        <v>7470</v>
      </c>
      <c r="AE114" s="28" t="s">
        <v>9361</v>
      </c>
      <c r="AF114" s="27" t="s">
        <v>9362</v>
      </c>
      <c r="AG114" s="28" t="s">
        <v>7178</v>
      </c>
      <c r="AH114" s="28" t="s">
        <v>9363</v>
      </c>
      <c r="AI114" s="27" t="s">
        <v>9364</v>
      </c>
      <c r="AJ114" s="28" t="s">
        <v>6469</v>
      </c>
      <c r="AK114" s="28" t="s">
        <v>7532</v>
      </c>
      <c r="AL114" s="28" t="s">
        <v>9365</v>
      </c>
      <c r="AM114" s="27" t="s">
        <v>9366</v>
      </c>
      <c r="AN114" s="28" t="s">
        <v>9367</v>
      </c>
      <c r="AO114" s="28" t="s">
        <v>9368</v>
      </c>
      <c r="AP114" s="25" t="s">
        <v>9369</v>
      </c>
      <c r="AQ114" s="27" t="s">
        <v>9370</v>
      </c>
    </row>
    <row r="115" spans="1:43" ht="13.5" customHeight="1">
      <c r="A115" s="25" t="s">
        <v>1269</v>
      </c>
      <c r="B115" s="26" t="str">
        <f>HYPERLINK("http://flybase.org/reports/"&amp;VLOOKUP(Table3[[#This Row],[gene]],'Flybqse ID for link'!A:B,2,FALSE)&amp;".html",Table3[[#This Row],[gene]])</f>
        <v>CG31267</v>
      </c>
      <c r="C115" s="25">
        <v>0</v>
      </c>
      <c r="D115" s="25" t="str">
        <f>VLOOKUP(A115,'Flybase batch'!$A:$E,2,FALSE)</f>
        <v>-</v>
      </c>
      <c r="E115" s="25">
        <f>COUNTIF('Genes Expressed in larvae only'!A:A,Table3[[#This Row],[gene]])</f>
        <v>0</v>
      </c>
      <c r="F115" s="35" t="str">
        <f>VLOOKUP(A115,'Flybase batch'!$A:$E,3,FALSE)</f>
        <v>proteolysis</v>
      </c>
      <c r="G115" s="35" t="str">
        <f>VLOOKUP(A115,'Flybase batch'!$A:$E,4,FALSE)</f>
        <v>-</v>
      </c>
      <c r="H115" s="35" t="s">
        <v>13530</v>
      </c>
      <c r="I115" s="35" t="s">
        <v>15321</v>
      </c>
      <c r="J115" s="35" t="s">
        <v>9</v>
      </c>
      <c r="K115" s="30" t="str">
        <f>VLOOKUP(A115,'SignalP unique values'!A:D,2,FALSE)</f>
        <v>Y</v>
      </c>
      <c r="L115" s="30" t="str">
        <f>VLOOKUP(A115,'SignalP unique values'!A:D,3,FALSE)</f>
        <v>between 23 and 24</v>
      </c>
      <c r="M115" s="30" t="str">
        <f>VLOOKUP(A115,'SignalP unique values'!A:D,4,FALSE)</f>
        <v>SEA-SLR</v>
      </c>
      <c r="N115" s="26" t="s">
        <v>5959</v>
      </c>
      <c r="O115" s="28">
        <v>-1</v>
      </c>
      <c r="P115" s="28">
        <v>-1</v>
      </c>
      <c r="Q115" s="28">
        <v>-1</v>
      </c>
      <c r="R115" s="27">
        <v>1</v>
      </c>
      <c r="S115" s="27">
        <v>1</v>
      </c>
      <c r="T115" s="28">
        <v>-1</v>
      </c>
      <c r="U115" s="28">
        <v>-1</v>
      </c>
      <c r="V115" s="28">
        <v>-1</v>
      </c>
      <c r="W115" s="28">
        <v>-1</v>
      </c>
      <c r="X115" s="28">
        <v>-1</v>
      </c>
      <c r="Y115" s="28">
        <v>-1</v>
      </c>
      <c r="Z115" s="28">
        <v>-1</v>
      </c>
      <c r="AA115" s="28">
        <v>-1</v>
      </c>
      <c r="AB115" s="28">
        <v>-1</v>
      </c>
      <c r="AC115" s="25" t="s">
        <v>9616</v>
      </c>
      <c r="AD115" s="28" t="s">
        <v>6649</v>
      </c>
      <c r="AE115" s="28" t="s">
        <v>6433</v>
      </c>
      <c r="AF115" s="28" t="s">
        <v>8901</v>
      </c>
      <c r="AG115" s="27" t="s">
        <v>9617</v>
      </c>
      <c r="AH115" s="27" t="s">
        <v>9618</v>
      </c>
      <c r="AI115" s="28" t="s">
        <v>9619</v>
      </c>
      <c r="AJ115" s="28" t="s">
        <v>9620</v>
      </c>
      <c r="AK115" s="28" t="s">
        <v>6562</v>
      </c>
      <c r="AL115" s="28" t="s">
        <v>6590</v>
      </c>
      <c r="AM115" s="28" t="s">
        <v>7557</v>
      </c>
      <c r="AN115" s="28" t="s">
        <v>6457</v>
      </c>
      <c r="AO115" s="28" t="s">
        <v>8615</v>
      </c>
      <c r="AP115" s="28" t="s">
        <v>6522</v>
      </c>
      <c r="AQ115" s="28" t="s">
        <v>7717</v>
      </c>
    </row>
    <row r="116" spans="1:43" ht="13.5" customHeight="1">
      <c r="A116" s="25" t="s">
        <v>216</v>
      </c>
      <c r="B116" s="26" t="str">
        <f>HYPERLINK("http://flybase.org/reports/"&amp;VLOOKUP(Table3[[#This Row],[gene]],'Flybqse ID for link'!A:B,2,FALSE)&amp;".html",Table3[[#This Row],[gene]])</f>
        <v>CG9463</v>
      </c>
      <c r="C116" s="25">
        <v>0</v>
      </c>
      <c r="D116" s="25" t="str">
        <f>VLOOKUP(A116,'Flybase batch'!$A:$E,2,FALSE)</f>
        <v>-</v>
      </c>
      <c r="E116" s="25">
        <f>COUNTIF('Genes Expressed in larvae only'!A:A,Table3[[#This Row],[gene]])</f>
        <v>0</v>
      </c>
      <c r="F116" s="35" t="str">
        <f>VLOOKUP(A116,'Flybase batch'!$A:$E,3,FALSE)</f>
        <v>mannose metabolic process</v>
      </c>
      <c r="G116" s="35" t="str">
        <f>VLOOKUP(A116,'Flybase batch'!$A:$E,4,FALSE)</f>
        <v>lysosome</v>
      </c>
      <c r="H116" s="35" t="s">
        <v>13683</v>
      </c>
      <c r="I116" s="35" t="s">
        <v>15308</v>
      </c>
      <c r="J116" s="35" t="s">
        <v>9</v>
      </c>
      <c r="K116" s="30" t="str">
        <f>VLOOKUP(A116,'SignalP unique values'!A:D,2,FALSE)</f>
        <v>Y</v>
      </c>
      <c r="L116" s="30" t="str">
        <f>VLOOKUP(A116,'SignalP unique values'!A:D,3,FALSE)</f>
        <v>between 23 and 24</v>
      </c>
      <c r="M116" s="30" t="str">
        <f>VLOOKUP(A116,'SignalP unique values'!A:D,4,FALSE)</f>
        <v>SEA-VCY</v>
      </c>
      <c r="N116" s="26" t="s">
        <v>6248</v>
      </c>
      <c r="O116" s="28">
        <v>-1</v>
      </c>
      <c r="P116" s="28">
        <v>-1</v>
      </c>
      <c r="Q116" s="28">
        <v>-1</v>
      </c>
      <c r="R116" s="27">
        <v>1</v>
      </c>
      <c r="S116" s="28">
        <v>-1</v>
      </c>
      <c r="T116" s="28">
        <v>-1</v>
      </c>
      <c r="U116" s="28">
        <v>-1</v>
      </c>
      <c r="V116" s="28">
        <v>-1</v>
      </c>
      <c r="W116" s="28">
        <v>-1</v>
      </c>
      <c r="X116" s="28">
        <v>-1</v>
      </c>
      <c r="Y116" s="28">
        <v>-1</v>
      </c>
      <c r="Z116" s="28">
        <v>-1</v>
      </c>
      <c r="AA116" s="28">
        <v>-1</v>
      </c>
      <c r="AB116" s="28">
        <v>-1</v>
      </c>
      <c r="AC116" s="25" t="s">
        <v>12888</v>
      </c>
      <c r="AD116" s="28" t="s">
        <v>8512</v>
      </c>
      <c r="AE116" s="28" t="s">
        <v>9352</v>
      </c>
      <c r="AF116" s="28" t="s">
        <v>6915</v>
      </c>
      <c r="AG116" s="27" t="s">
        <v>12889</v>
      </c>
      <c r="AH116" s="28" t="s">
        <v>6551</v>
      </c>
      <c r="AI116" s="28" t="s">
        <v>12890</v>
      </c>
      <c r="AJ116" s="28" t="s">
        <v>8387</v>
      </c>
      <c r="AK116" s="28" t="s">
        <v>11507</v>
      </c>
      <c r="AL116" s="28" t="s">
        <v>6697</v>
      </c>
      <c r="AM116" s="28" t="s">
        <v>10185</v>
      </c>
      <c r="AN116" s="28" t="s">
        <v>12891</v>
      </c>
      <c r="AO116" s="28" t="s">
        <v>6596</v>
      </c>
      <c r="AP116" s="28" t="s">
        <v>8978</v>
      </c>
      <c r="AQ116" s="28" t="s">
        <v>12892</v>
      </c>
    </row>
    <row r="117" spans="1:43" ht="13.5" customHeight="1">
      <c r="A117" s="25" t="s">
        <v>334</v>
      </c>
      <c r="B117" s="26" t="str">
        <f>HYPERLINK("http://flybase.org/reports/"&amp;VLOOKUP(Table3[[#This Row],[gene]],'Flybqse ID for link'!A:B,2,FALSE)&amp;".html",Table3[[#This Row],[gene]])</f>
        <v>CG12034</v>
      </c>
      <c r="C117" s="25">
        <v>0</v>
      </c>
      <c r="D117" s="25" t="str">
        <f>VLOOKUP(A117,'Flybase batch'!$A:$E,2,FALSE)</f>
        <v>-</v>
      </c>
      <c r="E117" s="25">
        <f>COUNTIF('Genes Expressed in larvae only'!A:A,Table3[[#This Row],[gene]])</f>
        <v>0</v>
      </c>
      <c r="F117" s="35" t="str">
        <f>VLOOKUP(A117,'Flybase batch'!$A:$E,3,FALSE)</f>
        <v>sphingomyelin metabolic process</v>
      </c>
      <c r="G117" s="35" t="str">
        <f>VLOOKUP(A117,'Flybase batch'!$A:$E,4,FALSE)</f>
        <v>-</v>
      </c>
      <c r="H117" s="35" t="s">
        <v>13573</v>
      </c>
      <c r="I117" s="35" t="s">
        <v>15333</v>
      </c>
      <c r="J117" s="35" t="s">
        <v>9</v>
      </c>
      <c r="K117" s="30" t="str">
        <f>VLOOKUP(A117,'SignalP unique values'!A:D,2,FALSE)</f>
        <v>Y</v>
      </c>
      <c r="L117" s="30" t="str">
        <f>VLOOKUP(A117,'SignalP unique values'!A:D,3,FALSE)</f>
        <v>between 21 and 22</v>
      </c>
      <c r="M117" s="30" t="str">
        <f>VLOOKUP(A117,'SignalP unique values'!A:D,4,FALSE)</f>
        <v>VSS-DRR</v>
      </c>
      <c r="N117" s="26" t="s">
        <v>5941</v>
      </c>
      <c r="O117" s="25">
        <v>0</v>
      </c>
      <c r="P117" s="28">
        <v>-1</v>
      </c>
      <c r="Q117" s="28">
        <v>-1</v>
      </c>
      <c r="R117" s="28">
        <v>-1</v>
      </c>
      <c r="S117" s="28">
        <v>-1</v>
      </c>
      <c r="T117" s="27">
        <v>1</v>
      </c>
      <c r="U117" s="27">
        <v>1</v>
      </c>
      <c r="V117" s="27">
        <v>1</v>
      </c>
      <c r="W117" s="25">
        <v>0</v>
      </c>
      <c r="X117" s="27">
        <v>1</v>
      </c>
      <c r="Y117" s="27">
        <v>1</v>
      </c>
      <c r="Z117" s="28">
        <v>-1</v>
      </c>
      <c r="AA117" s="28">
        <v>-1</v>
      </c>
      <c r="AB117" s="27">
        <v>1</v>
      </c>
      <c r="AC117" s="25" t="s">
        <v>7499</v>
      </c>
      <c r="AD117" s="25" t="s">
        <v>7500</v>
      </c>
      <c r="AE117" s="28" t="s">
        <v>7501</v>
      </c>
      <c r="AF117" s="28" t="s">
        <v>7502</v>
      </c>
      <c r="AG117" s="28" t="s">
        <v>7503</v>
      </c>
      <c r="AH117" s="28" t="s">
        <v>7504</v>
      </c>
      <c r="AI117" s="27" t="s">
        <v>7505</v>
      </c>
      <c r="AJ117" s="27" t="s">
        <v>7506</v>
      </c>
      <c r="AK117" s="27" t="s">
        <v>7507</v>
      </c>
      <c r="AL117" s="25" t="s">
        <v>7508</v>
      </c>
      <c r="AM117" s="27" t="s">
        <v>7509</v>
      </c>
      <c r="AN117" s="27" t="s">
        <v>7510</v>
      </c>
      <c r="AO117" s="28" t="s">
        <v>7511</v>
      </c>
      <c r="AP117" s="28" t="s">
        <v>7512</v>
      </c>
      <c r="AQ117" s="27" t="s">
        <v>7513</v>
      </c>
    </row>
    <row r="118" spans="1:43" ht="13.5" customHeight="1">
      <c r="A118" s="25" t="s">
        <v>1384</v>
      </c>
      <c r="B118" s="26" t="str">
        <f>HYPERLINK("http://flybase.org/reports/"&amp;VLOOKUP(Table3[[#This Row],[gene]],'Flybqse ID for link'!A:B,2,FALSE)&amp;".html",Table3[[#This Row],[gene]])</f>
        <v>CG4812</v>
      </c>
      <c r="C118" s="25">
        <v>0</v>
      </c>
      <c r="D118" s="25" t="str">
        <f>VLOOKUP(A118,'Flybase batch'!$A:$E,2,FALSE)</f>
        <v>Ser8</v>
      </c>
      <c r="E118" s="25">
        <f>COUNTIF('Genes Expressed in larvae only'!A:A,Table3[[#This Row],[gene]])</f>
        <v>0</v>
      </c>
      <c r="F118" s="35" t="str">
        <f>VLOOKUP(A118,'Flybase batch'!$A:$E,3,FALSE)</f>
        <v>proteolysis</v>
      </c>
      <c r="G118" s="35" t="str">
        <f>VLOOKUP(A118,'Flybase batch'!$A:$E,4,FALSE)</f>
        <v>-</v>
      </c>
      <c r="H118" s="35" t="s">
        <v>13621</v>
      </c>
      <c r="I118" s="35" t="s">
        <v>15332</v>
      </c>
      <c r="J118" s="35" t="s">
        <v>9</v>
      </c>
      <c r="K118" s="30" t="str">
        <f>VLOOKUP(A118,'SignalP unique values'!A:D,2,FALSE)</f>
        <v>Y</v>
      </c>
      <c r="L118" s="30" t="str">
        <f>VLOOKUP(A118,'SignalP unique values'!A:D,3,FALSE)</f>
        <v>between 17 and 18</v>
      </c>
      <c r="M118" s="30" t="str">
        <f>VLOOKUP(A118,'SignalP unique values'!A:D,4,FALSE)</f>
        <v>TNG-AVI</v>
      </c>
      <c r="N118" s="26" t="s">
        <v>5872</v>
      </c>
      <c r="O118" s="28">
        <v>-1</v>
      </c>
      <c r="P118" s="28">
        <v>-1</v>
      </c>
      <c r="Q118" s="28">
        <v>-1</v>
      </c>
      <c r="R118" s="27">
        <v>1</v>
      </c>
      <c r="S118" s="28">
        <v>-1</v>
      </c>
      <c r="T118" s="28">
        <v>-1</v>
      </c>
      <c r="U118" s="28">
        <v>-1</v>
      </c>
      <c r="V118" s="28">
        <v>-1</v>
      </c>
      <c r="W118" s="28">
        <v>-1</v>
      </c>
      <c r="X118" s="28">
        <v>-1</v>
      </c>
      <c r="Y118" s="28">
        <v>-1</v>
      </c>
      <c r="Z118" s="28">
        <v>-1</v>
      </c>
      <c r="AA118" s="28">
        <v>-1</v>
      </c>
      <c r="AB118" s="28">
        <v>-1</v>
      </c>
      <c r="AC118" s="25" t="s">
        <v>10940</v>
      </c>
      <c r="AD118" s="28" t="s">
        <v>10941</v>
      </c>
      <c r="AE118" s="28" t="s">
        <v>8830</v>
      </c>
      <c r="AF118" s="28" t="s">
        <v>10942</v>
      </c>
      <c r="AG118" s="27" t="s">
        <v>10943</v>
      </c>
      <c r="AH118" s="28" t="s">
        <v>7309</v>
      </c>
      <c r="AI118" s="28" t="s">
        <v>8787</v>
      </c>
      <c r="AJ118" s="28" t="s">
        <v>6793</v>
      </c>
      <c r="AK118" s="28" t="s">
        <v>10944</v>
      </c>
      <c r="AL118" s="28" t="s">
        <v>8946</v>
      </c>
      <c r="AM118" s="28" t="s">
        <v>6792</v>
      </c>
      <c r="AN118" s="28" t="s">
        <v>10945</v>
      </c>
      <c r="AO118" s="28" t="s">
        <v>10196</v>
      </c>
      <c r="AP118" s="28" t="s">
        <v>7555</v>
      </c>
      <c r="AQ118" s="28" t="s">
        <v>10946</v>
      </c>
    </row>
    <row r="119" spans="1:43" ht="13.5" customHeight="1">
      <c r="A119" s="25" t="s">
        <v>462</v>
      </c>
      <c r="B119" s="26" t="str">
        <f>HYPERLINK("http://flybase.org/reports/"&amp;VLOOKUP(Table3[[#This Row],[gene]],'Flybqse ID for link'!A:B,2,FALSE)&amp;".html",Table3[[#This Row],[gene]])</f>
        <v>CG6283</v>
      </c>
      <c r="C119" s="25">
        <v>0</v>
      </c>
      <c r="D119" s="25" t="str">
        <f>VLOOKUP(A119,'Flybase batch'!$A:$E,2,FALSE)</f>
        <v>-</v>
      </c>
      <c r="E119" s="25">
        <f>COUNTIF('Genes Expressed in larvae only'!A:A,Table3[[#This Row],[gene]])</f>
        <v>0</v>
      </c>
      <c r="F119" s="35" t="str">
        <f>VLOOKUP(A119,'Flybase batch'!$A:$E,3,FALSE)</f>
        <v>lipid metabolic process</v>
      </c>
      <c r="G119" s="35" t="str">
        <f>VLOOKUP(A119,'Flybase batch'!$A:$E,4,FALSE)</f>
        <v>-</v>
      </c>
      <c r="H119" s="35" t="s">
        <v>13604</v>
      </c>
      <c r="I119" s="35" t="s">
        <v>15323</v>
      </c>
      <c r="J119" s="35" t="s">
        <v>9</v>
      </c>
      <c r="K119" s="30" t="str">
        <f>VLOOKUP(A119,'SignalP unique values'!A:D,2,FALSE)</f>
        <v>Y</v>
      </c>
      <c r="L119" s="30" t="str">
        <f>VLOOKUP(A119,'SignalP unique values'!A:D,3,FALSE)</f>
        <v>between 16 and 17</v>
      </c>
      <c r="M119" s="30" t="str">
        <f>VLOOKUP(A119,'SignalP unique values'!A:D,4,FALSE)</f>
        <v>VSA-LPI</v>
      </c>
      <c r="N119" s="26" t="s">
        <v>6212</v>
      </c>
      <c r="O119" s="28">
        <v>-1</v>
      </c>
      <c r="P119" s="28">
        <v>-1</v>
      </c>
      <c r="Q119" s="28">
        <v>-1</v>
      </c>
      <c r="R119" s="27">
        <v>1</v>
      </c>
      <c r="S119" s="28">
        <v>-1</v>
      </c>
      <c r="T119" s="28">
        <v>-1</v>
      </c>
      <c r="U119" s="28">
        <v>-1</v>
      </c>
      <c r="V119" s="28">
        <v>-1</v>
      </c>
      <c r="W119" s="28">
        <v>-1</v>
      </c>
      <c r="X119" s="28">
        <v>-1</v>
      </c>
      <c r="Y119" s="28">
        <v>-1</v>
      </c>
      <c r="Z119" s="28">
        <v>-1</v>
      </c>
      <c r="AA119" s="28">
        <v>-1</v>
      </c>
      <c r="AB119" s="28">
        <v>-1</v>
      </c>
      <c r="AC119" s="25" t="s">
        <v>11607</v>
      </c>
      <c r="AD119" s="28" t="s">
        <v>7124</v>
      </c>
      <c r="AE119" s="28" t="s">
        <v>6461</v>
      </c>
      <c r="AF119" s="28" t="s">
        <v>6554</v>
      </c>
      <c r="AG119" s="27" t="s">
        <v>11608</v>
      </c>
      <c r="AH119" s="28" t="s">
        <v>8041</v>
      </c>
      <c r="AI119" s="28" t="s">
        <v>11609</v>
      </c>
      <c r="AJ119" s="28" t="s">
        <v>8746</v>
      </c>
      <c r="AK119" s="28" t="s">
        <v>11610</v>
      </c>
      <c r="AL119" s="28" t="s">
        <v>6715</v>
      </c>
      <c r="AM119" s="28" t="s">
        <v>6585</v>
      </c>
      <c r="AN119" s="28" t="s">
        <v>10564</v>
      </c>
      <c r="AO119" s="28" t="s">
        <v>6715</v>
      </c>
      <c r="AP119" s="28" t="s">
        <v>11611</v>
      </c>
      <c r="AQ119" s="28" t="s">
        <v>7016</v>
      </c>
    </row>
    <row r="120" spans="1:43" ht="13.5" customHeight="1">
      <c r="A120" s="25" t="s">
        <v>1087</v>
      </c>
      <c r="B120" s="26" t="str">
        <f>HYPERLINK("http://flybase.org/reports/"&amp;VLOOKUP(Table3[[#This Row],[gene]],'Flybqse ID for link'!A:B,2,FALSE)&amp;".html",Table3[[#This Row],[gene]])</f>
        <v>CG14642</v>
      </c>
      <c r="C120" s="25">
        <v>0</v>
      </c>
      <c r="D120" s="25" t="str">
        <f>VLOOKUP(A120,'Flybase batch'!$A:$E,2,FALSE)</f>
        <v>-</v>
      </c>
      <c r="E120" s="25">
        <f>COUNTIF('Genes Expressed in larvae only'!A:A,Table3[[#This Row],[gene]])</f>
        <v>0</v>
      </c>
      <c r="F120" s="35" t="str">
        <f>VLOOKUP(A120,'Flybase batch'!$A:$E,3,FALSE)</f>
        <v>proteolysis</v>
      </c>
      <c r="G120" s="35" t="str">
        <f>VLOOKUP(A120,'Flybase batch'!$A:$E,4,FALSE)</f>
        <v>-</v>
      </c>
      <c r="H120" s="35" t="s">
        <v>13531</v>
      </c>
      <c r="I120" s="35" t="s">
        <v>15321</v>
      </c>
      <c r="J120" s="35" t="s">
        <v>13842</v>
      </c>
      <c r="K120" s="30" t="str">
        <f>VLOOKUP(A120,'SignalP unique values'!A:D,2,FALSE)</f>
        <v>Y</v>
      </c>
      <c r="L120" s="30" t="str">
        <f>VLOOKUP(A120,'SignalP unique values'!A:D,3,FALSE)</f>
        <v>between 23 and 24</v>
      </c>
      <c r="M120" s="30" t="str">
        <f>VLOOKUP(A120,'SignalP unique values'!A:D,4,FALSE)</f>
        <v>THT-QRL</v>
      </c>
      <c r="N120" s="26" t="s">
        <v>5915</v>
      </c>
      <c r="O120" s="25">
        <v>0</v>
      </c>
      <c r="P120" s="25">
        <v>0</v>
      </c>
      <c r="Q120" s="25">
        <v>0</v>
      </c>
      <c r="R120" s="25">
        <v>0</v>
      </c>
      <c r="S120" s="27">
        <v>1</v>
      </c>
      <c r="T120" s="28">
        <v>-1</v>
      </c>
      <c r="U120" s="28">
        <v>-1</v>
      </c>
      <c r="V120" s="28">
        <v>-1</v>
      </c>
      <c r="W120" s="28">
        <v>-1</v>
      </c>
      <c r="X120" s="25">
        <v>0</v>
      </c>
      <c r="Y120" s="28">
        <v>-1</v>
      </c>
      <c r="Z120" s="27">
        <v>1</v>
      </c>
      <c r="AA120" s="27">
        <v>1</v>
      </c>
      <c r="AB120" s="27">
        <v>1</v>
      </c>
      <c r="AC120" s="25" t="s">
        <v>8090</v>
      </c>
      <c r="AD120" s="25" t="s">
        <v>8091</v>
      </c>
      <c r="AE120" s="25" t="s">
        <v>8092</v>
      </c>
      <c r="AF120" s="25" t="s">
        <v>8093</v>
      </c>
      <c r="AG120" s="25" t="s">
        <v>8094</v>
      </c>
      <c r="AH120" s="27" t="s">
        <v>8095</v>
      </c>
      <c r="AI120" s="28" t="s">
        <v>8096</v>
      </c>
      <c r="AJ120" s="28" t="s">
        <v>8097</v>
      </c>
      <c r="AK120" s="28" t="s">
        <v>8098</v>
      </c>
      <c r="AL120" s="28" t="s">
        <v>8099</v>
      </c>
      <c r="AM120" s="25" t="s">
        <v>8100</v>
      </c>
      <c r="AN120" s="28" t="s">
        <v>8101</v>
      </c>
      <c r="AO120" s="27" t="s">
        <v>8102</v>
      </c>
      <c r="AP120" s="27" t="s">
        <v>8103</v>
      </c>
      <c r="AQ120" s="27" t="s">
        <v>8104</v>
      </c>
    </row>
    <row r="121" spans="1:43" ht="13.5" customHeight="1">
      <c r="A121" s="25" t="s">
        <v>111</v>
      </c>
      <c r="B121" s="26" t="str">
        <f>HYPERLINK("http://flybase.org/reports/"&amp;VLOOKUP(Table3[[#This Row],[gene]],'Flybqse ID for link'!A:B,2,FALSE)&amp;".html",Table3[[#This Row],[gene]])</f>
        <v>CG11909</v>
      </c>
      <c r="C121" s="25">
        <v>0</v>
      </c>
      <c r="D121" s="25" t="str">
        <f>VLOOKUP(A121,'Flybase batch'!$A:$E,2,FALSE)</f>
        <v>target of brain insulin</v>
      </c>
      <c r="E121" s="25">
        <f>COUNTIF('Genes Expressed in larvae only'!A:A,Table3[[#This Row],[gene]])</f>
        <v>0</v>
      </c>
      <c r="F121" s="35" t="str">
        <f>VLOOKUP(A121,'Flybase batch'!$A:$E,3,FALSE)</f>
        <v>carbohydrate metabolic process</v>
      </c>
      <c r="G121" s="35" t="str">
        <f>VLOOKUP(A121,'Flybase batch'!$A:$E,4,FALSE)</f>
        <v>glucosidase II complex</v>
      </c>
      <c r="H121" s="35" t="s">
        <v>13570</v>
      </c>
      <c r="I121" s="35" t="s">
        <v>15306</v>
      </c>
      <c r="J121" s="35" t="s">
        <v>9</v>
      </c>
      <c r="K121" s="30" t="str">
        <f>VLOOKUP(A121,'SignalP unique values'!A:D,2,FALSE)</f>
        <v>Y</v>
      </c>
      <c r="L121" s="30" t="str">
        <f>VLOOKUP(A121,'SignalP unique values'!A:D,3,FALSE)</f>
        <v>between 18 and 19</v>
      </c>
      <c r="M121" s="30" t="str">
        <f>VLOOKUP(A121,'SignalP unique values'!A:D,4,FALSE)</f>
        <v>WEA-VHT</v>
      </c>
      <c r="N121" s="26" t="s">
        <v>5753</v>
      </c>
      <c r="O121" s="28">
        <v>-1</v>
      </c>
      <c r="P121" s="25">
        <v>0</v>
      </c>
      <c r="Q121" s="28">
        <v>-1</v>
      </c>
      <c r="R121" s="27">
        <v>1</v>
      </c>
      <c r="S121" s="25">
        <v>0</v>
      </c>
      <c r="T121" s="28">
        <v>-1</v>
      </c>
      <c r="U121" s="28">
        <v>-1</v>
      </c>
      <c r="V121" s="28">
        <v>-1</v>
      </c>
      <c r="W121" s="28">
        <v>-1</v>
      </c>
      <c r="X121" s="28">
        <v>-1</v>
      </c>
      <c r="Y121" s="28">
        <v>-1</v>
      </c>
      <c r="Z121" s="28">
        <v>-1</v>
      </c>
      <c r="AA121" s="27">
        <v>1</v>
      </c>
      <c r="AB121" s="28">
        <v>-1</v>
      </c>
      <c r="AC121" s="25" t="s">
        <v>7435</v>
      </c>
      <c r="AD121" s="28" t="s">
        <v>7436</v>
      </c>
      <c r="AE121" s="25" t="s">
        <v>7437</v>
      </c>
      <c r="AF121" s="28" t="s">
        <v>7438</v>
      </c>
      <c r="AG121" s="27" t="s">
        <v>7439</v>
      </c>
      <c r="AH121" s="25" t="s">
        <v>7440</v>
      </c>
      <c r="AI121" s="28" t="s">
        <v>7441</v>
      </c>
      <c r="AJ121" s="28" t="s">
        <v>6464</v>
      </c>
      <c r="AK121" s="28" t="s">
        <v>7442</v>
      </c>
      <c r="AL121" s="28" t="s">
        <v>7443</v>
      </c>
      <c r="AM121" s="28" t="s">
        <v>7444</v>
      </c>
      <c r="AN121" s="28" t="s">
        <v>7445</v>
      </c>
      <c r="AO121" s="28" t="s">
        <v>7446</v>
      </c>
      <c r="AP121" s="27" t="s">
        <v>7447</v>
      </c>
      <c r="AQ121" s="28" t="s">
        <v>7448</v>
      </c>
    </row>
    <row r="122" spans="1:43" ht="13.5" customHeight="1">
      <c r="A122" s="25" t="s">
        <v>632</v>
      </c>
      <c r="B122" s="26" t="str">
        <f>HYPERLINK("http://flybase.org/reports/"&amp;VLOOKUP(Table3[[#This Row],[gene]],'Flybqse ID for link'!A:B,2,FALSE)&amp;".html",Table3[[#This Row],[gene]])</f>
        <v>CG18585</v>
      </c>
      <c r="C122" s="25">
        <v>0</v>
      </c>
      <c r="D122" s="25" t="str">
        <f>VLOOKUP(A122,'Flybase batch'!$A:$E,2,FALSE)</f>
        <v>-</v>
      </c>
      <c r="E122" s="25">
        <f>COUNTIF('Genes Expressed in larvae only'!A:A,Table3[[#This Row],[gene]])</f>
        <v>0</v>
      </c>
      <c r="F122" s="35" t="str">
        <f>VLOOKUP(A122,'Flybase batch'!$A:$E,3,FALSE)</f>
        <v>proteolysis</v>
      </c>
      <c r="G122" s="35" t="str">
        <f>VLOOKUP(A122,'Flybase batch'!$A:$E,4,FALSE)</f>
        <v>-</v>
      </c>
      <c r="H122" s="35" t="s">
        <v>13576</v>
      </c>
      <c r="I122" s="35" t="s">
        <v>15317</v>
      </c>
      <c r="J122" s="35" t="s">
        <v>9</v>
      </c>
      <c r="K122" s="30" t="str">
        <f>VLOOKUP(A122,'SignalP unique values'!A:D,2,FALSE)</f>
        <v>Y</v>
      </c>
      <c r="L122" s="30" t="str">
        <f>VLOOKUP(A122,'SignalP unique values'!A:D,3,FALSE)</f>
        <v>between 16 and 17</v>
      </c>
      <c r="M122" s="30" t="str">
        <f>VLOOKUP(A122,'SignalP unique values'!A:D,4,FALSE)</f>
        <v>TSA-GIL</v>
      </c>
      <c r="N122" s="26" t="s">
        <v>6085</v>
      </c>
      <c r="O122" s="28">
        <v>-1</v>
      </c>
      <c r="P122" s="28">
        <v>-1</v>
      </c>
      <c r="Q122" s="28">
        <v>-1</v>
      </c>
      <c r="R122" s="27">
        <v>1</v>
      </c>
      <c r="S122" s="28">
        <v>-1</v>
      </c>
      <c r="T122" s="28">
        <v>-1</v>
      </c>
      <c r="U122" s="28">
        <v>-1</v>
      </c>
      <c r="V122" s="28">
        <v>-1</v>
      </c>
      <c r="W122" s="28">
        <v>-1</v>
      </c>
      <c r="X122" s="28">
        <v>-1</v>
      </c>
      <c r="Y122" s="28">
        <v>-1</v>
      </c>
      <c r="Z122" s="28">
        <v>-1</v>
      </c>
      <c r="AA122" s="28">
        <v>-1</v>
      </c>
      <c r="AB122" s="28">
        <v>-1</v>
      </c>
      <c r="AC122" s="25" t="s">
        <v>8971</v>
      </c>
      <c r="AD122" s="28" t="s">
        <v>8972</v>
      </c>
      <c r="AE122" s="28" t="s">
        <v>7195</v>
      </c>
      <c r="AF122" s="28" t="s">
        <v>6512</v>
      </c>
      <c r="AG122" s="27" t="s">
        <v>8973</v>
      </c>
      <c r="AH122" s="28" t="s">
        <v>8974</v>
      </c>
      <c r="AI122" s="28" t="s">
        <v>8975</v>
      </c>
      <c r="AJ122" s="28" t="s">
        <v>7222</v>
      </c>
      <c r="AK122" s="28" t="s">
        <v>7717</v>
      </c>
      <c r="AL122" s="28" t="s">
        <v>8976</v>
      </c>
      <c r="AM122" s="28" t="s">
        <v>8977</v>
      </c>
      <c r="AN122" s="28" t="s">
        <v>8892</v>
      </c>
      <c r="AO122" s="28" t="s">
        <v>8978</v>
      </c>
      <c r="AP122" s="28" t="s">
        <v>8979</v>
      </c>
      <c r="AQ122" s="28" t="s">
        <v>8980</v>
      </c>
    </row>
    <row r="123" spans="1:43" ht="13.5" customHeight="1">
      <c r="A123" s="25" t="s">
        <v>1041</v>
      </c>
      <c r="B123" s="26" t="str">
        <f>HYPERLINK("http://flybase.org/reports/"&amp;VLOOKUP(Table3[[#This Row],[gene]],'Flybqse ID for link'!A:B,2,FALSE)&amp;".html",Table3[[#This Row],[gene]])</f>
        <v>CG11912</v>
      </c>
      <c r="C123" s="25">
        <v>0</v>
      </c>
      <c r="D123" s="25" t="str">
        <f>VLOOKUP(A123,'Flybase batch'!$A:$E,2,FALSE)</f>
        <v>-</v>
      </c>
      <c r="E123" s="25">
        <f>COUNTIF('Genes Expressed in larvae only'!A:A,Table3[[#This Row],[gene]])</f>
        <v>0</v>
      </c>
      <c r="F123" s="35" t="str">
        <f>VLOOKUP(A123,'Flybase batch'!$A:$E,3,FALSE)</f>
        <v>proteolysis</v>
      </c>
      <c r="G123" s="35" t="str">
        <f>VLOOKUP(A123,'Flybase batch'!$A:$E,4,FALSE)</f>
        <v>-</v>
      </c>
      <c r="H123" s="35" t="s">
        <v>13531</v>
      </c>
      <c r="I123" s="35" t="s">
        <v>15321</v>
      </c>
      <c r="J123" s="35" t="s">
        <v>13842</v>
      </c>
      <c r="K123" s="30" t="str">
        <f>VLOOKUP(A123,'SignalP unique values'!A:D,2,FALSE)</f>
        <v>Y</v>
      </c>
      <c r="L123" s="30" t="str">
        <f>VLOOKUP(A123,'SignalP unique values'!A:D,3,FALSE)</f>
        <v>between 17 and 18</v>
      </c>
      <c r="M123" s="30" t="str">
        <f>VLOOKUP(A123,'SignalP unique values'!A:D,4,FALSE)</f>
        <v>VSA-ISV</v>
      </c>
      <c r="N123" s="26" t="s">
        <v>6313</v>
      </c>
      <c r="O123" s="28">
        <v>-1</v>
      </c>
      <c r="P123" s="28">
        <v>-1</v>
      </c>
      <c r="Q123" s="28">
        <v>-1</v>
      </c>
      <c r="R123" s="27">
        <v>1</v>
      </c>
      <c r="S123" s="28">
        <v>-1</v>
      </c>
      <c r="T123" s="28">
        <v>-1</v>
      </c>
      <c r="U123" s="28">
        <v>-1</v>
      </c>
      <c r="V123" s="28">
        <v>-1</v>
      </c>
      <c r="W123" s="28">
        <v>-1</v>
      </c>
      <c r="X123" s="28">
        <v>-1</v>
      </c>
      <c r="Y123" s="28">
        <v>-1</v>
      </c>
      <c r="Z123" s="28">
        <v>-1</v>
      </c>
      <c r="AA123" s="28">
        <v>-1</v>
      </c>
      <c r="AB123" s="28">
        <v>-1</v>
      </c>
      <c r="AC123" s="25" t="s">
        <v>7463</v>
      </c>
      <c r="AD123" s="28" t="s">
        <v>7464</v>
      </c>
      <c r="AE123" s="28" t="s">
        <v>7465</v>
      </c>
      <c r="AF123" s="28" t="s">
        <v>7466</v>
      </c>
      <c r="AG123" s="27" t="s">
        <v>7467</v>
      </c>
      <c r="AH123" s="28" t="s">
        <v>7468</v>
      </c>
      <c r="AI123" s="28" t="s">
        <v>7469</v>
      </c>
      <c r="AJ123" s="28" t="s">
        <v>7470</v>
      </c>
      <c r="AK123" s="28" t="s">
        <v>7471</v>
      </c>
      <c r="AL123" s="28" t="s">
        <v>7472</v>
      </c>
      <c r="AM123" s="28" t="s">
        <v>7473</v>
      </c>
      <c r="AN123" s="28" t="s">
        <v>7474</v>
      </c>
      <c r="AO123" s="28" t="s">
        <v>7475</v>
      </c>
      <c r="AP123" s="28" t="s">
        <v>7476</v>
      </c>
      <c r="AQ123" s="28" t="s">
        <v>7477</v>
      </c>
    </row>
    <row r="124" spans="1:43" ht="13.5" customHeight="1">
      <c r="A124" s="25" t="s">
        <v>96</v>
      </c>
      <c r="B124" s="26" t="str">
        <f>HYPERLINK("http://flybase.org/reports/"&amp;VLOOKUP(Table3[[#This Row],[gene]],'Flybqse ID for link'!A:B,2,FALSE)&amp;".html",Table3[[#This Row],[gene]])</f>
        <v>CG9357</v>
      </c>
      <c r="C124" s="25">
        <v>0</v>
      </c>
      <c r="D124" s="25" t="str">
        <f>VLOOKUP(A124,'Flybase batch'!$A:$E,2,FALSE)</f>
        <v>Cht8</v>
      </c>
      <c r="E124" s="25">
        <f>COUNTIF('Genes Expressed in larvae only'!A:A,Table3[[#This Row],[gene]])</f>
        <v>0</v>
      </c>
      <c r="F124" s="35" t="str">
        <f>VLOOKUP(A124,'Flybase batch'!$A:$E,3,FALSE)</f>
        <v>chitin catabolic process carbohydrate metabolic process</v>
      </c>
      <c r="G124" s="35" t="str">
        <f>VLOOKUP(A124,'Flybase batch'!$A:$E,4,FALSE)</f>
        <v>extracellular region</v>
      </c>
      <c r="H124" s="35" t="s">
        <v>13732</v>
      </c>
      <c r="I124" s="35" t="s">
        <v>15318</v>
      </c>
      <c r="J124" s="35" t="s">
        <v>9</v>
      </c>
      <c r="K124" s="30" t="str">
        <f>VLOOKUP(A124,'SignalP unique values'!A:D,2,FALSE)</f>
        <v>Y</v>
      </c>
      <c r="L124" s="30" t="str">
        <f>VLOOKUP(A124,'SignalP unique values'!A:D,3,FALSE)</f>
        <v>between 25 and 26</v>
      </c>
      <c r="M124" s="30" t="str">
        <f>VLOOKUP(A124,'SignalP unique values'!A:D,4,FALSE)</f>
        <v>AQG-NSS</v>
      </c>
      <c r="N124" s="26" t="s">
        <v>5904</v>
      </c>
      <c r="O124" s="28">
        <v>-1</v>
      </c>
      <c r="P124" s="28">
        <v>-1</v>
      </c>
      <c r="Q124" s="25">
        <v>0</v>
      </c>
      <c r="R124" s="27">
        <v>1</v>
      </c>
      <c r="S124" s="28">
        <v>-1</v>
      </c>
      <c r="T124" s="28">
        <v>-1</v>
      </c>
      <c r="U124" s="28">
        <v>-1</v>
      </c>
      <c r="V124" s="28">
        <v>-1</v>
      </c>
      <c r="W124" s="28">
        <v>-1</v>
      </c>
      <c r="X124" s="28">
        <v>-1</v>
      </c>
      <c r="Y124" s="28">
        <v>-1</v>
      </c>
      <c r="Z124" s="28">
        <v>-1</v>
      </c>
      <c r="AA124" s="28">
        <v>-1</v>
      </c>
      <c r="AB124" s="25">
        <v>0</v>
      </c>
      <c r="AC124" s="25" t="s">
        <v>12846</v>
      </c>
      <c r="AD124" s="28" t="s">
        <v>11633</v>
      </c>
      <c r="AE124" s="28" t="s">
        <v>12847</v>
      </c>
      <c r="AF124" s="25" t="s">
        <v>12848</v>
      </c>
      <c r="AG124" s="27" t="s">
        <v>12849</v>
      </c>
      <c r="AH124" s="28" t="s">
        <v>12850</v>
      </c>
      <c r="AI124" s="28" t="s">
        <v>12851</v>
      </c>
      <c r="AJ124" s="28" t="s">
        <v>7172</v>
      </c>
      <c r="AK124" s="28" t="s">
        <v>9223</v>
      </c>
      <c r="AL124" s="28" t="s">
        <v>12852</v>
      </c>
      <c r="AM124" s="28" t="s">
        <v>8153</v>
      </c>
      <c r="AN124" s="28" t="s">
        <v>8640</v>
      </c>
      <c r="AO124" s="28" t="s">
        <v>12601</v>
      </c>
      <c r="AP124" s="28" t="s">
        <v>12853</v>
      </c>
      <c r="AQ124" s="25" t="s">
        <v>12854</v>
      </c>
    </row>
    <row r="125" spans="1:43" ht="13.5" customHeight="1">
      <c r="A125" s="25" t="s">
        <v>22</v>
      </c>
      <c r="B125" s="26" t="str">
        <f>HYPERLINK("http://flybase.org/reports/"&amp;VLOOKUP(Table3[[#This Row],[gene]],'Flybqse ID for link'!A:B,2,FALSE)&amp;".html",Table3[[#This Row],[gene]])</f>
        <v>CG17876</v>
      </c>
      <c r="C125" s="25">
        <v>0</v>
      </c>
      <c r="D125" s="25" t="str">
        <f>VLOOKUP(A125,'Flybase batch'!$A:$E,2,FALSE)</f>
        <v>Amylase distal</v>
      </c>
      <c r="E125" s="25">
        <f>COUNTIF('Genes Expressed in larvae only'!A:A,Table3[[#This Row],[gene]])</f>
        <v>0</v>
      </c>
      <c r="F125" s="35" t="str">
        <f>VLOOKUP(A125,'Flybase batch'!$A:$E,3,FALSE)</f>
        <v>carbohydrate metabolic process</v>
      </c>
      <c r="G125" s="35" t="str">
        <f>VLOOKUP(A125,'Flybase batch'!$A:$E,4,FALSE)</f>
        <v>-</v>
      </c>
      <c r="H125" s="35" t="s">
        <v>13609</v>
      </c>
      <c r="I125" s="35" t="s">
        <v>15307</v>
      </c>
      <c r="J125" s="35" t="s">
        <v>9</v>
      </c>
      <c r="K125" s="30" t="str">
        <f>VLOOKUP(A125,'SignalP unique values'!A:D,2,FALSE)</f>
        <v>Y</v>
      </c>
      <c r="L125" s="30" t="str">
        <f>VLOOKUP(A125,'SignalP unique values'!A:D,3,FALSE)</f>
        <v>between 18 and 19</v>
      </c>
      <c r="M125" s="30" t="str">
        <f>VLOOKUP(A125,'SignalP unique values'!A:D,4,FALSE)</f>
        <v>ANA-QFD</v>
      </c>
      <c r="N125" s="26" t="s">
        <v>6315</v>
      </c>
      <c r="O125" s="28">
        <v>-1</v>
      </c>
      <c r="P125" s="28">
        <v>-1</v>
      </c>
      <c r="Q125" s="28">
        <v>-1</v>
      </c>
      <c r="R125" s="27">
        <v>1</v>
      </c>
      <c r="S125" s="28">
        <v>-1</v>
      </c>
      <c r="T125" s="28">
        <v>-1</v>
      </c>
      <c r="U125" s="28">
        <v>-1</v>
      </c>
      <c r="V125" s="28">
        <v>-1</v>
      </c>
      <c r="W125" s="28">
        <v>-1</v>
      </c>
      <c r="X125" s="28">
        <v>-1</v>
      </c>
      <c r="Y125" s="28">
        <v>-1</v>
      </c>
      <c r="Z125" s="28">
        <v>-1</v>
      </c>
      <c r="AA125" s="28">
        <v>-1</v>
      </c>
      <c r="AB125" s="28">
        <v>-1</v>
      </c>
      <c r="AC125" s="25" t="s">
        <v>8781</v>
      </c>
      <c r="AD125" s="28" t="s">
        <v>8782</v>
      </c>
      <c r="AE125" s="28" t="s">
        <v>8783</v>
      </c>
      <c r="AF125" s="28" t="s">
        <v>8784</v>
      </c>
      <c r="AG125" s="27" t="s">
        <v>8785</v>
      </c>
      <c r="AH125" s="28" t="s">
        <v>8786</v>
      </c>
      <c r="AI125" s="28" t="s">
        <v>8787</v>
      </c>
      <c r="AJ125" s="28" t="s">
        <v>6562</v>
      </c>
      <c r="AK125" s="28" t="s">
        <v>8788</v>
      </c>
      <c r="AL125" s="28" t="s">
        <v>8789</v>
      </c>
      <c r="AM125" s="28" t="s">
        <v>6552</v>
      </c>
      <c r="AN125" s="28" t="s">
        <v>8790</v>
      </c>
      <c r="AO125" s="28" t="s">
        <v>8791</v>
      </c>
      <c r="AP125" s="28" t="s">
        <v>8792</v>
      </c>
      <c r="AQ125" s="28" t="s">
        <v>8793</v>
      </c>
    </row>
    <row r="126" spans="1:43" ht="13.5" customHeight="1">
      <c r="A126" s="25" t="s">
        <v>26</v>
      </c>
      <c r="B126" s="26" t="str">
        <f>HYPERLINK("http://flybase.org/reports/"&amp;VLOOKUP(Table3[[#This Row],[gene]],'Flybqse ID for link'!A:B,2,FALSE)&amp;".html",Table3[[#This Row],[gene]])</f>
        <v>CG18730</v>
      </c>
      <c r="C126" s="25">
        <v>0</v>
      </c>
      <c r="D126" s="25" t="str">
        <f>VLOOKUP(A126,'Flybase batch'!$A:$E,2,FALSE)</f>
        <v>Amylase proximal</v>
      </c>
      <c r="E126" s="25">
        <f>COUNTIF('Genes Expressed in larvae only'!A:A,Table3[[#This Row],[gene]])</f>
        <v>0</v>
      </c>
      <c r="F126" s="35" t="str">
        <f>VLOOKUP(A126,'Flybase batch'!$A:$E,3,FALSE)</f>
        <v>carbohydrate metabolic process</v>
      </c>
      <c r="G126" s="35" t="str">
        <f>VLOOKUP(A126,'Flybase batch'!$A:$E,4,FALSE)</f>
        <v>extracellular region</v>
      </c>
      <c r="H126" s="35" t="s">
        <v>13616</v>
      </c>
      <c r="I126" s="35" t="s">
        <v>15307</v>
      </c>
      <c r="J126" s="35" t="s">
        <v>9</v>
      </c>
      <c r="K126" s="30" t="str">
        <f>VLOOKUP(A126,'SignalP unique values'!A:D,2,FALSE)</f>
        <v>Y</v>
      </c>
      <c r="L126" s="30" t="str">
        <f>VLOOKUP(A126,'SignalP unique values'!A:D,3,FALSE)</f>
        <v>between 18 and 19</v>
      </c>
      <c r="M126" s="30" t="str">
        <f>VLOOKUP(A126,'SignalP unique values'!A:D,4,FALSE)</f>
        <v>ANA-QFD</v>
      </c>
      <c r="N126" s="26" t="s">
        <v>6315</v>
      </c>
      <c r="O126" s="28">
        <v>-1</v>
      </c>
      <c r="P126" s="28">
        <v>-1</v>
      </c>
      <c r="Q126" s="28">
        <v>-1</v>
      </c>
      <c r="R126" s="27">
        <v>1</v>
      </c>
      <c r="S126" s="28">
        <v>-1</v>
      </c>
      <c r="T126" s="28">
        <v>-1</v>
      </c>
      <c r="U126" s="28">
        <v>-1</v>
      </c>
      <c r="V126" s="28">
        <v>-1</v>
      </c>
      <c r="W126" s="28">
        <v>-1</v>
      </c>
      <c r="X126" s="28">
        <v>-1</v>
      </c>
      <c r="Y126" s="28">
        <v>-1</v>
      </c>
      <c r="Z126" s="28">
        <v>-1</v>
      </c>
      <c r="AA126" s="28">
        <v>-1</v>
      </c>
      <c r="AB126" s="28">
        <v>-1</v>
      </c>
      <c r="AC126" s="25" t="s">
        <v>8781</v>
      </c>
      <c r="AD126" s="28" t="s">
        <v>8782</v>
      </c>
      <c r="AE126" s="28" t="s">
        <v>8783</v>
      </c>
      <c r="AF126" s="28" t="s">
        <v>8784</v>
      </c>
      <c r="AG126" s="27" t="s">
        <v>8785</v>
      </c>
      <c r="AH126" s="28" t="s">
        <v>8786</v>
      </c>
      <c r="AI126" s="28" t="s">
        <v>8787</v>
      </c>
      <c r="AJ126" s="28" t="s">
        <v>6562</v>
      </c>
      <c r="AK126" s="28" t="s">
        <v>8788</v>
      </c>
      <c r="AL126" s="28" t="s">
        <v>8789</v>
      </c>
      <c r="AM126" s="28" t="s">
        <v>6552</v>
      </c>
      <c r="AN126" s="28" t="s">
        <v>8790</v>
      </c>
      <c r="AO126" s="28" t="s">
        <v>8791</v>
      </c>
      <c r="AP126" s="28" t="s">
        <v>8792</v>
      </c>
      <c r="AQ126" s="28" t="s">
        <v>8793</v>
      </c>
    </row>
    <row r="127" spans="1:43" ht="13.5" customHeight="1">
      <c r="A127" s="25" t="s">
        <v>468</v>
      </c>
      <c r="B127" s="26" t="str">
        <f>HYPERLINK("http://flybase.org/reports/"&amp;VLOOKUP(Table3[[#This Row],[gene]],'Flybqse ID for link'!A:B,2,FALSE)&amp;".html",Table3[[#This Row],[gene]])</f>
        <v>CG6847</v>
      </c>
      <c r="C127" s="25">
        <v>0</v>
      </c>
      <c r="D127" s="25" t="str">
        <f>VLOOKUP(A127,'Flybase batch'!$A:$E,2,FALSE)</f>
        <v>-</v>
      </c>
      <c r="E127" s="25">
        <f>COUNTIF('Genes Expressed in larvae only'!A:A,Table3[[#This Row],[gene]])</f>
        <v>0</v>
      </c>
      <c r="F127" s="35" t="str">
        <f>VLOOKUP(A127,'Flybase batch'!$A:$E,3,FALSE)</f>
        <v>lipid metabolic process</v>
      </c>
      <c r="G127" s="35" t="str">
        <f>VLOOKUP(A127,'Flybase batch'!$A:$E,4,FALSE)</f>
        <v>-</v>
      </c>
      <c r="H127" s="35" t="s">
        <v>13541</v>
      </c>
      <c r="I127" s="35" t="s">
        <v>15323</v>
      </c>
      <c r="J127" s="35" t="s">
        <v>9</v>
      </c>
      <c r="K127" s="30" t="str">
        <f>VLOOKUP(A127,'SignalP unique values'!A:D,2,FALSE)</f>
        <v>Y</v>
      </c>
      <c r="L127" s="30" t="str">
        <f>VLOOKUP(A127,'SignalP unique values'!A:D,3,FALSE)</f>
        <v>between 19 and 20</v>
      </c>
      <c r="M127" s="30" t="str">
        <f>VLOOKUP(A127,'SignalP unique values'!A:D,4,FALSE)</f>
        <v>VNA-IAQ</v>
      </c>
      <c r="N127" s="26" t="s">
        <v>5746</v>
      </c>
      <c r="O127" s="27">
        <v>1</v>
      </c>
      <c r="P127" s="25">
        <v>0</v>
      </c>
      <c r="Q127" s="27">
        <v>1</v>
      </c>
      <c r="R127" s="27">
        <v>1</v>
      </c>
      <c r="S127" s="27">
        <v>1</v>
      </c>
      <c r="T127" s="27">
        <v>1</v>
      </c>
      <c r="U127" s="25">
        <v>0</v>
      </c>
      <c r="V127" s="27">
        <v>1</v>
      </c>
      <c r="W127" s="25">
        <v>0</v>
      </c>
      <c r="X127" s="28">
        <v>-1</v>
      </c>
      <c r="Y127" s="25">
        <v>0</v>
      </c>
      <c r="Z127" s="27">
        <v>1</v>
      </c>
      <c r="AA127" s="27">
        <v>1</v>
      </c>
      <c r="AB127" s="25">
        <v>0</v>
      </c>
      <c r="AC127" s="25" t="s">
        <v>11924</v>
      </c>
      <c r="AD127" s="27" t="s">
        <v>11925</v>
      </c>
      <c r="AE127" s="25" t="s">
        <v>11926</v>
      </c>
      <c r="AF127" s="27" t="s">
        <v>11927</v>
      </c>
      <c r="AG127" s="27" t="s">
        <v>11928</v>
      </c>
      <c r="AH127" s="27" t="s">
        <v>11929</v>
      </c>
      <c r="AI127" s="27" t="s">
        <v>11930</v>
      </c>
      <c r="AJ127" s="25" t="s">
        <v>11931</v>
      </c>
      <c r="AK127" s="27" t="s">
        <v>11932</v>
      </c>
      <c r="AL127" s="25" t="s">
        <v>11933</v>
      </c>
      <c r="AM127" s="28" t="s">
        <v>7291</v>
      </c>
      <c r="AN127" s="25" t="s">
        <v>11934</v>
      </c>
      <c r="AO127" s="27" t="s">
        <v>11935</v>
      </c>
      <c r="AP127" s="27" t="s">
        <v>11936</v>
      </c>
      <c r="AQ127" s="25" t="s">
        <v>11937</v>
      </c>
    </row>
    <row r="128" spans="1:43" ht="13.5" customHeight="1">
      <c r="A128" s="25" t="s">
        <v>804</v>
      </c>
      <c r="B128" s="26" t="str">
        <f>HYPERLINK("http://flybase.org/reports/"&amp;VLOOKUP(Table3[[#This Row],[gene]],'Flybqse ID for link'!A:B,2,FALSE)&amp;".html",Table3[[#This Row],[gene]])</f>
        <v>CG15253</v>
      </c>
      <c r="C128" s="25">
        <v>0</v>
      </c>
      <c r="D128" s="25" t="str">
        <f>VLOOKUP(A128,'Flybase batch'!$A:$E,2,FALSE)</f>
        <v>-</v>
      </c>
      <c r="E128" s="25">
        <f>COUNTIF('Genes Expressed in larvae only'!A:A,Table3[[#This Row],[gene]])</f>
        <v>0</v>
      </c>
      <c r="F128" s="35" t="str">
        <f>VLOOKUP(A128,'Flybase batch'!$A:$E,3,FALSE)</f>
        <v>proteolysis</v>
      </c>
      <c r="G128" s="35" t="str">
        <f>VLOOKUP(A128,'Flybase batch'!$A:$E,4,FALSE)</f>
        <v>-</v>
      </c>
      <c r="H128" s="35" t="s">
        <v>13539</v>
      </c>
      <c r="I128" s="35" t="s">
        <v>15325</v>
      </c>
      <c r="J128" s="35" t="s">
        <v>9</v>
      </c>
      <c r="K128" s="30" t="str">
        <f>VLOOKUP(A128,'SignalP unique values'!A:D,2,FALSE)</f>
        <v>Y</v>
      </c>
      <c r="L128" s="30" t="str">
        <f>VLOOKUP(A128,'SignalP unique values'!A:D,3,FALSE)</f>
        <v>between 19 and 20</v>
      </c>
      <c r="M128" s="30" t="str">
        <f>VLOOKUP(A128,'SignalP unique values'!A:D,4,FALSE)</f>
        <v>AWA-APS</v>
      </c>
      <c r="N128" s="26" t="s">
        <v>6273</v>
      </c>
      <c r="O128" s="25">
        <v>0</v>
      </c>
      <c r="P128" s="25">
        <v>0</v>
      </c>
      <c r="Q128" s="25">
        <v>0</v>
      </c>
      <c r="R128" s="27">
        <v>1</v>
      </c>
      <c r="S128" s="25">
        <v>0</v>
      </c>
      <c r="T128" s="28">
        <v>-1</v>
      </c>
      <c r="U128" s="25">
        <v>0</v>
      </c>
      <c r="V128" s="25">
        <v>0</v>
      </c>
      <c r="W128" s="25">
        <v>0</v>
      </c>
      <c r="X128" s="25">
        <v>0</v>
      </c>
      <c r="Y128" s="25">
        <v>0</v>
      </c>
      <c r="Z128" s="25">
        <v>0</v>
      </c>
      <c r="AA128" s="25">
        <v>0</v>
      </c>
      <c r="AB128" s="25">
        <v>0</v>
      </c>
      <c r="AC128" s="25" t="s">
        <v>8344</v>
      </c>
      <c r="AD128" s="25" t="s">
        <v>8345</v>
      </c>
      <c r="AE128" s="25" t="s">
        <v>6540</v>
      </c>
      <c r="AF128" s="25" t="s">
        <v>8346</v>
      </c>
      <c r="AG128" s="27" t="s">
        <v>8347</v>
      </c>
      <c r="AH128" s="25" t="s">
        <v>8348</v>
      </c>
      <c r="AI128" s="28" t="s">
        <v>6469</v>
      </c>
      <c r="AJ128" s="25" t="s">
        <v>8191</v>
      </c>
      <c r="AK128" s="25" t="s">
        <v>7179</v>
      </c>
      <c r="AL128" s="25" t="s">
        <v>8349</v>
      </c>
      <c r="AM128" s="25" t="s">
        <v>7131</v>
      </c>
      <c r="AN128" s="25" t="s">
        <v>6518</v>
      </c>
      <c r="AO128" s="25" t="s">
        <v>6720</v>
      </c>
      <c r="AP128" s="25" t="s">
        <v>7417</v>
      </c>
      <c r="AQ128" s="25" t="s">
        <v>7042</v>
      </c>
    </row>
    <row r="129" spans="1:43" ht="13.5" customHeight="1">
      <c r="A129" s="25" t="s">
        <v>182</v>
      </c>
      <c r="B129" s="26" t="str">
        <f>HYPERLINK("http://flybase.org/reports/"&amp;VLOOKUP(Table3[[#This Row],[gene]],'Flybqse ID for link'!A:B,2,FALSE)&amp;".html",Table3[[#This Row],[gene]])</f>
        <v>CG9116</v>
      </c>
      <c r="C129" s="25">
        <v>0</v>
      </c>
      <c r="D129" s="25" t="str">
        <f>VLOOKUP(A129,'Flybase batch'!$A:$E,2,FALSE)</f>
        <v>Lysozyme P</v>
      </c>
      <c r="E129" s="25">
        <f>COUNTIF('Genes Expressed in larvae only'!A:A,Table3[[#This Row],[gene]])</f>
        <v>0</v>
      </c>
      <c r="F129" s="35" t="str">
        <f>VLOOKUP(A129,'Flybase batch'!$A:$E,3,FALSE)</f>
        <v>antimicrobial humoral response cell wall macromolecule catabolic process</v>
      </c>
      <c r="G129" s="35" t="str">
        <f>VLOOKUP(A129,'Flybase batch'!$A:$E,4,FALSE)</f>
        <v>-</v>
      </c>
      <c r="H129" s="35" t="s">
        <v>13565</v>
      </c>
      <c r="I129" s="35" t="s">
        <v>15324</v>
      </c>
      <c r="J129" s="35" t="s">
        <v>9</v>
      </c>
      <c r="K129" s="30" t="str">
        <f>VLOOKUP(A129,'SignalP unique values'!A:D,2,FALSE)</f>
        <v>Y</v>
      </c>
      <c r="L129" s="30" t="str">
        <f>VLOOKUP(A129,'SignalP unique values'!A:D,3,FALSE)</f>
        <v>between 19 and 20</v>
      </c>
      <c r="M129" s="30" t="str">
        <f>VLOOKUP(A129,'SignalP unique values'!A:D,4,FALSE)</f>
        <v>TQA-RTM</v>
      </c>
      <c r="N129" s="26" t="s">
        <v>6231</v>
      </c>
      <c r="O129" s="28">
        <v>-1</v>
      </c>
      <c r="P129" s="28">
        <v>-1</v>
      </c>
      <c r="Q129" s="25">
        <v>0</v>
      </c>
      <c r="R129" s="28">
        <v>-1</v>
      </c>
      <c r="S129" s="28">
        <v>-1</v>
      </c>
      <c r="T129" s="28">
        <v>-1</v>
      </c>
      <c r="U129" s="28">
        <v>-1</v>
      </c>
      <c r="V129" s="28">
        <v>-1</v>
      </c>
      <c r="W129" s="28">
        <v>-1</v>
      </c>
      <c r="X129" s="28">
        <v>-1</v>
      </c>
      <c r="Y129" s="28">
        <v>-1</v>
      </c>
      <c r="Z129" s="25">
        <v>0</v>
      </c>
      <c r="AA129" s="25">
        <v>0</v>
      </c>
      <c r="AB129" s="27">
        <v>1</v>
      </c>
      <c r="AC129" s="25" t="s">
        <v>12801</v>
      </c>
      <c r="AD129" s="28" t="s">
        <v>8746</v>
      </c>
      <c r="AE129" s="28" t="s">
        <v>12802</v>
      </c>
      <c r="AF129" s="25" t="s">
        <v>12803</v>
      </c>
      <c r="AG129" s="28" t="s">
        <v>12804</v>
      </c>
      <c r="AH129" s="28" t="s">
        <v>6453</v>
      </c>
      <c r="AI129" s="28" t="s">
        <v>12805</v>
      </c>
      <c r="AJ129" s="28" t="s">
        <v>7479</v>
      </c>
      <c r="AK129" s="28" t="s">
        <v>7110</v>
      </c>
      <c r="AL129" s="28" t="s">
        <v>8184</v>
      </c>
      <c r="AM129" s="28" t="s">
        <v>8981</v>
      </c>
      <c r="AN129" s="28" t="s">
        <v>8337</v>
      </c>
      <c r="AO129" s="25" t="s">
        <v>12806</v>
      </c>
      <c r="AP129" s="25" t="s">
        <v>12807</v>
      </c>
      <c r="AQ129" s="27" t="s">
        <v>12808</v>
      </c>
    </row>
    <row r="130" spans="1:43" ht="13.5" customHeight="1">
      <c r="A130" s="25" t="s">
        <v>564</v>
      </c>
      <c r="B130" s="26" t="str">
        <f>HYPERLINK("http://flybase.org/reports/"&amp;VLOOKUP(Table3[[#This Row],[gene]],'Flybqse ID for link'!A:B,2,FALSE)&amp;".html",Table3[[#This Row],[gene]])</f>
        <v>CG8774</v>
      </c>
      <c r="C130" s="25">
        <v>0</v>
      </c>
      <c r="D130" s="25" t="str">
        <f>VLOOKUP(A130,'Flybase batch'!$A:$E,2,FALSE)</f>
        <v>-</v>
      </c>
      <c r="E130" s="25">
        <f>COUNTIF('Genes Expressed in larvae only'!A:A,Table3[[#This Row],[gene]])</f>
        <v>0</v>
      </c>
      <c r="F130" s="35" t="str">
        <f>VLOOKUP(A130,'Flybase batch'!$A:$E,3,FALSE)</f>
        <v>proteolysis</v>
      </c>
      <c r="G130" s="35" t="str">
        <f>VLOOKUP(A130,'Flybase batch'!$A:$E,4,FALSE)</f>
        <v>-</v>
      </c>
      <c r="H130" s="35" t="s">
        <v>13571</v>
      </c>
      <c r="I130" s="35" t="s">
        <v>15310</v>
      </c>
      <c r="J130" s="35" t="s">
        <v>9</v>
      </c>
      <c r="K130" s="30" t="str">
        <f>VLOOKUP(A130,'SignalP unique values'!A:D,2,FALSE)</f>
        <v>Y</v>
      </c>
      <c r="L130" s="30" t="str">
        <f>VLOOKUP(A130,'SignalP unique values'!A:D,3,FALSE)</f>
        <v>between 22 and 23</v>
      </c>
      <c r="M130" s="30" t="str">
        <f>VLOOKUP(A130,'SignalP unique values'!A:D,4,FALSE)</f>
        <v>ATA-TVV</v>
      </c>
      <c r="N130" s="26" t="s">
        <v>6053</v>
      </c>
      <c r="O130" s="28">
        <v>-1</v>
      </c>
      <c r="P130" s="28">
        <v>-1</v>
      </c>
      <c r="Q130" s="28">
        <v>-1</v>
      </c>
      <c r="R130" s="27">
        <v>1</v>
      </c>
      <c r="S130" s="27">
        <v>1</v>
      </c>
      <c r="T130" s="28">
        <v>-1</v>
      </c>
      <c r="U130" s="28">
        <v>-1</v>
      </c>
      <c r="V130" s="28">
        <v>-1</v>
      </c>
      <c r="W130" s="27">
        <v>1</v>
      </c>
      <c r="X130" s="28">
        <v>-1</v>
      </c>
      <c r="Y130" s="28">
        <v>-1</v>
      </c>
      <c r="Z130" s="28">
        <v>-1</v>
      </c>
      <c r="AA130" s="28">
        <v>-1</v>
      </c>
      <c r="AB130" s="28">
        <v>-1</v>
      </c>
      <c r="AC130" s="25" t="s">
        <v>12639</v>
      </c>
      <c r="AD130" s="28" t="s">
        <v>7126</v>
      </c>
      <c r="AE130" s="28" t="s">
        <v>6715</v>
      </c>
      <c r="AF130" s="28" t="s">
        <v>8341</v>
      </c>
      <c r="AG130" s="27" t="s">
        <v>12640</v>
      </c>
      <c r="AH130" s="27" t="s">
        <v>12641</v>
      </c>
      <c r="AI130" s="28" t="s">
        <v>12642</v>
      </c>
      <c r="AJ130" s="28" t="s">
        <v>6711</v>
      </c>
      <c r="AK130" s="28" t="s">
        <v>8951</v>
      </c>
      <c r="AL130" s="27" t="s">
        <v>12643</v>
      </c>
      <c r="AM130" s="28" t="s">
        <v>11587</v>
      </c>
      <c r="AN130" s="28" t="s">
        <v>12644</v>
      </c>
      <c r="AO130" s="28" t="s">
        <v>6430</v>
      </c>
      <c r="AP130" s="28" t="s">
        <v>7179</v>
      </c>
      <c r="AQ130" s="28" t="s">
        <v>12645</v>
      </c>
    </row>
    <row r="131" spans="1:43" ht="13.5" customHeight="1">
      <c r="A131" s="25" t="s">
        <v>688</v>
      </c>
      <c r="B131" s="26" t="str">
        <f>HYPERLINK("http://flybase.org/reports/"&amp;VLOOKUP(Table3[[#This Row],[gene]],'Flybqse ID for link'!A:B,2,FALSE)&amp;".html",Table3[[#This Row],[gene]])</f>
        <v>CG10992</v>
      </c>
      <c r="C131" s="25">
        <v>0</v>
      </c>
      <c r="D131" s="25" t="str">
        <f>VLOOKUP(A131,'Flybase batch'!$A:$E,2,FALSE)</f>
        <v>Cathepsin B1</v>
      </c>
      <c r="E131" s="25">
        <f>COUNTIF('Genes Expressed in larvae only'!A:A,Table3[[#This Row],[gene]])</f>
        <v>0</v>
      </c>
      <c r="F131" s="35" t="str">
        <f>VLOOKUP(A131,'Flybase batch'!$A:$E,3,FALSE)</f>
        <v>autophagic cell death salivary gland cell autophagic cell death proteolysis regulation of catalytic activity</v>
      </c>
      <c r="G131" s="35" t="str">
        <f>VLOOKUP(A131,'Flybase batch'!$A:$E,4,FALSE)</f>
        <v>-</v>
      </c>
      <c r="H131" s="35" t="s">
        <v>13553</v>
      </c>
      <c r="I131" s="35" t="s">
        <v>15319</v>
      </c>
      <c r="J131" s="35" t="s">
        <v>9</v>
      </c>
      <c r="K131" s="30" t="str">
        <f>VLOOKUP(A131,'SignalP unique values'!A:D,2,FALSE)</f>
        <v>Y</v>
      </c>
      <c r="L131" s="30" t="str">
        <f>VLOOKUP(A131,'SignalP unique values'!A:D,3,FALSE)</f>
        <v>between 19 and 20</v>
      </c>
      <c r="M131" s="30" t="str">
        <f>VLOOKUP(A131,'SignalP unique values'!A:D,4,FALSE)</f>
        <v>TSG-EPS</v>
      </c>
      <c r="N131" s="26" t="s">
        <v>6064</v>
      </c>
      <c r="O131" s="28">
        <v>-1</v>
      </c>
      <c r="P131" s="27">
        <v>1</v>
      </c>
      <c r="Q131" s="27">
        <v>1</v>
      </c>
      <c r="R131" s="27">
        <v>1</v>
      </c>
      <c r="S131" s="27">
        <v>1</v>
      </c>
      <c r="T131" s="27">
        <v>1</v>
      </c>
      <c r="U131" s="28">
        <v>-1</v>
      </c>
      <c r="V131" s="28">
        <v>-1</v>
      </c>
      <c r="W131" s="27">
        <v>1</v>
      </c>
      <c r="X131" s="27">
        <v>1</v>
      </c>
      <c r="Y131" s="25">
        <v>0</v>
      </c>
      <c r="Z131" s="28">
        <v>-1</v>
      </c>
      <c r="AA131" s="27">
        <v>1</v>
      </c>
      <c r="AB131" s="27">
        <v>1</v>
      </c>
      <c r="AC131" s="25" t="s">
        <v>6879</v>
      </c>
      <c r="AD131" s="28" t="s">
        <v>6880</v>
      </c>
      <c r="AE131" s="27" t="s">
        <v>6881</v>
      </c>
      <c r="AF131" s="27" t="s">
        <v>6882</v>
      </c>
      <c r="AG131" s="27" t="s">
        <v>6883</v>
      </c>
      <c r="AH131" s="27" t="s">
        <v>6884</v>
      </c>
      <c r="AI131" s="27" t="s">
        <v>6885</v>
      </c>
      <c r="AJ131" s="28" t="s">
        <v>6886</v>
      </c>
      <c r="AK131" s="28" t="s">
        <v>6887</v>
      </c>
      <c r="AL131" s="27" t="s">
        <v>6888</v>
      </c>
      <c r="AM131" s="27" t="s">
        <v>6889</v>
      </c>
      <c r="AN131" s="25" t="s">
        <v>6890</v>
      </c>
      <c r="AO131" s="28" t="s">
        <v>6891</v>
      </c>
      <c r="AP131" s="27" t="s">
        <v>6892</v>
      </c>
      <c r="AQ131" s="27" t="s">
        <v>6893</v>
      </c>
    </row>
    <row r="132" spans="1:43" ht="13.5" customHeight="1">
      <c r="A132" s="25" t="s">
        <v>139</v>
      </c>
      <c r="B132" s="26" t="str">
        <f>HYPERLINK("http://flybase.org/reports/"&amp;VLOOKUP(Table3[[#This Row],[gene]],'Flybqse ID for link'!A:B,2,FALSE)&amp;".html",Table3[[#This Row],[gene]])</f>
        <v>CG8694</v>
      </c>
      <c r="C132" s="25">
        <v>0</v>
      </c>
      <c r="D132" s="25" t="str">
        <f>VLOOKUP(A132,'Flybase batch'!$A:$E,2,FALSE)</f>
        <v>Maltase A2</v>
      </c>
      <c r="E132" s="25">
        <f>COUNTIF('Genes Expressed in larvae only'!A:A,Table3[[#This Row],[gene]])</f>
        <v>0</v>
      </c>
      <c r="F132" s="35" t="str">
        <f>VLOOKUP(A132,'Flybase batch'!$A:$E,3,FALSE)</f>
        <v>glucose metabolic process carbohydrate metabolic process</v>
      </c>
      <c r="G132" s="35" t="str">
        <f>VLOOKUP(A132,'Flybase batch'!$A:$E,4,FALSE)</f>
        <v>-</v>
      </c>
      <c r="H132" s="35" t="s">
        <v>13724</v>
      </c>
      <c r="I132" s="35" t="s">
        <v>15306</v>
      </c>
      <c r="J132" s="35" t="s">
        <v>9</v>
      </c>
      <c r="K132" s="30" t="str">
        <f>VLOOKUP(A132,'SignalP unique values'!A:D,2,FALSE)</f>
        <v>Y</v>
      </c>
      <c r="L132" s="30" t="str">
        <f>VLOOKUP(A132,'SignalP unique values'!A:D,3,FALSE)</f>
        <v>between 23 and 24</v>
      </c>
      <c r="M132" s="30" t="str">
        <f>VLOOKUP(A132,'SignalP unique values'!A:D,4,FALSE)</f>
        <v>GTA-DID</v>
      </c>
      <c r="N132" s="26" t="s">
        <v>5925</v>
      </c>
      <c r="O132" s="28">
        <v>-1</v>
      </c>
      <c r="P132" s="28">
        <v>-1</v>
      </c>
      <c r="Q132" s="28">
        <v>-1</v>
      </c>
      <c r="R132" s="27">
        <v>1</v>
      </c>
      <c r="S132" s="27">
        <v>1</v>
      </c>
      <c r="T132" s="28">
        <v>-1</v>
      </c>
      <c r="U132" s="28">
        <v>-1</v>
      </c>
      <c r="V132" s="28">
        <v>-1</v>
      </c>
      <c r="W132" s="28">
        <v>-1</v>
      </c>
      <c r="X132" s="28">
        <v>-1</v>
      </c>
      <c r="Y132" s="28">
        <v>-1</v>
      </c>
      <c r="Z132" s="28">
        <v>-1</v>
      </c>
      <c r="AA132" s="28">
        <v>-1</v>
      </c>
      <c r="AB132" s="28">
        <v>-1</v>
      </c>
      <c r="AC132" s="25" t="s">
        <v>12597</v>
      </c>
      <c r="AD132" s="28" t="s">
        <v>6546</v>
      </c>
      <c r="AE132" s="28" t="s">
        <v>8760</v>
      </c>
      <c r="AF132" s="28" t="s">
        <v>7116</v>
      </c>
      <c r="AG132" s="27" t="s">
        <v>12598</v>
      </c>
      <c r="AH132" s="27" t="s">
        <v>12599</v>
      </c>
      <c r="AI132" s="28" t="s">
        <v>12600</v>
      </c>
      <c r="AJ132" s="28" t="s">
        <v>6430</v>
      </c>
      <c r="AK132" s="28" t="s">
        <v>7401</v>
      </c>
      <c r="AL132" s="28" t="s">
        <v>8229</v>
      </c>
      <c r="AM132" s="28" t="s">
        <v>7409</v>
      </c>
      <c r="AN132" s="28" t="s">
        <v>9840</v>
      </c>
      <c r="AO132" s="28" t="s">
        <v>6798</v>
      </c>
      <c r="AP132" s="28" t="s">
        <v>12601</v>
      </c>
      <c r="AQ132" s="28" t="s">
        <v>12602</v>
      </c>
    </row>
    <row r="133" spans="1:43" ht="13.5" customHeight="1">
      <c r="A133" s="25" t="s">
        <v>653</v>
      </c>
      <c r="B133" s="26" t="str">
        <f>HYPERLINK("http://flybase.org/reports/"&amp;VLOOKUP(Table3[[#This Row],[gene]],'Flybqse ID for link'!A:B,2,FALSE)&amp;".html",Table3[[#This Row],[gene]])</f>
        <v>CG3344</v>
      </c>
      <c r="C133" s="25">
        <v>0</v>
      </c>
      <c r="D133" s="25" t="str">
        <f>VLOOKUP(A133,'Flybase batch'!$A:$E,2,FALSE)</f>
        <v>-</v>
      </c>
      <c r="E133" s="25">
        <f>COUNTIF('Genes Expressed in larvae only'!A:A,Table3[[#This Row],[gene]])</f>
        <v>0</v>
      </c>
      <c r="F133" s="35" t="str">
        <f>VLOOKUP(A133,'Flybase batch'!$A:$E,3,FALSE)</f>
        <v>proteolysis</v>
      </c>
      <c r="G133" s="35" t="str">
        <f>VLOOKUP(A133,'Flybase batch'!$A:$E,4,FALSE)</f>
        <v>-</v>
      </c>
      <c r="H133" s="35" t="s">
        <v>13638</v>
      </c>
      <c r="I133" s="35" t="s">
        <v>15331</v>
      </c>
      <c r="J133" s="35" t="s">
        <v>9</v>
      </c>
      <c r="K133" s="30" t="str">
        <f>VLOOKUP(A133,'SignalP unique values'!A:D,2,FALSE)</f>
        <v>Y</v>
      </c>
      <c r="L133" s="30" t="str">
        <f>VLOOKUP(A133,'SignalP unique values'!A:D,3,FALSE)</f>
        <v>between 23 and 24</v>
      </c>
      <c r="M133" s="30" t="str">
        <f>VLOOKUP(A133,'SignalP unique values'!A:D,4,FALSE)</f>
        <v>VDA-RKG</v>
      </c>
      <c r="N133" s="26" t="s">
        <v>6082</v>
      </c>
      <c r="O133" s="28">
        <v>-1</v>
      </c>
      <c r="P133" s="28">
        <v>-1</v>
      </c>
      <c r="Q133" s="28">
        <v>-1</v>
      </c>
      <c r="R133" s="27">
        <v>1</v>
      </c>
      <c r="S133" s="28">
        <v>-1</v>
      </c>
      <c r="T133" s="28">
        <v>-1</v>
      </c>
      <c r="U133" s="28">
        <v>-1</v>
      </c>
      <c r="V133" s="28">
        <v>-1</v>
      </c>
      <c r="W133" s="28">
        <v>-1</v>
      </c>
      <c r="X133" s="28">
        <v>-1</v>
      </c>
      <c r="Y133" s="28">
        <v>-1</v>
      </c>
      <c r="Z133" s="28">
        <v>-1</v>
      </c>
      <c r="AA133" s="28">
        <v>-1</v>
      </c>
      <c r="AB133" s="28">
        <v>-1</v>
      </c>
      <c r="AC133" s="25" t="s">
        <v>10176</v>
      </c>
      <c r="AD133" s="28" t="s">
        <v>7809</v>
      </c>
      <c r="AE133" s="28" t="s">
        <v>8811</v>
      </c>
      <c r="AF133" s="28" t="s">
        <v>10177</v>
      </c>
      <c r="AG133" s="27" t="s">
        <v>10178</v>
      </c>
      <c r="AH133" s="28" t="s">
        <v>10179</v>
      </c>
      <c r="AI133" s="28" t="s">
        <v>10180</v>
      </c>
      <c r="AJ133" s="28" t="s">
        <v>6472</v>
      </c>
      <c r="AK133" s="28" t="s">
        <v>8060</v>
      </c>
      <c r="AL133" s="28" t="s">
        <v>9288</v>
      </c>
      <c r="AM133" s="28" t="s">
        <v>9961</v>
      </c>
      <c r="AN133" s="28" t="s">
        <v>6662</v>
      </c>
      <c r="AO133" s="28" t="s">
        <v>7650</v>
      </c>
      <c r="AP133" s="28" t="s">
        <v>10181</v>
      </c>
      <c r="AQ133" s="28" t="s">
        <v>10182</v>
      </c>
    </row>
    <row r="134" spans="1:43" ht="13.5" customHeight="1">
      <c r="A134" s="25" t="s">
        <v>1087</v>
      </c>
      <c r="B134" s="26" t="str">
        <f>HYPERLINK("http://flybase.org/reports/"&amp;VLOOKUP(Table3[[#This Row],[gene]],'Flybqse ID for link'!A:B,2,FALSE)&amp;".html",Table3[[#This Row],[gene]])</f>
        <v>CG14642</v>
      </c>
      <c r="C134" s="25">
        <v>0</v>
      </c>
      <c r="D134" s="25" t="str">
        <f>VLOOKUP(A134,'Flybase batch'!$A:$E,2,FALSE)</f>
        <v>-</v>
      </c>
      <c r="E134" s="25">
        <f>COUNTIF('Genes Expressed in larvae only'!A:A,Table3[[#This Row],[gene]])</f>
        <v>0</v>
      </c>
      <c r="F134" s="35" t="str">
        <f>VLOOKUP(A134,'Flybase batch'!$A:$E,3,FALSE)</f>
        <v>proteolysis</v>
      </c>
      <c r="G134" s="35" t="str">
        <f>VLOOKUP(A134,'Flybase batch'!$A:$E,4,FALSE)</f>
        <v>-</v>
      </c>
      <c r="H134" s="35" t="s">
        <v>13531</v>
      </c>
      <c r="I134" s="35" t="s">
        <v>15321</v>
      </c>
      <c r="J134" s="35" t="s">
        <v>13842</v>
      </c>
      <c r="K134" s="30" t="str">
        <f>VLOOKUP(A134,'SignalP unique values'!A:D,2,FALSE)</f>
        <v>Y</v>
      </c>
      <c r="L134" s="30" t="str">
        <f>VLOOKUP(A134,'SignalP unique values'!A:D,3,FALSE)</f>
        <v>between 23 and 24</v>
      </c>
      <c r="M134" s="30" t="str">
        <f>VLOOKUP(A134,'SignalP unique values'!A:D,4,FALSE)</f>
        <v>THT-QRL</v>
      </c>
      <c r="N134" s="26" t="s">
        <v>6153</v>
      </c>
      <c r="O134" s="28">
        <v>-1</v>
      </c>
      <c r="P134" s="25">
        <v>0</v>
      </c>
      <c r="Q134" s="28">
        <v>-1</v>
      </c>
      <c r="R134" s="25">
        <v>0</v>
      </c>
      <c r="S134" s="28">
        <v>-1</v>
      </c>
      <c r="T134" s="27">
        <v>1</v>
      </c>
      <c r="U134" s="28">
        <v>-1</v>
      </c>
      <c r="V134" s="27">
        <v>1</v>
      </c>
      <c r="W134" s="28">
        <v>-1</v>
      </c>
      <c r="X134" s="27">
        <v>1</v>
      </c>
      <c r="Y134" s="27">
        <v>1</v>
      </c>
      <c r="Z134" s="28">
        <v>-1</v>
      </c>
      <c r="AA134" s="25">
        <v>0</v>
      </c>
      <c r="AB134" s="25">
        <v>0</v>
      </c>
      <c r="AC134" s="25" t="s">
        <v>8105</v>
      </c>
      <c r="AD134" s="28" t="s">
        <v>8106</v>
      </c>
      <c r="AE134" s="25" t="s">
        <v>8107</v>
      </c>
      <c r="AF134" s="28" t="s">
        <v>8108</v>
      </c>
      <c r="AG134" s="25" t="s">
        <v>8109</v>
      </c>
      <c r="AH134" s="28" t="s">
        <v>8110</v>
      </c>
      <c r="AI134" s="27" t="s">
        <v>8111</v>
      </c>
      <c r="AJ134" s="28" t="s">
        <v>6719</v>
      </c>
      <c r="AK134" s="27" t="s">
        <v>8112</v>
      </c>
      <c r="AL134" s="28" t="s">
        <v>8113</v>
      </c>
      <c r="AM134" s="27" t="s">
        <v>8114</v>
      </c>
      <c r="AN134" s="27" t="s">
        <v>8115</v>
      </c>
      <c r="AO134" s="28" t="s">
        <v>8116</v>
      </c>
      <c r="AP134" s="25" t="s">
        <v>8117</v>
      </c>
      <c r="AQ134" s="25" t="s">
        <v>8118</v>
      </c>
    </row>
    <row r="135" spans="1:43" ht="13.5" customHeight="1">
      <c r="A135" s="25" t="s">
        <v>327</v>
      </c>
      <c r="B135" s="26" t="str">
        <f>HYPERLINK("http://flybase.org/reports/"&amp;VLOOKUP(Table3[[#This Row],[gene]],'Flybqse ID for link'!A:B,2,FALSE)&amp;".html",Table3[[#This Row],[gene]])</f>
        <v>CG11029</v>
      </c>
      <c r="C135" s="25">
        <v>0</v>
      </c>
      <c r="D135" s="25" t="str">
        <f>VLOOKUP(A135,'Flybase batch'!$A:$E,2,FALSE)</f>
        <v>-</v>
      </c>
      <c r="E135" s="25">
        <f>COUNTIF('Genes Expressed in larvae only'!A:A,Table3[[#This Row],[gene]])</f>
        <v>0</v>
      </c>
      <c r="F135" s="35" t="str">
        <f>VLOOKUP(A135,'Flybase batch'!$A:$E,3,FALSE)</f>
        <v>lipid metabolic process</v>
      </c>
      <c r="G135" s="35" t="str">
        <f>VLOOKUP(A135,'Flybase batch'!$A:$E,4,FALSE)</f>
        <v>-</v>
      </c>
      <c r="H135" s="35" t="s">
        <v>13555</v>
      </c>
      <c r="I135" s="35" t="s">
        <v>15313</v>
      </c>
      <c r="J135" s="35" t="s">
        <v>9</v>
      </c>
      <c r="K135" s="30" t="str">
        <f>VLOOKUP(A135,'SignalP unique values'!A:D,2,FALSE)</f>
        <v>Y</v>
      </c>
      <c r="L135" s="30" t="str">
        <f>VLOOKUP(A135,'SignalP unique values'!A:D,3,FALSE)</f>
        <v>between 23 and 24</v>
      </c>
      <c r="M135" s="30" t="str">
        <f>VLOOKUP(A135,'SignalP unique values'!A:D,4,FALSE)</f>
        <v>VSA-NRR</v>
      </c>
      <c r="N135" s="26" t="s">
        <v>5827</v>
      </c>
      <c r="O135" s="28">
        <v>-1</v>
      </c>
      <c r="P135" s="25">
        <v>0</v>
      </c>
      <c r="Q135" s="28">
        <v>-1</v>
      </c>
      <c r="R135" s="25">
        <v>0</v>
      </c>
      <c r="S135" s="28">
        <v>-1</v>
      </c>
      <c r="T135" s="28">
        <v>-1</v>
      </c>
      <c r="U135" s="28">
        <v>-1</v>
      </c>
      <c r="V135" s="28">
        <v>-1</v>
      </c>
      <c r="W135" s="28">
        <v>-1</v>
      </c>
      <c r="X135" s="28">
        <v>-1</v>
      </c>
      <c r="Y135" s="28">
        <v>-1</v>
      </c>
      <c r="Z135" s="28">
        <v>-1</v>
      </c>
      <c r="AA135" s="25">
        <v>0</v>
      </c>
      <c r="AB135" s="28">
        <v>-1</v>
      </c>
      <c r="AC135" s="25" t="s">
        <v>6909</v>
      </c>
      <c r="AD135" s="28" t="s">
        <v>6910</v>
      </c>
      <c r="AE135" s="25" t="s">
        <v>6911</v>
      </c>
      <c r="AF135" s="28" t="s">
        <v>6912</v>
      </c>
      <c r="AG135" s="25" t="s">
        <v>6913</v>
      </c>
      <c r="AH135" s="28" t="s">
        <v>6914</v>
      </c>
      <c r="AI135" s="28" t="s">
        <v>6915</v>
      </c>
      <c r="AJ135" s="28" t="s">
        <v>6916</v>
      </c>
      <c r="AK135" s="28" t="s">
        <v>6917</v>
      </c>
      <c r="AL135" s="28" t="s">
        <v>6918</v>
      </c>
      <c r="AM135" s="28" t="s">
        <v>6919</v>
      </c>
      <c r="AN135" s="28" t="s">
        <v>6920</v>
      </c>
      <c r="AO135" s="28" t="s">
        <v>6921</v>
      </c>
      <c r="AP135" s="25" t="s">
        <v>6922</v>
      </c>
      <c r="AQ135" s="28" t="s">
        <v>6923</v>
      </c>
    </row>
    <row r="136" spans="1:43" ht="13.5" customHeight="1">
      <c r="A136" s="25" t="s">
        <v>706</v>
      </c>
      <c r="B136" s="26" t="str">
        <f>HYPERLINK("http://flybase.org/reports/"&amp;VLOOKUP(Table3[[#This Row],[gene]],'Flybqse ID for link'!A:B,2,FALSE)&amp;".html",Table3[[#This Row],[gene]])</f>
        <v>CG3074</v>
      </c>
      <c r="C136" s="25">
        <v>0</v>
      </c>
      <c r="D136" s="25" t="str">
        <f>VLOOKUP(A136,'Flybase batch'!$A:$E,2,FALSE)</f>
        <v>Secreted Wg-interacting molecule</v>
      </c>
      <c r="E136" s="25">
        <f>COUNTIF('Genes Expressed in larvae only'!A:A,Table3[[#This Row],[gene]])</f>
        <v>0</v>
      </c>
      <c r="F136" s="35" t="str">
        <f>VLOOKUP(A136,'Flybase batch'!$A:$E,3,FALSE)</f>
        <v>positive regulation of Wnt receptor signaling pathway positive regulation of Wnt receptor signaling pathway by establishment of Wnt protein localization to extracellular region immune response proteolysis</v>
      </c>
      <c r="G136" s="35" t="str">
        <f>VLOOKUP(A136,'Flybase batch'!$A:$E,4,FALSE)</f>
        <v>chorion extracellular space</v>
      </c>
      <c r="H136" s="35" t="s">
        <v>13632</v>
      </c>
      <c r="I136" s="35" t="s">
        <v>15319</v>
      </c>
      <c r="J136" s="35" t="s">
        <v>9</v>
      </c>
      <c r="K136" s="30" t="str">
        <f>VLOOKUP(A136,'SignalP unique values'!A:D,2,FALSE)</f>
        <v>Y</v>
      </c>
      <c r="L136" s="30" t="str">
        <f>VLOOKUP(A136,'SignalP unique values'!A:D,3,FALSE)</f>
        <v>between 21 and 22</v>
      </c>
      <c r="M136" s="30" t="str">
        <f>VLOOKUP(A136,'SignalP unique values'!A:D,4,FALSE)</f>
        <v>ANA-LFD</v>
      </c>
      <c r="N136" s="26" t="s">
        <v>6393</v>
      </c>
      <c r="O136" s="28">
        <v>-1</v>
      </c>
      <c r="P136" s="25">
        <v>0</v>
      </c>
      <c r="Q136" s="27">
        <v>1</v>
      </c>
      <c r="R136" s="27">
        <v>1</v>
      </c>
      <c r="S136" s="27">
        <v>1</v>
      </c>
      <c r="T136" s="25">
        <v>0</v>
      </c>
      <c r="U136" s="28">
        <v>-1</v>
      </c>
      <c r="V136" s="28">
        <v>-1</v>
      </c>
      <c r="W136" s="27">
        <v>1</v>
      </c>
      <c r="X136" s="27">
        <v>1</v>
      </c>
      <c r="Y136" s="28">
        <v>-1</v>
      </c>
      <c r="Z136" s="28">
        <v>-1</v>
      </c>
      <c r="AA136" s="25">
        <v>0</v>
      </c>
      <c r="AB136" s="28">
        <v>-1</v>
      </c>
      <c r="AC136" s="25" t="s">
        <v>9429</v>
      </c>
      <c r="AD136" s="28" t="s">
        <v>9430</v>
      </c>
      <c r="AE136" s="25" t="s">
        <v>9431</v>
      </c>
      <c r="AF136" s="27" t="s">
        <v>9432</v>
      </c>
      <c r="AG136" s="27" t="s">
        <v>9433</v>
      </c>
      <c r="AH136" s="27" t="s">
        <v>9434</v>
      </c>
      <c r="AI136" s="25" t="s">
        <v>9435</v>
      </c>
      <c r="AJ136" s="28" t="s">
        <v>9436</v>
      </c>
      <c r="AK136" s="28" t="s">
        <v>9437</v>
      </c>
      <c r="AL136" s="27" t="s">
        <v>9438</v>
      </c>
      <c r="AM136" s="27" t="s">
        <v>9439</v>
      </c>
      <c r="AN136" s="28" t="s">
        <v>9440</v>
      </c>
      <c r="AO136" s="28" t="s">
        <v>9441</v>
      </c>
      <c r="AP136" s="25" t="s">
        <v>9442</v>
      </c>
      <c r="AQ136" s="28" t="s">
        <v>9443</v>
      </c>
    </row>
    <row r="137" spans="1:43" ht="13.5" customHeight="1">
      <c r="A137" s="25" t="s">
        <v>733</v>
      </c>
      <c r="B137" s="26" t="str">
        <f>HYPERLINK("http://flybase.org/reports/"&amp;VLOOKUP(Table3[[#This Row],[gene]],'Flybqse ID for link'!A:B,2,FALSE)&amp;".html",Table3[[#This Row],[gene]])</f>
        <v>CG6692</v>
      </c>
      <c r="C137" s="25">
        <v>0</v>
      </c>
      <c r="D137" s="25" t="str">
        <f>VLOOKUP(A137,'Flybase batch'!$A:$E,2,FALSE)</f>
        <v>Cysteine proteinase-1</v>
      </c>
      <c r="E137" s="25">
        <f>COUNTIF('Genes Expressed in larvae only'!A:A,Table3[[#This Row],[gene]])</f>
        <v>0</v>
      </c>
      <c r="F137" s="35" t="str">
        <f>VLOOKUP(A137,'Flybase batch'!$A:$E,3,FALSE)</f>
        <v>protein catabolic process autophagic cell death salivary gland cell autophagic cell death proteolysis</v>
      </c>
      <c r="G137" s="35" t="str">
        <f>VLOOKUP(A137,'Flybase batch'!$A:$E,4,FALSE)</f>
        <v>lysosome fusome</v>
      </c>
      <c r="H137" s="35" t="s">
        <v>13692</v>
      </c>
      <c r="I137" s="35" t="s">
        <v>15319</v>
      </c>
      <c r="J137" s="35" t="s">
        <v>9</v>
      </c>
      <c r="K137" s="30" t="str">
        <f>VLOOKUP(A137,'SignalP unique values'!A:D,2,FALSE)</f>
        <v>Y</v>
      </c>
      <c r="L137" s="30" t="str">
        <f>VLOOKUP(A137,'SignalP unique values'!A:D,3,FALSE)</f>
        <v>between 18 and 19</v>
      </c>
      <c r="M137" s="30" t="str">
        <f>VLOOKUP(A137,'SignalP unique values'!A:D,4,FALSE)</f>
        <v>AQA-VSF</v>
      </c>
      <c r="N137" s="26" t="s">
        <v>5828</v>
      </c>
      <c r="O137" s="28">
        <v>-1</v>
      </c>
      <c r="P137" s="27">
        <v>1</v>
      </c>
      <c r="Q137" s="28">
        <v>-1</v>
      </c>
      <c r="R137" s="27">
        <v>1</v>
      </c>
      <c r="S137" s="25">
        <v>0</v>
      </c>
      <c r="T137" s="25">
        <v>0</v>
      </c>
      <c r="U137" s="25">
        <v>0</v>
      </c>
      <c r="V137" s="28">
        <v>-1</v>
      </c>
      <c r="W137" s="27">
        <v>1</v>
      </c>
      <c r="X137" s="27">
        <v>1</v>
      </c>
      <c r="Y137" s="25">
        <v>0</v>
      </c>
      <c r="Z137" s="28">
        <v>-1</v>
      </c>
      <c r="AA137" s="27">
        <v>1</v>
      </c>
      <c r="AB137" s="28">
        <v>-1</v>
      </c>
      <c r="AC137" s="25" t="s">
        <v>11866</v>
      </c>
      <c r="AD137" s="28" t="s">
        <v>11867</v>
      </c>
      <c r="AE137" s="27" t="s">
        <v>11868</v>
      </c>
      <c r="AF137" s="28" t="s">
        <v>11869</v>
      </c>
      <c r="AG137" s="27" t="s">
        <v>11870</v>
      </c>
      <c r="AH137" s="25" t="s">
        <v>11871</v>
      </c>
      <c r="AI137" s="25" t="s">
        <v>11872</v>
      </c>
      <c r="AJ137" s="25" t="s">
        <v>11873</v>
      </c>
      <c r="AK137" s="28" t="s">
        <v>11874</v>
      </c>
      <c r="AL137" s="27" t="s">
        <v>11875</v>
      </c>
      <c r="AM137" s="27" t="s">
        <v>11876</v>
      </c>
      <c r="AN137" s="25" t="s">
        <v>11877</v>
      </c>
      <c r="AO137" s="28" t="s">
        <v>11878</v>
      </c>
      <c r="AP137" s="27" t="s">
        <v>11879</v>
      </c>
      <c r="AQ137" s="28" t="s">
        <v>11880</v>
      </c>
    </row>
    <row r="138" spans="1:43" ht="13.5" customHeight="1">
      <c r="A138" s="25" t="s">
        <v>889</v>
      </c>
      <c r="B138" s="26" t="str">
        <f>HYPERLINK("http://flybase.org/reports/"&amp;VLOOKUP(Table3[[#This Row],[gene]],'Flybqse ID for link'!A:B,2,FALSE)&amp;".html",Table3[[#This Row],[gene]])</f>
        <v>CG5715</v>
      </c>
      <c r="C138" s="25">
        <v>0</v>
      </c>
      <c r="D138" s="25" t="str">
        <f>VLOOKUP(A138,'Flybase batch'!$A:$E,2,FALSE)</f>
        <v>-</v>
      </c>
      <c r="E138" s="25">
        <f>COUNTIF('Genes Expressed in larvae only'!A:A,Table3[[#This Row],[gene]])</f>
        <v>0</v>
      </c>
      <c r="F138" s="35" t="str">
        <f>VLOOKUP(A138,'Flybase batch'!$A:$E,3,FALSE)</f>
        <v>phagocytosis, engulfment proteolysis</v>
      </c>
      <c r="G138" s="35" t="str">
        <f>VLOOKUP(A138,'Flybase batch'!$A:$E,4,FALSE)</f>
        <v>meprin A complex</v>
      </c>
      <c r="H138" s="35" t="s">
        <v>13539</v>
      </c>
      <c r="I138" s="35" t="s">
        <v>15325</v>
      </c>
      <c r="J138" s="35" t="s">
        <v>9</v>
      </c>
      <c r="K138" s="30" t="str">
        <f>VLOOKUP(A138,'SignalP unique values'!A:D,2,FALSE)</f>
        <v>Y</v>
      </c>
      <c r="L138" s="30" t="str">
        <f>VLOOKUP(A138,'SignalP unique values'!A:D,3,FALSE)</f>
        <v>between 22 and 23</v>
      </c>
      <c r="M138" s="30" t="str">
        <f>VLOOKUP(A138,'SignalP unique values'!A:D,4,FALSE)</f>
        <v>SLG-DSM</v>
      </c>
      <c r="N138" s="26" t="s">
        <v>6127</v>
      </c>
      <c r="O138" s="25">
        <v>0</v>
      </c>
      <c r="P138" s="25">
        <v>0</v>
      </c>
      <c r="Q138" s="25">
        <v>0</v>
      </c>
      <c r="R138" s="27">
        <v>1</v>
      </c>
      <c r="S138" s="27">
        <v>1</v>
      </c>
      <c r="T138" s="27">
        <v>1</v>
      </c>
      <c r="U138" s="25">
        <v>0</v>
      </c>
      <c r="V138" s="25">
        <v>0</v>
      </c>
      <c r="W138" s="27">
        <v>1</v>
      </c>
      <c r="X138" s="27">
        <v>1</v>
      </c>
      <c r="Y138" s="27">
        <v>1</v>
      </c>
      <c r="Z138" s="25">
        <v>0</v>
      </c>
      <c r="AA138" s="25">
        <v>0</v>
      </c>
      <c r="AB138" s="25">
        <v>0</v>
      </c>
      <c r="AC138" s="25" t="s">
        <v>8461</v>
      </c>
      <c r="AD138" s="25" t="s">
        <v>6430</v>
      </c>
      <c r="AE138" s="25" t="s">
        <v>6606</v>
      </c>
      <c r="AF138" s="25" t="s">
        <v>9129</v>
      </c>
      <c r="AG138" s="27" t="s">
        <v>11376</v>
      </c>
      <c r="AH138" s="27" t="s">
        <v>9960</v>
      </c>
      <c r="AI138" s="27" t="s">
        <v>9314</v>
      </c>
      <c r="AJ138" s="25" t="s">
        <v>7172</v>
      </c>
      <c r="AK138" s="25" t="s">
        <v>9108</v>
      </c>
      <c r="AL138" s="27" t="s">
        <v>9785</v>
      </c>
      <c r="AM138" s="27" t="s">
        <v>11377</v>
      </c>
      <c r="AN138" s="27" t="s">
        <v>7469</v>
      </c>
      <c r="AO138" s="25" t="s">
        <v>7252</v>
      </c>
      <c r="AP138" s="25" t="s">
        <v>6560</v>
      </c>
      <c r="AQ138" s="25" t="s">
        <v>11378</v>
      </c>
    </row>
    <row r="139" spans="1:43" ht="13.5" customHeight="1">
      <c r="A139" s="25" t="s">
        <v>166</v>
      </c>
      <c r="B139" s="26" t="str">
        <f>HYPERLINK("http://flybase.org/reports/"&amp;VLOOKUP(Table3[[#This Row],[gene]],'Flybqse ID for link'!A:B,2,FALSE)&amp;".html",Table3[[#This Row],[gene]])</f>
        <v>CG30062</v>
      </c>
      <c r="C139" s="25">
        <v>0</v>
      </c>
      <c r="D139" s="25" t="str">
        <f>VLOOKUP(A139,'Flybase batch'!$A:$E,2,FALSE)</f>
        <v>-</v>
      </c>
      <c r="E139" s="25">
        <f>COUNTIF('Genes Expressed in larvae only'!A:A,Table3[[#This Row],[gene]])</f>
        <v>0</v>
      </c>
      <c r="F139" s="35" t="str">
        <f>VLOOKUP(A139,'Flybase batch'!$A:$E,3,FALSE)</f>
        <v>cell wall macromolecule catabolic process</v>
      </c>
      <c r="G139" s="35" t="str">
        <f>VLOOKUP(A139,'Flybase batch'!$A:$E,4,FALSE)</f>
        <v>-</v>
      </c>
      <c r="H139" s="35" t="s">
        <v>13590</v>
      </c>
      <c r="I139" s="35" t="s">
        <v>15324</v>
      </c>
      <c r="J139" s="35" t="s">
        <v>9</v>
      </c>
      <c r="K139" s="30" t="str">
        <f>VLOOKUP(A139,'SignalP unique values'!A:D,2,FALSE)</f>
        <v>Y</v>
      </c>
      <c r="L139" s="30" t="str">
        <f>VLOOKUP(A139,'SignalP unique values'!A:D,3,FALSE)</f>
        <v>between 26 and 27</v>
      </c>
      <c r="M139" s="30" t="str">
        <f>VLOOKUP(A139,'SignalP unique values'!A:D,4,FALSE)</f>
        <v>LLA-IRL</v>
      </c>
      <c r="N139" s="26" t="s">
        <v>5956</v>
      </c>
      <c r="O139" s="25">
        <v>0</v>
      </c>
      <c r="P139" s="27">
        <v>1</v>
      </c>
      <c r="Q139" s="25">
        <v>0</v>
      </c>
      <c r="R139" s="25">
        <v>0</v>
      </c>
      <c r="S139" s="25">
        <v>0</v>
      </c>
      <c r="T139" s="28">
        <v>-1</v>
      </c>
      <c r="U139" s="25">
        <v>0</v>
      </c>
      <c r="V139" s="25">
        <v>0</v>
      </c>
      <c r="W139" s="25">
        <v>0</v>
      </c>
      <c r="X139" s="25">
        <v>0</v>
      </c>
      <c r="Y139" s="25">
        <v>0</v>
      </c>
      <c r="Z139" s="25">
        <v>0</v>
      </c>
      <c r="AA139" s="27">
        <v>1</v>
      </c>
      <c r="AB139" s="25">
        <v>0</v>
      </c>
      <c r="AC139" s="25" t="s">
        <v>8920</v>
      </c>
      <c r="AD139" s="25" t="s">
        <v>7656</v>
      </c>
      <c r="AE139" s="27" t="s">
        <v>9254</v>
      </c>
      <c r="AF139" s="25" t="s">
        <v>7301</v>
      </c>
      <c r="AG139" s="25" t="s">
        <v>6703</v>
      </c>
      <c r="AH139" s="25" t="s">
        <v>7011</v>
      </c>
      <c r="AI139" s="28" t="s">
        <v>6503</v>
      </c>
      <c r="AJ139" s="25" t="s">
        <v>6586</v>
      </c>
      <c r="AK139" s="25" t="s">
        <v>7620</v>
      </c>
      <c r="AL139" s="25" t="s">
        <v>8162</v>
      </c>
      <c r="AM139" s="25" t="s">
        <v>7021</v>
      </c>
      <c r="AN139" s="25" t="s">
        <v>7374</v>
      </c>
      <c r="AO139" s="25" t="s">
        <v>6540</v>
      </c>
      <c r="AP139" s="27" t="s">
        <v>9255</v>
      </c>
      <c r="AQ139" s="25" t="s">
        <v>9256</v>
      </c>
    </row>
    <row r="140" spans="1:43" ht="13.5" customHeight="1">
      <c r="A140" s="25" t="s">
        <v>290</v>
      </c>
      <c r="B140" s="26" t="str">
        <f>HYPERLINK("http://flybase.org/reports/"&amp;VLOOKUP(Table3[[#This Row],[gene]],'Flybqse ID for link'!A:B,2,FALSE)&amp;".html",Table3[[#This Row],[gene]])</f>
        <v>CG4382</v>
      </c>
      <c r="C140" s="25">
        <v>0</v>
      </c>
      <c r="D140" s="25" t="str">
        <f>VLOOKUP(A140,'Flybase batch'!$A:$E,2,FALSE)</f>
        <v>-</v>
      </c>
      <c r="E140" s="25">
        <f>COUNTIF('Genes Expressed in larvae only'!A:A,Table3[[#This Row],[gene]])</f>
        <v>0</v>
      </c>
      <c r="F140" s="35" t="str">
        <f>VLOOKUP(A140,'Flybase batch'!$A:$E,3,FALSE)</f>
        <v>-</v>
      </c>
      <c r="G140" s="35" t="str">
        <f>VLOOKUP(A140,'Flybase batch'!$A:$E,4,FALSE)</f>
        <v>-</v>
      </c>
      <c r="H140" s="35" t="s">
        <v>13538</v>
      </c>
      <c r="I140" s="35" t="s">
        <v>15315</v>
      </c>
      <c r="J140" s="35" t="s">
        <v>9</v>
      </c>
      <c r="K140" s="30" t="str">
        <f>VLOOKUP(A140,'SignalP unique values'!A:D,2,FALSE)</f>
        <v>Y</v>
      </c>
      <c r="L140" s="30" t="str">
        <f>VLOOKUP(A140,'SignalP unique values'!A:D,3,FALSE)</f>
        <v>between 17 and 18</v>
      </c>
      <c r="M140" s="30" t="str">
        <f>VLOOKUP(A140,'SignalP unique values'!A:D,4,FALSE)</f>
        <v>ASG-QNS</v>
      </c>
      <c r="N140" s="26" t="s">
        <v>6379</v>
      </c>
      <c r="O140" s="25">
        <v>0</v>
      </c>
      <c r="P140" s="25">
        <v>0</v>
      </c>
      <c r="Q140" s="25">
        <v>0</v>
      </c>
      <c r="R140" s="27">
        <v>1</v>
      </c>
      <c r="S140" s="25">
        <v>0</v>
      </c>
      <c r="T140" s="27">
        <v>1</v>
      </c>
      <c r="U140" s="25">
        <v>0</v>
      </c>
      <c r="V140" s="25">
        <v>0</v>
      </c>
      <c r="W140" s="25">
        <v>0</v>
      </c>
      <c r="X140" s="25">
        <v>0</v>
      </c>
      <c r="Y140" s="25">
        <v>0</v>
      </c>
      <c r="Z140" s="25">
        <v>0</v>
      </c>
      <c r="AA140" s="25">
        <v>0</v>
      </c>
      <c r="AB140" s="27">
        <v>1</v>
      </c>
      <c r="AC140" s="25" t="s">
        <v>9858</v>
      </c>
      <c r="AD140" s="25" t="s">
        <v>7717</v>
      </c>
      <c r="AE140" s="25" t="s">
        <v>8746</v>
      </c>
      <c r="AF140" s="25" t="s">
        <v>7021</v>
      </c>
      <c r="AG140" s="27" t="s">
        <v>10633</v>
      </c>
      <c r="AH140" s="25" t="s">
        <v>7399</v>
      </c>
      <c r="AI140" s="27" t="s">
        <v>10634</v>
      </c>
      <c r="AJ140" s="25" t="s">
        <v>6792</v>
      </c>
      <c r="AK140" s="25" t="s">
        <v>7557</v>
      </c>
      <c r="AL140" s="25" t="s">
        <v>6518</v>
      </c>
      <c r="AM140" s="25" t="s">
        <v>8657</v>
      </c>
      <c r="AN140" s="25" t="s">
        <v>10635</v>
      </c>
      <c r="AO140" s="25" t="s">
        <v>7011</v>
      </c>
      <c r="AP140" s="25" t="s">
        <v>10636</v>
      </c>
      <c r="AQ140" s="27" t="s">
        <v>6954</v>
      </c>
    </row>
    <row r="141" spans="1:43" ht="13.5" customHeight="1">
      <c r="A141" s="25" t="s">
        <v>177</v>
      </c>
      <c r="B141" s="26" t="str">
        <f>HYPERLINK("http://flybase.org/reports/"&amp;VLOOKUP(Table3[[#This Row],[gene]],'Flybqse ID for link'!A:B,2,FALSE)&amp;".html",Table3[[#This Row],[gene]])</f>
        <v>CG8492</v>
      </c>
      <c r="C141" s="25">
        <v>0</v>
      </c>
      <c r="D141" s="25" t="str">
        <f>VLOOKUP(A141,'Flybase batch'!$A:$E,2,FALSE)</f>
        <v>-</v>
      </c>
      <c r="E141" s="25">
        <f>COUNTIF('Genes Expressed in larvae only'!A:A,Table3[[#This Row],[gene]])</f>
        <v>0</v>
      </c>
      <c r="F141" s="35" t="str">
        <f>VLOOKUP(A141,'Flybase batch'!$A:$E,3,FALSE)</f>
        <v>antimicrobial humoral response</v>
      </c>
      <c r="G141" s="35" t="str">
        <f>VLOOKUP(A141,'Flybase batch'!$A:$E,4,FALSE)</f>
        <v>-</v>
      </c>
      <c r="H141" s="35" t="s">
        <v>13557</v>
      </c>
      <c r="I141" s="35" t="s">
        <v>15324</v>
      </c>
      <c r="J141" s="35" t="s">
        <v>9</v>
      </c>
      <c r="K141" s="30" t="str">
        <f>VLOOKUP(A141,'SignalP unique values'!A:D,2,FALSE)</f>
        <v>Y</v>
      </c>
      <c r="L141" s="30" t="str">
        <f>VLOOKUP(A141,'SignalP unique values'!A:D,3,FALSE)</f>
        <v>between 17 and 18</v>
      </c>
      <c r="M141" s="30" t="str">
        <f>VLOOKUP(A141,'SignalP unique values'!A:D,4,FALSE)</f>
        <v>ATA-KIF</v>
      </c>
      <c r="N141" s="26" t="s">
        <v>6201</v>
      </c>
      <c r="O141" s="25">
        <v>0</v>
      </c>
      <c r="P141" s="25">
        <v>0</v>
      </c>
      <c r="Q141" s="27">
        <v>1</v>
      </c>
      <c r="R141" s="25">
        <v>0</v>
      </c>
      <c r="S141" s="25">
        <v>0</v>
      </c>
      <c r="T141" s="27">
        <v>1</v>
      </c>
      <c r="U141" s="25">
        <v>0</v>
      </c>
      <c r="V141" s="25">
        <v>0</v>
      </c>
      <c r="W141" s="25">
        <v>0</v>
      </c>
      <c r="X141" s="25">
        <v>0</v>
      </c>
      <c r="Y141" s="25">
        <v>0</v>
      </c>
      <c r="Z141" s="25">
        <v>0</v>
      </c>
      <c r="AA141" s="27">
        <v>1</v>
      </c>
      <c r="AB141" s="27">
        <v>1</v>
      </c>
      <c r="AC141" s="25" t="s">
        <v>6926</v>
      </c>
      <c r="AD141" s="25" t="s">
        <v>7931</v>
      </c>
      <c r="AE141" s="25" t="s">
        <v>6550</v>
      </c>
      <c r="AF141" s="27" t="s">
        <v>12500</v>
      </c>
      <c r="AG141" s="25" t="s">
        <v>8207</v>
      </c>
      <c r="AH141" s="25" t="s">
        <v>9059</v>
      </c>
      <c r="AI141" s="27" t="s">
        <v>12501</v>
      </c>
      <c r="AJ141" s="25" t="s">
        <v>6709</v>
      </c>
      <c r="AK141" s="25" t="s">
        <v>8936</v>
      </c>
      <c r="AL141" s="25" t="s">
        <v>12502</v>
      </c>
      <c r="AM141" s="25" t="s">
        <v>7620</v>
      </c>
      <c r="AN141" s="25" t="s">
        <v>7010</v>
      </c>
      <c r="AO141" s="25" t="s">
        <v>6518</v>
      </c>
      <c r="AP141" s="27" t="s">
        <v>12503</v>
      </c>
      <c r="AQ141" s="27" t="s">
        <v>11698</v>
      </c>
    </row>
    <row r="142" spans="1:43" ht="13.5" customHeight="1">
      <c r="A142" s="25" t="s">
        <v>810</v>
      </c>
      <c r="B142" s="26" t="str">
        <f>HYPERLINK("http://flybase.org/reports/"&amp;VLOOKUP(Table3[[#This Row],[gene]],'Flybqse ID for link'!A:B,2,FALSE)&amp;".html",Table3[[#This Row],[gene]])</f>
        <v>CG15485</v>
      </c>
      <c r="C142" s="25">
        <v>0</v>
      </c>
      <c r="D142" s="25" t="str">
        <f>VLOOKUP(A142,'Flybase batch'!$A:$E,2,FALSE)</f>
        <v>-</v>
      </c>
      <c r="E142" s="25">
        <f>COUNTIF('Genes Expressed in larvae only'!A:A,Table3[[#This Row],[gene]])</f>
        <v>0</v>
      </c>
      <c r="F142" s="35" t="str">
        <f>VLOOKUP(A142,'Flybase batch'!$A:$E,3,FALSE)</f>
        <v>proteolysis</v>
      </c>
      <c r="G142" s="35" t="str">
        <f>VLOOKUP(A142,'Flybase batch'!$A:$E,4,FALSE)</f>
        <v>-</v>
      </c>
      <c r="H142" s="35" t="s">
        <v>13558</v>
      </c>
      <c r="I142" s="35" t="s">
        <v>15325</v>
      </c>
      <c r="J142" s="35" t="s">
        <v>9</v>
      </c>
      <c r="K142" s="30" t="str">
        <f>VLOOKUP(A142,'SignalP unique values'!A:D,2,FALSE)</f>
        <v>Y</v>
      </c>
      <c r="L142" s="30" t="str">
        <f>VLOOKUP(A142,'SignalP unique values'!A:D,3,FALSE)</f>
        <v>between 20 and 21</v>
      </c>
      <c r="M142" s="30" t="str">
        <f>VLOOKUP(A142,'SignalP unique values'!A:D,4,FALSE)</f>
        <v>VLA-NDL</v>
      </c>
      <c r="N142" s="26" t="s">
        <v>5846</v>
      </c>
      <c r="O142" s="25">
        <v>0</v>
      </c>
      <c r="P142" s="25">
        <v>0</v>
      </c>
      <c r="Q142" s="27">
        <v>1</v>
      </c>
      <c r="R142" s="27">
        <v>1</v>
      </c>
      <c r="S142" s="25">
        <v>0</v>
      </c>
      <c r="T142" s="27">
        <v>1</v>
      </c>
      <c r="U142" s="25">
        <v>0</v>
      </c>
      <c r="V142" s="25">
        <v>0</v>
      </c>
      <c r="W142" s="25">
        <v>0</v>
      </c>
      <c r="X142" s="25">
        <v>0</v>
      </c>
      <c r="Y142" s="25">
        <v>0</v>
      </c>
      <c r="Z142" s="25">
        <v>0</v>
      </c>
      <c r="AA142" s="25">
        <v>0</v>
      </c>
      <c r="AB142" s="25">
        <v>0</v>
      </c>
      <c r="AC142" s="25" t="s">
        <v>8386</v>
      </c>
      <c r="AD142" s="25" t="s">
        <v>8387</v>
      </c>
      <c r="AE142" s="25" t="s">
        <v>7914</v>
      </c>
      <c r="AF142" s="27" t="s">
        <v>6767</v>
      </c>
      <c r="AG142" s="27" t="s">
        <v>8388</v>
      </c>
      <c r="AH142" s="25" t="s">
        <v>8389</v>
      </c>
      <c r="AI142" s="27" t="s">
        <v>8390</v>
      </c>
      <c r="AJ142" s="25" t="s">
        <v>8058</v>
      </c>
      <c r="AK142" s="25" t="s">
        <v>8391</v>
      </c>
      <c r="AL142" s="25" t="s">
        <v>8392</v>
      </c>
      <c r="AM142" s="25" t="s">
        <v>7202</v>
      </c>
      <c r="AN142" s="25" t="s">
        <v>8393</v>
      </c>
      <c r="AO142" s="25" t="s">
        <v>6775</v>
      </c>
      <c r="AP142" s="25" t="s">
        <v>8394</v>
      </c>
      <c r="AQ142" s="25" t="s">
        <v>8395</v>
      </c>
    </row>
    <row r="143" spans="1:43" ht="13.5" customHeight="1">
      <c r="A143" s="25" t="s">
        <v>918</v>
      </c>
      <c r="B143" s="26" t="str">
        <f>HYPERLINK("http://flybase.org/reports/"&amp;VLOOKUP(Table3[[#This Row],[gene]],'Flybqse ID for link'!A:B,2,FALSE)&amp;".html",Table3[[#This Row],[gene]])</f>
        <v>CG6974</v>
      </c>
      <c r="C143" s="25">
        <v>0</v>
      </c>
      <c r="D143" s="25" t="str">
        <f>VLOOKUP(A143,'Flybase batch'!$A:$E,2,FALSE)</f>
        <v>-</v>
      </c>
      <c r="E143" s="25">
        <f>COUNTIF('Genes Expressed in larvae only'!A:A,Table3[[#This Row],[gene]])</f>
        <v>0</v>
      </c>
      <c r="F143" s="35" t="str">
        <f>VLOOKUP(A143,'Flybase batch'!$A:$E,3,FALSE)</f>
        <v>proteolysis</v>
      </c>
      <c r="G143" s="35" t="str">
        <f>VLOOKUP(A143,'Flybase batch'!$A:$E,4,FALSE)</f>
        <v>meprin A complex</v>
      </c>
      <c r="H143" s="35" t="s">
        <v>13539</v>
      </c>
      <c r="I143" s="35" t="s">
        <v>15325</v>
      </c>
      <c r="J143" s="35" t="s">
        <v>9</v>
      </c>
      <c r="K143" s="30" t="str">
        <f>VLOOKUP(A143,'SignalP unique values'!A:D,2,FALSE)</f>
        <v>Y</v>
      </c>
      <c r="L143" s="30" t="str">
        <f>VLOOKUP(A143,'SignalP unique values'!A:D,3,FALSE)</f>
        <v>between 21 and 22</v>
      </c>
      <c r="M143" s="30" t="str">
        <f>VLOOKUP(A143,'SignalP unique values'!A:D,4,FALSE)</f>
        <v>LVA-SEG</v>
      </c>
      <c r="N143" s="26" t="s">
        <v>5773</v>
      </c>
      <c r="O143" s="25">
        <v>0</v>
      </c>
      <c r="P143" s="25">
        <v>0</v>
      </c>
      <c r="Q143" s="25">
        <v>0</v>
      </c>
      <c r="R143" s="25">
        <v>0</v>
      </c>
      <c r="S143" s="25">
        <v>0</v>
      </c>
      <c r="T143" s="28">
        <v>-1</v>
      </c>
      <c r="U143" s="25">
        <v>0</v>
      </c>
      <c r="V143" s="27">
        <v>1</v>
      </c>
      <c r="W143" s="25">
        <v>0</v>
      </c>
      <c r="X143" s="25">
        <v>0</v>
      </c>
      <c r="Y143" s="25">
        <v>0</v>
      </c>
      <c r="Z143" s="25">
        <v>0</v>
      </c>
      <c r="AA143" s="25">
        <v>0</v>
      </c>
      <c r="AB143" s="25">
        <v>0</v>
      </c>
      <c r="AC143" s="25" t="s">
        <v>9352</v>
      </c>
      <c r="AD143" s="25" t="s">
        <v>6461</v>
      </c>
      <c r="AE143" s="25" t="s">
        <v>6549</v>
      </c>
      <c r="AF143" s="25" t="s">
        <v>6541</v>
      </c>
      <c r="AG143" s="25" t="s">
        <v>7931</v>
      </c>
      <c r="AH143" s="25" t="s">
        <v>7479</v>
      </c>
      <c r="AI143" s="28" t="s">
        <v>6798</v>
      </c>
      <c r="AJ143" s="25" t="s">
        <v>6425</v>
      </c>
      <c r="AK143" s="27" t="s">
        <v>11978</v>
      </c>
      <c r="AL143" s="25" t="s">
        <v>6562</v>
      </c>
      <c r="AM143" s="25" t="s">
        <v>8338</v>
      </c>
      <c r="AN143" s="25" t="s">
        <v>11979</v>
      </c>
      <c r="AO143" s="25" t="s">
        <v>7044</v>
      </c>
      <c r="AP143" s="25" t="s">
        <v>7652</v>
      </c>
      <c r="AQ143" s="25" t="s">
        <v>7415</v>
      </c>
    </row>
    <row r="144" spans="1:43" ht="13.5" customHeight="1">
      <c r="A144" s="25" t="s">
        <v>313</v>
      </c>
      <c r="B144" s="26" t="str">
        <f>HYPERLINK("http://flybase.org/reports/"&amp;VLOOKUP(Table3[[#This Row],[gene]],'Flybqse ID for link'!A:B,2,FALSE)&amp;".html",Table3[[#This Row],[gene]])</f>
        <v>CG9287</v>
      </c>
      <c r="C144" s="25">
        <v>0</v>
      </c>
      <c r="D144" s="25" t="str">
        <f>VLOOKUP(A144,'Flybase batch'!$A:$E,2,FALSE)</f>
        <v>-</v>
      </c>
      <c r="E144" s="25">
        <f>COUNTIF('Genes Expressed in larvae only'!A:A,Table3[[#This Row],[gene]])</f>
        <v>0</v>
      </c>
      <c r="F144" s="35" t="str">
        <f>VLOOKUP(A144,'Flybase batch'!$A:$E,3,FALSE)</f>
        <v>-</v>
      </c>
      <c r="G144" s="35" t="str">
        <f>VLOOKUP(A144,'Flybase batch'!$A:$E,4,FALSE)</f>
        <v>-</v>
      </c>
      <c r="H144" s="35" t="s">
        <v>13538</v>
      </c>
      <c r="I144" s="35" t="s">
        <v>15315</v>
      </c>
      <c r="J144" s="35" t="s">
        <v>9</v>
      </c>
      <c r="K144" s="30" t="str">
        <f>VLOOKUP(A144,'SignalP unique values'!A:D,2,FALSE)</f>
        <v>Y</v>
      </c>
      <c r="L144" s="30" t="str">
        <f>VLOOKUP(A144,'SignalP unique values'!A:D,3,FALSE)</f>
        <v>between 21 and 22</v>
      </c>
      <c r="M144" s="30" t="str">
        <f>VLOOKUP(A144,'SignalP unique values'!A:D,4,FALSE)</f>
        <v>VES-RVR</v>
      </c>
      <c r="N144" s="26" t="s">
        <v>6188</v>
      </c>
      <c r="O144" s="25">
        <v>0</v>
      </c>
      <c r="P144" s="25">
        <v>0</v>
      </c>
      <c r="Q144" s="25">
        <v>0</v>
      </c>
      <c r="R144" s="25">
        <v>0</v>
      </c>
      <c r="S144" s="25">
        <v>0</v>
      </c>
      <c r="T144" s="25">
        <v>0</v>
      </c>
      <c r="U144" s="25">
        <v>0</v>
      </c>
      <c r="V144" s="25">
        <v>0</v>
      </c>
      <c r="W144" s="25">
        <v>0</v>
      </c>
      <c r="X144" s="25">
        <v>0</v>
      </c>
      <c r="Y144" s="25">
        <v>0</v>
      </c>
      <c r="Z144" s="25">
        <v>0</v>
      </c>
      <c r="AA144" s="25">
        <v>0</v>
      </c>
      <c r="AB144" s="25">
        <v>0</v>
      </c>
      <c r="AC144" s="25" t="s">
        <v>7250</v>
      </c>
      <c r="AD144" s="25" t="s">
        <v>7877</v>
      </c>
      <c r="AE144" s="25" t="s">
        <v>8387</v>
      </c>
      <c r="AF144" s="25" t="s">
        <v>6930</v>
      </c>
      <c r="AG144" s="25" t="s">
        <v>7496</v>
      </c>
      <c r="AH144" s="25" t="s">
        <v>9367</v>
      </c>
      <c r="AI144" s="25" t="s">
        <v>12567</v>
      </c>
      <c r="AJ144" s="25" t="s">
        <v>8401</v>
      </c>
      <c r="AK144" s="25" t="s">
        <v>6649</v>
      </c>
      <c r="AL144" s="25" t="s">
        <v>8476</v>
      </c>
      <c r="AM144" s="25" t="s">
        <v>7405</v>
      </c>
      <c r="AN144" s="25" t="s">
        <v>11393</v>
      </c>
      <c r="AO144" s="25" t="s">
        <v>7397</v>
      </c>
      <c r="AP144" s="25" t="s">
        <v>9216</v>
      </c>
      <c r="AQ144" s="25" t="s">
        <v>12831</v>
      </c>
    </row>
    <row r="145" spans="1:43" ht="13.5" customHeight="1">
      <c r="A145" s="25" t="s">
        <v>859</v>
      </c>
      <c r="B145" s="26" t="str">
        <f>HYPERLINK("http://flybase.org/reports/"&amp;VLOOKUP(Table3[[#This Row],[gene]],'Flybqse ID for link'!A:B,2,FALSE)&amp;".html",Table3[[#This Row],[gene]])</f>
        <v>CG4096</v>
      </c>
      <c r="C145" s="25">
        <v>0</v>
      </c>
      <c r="D145" s="25" t="str">
        <f>VLOOKUP(A145,'Flybase batch'!$A:$E,2,FALSE)</f>
        <v>-</v>
      </c>
      <c r="E145" s="25">
        <f>COUNTIF('Genes Expressed in larvae only'!A:A,Table3[[#This Row],[gene]])</f>
        <v>0</v>
      </c>
      <c r="F145" s="35" t="str">
        <f>VLOOKUP(A145,'Flybase batch'!$A:$E,3,FALSE)</f>
        <v>proteolysis negative regulation of epidermal growth factor receptor signaling pathway</v>
      </c>
      <c r="G145" s="35" t="str">
        <f>VLOOKUP(A145,'Flybase batch'!$A:$E,4,FALSE)</f>
        <v>proteinaceous extracellular matrix</v>
      </c>
      <c r="H145" s="35" t="s">
        <v>13539</v>
      </c>
      <c r="I145" s="35" t="s">
        <v>15325</v>
      </c>
      <c r="J145" s="35" t="s">
        <v>9</v>
      </c>
      <c r="K145" s="30" t="str">
        <f>VLOOKUP(A145,'SignalP unique values'!A:D,2,FALSE)</f>
        <v>Y</v>
      </c>
      <c r="L145" s="30" t="str">
        <f>VLOOKUP(A145,'SignalP unique values'!A:D,3,FALSE)</f>
        <v>between 27 and 28</v>
      </c>
      <c r="M145" s="30" t="str">
        <f>VLOOKUP(A145,'SignalP unique values'!A:D,4,FALSE)</f>
        <v>TQG-GGV</v>
      </c>
      <c r="N145" s="26" t="s">
        <v>5882</v>
      </c>
      <c r="O145" s="27">
        <v>1</v>
      </c>
      <c r="P145" s="27">
        <v>1</v>
      </c>
      <c r="Q145" s="25">
        <v>0</v>
      </c>
      <c r="R145" s="28">
        <v>-1</v>
      </c>
      <c r="S145" s="25">
        <v>0</v>
      </c>
      <c r="T145" s="27">
        <v>1</v>
      </c>
      <c r="U145" s="28">
        <v>-1</v>
      </c>
      <c r="V145" s="25">
        <v>0</v>
      </c>
      <c r="W145" s="25">
        <v>0</v>
      </c>
      <c r="X145" s="27">
        <v>1</v>
      </c>
      <c r="Y145" s="25">
        <v>0</v>
      </c>
      <c r="Z145" s="25">
        <v>0</v>
      </c>
      <c r="AA145" s="25">
        <v>0</v>
      </c>
      <c r="AB145" s="27">
        <v>1</v>
      </c>
      <c r="AC145" s="25" t="s">
        <v>10556</v>
      </c>
      <c r="AD145" s="27" t="s">
        <v>10557</v>
      </c>
      <c r="AE145" s="27" t="s">
        <v>10558</v>
      </c>
      <c r="AF145" s="25" t="s">
        <v>10559</v>
      </c>
      <c r="AG145" s="28" t="s">
        <v>8833</v>
      </c>
      <c r="AH145" s="25" t="s">
        <v>10560</v>
      </c>
      <c r="AI145" s="27" t="s">
        <v>10561</v>
      </c>
      <c r="AJ145" s="28" t="s">
        <v>6552</v>
      </c>
      <c r="AK145" s="25" t="s">
        <v>6433</v>
      </c>
      <c r="AL145" s="25" t="s">
        <v>10562</v>
      </c>
      <c r="AM145" s="27" t="s">
        <v>10563</v>
      </c>
      <c r="AN145" s="25" t="s">
        <v>10564</v>
      </c>
      <c r="AO145" s="25" t="s">
        <v>7021</v>
      </c>
      <c r="AP145" s="25" t="s">
        <v>9057</v>
      </c>
      <c r="AQ145" s="27" t="s">
        <v>10565</v>
      </c>
    </row>
    <row r="146" spans="1:43" ht="13.5" customHeight="1">
      <c r="A146" s="25" t="s">
        <v>1370</v>
      </c>
      <c r="B146" s="26" t="str">
        <f>HYPERLINK("http://flybase.org/reports/"&amp;VLOOKUP(Table3[[#This Row],[gene]],'Flybqse ID for link'!A:B,2,FALSE)&amp;".html",Table3[[#This Row],[gene]])</f>
        <v>CG4386</v>
      </c>
      <c r="C146" s="25">
        <v>0</v>
      </c>
      <c r="D146" s="25" t="str">
        <f>VLOOKUP(A146,'Flybase batch'!$A:$E,2,FALSE)</f>
        <v>-</v>
      </c>
      <c r="E146" s="25">
        <f>COUNTIF('Genes Expressed in larvae only'!A:A,Table3[[#This Row],[gene]])</f>
        <v>0</v>
      </c>
      <c r="F146" s="35" t="str">
        <f>VLOOKUP(A146,'Flybase batch'!$A:$E,3,FALSE)</f>
        <v>proteolysis</v>
      </c>
      <c r="G146" s="35" t="str">
        <f>VLOOKUP(A146,'Flybase batch'!$A:$E,4,FALSE)</f>
        <v>-</v>
      </c>
      <c r="H146" s="35" t="s">
        <v>13531</v>
      </c>
      <c r="I146" s="35" t="s">
        <v>15321</v>
      </c>
      <c r="J146" s="35" t="s">
        <v>13842</v>
      </c>
      <c r="K146" s="30" t="str">
        <f>VLOOKUP(A146,'SignalP unique values'!A:D,2,FALSE)</f>
        <v>Y</v>
      </c>
      <c r="L146" s="30" t="str">
        <f>VLOOKUP(A146,'SignalP unique values'!A:D,3,FALSE)</f>
        <v>between 21 and 22</v>
      </c>
      <c r="M146" s="30" t="str">
        <f>VLOOKUP(A146,'SignalP unique values'!A:D,4,FALSE)</f>
        <v>SQS-ASQ</v>
      </c>
      <c r="N146" s="26" t="s">
        <v>6291</v>
      </c>
      <c r="O146" s="25">
        <v>0</v>
      </c>
      <c r="P146" s="25">
        <v>0</v>
      </c>
      <c r="Q146" s="25">
        <v>0</v>
      </c>
      <c r="R146" s="25">
        <v>0</v>
      </c>
      <c r="S146" s="25">
        <v>0</v>
      </c>
      <c r="T146" s="28">
        <v>-1</v>
      </c>
      <c r="U146" s="28">
        <v>-1</v>
      </c>
      <c r="V146" s="25">
        <v>0</v>
      </c>
      <c r="W146" s="25">
        <v>0</v>
      </c>
      <c r="X146" s="25">
        <v>0</v>
      </c>
      <c r="Y146" s="25">
        <v>0</v>
      </c>
      <c r="Z146" s="25">
        <v>0</v>
      </c>
      <c r="AA146" s="25">
        <v>0</v>
      </c>
      <c r="AB146" s="25">
        <v>0</v>
      </c>
      <c r="AC146" s="25" t="s">
        <v>7865</v>
      </c>
      <c r="AD146" s="25" t="s">
        <v>6549</v>
      </c>
      <c r="AE146" s="25" t="s">
        <v>8156</v>
      </c>
      <c r="AF146" s="25" t="s">
        <v>8668</v>
      </c>
      <c r="AG146" s="25" t="s">
        <v>7483</v>
      </c>
      <c r="AH146" s="25" t="s">
        <v>6431</v>
      </c>
      <c r="AI146" s="28" t="s">
        <v>7260</v>
      </c>
      <c r="AJ146" s="28" t="s">
        <v>8193</v>
      </c>
      <c r="AK146" s="25" t="s">
        <v>8184</v>
      </c>
      <c r="AL146" s="25" t="s">
        <v>9291</v>
      </c>
      <c r="AM146" s="25" t="s">
        <v>6540</v>
      </c>
      <c r="AN146" s="25" t="s">
        <v>9337</v>
      </c>
      <c r="AO146" s="25" t="s">
        <v>7417</v>
      </c>
      <c r="AP146" s="25" t="s">
        <v>8837</v>
      </c>
      <c r="AQ146" s="25" t="s">
        <v>7123</v>
      </c>
    </row>
    <row r="147" spans="1:43" ht="13.5" customHeight="1">
      <c r="A147" s="25" t="s">
        <v>812</v>
      </c>
      <c r="B147" s="26" t="str">
        <f>HYPERLINK("http://flybase.org/reports/"&amp;VLOOKUP(Table3[[#This Row],[gene]],'Flybqse ID for link'!A:B,2,FALSE)&amp;".html",Table3[[#This Row],[gene]])</f>
        <v>CG16869</v>
      </c>
      <c r="C147" s="25">
        <v>0</v>
      </c>
      <c r="D147" s="25" t="str">
        <f>VLOOKUP(A147,'Flybase batch'!$A:$E,2,FALSE)</f>
        <v>Ance-2</v>
      </c>
      <c r="E147" s="25">
        <f>COUNTIF('Genes Expressed in larvae only'!A:A,Table3[[#This Row],[gene]])</f>
        <v>0</v>
      </c>
      <c r="F147" s="35" t="str">
        <f>VLOOKUP(A147,'Flybase batch'!$A:$E,3,FALSE)</f>
        <v>proteolysis</v>
      </c>
      <c r="G147" s="35" t="str">
        <f>VLOOKUP(A147,'Flybase batch'!$A:$E,4,FALSE)</f>
        <v>membrane</v>
      </c>
      <c r="H147" s="35" t="s">
        <v>13599</v>
      </c>
      <c r="I147" s="35" t="s">
        <v>15329</v>
      </c>
      <c r="J147" s="35" t="s">
        <v>9</v>
      </c>
      <c r="K147" s="30" t="str">
        <f>VLOOKUP(A147,'SignalP unique values'!A:D,2,FALSE)</f>
        <v>Y</v>
      </c>
      <c r="L147" s="30" t="str">
        <f>VLOOKUP(A147,'SignalP unique values'!A:D,3,FALSE)</f>
        <v>between 15 and 16</v>
      </c>
      <c r="M147" s="30" t="str">
        <f>VLOOKUP(A147,'SignalP unique values'!A:D,4,FALSE)</f>
        <v>TQA-GSQ</v>
      </c>
      <c r="N147" s="26" t="s">
        <v>6196</v>
      </c>
      <c r="O147" s="25">
        <v>0</v>
      </c>
      <c r="P147" s="25">
        <v>0</v>
      </c>
      <c r="Q147" s="25">
        <v>0</v>
      </c>
      <c r="R147" s="25">
        <v>0</v>
      </c>
      <c r="S147" s="25">
        <v>0</v>
      </c>
      <c r="T147" s="25">
        <v>0</v>
      </c>
      <c r="U147" s="25">
        <v>0</v>
      </c>
      <c r="V147" s="25">
        <v>0</v>
      </c>
      <c r="W147" s="25">
        <v>0</v>
      </c>
      <c r="X147" s="25">
        <v>0</v>
      </c>
      <c r="Y147" s="25">
        <v>0</v>
      </c>
      <c r="Z147" s="25">
        <v>0</v>
      </c>
      <c r="AA147" s="25">
        <v>0</v>
      </c>
      <c r="AB147" s="25">
        <v>0</v>
      </c>
      <c r="AC147" s="25" t="s">
        <v>7128</v>
      </c>
      <c r="AD147" s="25" t="s">
        <v>8507</v>
      </c>
      <c r="AE147" s="25" t="s">
        <v>8508</v>
      </c>
      <c r="AF147" s="25" t="s">
        <v>8509</v>
      </c>
      <c r="AG147" s="25" t="s">
        <v>6773</v>
      </c>
      <c r="AH147" s="25" t="s">
        <v>6925</v>
      </c>
      <c r="AI147" s="25" t="s">
        <v>7218</v>
      </c>
      <c r="AJ147" s="25" t="s">
        <v>6586</v>
      </c>
      <c r="AK147" s="25" t="s">
        <v>8510</v>
      </c>
      <c r="AL147" s="25" t="s">
        <v>8511</v>
      </c>
      <c r="AM147" s="25" t="s">
        <v>8304</v>
      </c>
      <c r="AN147" s="25" t="s">
        <v>7007</v>
      </c>
      <c r="AO147" s="25" t="s">
        <v>8512</v>
      </c>
      <c r="AP147" s="25" t="s">
        <v>7990</v>
      </c>
      <c r="AQ147" s="25" t="s">
        <v>8513</v>
      </c>
    </row>
    <row r="148" spans="1:43" ht="13.5" customHeight="1">
      <c r="A148" s="25" t="s">
        <v>522</v>
      </c>
      <c r="B148" s="26" t="str">
        <f>HYPERLINK("http://flybase.org/reports/"&amp;VLOOKUP(Table3[[#This Row],[gene]],'Flybqse ID for link'!A:B,2,FALSE)&amp;".html",Table3[[#This Row],[gene]])</f>
        <v>CG3502</v>
      </c>
      <c r="C148" s="25">
        <v>0</v>
      </c>
      <c r="D148" s="25" t="str">
        <f>VLOOKUP(A148,'Flybase batch'!$A:$E,2,FALSE)</f>
        <v>-</v>
      </c>
      <c r="E148" s="25">
        <f>COUNTIF('Genes Expressed in larvae only'!A:A,Table3[[#This Row],[gene]])</f>
        <v>0</v>
      </c>
      <c r="F148" s="35" t="str">
        <f>VLOOKUP(A148,'Flybase batch'!$A:$E,3,FALSE)</f>
        <v>proteolysis</v>
      </c>
      <c r="G148" s="35" t="str">
        <f>VLOOKUP(A148,'Flybase batch'!$A:$E,4,FALSE)</f>
        <v>-</v>
      </c>
      <c r="H148" s="35" t="s">
        <v>13571</v>
      </c>
      <c r="I148" s="35" t="s">
        <v>15310</v>
      </c>
      <c r="J148" s="35" t="s">
        <v>9</v>
      </c>
      <c r="K148" s="30" t="str">
        <f>VLOOKUP(A148,'SignalP unique values'!A:D,2,FALSE)</f>
        <v>Y</v>
      </c>
      <c r="L148" s="30" t="str">
        <f>VLOOKUP(A148,'SignalP unique values'!A:D,3,FALSE)</f>
        <v>between 23 and 24</v>
      </c>
      <c r="M148" s="30" t="str">
        <f>VLOOKUP(A148,'SignalP unique values'!A:D,4,FALSE)</f>
        <v>IRA-VYE</v>
      </c>
      <c r="N148" s="26" t="s">
        <v>6193</v>
      </c>
      <c r="O148" s="25">
        <v>0</v>
      </c>
      <c r="P148" s="28">
        <v>-1</v>
      </c>
      <c r="Q148" s="25">
        <v>0</v>
      </c>
      <c r="R148" s="25">
        <v>0</v>
      </c>
      <c r="S148" s="25">
        <v>0</v>
      </c>
      <c r="T148" s="28">
        <v>-1</v>
      </c>
      <c r="U148" s="25">
        <v>0</v>
      </c>
      <c r="V148" s="25">
        <v>0</v>
      </c>
      <c r="W148" s="25">
        <v>0</v>
      </c>
      <c r="X148" s="25">
        <v>0</v>
      </c>
      <c r="Y148" s="25">
        <v>0</v>
      </c>
      <c r="Z148" s="25">
        <v>0</v>
      </c>
      <c r="AA148" s="25">
        <v>0</v>
      </c>
      <c r="AB148" s="27">
        <v>1</v>
      </c>
      <c r="AC148" s="25" t="s">
        <v>9627</v>
      </c>
      <c r="AD148" s="25" t="s">
        <v>6646</v>
      </c>
      <c r="AE148" s="28" t="s">
        <v>10303</v>
      </c>
      <c r="AF148" s="25" t="s">
        <v>7109</v>
      </c>
      <c r="AG148" s="25" t="s">
        <v>7399</v>
      </c>
      <c r="AH148" s="25" t="s">
        <v>6647</v>
      </c>
      <c r="AI148" s="28" t="s">
        <v>6562</v>
      </c>
      <c r="AJ148" s="25" t="s">
        <v>6715</v>
      </c>
      <c r="AK148" s="25" t="s">
        <v>7784</v>
      </c>
      <c r="AL148" s="25" t="s">
        <v>8206</v>
      </c>
      <c r="AM148" s="25" t="s">
        <v>6543</v>
      </c>
      <c r="AN148" s="25" t="s">
        <v>7906</v>
      </c>
      <c r="AO148" s="25" t="s">
        <v>6453</v>
      </c>
      <c r="AP148" s="25" t="s">
        <v>10304</v>
      </c>
      <c r="AQ148" s="27" t="s">
        <v>7308</v>
      </c>
    </row>
    <row r="149" spans="1:43" ht="13.5" customHeight="1">
      <c r="A149" s="25" t="s">
        <v>821</v>
      </c>
      <c r="B149" s="26" t="str">
        <f>HYPERLINK("http://flybase.org/reports/"&amp;VLOOKUP(Table3[[#This Row],[gene]],'Flybqse ID for link'!A:B,2,FALSE)&amp;".html",Table3[[#This Row],[gene]])</f>
        <v>CG1964</v>
      </c>
      <c r="C149" s="25">
        <v>0</v>
      </c>
      <c r="D149" s="25" t="str">
        <f>VLOOKUP(A149,'Flybase batch'!$A:$E,2,FALSE)</f>
        <v>Kuzbanian-like</v>
      </c>
      <c r="E149" s="25">
        <f>COUNTIF('Genes Expressed in larvae only'!A:A,Table3[[#This Row],[gene]])</f>
        <v>0</v>
      </c>
      <c r="F149" s="35" t="str">
        <f>VLOOKUP(A149,'Flybase batch'!$A:$E,3,FALSE)</f>
        <v>membrane protein ectodomain proteolysis regulation of Notch signaling pathway membrane protein ectodomain proteolysis</v>
      </c>
      <c r="G149" s="35" t="str">
        <f>VLOOKUP(A149,'Flybase batch'!$A:$E,4,FALSE)</f>
        <v>integral to membrane</v>
      </c>
      <c r="H149" s="35" t="s">
        <v>13620</v>
      </c>
      <c r="I149" s="35" t="s">
        <v>15325</v>
      </c>
      <c r="J149" s="35" t="s">
        <v>9</v>
      </c>
      <c r="K149" s="30" t="str">
        <f>VLOOKUP(A149,'SignalP unique values'!A:D,2,FALSE)</f>
        <v>Y</v>
      </c>
      <c r="L149" s="30" t="str">
        <f>VLOOKUP(A149,'SignalP unique values'!A:D,3,FALSE)</f>
        <v>between 26 and 27</v>
      </c>
      <c r="M149" s="30" t="str">
        <f>VLOOKUP(A149,'SignalP unique values'!A:D,4,FALSE)</f>
        <v>ILA-IPT</v>
      </c>
      <c r="N149" s="26" t="s">
        <v>5845</v>
      </c>
      <c r="O149" s="25">
        <v>0</v>
      </c>
      <c r="P149" s="25">
        <v>0</v>
      </c>
      <c r="Q149" s="25">
        <v>0</v>
      </c>
      <c r="R149" s="25">
        <v>0</v>
      </c>
      <c r="S149" s="25">
        <v>0</v>
      </c>
      <c r="T149" s="25">
        <v>0</v>
      </c>
      <c r="U149" s="25">
        <v>0</v>
      </c>
      <c r="V149" s="25">
        <v>0</v>
      </c>
      <c r="W149" s="25">
        <v>0</v>
      </c>
      <c r="X149" s="25">
        <v>0</v>
      </c>
      <c r="Y149" s="25">
        <v>0</v>
      </c>
      <c r="Z149" s="25">
        <v>0</v>
      </c>
      <c r="AA149" s="27">
        <v>1</v>
      </c>
      <c r="AB149" s="25">
        <v>0</v>
      </c>
      <c r="AC149" s="25" t="s">
        <v>7908</v>
      </c>
      <c r="AD149" s="25" t="s">
        <v>9056</v>
      </c>
      <c r="AE149" s="25" t="s">
        <v>8956</v>
      </c>
      <c r="AF149" s="25" t="s">
        <v>8739</v>
      </c>
      <c r="AG149" s="25" t="s">
        <v>6651</v>
      </c>
      <c r="AH149" s="25" t="s">
        <v>9057</v>
      </c>
      <c r="AI149" s="25" t="s">
        <v>6919</v>
      </c>
      <c r="AJ149" s="25" t="s">
        <v>6552</v>
      </c>
      <c r="AK149" s="25" t="s">
        <v>8936</v>
      </c>
      <c r="AL149" s="25" t="s">
        <v>8358</v>
      </c>
      <c r="AM149" s="25" t="s">
        <v>9058</v>
      </c>
      <c r="AN149" s="25" t="s">
        <v>7261</v>
      </c>
      <c r="AO149" s="25" t="s">
        <v>9059</v>
      </c>
      <c r="AP149" s="27" t="s">
        <v>9060</v>
      </c>
      <c r="AQ149" s="25" t="s">
        <v>9061</v>
      </c>
    </row>
    <row r="150" spans="1:43" ht="13.5" customHeight="1">
      <c r="A150" s="25" t="s">
        <v>1403</v>
      </c>
      <c r="B150" s="26" t="str">
        <f>HYPERLINK("http://flybase.org/reports/"&amp;VLOOKUP(Table3[[#This Row],[gene]],'Flybqse ID for link'!A:B,2,FALSE)&amp;".html",Table3[[#This Row],[gene]])</f>
        <v>CG5255</v>
      </c>
      <c r="C150" s="25">
        <v>0</v>
      </c>
      <c r="D150" s="25" t="str">
        <f>VLOOKUP(A150,'Flybase batch'!$A:$E,2,FALSE)</f>
        <v>-</v>
      </c>
      <c r="E150" s="25">
        <f>COUNTIF('Genes Expressed in larvae only'!A:A,Table3[[#This Row],[gene]])</f>
        <v>0</v>
      </c>
      <c r="F150" s="35" t="str">
        <f>VLOOKUP(A150,'Flybase batch'!$A:$E,3,FALSE)</f>
        <v>proteolysis</v>
      </c>
      <c r="G150" s="35" t="str">
        <f>VLOOKUP(A150,'Flybase batch'!$A:$E,4,FALSE)</f>
        <v>-</v>
      </c>
      <c r="H150" s="35" t="s">
        <v>13531</v>
      </c>
      <c r="I150" s="35" t="s">
        <v>15321</v>
      </c>
      <c r="J150" s="35" t="s">
        <v>13842</v>
      </c>
      <c r="K150" s="30" t="str">
        <f>VLOOKUP(A150,'SignalP unique values'!A:D,2,FALSE)</f>
        <v>Y</v>
      </c>
      <c r="L150" s="30" t="str">
        <f>VLOOKUP(A150,'SignalP unique values'!A:D,3,FALSE)</f>
        <v>between 16 and 17</v>
      </c>
      <c r="M150" s="30" t="str">
        <f>VLOOKUP(A150,'SignalP unique values'!A:D,4,FALSE)</f>
        <v>SAA-SQI</v>
      </c>
      <c r="N150" s="26" t="s">
        <v>6184</v>
      </c>
      <c r="O150" s="25">
        <v>0</v>
      </c>
      <c r="P150" s="25">
        <v>0</v>
      </c>
      <c r="Q150" s="25">
        <v>0</v>
      </c>
      <c r="R150" s="25">
        <v>0</v>
      </c>
      <c r="S150" s="25">
        <v>0</v>
      </c>
      <c r="T150" s="25">
        <v>0</v>
      </c>
      <c r="U150" s="25">
        <v>0</v>
      </c>
      <c r="V150" s="25">
        <v>0</v>
      </c>
      <c r="W150" s="25">
        <v>0</v>
      </c>
      <c r="X150" s="25">
        <v>0</v>
      </c>
      <c r="Y150" s="25">
        <v>0</v>
      </c>
      <c r="Z150" s="25">
        <v>0</v>
      </c>
      <c r="AA150" s="27">
        <v>1</v>
      </c>
      <c r="AB150" s="25">
        <v>0</v>
      </c>
      <c r="AC150" s="25" t="s">
        <v>11208</v>
      </c>
      <c r="AD150" s="25" t="s">
        <v>7415</v>
      </c>
      <c r="AE150" s="25" t="s">
        <v>11209</v>
      </c>
      <c r="AF150" s="25" t="s">
        <v>7725</v>
      </c>
      <c r="AG150" s="25" t="s">
        <v>11210</v>
      </c>
      <c r="AH150" s="25" t="s">
        <v>9061</v>
      </c>
      <c r="AI150" s="25" t="s">
        <v>7877</v>
      </c>
      <c r="AJ150" s="25" t="s">
        <v>8062</v>
      </c>
      <c r="AK150" s="25" t="s">
        <v>8170</v>
      </c>
      <c r="AL150" s="25" t="s">
        <v>7042</v>
      </c>
      <c r="AM150" s="25" t="s">
        <v>6720</v>
      </c>
      <c r="AN150" s="25" t="s">
        <v>11211</v>
      </c>
      <c r="AO150" s="25" t="s">
        <v>6646</v>
      </c>
      <c r="AP150" s="27" t="s">
        <v>11212</v>
      </c>
      <c r="AQ150" s="25" t="s">
        <v>8901</v>
      </c>
    </row>
    <row r="151" spans="1:43" ht="13.5" customHeight="1">
      <c r="A151" s="25" t="s">
        <v>1211</v>
      </c>
      <c r="B151" s="26" t="str">
        <f>HYPERLINK("http://flybase.org/reports/"&amp;VLOOKUP(Table3[[#This Row],[gene]],'Flybqse ID for link'!A:B,2,FALSE)&amp;".html",Table3[[#This Row],[gene]])</f>
        <v>CG30083</v>
      </c>
      <c r="C151" s="25">
        <v>0</v>
      </c>
      <c r="D151" s="25" t="str">
        <f>VLOOKUP(A151,'Flybase batch'!$A:$E,2,FALSE)</f>
        <v>-</v>
      </c>
      <c r="E151" s="25">
        <f>COUNTIF('Genes Expressed in larvae only'!A:A,Table3[[#This Row],[gene]])</f>
        <v>0</v>
      </c>
      <c r="F151" s="35" t="str">
        <f>VLOOKUP(A151,'Flybase batch'!$A:$E,3,FALSE)</f>
        <v>proteolysis</v>
      </c>
      <c r="G151" s="35" t="str">
        <f>VLOOKUP(A151,'Flybase batch'!$A:$E,4,FALSE)</f>
        <v>-</v>
      </c>
      <c r="H151" s="35" t="s">
        <v>13530</v>
      </c>
      <c r="I151" s="35" t="s">
        <v>15321</v>
      </c>
      <c r="J151" s="35" t="s">
        <v>9</v>
      </c>
      <c r="K151" s="30" t="str">
        <f>VLOOKUP(A151,'SignalP unique values'!A:D,2,FALSE)</f>
        <v>Y</v>
      </c>
      <c r="L151" s="30" t="str">
        <f>VLOOKUP(A151,'SignalP unique values'!A:D,3,FALSE)</f>
        <v>between 18 and 19</v>
      </c>
      <c r="M151" s="30" t="str">
        <f>VLOOKUP(A151,'SignalP unique values'!A:D,4,FALSE)</f>
        <v>AMS-QFL</v>
      </c>
      <c r="N151" s="26" t="s">
        <v>6159</v>
      </c>
      <c r="O151" s="28">
        <v>-1</v>
      </c>
      <c r="P151" s="27">
        <v>1</v>
      </c>
      <c r="Q151" s="28">
        <v>-1</v>
      </c>
      <c r="R151" s="25">
        <v>0</v>
      </c>
      <c r="S151" s="28">
        <v>-1</v>
      </c>
      <c r="T151" s="28">
        <v>-1</v>
      </c>
      <c r="U151" s="28">
        <v>-1</v>
      </c>
      <c r="V151" s="28">
        <v>-1</v>
      </c>
      <c r="W151" s="28">
        <v>-1</v>
      </c>
      <c r="X151" s="28">
        <v>-1</v>
      </c>
      <c r="Y151" s="27">
        <v>1</v>
      </c>
      <c r="Z151" s="28">
        <v>-1</v>
      </c>
      <c r="AA151" s="27">
        <v>1</v>
      </c>
      <c r="AB151" s="25">
        <v>0</v>
      </c>
      <c r="AC151" s="25" t="s">
        <v>9257</v>
      </c>
      <c r="AD151" s="28" t="s">
        <v>6415</v>
      </c>
      <c r="AE151" s="27" t="s">
        <v>9258</v>
      </c>
      <c r="AF151" s="28" t="s">
        <v>9221</v>
      </c>
      <c r="AG151" s="25" t="s">
        <v>9259</v>
      </c>
      <c r="AH151" s="28" t="s">
        <v>8566</v>
      </c>
      <c r="AI151" s="28" t="s">
        <v>9260</v>
      </c>
      <c r="AJ151" s="28" t="s">
        <v>8191</v>
      </c>
      <c r="AK151" s="28" t="s">
        <v>8991</v>
      </c>
      <c r="AL151" s="28" t="s">
        <v>6648</v>
      </c>
      <c r="AM151" s="28" t="s">
        <v>9261</v>
      </c>
      <c r="AN151" s="27" t="s">
        <v>9262</v>
      </c>
      <c r="AO151" s="28" t="s">
        <v>8466</v>
      </c>
      <c r="AP151" s="27" t="s">
        <v>9263</v>
      </c>
      <c r="AQ151" s="25" t="s">
        <v>9264</v>
      </c>
    </row>
    <row r="152" spans="1:43" ht="13.5" customHeight="1">
      <c r="A152" s="25" t="s">
        <v>938</v>
      </c>
      <c r="B152" s="26" t="str">
        <f>HYPERLINK("http://flybase.org/reports/"&amp;VLOOKUP(Table3[[#This Row],[gene]],'Flybqse ID for link'!A:B,2,FALSE)&amp;".html",Table3[[#This Row],[gene]])</f>
        <v>CG8358</v>
      </c>
      <c r="C152" s="25">
        <v>0</v>
      </c>
      <c r="D152" s="25" t="str">
        <f>VLOOKUP(A152,'Flybase batch'!$A:$E,2,FALSE)</f>
        <v>-</v>
      </c>
      <c r="E152" s="25">
        <f>COUNTIF('Genes Expressed in larvae only'!A:A,Table3[[#This Row],[gene]])</f>
        <v>0</v>
      </c>
      <c r="F152" s="35" t="str">
        <f>VLOOKUP(A152,'Flybase batch'!$A:$E,3,FALSE)</f>
        <v>proteolysis</v>
      </c>
      <c r="G152" s="35" t="str">
        <f>VLOOKUP(A152,'Flybase batch'!$A:$E,4,FALSE)</f>
        <v>-</v>
      </c>
      <c r="H152" s="35" t="s">
        <v>13558</v>
      </c>
      <c r="I152" s="35" t="s">
        <v>15325</v>
      </c>
      <c r="J152" s="35" t="s">
        <v>9</v>
      </c>
      <c r="K152" s="30" t="str">
        <f>VLOOKUP(A152,'SignalP unique values'!A:D,2,FALSE)</f>
        <v>Y</v>
      </c>
      <c r="L152" s="30" t="str">
        <f>VLOOKUP(A152,'SignalP unique values'!A:D,3,FALSE)</f>
        <v>between 27 and 28</v>
      </c>
      <c r="M152" s="30" t="str">
        <f>VLOOKUP(A152,'SignalP unique values'!A:D,4,FALSE)</f>
        <v>CEA-RSL</v>
      </c>
      <c r="N152" s="26" t="s">
        <v>5881</v>
      </c>
      <c r="O152" s="28">
        <v>-1</v>
      </c>
      <c r="P152" s="27">
        <v>1</v>
      </c>
      <c r="Q152" s="28">
        <v>-1</v>
      </c>
      <c r="R152" s="27">
        <v>1</v>
      </c>
      <c r="S152" s="28">
        <v>-1</v>
      </c>
      <c r="T152" s="28">
        <v>-1</v>
      </c>
      <c r="U152" s="28">
        <v>-1</v>
      </c>
      <c r="V152" s="28">
        <v>-1</v>
      </c>
      <c r="W152" s="28">
        <v>-1</v>
      </c>
      <c r="X152" s="28">
        <v>-1</v>
      </c>
      <c r="Y152" s="25">
        <v>0</v>
      </c>
      <c r="Z152" s="28">
        <v>-1</v>
      </c>
      <c r="AA152" s="27">
        <v>1</v>
      </c>
      <c r="AB152" s="28">
        <v>-1</v>
      </c>
      <c r="AC152" s="25" t="s">
        <v>12443</v>
      </c>
      <c r="AD152" s="28" t="s">
        <v>8345</v>
      </c>
      <c r="AE152" s="27" t="s">
        <v>12444</v>
      </c>
      <c r="AF152" s="28" t="s">
        <v>12033</v>
      </c>
      <c r="AG152" s="27" t="s">
        <v>12445</v>
      </c>
      <c r="AH152" s="28" t="s">
        <v>6975</v>
      </c>
      <c r="AI152" s="28" t="s">
        <v>12446</v>
      </c>
      <c r="AJ152" s="28" t="s">
        <v>7124</v>
      </c>
      <c r="AK152" s="28" t="s">
        <v>9742</v>
      </c>
      <c r="AL152" s="28" t="s">
        <v>12447</v>
      </c>
      <c r="AM152" s="28" t="s">
        <v>6513</v>
      </c>
      <c r="AN152" s="25" t="s">
        <v>12448</v>
      </c>
      <c r="AO152" s="28" t="s">
        <v>6696</v>
      </c>
      <c r="AP152" s="27" t="s">
        <v>12449</v>
      </c>
      <c r="AQ152" s="28" t="s">
        <v>12450</v>
      </c>
    </row>
    <row r="153" spans="1:43" ht="13.5" customHeight="1">
      <c r="A153" s="25" t="s">
        <v>152</v>
      </c>
      <c r="B153" s="26" t="str">
        <f>HYPERLINK("http://flybase.org/reports/"&amp;VLOOKUP(Table3[[#This Row],[gene]],'Flybqse ID for link'!A:B,2,FALSE)&amp;".html",Table3[[#This Row],[gene]])</f>
        <v>CG1165</v>
      </c>
      <c r="C153" s="25">
        <v>0</v>
      </c>
      <c r="D153" s="25" t="str">
        <f>VLOOKUP(A153,'Flybase batch'!$A:$E,2,FALSE)</f>
        <v>Lysozyme S</v>
      </c>
      <c r="E153" s="25">
        <f>COUNTIF('Genes Expressed in larvae only'!A:A,Table3[[#This Row],[gene]])</f>
        <v>0</v>
      </c>
      <c r="F153" s="35" t="str">
        <f>VLOOKUP(A153,'Flybase batch'!$A:$E,3,FALSE)</f>
        <v>antimicrobial humoral response cell wall macromolecule catabolic process</v>
      </c>
      <c r="G153" s="35" t="str">
        <f>VLOOKUP(A153,'Flybase batch'!$A:$E,4,FALSE)</f>
        <v>-</v>
      </c>
      <c r="H153" s="35" t="s">
        <v>13565</v>
      </c>
      <c r="I153" s="35" t="s">
        <v>15324</v>
      </c>
      <c r="J153" s="35" t="s">
        <v>9</v>
      </c>
      <c r="K153" s="30" t="str">
        <f>VLOOKUP(A153,'SignalP unique values'!A:D,2,FALSE)</f>
        <v>Y</v>
      </c>
      <c r="L153" s="30" t="str">
        <f>VLOOKUP(A153,'SignalP unique values'!A:D,3,FALSE)</f>
        <v>between 18 and 19</v>
      </c>
      <c r="M153" s="30" t="str">
        <f>VLOOKUP(A153,'SignalP unique values'!A:D,4,FALSE)</f>
        <v>ALA-GRT</v>
      </c>
      <c r="N153" s="26" t="s">
        <v>6144</v>
      </c>
      <c r="O153" s="28">
        <v>-1</v>
      </c>
      <c r="P153" s="28">
        <v>-1</v>
      </c>
      <c r="Q153" s="28">
        <v>-1</v>
      </c>
      <c r="R153" s="27">
        <v>1</v>
      </c>
      <c r="S153" s="28">
        <v>-1</v>
      </c>
      <c r="T153" s="28">
        <v>-1</v>
      </c>
      <c r="U153" s="28">
        <v>-1</v>
      </c>
      <c r="V153" s="28">
        <v>-1</v>
      </c>
      <c r="W153" s="25">
        <v>0</v>
      </c>
      <c r="X153" s="25">
        <v>0</v>
      </c>
      <c r="Y153" s="25">
        <v>0</v>
      </c>
      <c r="Z153" s="28">
        <v>-1</v>
      </c>
      <c r="AA153" s="25">
        <v>0</v>
      </c>
      <c r="AB153" s="27">
        <v>1</v>
      </c>
      <c r="AC153" s="25" t="s">
        <v>7259</v>
      </c>
      <c r="AD153" s="28" t="s">
        <v>6541</v>
      </c>
      <c r="AE153" s="28" t="s">
        <v>7260</v>
      </c>
      <c r="AF153" s="28" t="s">
        <v>7261</v>
      </c>
      <c r="AG153" s="27" t="s">
        <v>7262</v>
      </c>
      <c r="AH153" s="28" t="s">
        <v>7263</v>
      </c>
      <c r="AI153" s="28" t="s">
        <v>7264</v>
      </c>
      <c r="AJ153" s="28" t="s">
        <v>6469</v>
      </c>
      <c r="AK153" s="28" t="s">
        <v>7265</v>
      </c>
      <c r="AL153" s="25" t="s">
        <v>7266</v>
      </c>
      <c r="AM153" s="25" t="s">
        <v>7267</v>
      </c>
      <c r="AN153" s="25" t="s">
        <v>7268</v>
      </c>
      <c r="AO153" s="28" t="s">
        <v>6547</v>
      </c>
      <c r="AP153" s="25" t="s">
        <v>7269</v>
      </c>
      <c r="AQ153" s="27" t="s">
        <v>7270</v>
      </c>
    </row>
    <row r="154" spans="1:43" ht="13.5" customHeight="1">
      <c r="A154" s="25" t="s">
        <v>87</v>
      </c>
      <c r="B154" s="26" t="str">
        <f>HYPERLINK("http://flybase.org/reports/"&amp;VLOOKUP(Table3[[#This Row],[gene]],'Flybqse ID for link'!A:B,2,FALSE)&amp;".html",Table3[[#This Row],[gene]])</f>
        <v>CG7565</v>
      </c>
      <c r="C154" s="25">
        <v>0</v>
      </c>
      <c r="D154" s="25" t="str">
        <f>VLOOKUP(A154,'Flybase batch'!$A:$E,2,FALSE)</f>
        <v>-</v>
      </c>
      <c r="E154" s="25">
        <f>COUNTIF('Genes Expressed in larvae only'!A:A,Table3[[#This Row],[gene]])</f>
        <v>0</v>
      </c>
      <c r="F154" s="35" t="str">
        <f>VLOOKUP(A154,'Flybase batch'!$A:$E,3,FALSE)</f>
        <v>-</v>
      </c>
      <c r="G154" s="35" t="str">
        <f>VLOOKUP(A154,'Flybase batch'!$A:$E,4,FALSE)</f>
        <v>-</v>
      </c>
      <c r="H154" s="35" t="s">
        <v>13710</v>
      </c>
      <c r="I154" s="35" t="s">
        <v>15318</v>
      </c>
      <c r="J154" s="35" t="s">
        <v>9</v>
      </c>
      <c r="K154" s="30" t="str">
        <f>VLOOKUP(A154,'SignalP unique values'!A:D,2,FALSE)</f>
        <v>Y</v>
      </c>
      <c r="L154" s="30" t="str">
        <f>VLOOKUP(A154,'SignalP unique values'!A:D,3,FALSE)</f>
        <v>between 23 and 24</v>
      </c>
      <c r="M154" s="30" t="str">
        <f>VLOOKUP(A154,'SignalP unique values'!A:D,4,FALSE)</f>
        <v>AYA-DVT</v>
      </c>
      <c r="N154" s="26" t="s">
        <v>5841</v>
      </c>
      <c r="O154" s="27">
        <v>1</v>
      </c>
      <c r="P154" s="27">
        <v>1</v>
      </c>
      <c r="Q154" s="28">
        <v>-1</v>
      </c>
      <c r="R154" s="27">
        <v>1</v>
      </c>
      <c r="S154" s="27">
        <v>1</v>
      </c>
      <c r="T154" s="27">
        <v>1</v>
      </c>
      <c r="U154" s="25">
        <v>0</v>
      </c>
      <c r="V154" s="28">
        <v>-1</v>
      </c>
      <c r="W154" s="27">
        <v>1</v>
      </c>
      <c r="X154" s="27">
        <v>1</v>
      </c>
      <c r="Y154" s="25">
        <v>0</v>
      </c>
      <c r="Z154" s="27">
        <v>1</v>
      </c>
      <c r="AA154" s="28">
        <v>-1</v>
      </c>
      <c r="AB154" s="27">
        <v>1</v>
      </c>
      <c r="AC154" s="25" t="s">
        <v>12185</v>
      </c>
      <c r="AD154" s="27" t="s">
        <v>12186</v>
      </c>
      <c r="AE154" s="27" t="s">
        <v>12187</v>
      </c>
      <c r="AF154" s="28" t="s">
        <v>12188</v>
      </c>
      <c r="AG154" s="27" t="s">
        <v>12189</v>
      </c>
      <c r="AH154" s="27" t="s">
        <v>12190</v>
      </c>
      <c r="AI154" s="27" t="s">
        <v>12191</v>
      </c>
      <c r="AJ154" s="25" t="s">
        <v>12192</v>
      </c>
      <c r="AK154" s="28" t="s">
        <v>12193</v>
      </c>
      <c r="AL154" s="27" t="s">
        <v>12194</v>
      </c>
      <c r="AM154" s="27" t="s">
        <v>12195</v>
      </c>
      <c r="AN154" s="25" t="s">
        <v>12196</v>
      </c>
      <c r="AO154" s="27" t="s">
        <v>12197</v>
      </c>
      <c r="AP154" s="28" t="s">
        <v>12193</v>
      </c>
      <c r="AQ154" s="27" t="s">
        <v>12198</v>
      </c>
    </row>
    <row r="155" spans="1:43" ht="13.5" customHeight="1">
      <c r="A155" s="25" t="s">
        <v>989</v>
      </c>
      <c r="B155" s="26" t="str">
        <f>HYPERLINK("http://flybase.org/reports/"&amp;VLOOKUP(Table3[[#This Row],[gene]],'Flybqse ID for link'!A:B,2,FALSE)&amp;".html",Table3[[#This Row],[gene]])</f>
        <v>CG10472</v>
      </c>
      <c r="C155" s="25">
        <v>0</v>
      </c>
      <c r="D155" s="25" t="str">
        <f>VLOOKUP(A155,'Flybase batch'!$A:$E,2,FALSE)</f>
        <v>-</v>
      </c>
      <c r="E155" s="25">
        <f>COUNTIF('Genes Expressed in larvae only'!A:A,Table3[[#This Row],[gene]])</f>
        <v>0</v>
      </c>
      <c r="F155" s="35" t="str">
        <f>VLOOKUP(A155,'Flybase batch'!$A:$E,3,FALSE)</f>
        <v>proteolysis</v>
      </c>
      <c r="G155" s="35" t="str">
        <f>VLOOKUP(A155,'Flybase batch'!$A:$E,4,FALSE)</f>
        <v>-</v>
      </c>
      <c r="H155" s="35" t="s">
        <v>13531</v>
      </c>
      <c r="I155" s="35" t="s">
        <v>15321</v>
      </c>
      <c r="J155" s="35" t="s">
        <v>13842</v>
      </c>
      <c r="K155" s="30" t="str">
        <f>VLOOKUP(A155,'SignalP unique values'!A:D,2,FALSE)</f>
        <v>Y</v>
      </c>
      <c r="L155" s="30" t="str">
        <f>VLOOKUP(A155,'SignalP unique values'!A:D,3,FALSE)</f>
        <v>between 19 and 20</v>
      </c>
      <c r="M155" s="30" t="str">
        <f>VLOOKUP(A155,'SignalP unique values'!A:D,4,FALSE)</f>
        <v>AQA-VDW</v>
      </c>
      <c r="N155" s="26" t="s">
        <v>5990</v>
      </c>
      <c r="O155" s="28">
        <v>-1</v>
      </c>
      <c r="P155" s="28">
        <v>-1</v>
      </c>
      <c r="Q155" s="28">
        <v>-1</v>
      </c>
      <c r="R155" s="27">
        <v>1</v>
      </c>
      <c r="S155" s="28">
        <v>-1</v>
      </c>
      <c r="T155" s="28">
        <v>-1</v>
      </c>
      <c r="U155" s="28">
        <v>-1</v>
      </c>
      <c r="V155" s="28">
        <v>-1</v>
      </c>
      <c r="W155" s="28">
        <v>-1</v>
      </c>
      <c r="X155" s="28">
        <v>-1</v>
      </c>
      <c r="Y155" s="28">
        <v>-1</v>
      </c>
      <c r="Z155" s="28">
        <v>-1</v>
      </c>
      <c r="AA155" s="28">
        <v>-1</v>
      </c>
      <c r="AB155" s="28">
        <v>-1</v>
      </c>
      <c r="AC155" s="25" t="s">
        <v>6627</v>
      </c>
      <c r="AD155" s="28" t="s">
        <v>6628</v>
      </c>
      <c r="AE155" s="28" t="s">
        <v>6629</v>
      </c>
      <c r="AF155" s="28" t="s">
        <v>6630</v>
      </c>
      <c r="AG155" s="27" t="s">
        <v>6631</v>
      </c>
      <c r="AH155" s="28" t="s">
        <v>6632</v>
      </c>
      <c r="AI155" s="28" t="s">
        <v>6633</v>
      </c>
      <c r="AJ155" s="28" t="s">
        <v>6634</v>
      </c>
      <c r="AK155" s="28" t="s">
        <v>6635</v>
      </c>
      <c r="AL155" s="28" t="s">
        <v>6636</v>
      </c>
      <c r="AM155" s="28" t="s">
        <v>6637</v>
      </c>
      <c r="AN155" s="28" t="s">
        <v>6638</v>
      </c>
      <c r="AO155" s="28" t="s">
        <v>6639</v>
      </c>
      <c r="AP155" s="28" t="s">
        <v>6640</v>
      </c>
      <c r="AQ155" s="28" t="s">
        <v>6641</v>
      </c>
    </row>
    <row r="156" spans="1:43" ht="13.5" customHeight="1">
      <c r="A156" s="25" t="s">
        <v>711</v>
      </c>
      <c r="B156" s="26" t="str">
        <f>HYPERLINK("http://flybase.org/reports/"&amp;VLOOKUP(Table3[[#This Row],[gene]],'Flybqse ID for link'!A:B,2,FALSE)&amp;".html",Table3[[#This Row],[gene]])</f>
        <v>CG4406</v>
      </c>
      <c r="C156" s="25">
        <v>0</v>
      </c>
      <c r="D156" s="25" t="str">
        <f>VLOOKUP(A156,'Flybase batch'!$A:$E,2,FALSE)</f>
        <v>-</v>
      </c>
      <c r="E156" s="25">
        <f>COUNTIF('Genes Expressed in larvae only'!A:A,Table3[[#This Row],[gene]])</f>
        <v>0</v>
      </c>
      <c r="F156" s="35" t="str">
        <f>VLOOKUP(A156,'Flybase batch'!$A:$E,3,FALSE)</f>
        <v>proteolysis</v>
      </c>
      <c r="G156" s="35" t="str">
        <f>VLOOKUP(A156,'Flybase batch'!$A:$E,4,FALSE)</f>
        <v>-</v>
      </c>
      <c r="H156" s="35" t="s">
        <v>13668</v>
      </c>
      <c r="I156" s="35" t="s">
        <v>13553</v>
      </c>
      <c r="J156" s="35" t="s">
        <v>9</v>
      </c>
      <c r="K156" s="30" t="str">
        <f>VLOOKUP(A156,'SignalP unique values'!A:D,2,FALSE)</f>
        <v>Y</v>
      </c>
      <c r="L156" s="30" t="str">
        <f>VLOOKUP(A156,'SignalP unique values'!A:D,3,FALSE)</f>
        <v>between 24 and 25</v>
      </c>
      <c r="M156" s="30" t="str">
        <f>VLOOKUP(A156,'SignalP unique values'!A:D,4,FALSE)</f>
        <v>VEA-DNT</v>
      </c>
      <c r="N156" s="26" t="s">
        <v>6251</v>
      </c>
      <c r="O156" s="27">
        <v>1</v>
      </c>
      <c r="P156" s="25">
        <v>0</v>
      </c>
      <c r="Q156" s="25">
        <v>0</v>
      </c>
      <c r="R156" s="27">
        <v>1</v>
      </c>
      <c r="S156" s="25">
        <v>0</v>
      </c>
      <c r="T156" s="28">
        <v>-1</v>
      </c>
      <c r="U156" s="27">
        <v>1</v>
      </c>
      <c r="V156" s="28">
        <v>-1</v>
      </c>
      <c r="W156" s="27">
        <v>1</v>
      </c>
      <c r="X156" s="25">
        <v>0</v>
      </c>
      <c r="Y156" s="25">
        <v>0</v>
      </c>
      <c r="Z156" s="27">
        <v>1</v>
      </c>
      <c r="AA156" s="25">
        <v>0</v>
      </c>
      <c r="AB156" s="27">
        <v>1</v>
      </c>
      <c r="AC156" s="25" t="s">
        <v>10667</v>
      </c>
      <c r="AD156" s="27" t="s">
        <v>10668</v>
      </c>
      <c r="AE156" s="25" t="s">
        <v>10669</v>
      </c>
      <c r="AF156" s="25" t="s">
        <v>10670</v>
      </c>
      <c r="AG156" s="27" t="s">
        <v>10671</v>
      </c>
      <c r="AH156" s="25" t="s">
        <v>10672</v>
      </c>
      <c r="AI156" s="28" t="s">
        <v>10673</v>
      </c>
      <c r="AJ156" s="27" t="s">
        <v>10674</v>
      </c>
      <c r="AK156" s="28" t="s">
        <v>10675</v>
      </c>
      <c r="AL156" s="27" t="s">
        <v>10676</v>
      </c>
      <c r="AM156" s="25" t="s">
        <v>10677</v>
      </c>
      <c r="AN156" s="25" t="s">
        <v>10678</v>
      </c>
      <c r="AO156" s="27" t="s">
        <v>10679</v>
      </c>
      <c r="AP156" s="25" t="s">
        <v>10680</v>
      </c>
      <c r="AQ156" s="27" t="s">
        <v>10681</v>
      </c>
    </row>
    <row r="157" spans="1:43" ht="13.5" customHeight="1">
      <c r="A157" s="25" t="s">
        <v>362</v>
      </c>
      <c r="B157" s="26" t="str">
        <f>HYPERLINK("http://flybase.org/reports/"&amp;VLOOKUP(Table3[[#This Row],[gene]],'Flybqse ID for link'!A:B,2,FALSE)&amp;".html",Table3[[#This Row],[gene]])</f>
        <v>CG3009</v>
      </c>
      <c r="C157" s="25">
        <v>0</v>
      </c>
      <c r="D157" s="25" t="str">
        <f>VLOOKUP(A157,'Flybase batch'!$A:$E,2,FALSE)</f>
        <v>-</v>
      </c>
      <c r="E157" s="25">
        <f>COUNTIF('Genes Expressed in larvae only'!A:A,Table3[[#This Row],[gene]])</f>
        <v>0</v>
      </c>
      <c r="F157" s="35" t="str">
        <f>VLOOKUP(A157,'Flybase batch'!$A:$E,3,FALSE)</f>
        <v>phospholipid metabolic process lipid catabolic process</v>
      </c>
      <c r="G157" s="35" t="str">
        <f>VLOOKUP(A157,'Flybase batch'!$A:$E,4,FALSE)</f>
        <v>-</v>
      </c>
      <c r="H157" s="35" t="s">
        <v>13586</v>
      </c>
      <c r="I157" s="35" t="s">
        <v>15313</v>
      </c>
      <c r="J157" s="35" t="s">
        <v>9</v>
      </c>
      <c r="K157" s="30" t="str">
        <f>VLOOKUP(A157,'SignalP unique values'!A:D,2,FALSE)</f>
        <v>Y</v>
      </c>
      <c r="L157" s="30" t="str">
        <f>VLOOKUP(A157,'SignalP unique values'!A:D,3,FALSE)</f>
        <v>between 21 and 22</v>
      </c>
      <c r="M157" s="30" t="str">
        <f>VLOOKUP(A157,'SignalP unique values'!A:D,4,FALSE)</f>
        <v>GSA-MPP</v>
      </c>
      <c r="N157" s="26" t="s">
        <v>5921</v>
      </c>
      <c r="O157" s="27">
        <v>1</v>
      </c>
      <c r="P157" s="27">
        <v>1</v>
      </c>
      <c r="Q157" s="27">
        <v>1</v>
      </c>
      <c r="R157" s="28">
        <v>-1</v>
      </c>
      <c r="S157" s="25">
        <v>0</v>
      </c>
      <c r="T157" s="28">
        <v>-1</v>
      </c>
      <c r="U157" s="28">
        <v>-1</v>
      </c>
      <c r="V157" s="28">
        <v>-1</v>
      </c>
      <c r="W157" s="28">
        <v>-1</v>
      </c>
      <c r="X157" s="25">
        <v>0</v>
      </c>
      <c r="Y157" s="28">
        <v>-1</v>
      </c>
      <c r="Z157" s="27">
        <v>1</v>
      </c>
      <c r="AA157" s="25">
        <v>0</v>
      </c>
      <c r="AB157" s="28">
        <v>-1</v>
      </c>
      <c r="AC157" s="25" t="s">
        <v>9268</v>
      </c>
      <c r="AD157" s="27" t="s">
        <v>9269</v>
      </c>
      <c r="AE157" s="27" t="s">
        <v>9270</v>
      </c>
      <c r="AF157" s="27" t="s">
        <v>9271</v>
      </c>
      <c r="AG157" s="28" t="s">
        <v>9272</v>
      </c>
      <c r="AH157" s="25" t="s">
        <v>9273</v>
      </c>
      <c r="AI157" s="28" t="s">
        <v>9122</v>
      </c>
      <c r="AJ157" s="28" t="s">
        <v>9274</v>
      </c>
      <c r="AK157" s="28" t="s">
        <v>9275</v>
      </c>
      <c r="AL157" s="28" t="s">
        <v>9276</v>
      </c>
      <c r="AM157" s="25" t="s">
        <v>9277</v>
      </c>
      <c r="AN157" s="28" t="s">
        <v>9278</v>
      </c>
      <c r="AO157" s="27" t="s">
        <v>9279</v>
      </c>
      <c r="AP157" s="25" t="s">
        <v>9280</v>
      </c>
      <c r="AQ157" s="28" t="s">
        <v>7641</v>
      </c>
    </row>
    <row r="158" spans="1:43" ht="13.5" customHeight="1">
      <c r="A158" s="25" t="s">
        <v>545</v>
      </c>
      <c r="B158" s="26" t="str">
        <f>HYPERLINK("http://flybase.org/reports/"&amp;VLOOKUP(Table3[[#This Row],[gene]],'Flybqse ID for link'!A:B,2,FALSE)&amp;".html",Table3[[#This Row],[gene]])</f>
        <v>CG5849</v>
      </c>
      <c r="C158" s="25">
        <v>0</v>
      </c>
      <c r="D158" s="25" t="str">
        <f>VLOOKUP(A158,'Flybase batch'!$A:$E,2,FALSE)</f>
        <v>-</v>
      </c>
      <c r="E158" s="25">
        <f>COUNTIF('Genes Expressed in larvae only'!A:A,Table3[[#This Row],[gene]])</f>
        <v>0</v>
      </c>
      <c r="F158" s="35" t="str">
        <f>VLOOKUP(A158,'Flybase batch'!$A:$E,3,FALSE)</f>
        <v>proteolysis</v>
      </c>
      <c r="G158" s="35" t="str">
        <f>VLOOKUP(A158,'Flybase batch'!$A:$E,4,FALSE)</f>
        <v>-</v>
      </c>
      <c r="H158" s="35" t="s">
        <v>13571</v>
      </c>
      <c r="I158" s="35" t="s">
        <v>15310</v>
      </c>
      <c r="J158" s="35" t="s">
        <v>9</v>
      </c>
      <c r="K158" s="30" t="str">
        <f>VLOOKUP(A158,'SignalP unique values'!A:D,2,FALSE)</f>
        <v>Y</v>
      </c>
      <c r="L158" s="30" t="str">
        <f>VLOOKUP(A158,'SignalP unique values'!A:D,3,FALSE)</f>
        <v>between 23 and 24</v>
      </c>
      <c r="M158" s="30" t="str">
        <f>VLOOKUP(A158,'SignalP unique values'!A:D,4,FALSE)</f>
        <v>SMG-ERE</v>
      </c>
      <c r="N158" s="26" t="s">
        <v>5778</v>
      </c>
      <c r="O158" s="28">
        <v>-1</v>
      </c>
      <c r="P158" s="27">
        <v>1</v>
      </c>
      <c r="Q158" s="28">
        <v>-1</v>
      </c>
      <c r="R158" s="27">
        <v>1</v>
      </c>
      <c r="S158" s="28">
        <v>-1</v>
      </c>
      <c r="T158" s="27">
        <v>1</v>
      </c>
      <c r="U158" s="28">
        <v>-1</v>
      </c>
      <c r="V158" s="28">
        <v>-1</v>
      </c>
      <c r="W158" s="28">
        <v>-1</v>
      </c>
      <c r="X158" s="25">
        <v>0</v>
      </c>
      <c r="Y158" s="27">
        <v>1</v>
      </c>
      <c r="Z158" s="28">
        <v>-1</v>
      </c>
      <c r="AA158" s="27">
        <v>1</v>
      </c>
      <c r="AB158" s="27">
        <v>1</v>
      </c>
      <c r="AC158" s="25" t="s">
        <v>11379</v>
      </c>
      <c r="AD158" s="28" t="s">
        <v>9780</v>
      </c>
      <c r="AE158" s="27" t="s">
        <v>11380</v>
      </c>
      <c r="AF158" s="28" t="s">
        <v>11381</v>
      </c>
      <c r="AG158" s="27" t="s">
        <v>11382</v>
      </c>
      <c r="AH158" s="28" t="s">
        <v>11383</v>
      </c>
      <c r="AI158" s="27" t="s">
        <v>11384</v>
      </c>
      <c r="AJ158" s="28" t="s">
        <v>9862</v>
      </c>
      <c r="AK158" s="28" t="s">
        <v>6560</v>
      </c>
      <c r="AL158" s="28" t="s">
        <v>6588</v>
      </c>
      <c r="AM158" s="25" t="s">
        <v>11385</v>
      </c>
      <c r="AN158" s="27" t="s">
        <v>11386</v>
      </c>
      <c r="AO158" s="28" t="s">
        <v>7799</v>
      </c>
      <c r="AP158" s="27" t="s">
        <v>11387</v>
      </c>
      <c r="AQ158" s="27" t="s">
        <v>11388</v>
      </c>
    </row>
    <row r="159" spans="1:43" ht="13.5" customHeight="1">
      <c r="A159" s="25" t="s">
        <v>1176</v>
      </c>
      <c r="B159" s="26" t="str">
        <f>HYPERLINK("http://flybase.org/reports/"&amp;VLOOKUP(Table3[[#This Row],[gene]],'Flybqse ID for link'!A:B,2,FALSE)&amp;".html",Table3[[#This Row],[gene]])</f>
        <v>CG18681</v>
      </c>
      <c r="C159" s="25">
        <v>0</v>
      </c>
      <c r="D159" s="25" t="str">
        <f>VLOOKUP(A159,'Flybase batch'!$A:$E,2,FALSE)</f>
        <v>epsilonTrypsin</v>
      </c>
      <c r="E159" s="25">
        <f>COUNTIF('Genes Expressed in larvae only'!A:A,Table3[[#This Row],[gene]])</f>
        <v>0</v>
      </c>
      <c r="F159" s="35" t="str">
        <f>VLOOKUP(A159,'Flybase batch'!$A:$E,3,FALSE)</f>
        <v>proteolysis</v>
      </c>
      <c r="G159" s="35" t="str">
        <f>VLOOKUP(A159,'Flybase batch'!$A:$E,4,FALSE)</f>
        <v>extracellular region</v>
      </c>
      <c r="H159" s="35" t="s">
        <v>13531</v>
      </c>
      <c r="I159" s="35" t="s">
        <v>15321</v>
      </c>
      <c r="J159" s="35" t="s">
        <v>13842</v>
      </c>
      <c r="K159" s="30" t="str">
        <f>VLOOKUP(A159,'SignalP unique values'!A:D,2,FALSE)</f>
        <v>Y</v>
      </c>
      <c r="L159" s="30" t="str">
        <f>VLOOKUP(A159,'SignalP unique values'!A:D,3,FALSE)</f>
        <v>between 16 and 17</v>
      </c>
      <c r="M159" s="30" t="str">
        <f>VLOOKUP(A159,'SignalP unique values'!A:D,4,FALSE)</f>
        <v>ALA-GTI</v>
      </c>
      <c r="N159" s="26" t="s">
        <v>6256</v>
      </c>
      <c r="O159" s="28">
        <v>-1</v>
      </c>
      <c r="P159" s="28">
        <v>-1</v>
      </c>
      <c r="Q159" s="28">
        <v>-1</v>
      </c>
      <c r="R159" s="27">
        <v>1</v>
      </c>
      <c r="S159" s="28">
        <v>-1</v>
      </c>
      <c r="T159" s="28">
        <v>-1</v>
      </c>
      <c r="U159" s="28">
        <v>-1</v>
      </c>
      <c r="V159" s="28">
        <v>-1</v>
      </c>
      <c r="W159" s="28">
        <v>-1</v>
      </c>
      <c r="X159" s="28">
        <v>-1</v>
      </c>
      <c r="Y159" s="28">
        <v>-1</v>
      </c>
      <c r="Z159" s="28">
        <v>-1</v>
      </c>
      <c r="AA159" s="28">
        <v>-1</v>
      </c>
      <c r="AB159" s="28">
        <v>-1</v>
      </c>
      <c r="AC159" s="25" t="s">
        <v>8985</v>
      </c>
      <c r="AD159" s="28" t="s">
        <v>7644</v>
      </c>
      <c r="AE159" s="28" t="s">
        <v>8986</v>
      </c>
      <c r="AF159" s="28" t="s">
        <v>8987</v>
      </c>
      <c r="AG159" s="27" t="s">
        <v>8988</v>
      </c>
      <c r="AH159" s="28" t="s">
        <v>6534</v>
      </c>
      <c r="AI159" s="28" t="s">
        <v>8989</v>
      </c>
      <c r="AJ159" s="28" t="s">
        <v>6545</v>
      </c>
      <c r="AK159" s="28" t="s">
        <v>8990</v>
      </c>
      <c r="AL159" s="28" t="s">
        <v>8991</v>
      </c>
      <c r="AM159" s="28" t="s">
        <v>7218</v>
      </c>
      <c r="AN159" s="28" t="s">
        <v>8992</v>
      </c>
      <c r="AO159" s="28" t="s">
        <v>6536</v>
      </c>
      <c r="AP159" s="28" t="s">
        <v>8993</v>
      </c>
      <c r="AQ159" s="28" t="s">
        <v>7249</v>
      </c>
    </row>
    <row r="160" spans="1:43" ht="13.5" customHeight="1">
      <c r="A160" s="25" t="s">
        <v>1157</v>
      </c>
      <c r="B160" s="26" t="str">
        <f>HYPERLINK("http://flybase.org/reports/"&amp;VLOOKUP(Table3[[#This Row],[gene]],'Flybqse ID for link'!A:B,2,FALSE)&amp;".html",Table3[[#This Row],[gene]])</f>
        <v>CG18180</v>
      </c>
      <c r="C160" s="25">
        <v>0</v>
      </c>
      <c r="D160" s="25" t="str">
        <f>VLOOKUP(A160,'Flybase batch'!$A:$E,2,FALSE)</f>
        <v>-</v>
      </c>
      <c r="E160" s="25">
        <f>COUNTIF('Genes Expressed in larvae only'!A:A,Table3[[#This Row],[gene]])</f>
        <v>0</v>
      </c>
      <c r="F160" s="35" t="str">
        <f>VLOOKUP(A160,'Flybase batch'!$A:$E,3,FALSE)</f>
        <v>proteolysis</v>
      </c>
      <c r="G160" s="35" t="str">
        <f>VLOOKUP(A160,'Flybase batch'!$A:$E,4,FALSE)</f>
        <v>-</v>
      </c>
      <c r="H160" s="35" t="s">
        <v>13531</v>
      </c>
      <c r="I160" s="35" t="s">
        <v>15321</v>
      </c>
      <c r="J160" s="35" t="s">
        <v>13842</v>
      </c>
      <c r="K160" s="30" t="str">
        <f>VLOOKUP(A160,'SignalP unique values'!A:D,2,FALSE)</f>
        <v>Y</v>
      </c>
      <c r="L160" s="30" t="str">
        <f>VLOOKUP(A160,'SignalP unique values'!A:D,3,FALSE)</f>
        <v>between 17 and 18</v>
      </c>
      <c r="M160" s="30" t="str">
        <f>VLOOKUP(A160,'SignalP unique values'!A:D,4,FALSE)</f>
        <v>VAA-SPT</v>
      </c>
      <c r="N160" s="26" t="s">
        <v>6290</v>
      </c>
      <c r="O160" s="28">
        <v>-1</v>
      </c>
      <c r="P160" s="28">
        <v>-1</v>
      </c>
      <c r="Q160" s="28">
        <v>-1</v>
      </c>
      <c r="R160" s="27">
        <v>1</v>
      </c>
      <c r="S160" s="28">
        <v>-1</v>
      </c>
      <c r="T160" s="28">
        <v>-1</v>
      </c>
      <c r="U160" s="28">
        <v>-1</v>
      </c>
      <c r="V160" s="28">
        <v>-1</v>
      </c>
      <c r="W160" s="28">
        <v>-1</v>
      </c>
      <c r="X160" s="28">
        <v>-1</v>
      </c>
      <c r="Y160" s="28">
        <v>-1</v>
      </c>
      <c r="Z160" s="28">
        <v>-1</v>
      </c>
      <c r="AA160" s="28">
        <v>-1</v>
      </c>
      <c r="AB160" s="28">
        <v>-1</v>
      </c>
      <c r="AC160" s="25" t="s">
        <v>8857</v>
      </c>
      <c r="AD160" s="28" t="s">
        <v>6503</v>
      </c>
      <c r="AE160" s="28" t="s">
        <v>8858</v>
      </c>
      <c r="AF160" s="28" t="s">
        <v>8859</v>
      </c>
      <c r="AG160" s="27" t="s">
        <v>8860</v>
      </c>
      <c r="AH160" s="28" t="s">
        <v>8861</v>
      </c>
      <c r="AI160" s="28" t="s">
        <v>8862</v>
      </c>
      <c r="AJ160" s="28" t="s">
        <v>7597</v>
      </c>
      <c r="AK160" s="28" t="s">
        <v>6477</v>
      </c>
      <c r="AL160" s="28" t="s">
        <v>6518</v>
      </c>
      <c r="AM160" s="28" t="s">
        <v>7886</v>
      </c>
      <c r="AN160" s="28" t="s">
        <v>8863</v>
      </c>
      <c r="AO160" s="28" t="s">
        <v>8864</v>
      </c>
      <c r="AP160" s="28" t="s">
        <v>8865</v>
      </c>
      <c r="AQ160" s="28" t="s">
        <v>8866</v>
      </c>
    </row>
    <row r="161" spans="1:43" ht="13.5" customHeight="1">
      <c r="A161" s="25" t="s">
        <v>1273</v>
      </c>
      <c r="B161" s="26" t="str">
        <f>HYPERLINK("http://flybase.org/reports/"&amp;VLOOKUP(Table3[[#This Row],[gene]],'Flybqse ID for link'!A:B,2,FALSE)&amp;".html",Table3[[#This Row],[gene]])</f>
        <v>CG31326</v>
      </c>
      <c r="C161" s="25">
        <v>0</v>
      </c>
      <c r="D161" s="25" t="str">
        <f>VLOOKUP(A161,'Flybase batch'!$A:$E,2,FALSE)</f>
        <v>-</v>
      </c>
      <c r="E161" s="25">
        <f>COUNTIF('Genes Expressed in larvae only'!A:A,Table3[[#This Row],[gene]])</f>
        <v>0</v>
      </c>
      <c r="F161" s="35" t="str">
        <f>VLOOKUP(A161,'Flybase batch'!$A:$E,3,FALSE)</f>
        <v>proteolysis</v>
      </c>
      <c r="G161" s="35" t="str">
        <f>VLOOKUP(A161,'Flybase batch'!$A:$E,4,FALSE)</f>
        <v>-</v>
      </c>
      <c r="H161" s="35" t="s">
        <v>13531</v>
      </c>
      <c r="I161" s="35" t="s">
        <v>15321</v>
      </c>
      <c r="J161" s="35" t="s">
        <v>9</v>
      </c>
      <c r="K161" s="30" t="str">
        <f>VLOOKUP(A161,'SignalP unique values'!A:D,2,FALSE)</f>
        <v>Y</v>
      </c>
      <c r="L161" s="30" t="str">
        <f>VLOOKUP(A161,'SignalP unique values'!A:D,3,FALSE)</f>
        <v>between 21 and 22</v>
      </c>
      <c r="M161" s="30" t="str">
        <f>VLOOKUP(A161,'SignalP unique values'!A:D,4,FALSE)</f>
        <v>VLG-QLP</v>
      </c>
      <c r="N161" s="26" t="s">
        <v>5842</v>
      </c>
      <c r="O161" s="28">
        <v>-1</v>
      </c>
      <c r="P161" s="27">
        <v>1</v>
      </c>
      <c r="Q161" s="27">
        <v>1</v>
      </c>
      <c r="R161" s="28">
        <v>-1</v>
      </c>
      <c r="S161" s="28">
        <v>-1</v>
      </c>
      <c r="T161" s="28">
        <v>-1</v>
      </c>
      <c r="U161" s="28">
        <v>-1</v>
      </c>
      <c r="V161" s="28">
        <v>-1</v>
      </c>
      <c r="W161" s="28">
        <v>-1</v>
      </c>
      <c r="X161" s="28">
        <v>-1</v>
      </c>
      <c r="Y161" s="28">
        <v>-1</v>
      </c>
      <c r="Z161" s="28">
        <v>-1</v>
      </c>
      <c r="AA161" s="27">
        <v>1</v>
      </c>
      <c r="AB161" s="27">
        <v>1</v>
      </c>
      <c r="AC161" s="25" t="s">
        <v>9629</v>
      </c>
      <c r="AD161" s="28" t="s">
        <v>9630</v>
      </c>
      <c r="AE161" s="27" t="s">
        <v>9631</v>
      </c>
      <c r="AF161" s="27" t="s">
        <v>9632</v>
      </c>
      <c r="AG161" s="28" t="s">
        <v>9633</v>
      </c>
      <c r="AH161" s="28" t="s">
        <v>9634</v>
      </c>
      <c r="AI161" s="28" t="s">
        <v>9635</v>
      </c>
      <c r="AJ161" s="28" t="s">
        <v>8153</v>
      </c>
      <c r="AK161" s="28" t="s">
        <v>6770</v>
      </c>
      <c r="AL161" s="28" t="s">
        <v>7482</v>
      </c>
      <c r="AM161" s="28" t="s">
        <v>8060</v>
      </c>
      <c r="AN161" s="28" t="s">
        <v>9636</v>
      </c>
      <c r="AO161" s="28" t="s">
        <v>9637</v>
      </c>
      <c r="AP161" s="27" t="s">
        <v>9638</v>
      </c>
      <c r="AQ161" s="27" t="s">
        <v>9639</v>
      </c>
    </row>
    <row r="162" spans="1:43" ht="13.5" customHeight="1">
      <c r="A162" s="25" t="s">
        <v>1450</v>
      </c>
      <c r="B162" s="26" t="str">
        <f>HYPERLINK("http://flybase.org/reports/"&amp;VLOOKUP(Table3[[#This Row],[gene]],'Flybqse ID for link'!A:B,2,FALSE)&amp;".html",Table3[[#This Row],[gene]])</f>
        <v>CG7118</v>
      </c>
      <c r="C162" s="25">
        <v>0</v>
      </c>
      <c r="D162" s="25" t="str">
        <f>VLOOKUP(A162,'Flybase batch'!$A:$E,2,FALSE)</f>
        <v>Jonah 66Ci</v>
      </c>
      <c r="E162" s="25">
        <f>COUNTIF('Genes Expressed in larvae only'!A:A,Table3[[#This Row],[gene]])</f>
        <v>0</v>
      </c>
      <c r="F162" s="35" t="str">
        <f>VLOOKUP(A162,'Flybase batch'!$A:$E,3,FALSE)</f>
        <v>proteolysis</v>
      </c>
      <c r="G162" s="35" t="str">
        <f>VLOOKUP(A162,'Flybase batch'!$A:$E,4,FALSE)</f>
        <v>-</v>
      </c>
      <c r="H162" s="35" t="s">
        <v>13701</v>
      </c>
      <c r="I162" s="35" t="s">
        <v>15321</v>
      </c>
      <c r="J162" s="35" t="s">
        <v>13842</v>
      </c>
      <c r="K162" s="30" t="str">
        <f>VLOOKUP(A162,'SignalP unique values'!A:D,2,FALSE)</f>
        <v>Y</v>
      </c>
      <c r="L162" s="30" t="str">
        <f>VLOOKUP(A162,'SignalP unique values'!A:D,3,FALSE)</f>
        <v>between 17 and 18</v>
      </c>
      <c r="M162" s="30" t="str">
        <f>VLOOKUP(A162,'SignalP unique values'!A:D,4,FALSE)</f>
        <v>ASA-YES</v>
      </c>
      <c r="N162" s="26" t="s">
        <v>5838</v>
      </c>
      <c r="O162" s="28">
        <v>-1</v>
      </c>
      <c r="P162" s="28">
        <v>-1</v>
      </c>
      <c r="Q162" s="28">
        <v>-1</v>
      </c>
      <c r="R162" s="27">
        <v>1</v>
      </c>
      <c r="S162" s="28">
        <v>-1</v>
      </c>
      <c r="T162" s="28">
        <v>-1</v>
      </c>
      <c r="U162" s="28">
        <v>-1</v>
      </c>
      <c r="V162" s="28">
        <v>-1</v>
      </c>
      <c r="W162" s="28">
        <v>-1</v>
      </c>
      <c r="X162" s="28">
        <v>-1</v>
      </c>
      <c r="Y162" s="28">
        <v>-1</v>
      </c>
      <c r="Z162" s="28">
        <v>-1</v>
      </c>
      <c r="AA162" s="28">
        <v>-1</v>
      </c>
      <c r="AB162" s="28">
        <v>-1</v>
      </c>
      <c r="AC162" s="25" t="s">
        <v>11989</v>
      </c>
      <c r="AD162" s="28" t="s">
        <v>11341</v>
      </c>
      <c r="AE162" s="28" t="s">
        <v>11990</v>
      </c>
      <c r="AF162" s="28" t="s">
        <v>10926</v>
      </c>
      <c r="AG162" s="27" t="s">
        <v>11991</v>
      </c>
      <c r="AH162" s="28" t="s">
        <v>11992</v>
      </c>
      <c r="AI162" s="28" t="s">
        <v>10095</v>
      </c>
      <c r="AJ162" s="28" t="s">
        <v>9953</v>
      </c>
      <c r="AK162" s="28" t="s">
        <v>6996</v>
      </c>
      <c r="AL162" s="28" t="s">
        <v>11993</v>
      </c>
      <c r="AM162" s="28" t="s">
        <v>11994</v>
      </c>
      <c r="AN162" s="28" t="s">
        <v>11995</v>
      </c>
      <c r="AO162" s="28" t="s">
        <v>11996</v>
      </c>
      <c r="AP162" s="28" t="s">
        <v>11997</v>
      </c>
      <c r="AQ162" s="28" t="s">
        <v>11998</v>
      </c>
    </row>
    <row r="163" spans="1:43" ht="13.5" customHeight="1">
      <c r="A163" s="25" t="s">
        <v>1062</v>
      </c>
      <c r="B163" s="26" t="str">
        <f>HYPERLINK("http://flybase.org/reports/"&amp;VLOOKUP(Table3[[#This Row],[gene]],'Flybqse ID for link'!A:B,2,FALSE)&amp;".html",Table3[[#This Row],[gene]])</f>
        <v>CG12387</v>
      </c>
      <c r="C163" s="25">
        <v>0</v>
      </c>
      <c r="D163" s="25" t="str">
        <f>VLOOKUP(A163,'Flybase batch'!$A:$E,2,FALSE)</f>
        <v>zetaTrypsin</v>
      </c>
      <c r="E163" s="25">
        <f>COUNTIF('Genes Expressed in larvae only'!A:A,Table3[[#This Row],[gene]])</f>
        <v>0</v>
      </c>
      <c r="F163" s="35" t="str">
        <f>VLOOKUP(A163,'Flybase batch'!$A:$E,3,FALSE)</f>
        <v>proteolysis</v>
      </c>
      <c r="G163" s="35" t="str">
        <f>VLOOKUP(A163,'Flybase batch'!$A:$E,4,FALSE)</f>
        <v>extracellular region</v>
      </c>
      <c r="H163" s="35" t="s">
        <v>13531</v>
      </c>
      <c r="I163" s="35" t="s">
        <v>15321</v>
      </c>
      <c r="J163" s="35" t="s">
        <v>13842</v>
      </c>
      <c r="K163" s="30" t="str">
        <f>VLOOKUP(A163,'SignalP unique values'!A:D,2,FALSE)</f>
        <v>Y</v>
      </c>
      <c r="L163" s="30" t="str">
        <f>VLOOKUP(A163,'SignalP unique values'!A:D,3,FALSE)</f>
        <v>between 22 and 23</v>
      </c>
      <c r="M163" s="30" t="str">
        <f>VLOOKUP(A163,'SignalP unique values'!A:D,4,FALSE)</f>
        <v>TQG-LPL</v>
      </c>
      <c r="N163" s="26" t="s">
        <v>6190</v>
      </c>
      <c r="O163" s="28">
        <v>-1</v>
      </c>
      <c r="P163" s="28">
        <v>-1</v>
      </c>
      <c r="Q163" s="28">
        <v>-1</v>
      </c>
      <c r="R163" s="27">
        <v>1</v>
      </c>
      <c r="S163" s="27">
        <v>1</v>
      </c>
      <c r="T163" s="28">
        <v>-1</v>
      </c>
      <c r="U163" s="28">
        <v>-1</v>
      </c>
      <c r="V163" s="28">
        <v>-1</v>
      </c>
      <c r="W163" s="28">
        <v>-1</v>
      </c>
      <c r="X163" s="28">
        <v>-1</v>
      </c>
      <c r="Y163" s="28">
        <v>-1</v>
      </c>
      <c r="Z163" s="28">
        <v>-1</v>
      </c>
      <c r="AA163" s="28">
        <v>-1</v>
      </c>
      <c r="AB163" s="28">
        <v>-1</v>
      </c>
      <c r="AC163" s="25" t="s">
        <v>7630</v>
      </c>
      <c r="AD163" s="28" t="s">
        <v>6522</v>
      </c>
      <c r="AE163" s="28" t="s">
        <v>7631</v>
      </c>
      <c r="AF163" s="28" t="s">
        <v>7632</v>
      </c>
      <c r="AG163" s="27" t="s">
        <v>7633</v>
      </c>
      <c r="AH163" s="27" t="s">
        <v>7634</v>
      </c>
      <c r="AI163" s="28" t="s">
        <v>7635</v>
      </c>
      <c r="AJ163" s="28" t="s">
        <v>7636</v>
      </c>
      <c r="AK163" s="28" t="s">
        <v>6455</v>
      </c>
      <c r="AL163" s="28" t="s">
        <v>7637</v>
      </c>
      <c r="AM163" s="28" t="s">
        <v>7638</v>
      </c>
      <c r="AN163" s="28" t="s">
        <v>7639</v>
      </c>
      <c r="AO163" s="28" t="s">
        <v>7640</v>
      </c>
      <c r="AP163" s="28" t="s">
        <v>7641</v>
      </c>
      <c r="AQ163" s="28" t="s">
        <v>7642</v>
      </c>
    </row>
    <row r="164" spans="1:43" ht="13.5" customHeight="1">
      <c r="A164" s="25" t="s">
        <v>676</v>
      </c>
      <c r="B164" s="26" t="str">
        <f>HYPERLINK("http://flybase.org/reports/"&amp;VLOOKUP(Table3[[#This Row],[gene]],'Flybqse ID for link'!A:B,2,FALSE)&amp;".html",Table3[[#This Row],[gene]])</f>
        <v>CG8560</v>
      </c>
      <c r="C164" s="25">
        <v>0</v>
      </c>
      <c r="D164" s="25" t="str">
        <f>VLOOKUP(A164,'Flybase batch'!$A:$E,2,FALSE)</f>
        <v>-</v>
      </c>
      <c r="E164" s="25">
        <f>COUNTIF('Genes Expressed in larvae only'!A:A,Table3[[#This Row],[gene]])</f>
        <v>0</v>
      </c>
      <c r="F164" s="35" t="str">
        <f>VLOOKUP(A164,'Flybase batch'!$A:$E,3,FALSE)</f>
        <v>proteolysis</v>
      </c>
      <c r="G164" s="35" t="str">
        <f>VLOOKUP(A164,'Flybase batch'!$A:$E,4,FALSE)</f>
        <v>-</v>
      </c>
      <c r="H164" s="35" t="s">
        <v>13641</v>
      </c>
      <c r="I164" s="35" t="s">
        <v>15317</v>
      </c>
      <c r="J164" s="35" t="s">
        <v>9</v>
      </c>
      <c r="K164" s="30" t="str">
        <f>VLOOKUP(A164,'SignalP unique values'!A:D,2,FALSE)</f>
        <v>Y</v>
      </c>
      <c r="L164" s="30" t="str">
        <f>VLOOKUP(A164,'SignalP unique values'!A:D,3,FALSE)</f>
        <v>between 17 and 18</v>
      </c>
      <c r="M164" s="30" t="str">
        <f>VLOOKUP(A164,'SignalP unique values'!A:D,4,FALSE)</f>
        <v>ALA-VEN</v>
      </c>
      <c r="N164" s="26" t="s">
        <v>6330</v>
      </c>
      <c r="O164" s="28">
        <v>-1</v>
      </c>
      <c r="P164" s="28">
        <v>-1</v>
      </c>
      <c r="Q164" s="28">
        <v>-1</v>
      </c>
      <c r="R164" s="27">
        <v>1</v>
      </c>
      <c r="S164" s="28">
        <v>-1</v>
      </c>
      <c r="T164" s="28">
        <v>-1</v>
      </c>
      <c r="U164" s="28">
        <v>-1</v>
      </c>
      <c r="V164" s="27">
        <v>1</v>
      </c>
      <c r="W164" s="28">
        <v>-1</v>
      </c>
      <c r="X164" s="28">
        <v>-1</v>
      </c>
      <c r="Y164" s="28">
        <v>-1</v>
      </c>
      <c r="Z164" s="28">
        <v>-1</v>
      </c>
      <c r="AA164" s="28">
        <v>-1</v>
      </c>
      <c r="AB164" s="28">
        <v>-1</v>
      </c>
      <c r="AC164" s="25" t="s">
        <v>12552</v>
      </c>
      <c r="AD164" s="28" t="s">
        <v>8250</v>
      </c>
      <c r="AE164" s="28" t="s">
        <v>12553</v>
      </c>
      <c r="AF164" s="28" t="s">
        <v>12554</v>
      </c>
      <c r="AG164" s="27" t="s">
        <v>12555</v>
      </c>
      <c r="AH164" s="28" t="s">
        <v>12556</v>
      </c>
      <c r="AI164" s="28" t="s">
        <v>12557</v>
      </c>
      <c r="AJ164" s="28" t="s">
        <v>6581</v>
      </c>
      <c r="AK164" s="27" t="s">
        <v>12558</v>
      </c>
      <c r="AL164" s="28" t="s">
        <v>6518</v>
      </c>
      <c r="AM164" s="28" t="s">
        <v>10082</v>
      </c>
      <c r="AN164" s="28" t="s">
        <v>12559</v>
      </c>
      <c r="AO164" s="28" t="s">
        <v>6562</v>
      </c>
      <c r="AP164" s="28" t="s">
        <v>7908</v>
      </c>
      <c r="AQ164" s="28" t="s">
        <v>8305</v>
      </c>
    </row>
    <row r="165" spans="1:43" ht="13.5" customHeight="1">
      <c r="A165" s="25" t="s">
        <v>401</v>
      </c>
      <c r="B165" s="26" t="str">
        <f>HYPERLINK("http://flybase.org/reports/"&amp;VLOOKUP(Table3[[#This Row],[gene]],'Flybqse ID for link'!A:B,2,FALSE)&amp;".html",Table3[[#This Row],[gene]])</f>
        <v>CG6718</v>
      </c>
      <c r="C165" s="25">
        <v>0</v>
      </c>
      <c r="D165" s="25" t="str">
        <f>VLOOKUP(A165,'Flybase batch'!$A:$E,2,FALSE)</f>
        <v>calcium-independent phospholipase A2 VIA</v>
      </c>
      <c r="E165" s="25">
        <f>COUNTIF('Genes Expressed in larvae only'!A:A,Table3[[#This Row],[gene]])</f>
        <v>0</v>
      </c>
      <c r="F165" s="35" t="str">
        <f>VLOOKUP(A165,'Flybase batch'!$A:$E,3,FALSE)</f>
        <v>lipid metabolic process</v>
      </c>
      <c r="G165" s="35" t="str">
        <f>VLOOKUP(A165,'Flybase batch'!$A:$E,4,FALSE)</f>
        <v>cytosol</v>
      </c>
      <c r="H165" s="35" t="s">
        <v>13704</v>
      </c>
      <c r="I165" s="35" t="s">
        <v>15313</v>
      </c>
      <c r="J165" s="35" t="s">
        <v>9</v>
      </c>
      <c r="K165" s="30" t="str">
        <f>VLOOKUP(A165,'SignalP unique values'!A:D,2,FALSE)</f>
        <v>Y</v>
      </c>
      <c r="L165" s="30" t="str">
        <f>VLOOKUP(A165,'SignalP unique values'!A:D,3,FALSE)</f>
        <v>between 20 and 21</v>
      </c>
      <c r="M165" s="30" t="str">
        <f>VLOOKUP(A165,'SignalP unique values'!A:D,4,FALSE)</f>
        <v>LLG-VDQ</v>
      </c>
      <c r="N165" s="26" t="s">
        <v>6232</v>
      </c>
      <c r="O165" s="27">
        <v>1</v>
      </c>
      <c r="P165" s="27">
        <v>1</v>
      </c>
      <c r="Q165" s="27">
        <v>1</v>
      </c>
      <c r="R165" s="28">
        <v>-1</v>
      </c>
      <c r="S165" s="25">
        <v>0</v>
      </c>
      <c r="T165" s="25">
        <v>0</v>
      </c>
      <c r="U165" s="27">
        <v>1</v>
      </c>
      <c r="V165" s="28">
        <v>-1</v>
      </c>
      <c r="W165" s="27">
        <v>1</v>
      </c>
      <c r="X165" s="27">
        <v>1</v>
      </c>
      <c r="Y165" s="28">
        <v>-1</v>
      </c>
      <c r="Z165" s="25">
        <v>0</v>
      </c>
      <c r="AA165" s="27">
        <v>1</v>
      </c>
      <c r="AB165" s="27">
        <v>1</v>
      </c>
      <c r="AC165" s="25" t="s">
        <v>11896</v>
      </c>
      <c r="AD165" s="27" t="s">
        <v>11897</v>
      </c>
      <c r="AE165" s="27" t="s">
        <v>11898</v>
      </c>
      <c r="AF165" s="27" t="s">
        <v>11899</v>
      </c>
      <c r="AG165" s="28" t="s">
        <v>11900</v>
      </c>
      <c r="AH165" s="25" t="s">
        <v>11901</v>
      </c>
      <c r="AI165" s="25" t="s">
        <v>11902</v>
      </c>
      <c r="AJ165" s="27" t="s">
        <v>11903</v>
      </c>
      <c r="AK165" s="28" t="s">
        <v>11904</v>
      </c>
      <c r="AL165" s="27" t="s">
        <v>11905</v>
      </c>
      <c r="AM165" s="27" t="s">
        <v>11906</v>
      </c>
      <c r="AN165" s="28" t="s">
        <v>11907</v>
      </c>
      <c r="AO165" s="25" t="s">
        <v>11908</v>
      </c>
      <c r="AP165" s="27" t="s">
        <v>11909</v>
      </c>
      <c r="AQ165" s="27" t="s">
        <v>11910</v>
      </c>
    </row>
    <row r="166" spans="1:43" ht="13.5" customHeight="1">
      <c r="A166" s="25" t="s">
        <v>1140</v>
      </c>
      <c r="B166" s="26" t="str">
        <f>HYPERLINK("http://flybase.org/reports/"&amp;VLOOKUP(Table3[[#This Row],[gene]],'Flybqse ID for link'!A:B,2,FALSE)&amp;".html",Table3[[#This Row],[gene]])</f>
        <v>CG17475</v>
      </c>
      <c r="C166" s="25">
        <v>0</v>
      </c>
      <c r="D166" s="25" t="str">
        <f>VLOOKUP(A166,'Flybase batch'!$A:$E,2,FALSE)</f>
        <v>-</v>
      </c>
      <c r="E166" s="25">
        <f>COUNTIF('Genes Expressed in larvae only'!A:A,Table3[[#This Row],[gene]])</f>
        <v>0</v>
      </c>
      <c r="F166" s="35" t="str">
        <f>VLOOKUP(A166,'Flybase batch'!$A:$E,3,FALSE)</f>
        <v>proteolysis</v>
      </c>
      <c r="G166" s="35" t="str">
        <f>VLOOKUP(A166,'Flybase batch'!$A:$E,4,FALSE)</f>
        <v>-</v>
      </c>
      <c r="H166" s="35" t="s">
        <v>13531</v>
      </c>
      <c r="I166" s="35" t="s">
        <v>15321</v>
      </c>
      <c r="J166" s="35" t="s">
        <v>13842</v>
      </c>
      <c r="K166" s="30" t="str">
        <f>VLOOKUP(A166,'SignalP unique values'!A:D,2,FALSE)</f>
        <v>Y</v>
      </c>
      <c r="L166" s="30" t="str">
        <f>VLOOKUP(A166,'SignalP unique values'!A:D,3,FALSE)</f>
        <v>between 24 and 25</v>
      </c>
      <c r="M166" s="30" t="str">
        <f>VLOOKUP(A166,'SignalP unique values'!A:D,4,FALSE)</f>
        <v>ISA-VRL</v>
      </c>
      <c r="N166" s="26" t="s">
        <v>5957</v>
      </c>
      <c r="O166" s="28">
        <v>-1</v>
      </c>
      <c r="P166" s="28">
        <v>-1</v>
      </c>
      <c r="Q166" s="28">
        <v>-1</v>
      </c>
      <c r="R166" s="27">
        <v>1</v>
      </c>
      <c r="S166" s="27">
        <v>1</v>
      </c>
      <c r="T166" s="28">
        <v>-1</v>
      </c>
      <c r="U166" s="28">
        <v>-1</v>
      </c>
      <c r="V166" s="28">
        <v>-1</v>
      </c>
      <c r="W166" s="28">
        <v>-1</v>
      </c>
      <c r="X166" s="28">
        <v>-1</v>
      </c>
      <c r="Y166" s="28">
        <v>-1</v>
      </c>
      <c r="Z166" s="28">
        <v>-1</v>
      </c>
      <c r="AA166" s="28">
        <v>-1</v>
      </c>
      <c r="AB166" s="28">
        <v>-1</v>
      </c>
      <c r="AC166" s="25" t="s">
        <v>8726</v>
      </c>
      <c r="AD166" s="28" t="s">
        <v>8229</v>
      </c>
      <c r="AE166" s="28" t="s">
        <v>8045</v>
      </c>
      <c r="AF166" s="28" t="s">
        <v>6542</v>
      </c>
      <c r="AG166" s="27" t="s">
        <v>8727</v>
      </c>
      <c r="AH166" s="27" t="s">
        <v>8728</v>
      </c>
      <c r="AI166" s="28" t="s">
        <v>8729</v>
      </c>
      <c r="AJ166" s="28" t="s">
        <v>6518</v>
      </c>
      <c r="AK166" s="28" t="s">
        <v>8206</v>
      </c>
      <c r="AL166" s="28" t="s">
        <v>8730</v>
      </c>
      <c r="AM166" s="28" t="s">
        <v>7252</v>
      </c>
      <c r="AN166" s="28" t="s">
        <v>7650</v>
      </c>
      <c r="AO166" s="28" t="s">
        <v>6798</v>
      </c>
      <c r="AP166" s="28" t="s">
        <v>7415</v>
      </c>
      <c r="AQ166" s="28" t="s">
        <v>6768</v>
      </c>
    </row>
    <row r="167" spans="1:43" ht="13.5" customHeight="1">
      <c r="A167" s="25" t="s">
        <v>348</v>
      </c>
      <c r="B167" s="26" t="str">
        <f>HYPERLINK("http://flybase.org/reports/"&amp;VLOOKUP(Table3[[#This Row],[gene]],'Flybqse ID for link'!A:B,2,FALSE)&amp;".html",Table3[[#This Row],[gene]])</f>
        <v>CG1583</v>
      </c>
      <c r="C167" s="25">
        <v>0</v>
      </c>
      <c r="D167" s="25" t="str">
        <f>VLOOKUP(A167,'Flybase batch'!$A:$E,2,FALSE)</f>
        <v>-</v>
      </c>
      <c r="E167" s="25">
        <f>COUNTIF('Genes Expressed in larvae only'!A:A,Table3[[#This Row],[gene]])</f>
        <v>0</v>
      </c>
      <c r="F167" s="35" t="str">
        <f>VLOOKUP(A167,'Flybase batch'!$A:$E,3,FALSE)</f>
        <v>phospholipid metabolic process lipid catabolic process</v>
      </c>
      <c r="G167" s="35" t="str">
        <f>VLOOKUP(A167,'Flybase batch'!$A:$E,4,FALSE)</f>
        <v>-</v>
      </c>
      <c r="H167" s="35" t="s">
        <v>13586</v>
      </c>
      <c r="I167" s="35" t="s">
        <v>15313</v>
      </c>
      <c r="J167" s="35" t="s">
        <v>9</v>
      </c>
      <c r="K167" s="30" t="str">
        <f>VLOOKUP(A167,'SignalP unique values'!A:D,2,FALSE)</f>
        <v>Y</v>
      </c>
      <c r="L167" s="30" t="str">
        <f>VLOOKUP(A167,'SignalP unique values'!A:D,3,FALSE)</f>
        <v>between 31 and 32</v>
      </c>
      <c r="M167" s="30" t="str">
        <f>VLOOKUP(A167,'SignalP unique values'!A:D,4,FALSE)</f>
        <v>TDA-KHL</v>
      </c>
      <c r="N167" s="26" t="s">
        <v>5940</v>
      </c>
      <c r="O167" s="28">
        <v>-1</v>
      </c>
      <c r="P167" s="25">
        <v>0</v>
      </c>
      <c r="Q167" s="27">
        <v>1</v>
      </c>
      <c r="R167" s="28">
        <v>-1</v>
      </c>
      <c r="S167" s="25">
        <v>0</v>
      </c>
      <c r="T167" s="28">
        <v>-1</v>
      </c>
      <c r="U167" s="27">
        <v>1</v>
      </c>
      <c r="V167" s="28">
        <v>-1</v>
      </c>
      <c r="W167" s="28">
        <v>-1</v>
      </c>
      <c r="X167" s="28">
        <v>-1</v>
      </c>
      <c r="Y167" s="27">
        <v>1</v>
      </c>
      <c r="Z167" s="28">
        <v>-1</v>
      </c>
      <c r="AA167" s="27">
        <v>1</v>
      </c>
      <c r="AB167" s="28">
        <v>-1</v>
      </c>
      <c r="AC167" s="25" t="s">
        <v>8406</v>
      </c>
      <c r="AD167" s="28" t="s">
        <v>8407</v>
      </c>
      <c r="AE167" s="25" t="s">
        <v>8408</v>
      </c>
      <c r="AF167" s="27" t="s">
        <v>8409</v>
      </c>
      <c r="AG167" s="28" t="s">
        <v>8410</v>
      </c>
      <c r="AH167" s="25" t="s">
        <v>8411</v>
      </c>
      <c r="AI167" s="28" t="s">
        <v>8412</v>
      </c>
      <c r="AJ167" s="27" t="s">
        <v>8413</v>
      </c>
      <c r="AK167" s="28" t="s">
        <v>8414</v>
      </c>
      <c r="AL167" s="28" t="s">
        <v>8415</v>
      </c>
      <c r="AM167" s="28" t="s">
        <v>8416</v>
      </c>
      <c r="AN167" s="27" t="s">
        <v>8417</v>
      </c>
      <c r="AO167" s="28" t="s">
        <v>8418</v>
      </c>
      <c r="AP167" s="27" t="s">
        <v>8419</v>
      </c>
      <c r="AQ167" s="28" t="s">
        <v>8420</v>
      </c>
    </row>
    <row r="168" spans="1:43" ht="13.5" customHeight="1">
      <c r="A168" s="25" t="s">
        <v>456</v>
      </c>
      <c r="B168" s="26" t="str">
        <f>HYPERLINK("http://flybase.org/reports/"&amp;VLOOKUP(Table3[[#This Row],[gene]],'Flybqse ID for link'!A:B,2,FALSE)&amp;".html",Table3[[#This Row],[gene]])</f>
        <v>CG5932</v>
      </c>
      <c r="C168" s="25">
        <v>0</v>
      </c>
      <c r="D168" s="25" t="str">
        <f>VLOOKUP(A168,'Flybase batch'!$A:$E,2,FALSE)</f>
        <v>magro</v>
      </c>
      <c r="E168" s="25">
        <f>COUNTIF('Genes Expressed in larvae only'!A:A,Table3[[#This Row],[gene]])</f>
        <v>0</v>
      </c>
      <c r="F168" s="35" t="str">
        <f>VLOOKUP(A168,'Flybase batch'!$A:$E,3,FALSE)</f>
        <v>triglyceride homeostasis cholesterol homeostasis lipid metabolic process</v>
      </c>
      <c r="G168" s="35" t="str">
        <f>VLOOKUP(A168,'Flybase batch'!$A:$E,4,FALSE)</f>
        <v>cytoplasmic vesicle</v>
      </c>
      <c r="H168" s="35" t="s">
        <v>13690</v>
      </c>
      <c r="I168" s="35" t="s">
        <v>15323</v>
      </c>
      <c r="J168" s="35" t="s">
        <v>9</v>
      </c>
      <c r="K168" s="30" t="str">
        <f>VLOOKUP(A168,'SignalP unique values'!A:D,2,FALSE)</f>
        <v>Y</v>
      </c>
      <c r="L168" s="30" t="str">
        <f>VLOOKUP(A168,'SignalP unique values'!A:D,3,FALSE)</f>
        <v>between 19 and 20</v>
      </c>
      <c r="M168" s="30" t="str">
        <f>VLOOKUP(A168,'SignalP unique values'!A:D,4,FALSE)</f>
        <v>VLA-EKS</v>
      </c>
      <c r="N168" s="26" t="s">
        <v>6222</v>
      </c>
      <c r="O168" s="28">
        <v>-1</v>
      </c>
      <c r="P168" s="28">
        <v>-1</v>
      </c>
      <c r="Q168" s="28">
        <v>-1</v>
      </c>
      <c r="R168" s="27">
        <v>1</v>
      </c>
      <c r="S168" s="28">
        <v>-1</v>
      </c>
      <c r="T168" s="28">
        <v>-1</v>
      </c>
      <c r="U168" s="28">
        <v>-1</v>
      </c>
      <c r="V168" s="28">
        <v>-1</v>
      </c>
      <c r="W168" s="28">
        <v>-1</v>
      </c>
      <c r="X168" s="28">
        <v>-1</v>
      </c>
      <c r="Y168" s="28">
        <v>-1</v>
      </c>
      <c r="Z168" s="28">
        <v>-1</v>
      </c>
      <c r="AA168" s="28">
        <v>-1</v>
      </c>
      <c r="AB168" s="28">
        <v>-1</v>
      </c>
      <c r="AC168" s="25" t="s">
        <v>11427</v>
      </c>
      <c r="AD168" s="28" t="s">
        <v>11428</v>
      </c>
      <c r="AE168" s="28" t="s">
        <v>11429</v>
      </c>
      <c r="AF168" s="28" t="s">
        <v>11430</v>
      </c>
      <c r="AG168" s="27" t="s">
        <v>11431</v>
      </c>
      <c r="AH168" s="28" t="s">
        <v>10465</v>
      </c>
      <c r="AI168" s="28" t="s">
        <v>11432</v>
      </c>
      <c r="AJ168" s="28" t="s">
        <v>11433</v>
      </c>
      <c r="AK168" s="28" t="s">
        <v>7621</v>
      </c>
      <c r="AL168" s="28" t="s">
        <v>11434</v>
      </c>
      <c r="AM168" s="28" t="s">
        <v>11435</v>
      </c>
      <c r="AN168" s="28" t="s">
        <v>11436</v>
      </c>
      <c r="AO168" s="28" t="s">
        <v>11437</v>
      </c>
      <c r="AP168" s="28" t="s">
        <v>11438</v>
      </c>
      <c r="AQ168" s="28" t="s">
        <v>11439</v>
      </c>
    </row>
    <row r="169" spans="1:43" ht="13.5" customHeight="1">
      <c r="A169" s="25" t="s">
        <v>1488</v>
      </c>
      <c r="B169" s="26" t="str">
        <f>HYPERLINK("http://flybase.org/reports/"&amp;VLOOKUP(Table3[[#This Row],[gene]],'Flybqse ID for link'!A:B,2,FALSE)&amp;".html",Table3[[#This Row],[gene]])</f>
        <v>CG8579</v>
      </c>
      <c r="C169" s="25">
        <v>0</v>
      </c>
      <c r="D169" s="25" t="str">
        <f>VLOOKUP(A169,'Flybase batch'!$A:$E,2,FALSE)</f>
        <v>Jonah 44E</v>
      </c>
      <c r="E169" s="25">
        <f>COUNTIF('Genes Expressed in larvae only'!A:A,Table3[[#This Row],[gene]])</f>
        <v>0</v>
      </c>
      <c r="F169" s="35" t="str">
        <f>VLOOKUP(A169,'Flybase batch'!$A:$E,3,FALSE)</f>
        <v>proteolysis</v>
      </c>
      <c r="G169" s="35" t="str">
        <f>VLOOKUP(A169,'Flybase batch'!$A:$E,4,FALSE)</f>
        <v>-</v>
      </c>
      <c r="H169" s="35" t="s">
        <v>13531</v>
      </c>
      <c r="I169" s="35" t="s">
        <v>15321</v>
      </c>
      <c r="J169" s="35" t="s">
        <v>13842</v>
      </c>
      <c r="K169" s="30" t="str">
        <f>VLOOKUP(A169,'SignalP unique values'!A:D,2,FALSE)</f>
        <v>Y</v>
      </c>
      <c r="L169" s="30" t="str">
        <f>VLOOKUP(A169,'SignalP unique values'!A:D,3,FALSE)</f>
        <v>between 15 and 16</v>
      </c>
      <c r="M169" s="30" t="str">
        <f>VLOOKUP(A169,'SignalP unique values'!A:D,4,FALSE)</f>
        <v>ASA-GVV</v>
      </c>
      <c r="N169" s="26" t="s">
        <v>6314</v>
      </c>
      <c r="O169" s="25">
        <v>0</v>
      </c>
      <c r="P169" s="25">
        <v>0</v>
      </c>
      <c r="Q169" s="25">
        <v>0</v>
      </c>
      <c r="R169" s="27">
        <v>1</v>
      </c>
      <c r="S169" s="25">
        <v>0</v>
      </c>
      <c r="T169" s="28">
        <v>-1</v>
      </c>
      <c r="U169" s="25">
        <v>0</v>
      </c>
      <c r="V169" s="25">
        <v>0</v>
      </c>
      <c r="W169" s="25">
        <v>0</v>
      </c>
      <c r="X169" s="25">
        <v>0</v>
      </c>
      <c r="Y169" s="25">
        <v>0</v>
      </c>
      <c r="Z169" s="25">
        <v>0</v>
      </c>
      <c r="AA169" s="25">
        <v>0</v>
      </c>
      <c r="AB169" s="25">
        <v>0</v>
      </c>
      <c r="AC169" s="25" t="s">
        <v>12572</v>
      </c>
      <c r="AD169" s="25" t="s">
        <v>6544</v>
      </c>
      <c r="AE169" s="25" t="s">
        <v>6540</v>
      </c>
      <c r="AF169" s="25" t="s">
        <v>6651</v>
      </c>
      <c r="AG169" s="27" t="s">
        <v>12573</v>
      </c>
      <c r="AH169" s="25" t="s">
        <v>9308</v>
      </c>
      <c r="AI169" s="28" t="s">
        <v>12574</v>
      </c>
      <c r="AJ169" s="25" t="s">
        <v>7877</v>
      </c>
      <c r="AK169" s="25" t="s">
        <v>8356</v>
      </c>
      <c r="AL169" s="25" t="s">
        <v>7908</v>
      </c>
      <c r="AM169" s="25" t="s">
        <v>6549</v>
      </c>
      <c r="AN169" s="25" t="s">
        <v>7407</v>
      </c>
      <c r="AO169" s="25" t="s">
        <v>7111</v>
      </c>
      <c r="AP169" s="25" t="s">
        <v>12575</v>
      </c>
      <c r="AQ169" s="25" t="s">
        <v>7405</v>
      </c>
    </row>
    <row r="170" spans="1:43" ht="13.5" customHeight="1">
      <c r="A170" s="25" t="s">
        <v>1087</v>
      </c>
      <c r="B170" s="26" t="str">
        <f>HYPERLINK("http://flybase.org/reports/"&amp;VLOOKUP(Table3[[#This Row],[gene]],'Flybqse ID for link'!A:B,2,FALSE)&amp;".html",Table3[[#This Row],[gene]])</f>
        <v>CG14642</v>
      </c>
      <c r="C170" s="25">
        <v>0</v>
      </c>
      <c r="D170" s="25" t="str">
        <f>VLOOKUP(A170,'Flybase batch'!$A:$E,2,FALSE)</f>
        <v>-</v>
      </c>
      <c r="E170" s="25">
        <f>COUNTIF('Genes Expressed in larvae only'!A:A,Table3[[#This Row],[gene]])</f>
        <v>0</v>
      </c>
      <c r="F170" s="35" t="str">
        <f>VLOOKUP(A170,'Flybase batch'!$A:$E,3,FALSE)</f>
        <v>proteolysis</v>
      </c>
      <c r="G170" s="35" t="str">
        <f>VLOOKUP(A170,'Flybase batch'!$A:$E,4,FALSE)</f>
        <v>-</v>
      </c>
      <c r="H170" s="35" t="s">
        <v>13531</v>
      </c>
      <c r="I170" s="35" t="s">
        <v>15321</v>
      </c>
      <c r="J170" s="35" t="s">
        <v>13842</v>
      </c>
      <c r="K170" s="30" t="str">
        <f>VLOOKUP(A170,'SignalP unique values'!A:D,2,FALSE)</f>
        <v>Y</v>
      </c>
      <c r="L170" s="30" t="str">
        <f>VLOOKUP(A170,'SignalP unique values'!A:D,3,FALSE)</f>
        <v>between 23 and 24</v>
      </c>
      <c r="M170" s="30" t="str">
        <f>VLOOKUP(A170,'SignalP unique values'!A:D,4,FALSE)</f>
        <v>THT-QRL</v>
      </c>
      <c r="N170" s="26" t="s">
        <v>5762</v>
      </c>
      <c r="O170" s="28">
        <v>-1</v>
      </c>
      <c r="P170" s="25">
        <v>0</v>
      </c>
      <c r="Q170" s="28">
        <v>-1</v>
      </c>
      <c r="R170" s="25">
        <v>0</v>
      </c>
      <c r="S170" s="28">
        <v>-1</v>
      </c>
      <c r="T170" s="27">
        <v>1</v>
      </c>
      <c r="U170" s="28">
        <v>-1</v>
      </c>
      <c r="V170" s="27">
        <v>1</v>
      </c>
      <c r="W170" s="28">
        <v>-1</v>
      </c>
      <c r="X170" s="27">
        <v>1</v>
      </c>
      <c r="Y170" s="27">
        <v>1</v>
      </c>
      <c r="Z170" s="28">
        <v>-1</v>
      </c>
      <c r="AA170" s="25">
        <v>0</v>
      </c>
      <c r="AB170" s="28">
        <v>-1</v>
      </c>
      <c r="AC170" s="25" t="s">
        <v>8066</v>
      </c>
      <c r="AD170" s="28" t="s">
        <v>8067</v>
      </c>
      <c r="AE170" s="25" t="s">
        <v>8068</v>
      </c>
      <c r="AF170" s="28" t="s">
        <v>8069</v>
      </c>
      <c r="AG170" s="25" t="s">
        <v>8070</v>
      </c>
      <c r="AH170" s="28" t="s">
        <v>7122</v>
      </c>
      <c r="AI170" s="27" t="s">
        <v>8071</v>
      </c>
      <c r="AJ170" s="28" t="s">
        <v>7413</v>
      </c>
      <c r="AK170" s="27" t="s">
        <v>8072</v>
      </c>
      <c r="AL170" s="28" t="s">
        <v>8073</v>
      </c>
      <c r="AM170" s="27" t="s">
        <v>8074</v>
      </c>
      <c r="AN170" s="27" t="s">
        <v>8075</v>
      </c>
      <c r="AO170" s="28" t="s">
        <v>7123</v>
      </c>
      <c r="AP170" s="25" t="s">
        <v>8076</v>
      </c>
      <c r="AQ170" s="28" t="s">
        <v>7011</v>
      </c>
    </row>
    <row r="171" spans="1:43" ht="13.5" customHeight="1">
      <c r="A171" s="25" t="s">
        <v>624</v>
      </c>
      <c r="B171" s="26" t="str">
        <f>HYPERLINK("http://flybase.org/reports/"&amp;VLOOKUP(Table3[[#This Row],[gene]],'Flybqse ID for link'!A:B,2,FALSE)&amp;".html",Table3[[#This Row],[gene]])</f>
        <v>CG1371</v>
      </c>
      <c r="C171" s="25">
        <v>0</v>
      </c>
      <c r="D171" s="25" t="str">
        <f>VLOOKUP(A171,'Flybase batch'!$A:$E,2,FALSE)</f>
        <v>-</v>
      </c>
      <c r="E171" s="25">
        <f>COUNTIF('Genes Expressed in larvae only'!A:A,Table3[[#This Row],[gene]])</f>
        <v>0</v>
      </c>
      <c r="F171" s="35" t="str">
        <f>VLOOKUP(A171,'Flybase batch'!$A:$E,3,FALSE)</f>
        <v>-</v>
      </c>
      <c r="G171" s="35" t="str">
        <f>VLOOKUP(A171,'Flybase batch'!$A:$E,4,FALSE)</f>
        <v>-</v>
      </c>
      <c r="H171" s="35" t="s">
        <v>13580</v>
      </c>
      <c r="I171" s="35" t="s">
        <v>15314</v>
      </c>
      <c r="J171" s="35" t="s">
        <v>9</v>
      </c>
      <c r="K171" s="30" t="str">
        <f>VLOOKUP(A171,'SignalP unique values'!A:D,2,FALSE)</f>
        <v>Y</v>
      </c>
      <c r="L171" s="30" t="str">
        <f>VLOOKUP(A171,'SignalP unique values'!A:D,3,FALSE)</f>
        <v>between 21 and 22</v>
      </c>
      <c r="M171" s="30" t="str">
        <f>VLOOKUP(A171,'SignalP unique values'!A:D,4,FALSE)</f>
        <v>ANA-GEV</v>
      </c>
      <c r="N171" s="26" t="s">
        <v>6394</v>
      </c>
      <c r="O171" s="27">
        <v>1</v>
      </c>
      <c r="P171" s="28">
        <v>-1</v>
      </c>
      <c r="Q171" s="28">
        <v>-1</v>
      </c>
      <c r="R171" s="25">
        <v>0</v>
      </c>
      <c r="S171" s="28">
        <v>-1</v>
      </c>
      <c r="T171" s="27">
        <v>1</v>
      </c>
      <c r="U171" s="27">
        <v>1</v>
      </c>
      <c r="V171" s="28">
        <v>-1</v>
      </c>
      <c r="W171" s="25">
        <v>0</v>
      </c>
      <c r="X171" s="25">
        <v>0</v>
      </c>
      <c r="Y171" s="27">
        <v>1</v>
      </c>
      <c r="Z171" s="27">
        <v>1</v>
      </c>
      <c r="AA171" s="25">
        <v>0</v>
      </c>
      <c r="AB171" s="25">
        <v>0</v>
      </c>
      <c r="AC171" s="25" t="s">
        <v>7845</v>
      </c>
      <c r="AD171" s="27" t="s">
        <v>7846</v>
      </c>
      <c r="AE171" s="28" t="s">
        <v>7847</v>
      </c>
      <c r="AF171" s="28" t="s">
        <v>7848</v>
      </c>
      <c r="AG171" s="25" t="s">
        <v>7849</v>
      </c>
      <c r="AH171" s="28" t="s">
        <v>7850</v>
      </c>
      <c r="AI171" s="27" t="s">
        <v>7851</v>
      </c>
      <c r="AJ171" s="27" t="s">
        <v>7852</v>
      </c>
      <c r="AK171" s="28" t="s">
        <v>7853</v>
      </c>
      <c r="AL171" s="25" t="s">
        <v>7854</v>
      </c>
      <c r="AM171" s="25" t="s">
        <v>7855</v>
      </c>
      <c r="AN171" s="27" t="s">
        <v>7856</v>
      </c>
      <c r="AO171" s="27" t="s">
        <v>7857</v>
      </c>
      <c r="AP171" s="25" t="s">
        <v>7858</v>
      </c>
      <c r="AQ171" s="25" t="s">
        <v>7859</v>
      </c>
    </row>
    <row r="172" spans="1:43" ht="13.5" customHeight="1">
      <c r="A172" s="25" t="s">
        <v>731</v>
      </c>
      <c r="B172" s="26" t="str">
        <f>HYPERLINK("http://flybase.org/reports/"&amp;VLOOKUP(Table3[[#This Row],[gene]],'Flybqse ID for link'!A:B,2,FALSE)&amp;".html",Table3[[#This Row],[gene]])</f>
        <v>CG6357</v>
      </c>
      <c r="C172" s="25">
        <v>0</v>
      </c>
      <c r="D172" s="25" t="str">
        <f>VLOOKUP(A172,'Flybase batch'!$A:$E,2,FALSE)</f>
        <v>-</v>
      </c>
      <c r="E172" s="25">
        <f>COUNTIF('Genes Expressed in larvae only'!A:A,Table3[[#This Row],[gene]])</f>
        <v>0</v>
      </c>
      <c r="F172" s="35" t="str">
        <f>VLOOKUP(A172,'Flybase batch'!$A:$E,3,FALSE)</f>
        <v>-</v>
      </c>
      <c r="G172" s="35" t="str">
        <f>VLOOKUP(A172,'Flybase batch'!$A:$E,4,FALSE)</f>
        <v>-</v>
      </c>
      <c r="H172" s="35" t="s">
        <v>13553</v>
      </c>
      <c r="I172" s="35" t="s">
        <v>15319</v>
      </c>
      <c r="J172" s="35" t="s">
        <v>9</v>
      </c>
      <c r="K172" s="30" t="str">
        <f>VLOOKUP(A172,'SignalP unique values'!A:D,2,FALSE)</f>
        <v>Y</v>
      </c>
      <c r="L172" s="30" t="str">
        <f>VLOOKUP(A172,'SignalP unique values'!A:D,3,FALSE)</f>
        <v>between 22 and 23</v>
      </c>
      <c r="M172" s="30" t="str">
        <f>VLOOKUP(A172,'SignalP unique values'!A:D,4,FALSE)</f>
        <v>ALG-VPV</v>
      </c>
      <c r="N172" s="26" t="s">
        <v>6103</v>
      </c>
      <c r="O172" s="27">
        <v>1</v>
      </c>
      <c r="P172" s="27">
        <v>1</v>
      </c>
      <c r="Q172" s="27">
        <v>1</v>
      </c>
      <c r="R172" s="27">
        <v>1</v>
      </c>
      <c r="S172" s="27">
        <v>1</v>
      </c>
      <c r="T172" s="27">
        <v>1</v>
      </c>
      <c r="U172" s="28">
        <v>-1</v>
      </c>
      <c r="V172" s="25">
        <v>0</v>
      </c>
      <c r="W172" s="27">
        <v>1</v>
      </c>
      <c r="X172" s="27">
        <v>1</v>
      </c>
      <c r="Y172" s="27">
        <v>1</v>
      </c>
      <c r="Z172" s="27">
        <v>1</v>
      </c>
      <c r="AA172" s="27">
        <v>1</v>
      </c>
      <c r="AB172" s="27">
        <v>1</v>
      </c>
      <c r="AC172" s="25" t="s">
        <v>11663</v>
      </c>
      <c r="AD172" s="27" t="s">
        <v>11664</v>
      </c>
      <c r="AE172" s="27" t="s">
        <v>11665</v>
      </c>
      <c r="AF172" s="27" t="s">
        <v>11666</v>
      </c>
      <c r="AG172" s="27" t="s">
        <v>11667</v>
      </c>
      <c r="AH172" s="27" t="s">
        <v>11668</v>
      </c>
      <c r="AI172" s="27" t="s">
        <v>11669</v>
      </c>
      <c r="AJ172" s="28" t="s">
        <v>11670</v>
      </c>
      <c r="AK172" s="25" t="s">
        <v>11671</v>
      </c>
      <c r="AL172" s="27" t="s">
        <v>11672</v>
      </c>
      <c r="AM172" s="27" t="s">
        <v>11673</v>
      </c>
      <c r="AN172" s="27" t="s">
        <v>11674</v>
      </c>
      <c r="AO172" s="27" t="s">
        <v>11675</v>
      </c>
      <c r="AP172" s="27" t="s">
        <v>11676</v>
      </c>
      <c r="AQ172" s="27" t="s">
        <v>11677</v>
      </c>
    </row>
    <row r="173" spans="1:43" ht="13.5" customHeight="1">
      <c r="A173" s="25" t="s">
        <v>368</v>
      </c>
      <c r="B173" s="26" t="str">
        <f>HYPERLINK("http://flybase.org/reports/"&amp;VLOOKUP(Table3[[#This Row],[gene]],'Flybqse ID for link'!A:B,2,FALSE)&amp;".html",Table3[[#This Row],[gene]])</f>
        <v>CG31683</v>
      </c>
      <c r="C173" s="25">
        <v>0</v>
      </c>
      <c r="D173" s="25" t="str">
        <f>VLOOKUP(A173,'Flybase batch'!$A:$E,2,FALSE)</f>
        <v>-</v>
      </c>
      <c r="E173" s="25">
        <f>COUNTIF('Genes Expressed in larvae only'!A:A,Table3[[#This Row],[gene]])</f>
        <v>0</v>
      </c>
      <c r="F173" s="35" t="str">
        <f>VLOOKUP(A173,'Flybase batch'!$A:$E,3,FALSE)</f>
        <v>lipid metabolic process</v>
      </c>
      <c r="G173" s="35" t="str">
        <f>VLOOKUP(A173,'Flybase batch'!$A:$E,4,FALSE)</f>
        <v>-</v>
      </c>
      <c r="H173" s="35" t="s">
        <v>13637</v>
      </c>
      <c r="I173" s="35" t="s">
        <v>15313</v>
      </c>
      <c r="J173" s="35" t="s">
        <v>9</v>
      </c>
      <c r="K173" s="30" t="str">
        <f>VLOOKUP(A173,'SignalP unique values'!A:D,2,FALSE)</f>
        <v>Y</v>
      </c>
      <c r="L173" s="30" t="str">
        <f>VLOOKUP(A173,'SignalP unique values'!A:D,3,FALSE)</f>
        <v>between 22 and 23</v>
      </c>
      <c r="M173" s="30" t="str">
        <f>VLOOKUP(A173,'SignalP unique values'!A:D,4,FALSE)</f>
        <v>GEC-FWP</v>
      </c>
      <c r="N173" s="26" t="s">
        <v>6398</v>
      </c>
      <c r="O173" s="27">
        <v>1</v>
      </c>
      <c r="P173" s="27">
        <v>1</v>
      </c>
      <c r="Q173" s="27">
        <v>1</v>
      </c>
      <c r="R173" s="27">
        <v>1</v>
      </c>
      <c r="S173" s="27">
        <v>1</v>
      </c>
      <c r="T173" s="25">
        <v>0</v>
      </c>
      <c r="U173" s="27">
        <v>1</v>
      </c>
      <c r="V173" s="28">
        <v>-1</v>
      </c>
      <c r="W173" s="27">
        <v>1</v>
      </c>
      <c r="X173" s="27">
        <v>1</v>
      </c>
      <c r="Y173" s="27">
        <v>1</v>
      </c>
      <c r="Z173" s="27">
        <v>1</v>
      </c>
      <c r="AA173" s="27">
        <v>1</v>
      </c>
      <c r="AB173" s="27">
        <v>1</v>
      </c>
      <c r="AC173" s="25" t="s">
        <v>9721</v>
      </c>
      <c r="AD173" s="27" t="s">
        <v>9722</v>
      </c>
      <c r="AE173" s="27" t="s">
        <v>9723</v>
      </c>
      <c r="AF173" s="27" t="s">
        <v>9724</v>
      </c>
      <c r="AG173" s="27" t="s">
        <v>9725</v>
      </c>
      <c r="AH173" s="27" t="s">
        <v>9726</v>
      </c>
      <c r="AI173" s="25" t="s">
        <v>9727</v>
      </c>
      <c r="AJ173" s="27" t="s">
        <v>9728</v>
      </c>
      <c r="AK173" s="28" t="s">
        <v>9729</v>
      </c>
      <c r="AL173" s="27" t="s">
        <v>9730</v>
      </c>
      <c r="AM173" s="27" t="s">
        <v>9731</v>
      </c>
      <c r="AN173" s="27" t="s">
        <v>9732</v>
      </c>
      <c r="AO173" s="27" t="s">
        <v>9733</v>
      </c>
      <c r="AP173" s="27" t="s">
        <v>9734</v>
      </c>
      <c r="AQ173" s="27" t="s">
        <v>9735</v>
      </c>
    </row>
    <row r="174" spans="1:43" ht="13.5" customHeight="1">
      <c r="A174" s="25" t="s">
        <v>643</v>
      </c>
      <c r="B174" s="26" t="str">
        <f>HYPERLINK("http://flybase.org/reports/"&amp;VLOOKUP(Table3[[#This Row],[gene]],'Flybqse ID for link'!A:B,2,FALSE)&amp;".html",Table3[[#This Row],[gene]])</f>
        <v>CG31821</v>
      </c>
      <c r="C174" s="25">
        <v>0</v>
      </c>
      <c r="D174" s="25" t="str">
        <f>VLOOKUP(A174,'Flybase batch'!$A:$E,2,FALSE)</f>
        <v>-</v>
      </c>
      <c r="E174" s="25">
        <f>COUNTIF('Genes Expressed in larvae only'!A:A,Table3[[#This Row],[gene]])</f>
        <v>0</v>
      </c>
      <c r="F174" s="35" t="str">
        <f>VLOOKUP(A174,'Flybase batch'!$A:$E,3,FALSE)</f>
        <v>proteolysis</v>
      </c>
      <c r="G174" s="35" t="str">
        <f>VLOOKUP(A174,'Flybase batch'!$A:$E,4,FALSE)</f>
        <v>-</v>
      </c>
      <c r="H174" s="35" t="s">
        <v>13638</v>
      </c>
      <c r="I174" s="35" t="s">
        <v>15331</v>
      </c>
      <c r="J174" s="35" t="s">
        <v>9</v>
      </c>
      <c r="K174" s="30" t="str">
        <f>VLOOKUP(A174,'SignalP unique values'!A:D,2,FALSE)</f>
        <v>Y</v>
      </c>
      <c r="L174" s="30" t="str">
        <f>VLOOKUP(A174,'SignalP unique values'!A:D,3,FALSE)</f>
        <v>between 20 and 21</v>
      </c>
      <c r="M174" s="30" t="str">
        <f>VLOOKUP(A174,'SignalP unique values'!A:D,4,FALSE)</f>
        <v>SEA-RKG</v>
      </c>
      <c r="N174" s="26" t="s">
        <v>5985</v>
      </c>
      <c r="O174" s="28">
        <v>-1</v>
      </c>
      <c r="P174" s="28">
        <v>-1</v>
      </c>
      <c r="Q174" s="27">
        <v>1</v>
      </c>
      <c r="R174" s="27">
        <v>1</v>
      </c>
      <c r="S174" s="27">
        <v>1</v>
      </c>
      <c r="T174" s="27">
        <v>1</v>
      </c>
      <c r="U174" s="28">
        <v>-1</v>
      </c>
      <c r="V174" s="28">
        <v>-1</v>
      </c>
      <c r="W174" s="25">
        <v>0</v>
      </c>
      <c r="X174" s="27">
        <v>1</v>
      </c>
      <c r="Y174" s="28">
        <v>-1</v>
      </c>
      <c r="Z174" s="28">
        <v>-1</v>
      </c>
      <c r="AA174" s="28">
        <v>-1</v>
      </c>
      <c r="AB174" s="28">
        <v>-1</v>
      </c>
      <c r="AC174" s="25" t="s">
        <v>9745</v>
      </c>
      <c r="AD174" s="28" t="s">
        <v>7415</v>
      </c>
      <c r="AE174" s="28" t="s">
        <v>6477</v>
      </c>
      <c r="AF174" s="27" t="s">
        <v>9746</v>
      </c>
      <c r="AG174" s="27" t="s">
        <v>9747</v>
      </c>
      <c r="AH174" s="27" t="s">
        <v>9748</v>
      </c>
      <c r="AI174" s="27" t="s">
        <v>9749</v>
      </c>
      <c r="AJ174" s="28" t="s">
        <v>7797</v>
      </c>
      <c r="AK174" s="28" t="s">
        <v>6541</v>
      </c>
      <c r="AL174" s="25" t="s">
        <v>9750</v>
      </c>
      <c r="AM174" s="27" t="s">
        <v>9751</v>
      </c>
      <c r="AN174" s="28" t="s">
        <v>9752</v>
      </c>
      <c r="AO174" s="28" t="s">
        <v>9753</v>
      </c>
      <c r="AP174" s="28" t="s">
        <v>6433</v>
      </c>
      <c r="AQ174" s="28" t="s">
        <v>9754</v>
      </c>
    </row>
    <row r="175" spans="1:43" ht="13.5" customHeight="1">
      <c r="A175" s="25" t="s">
        <v>789</v>
      </c>
      <c r="B175" s="26" t="str">
        <f>HYPERLINK("http://flybase.org/reports/"&amp;VLOOKUP(Table3[[#This Row],[gene]],'Flybqse ID for link'!A:B,2,FALSE)&amp;".html",Table3[[#This Row],[gene]])</f>
        <v>CG13283</v>
      </c>
      <c r="C175" s="25">
        <v>0</v>
      </c>
      <c r="D175" s="25" t="str">
        <f>VLOOKUP(A175,'Flybase batch'!$A:$E,2,FALSE)</f>
        <v>-</v>
      </c>
      <c r="E175" s="25">
        <f>COUNTIF('Genes Expressed in larvae only'!A:A,Table3[[#This Row],[gene]])</f>
        <v>0</v>
      </c>
      <c r="F175" s="35" t="str">
        <f>VLOOKUP(A175,'Flybase batch'!$A:$E,3,FALSE)</f>
        <v>proteolysis</v>
      </c>
      <c r="G175" s="35" t="str">
        <f>VLOOKUP(A175,'Flybase batch'!$A:$E,4,FALSE)</f>
        <v>-</v>
      </c>
      <c r="H175" s="35" t="s">
        <v>13558</v>
      </c>
      <c r="I175" s="35" t="s">
        <v>15325</v>
      </c>
      <c r="J175" s="35" t="s">
        <v>9</v>
      </c>
      <c r="K175" s="30" t="str">
        <f>VLOOKUP(A175,'SignalP unique values'!A:D,2,FALSE)</f>
        <v>Y</v>
      </c>
      <c r="L175" s="30" t="str">
        <f>VLOOKUP(A175,'SignalP unique values'!A:D,3,FALSE)</f>
        <v>between 18 and 19</v>
      </c>
      <c r="M175" s="30" t="str">
        <f>VLOOKUP(A175,'SignalP unique values'!A:D,4,FALSE)</f>
        <v>VRS-QNG</v>
      </c>
      <c r="N175" s="26" t="s">
        <v>5961</v>
      </c>
      <c r="O175" s="28">
        <v>-1</v>
      </c>
      <c r="P175" s="27">
        <v>1</v>
      </c>
      <c r="Q175" s="25">
        <v>0</v>
      </c>
      <c r="R175" s="28">
        <v>-1</v>
      </c>
      <c r="S175" s="28">
        <v>-1</v>
      </c>
      <c r="T175" s="28">
        <v>-1</v>
      </c>
      <c r="U175" s="28">
        <v>-1</v>
      </c>
      <c r="V175" s="28">
        <v>-1</v>
      </c>
      <c r="W175" s="25">
        <v>0</v>
      </c>
      <c r="X175" s="28">
        <v>-1</v>
      </c>
      <c r="Y175" s="25">
        <v>0</v>
      </c>
      <c r="Z175" s="28">
        <v>-1</v>
      </c>
      <c r="AA175" s="27">
        <v>1</v>
      </c>
      <c r="AB175" s="25">
        <v>0</v>
      </c>
      <c r="AC175" s="25" t="s">
        <v>7753</v>
      </c>
      <c r="AD175" s="28" t="s">
        <v>7754</v>
      </c>
      <c r="AE175" s="27" t="s">
        <v>7755</v>
      </c>
      <c r="AF175" s="25" t="s">
        <v>7756</v>
      </c>
      <c r="AG175" s="28" t="s">
        <v>7757</v>
      </c>
      <c r="AH175" s="28" t="s">
        <v>7758</v>
      </c>
      <c r="AI175" s="28" t="s">
        <v>7759</v>
      </c>
      <c r="AJ175" s="28" t="s">
        <v>6425</v>
      </c>
      <c r="AK175" s="28" t="s">
        <v>6723</v>
      </c>
      <c r="AL175" s="25" t="s">
        <v>7760</v>
      </c>
      <c r="AM175" s="28" t="s">
        <v>7761</v>
      </c>
      <c r="AN175" s="25" t="s">
        <v>7762</v>
      </c>
      <c r="AO175" s="28" t="s">
        <v>7763</v>
      </c>
      <c r="AP175" s="27" t="s">
        <v>7764</v>
      </c>
      <c r="AQ175" s="25" t="s">
        <v>7765</v>
      </c>
    </row>
    <row r="176" spans="1:43" ht="13.5" customHeight="1">
      <c r="A176" s="25" t="s">
        <v>580</v>
      </c>
      <c r="B176" s="26" t="str">
        <f>HYPERLINK("http://flybase.org/reports/"&amp;VLOOKUP(Table3[[#This Row],[gene]],'Flybqse ID for link'!A:B,2,FALSE)&amp;".html",Table3[[#This Row],[gene]])</f>
        <v>CG13095</v>
      </c>
      <c r="C176" s="25">
        <v>0</v>
      </c>
      <c r="D176" s="25" t="str">
        <f>VLOOKUP(A176,'Flybase batch'!$A:$E,2,FALSE)</f>
        <v>beta-site APP-cleaving enzyme</v>
      </c>
      <c r="E176" s="25">
        <f>COUNTIF('Genes Expressed in larvae only'!A:A,Table3[[#This Row],[gene]])</f>
        <v>0</v>
      </c>
      <c r="F176" s="35" t="str">
        <f>VLOOKUP(A176,'Flybase batch'!$A:$E,3,FALSE)</f>
        <v>proteolysis</v>
      </c>
      <c r="G176" s="35" t="str">
        <f>VLOOKUP(A176,'Flybase batch'!$A:$E,4,FALSE)</f>
        <v>-</v>
      </c>
      <c r="H176" s="35" t="s">
        <v>13533</v>
      </c>
      <c r="I176" s="35" t="s">
        <v>15311</v>
      </c>
      <c r="J176" s="35" t="s">
        <v>9</v>
      </c>
      <c r="K176" s="30" t="str">
        <f>VLOOKUP(A176,'SignalP unique values'!A:D,2,FALSE)</f>
        <v>Y</v>
      </c>
      <c r="L176" s="30" t="str">
        <f>VLOOKUP(A176,'SignalP unique values'!A:D,3,FALSE)</f>
        <v>between 17 and 18</v>
      </c>
      <c r="M176" s="30" t="str">
        <f>VLOOKUP(A176,'SignalP unique values'!A:D,4,FALSE)</f>
        <v>ASA-ELH</v>
      </c>
      <c r="N176" s="26" t="s">
        <v>6180</v>
      </c>
      <c r="O176" s="28">
        <v>-1</v>
      </c>
      <c r="P176" s="28">
        <v>-1</v>
      </c>
      <c r="Q176" s="28">
        <v>-1</v>
      </c>
      <c r="R176" s="27">
        <v>1</v>
      </c>
      <c r="S176" s="28">
        <v>-1</v>
      </c>
      <c r="T176" s="28">
        <v>-1</v>
      </c>
      <c r="U176" s="28">
        <v>-1</v>
      </c>
      <c r="V176" s="28">
        <v>-1</v>
      </c>
      <c r="W176" s="28">
        <v>-1</v>
      </c>
      <c r="X176" s="28">
        <v>-1</v>
      </c>
      <c r="Y176" s="28">
        <v>-1</v>
      </c>
      <c r="Z176" s="28">
        <v>-1</v>
      </c>
      <c r="AA176" s="28">
        <v>-1</v>
      </c>
      <c r="AB176" s="28">
        <v>-1</v>
      </c>
      <c r="AC176" s="25" t="s">
        <v>7731</v>
      </c>
      <c r="AD176" s="28" t="s">
        <v>7732</v>
      </c>
      <c r="AE176" s="28" t="s">
        <v>7733</v>
      </c>
      <c r="AF176" s="28" t="s">
        <v>7734</v>
      </c>
      <c r="AG176" s="27" t="s">
        <v>7735</v>
      </c>
      <c r="AH176" s="28" t="s">
        <v>7736</v>
      </c>
      <c r="AI176" s="28" t="s">
        <v>7737</v>
      </c>
      <c r="AJ176" s="28" t="s">
        <v>7738</v>
      </c>
      <c r="AK176" s="28" t="s">
        <v>7739</v>
      </c>
      <c r="AL176" s="28" t="s">
        <v>7740</v>
      </c>
      <c r="AM176" s="28" t="s">
        <v>7741</v>
      </c>
      <c r="AN176" s="28" t="s">
        <v>7320</v>
      </c>
      <c r="AO176" s="28" t="s">
        <v>7742</v>
      </c>
      <c r="AP176" s="28" t="s">
        <v>7743</v>
      </c>
      <c r="AQ176" s="28" t="s">
        <v>7744</v>
      </c>
    </row>
    <row r="177" spans="1:43" ht="13.5" customHeight="1">
      <c r="A177" s="25" t="s">
        <v>927</v>
      </c>
      <c r="B177" s="26" t="str">
        <f>HYPERLINK("http://flybase.org/reports/"&amp;VLOOKUP(Table3[[#This Row],[gene]],'Flybqse ID for link'!A:B,2,FALSE)&amp;".html",Table3[[#This Row],[gene]])</f>
        <v>CG7649</v>
      </c>
      <c r="C177" s="25">
        <v>0</v>
      </c>
      <c r="D177" s="25" t="str">
        <f>VLOOKUP(A177,'Flybase batch'!$A:$E,2,FALSE)</f>
        <v>Meltrin</v>
      </c>
      <c r="E177" s="25">
        <f>COUNTIF('Genes Expressed in larvae only'!A:A,Table3[[#This Row],[gene]])</f>
        <v>0</v>
      </c>
      <c r="F177" s="35" t="str">
        <f>VLOOKUP(A177,'Flybase batch'!$A:$E,3,FALSE)</f>
        <v>membrane protein ectodomain proteolysis membrane protein ectodomain proteolysis protein oligomerization</v>
      </c>
      <c r="G177" s="35" t="str">
        <f>VLOOKUP(A177,'Flybase batch'!$A:$E,4,FALSE)</f>
        <v>integral to membrane</v>
      </c>
      <c r="H177" s="35" t="s">
        <v>13711</v>
      </c>
      <c r="I177" s="35" t="s">
        <v>15325</v>
      </c>
      <c r="J177" s="35" t="s">
        <v>9</v>
      </c>
      <c r="K177" s="30" t="str">
        <f>VLOOKUP(A177,'SignalP unique values'!A:D,2,FALSE)</f>
        <v>Y</v>
      </c>
      <c r="L177" s="30" t="str">
        <f>VLOOKUP(A177,'SignalP unique values'!A:D,3,FALSE)</f>
        <v>between 19 and 20</v>
      </c>
      <c r="M177" s="30" t="str">
        <f>VLOOKUP(A177,'SignalP unique values'!A:D,4,FALSE)</f>
        <v>CLQ-QHI</v>
      </c>
      <c r="N177" s="26" t="s">
        <v>6195</v>
      </c>
      <c r="O177" s="27">
        <v>1</v>
      </c>
      <c r="P177" s="25">
        <v>0</v>
      </c>
      <c r="Q177" s="28">
        <v>-1</v>
      </c>
      <c r="R177" s="27">
        <v>1</v>
      </c>
      <c r="S177" s="25">
        <v>0</v>
      </c>
      <c r="T177" s="28">
        <v>-1</v>
      </c>
      <c r="U177" s="27">
        <v>1</v>
      </c>
      <c r="V177" s="28">
        <v>-1</v>
      </c>
      <c r="W177" s="28">
        <v>-1</v>
      </c>
      <c r="X177" s="27">
        <v>1</v>
      </c>
      <c r="Y177" s="25">
        <v>0</v>
      </c>
      <c r="Z177" s="27">
        <v>1</v>
      </c>
      <c r="AA177" s="25">
        <v>0</v>
      </c>
      <c r="AB177" s="25">
        <v>0</v>
      </c>
      <c r="AC177" s="25" t="s">
        <v>12212</v>
      </c>
      <c r="AD177" s="27" t="s">
        <v>12213</v>
      </c>
      <c r="AE177" s="25" t="s">
        <v>12214</v>
      </c>
      <c r="AF177" s="28" t="s">
        <v>12215</v>
      </c>
      <c r="AG177" s="27" t="s">
        <v>12216</v>
      </c>
      <c r="AH177" s="25" t="s">
        <v>12217</v>
      </c>
      <c r="AI177" s="28" t="s">
        <v>12218</v>
      </c>
      <c r="AJ177" s="27" t="s">
        <v>12219</v>
      </c>
      <c r="AK177" s="28" t="s">
        <v>12220</v>
      </c>
      <c r="AL177" s="28" t="s">
        <v>12221</v>
      </c>
      <c r="AM177" s="27" t="s">
        <v>12222</v>
      </c>
      <c r="AN177" s="25" t="s">
        <v>12223</v>
      </c>
      <c r="AO177" s="27" t="s">
        <v>12224</v>
      </c>
      <c r="AP177" s="25" t="s">
        <v>12225</v>
      </c>
      <c r="AQ177" s="25" t="s">
        <v>12226</v>
      </c>
    </row>
    <row r="178" spans="1:43" ht="13.5" customHeight="1">
      <c r="A178" s="25" t="s">
        <v>1155</v>
      </c>
      <c r="B178" s="26" t="str">
        <f>HYPERLINK("http://flybase.org/reports/"&amp;VLOOKUP(Table3[[#This Row],[gene]],'Flybqse ID for link'!A:B,2,FALSE)&amp;".html",Table3[[#This Row],[gene]])</f>
        <v>CG18179</v>
      </c>
      <c r="C178" s="25">
        <v>0</v>
      </c>
      <c r="D178" s="25" t="str">
        <f>VLOOKUP(A178,'Flybase batch'!$A:$E,2,FALSE)</f>
        <v>-</v>
      </c>
      <c r="E178" s="25">
        <f>COUNTIF('Genes Expressed in larvae only'!A:A,Table3[[#This Row],[gene]])</f>
        <v>0</v>
      </c>
      <c r="F178" s="35" t="str">
        <f>VLOOKUP(A178,'Flybase batch'!$A:$E,3,FALSE)</f>
        <v>proteolysis</v>
      </c>
      <c r="G178" s="35" t="str">
        <f>VLOOKUP(A178,'Flybase batch'!$A:$E,4,FALSE)</f>
        <v>-</v>
      </c>
      <c r="H178" s="35" t="s">
        <v>13531</v>
      </c>
      <c r="I178" s="35" t="s">
        <v>15321</v>
      </c>
      <c r="J178" s="35" t="s">
        <v>13842</v>
      </c>
      <c r="K178" s="30" t="str">
        <f>VLOOKUP(A178,'SignalP unique values'!A:D,2,FALSE)</f>
        <v>Y</v>
      </c>
      <c r="L178" s="30" t="str">
        <f>VLOOKUP(A178,'SignalP unique values'!A:D,3,FALSE)</f>
        <v>between 17 and 18</v>
      </c>
      <c r="M178" s="30" t="str">
        <f>VLOOKUP(A178,'SignalP unique values'!A:D,4,FALSE)</f>
        <v>VAA-SPG</v>
      </c>
      <c r="N178" s="26" t="s">
        <v>6022</v>
      </c>
      <c r="O178" s="25">
        <v>0</v>
      </c>
      <c r="P178" s="25">
        <v>0</v>
      </c>
      <c r="Q178" s="25">
        <v>0</v>
      </c>
      <c r="R178" s="27">
        <v>1</v>
      </c>
      <c r="S178" s="25">
        <v>0</v>
      </c>
      <c r="T178" s="28">
        <v>-1</v>
      </c>
      <c r="U178" s="25">
        <v>0</v>
      </c>
      <c r="V178" s="25">
        <v>0</v>
      </c>
      <c r="W178" s="25">
        <v>0</v>
      </c>
      <c r="X178" s="25">
        <v>0</v>
      </c>
      <c r="Y178" s="25">
        <v>0</v>
      </c>
      <c r="Z178" s="25">
        <v>0</v>
      </c>
      <c r="AA178" s="25">
        <v>0</v>
      </c>
      <c r="AB178" s="25">
        <v>0</v>
      </c>
      <c r="AC178" s="25" t="s">
        <v>8854</v>
      </c>
      <c r="AD178" s="25" t="s">
        <v>6461</v>
      </c>
      <c r="AE178" s="25" t="s">
        <v>6435</v>
      </c>
      <c r="AF178" s="25" t="s">
        <v>7385</v>
      </c>
      <c r="AG178" s="27" t="s">
        <v>8855</v>
      </c>
      <c r="AH178" s="25" t="s">
        <v>6542</v>
      </c>
      <c r="AI178" s="28" t="s">
        <v>6715</v>
      </c>
      <c r="AJ178" s="25" t="s">
        <v>6425</v>
      </c>
      <c r="AK178" s="25" t="s">
        <v>6646</v>
      </c>
      <c r="AL178" s="25" t="s">
        <v>6536</v>
      </c>
      <c r="AM178" s="25" t="s">
        <v>7644</v>
      </c>
      <c r="AN178" s="25" t="s">
        <v>8062</v>
      </c>
      <c r="AO178" s="25" t="s">
        <v>6562</v>
      </c>
      <c r="AP178" s="25" t="s">
        <v>8856</v>
      </c>
      <c r="AQ178" s="25" t="s">
        <v>6967</v>
      </c>
    </row>
    <row r="179" spans="1:43" ht="13.5" customHeight="1">
      <c r="A179" s="25" t="s">
        <v>128</v>
      </c>
      <c r="B179" s="26" t="str">
        <f>HYPERLINK("http://flybase.org/reports/"&amp;VLOOKUP(Table3[[#This Row],[gene]],'Flybqse ID for link'!A:B,2,FALSE)&amp;".html",Table3[[#This Row],[gene]])</f>
        <v>CG6453</v>
      </c>
      <c r="C179" s="25">
        <v>0</v>
      </c>
      <c r="D179" s="25" t="str">
        <f>VLOOKUP(A179,'Flybase batch'!$A:$E,2,FALSE)</f>
        <v>-</v>
      </c>
      <c r="E179" s="25">
        <f>COUNTIF('Genes Expressed in larvae only'!A:A,Table3[[#This Row],[gene]])</f>
        <v>0</v>
      </c>
      <c r="F179" s="35" t="str">
        <f>VLOOKUP(A179,'Flybase batch'!$A:$E,3,FALSE)</f>
        <v>lateral inhibition N-glycan processing</v>
      </c>
      <c r="G179" s="35" t="str">
        <f>VLOOKUP(A179,'Flybase batch'!$A:$E,4,FALSE)</f>
        <v>glucosidase II complex</v>
      </c>
      <c r="H179" s="35" t="s">
        <v>13699</v>
      </c>
      <c r="I179" s="35" t="s">
        <v>15306</v>
      </c>
      <c r="J179" s="35" t="s">
        <v>9</v>
      </c>
      <c r="K179" s="30" t="str">
        <f>VLOOKUP(A179,'SignalP unique values'!A:D,2,FALSE)</f>
        <v>Y</v>
      </c>
      <c r="L179" s="30" t="str">
        <f>VLOOKUP(A179,'SignalP unique values'!A:D,3,FALSE)</f>
        <v>between 26 and 27</v>
      </c>
      <c r="M179" s="30" t="str">
        <f>VLOOKUP(A179,'SignalP unique values'!A:D,4,FALSE)</f>
        <v>GSA-SEV</v>
      </c>
      <c r="N179" s="26" t="s">
        <v>5837</v>
      </c>
      <c r="O179" s="28">
        <v>-1</v>
      </c>
      <c r="P179" s="28">
        <v>-1</v>
      </c>
      <c r="Q179" s="28">
        <v>-1</v>
      </c>
      <c r="R179" s="27">
        <v>1</v>
      </c>
      <c r="S179" s="28">
        <v>-1</v>
      </c>
      <c r="T179" s="27">
        <v>1</v>
      </c>
      <c r="U179" s="27">
        <v>1</v>
      </c>
      <c r="V179" s="28">
        <v>-1</v>
      </c>
      <c r="W179" s="27">
        <v>1</v>
      </c>
      <c r="X179" s="27">
        <v>1</v>
      </c>
      <c r="Y179" s="28">
        <v>-1</v>
      </c>
      <c r="Z179" s="28">
        <v>-1</v>
      </c>
      <c r="AA179" s="28">
        <v>-1</v>
      </c>
      <c r="AB179" s="27">
        <v>1</v>
      </c>
      <c r="AC179" s="25" t="s">
        <v>11771</v>
      </c>
      <c r="AD179" s="28" t="s">
        <v>11772</v>
      </c>
      <c r="AE179" s="28" t="s">
        <v>11773</v>
      </c>
      <c r="AF179" s="28" t="s">
        <v>11774</v>
      </c>
      <c r="AG179" s="27" t="s">
        <v>11775</v>
      </c>
      <c r="AH179" s="28" t="s">
        <v>11776</v>
      </c>
      <c r="AI179" s="27" t="s">
        <v>11777</v>
      </c>
      <c r="AJ179" s="27" t="s">
        <v>11778</v>
      </c>
      <c r="AK179" s="28" t="s">
        <v>11779</v>
      </c>
      <c r="AL179" s="27" t="s">
        <v>11780</v>
      </c>
      <c r="AM179" s="27" t="s">
        <v>11781</v>
      </c>
      <c r="AN179" s="28" t="s">
        <v>11782</v>
      </c>
      <c r="AO179" s="28" t="s">
        <v>10298</v>
      </c>
      <c r="AP179" s="28" t="s">
        <v>11783</v>
      </c>
      <c r="AQ179" s="27" t="s">
        <v>11784</v>
      </c>
    </row>
    <row r="180" spans="1:43" ht="13.5" customHeight="1">
      <c r="A180" s="25" t="s">
        <v>878</v>
      </c>
      <c r="B180" s="26" t="str">
        <f>HYPERLINK("http://flybase.org/reports/"&amp;VLOOKUP(Table3[[#This Row],[gene]],'Flybqse ID for link'!A:B,2,FALSE)&amp;".html",Table3[[#This Row],[gene]])</f>
        <v>CG4859</v>
      </c>
      <c r="C180" s="25">
        <v>0</v>
      </c>
      <c r="D180" s="25" t="str">
        <f>VLOOKUP(A180,'Flybase batch'!$A:$E,2,FALSE)</f>
        <v>Matrix metalloproteinase 1</v>
      </c>
      <c r="E180" s="25">
        <f>COUNTIF('Genes Expressed in larvae only'!A:A,Table3[[#This Row],[gene]])</f>
        <v>0</v>
      </c>
      <c r="F180" s="35" t="str">
        <f>VLOOKUP(A180,'Flybase batch'!$A:$E,3,FALSE)</f>
        <v>autophagic cell death salivary gland cell autophagic cell death open tracheal system development dorsal trunk growth, open tracheal system instar larval development cell adhesion imaginal disc eversion basement membrane disassembly regulation of tube length, open tracheal system extracellular matrix organization molting cycle, chitin-based cuticle tissue regeneration proteolysis wound healing basement membrane organization</v>
      </c>
      <c r="G180" s="35" t="str">
        <f>VLOOKUP(A180,'Flybase batch'!$A:$E,4,FALSE)</f>
        <v>dendrite extracellular matrix</v>
      </c>
      <c r="H180" s="35" t="s">
        <v>13679</v>
      </c>
      <c r="I180" s="35" t="s">
        <v>15326</v>
      </c>
      <c r="J180" s="35" t="s">
        <v>9</v>
      </c>
      <c r="K180" s="30" t="str">
        <f>VLOOKUP(A180,'SignalP unique values'!A:D,2,FALSE)</f>
        <v>Y</v>
      </c>
      <c r="L180" s="30" t="str">
        <f>VLOOKUP(A180,'SignalP unique values'!A:D,3,FALSE)</f>
        <v>between 24 and 25</v>
      </c>
      <c r="M180" s="30" t="str">
        <f>VLOOKUP(A180,'SignalP unique values'!A:D,4,FALSE)</f>
        <v>AQS-APV</v>
      </c>
      <c r="N180" s="26" t="s">
        <v>5850</v>
      </c>
      <c r="O180" s="28">
        <v>-1</v>
      </c>
      <c r="P180" s="27">
        <v>1</v>
      </c>
      <c r="Q180" s="25">
        <v>0</v>
      </c>
      <c r="R180" s="27">
        <v>1</v>
      </c>
      <c r="S180" s="27">
        <v>1</v>
      </c>
      <c r="T180" s="27">
        <v>1</v>
      </c>
      <c r="U180" s="28">
        <v>-1</v>
      </c>
      <c r="V180" s="28">
        <v>-1</v>
      </c>
      <c r="W180" s="25">
        <v>0</v>
      </c>
      <c r="X180" s="27">
        <v>1</v>
      </c>
      <c r="Y180" s="25">
        <v>0</v>
      </c>
      <c r="Z180" s="25">
        <v>0</v>
      </c>
      <c r="AA180" s="27">
        <v>1</v>
      </c>
      <c r="AB180" s="25">
        <v>0</v>
      </c>
      <c r="AC180" s="25" t="s">
        <v>11028</v>
      </c>
      <c r="AD180" s="28" t="s">
        <v>11029</v>
      </c>
      <c r="AE180" s="27" t="s">
        <v>11030</v>
      </c>
      <c r="AF180" s="25" t="s">
        <v>11031</v>
      </c>
      <c r="AG180" s="27" t="s">
        <v>11032</v>
      </c>
      <c r="AH180" s="27" t="s">
        <v>11033</v>
      </c>
      <c r="AI180" s="27" t="s">
        <v>11034</v>
      </c>
      <c r="AJ180" s="28" t="s">
        <v>9117</v>
      </c>
      <c r="AK180" s="28" t="s">
        <v>11035</v>
      </c>
      <c r="AL180" s="25" t="s">
        <v>11036</v>
      </c>
      <c r="AM180" s="27" t="s">
        <v>11037</v>
      </c>
      <c r="AN180" s="25" t="s">
        <v>11038</v>
      </c>
      <c r="AO180" s="25" t="s">
        <v>11039</v>
      </c>
      <c r="AP180" s="27" t="s">
        <v>11040</v>
      </c>
      <c r="AQ180" s="25" t="s">
        <v>11041</v>
      </c>
    </row>
    <row r="181" spans="1:43" ht="13.5" customHeight="1">
      <c r="A181" s="25" t="s">
        <v>174</v>
      </c>
      <c r="B181" s="26" t="str">
        <f>HYPERLINK("http://flybase.org/reports/"&amp;VLOOKUP(Table3[[#This Row],[gene]],'Flybqse ID for link'!A:B,2,FALSE)&amp;".html",Table3[[#This Row],[gene]])</f>
        <v>CG6435</v>
      </c>
      <c r="C181" s="25">
        <v>0</v>
      </c>
      <c r="D181" s="25" t="str">
        <f>VLOOKUP(A181,'Flybase batch'!$A:$E,2,FALSE)</f>
        <v>-</v>
      </c>
      <c r="E181" s="25">
        <f>COUNTIF('Genes Expressed in larvae only'!A:A,Table3[[#This Row],[gene]])</f>
        <v>0</v>
      </c>
      <c r="F181" s="35" t="str">
        <f>VLOOKUP(A181,'Flybase batch'!$A:$E,3,FALSE)</f>
        <v>-</v>
      </c>
      <c r="G181" s="35" t="str">
        <f>VLOOKUP(A181,'Flybase batch'!$A:$E,4,FALSE)</f>
        <v>-</v>
      </c>
      <c r="H181" s="35" t="s">
        <v>13590</v>
      </c>
      <c r="I181" s="35" t="s">
        <v>15324</v>
      </c>
      <c r="J181" s="35" t="s">
        <v>9</v>
      </c>
      <c r="K181" s="30" t="str">
        <f>VLOOKUP(A181,'SignalP unique values'!A:D,2,FALSE)</f>
        <v>Y</v>
      </c>
      <c r="L181" s="30" t="str">
        <f>VLOOKUP(A181,'SignalP unique values'!A:D,3,FALSE)</f>
        <v>between 17 and 18</v>
      </c>
      <c r="M181" s="30" t="str">
        <f>VLOOKUP(A181,'SignalP unique values'!A:D,4,FALSE)</f>
        <v>GSS-YEV</v>
      </c>
      <c r="N181" s="26" t="s">
        <v>6013</v>
      </c>
      <c r="O181" s="28">
        <v>-1</v>
      </c>
      <c r="P181" s="27">
        <v>1</v>
      </c>
      <c r="Q181" s="25">
        <v>0</v>
      </c>
      <c r="R181" s="28">
        <v>-1</v>
      </c>
      <c r="S181" s="28">
        <v>-1</v>
      </c>
      <c r="T181" s="28">
        <v>-1</v>
      </c>
      <c r="U181" s="28">
        <v>-1</v>
      </c>
      <c r="V181" s="28">
        <v>-1</v>
      </c>
      <c r="W181" s="28">
        <v>-1</v>
      </c>
      <c r="X181" s="28">
        <v>-1</v>
      </c>
      <c r="Y181" s="28">
        <v>-1</v>
      </c>
      <c r="Z181" s="28">
        <v>-1</v>
      </c>
      <c r="AA181" s="27">
        <v>1</v>
      </c>
      <c r="AB181" s="28">
        <v>-1</v>
      </c>
      <c r="AC181" s="25" t="s">
        <v>11757</v>
      </c>
      <c r="AD181" s="28" t="s">
        <v>8476</v>
      </c>
      <c r="AE181" s="27" t="s">
        <v>11758</v>
      </c>
      <c r="AF181" s="25" t="s">
        <v>11759</v>
      </c>
      <c r="AG181" s="28" t="s">
        <v>8163</v>
      </c>
      <c r="AH181" s="28" t="s">
        <v>6967</v>
      </c>
      <c r="AI181" s="28" t="s">
        <v>6920</v>
      </c>
      <c r="AJ181" s="28" t="s">
        <v>6768</v>
      </c>
      <c r="AK181" s="28" t="s">
        <v>8041</v>
      </c>
      <c r="AL181" s="28" t="s">
        <v>8874</v>
      </c>
      <c r="AM181" s="28" t="s">
        <v>9502</v>
      </c>
      <c r="AN181" s="28" t="s">
        <v>7485</v>
      </c>
      <c r="AO181" s="28" t="s">
        <v>9644</v>
      </c>
      <c r="AP181" s="27" t="s">
        <v>11760</v>
      </c>
      <c r="AQ181" s="28" t="s">
        <v>11761</v>
      </c>
    </row>
    <row r="182" spans="1:43" ht="13.5" customHeight="1">
      <c r="A182" s="25" t="s">
        <v>1271</v>
      </c>
      <c r="B182" s="26" t="str">
        <f>HYPERLINK("http://flybase.org/reports/"&amp;VLOOKUP(Table3[[#This Row],[gene]],'Flybqse ID for link'!A:B,2,FALSE)&amp;".html",Table3[[#This Row],[gene]])</f>
        <v>CG31269</v>
      </c>
      <c r="C182" s="25">
        <v>0</v>
      </c>
      <c r="D182" s="25" t="str">
        <f>VLOOKUP(A182,'Flybase batch'!$A:$E,2,FALSE)</f>
        <v>-</v>
      </c>
      <c r="E182" s="25">
        <f>COUNTIF('Genes Expressed in larvae only'!A:A,Table3[[#This Row],[gene]])</f>
        <v>0</v>
      </c>
      <c r="F182" s="35" t="str">
        <f>VLOOKUP(A182,'Flybase batch'!$A:$E,3,FALSE)</f>
        <v>proteolysis</v>
      </c>
      <c r="G182" s="35" t="str">
        <f>VLOOKUP(A182,'Flybase batch'!$A:$E,4,FALSE)</f>
        <v>-</v>
      </c>
      <c r="H182" s="35" t="s">
        <v>13530</v>
      </c>
      <c r="I182" s="35" t="s">
        <v>15321</v>
      </c>
      <c r="J182" s="35" t="s">
        <v>9</v>
      </c>
      <c r="K182" s="30" t="str">
        <f>VLOOKUP(A182,'SignalP unique values'!A:D,2,FALSE)</f>
        <v>Y</v>
      </c>
      <c r="L182" s="30" t="str">
        <f>VLOOKUP(A182,'SignalP unique values'!A:D,3,FALSE)</f>
        <v>between 20 and 21</v>
      </c>
      <c r="M182" s="30" t="str">
        <f>VLOOKUP(A182,'SignalP unique values'!A:D,4,FALSE)</f>
        <v>ITA-IRI</v>
      </c>
      <c r="N182" s="26" t="s">
        <v>6317</v>
      </c>
      <c r="O182" s="28">
        <v>-1</v>
      </c>
      <c r="P182" s="28">
        <v>-1</v>
      </c>
      <c r="Q182" s="28">
        <v>-1</v>
      </c>
      <c r="R182" s="27">
        <v>1</v>
      </c>
      <c r="S182" s="25">
        <v>0</v>
      </c>
      <c r="T182" s="28">
        <v>-1</v>
      </c>
      <c r="U182" s="28">
        <v>-1</v>
      </c>
      <c r="V182" s="28">
        <v>-1</v>
      </c>
      <c r="W182" s="28">
        <v>-1</v>
      </c>
      <c r="X182" s="28">
        <v>-1</v>
      </c>
      <c r="Y182" s="28">
        <v>-1</v>
      </c>
      <c r="Z182" s="28">
        <v>-1</v>
      </c>
      <c r="AA182" s="28">
        <v>-1</v>
      </c>
      <c r="AB182" s="25">
        <v>0</v>
      </c>
      <c r="AC182" s="25" t="s">
        <v>9621</v>
      </c>
      <c r="AD182" s="28" t="s">
        <v>7300</v>
      </c>
      <c r="AE182" s="28" t="s">
        <v>8983</v>
      </c>
      <c r="AF182" s="28" t="s">
        <v>7387</v>
      </c>
      <c r="AG182" s="27" t="s">
        <v>9622</v>
      </c>
      <c r="AH182" s="25" t="s">
        <v>9623</v>
      </c>
      <c r="AI182" s="28" t="s">
        <v>9624</v>
      </c>
      <c r="AJ182" s="28" t="s">
        <v>7252</v>
      </c>
      <c r="AK182" s="28" t="s">
        <v>7111</v>
      </c>
      <c r="AL182" s="28" t="s">
        <v>9625</v>
      </c>
      <c r="AM182" s="28" t="s">
        <v>9626</v>
      </c>
      <c r="AN182" s="28" t="s">
        <v>6554</v>
      </c>
      <c r="AO182" s="28" t="s">
        <v>9627</v>
      </c>
      <c r="AP182" s="28" t="s">
        <v>9628</v>
      </c>
      <c r="AQ182" s="25" t="s">
        <v>8475</v>
      </c>
    </row>
    <row r="183" spans="1:43" ht="13.5" customHeight="1">
      <c r="A183" s="25" t="s">
        <v>1112</v>
      </c>
      <c r="B183" s="26" t="str">
        <f>HYPERLINK("http://flybase.org/reports/"&amp;VLOOKUP(Table3[[#This Row],[gene]],'Flybqse ID for link'!A:B,2,FALSE)&amp;".html",Table3[[#This Row],[gene]])</f>
        <v>CG16749</v>
      </c>
      <c r="C183" s="25">
        <v>0</v>
      </c>
      <c r="D183" s="25" t="str">
        <f>VLOOKUP(A183,'Flybase batch'!$A:$E,2,FALSE)</f>
        <v>-</v>
      </c>
      <c r="E183" s="25">
        <f>COUNTIF('Genes Expressed in larvae only'!A:A,Table3[[#This Row],[gene]])</f>
        <v>0</v>
      </c>
      <c r="F183" s="35" t="str">
        <f>VLOOKUP(A183,'Flybase batch'!$A:$E,3,FALSE)</f>
        <v>proteolysis</v>
      </c>
      <c r="G183" s="35" t="str">
        <f>VLOOKUP(A183,'Flybase batch'!$A:$E,4,FALSE)</f>
        <v>-</v>
      </c>
      <c r="H183" s="35" t="s">
        <v>13531</v>
      </c>
      <c r="I183" s="35" t="s">
        <v>15321</v>
      </c>
      <c r="J183" s="35" t="s">
        <v>9</v>
      </c>
      <c r="K183" s="30" t="str">
        <f>VLOOKUP(A183,'SignalP unique values'!A:D,2,FALSE)</f>
        <v>Y</v>
      </c>
      <c r="L183" s="30" t="str">
        <f>VLOOKUP(A183,'SignalP unique values'!A:D,3,FALSE)</f>
        <v>between 23 and 24</v>
      </c>
      <c r="M183" s="30" t="str">
        <f>VLOOKUP(A183,'SignalP unique values'!A:D,4,FALSE)</f>
        <v>SHG-APQ</v>
      </c>
      <c r="N183" s="26" t="s">
        <v>5929</v>
      </c>
      <c r="O183" s="28">
        <v>-1</v>
      </c>
      <c r="P183" s="28">
        <v>-1</v>
      </c>
      <c r="Q183" s="28">
        <v>-1</v>
      </c>
      <c r="R183" s="27">
        <v>1</v>
      </c>
      <c r="S183" s="28">
        <v>-1</v>
      </c>
      <c r="T183" s="28">
        <v>-1</v>
      </c>
      <c r="U183" s="28">
        <v>-1</v>
      </c>
      <c r="V183" s="28">
        <v>-1</v>
      </c>
      <c r="W183" s="28">
        <v>-1</v>
      </c>
      <c r="X183" s="28">
        <v>-1</v>
      </c>
      <c r="Y183" s="28">
        <v>-1</v>
      </c>
      <c r="Z183" s="28">
        <v>-1</v>
      </c>
      <c r="AA183" s="28">
        <v>-1</v>
      </c>
      <c r="AB183" s="28">
        <v>-1</v>
      </c>
      <c r="AC183" s="25" t="s">
        <v>8469</v>
      </c>
      <c r="AD183" s="28" t="s">
        <v>8470</v>
      </c>
      <c r="AE183" s="28" t="s">
        <v>6651</v>
      </c>
      <c r="AF183" s="28" t="s">
        <v>8471</v>
      </c>
      <c r="AG183" s="27" t="s">
        <v>8472</v>
      </c>
      <c r="AH183" s="28" t="s">
        <v>8473</v>
      </c>
      <c r="AI183" s="28" t="s">
        <v>8474</v>
      </c>
      <c r="AJ183" s="28" t="s">
        <v>8338</v>
      </c>
      <c r="AK183" s="28" t="s">
        <v>6608</v>
      </c>
      <c r="AL183" s="28" t="s">
        <v>8475</v>
      </c>
      <c r="AM183" s="28" t="s">
        <v>8476</v>
      </c>
      <c r="AN183" s="28" t="s">
        <v>8477</v>
      </c>
      <c r="AO183" s="28" t="s">
        <v>8478</v>
      </c>
      <c r="AP183" s="28" t="s">
        <v>8479</v>
      </c>
      <c r="AQ183" s="28" t="s">
        <v>8480</v>
      </c>
    </row>
    <row r="184" spans="1:43" ht="13.5" customHeight="1">
      <c r="A184" s="25" t="s">
        <v>269</v>
      </c>
      <c r="B184" s="26" t="str">
        <f>HYPERLINK("http://flybase.org/reports/"&amp;VLOOKUP(Table3[[#This Row],[gene]],'Flybqse ID for link'!A:B,2,FALSE)&amp;".html",Table3[[#This Row],[gene]])</f>
        <v>CG17148</v>
      </c>
      <c r="C184" s="25">
        <v>0</v>
      </c>
      <c r="D184" s="25" t="str">
        <f>VLOOKUP(A184,'Flybase batch'!$A:$E,2,FALSE)</f>
        <v>Esterase P</v>
      </c>
      <c r="E184" s="25">
        <f>COUNTIF('Genes Expressed in larvae only'!A:A,Table3[[#This Row],[gene]])</f>
        <v>0</v>
      </c>
      <c r="F184" s="35" t="str">
        <f>VLOOKUP(A184,'Flybase batch'!$A:$E,3,FALSE)</f>
        <v>-</v>
      </c>
      <c r="G184" s="35" t="str">
        <f>VLOOKUP(A184,'Flybase batch'!$A:$E,4,FALSE)</f>
        <v>-</v>
      </c>
      <c r="H184" s="35" t="s">
        <v>13540</v>
      </c>
      <c r="I184" s="35" t="s">
        <v>15316</v>
      </c>
      <c r="J184" s="35" t="s">
        <v>9</v>
      </c>
      <c r="K184" s="30" t="str">
        <f>VLOOKUP(A184,'SignalP unique values'!A:D,2,FALSE)</f>
        <v>Y</v>
      </c>
      <c r="L184" s="30" t="str">
        <f>VLOOKUP(A184,'SignalP unique values'!A:D,3,FALSE)</f>
        <v>between 22 and 23</v>
      </c>
      <c r="M184" s="30" t="str">
        <f>VLOOKUP(A184,'SignalP unique values'!A:D,4,FALSE)</f>
        <v>SEA-DPL</v>
      </c>
      <c r="N184" s="26" t="s">
        <v>6263</v>
      </c>
      <c r="O184" s="25">
        <v>0</v>
      </c>
      <c r="P184" s="25">
        <v>0</v>
      </c>
      <c r="Q184" s="25">
        <v>0</v>
      </c>
      <c r="R184" s="25">
        <v>0</v>
      </c>
      <c r="S184" s="25">
        <v>0</v>
      </c>
      <c r="T184" s="25">
        <v>0</v>
      </c>
      <c r="U184" s="25">
        <v>0</v>
      </c>
      <c r="V184" s="25">
        <v>0</v>
      </c>
      <c r="W184" s="25">
        <v>0</v>
      </c>
      <c r="X184" s="27">
        <v>1</v>
      </c>
      <c r="Y184" s="25">
        <v>0</v>
      </c>
      <c r="Z184" s="25">
        <v>0</v>
      </c>
      <c r="AA184" s="25">
        <v>0</v>
      </c>
      <c r="AB184" s="27">
        <v>1</v>
      </c>
      <c r="AC184" s="25" t="s">
        <v>8163</v>
      </c>
      <c r="AD184" s="25" t="s">
        <v>7110</v>
      </c>
      <c r="AE184" s="25" t="s">
        <v>8641</v>
      </c>
      <c r="AF184" s="25" t="s">
        <v>7051</v>
      </c>
      <c r="AG184" s="25" t="s">
        <v>8642</v>
      </c>
      <c r="AH184" s="25" t="s">
        <v>8643</v>
      </c>
      <c r="AI184" s="25" t="s">
        <v>6718</v>
      </c>
      <c r="AJ184" s="25" t="s">
        <v>8644</v>
      </c>
      <c r="AK184" s="25" t="s">
        <v>7395</v>
      </c>
      <c r="AL184" s="25" t="s">
        <v>8645</v>
      </c>
      <c r="AM184" s="27" t="s">
        <v>8646</v>
      </c>
      <c r="AN184" s="25" t="s">
        <v>7127</v>
      </c>
      <c r="AO184" s="25" t="s">
        <v>7021</v>
      </c>
      <c r="AP184" s="25" t="s">
        <v>8647</v>
      </c>
      <c r="AQ184" s="27" t="s">
        <v>8648</v>
      </c>
    </row>
    <row r="185" spans="1:43" ht="13.5" customHeight="1">
      <c r="A185" s="25" t="s">
        <v>815</v>
      </c>
      <c r="B185" s="26" t="str">
        <f>HYPERLINK("http://flybase.org/reports/"&amp;VLOOKUP(Table3[[#This Row],[gene]],'Flybqse ID for link'!A:B,2,FALSE)&amp;".html",Table3[[#This Row],[gene]])</f>
        <v>CG1794</v>
      </c>
      <c r="C185" s="25">
        <v>0</v>
      </c>
      <c r="D185" s="25" t="str">
        <f>VLOOKUP(A185,'Flybase batch'!$A:$E,2,FALSE)</f>
        <v>Matrix metalloproteinase 2</v>
      </c>
      <c r="E185" s="25">
        <f>COUNTIF('Genes Expressed in larvae only'!A:A,Table3[[#This Row],[gene]])</f>
        <v>0</v>
      </c>
      <c r="F185" s="35" t="str">
        <f>VLOOKUP(A185,'Flybase batch'!$A:$E,3,FALSE)</f>
        <v>oogenesis imaginal disc fusion, thorax closure imaginal disc eversion basement membrane disassembly tracheal pit formation in open tracheal system tracheal outgrowth, open tracheal system basement membrane organization open tracheal system development negative regulation of fibroblast growth factor receptor signaling pathway lateral inhibition proteolysis activation of innate immune response wound healing</v>
      </c>
      <c r="G185" s="35" t="str">
        <f>VLOOKUP(A185,'Flybase batch'!$A:$E,4,FALSE)</f>
        <v>plasma membrane dendrite extracellular matrix</v>
      </c>
      <c r="H185" s="35" t="s">
        <v>13610</v>
      </c>
      <c r="I185" s="35" t="s">
        <v>15325</v>
      </c>
      <c r="J185" s="35" t="s">
        <v>9</v>
      </c>
      <c r="K185" s="30" t="str">
        <f>VLOOKUP(A185,'SignalP unique values'!A:D,2,FALSE)</f>
        <v>Y</v>
      </c>
      <c r="L185" s="30" t="str">
        <f>VLOOKUP(A185,'SignalP unique values'!A:D,3,FALSE)</f>
        <v>between 19 and 20</v>
      </c>
      <c r="M185" s="30" t="str">
        <f>VLOOKUP(A185,'SignalP unique values'!A:D,4,FALSE)</f>
        <v>SMC-IQE</v>
      </c>
      <c r="N185" s="26" t="s">
        <v>6266</v>
      </c>
      <c r="O185" s="25">
        <v>0</v>
      </c>
      <c r="P185" s="25">
        <v>0</v>
      </c>
      <c r="Q185" s="25">
        <v>0</v>
      </c>
      <c r="R185" s="25">
        <v>0</v>
      </c>
      <c r="S185" s="25">
        <v>0</v>
      </c>
      <c r="T185" s="28">
        <v>-1</v>
      </c>
      <c r="U185" s="25">
        <v>0</v>
      </c>
      <c r="V185" s="25">
        <v>0</v>
      </c>
      <c r="W185" s="25">
        <v>0</v>
      </c>
      <c r="X185" s="25">
        <v>0</v>
      </c>
      <c r="Y185" s="25">
        <v>0</v>
      </c>
      <c r="Z185" s="25">
        <v>0</v>
      </c>
      <c r="AA185" s="25">
        <v>0</v>
      </c>
      <c r="AB185" s="25">
        <v>0</v>
      </c>
      <c r="AC185" s="25" t="s">
        <v>7455</v>
      </c>
      <c r="AD185" s="25" t="s">
        <v>6430</v>
      </c>
      <c r="AE185" s="25" t="s">
        <v>6459</v>
      </c>
      <c r="AF185" s="25" t="s">
        <v>7401</v>
      </c>
      <c r="AG185" s="25" t="s">
        <v>7809</v>
      </c>
      <c r="AH185" s="25" t="s">
        <v>7907</v>
      </c>
      <c r="AI185" s="28" t="s">
        <v>8806</v>
      </c>
      <c r="AJ185" s="25" t="s">
        <v>8196</v>
      </c>
      <c r="AK185" s="25" t="s">
        <v>7908</v>
      </c>
      <c r="AL185" s="25" t="s">
        <v>8807</v>
      </c>
      <c r="AM185" s="25" t="s">
        <v>7934</v>
      </c>
      <c r="AN185" s="25" t="s">
        <v>7273</v>
      </c>
      <c r="AO185" s="25" t="s">
        <v>6696</v>
      </c>
      <c r="AP185" s="25" t="s">
        <v>8808</v>
      </c>
      <c r="AQ185" s="25" t="s">
        <v>8358</v>
      </c>
    </row>
    <row r="186" spans="1:43" ht="13.5" customHeight="1">
      <c r="A186" s="25" t="s">
        <v>800</v>
      </c>
      <c r="B186" s="26" t="str">
        <f>HYPERLINK("http://flybase.org/reports/"&amp;VLOOKUP(Table3[[#This Row],[gene]],'Flybqse ID for link'!A:B,2,FALSE)&amp;".html",Table3[[#This Row],[gene]])</f>
        <v>CG14529</v>
      </c>
      <c r="C186" s="25">
        <v>0</v>
      </c>
      <c r="D186" s="25" t="str">
        <f>VLOOKUP(A186,'Flybase batch'!$A:$E,2,FALSE)</f>
        <v>-</v>
      </c>
      <c r="E186" s="25">
        <f>COUNTIF('Genes Expressed in larvae only'!A:A,Table3[[#This Row],[gene]])</f>
        <v>0</v>
      </c>
      <c r="F186" s="35" t="str">
        <f>VLOOKUP(A186,'Flybase batch'!$A:$E,3,FALSE)</f>
        <v>proteolysis</v>
      </c>
      <c r="G186" s="35" t="str">
        <f>VLOOKUP(A186,'Flybase batch'!$A:$E,4,FALSE)</f>
        <v>-</v>
      </c>
      <c r="H186" s="35" t="s">
        <v>13558</v>
      </c>
      <c r="I186" s="35" t="s">
        <v>15325</v>
      </c>
      <c r="J186" s="35" t="s">
        <v>9</v>
      </c>
      <c r="K186" s="30" t="str">
        <f>VLOOKUP(A186,'SignalP unique values'!A:D,2,FALSE)</f>
        <v>Y</v>
      </c>
      <c r="L186" s="30" t="str">
        <f>VLOOKUP(A186,'SignalP unique values'!A:D,3,FALSE)</f>
        <v>between 21 and 22</v>
      </c>
      <c r="M186" s="30" t="str">
        <f>VLOOKUP(A186,'SignalP unique values'!A:D,4,FALSE)</f>
        <v>SLA-IQG</v>
      </c>
      <c r="N186" s="26" t="s">
        <v>6181</v>
      </c>
      <c r="O186" s="25">
        <v>0</v>
      </c>
      <c r="P186" s="27">
        <v>1</v>
      </c>
      <c r="Q186" s="25">
        <v>0</v>
      </c>
      <c r="R186" s="25">
        <v>0</v>
      </c>
      <c r="S186" s="25">
        <v>0</v>
      </c>
      <c r="T186" s="28">
        <v>-1</v>
      </c>
      <c r="U186" s="28">
        <v>-1</v>
      </c>
      <c r="V186" s="25">
        <v>0</v>
      </c>
      <c r="W186" s="25">
        <v>0</v>
      </c>
      <c r="X186" s="25">
        <v>0</v>
      </c>
      <c r="Y186" s="27">
        <v>1</v>
      </c>
      <c r="Z186" s="25">
        <v>0</v>
      </c>
      <c r="AA186" s="27">
        <v>1</v>
      </c>
      <c r="AB186" s="25">
        <v>0</v>
      </c>
      <c r="AC186" s="25" t="s">
        <v>8058</v>
      </c>
      <c r="AD186" s="25" t="s">
        <v>7725</v>
      </c>
      <c r="AE186" s="27" t="s">
        <v>8059</v>
      </c>
      <c r="AF186" s="25" t="s">
        <v>8060</v>
      </c>
      <c r="AG186" s="25" t="s">
        <v>6505</v>
      </c>
      <c r="AH186" s="25" t="s">
        <v>8061</v>
      </c>
      <c r="AI186" s="28" t="s">
        <v>6715</v>
      </c>
      <c r="AJ186" s="28" t="s">
        <v>6546</v>
      </c>
      <c r="AK186" s="25" t="s">
        <v>6456</v>
      </c>
      <c r="AL186" s="25" t="s">
        <v>8062</v>
      </c>
      <c r="AM186" s="25" t="s">
        <v>6429</v>
      </c>
      <c r="AN186" s="27" t="s">
        <v>8063</v>
      </c>
      <c r="AO186" s="25" t="s">
        <v>6600</v>
      </c>
      <c r="AP186" s="27" t="s">
        <v>8064</v>
      </c>
      <c r="AQ186" s="25" t="s">
        <v>8065</v>
      </c>
    </row>
    <row r="187" spans="1:43" ht="13.5" customHeight="1">
      <c r="A187" s="25" t="s">
        <v>479</v>
      </c>
      <c r="B187" s="26" t="str">
        <f>HYPERLINK("http://flybase.org/reports/"&amp;VLOOKUP(Table3[[#This Row],[gene]],'Flybqse ID for link'!A:B,2,FALSE)&amp;".html",Table3[[#This Row],[gene]])</f>
        <v>CG8823</v>
      </c>
      <c r="C187" s="25">
        <v>0</v>
      </c>
      <c r="D187" s="25" t="str">
        <f>VLOOKUP(A187,'Flybase batch'!$A:$E,2,FALSE)</f>
        <v>Lip3</v>
      </c>
      <c r="E187" s="25">
        <f>COUNTIF('Genes Expressed in larvae only'!A:A,Table3[[#This Row],[gene]])</f>
        <v>0</v>
      </c>
      <c r="F187" s="35" t="str">
        <f>VLOOKUP(A187,'Flybase batch'!$A:$E,3,FALSE)</f>
        <v>lipid metabolic process</v>
      </c>
      <c r="G187" s="35" t="str">
        <f>VLOOKUP(A187,'Flybase batch'!$A:$E,4,FALSE)</f>
        <v>-</v>
      </c>
      <c r="H187" s="35" t="s">
        <v>13726</v>
      </c>
      <c r="I187" s="35" t="s">
        <v>15323</v>
      </c>
      <c r="J187" s="35" t="s">
        <v>9</v>
      </c>
      <c r="K187" s="30" t="str">
        <f>VLOOKUP(A187,'SignalP unique values'!A:D,2,FALSE)</f>
        <v>Y</v>
      </c>
      <c r="L187" s="30" t="str">
        <f>VLOOKUP(A187,'SignalP unique values'!A:D,3,FALSE)</f>
        <v>between 20 and 21</v>
      </c>
      <c r="M187" s="30" t="str">
        <f>VLOOKUP(A187,'SignalP unique values'!A:D,4,FALSE)</f>
        <v>VLA-GSR</v>
      </c>
      <c r="N187" s="26" t="s">
        <v>5939</v>
      </c>
      <c r="O187" s="25">
        <v>0</v>
      </c>
      <c r="P187" s="25">
        <v>0</v>
      </c>
      <c r="Q187" s="25">
        <v>0</v>
      </c>
      <c r="R187" s="27">
        <v>1</v>
      </c>
      <c r="S187" s="25">
        <v>0</v>
      </c>
      <c r="T187" s="25">
        <v>0</v>
      </c>
      <c r="U187" s="25">
        <v>0</v>
      </c>
      <c r="V187" s="25">
        <v>0</v>
      </c>
      <c r="W187" s="25">
        <v>0</v>
      </c>
      <c r="X187" s="25">
        <v>0</v>
      </c>
      <c r="Y187" s="25">
        <v>0</v>
      </c>
      <c r="Z187" s="25">
        <v>0</v>
      </c>
      <c r="AA187" s="25">
        <v>0</v>
      </c>
      <c r="AB187" s="25">
        <v>0</v>
      </c>
      <c r="AC187" s="25" t="s">
        <v>7989</v>
      </c>
      <c r="AD187" s="25" t="s">
        <v>6457</v>
      </c>
      <c r="AE187" s="25" t="s">
        <v>6605</v>
      </c>
      <c r="AF187" s="25" t="s">
        <v>7583</v>
      </c>
      <c r="AG187" s="27" t="s">
        <v>12661</v>
      </c>
      <c r="AH187" s="25" t="s">
        <v>7887</v>
      </c>
      <c r="AI187" s="25" t="s">
        <v>6721</v>
      </c>
      <c r="AJ187" s="25" t="s">
        <v>12662</v>
      </c>
      <c r="AK187" s="25" t="s">
        <v>9799</v>
      </c>
      <c r="AL187" s="25" t="s">
        <v>6702</v>
      </c>
      <c r="AM187" s="25" t="s">
        <v>7725</v>
      </c>
      <c r="AN187" s="25" t="s">
        <v>12663</v>
      </c>
      <c r="AO187" s="25" t="s">
        <v>8019</v>
      </c>
      <c r="AP187" s="25" t="s">
        <v>12664</v>
      </c>
      <c r="AQ187" s="25" t="s">
        <v>7127</v>
      </c>
    </row>
    <row r="188" spans="1:43" ht="13.5" customHeight="1">
      <c r="A188" s="25" t="s">
        <v>684</v>
      </c>
      <c r="B188" s="26" t="str">
        <f>HYPERLINK("http://flybase.org/reports/"&amp;VLOOKUP(Table3[[#This Row],[gene]],'Flybqse ID for link'!A:B,2,FALSE)&amp;".html",Table3[[#This Row],[gene]])</f>
        <v>CG8945</v>
      </c>
      <c r="C188" s="25">
        <v>0</v>
      </c>
      <c r="D188" s="25" t="str">
        <f>VLOOKUP(A188,'Flybase batch'!$A:$E,2,FALSE)</f>
        <v>-</v>
      </c>
      <c r="E188" s="25">
        <f>COUNTIF('Genes Expressed in larvae only'!A:A,Table3[[#This Row],[gene]])</f>
        <v>0</v>
      </c>
      <c r="F188" s="35" t="str">
        <f>VLOOKUP(A188,'Flybase batch'!$A:$E,3,FALSE)</f>
        <v>proteolysis</v>
      </c>
      <c r="G188" s="35" t="str">
        <f>VLOOKUP(A188,'Flybase batch'!$A:$E,4,FALSE)</f>
        <v>-</v>
      </c>
      <c r="H188" s="35" t="s">
        <v>13576</v>
      </c>
      <c r="I188" s="35" t="s">
        <v>15317</v>
      </c>
      <c r="J188" s="35" t="s">
        <v>9</v>
      </c>
      <c r="K188" s="30" t="str">
        <f>VLOOKUP(A188,'SignalP unique values'!A:D,2,FALSE)</f>
        <v>Y</v>
      </c>
      <c r="L188" s="30" t="str">
        <f>VLOOKUP(A188,'SignalP unique values'!A:D,3,FALSE)</f>
        <v>between 24 and 25</v>
      </c>
      <c r="M188" s="30" t="str">
        <f>VLOOKUP(A188,'SignalP unique values'!A:D,4,FALSE)</f>
        <v>TGA-IDF</v>
      </c>
      <c r="N188" s="26" t="s">
        <v>6228</v>
      </c>
      <c r="O188" s="25">
        <v>0</v>
      </c>
      <c r="P188" s="25">
        <v>0</v>
      </c>
      <c r="Q188" s="25">
        <v>0</v>
      </c>
      <c r="R188" s="25">
        <v>0</v>
      </c>
      <c r="S188" s="25">
        <v>0</v>
      </c>
      <c r="T188" s="25">
        <v>0</v>
      </c>
      <c r="U188" s="27">
        <v>1</v>
      </c>
      <c r="V188" s="27">
        <v>1</v>
      </c>
      <c r="W188" s="25">
        <v>0</v>
      </c>
      <c r="X188" s="25">
        <v>0</v>
      </c>
      <c r="Y188" s="25">
        <v>0</v>
      </c>
      <c r="Z188" s="25">
        <v>0</v>
      </c>
      <c r="AA188" s="25">
        <v>0</v>
      </c>
      <c r="AB188" s="25">
        <v>0</v>
      </c>
      <c r="AC188" s="25" t="s">
        <v>10256</v>
      </c>
      <c r="AD188" s="25" t="s">
        <v>7793</v>
      </c>
      <c r="AE188" s="25" t="s">
        <v>6798</v>
      </c>
      <c r="AF188" s="25" t="s">
        <v>8999</v>
      </c>
      <c r="AG188" s="25" t="s">
        <v>12710</v>
      </c>
      <c r="AH188" s="25" t="s">
        <v>8356</v>
      </c>
      <c r="AI188" s="25" t="s">
        <v>6674</v>
      </c>
      <c r="AJ188" s="27" t="s">
        <v>12711</v>
      </c>
      <c r="AK188" s="27" t="s">
        <v>11433</v>
      </c>
      <c r="AL188" s="25" t="s">
        <v>7407</v>
      </c>
      <c r="AM188" s="25" t="s">
        <v>6598</v>
      </c>
      <c r="AN188" s="25" t="s">
        <v>11913</v>
      </c>
      <c r="AO188" s="25" t="s">
        <v>6646</v>
      </c>
      <c r="AP188" s="25" t="s">
        <v>12712</v>
      </c>
      <c r="AQ188" s="25" t="s">
        <v>7997</v>
      </c>
    </row>
    <row r="189" spans="1:43" ht="13.5" customHeight="1">
      <c r="A189" s="25" t="s">
        <v>636</v>
      </c>
      <c r="B189" s="26" t="str">
        <f>HYPERLINK("http://flybase.org/reports/"&amp;VLOOKUP(Table3[[#This Row],[gene]],'Flybqse ID for link'!A:B,2,FALSE)&amp;".html",Table3[[#This Row],[gene]])</f>
        <v>CG2915</v>
      </c>
      <c r="C189" s="25">
        <v>0</v>
      </c>
      <c r="D189" s="25" t="str">
        <f>VLOOKUP(A189,'Flybase batch'!$A:$E,2,FALSE)</f>
        <v>-</v>
      </c>
      <c r="E189" s="25">
        <f>COUNTIF('Genes Expressed in larvae only'!A:A,Table3[[#This Row],[gene]])</f>
        <v>0</v>
      </c>
      <c r="F189" s="35" t="str">
        <f>VLOOKUP(A189,'Flybase batch'!$A:$E,3,FALSE)</f>
        <v>proteolysis</v>
      </c>
      <c r="G189" s="35" t="str">
        <f>VLOOKUP(A189,'Flybase batch'!$A:$E,4,FALSE)</f>
        <v>vesicle extracellular region</v>
      </c>
      <c r="H189" s="35" t="s">
        <v>13576</v>
      </c>
      <c r="I189" s="35" t="s">
        <v>15317</v>
      </c>
      <c r="J189" s="35" t="s">
        <v>9</v>
      </c>
      <c r="K189" s="30" t="str">
        <f>VLOOKUP(A189,'SignalP unique values'!A:D,2,FALSE)</f>
        <v>Y</v>
      </c>
      <c r="L189" s="30" t="str">
        <f>VLOOKUP(A189,'SignalP unique values'!A:D,3,FALSE)</f>
        <v>between 29 and 30</v>
      </c>
      <c r="M189" s="30" t="str">
        <f>VLOOKUP(A189,'SignalP unique values'!A:D,4,FALSE)</f>
        <v>ASG-TNL</v>
      </c>
      <c r="N189" s="26" t="s">
        <v>6383</v>
      </c>
      <c r="O189" s="28">
        <v>-1</v>
      </c>
      <c r="P189" s="28">
        <v>-1</v>
      </c>
      <c r="Q189" s="28">
        <v>-1</v>
      </c>
      <c r="R189" s="28">
        <v>-1</v>
      </c>
      <c r="S189" s="28">
        <v>-1</v>
      </c>
      <c r="T189" s="27">
        <v>1</v>
      </c>
      <c r="U189" s="25">
        <v>0</v>
      </c>
      <c r="V189" s="28">
        <v>-1</v>
      </c>
      <c r="W189" s="25">
        <v>0</v>
      </c>
      <c r="X189" s="27">
        <v>1</v>
      </c>
      <c r="Y189" s="28">
        <v>-1</v>
      </c>
      <c r="Z189" s="28">
        <v>-1</v>
      </c>
      <c r="AA189" s="28">
        <v>-1</v>
      </c>
      <c r="AB189" s="25">
        <v>0</v>
      </c>
      <c r="AC189" s="25" t="s">
        <v>9239</v>
      </c>
      <c r="AD189" s="28" t="s">
        <v>9240</v>
      </c>
      <c r="AE189" s="28" t="s">
        <v>9241</v>
      </c>
      <c r="AF189" s="28" t="s">
        <v>9242</v>
      </c>
      <c r="AG189" s="28" t="s">
        <v>9243</v>
      </c>
      <c r="AH189" s="28" t="s">
        <v>9244</v>
      </c>
      <c r="AI189" s="27" t="s">
        <v>9245</v>
      </c>
      <c r="AJ189" s="25" t="s">
        <v>9246</v>
      </c>
      <c r="AK189" s="28" t="s">
        <v>9247</v>
      </c>
      <c r="AL189" s="25" t="s">
        <v>9248</v>
      </c>
      <c r="AM189" s="27" t="s">
        <v>9249</v>
      </c>
      <c r="AN189" s="28" t="s">
        <v>9250</v>
      </c>
      <c r="AO189" s="28" t="s">
        <v>9251</v>
      </c>
      <c r="AP189" s="28" t="s">
        <v>9252</v>
      </c>
      <c r="AQ189" s="25" t="s">
        <v>9253</v>
      </c>
    </row>
    <row r="190" spans="1:43" ht="13.5" customHeight="1">
      <c r="A190" s="25" t="s">
        <v>818</v>
      </c>
      <c r="B190" s="26" t="str">
        <f>HYPERLINK("http://flybase.org/reports/"&amp;VLOOKUP(Table3[[#This Row],[gene]],'Flybqse ID for link'!A:B,2,FALSE)&amp;".html",Table3[[#This Row],[gene]])</f>
        <v>CG17988</v>
      </c>
      <c r="C190" s="25">
        <v>0</v>
      </c>
      <c r="D190" s="25" t="str">
        <f>VLOOKUP(A190,'Flybase batch'!$A:$E,2,FALSE)</f>
        <v>Ance-3</v>
      </c>
      <c r="E190" s="25">
        <f>COUNTIF('Genes Expressed in larvae only'!A:A,Table3[[#This Row],[gene]])</f>
        <v>0</v>
      </c>
      <c r="F190" s="35" t="str">
        <f>VLOOKUP(A190,'Flybase batch'!$A:$E,3,FALSE)</f>
        <v>proteolysis</v>
      </c>
      <c r="G190" s="35" t="str">
        <f>VLOOKUP(A190,'Flybase batch'!$A:$E,4,FALSE)</f>
        <v>membrane integral to membrane</v>
      </c>
      <c r="H190" s="35" t="s">
        <v>13611</v>
      </c>
      <c r="I190" s="35" t="s">
        <v>15329</v>
      </c>
      <c r="J190" s="35" t="s">
        <v>9</v>
      </c>
      <c r="K190" s="30" t="str">
        <f>VLOOKUP(A190,'SignalP unique values'!A:D,2,FALSE)</f>
        <v>Y</v>
      </c>
      <c r="L190" s="30" t="str">
        <f>VLOOKUP(A190,'SignalP unique values'!A:D,3,FALSE)</f>
        <v>between 21 and 22</v>
      </c>
      <c r="M190" s="30" t="str">
        <f>VLOOKUP(A190,'SignalP unique values'!A:D,4,FALSE)</f>
        <v>STG-SPQ</v>
      </c>
      <c r="N190" s="26" t="s">
        <v>6265</v>
      </c>
      <c r="O190" s="28">
        <v>-1</v>
      </c>
      <c r="P190" s="27">
        <v>1</v>
      </c>
      <c r="Q190" s="28">
        <v>-1</v>
      </c>
      <c r="R190" s="28">
        <v>-1</v>
      </c>
      <c r="S190" s="25">
        <v>0</v>
      </c>
      <c r="T190" s="28">
        <v>-1</v>
      </c>
      <c r="U190" s="28">
        <v>-1</v>
      </c>
      <c r="V190" s="28">
        <v>-1</v>
      </c>
      <c r="W190" s="28">
        <v>-1</v>
      </c>
      <c r="X190" s="28">
        <v>-1</v>
      </c>
      <c r="Y190" s="28">
        <v>-1</v>
      </c>
      <c r="Z190" s="28">
        <v>-1</v>
      </c>
      <c r="AA190" s="27">
        <v>1</v>
      </c>
      <c r="AB190" s="25">
        <v>0</v>
      </c>
      <c r="AC190" s="25" t="s">
        <v>8817</v>
      </c>
      <c r="AD190" s="28" t="s">
        <v>6480</v>
      </c>
      <c r="AE190" s="27" t="s">
        <v>8818</v>
      </c>
      <c r="AF190" s="28" t="s">
        <v>6674</v>
      </c>
      <c r="AG190" s="28" t="s">
        <v>7728</v>
      </c>
      <c r="AH190" s="25" t="s">
        <v>8819</v>
      </c>
      <c r="AI190" s="28" t="s">
        <v>8820</v>
      </c>
      <c r="AJ190" s="28" t="s">
        <v>6925</v>
      </c>
      <c r="AK190" s="28" t="s">
        <v>8589</v>
      </c>
      <c r="AL190" s="28" t="s">
        <v>8821</v>
      </c>
      <c r="AM190" s="28" t="s">
        <v>8822</v>
      </c>
      <c r="AN190" s="28" t="s">
        <v>8584</v>
      </c>
      <c r="AO190" s="28" t="s">
        <v>8077</v>
      </c>
      <c r="AP190" s="27" t="s">
        <v>8823</v>
      </c>
      <c r="AQ190" s="25" t="s">
        <v>8824</v>
      </c>
    </row>
    <row r="191" spans="1:43" ht="13.5" customHeight="1">
      <c r="A191" s="25" t="s">
        <v>1442</v>
      </c>
      <c r="B191" s="26" t="str">
        <f>HYPERLINK("http://flybase.org/reports/"&amp;VLOOKUP(Table3[[#This Row],[gene]],'Flybqse ID for link'!A:B,2,FALSE)&amp;".html",Table3[[#This Row],[gene]])</f>
        <v>CG6580</v>
      </c>
      <c r="C191" s="25">
        <v>0</v>
      </c>
      <c r="D191" s="25" t="str">
        <f>VLOOKUP(A191,'Flybase batch'!$A:$E,2,FALSE)</f>
        <v>Jonah 65Aii</v>
      </c>
      <c r="E191" s="25">
        <f>COUNTIF('Genes Expressed in larvae only'!A:A,Table3[[#This Row],[gene]])</f>
        <v>0</v>
      </c>
      <c r="F191" s="35" t="str">
        <f>VLOOKUP(A191,'Flybase batch'!$A:$E,3,FALSE)</f>
        <v>proteolysis</v>
      </c>
      <c r="G191" s="35" t="str">
        <f>VLOOKUP(A191,'Flybase batch'!$A:$E,4,FALSE)</f>
        <v>-</v>
      </c>
      <c r="H191" s="35" t="s">
        <v>13531</v>
      </c>
      <c r="I191" s="35" t="s">
        <v>15321</v>
      </c>
      <c r="J191" s="35" t="s">
        <v>13842</v>
      </c>
      <c r="K191" s="30" t="str">
        <f>VLOOKUP(A191,'SignalP unique values'!A:D,2,FALSE)</f>
        <v>Y</v>
      </c>
      <c r="L191" s="30" t="str">
        <f>VLOOKUP(A191,'SignalP unique values'!A:D,3,FALSE)</f>
        <v>between 17 and 18</v>
      </c>
      <c r="M191" s="30" t="str">
        <f>VLOOKUP(A191,'SignalP unique values'!A:D,4,FALSE)</f>
        <v>VAA-LER</v>
      </c>
      <c r="N191" s="26" t="s">
        <v>6381</v>
      </c>
      <c r="O191" s="28">
        <v>-1</v>
      </c>
      <c r="P191" s="28">
        <v>-1</v>
      </c>
      <c r="Q191" s="28">
        <v>-1</v>
      </c>
      <c r="R191" s="27">
        <v>1</v>
      </c>
      <c r="S191" s="28">
        <v>-1</v>
      </c>
      <c r="T191" s="28">
        <v>-1</v>
      </c>
      <c r="U191" s="28">
        <v>-1</v>
      </c>
      <c r="V191" s="28">
        <v>-1</v>
      </c>
      <c r="W191" s="28">
        <v>-1</v>
      </c>
      <c r="X191" s="28">
        <v>-1</v>
      </c>
      <c r="Y191" s="28">
        <v>-1</v>
      </c>
      <c r="Z191" s="28">
        <v>-1</v>
      </c>
      <c r="AA191" s="28">
        <v>-1</v>
      </c>
      <c r="AB191" s="28">
        <v>-1</v>
      </c>
      <c r="AC191" s="25" t="s">
        <v>11854</v>
      </c>
      <c r="AD191" s="28" t="s">
        <v>8198</v>
      </c>
      <c r="AE191" s="28" t="s">
        <v>11855</v>
      </c>
      <c r="AF191" s="28" t="s">
        <v>10243</v>
      </c>
      <c r="AG191" s="27" t="s">
        <v>11856</v>
      </c>
      <c r="AH191" s="28" t="s">
        <v>6635</v>
      </c>
      <c r="AI191" s="28" t="s">
        <v>7802</v>
      </c>
      <c r="AJ191" s="28" t="s">
        <v>8591</v>
      </c>
      <c r="AK191" s="28" t="s">
        <v>7015</v>
      </c>
      <c r="AL191" s="28" t="s">
        <v>7015</v>
      </c>
      <c r="AM191" s="28" t="s">
        <v>11857</v>
      </c>
      <c r="AN191" s="28" t="s">
        <v>8318</v>
      </c>
      <c r="AO191" s="28" t="s">
        <v>7036</v>
      </c>
      <c r="AP191" s="28" t="s">
        <v>11858</v>
      </c>
      <c r="AQ191" s="28" t="s">
        <v>8558</v>
      </c>
    </row>
    <row r="192" spans="1:43" ht="13.5" customHeight="1">
      <c r="A192" s="25" t="s">
        <v>888</v>
      </c>
      <c r="B192" s="26" t="str">
        <f>HYPERLINK("http://flybase.org/reports/"&amp;VLOOKUP(Table3[[#This Row],[gene]],'Flybqse ID for link'!A:B,2,FALSE)&amp;".html",Table3[[#This Row],[gene]])</f>
        <v>CG5527</v>
      </c>
      <c r="C192" s="25">
        <v>0</v>
      </c>
      <c r="D192" s="25" t="str">
        <f>VLOOKUP(A192,'Flybase batch'!$A:$E,2,FALSE)</f>
        <v>-</v>
      </c>
      <c r="E192" s="25">
        <f>COUNTIF('Genes Expressed in larvae only'!A:A,Table3[[#This Row],[gene]])</f>
        <v>0</v>
      </c>
      <c r="F192" s="35" t="str">
        <f>VLOOKUP(A192,'Flybase batch'!$A:$E,3,FALSE)</f>
        <v>proteolysis</v>
      </c>
      <c r="G192" s="35" t="str">
        <f>VLOOKUP(A192,'Flybase batch'!$A:$E,4,FALSE)</f>
        <v>-</v>
      </c>
      <c r="H192" s="35" t="s">
        <v>13558</v>
      </c>
      <c r="I192" s="35" t="s">
        <v>15325</v>
      </c>
      <c r="J192" s="35" t="s">
        <v>9</v>
      </c>
      <c r="K192" s="30" t="str">
        <f>VLOOKUP(A192,'SignalP unique values'!A:D,2,FALSE)</f>
        <v>Y</v>
      </c>
      <c r="L192" s="30" t="str">
        <f>VLOOKUP(A192,'SignalP unique values'!A:D,3,FALSE)</f>
        <v>between 31 and 32</v>
      </c>
      <c r="M192" s="30" t="str">
        <f>VLOOKUP(A192,'SignalP unique values'!A:D,4,FALSE)</f>
        <v>CEA-RSI</v>
      </c>
      <c r="N192" s="26" t="s">
        <v>5935</v>
      </c>
      <c r="O192" s="28">
        <v>-1</v>
      </c>
      <c r="P192" s="27">
        <v>1</v>
      </c>
      <c r="Q192" s="28">
        <v>-1</v>
      </c>
      <c r="R192" s="28">
        <v>-1</v>
      </c>
      <c r="S192" s="28">
        <v>-1</v>
      </c>
      <c r="T192" s="28">
        <v>-1</v>
      </c>
      <c r="U192" s="28">
        <v>-1</v>
      </c>
      <c r="V192" s="28">
        <v>-1</v>
      </c>
      <c r="W192" s="28">
        <v>-1</v>
      </c>
      <c r="X192" s="28">
        <v>-1</v>
      </c>
      <c r="Y192" s="25">
        <v>0</v>
      </c>
      <c r="Z192" s="28">
        <v>-1</v>
      </c>
      <c r="AA192" s="27">
        <v>1</v>
      </c>
      <c r="AB192" s="25">
        <v>0</v>
      </c>
      <c r="AC192" s="25" t="s">
        <v>11332</v>
      </c>
      <c r="AD192" s="28" t="s">
        <v>10535</v>
      </c>
      <c r="AE192" s="27" t="s">
        <v>11333</v>
      </c>
      <c r="AF192" s="28" t="s">
        <v>11334</v>
      </c>
      <c r="AG192" s="28" t="s">
        <v>11335</v>
      </c>
      <c r="AH192" s="28" t="s">
        <v>11336</v>
      </c>
      <c r="AI192" s="28" t="s">
        <v>11337</v>
      </c>
      <c r="AJ192" s="28" t="s">
        <v>11338</v>
      </c>
      <c r="AK192" s="28" t="s">
        <v>11339</v>
      </c>
      <c r="AL192" s="28" t="s">
        <v>11340</v>
      </c>
      <c r="AM192" s="28" t="s">
        <v>11341</v>
      </c>
      <c r="AN192" s="25" t="s">
        <v>11342</v>
      </c>
      <c r="AO192" s="28" t="s">
        <v>11343</v>
      </c>
      <c r="AP192" s="27" t="s">
        <v>11344</v>
      </c>
      <c r="AQ192" s="25" t="s">
        <v>11345</v>
      </c>
    </row>
    <row r="193" spans="1:43" ht="13.5" customHeight="1">
      <c r="A193" s="25" t="s">
        <v>185</v>
      </c>
      <c r="B193" s="26" t="str">
        <f>HYPERLINK("http://flybase.org/reports/"&amp;VLOOKUP(Table3[[#This Row],[gene]],'Flybqse ID for link'!A:B,2,FALSE)&amp;".html",Table3[[#This Row],[gene]])</f>
        <v>CG9120</v>
      </c>
      <c r="C193" s="25">
        <v>0</v>
      </c>
      <c r="D193" s="25" t="str">
        <f>VLOOKUP(A193,'Flybase batch'!$A:$E,2,FALSE)</f>
        <v>Lysozyme X</v>
      </c>
      <c r="E193" s="25">
        <f>COUNTIF('Genes Expressed in larvae only'!A:A,Table3[[#This Row],[gene]])</f>
        <v>0</v>
      </c>
      <c r="F193" s="35" t="str">
        <f>VLOOKUP(A193,'Flybase batch'!$A:$E,3,FALSE)</f>
        <v>defense response antimicrobial humoral response cell wall macromolecule catabolic process</v>
      </c>
      <c r="G193" s="35" t="str">
        <f>VLOOKUP(A193,'Flybase batch'!$A:$E,4,FALSE)</f>
        <v>-</v>
      </c>
      <c r="H193" s="35" t="s">
        <v>13565</v>
      </c>
      <c r="I193" s="35" t="s">
        <v>15324</v>
      </c>
      <c r="J193" s="35" t="s">
        <v>9</v>
      </c>
      <c r="K193" s="30" t="str">
        <f>VLOOKUP(A193,'SignalP unique values'!A:D,2,FALSE)</f>
        <v>Y</v>
      </c>
      <c r="L193" s="30" t="str">
        <f>VLOOKUP(A193,'SignalP unique values'!A:D,3,FALSE)</f>
        <v>between 19 and 20</v>
      </c>
      <c r="M193" s="30" t="str">
        <f>VLOOKUP(A193,'SignalP unique values'!A:D,4,FALSE)</f>
        <v>VLG-RTM</v>
      </c>
      <c r="N193" s="26" t="s">
        <v>6087</v>
      </c>
      <c r="O193" s="28">
        <v>-1</v>
      </c>
      <c r="P193" s="28">
        <v>-1</v>
      </c>
      <c r="Q193" s="28">
        <v>-1</v>
      </c>
      <c r="R193" s="27">
        <v>1</v>
      </c>
      <c r="S193" s="27">
        <v>1</v>
      </c>
      <c r="T193" s="28">
        <v>-1</v>
      </c>
      <c r="U193" s="28">
        <v>-1</v>
      </c>
      <c r="V193" s="28">
        <v>-1</v>
      </c>
      <c r="W193" s="28">
        <v>-1</v>
      </c>
      <c r="X193" s="25">
        <v>0</v>
      </c>
      <c r="Y193" s="28">
        <v>-1</v>
      </c>
      <c r="Z193" s="28">
        <v>-1</v>
      </c>
      <c r="AA193" s="28">
        <v>-1</v>
      </c>
      <c r="AB193" s="28">
        <v>-1</v>
      </c>
      <c r="AC193" s="25" t="s">
        <v>12809</v>
      </c>
      <c r="AD193" s="28" t="s">
        <v>6769</v>
      </c>
      <c r="AE193" s="28" t="s">
        <v>8466</v>
      </c>
      <c r="AF193" s="28" t="s">
        <v>6457</v>
      </c>
      <c r="AG193" s="27" t="s">
        <v>12810</v>
      </c>
      <c r="AH193" s="27" t="s">
        <v>12811</v>
      </c>
      <c r="AI193" s="28" t="s">
        <v>12812</v>
      </c>
      <c r="AJ193" s="28" t="s">
        <v>6581</v>
      </c>
      <c r="AK193" s="28" t="s">
        <v>6520</v>
      </c>
      <c r="AL193" s="28" t="s">
        <v>8946</v>
      </c>
      <c r="AM193" s="25" t="s">
        <v>12813</v>
      </c>
      <c r="AN193" s="28" t="s">
        <v>12814</v>
      </c>
      <c r="AO193" s="28" t="s">
        <v>8746</v>
      </c>
      <c r="AP193" s="28" t="s">
        <v>7802</v>
      </c>
      <c r="AQ193" s="28" t="s">
        <v>12815</v>
      </c>
    </row>
    <row r="194" spans="1:43" ht="13.5" customHeight="1">
      <c r="A194" s="25" t="s">
        <v>659</v>
      </c>
      <c r="B194" s="26" t="str">
        <f>HYPERLINK("http://flybase.org/reports/"&amp;VLOOKUP(Table3[[#This Row],[gene]],'Flybqse ID for link'!A:B,2,FALSE)&amp;".html",Table3[[#This Row],[gene]])</f>
        <v>CG4122</v>
      </c>
      <c r="C194" s="25">
        <v>0</v>
      </c>
      <c r="D194" s="25" t="str">
        <f>VLOOKUP(A194,'Flybase batch'!$A:$E,2,FALSE)</f>
        <v>silver</v>
      </c>
      <c r="E194" s="25">
        <f>COUNTIF('Genes Expressed in larvae only'!A:A,Table3[[#This Row],[gene]])</f>
        <v>0</v>
      </c>
      <c r="F194" s="35" t="str">
        <f>VLOOKUP(A194,'Flybase batch'!$A:$E,3,FALSE)</f>
        <v>chitin-based cuticle development imaginal disc-derived wing morphogenesis phagocytosis, engulfment long-term memory proteolysis</v>
      </c>
      <c r="G194" s="35" t="str">
        <f>VLOOKUP(A194,'Flybase batch'!$A:$E,4,FALSE)</f>
        <v>perinuclear region of cytoplasm extracellular region</v>
      </c>
      <c r="H194" s="35" t="s">
        <v>13661</v>
      </c>
      <c r="I194" s="35" t="s">
        <v>15317</v>
      </c>
      <c r="J194" s="35" t="s">
        <v>9</v>
      </c>
      <c r="K194" s="30" t="str">
        <f>VLOOKUP(A194,'SignalP unique values'!A:D,2,FALSE)</f>
        <v>Y</v>
      </c>
      <c r="L194" s="30" t="str">
        <f>VLOOKUP(A194,'SignalP unique values'!A:D,3,FALSE)</f>
        <v>isoforms with different signal peptides</v>
      </c>
      <c r="M194" s="30" t="str">
        <f>VLOOKUP(A194,'SignalP unique values'!A:D,4,FALSE)</f>
        <v>more than one</v>
      </c>
      <c r="N194" s="26" t="s">
        <v>6122</v>
      </c>
      <c r="O194" s="28">
        <v>-1</v>
      </c>
      <c r="P194" s="25">
        <v>0</v>
      </c>
      <c r="Q194" s="25">
        <v>0</v>
      </c>
      <c r="R194" s="25">
        <v>0</v>
      </c>
      <c r="S194" s="27">
        <v>1</v>
      </c>
      <c r="T194" s="28">
        <v>-1</v>
      </c>
      <c r="U194" s="27">
        <v>1</v>
      </c>
      <c r="V194" s="28">
        <v>-1</v>
      </c>
      <c r="W194" s="27">
        <v>1</v>
      </c>
      <c r="X194" s="25">
        <v>0</v>
      </c>
      <c r="Y194" s="27">
        <v>1</v>
      </c>
      <c r="Z194" s="28">
        <v>-1</v>
      </c>
      <c r="AA194" s="27">
        <v>1</v>
      </c>
      <c r="AB194" s="27">
        <v>1</v>
      </c>
      <c r="AC194" s="25" t="s">
        <v>10566</v>
      </c>
      <c r="AD194" s="28" t="s">
        <v>10567</v>
      </c>
      <c r="AE194" s="25" t="s">
        <v>10568</v>
      </c>
      <c r="AF194" s="25" t="s">
        <v>7041</v>
      </c>
      <c r="AG194" s="25" t="s">
        <v>10569</v>
      </c>
      <c r="AH194" s="27" t="s">
        <v>10570</v>
      </c>
      <c r="AI194" s="28" t="s">
        <v>10571</v>
      </c>
      <c r="AJ194" s="27" t="s">
        <v>10572</v>
      </c>
      <c r="AK194" s="28" t="s">
        <v>10573</v>
      </c>
      <c r="AL194" s="27" t="s">
        <v>10574</v>
      </c>
      <c r="AM194" s="25" t="s">
        <v>10575</v>
      </c>
      <c r="AN194" s="27" t="s">
        <v>10576</v>
      </c>
      <c r="AO194" s="28" t="s">
        <v>10577</v>
      </c>
      <c r="AP194" s="27" t="s">
        <v>10578</v>
      </c>
      <c r="AQ194" s="27" t="s">
        <v>10579</v>
      </c>
    </row>
    <row r="195" spans="1:43" ht="13.5" customHeight="1">
      <c r="A195" s="25" t="s">
        <v>408</v>
      </c>
      <c r="B195" s="26" t="str">
        <f>HYPERLINK("http://flybase.org/reports/"&amp;VLOOKUP(Table3[[#This Row],[gene]],'Flybqse ID for link'!A:B,2,FALSE)&amp;".html",Table3[[#This Row],[gene]])</f>
        <v>CG7365</v>
      </c>
      <c r="C195" s="25">
        <v>0</v>
      </c>
      <c r="D195" s="25" t="str">
        <f>VLOOKUP(A195,'Flybase batch'!$A:$E,2,FALSE)</f>
        <v>-</v>
      </c>
      <c r="E195" s="25">
        <f>COUNTIF('Genes Expressed in larvae only'!A:A,Table3[[#This Row],[gene]])</f>
        <v>0</v>
      </c>
      <c r="F195" s="35" t="str">
        <f>VLOOKUP(A195,'Flybase batch'!$A:$E,3,FALSE)</f>
        <v>phagocytosis, engulfment lipid metabolic process</v>
      </c>
      <c r="G195" s="35" t="str">
        <f>VLOOKUP(A195,'Flybase batch'!$A:$E,4,FALSE)</f>
        <v>-</v>
      </c>
      <c r="H195" s="35" t="s">
        <v>13666</v>
      </c>
      <c r="I195" s="35" t="s">
        <v>15313</v>
      </c>
      <c r="J195" s="35" t="s">
        <v>9</v>
      </c>
      <c r="K195" s="30" t="str">
        <f>VLOOKUP(A195,'SignalP unique values'!A:D,2,FALSE)</f>
        <v>Y</v>
      </c>
      <c r="L195" s="30" t="str">
        <f>VLOOKUP(A195,'SignalP unique values'!A:D,3,FALSE)</f>
        <v>between 22 and 23</v>
      </c>
      <c r="M195" s="30" t="str">
        <f>VLOOKUP(A195,'SignalP unique values'!A:D,4,FALSE)</f>
        <v>VTS-QRT</v>
      </c>
      <c r="N195" s="26" t="s">
        <v>6031</v>
      </c>
      <c r="O195" s="28">
        <v>-1</v>
      </c>
      <c r="P195" s="27">
        <v>1</v>
      </c>
      <c r="Q195" s="25">
        <v>0</v>
      </c>
      <c r="R195" s="28">
        <v>-1</v>
      </c>
      <c r="S195" s="27">
        <v>1</v>
      </c>
      <c r="T195" s="28">
        <v>-1</v>
      </c>
      <c r="U195" s="28">
        <v>-1</v>
      </c>
      <c r="V195" s="28">
        <v>-1</v>
      </c>
      <c r="W195" s="28">
        <v>-1</v>
      </c>
      <c r="X195" s="28">
        <v>-1</v>
      </c>
      <c r="Y195" s="28">
        <v>-1</v>
      </c>
      <c r="Z195" s="28">
        <v>-1</v>
      </c>
      <c r="AA195" s="25">
        <v>0</v>
      </c>
      <c r="AB195" s="28">
        <v>-1</v>
      </c>
      <c r="AC195" s="25" t="s">
        <v>12074</v>
      </c>
      <c r="AD195" s="28" t="s">
        <v>8812</v>
      </c>
      <c r="AE195" s="27" t="s">
        <v>12075</v>
      </c>
      <c r="AF195" s="25" t="s">
        <v>12076</v>
      </c>
      <c r="AG195" s="28" t="s">
        <v>8342</v>
      </c>
      <c r="AH195" s="27" t="s">
        <v>12077</v>
      </c>
      <c r="AI195" s="28" t="s">
        <v>12078</v>
      </c>
      <c r="AJ195" s="28" t="s">
        <v>10613</v>
      </c>
      <c r="AK195" s="28" t="s">
        <v>7031</v>
      </c>
      <c r="AL195" s="28" t="s">
        <v>7907</v>
      </c>
      <c r="AM195" s="28" t="s">
        <v>6519</v>
      </c>
      <c r="AN195" s="28" t="s">
        <v>10256</v>
      </c>
      <c r="AO195" s="28" t="s">
        <v>11110</v>
      </c>
      <c r="AP195" s="25" t="s">
        <v>12079</v>
      </c>
      <c r="AQ195" s="28" t="s">
        <v>6575</v>
      </c>
    </row>
    <row r="196" spans="1:43" ht="13.5" customHeight="1">
      <c r="A196" s="25" t="s">
        <v>1361</v>
      </c>
      <c r="B196" s="26" t="str">
        <f>HYPERLINK("http://flybase.org/reports/"&amp;VLOOKUP(Table3[[#This Row],[gene]],'Flybqse ID for link'!A:B,2,FALSE)&amp;".html",Table3[[#This Row],[gene]])</f>
        <v>CG40160</v>
      </c>
      <c r="C196" s="25">
        <v>0</v>
      </c>
      <c r="D196" s="25" t="str">
        <f>VLOOKUP(A196,'Flybase batch'!$A:$E,2,FALSE)</f>
        <v>-</v>
      </c>
      <c r="E196" s="25">
        <f>COUNTIF('Genes Expressed in larvae only'!A:A,Table3[[#This Row],[gene]])</f>
        <v>0</v>
      </c>
      <c r="F196" s="35" t="str">
        <f>VLOOKUP(A196,'Flybase batch'!$A:$E,3,FALSE)</f>
        <v>proteolysis</v>
      </c>
      <c r="G196" s="35" t="str">
        <f>VLOOKUP(A196,'Flybase batch'!$A:$E,4,FALSE)</f>
        <v>extracellular region</v>
      </c>
      <c r="H196" s="35" t="s">
        <v>13530</v>
      </c>
      <c r="I196" s="35" t="s">
        <v>15321</v>
      </c>
      <c r="J196" s="35" t="s">
        <v>9</v>
      </c>
      <c r="K196" s="30" t="str">
        <f>VLOOKUP(A196,'SignalP unique values'!A:D,2,FALSE)</f>
        <v>Y</v>
      </c>
      <c r="L196" s="30" t="str">
        <f>VLOOKUP(A196,'SignalP unique values'!A:D,3,FALSE)</f>
        <v>between 22 and 23</v>
      </c>
      <c r="M196" s="30" t="str">
        <f>VLOOKUP(A196,'SignalP unique values'!A:D,4,FALSE)</f>
        <v>SSP-APQ</v>
      </c>
      <c r="N196" s="26" t="s">
        <v>6227</v>
      </c>
      <c r="O196" s="28">
        <v>-1</v>
      </c>
      <c r="P196" s="27">
        <v>1</v>
      </c>
      <c r="Q196" s="27">
        <v>1</v>
      </c>
      <c r="R196" s="27">
        <v>1</v>
      </c>
      <c r="S196" s="27">
        <v>1</v>
      </c>
      <c r="T196" s="25">
        <v>0</v>
      </c>
      <c r="U196" s="27">
        <v>1</v>
      </c>
      <c r="V196" s="28">
        <v>-1</v>
      </c>
      <c r="W196" s="27">
        <v>1</v>
      </c>
      <c r="X196" s="27">
        <v>1</v>
      </c>
      <c r="Y196" s="27">
        <v>1</v>
      </c>
      <c r="Z196" s="28">
        <v>-1</v>
      </c>
      <c r="AA196" s="27">
        <v>1</v>
      </c>
      <c r="AB196" s="27">
        <v>1</v>
      </c>
      <c r="AC196" s="25" t="s">
        <v>10518</v>
      </c>
      <c r="AD196" s="28" t="s">
        <v>10519</v>
      </c>
      <c r="AE196" s="27" t="s">
        <v>10520</v>
      </c>
      <c r="AF196" s="27" t="s">
        <v>10521</v>
      </c>
      <c r="AG196" s="27" t="s">
        <v>10522</v>
      </c>
      <c r="AH196" s="27" t="s">
        <v>10523</v>
      </c>
      <c r="AI196" s="25" t="s">
        <v>10524</v>
      </c>
      <c r="AJ196" s="27" t="s">
        <v>10525</v>
      </c>
      <c r="AK196" s="28" t="s">
        <v>10526</v>
      </c>
      <c r="AL196" s="27" t="s">
        <v>10527</v>
      </c>
      <c r="AM196" s="27" t="s">
        <v>10528</v>
      </c>
      <c r="AN196" s="27" t="s">
        <v>10529</v>
      </c>
      <c r="AO196" s="28" t="s">
        <v>10530</v>
      </c>
      <c r="AP196" s="27" t="s">
        <v>10531</v>
      </c>
      <c r="AQ196" s="27" t="s">
        <v>10532</v>
      </c>
    </row>
    <row r="197" spans="1:43" ht="13.5" customHeight="1">
      <c r="A197" s="25" t="s">
        <v>107</v>
      </c>
      <c r="B197" s="26" t="str">
        <f>HYPERLINK("http://flybase.org/reports/"&amp;VLOOKUP(Table3[[#This Row],[gene]],'Flybqse ID for link'!A:B,2,FALSE)&amp;".html",Table3[[#This Row],[gene]])</f>
        <v>CG11669</v>
      </c>
      <c r="C197" s="25">
        <v>0</v>
      </c>
      <c r="D197" s="25" t="str">
        <f>VLOOKUP(A197,'Flybase batch'!$A:$E,2,FALSE)</f>
        <v>Maltase A7</v>
      </c>
      <c r="E197" s="25">
        <f>COUNTIF('Genes Expressed in larvae only'!A:A,Table3[[#This Row],[gene]])</f>
        <v>0</v>
      </c>
      <c r="F197" s="35" t="str">
        <f>VLOOKUP(A197,'Flybase batch'!$A:$E,3,FALSE)</f>
        <v>carbohydrate metabolic process</v>
      </c>
      <c r="G197" s="35" t="str">
        <f>VLOOKUP(A197,'Flybase batch'!$A:$E,4,FALSE)</f>
        <v>-</v>
      </c>
      <c r="H197" s="35" t="s">
        <v>13566</v>
      </c>
      <c r="I197" s="35" t="s">
        <v>15306</v>
      </c>
      <c r="J197" s="35" t="s">
        <v>9</v>
      </c>
      <c r="K197" s="30" t="str">
        <f>VLOOKUP(A197,'SignalP unique values'!A:D,2,FALSE)</f>
        <v>Y</v>
      </c>
      <c r="L197" s="30" t="str">
        <f>VLOOKUP(A197,'SignalP unique values'!A:D,3,FALSE)</f>
        <v>between 25 and 26</v>
      </c>
      <c r="M197" s="30" t="str">
        <f>VLOOKUP(A197,'SignalP unique values'!A:D,4,FALSE)</f>
        <v>SWS-CET</v>
      </c>
      <c r="N197" s="26" t="s">
        <v>6310</v>
      </c>
      <c r="O197" s="28">
        <v>-1</v>
      </c>
      <c r="P197" s="28">
        <v>-1</v>
      </c>
      <c r="Q197" s="28">
        <v>-1</v>
      </c>
      <c r="R197" s="27">
        <v>1</v>
      </c>
      <c r="S197" s="28">
        <v>-1</v>
      </c>
      <c r="T197" s="28">
        <v>-1</v>
      </c>
      <c r="U197" s="28">
        <v>-1</v>
      </c>
      <c r="V197" s="28">
        <v>-1</v>
      </c>
      <c r="W197" s="28">
        <v>-1</v>
      </c>
      <c r="X197" s="28">
        <v>-1</v>
      </c>
      <c r="Y197" s="28">
        <v>-1</v>
      </c>
      <c r="Z197" s="28">
        <v>-1</v>
      </c>
      <c r="AA197" s="28">
        <v>-1</v>
      </c>
      <c r="AB197" s="28">
        <v>-1</v>
      </c>
      <c r="AC197" s="25" t="s">
        <v>7298</v>
      </c>
      <c r="AD197" s="28" t="s">
        <v>7299</v>
      </c>
      <c r="AE197" s="28" t="s">
        <v>7300</v>
      </c>
      <c r="AF197" s="28" t="s">
        <v>7301</v>
      </c>
      <c r="AG197" s="27" t="s">
        <v>7302</v>
      </c>
      <c r="AH197" s="28" t="s">
        <v>7303</v>
      </c>
      <c r="AI197" s="28" t="s">
        <v>6456</v>
      </c>
      <c r="AJ197" s="28" t="s">
        <v>6596</v>
      </c>
      <c r="AK197" s="28" t="s">
        <v>7304</v>
      </c>
      <c r="AL197" s="28" t="s">
        <v>7305</v>
      </c>
      <c r="AM197" s="28" t="s">
        <v>6473</v>
      </c>
      <c r="AN197" s="28" t="s">
        <v>7090</v>
      </c>
      <c r="AO197" s="28" t="s">
        <v>6723</v>
      </c>
      <c r="AP197" s="28" t="s">
        <v>7306</v>
      </c>
      <c r="AQ197" s="28" t="s">
        <v>7307</v>
      </c>
    </row>
    <row r="198" spans="1:43" ht="13.5" customHeight="1">
      <c r="A198" s="25" t="s">
        <v>1314</v>
      </c>
      <c r="B198" s="26" t="str">
        <f>HYPERLINK("http://flybase.org/reports/"&amp;VLOOKUP(Table3[[#This Row],[gene]],'Flybqse ID for link'!A:B,2,FALSE)&amp;".html",Table3[[#This Row],[gene]])</f>
        <v>CG33127</v>
      </c>
      <c r="C198" s="25">
        <v>0</v>
      </c>
      <c r="D198" s="25" t="str">
        <f>VLOOKUP(A198,'Flybase batch'!$A:$E,2,FALSE)</f>
        <v>-</v>
      </c>
      <c r="E198" s="25">
        <f>COUNTIF('Genes Expressed in larvae only'!A:A,Table3[[#This Row],[gene]])</f>
        <v>0</v>
      </c>
      <c r="F198" s="35" t="str">
        <f>VLOOKUP(A198,'Flybase batch'!$A:$E,3,FALSE)</f>
        <v>proteolysis</v>
      </c>
      <c r="G198" s="35" t="str">
        <f>VLOOKUP(A198,'Flybase batch'!$A:$E,4,FALSE)</f>
        <v>-</v>
      </c>
      <c r="H198" s="35" t="s">
        <v>13530</v>
      </c>
      <c r="I198" s="35" t="s">
        <v>15321</v>
      </c>
      <c r="J198" s="35" t="s">
        <v>9</v>
      </c>
      <c r="K198" s="30" t="str">
        <f>VLOOKUP(A198,'SignalP unique values'!A:D,2,FALSE)</f>
        <v>Y</v>
      </c>
      <c r="L198" s="30" t="str">
        <f>VLOOKUP(A198,'SignalP unique values'!A:D,3,FALSE)</f>
        <v>between 16 and 17</v>
      </c>
      <c r="M198" s="30" t="str">
        <f>VLOOKUP(A198,'SignalP unique values'!A:D,4,FALSE)</f>
        <v>AGA-AKL</v>
      </c>
      <c r="N198" s="26" t="s">
        <v>5893</v>
      </c>
      <c r="O198" s="28">
        <v>-1</v>
      </c>
      <c r="P198" s="28">
        <v>-1</v>
      </c>
      <c r="Q198" s="28">
        <v>-1</v>
      </c>
      <c r="R198" s="27">
        <v>1</v>
      </c>
      <c r="S198" s="25">
        <v>0</v>
      </c>
      <c r="T198" s="28">
        <v>-1</v>
      </c>
      <c r="U198" s="28">
        <v>-1</v>
      </c>
      <c r="V198" s="28">
        <v>-1</v>
      </c>
      <c r="W198" s="28">
        <v>-1</v>
      </c>
      <c r="X198" s="28">
        <v>-1</v>
      </c>
      <c r="Y198" s="28">
        <v>-1</v>
      </c>
      <c r="Z198" s="28">
        <v>-1</v>
      </c>
      <c r="AA198" s="28">
        <v>-1</v>
      </c>
      <c r="AB198" s="28">
        <v>-1</v>
      </c>
      <c r="AC198" s="25" t="s">
        <v>10066</v>
      </c>
      <c r="AD198" s="28" t="s">
        <v>10067</v>
      </c>
      <c r="AE198" s="28" t="s">
        <v>8202</v>
      </c>
      <c r="AF198" s="28" t="s">
        <v>10068</v>
      </c>
      <c r="AG198" s="27" t="s">
        <v>10069</v>
      </c>
      <c r="AH198" s="25" t="s">
        <v>10070</v>
      </c>
      <c r="AI198" s="28" t="s">
        <v>7403</v>
      </c>
      <c r="AJ198" s="28" t="s">
        <v>8041</v>
      </c>
      <c r="AK198" s="28" t="s">
        <v>10071</v>
      </c>
      <c r="AL198" s="28" t="s">
        <v>9001</v>
      </c>
      <c r="AM198" s="28" t="s">
        <v>10072</v>
      </c>
      <c r="AN198" s="28" t="s">
        <v>10073</v>
      </c>
      <c r="AO198" s="28" t="s">
        <v>10074</v>
      </c>
      <c r="AP198" s="28" t="s">
        <v>10075</v>
      </c>
      <c r="AQ198" s="28" t="s">
        <v>10076</v>
      </c>
    </row>
    <row r="199" spans="1:43" ht="13.5" customHeight="1">
      <c r="A199" s="25" t="s">
        <v>675</v>
      </c>
      <c r="B199" s="26" t="str">
        <f>HYPERLINK("http://flybase.org/reports/"&amp;VLOOKUP(Table3[[#This Row],[gene]],'Flybqse ID for link'!A:B,2,FALSE)&amp;".html",Table3[[#This Row],[gene]])</f>
        <v>CG8539</v>
      </c>
      <c r="C199" s="25">
        <v>0</v>
      </c>
      <c r="D199" s="25" t="str">
        <f>VLOOKUP(A199,'Flybase batch'!$A:$E,2,FALSE)</f>
        <v>-</v>
      </c>
      <c r="E199" s="25">
        <f>COUNTIF('Genes Expressed in larvae only'!A:A,Table3[[#This Row],[gene]])</f>
        <v>0</v>
      </c>
      <c r="F199" s="35" t="str">
        <f>VLOOKUP(A199,'Flybase batch'!$A:$E,3,FALSE)</f>
        <v>proteolysis</v>
      </c>
      <c r="G199" s="35" t="str">
        <f>VLOOKUP(A199,'Flybase batch'!$A:$E,4,FALSE)</f>
        <v>-</v>
      </c>
      <c r="H199" s="35" t="s">
        <v>13576</v>
      </c>
      <c r="I199" s="35" t="s">
        <v>15317</v>
      </c>
      <c r="J199" s="35" t="s">
        <v>9</v>
      </c>
      <c r="K199" s="30" t="str">
        <f>VLOOKUP(A199,'SignalP unique values'!A:D,2,FALSE)</f>
        <v>Y</v>
      </c>
      <c r="L199" s="30" t="str">
        <f>VLOOKUP(A199,'SignalP unique values'!A:D,3,FALSE)</f>
        <v>between 22 and 23</v>
      </c>
      <c r="M199" s="30" t="str">
        <f>VLOOKUP(A199,'SignalP unique values'!A:D,4,FALSE)</f>
        <v>SEA-REV</v>
      </c>
      <c r="N199" s="26" t="s">
        <v>5945</v>
      </c>
      <c r="O199" s="28">
        <v>-1</v>
      </c>
      <c r="P199" s="27">
        <v>1</v>
      </c>
      <c r="Q199" s="25">
        <v>0</v>
      </c>
      <c r="R199" s="27">
        <v>1</v>
      </c>
      <c r="S199" s="27">
        <v>1</v>
      </c>
      <c r="T199" s="27">
        <v>1</v>
      </c>
      <c r="U199" s="28">
        <v>-1</v>
      </c>
      <c r="V199" s="28">
        <v>-1</v>
      </c>
      <c r="W199" s="28">
        <v>-1</v>
      </c>
      <c r="X199" s="28">
        <v>-1</v>
      </c>
      <c r="Y199" s="28">
        <v>-1</v>
      </c>
      <c r="Z199" s="28">
        <v>-1</v>
      </c>
      <c r="AA199" s="27">
        <v>1</v>
      </c>
      <c r="AB199" s="28">
        <v>-1</v>
      </c>
      <c r="AC199" s="25" t="s">
        <v>12516</v>
      </c>
      <c r="AD199" s="28" t="s">
        <v>10889</v>
      </c>
      <c r="AE199" s="27" t="s">
        <v>12517</v>
      </c>
      <c r="AF199" s="25" t="s">
        <v>12518</v>
      </c>
      <c r="AG199" s="27" t="s">
        <v>12519</v>
      </c>
      <c r="AH199" s="27" t="s">
        <v>12520</v>
      </c>
      <c r="AI199" s="27" t="s">
        <v>12521</v>
      </c>
      <c r="AJ199" s="28" t="s">
        <v>7754</v>
      </c>
      <c r="AK199" s="28" t="s">
        <v>11209</v>
      </c>
      <c r="AL199" s="28" t="s">
        <v>7456</v>
      </c>
      <c r="AM199" s="28" t="s">
        <v>6718</v>
      </c>
      <c r="AN199" s="28" t="s">
        <v>12522</v>
      </c>
      <c r="AO199" s="28" t="s">
        <v>12523</v>
      </c>
      <c r="AP199" s="27" t="s">
        <v>12524</v>
      </c>
      <c r="AQ199" s="28" t="s">
        <v>12525</v>
      </c>
    </row>
    <row r="200" spans="1:43" ht="13.5" customHeight="1">
      <c r="A200" s="25" t="s">
        <v>368</v>
      </c>
      <c r="B200" s="26" t="str">
        <f>HYPERLINK("http://flybase.org/reports/"&amp;VLOOKUP(Table3[[#This Row],[gene]],'Flybqse ID for link'!A:B,2,FALSE)&amp;".html",Table3[[#This Row],[gene]])</f>
        <v>CG31683</v>
      </c>
      <c r="C200" s="25">
        <v>0</v>
      </c>
      <c r="D200" s="25" t="str">
        <f>VLOOKUP(A200,'Flybase batch'!$A:$E,2,FALSE)</f>
        <v>-</v>
      </c>
      <c r="E200" s="25">
        <f>COUNTIF('Genes Expressed in larvae only'!A:A,Table3[[#This Row],[gene]])</f>
        <v>0</v>
      </c>
      <c r="F200" s="35" t="str">
        <f>VLOOKUP(A200,'Flybase batch'!$A:$E,3,FALSE)</f>
        <v>lipid metabolic process</v>
      </c>
      <c r="G200" s="35" t="str">
        <f>VLOOKUP(A200,'Flybase batch'!$A:$E,4,FALSE)</f>
        <v>-</v>
      </c>
      <c r="H200" s="35" t="s">
        <v>13637</v>
      </c>
      <c r="I200" s="35" t="s">
        <v>15313</v>
      </c>
      <c r="J200" s="35" t="s">
        <v>9</v>
      </c>
      <c r="K200" s="30" t="str">
        <f>VLOOKUP(A200,'SignalP unique values'!A:D,2,FALSE)</f>
        <v>Y</v>
      </c>
      <c r="L200" s="30" t="str">
        <f>VLOOKUP(A200,'SignalP unique values'!A:D,3,FALSE)</f>
        <v>between 22 and 23</v>
      </c>
      <c r="M200" s="30" t="str">
        <f>VLOOKUP(A200,'SignalP unique values'!A:D,4,FALSE)</f>
        <v>GEC-FWP</v>
      </c>
      <c r="N200" s="26" t="s">
        <v>5997</v>
      </c>
      <c r="O200" s="25">
        <v>0</v>
      </c>
      <c r="P200" s="25">
        <v>0</v>
      </c>
      <c r="Q200" s="27">
        <v>1</v>
      </c>
      <c r="R200" s="27">
        <v>1</v>
      </c>
      <c r="S200" s="27">
        <v>1</v>
      </c>
      <c r="T200" s="25">
        <v>0</v>
      </c>
      <c r="U200" s="27">
        <v>1</v>
      </c>
      <c r="V200" s="28">
        <v>-1</v>
      </c>
      <c r="W200" s="25">
        <v>0</v>
      </c>
      <c r="X200" s="27">
        <v>1</v>
      </c>
      <c r="Y200" s="27">
        <v>1</v>
      </c>
      <c r="Z200" s="25">
        <v>0</v>
      </c>
      <c r="AA200" s="27">
        <v>1</v>
      </c>
      <c r="AB200" s="27">
        <v>1</v>
      </c>
      <c r="AC200" s="25" t="s">
        <v>9707</v>
      </c>
      <c r="AD200" s="25" t="s">
        <v>9708</v>
      </c>
      <c r="AE200" s="25" t="s">
        <v>9709</v>
      </c>
      <c r="AF200" s="27" t="s">
        <v>9710</v>
      </c>
      <c r="AG200" s="27" t="s">
        <v>9711</v>
      </c>
      <c r="AH200" s="27" t="s">
        <v>9712</v>
      </c>
      <c r="AI200" s="25" t="s">
        <v>9713</v>
      </c>
      <c r="AJ200" s="27" t="s">
        <v>9714</v>
      </c>
      <c r="AK200" s="28" t="s">
        <v>6914</v>
      </c>
      <c r="AL200" s="25" t="s">
        <v>9715</v>
      </c>
      <c r="AM200" s="27" t="s">
        <v>9716</v>
      </c>
      <c r="AN200" s="27" t="s">
        <v>9717</v>
      </c>
      <c r="AO200" s="25" t="s">
        <v>9718</v>
      </c>
      <c r="AP200" s="27" t="s">
        <v>9719</v>
      </c>
      <c r="AQ200" s="27" t="s">
        <v>9720</v>
      </c>
    </row>
    <row r="201" spans="1:43" ht="13.5" customHeight="1">
      <c r="A201" s="25" t="s">
        <v>1431</v>
      </c>
      <c r="B201" s="26" t="str">
        <f>HYPERLINK("http://flybase.org/reports/"&amp;VLOOKUP(Table3[[#This Row],[gene]],'Flybqse ID for link'!A:B,2,FALSE)&amp;".html",Table3[[#This Row],[gene]])</f>
        <v>CG6457</v>
      </c>
      <c r="C201" s="25">
        <v>0</v>
      </c>
      <c r="D201" s="25" t="str">
        <f>VLOOKUP(A201,'Flybase batch'!$A:$E,2,FALSE)</f>
        <v>yippee interacting protein 7</v>
      </c>
      <c r="E201" s="25">
        <f>COUNTIF('Genes Expressed in larvae only'!A:A,Table3[[#This Row],[gene]])</f>
        <v>0</v>
      </c>
      <c r="F201" s="35" t="str">
        <f>VLOOKUP(A201,'Flybase batch'!$A:$E,3,FALSE)</f>
        <v>proteolysis</v>
      </c>
      <c r="G201" s="35" t="str">
        <f>VLOOKUP(A201,'Flybase batch'!$A:$E,4,FALSE)</f>
        <v>-</v>
      </c>
      <c r="H201" s="35" t="s">
        <v>13531</v>
      </c>
      <c r="I201" s="35" t="s">
        <v>15321</v>
      </c>
      <c r="J201" s="35" t="s">
        <v>13842</v>
      </c>
      <c r="K201" s="30" t="str">
        <f>VLOOKUP(A201,'SignalP unique values'!A:D,2,FALSE)</f>
        <v>Y</v>
      </c>
      <c r="L201" s="30" t="str">
        <f>VLOOKUP(A201,'SignalP unique values'!A:D,3,FALSE)</f>
        <v>between 16 and 17</v>
      </c>
      <c r="M201" s="30" t="str">
        <f>VLOOKUP(A201,'SignalP unique values'!A:D,4,FALSE)</f>
        <v>ASA-GLL</v>
      </c>
      <c r="N201" s="26" t="s">
        <v>6296</v>
      </c>
      <c r="O201" s="28">
        <v>-1</v>
      </c>
      <c r="P201" s="28">
        <v>-1</v>
      </c>
      <c r="Q201" s="28">
        <v>-1</v>
      </c>
      <c r="R201" s="27">
        <v>1</v>
      </c>
      <c r="S201" s="28">
        <v>-1</v>
      </c>
      <c r="T201" s="28">
        <v>-1</v>
      </c>
      <c r="U201" s="28">
        <v>-1</v>
      </c>
      <c r="V201" s="28">
        <v>-1</v>
      </c>
      <c r="W201" s="28">
        <v>-1</v>
      </c>
      <c r="X201" s="28">
        <v>-1</v>
      </c>
      <c r="Y201" s="28">
        <v>-1</v>
      </c>
      <c r="Z201" s="28">
        <v>-1</v>
      </c>
      <c r="AA201" s="28">
        <v>-1</v>
      </c>
      <c r="AB201" s="28">
        <v>-1</v>
      </c>
      <c r="AC201" s="25" t="s">
        <v>11785</v>
      </c>
      <c r="AD201" s="28" t="s">
        <v>9868</v>
      </c>
      <c r="AE201" s="28" t="s">
        <v>11786</v>
      </c>
      <c r="AF201" s="28" t="s">
        <v>11787</v>
      </c>
      <c r="AG201" s="27" t="s">
        <v>11788</v>
      </c>
      <c r="AH201" s="28" t="s">
        <v>11789</v>
      </c>
      <c r="AI201" s="28" t="s">
        <v>8903</v>
      </c>
      <c r="AJ201" s="28" t="s">
        <v>7205</v>
      </c>
      <c r="AK201" s="28" t="s">
        <v>11790</v>
      </c>
      <c r="AL201" s="28" t="s">
        <v>9339</v>
      </c>
      <c r="AM201" s="28" t="s">
        <v>7415</v>
      </c>
      <c r="AN201" s="28" t="s">
        <v>11791</v>
      </c>
      <c r="AO201" s="28" t="s">
        <v>9951</v>
      </c>
      <c r="AP201" s="28" t="s">
        <v>11792</v>
      </c>
      <c r="AQ201" s="28" t="s">
        <v>11793</v>
      </c>
    </row>
    <row r="202" spans="1:43" ht="13.5" customHeight="1">
      <c r="A202" s="25" t="s">
        <v>1159</v>
      </c>
      <c r="B202" s="26" t="str">
        <f>HYPERLINK("http://flybase.org/reports/"&amp;VLOOKUP(Table3[[#This Row],[gene]],'Flybqse ID for link'!A:B,2,FALSE)&amp;".html",Table3[[#This Row],[gene]])</f>
        <v>CG18211</v>
      </c>
      <c r="C202" s="25">
        <v>0</v>
      </c>
      <c r="D202" s="25" t="str">
        <f>VLOOKUP(A202,'Flybase batch'!$A:$E,2,FALSE)</f>
        <v>betaTrypsin</v>
      </c>
      <c r="E202" s="25">
        <f>COUNTIF('Genes Expressed in larvae only'!A:A,Table3[[#This Row],[gene]])</f>
        <v>0</v>
      </c>
      <c r="F202" s="35" t="str">
        <f>VLOOKUP(A202,'Flybase batch'!$A:$E,3,FALSE)</f>
        <v>proteolysis</v>
      </c>
      <c r="G202" s="35" t="str">
        <f>VLOOKUP(A202,'Flybase batch'!$A:$E,4,FALSE)</f>
        <v>extracellular region</v>
      </c>
      <c r="H202" s="35" t="s">
        <v>13531</v>
      </c>
      <c r="I202" s="35" t="s">
        <v>15321</v>
      </c>
      <c r="J202" s="35" t="s">
        <v>13842</v>
      </c>
      <c r="K202" s="30" t="str">
        <f>VLOOKUP(A202,'SignalP unique values'!A:D,2,FALSE)</f>
        <v>Y</v>
      </c>
      <c r="L202" s="30" t="str">
        <f>VLOOKUP(A202,'SignalP unique values'!A:D,3,FALSE)</f>
        <v>between 16 and 17</v>
      </c>
      <c r="M202" s="30" t="str">
        <f>VLOOKUP(A202,'SignalP unique values'!A:D,4,FALSE)</f>
        <v>ALG-GTI</v>
      </c>
      <c r="N202" s="26" t="s">
        <v>6015</v>
      </c>
      <c r="O202" s="28">
        <v>-1</v>
      </c>
      <c r="P202" s="28">
        <v>-1</v>
      </c>
      <c r="Q202" s="28">
        <v>-1</v>
      </c>
      <c r="R202" s="27">
        <v>1</v>
      </c>
      <c r="S202" s="28">
        <v>-1</v>
      </c>
      <c r="T202" s="28">
        <v>-1</v>
      </c>
      <c r="U202" s="28">
        <v>-1</v>
      </c>
      <c r="V202" s="28">
        <v>-1</v>
      </c>
      <c r="W202" s="28">
        <v>-1</v>
      </c>
      <c r="X202" s="28">
        <v>-1</v>
      </c>
      <c r="Y202" s="28">
        <v>-1</v>
      </c>
      <c r="Z202" s="28">
        <v>-1</v>
      </c>
      <c r="AA202" s="28">
        <v>-1</v>
      </c>
      <c r="AB202" s="28">
        <v>-1</v>
      </c>
      <c r="AC202" s="25" t="s">
        <v>8875</v>
      </c>
      <c r="AD202" s="28" t="s">
        <v>7279</v>
      </c>
      <c r="AE202" s="28" t="s">
        <v>8876</v>
      </c>
      <c r="AF202" s="28" t="s">
        <v>8877</v>
      </c>
      <c r="AG202" s="27" t="s">
        <v>8878</v>
      </c>
      <c r="AH202" s="28" t="s">
        <v>8879</v>
      </c>
      <c r="AI202" s="28" t="s">
        <v>8880</v>
      </c>
      <c r="AJ202" s="28" t="s">
        <v>7799</v>
      </c>
      <c r="AK202" s="28" t="s">
        <v>8881</v>
      </c>
      <c r="AL202" s="28" t="s">
        <v>6600</v>
      </c>
      <c r="AM202" s="28" t="s">
        <v>8830</v>
      </c>
      <c r="AN202" s="28" t="s">
        <v>8882</v>
      </c>
      <c r="AO202" s="28" t="s">
        <v>8883</v>
      </c>
      <c r="AP202" s="28" t="s">
        <v>8884</v>
      </c>
      <c r="AQ202" s="28" t="s">
        <v>8885</v>
      </c>
    </row>
    <row r="203" spans="1:43" ht="13.5" customHeight="1">
      <c r="A203" s="25" t="s">
        <v>170</v>
      </c>
      <c r="B203" s="26" t="str">
        <f>HYPERLINK("http://flybase.org/reports/"&amp;VLOOKUP(Table3[[#This Row],[gene]],'Flybqse ID for link'!A:B,2,FALSE)&amp;".html",Table3[[#This Row],[gene]])</f>
        <v>CG6426</v>
      </c>
      <c r="C203" s="25">
        <v>0</v>
      </c>
      <c r="D203" s="25" t="str">
        <f>VLOOKUP(A203,'Flybase batch'!$A:$E,2,FALSE)</f>
        <v>-</v>
      </c>
      <c r="E203" s="25">
        <f>COUNTIF('Genes Expressed in larvae only'!A:A,Table3[[#This Row],[gene]])</f>
        <v>0</v>
      </c>
      <c r="F203" s="35" t="str">
        <f>VLOOKUP(A203,'Flybase batch'!$A:$E,3,FALSE)</f>
        <v>multicellular organism reproduction</v>
      </c>
      <c r="G203" s="35" t="str">
        <f>VLOOKUP(A203,'Flybase batch'!$A:$E,4,FALSE)</f>
        <v>extracellular space</v>
      </c>
      <c r="H203" s="35" t="s">
        <v>13590</v>
      </c>
      <c r="I203" s="35" t="s">
        <v>15324</v>
      </c>
      <c r="J203" s="35" t="s">
        <v>9</v>
      </c>
      <c r="K203" s="30" t="str">
        <f>VLOOKUP(A203,'SignalP unique values'!A:D,2,FALSE)</f>
        <v>Y</v>
      </c>
      <c r="L203" s="30" t="str">
        <f>VLOOKUP(A203,'SignalP unique values'!A:D,3,FALSE)</f>
        <v>between 26 and 27</v>
      </c>
      <c r="M203" s="30" t="str">
        <f>VLOOKUP(A203,'SignalP unique values'!A:D,4,FALSE)</f>
        <v>IQA-QDK</v>
      </c>
      <c r="N203" s="26" t="s">
        <v>6148</v>
      </c>
      <c r="O203" s="28">
        <v>-1</v>
      </c>
      <c r="P203" s="27">
        <v>1</v>
      </c>
      <c r="Q203" s="27">
        <v>1</v>
      </c>
      <c r="R203" s="28">
        <v>-1</v>
      </c>
      <c r="S203" s="27">
        <v>1</v>
      </c>
      <c r="T203" s="28">
        <v>-1</v>
      </c>
      <c r="U203" s="28">
        <v>-1</v>
      </c>
      <c r="V203" s="28">
        <v>-1</v>
      </c>
      <c r="W203" s="28">
        <v>-1</v>
      </c>
      <c r="X203" s="28">
        <v>-1</v>
      </c>
      <c r="Y203" s="25">
        <v>0</v>
      </c>
      <c r="Z203" s="28">
        <v>-1</v>
      </c>
      <c r="AA203" s="27">
        <v>1</v>
      </c>
      <c r="AB203" s="28">
        <v>-1</v>
      </c>
      <c r="AC203" s="25" t="s">
        <v>11719</v>
      </c>
      <c r="AD203" s="28" t="s">
        <v>11720</v>
      </c>
      <c r="AE203" s="27" t="s">
        <v>11721</v>
      </c>
      <c r="AF203" s="27" t="s">
        <v>11722</v>
      </c>
      <c r="AG203" s="28" t="s">
        <v>11723</v>
      </c>
      <c r="AH203" s="27" t="s">
        <v>11724</v>
      </c>
      <c r="AI203" s="28" t="s">
        <v>11725</v>
      </c>
      <c r="AJ203" s="28" t="s">
        <v>8737</v>
      </c>
      <c r="AK203" s="28" t="s">
        <v>11726</v>
      </c>
      <c r="AL203" s="28" t="s">
        <v>11727</v>
      </c>
      <c r="AM203" s="28" t="s">
        <v>11728</v>
      </c>
      <c r="AN203" s="25" t="s">
        <v>11729</v>
      </c>
      <c r="AO203" s="28" t="s">
        <v>11730</v>
      </c>
      <c r="AP203" s="27" t="s">
        <v>11731</v>
      </c>
      <c r="AQ203" s="28" t="s">
        <v>11732</v>
      </c>
    </row>
    <row r="204" spans="1:43" ht="13.5" customHeight="1">
      <c r="A204" s="25" t="s">
        <v>622</v>
      </c>
      <c r="B204" s="26" t="str">
        <f>HYPERLINK("http://flybase.org/reports/"&amp;VLOOKUP(Table3[[#This Row],[gene]],'Flybqse ID for link'!A:B,2,FALSE)&amp;".html",Table3[[#This Row],[gene]])</f>
        <v>CG12374</v>
      </c>
      <c r="C204" s="25">
        <v>0</v>
      </c>
      <c r="D204" s="25" t="str">
        <f>VLOOKUP(A204,'Flybase batch'!$A:$E,2,FALSE)</f>
        <v>-</v>
      </c>
      <c r="E204" s="25">
        <f>COUNTIF('Genes Expressed in larvae only'!A:A,Table3[[#This Row],[gene]])</f>
        <v>0</v>
      </c>
      <c r="F204" s="35" t="str">
        <f>VLOOKUP(A204,'Flybase batch'!$A:$E,3,FALSE)</f>
        <v>proteolysis</v>
      </c>
      <c r="G204" s="35" t="str">
        <f>VLOOKUP(A204,'Flybase batch'!$A:$E,4,FALSE)</f>
        <v>-</v>
      </c>
      <c r="H204" s="35" t="s">
        <v>13576</v>
      </c>
      <c r="I204" s="35" t="s">
        <v>15317</v>
      </c>
      <c r="J204" s="35" t="s">
        <v>9</v>
      </c>
      <c r="K204" s="30" t="str">
        <f>VLOOKUP(A204,'SignalP unique values'!A:D,2,FALSE)</f>
        <v>Y</v>
      </c>
      <c r="L204" s="30" t="str">
        <f>VLOOKUP(A204,'SignalP unique values'!A:D,3,FALSE)</f>
        <v>between 16 and 17</v>
      </c>
      <c r="M204" s="30" t="str">
        <f>VLOOKUP(A204,'SignalP unique values'!A:D,4,FALSE)</f>
        <v>VAA-KSA</v>
      </c>
      <c r="N204" s="26" t="s">
        <v>6286</v>
      </c>
      <c r="O204" s="28">
        <v>-1</v>
      </c>
      <c r="P204" s="28">
        <v>-1</v>
      </c>
      <c r="Q204" s="28">
        <v>-1</v>
      </c>
      <c r="R204" s="27">
        <v>1</v>
      </c>
      <c r="S204" s="28">
        <v>-1</v>
      </c>
      <c r="T204" s="28">
        <v>-1</v>
      </c>
      <c r="U204" s="28">
        <v>-1</v>
      </c>
      <c r="V204" s="28">
        <v>-1</v>
      </c>
      <c r="W204" s="28">
        <v>-1</v>
      </c>
      <c r="X204" s="28">
        <v>-1</v>
      </c>
      <c r="Y204" s="28">
        <v>-1</v>
      </c>
      <c r="Z204" s="28">
        <v>-1</v>
      </c>
      <c r="AA204" s="28">
        <v>-1</v>
      </c>
      <c r="AB204" s="28">
        <v>-1</v>
      </c>
      <c r="AC204" s="25" t="s">
        <v>7596</v>
      </c>
      <c r="AD204" s="28" t="s">
        <v>7597</v>
      </c>
      <c r="AE204" s="28" t="s">
        <v>7598</v>
      </c>
      <c r="AF204" s="28" t="s">
        <v>7599</v>
      </c>
      <c r="AG204" s="27" t="s">
        <v>7600</v>
      </c>
      <c r="AH204" s="28" t="s">
        <v>7601</v>
      </c>
      <c r="AI204" s="28" t="s">
        <v>6920</v>
      </c>
      <c r="AJ204" s="28" t="s">
        <v>6541</v>
      </c>
      <c r="AK204" s="28" t="s">
        <v>7602</v>
      </c>
      <c r="AL204" s="28" t="s">
        <v>7603</v>
      </c>
      <c r="AM204" s="28" t="s">
        <v>6541</v>
      </c>
      <c r="AN204" s="28" t="s">
        <v>7568</v>
      </c>
      <c r="AO204" s="28" t="s">
        <v>7604</v>
      </c>
      <c r="AP204" s="28" t="s">
        <v>7605</v>
      </c>
      <c r="AQ204" s="28" t="s">
        <v>7606</v>
      </c>
    </row>
    <row r="205" spans="1:43" ht="13.5" customHeight="1">
      <c r="A205" s="25" t="s">
        <v>729</v>
      </c>
      <c r="B205" s="26" t="str">
        <f>HYPERLINK("http://flybase.org/reports/"&amp;VLOOKUP(Table3[[#This Row],[gene]],'Flybqse ID for link'!A:B,2,FALSE)&amp;".html",Table3[[#This Row],[gene]])</f>
        <v>CG6347</v>
      </c>
      <c r="C205" s="25">
        <v>0</v>
      </c>
      <c r="D205" s="25" t="str">
        <f>VLOOKUP(A205,'Flybase batch'!$A:$E,2,FALSE)</f>
        <v>-</v>
      </c>
      <c r="E205" s="25">
        <f>COUNTIF('Genes Expressed in larvae only'!A:A,Table3[[#This Row],[gene]])</f>
        <v>0</v>
      </c>
      <c r="F205" s="35" t="str">
        <f>VLOOKUP(A205,'Flybase batch'!$A:$E,3,FALSE)</f>
        <v>proteolysis</v>
      </c>
      <c r="G205" s="35" t="str">
        <f>VLOOKUP(A205,'Flybase batch'!$A:$E,4,FALSE)</f>
        <v>-</v>
      </c>
      <c r="H205" s="35" t="s">
        <v>13677</v>
      </c>
      <c r="I205" s="35" t="s">
        <v>15320</v>
      </c>
      <c r="J205" s="35" t="s">
        <v>9</v>
      </c>
      <c r="K205" s="30" t="str">
        <f>VLOOKUP(A205,'SignalP unique values'!A:D,2,FALSE)</f>
        <v>Y</v>
      </c>
      <c r="L205" s="30" t="str">
        <f>VLOOKUP(A205,'SignalP unique values'!A:D,3,FALSE)</f>
        <v>between 23 and 24</v>
      </c>
      <c r="M205" s="30" t="str">
        <f>VLOOKUP(A205,'SignalP unique values'!A:D,4,FALSE)</f>
        <v>VSL-QQL</v>
      </c>
      <c r="N205" s="26" t="s">
        <v>5747</v>
      </c>
      <c r="O205" s="25">
        <v>0</v>
      </c>
      <c r="P205" s="25">
        <v>0</v>
      </c>
      <c r="Q205" s="25">
        <v>0</v>
      </c>
      <c r="R205" s="25">
        <v>0</v>
      </c>
      <c r="S205" s="25">
        <v>0</v>
      </c>
      <c r="T205" s="27">
        <v>1</v>
      </c>
      <c r="U205" s="25">
        <v>0</v>
      </c>
      <c r="V205" s="28">
        <v>-1</v>
      </c>
      <c r="W205" s="25">
        <v>0</v>
      </c>
      <c r="X205" s="25">
        <v>0</v>
      </c>
      <c r="Y205" s="25">
        <v>0</v>
      </c>
      <c r="Z205" s="25">
        <v>0</v>
      </c>
      <c r="AA205" s="25">
        <v>0</v>
      </c>
      <c r="AB205" s="25">
        <v>0</v>
      </c>
      <c r="AC205" s="25" t="s">
        <v>9136</v>
      </c>
      <c r="AD205" s="25" t="s">
        <v>6710</v>
      </c>
      <c r="AE205" s="25" t="s">
        <v>8352</v>
      </c>
      <c r="AF205" s="25" t="s">
        <v>7018</v>
      </c>
      <c r="AG205" s="25" t="s">
        <v>8736</v>
      </c>
      <c r="AH205" s="25" t="s">
        <v>10272</v>
      </c>
      <c r="AI205" s="27" t="s">
        <v>11659</v>
      </c>
      <c r="AJ205" s="25" t="s">
        <v>7575</v>
      </c>
      <c r="AK205" s="28" t="s">
        <v>6541</v>
      </c>
      <c r="AL205" s="25" t="s">
        <v>8830</v>
      </c>
      <c r="AM205" s="25" t="s">
        <v>11660</v>
      </c>
      <c r="AN205" s="25" t="s">
        <v>7465</v>
      </c>
      <c r="AO205" s="25" t="s">
        <v>11610</v>
      </c>
      <c r="AP205" s="25" t="s">
        <v>11661</v>
      </c>
      <c r="AQ205" s="25" t="s">
        <v>11662</v>
      </c>
    </row>
    <row r="206" spans="1:43" ht="13.5" customHeight="1">
      <c r="A206" s="25" t="s">
        <v>1315</v>
      </c>
      <c r="B206" s="26" t="str">
        <f>HYPERLINK("http://flybase.org/reports/"&amp;VLOOKUP(Table3[[#This Row],[gene]],'Flybqse ID for link'!A:B,2,FALSE)&amp;".html",Table3[[#This Row],[gene]])</f>
        <v>CG33159</v>
      </c>
      <c r="C206" s="25">
        <v>0</v>
      </c>
      <c r="D206" s="25" t="str">
        <f>VLOOKUP(A206,'Flybase batch'!$A:$E,2,FALSE)</f>
        <v>-</v>
      </c>
      <c r="E206" s="25">
        <f>COUNTIF('Genes Expressed in larvae only'!A:A,Table3[[#This Row],[gene]])</f>
        <v>0</v>
      </c>
      <c r="F206" s="35" t="str">
        <f>VLOOKUP(A206,'Flybase batch'!$A:$E,3,FALSE)</f>
        <v>proteolysis</v>
      </c>
      <c r="G206" s="35" t="str">
        <f>VLOOKUP(A206,'Flybase batch'!$A:$E,4,FALSE)</f>
        <v>-</v>
      </c>
      <c r="H206" s="35" t="s">
        <v>13530</v>
      </c>
      <c r="I206" s="35" t="s">
        <v>15321</v>
      </c>
      <c r="J206" s="35" t="s">
        <v>9</v>
      </c>
      <c r="K206" s="30" t="str">
        <f>VLOOKUP(A206,'SignalP unique values'!A:D,2,FALSE)</f>
        <v>Y</v>
      </c>
      <c r="L206" s="30" t="str">
        <f>VLOOKUP(A206,'SignalP unique values'!A:D,3,FALSE)</f>
        <v>between 22 and 23</v>
      </c>
      <c r="M206" s="30" t="str">
        <f>VLOOKUP(A206,'SignalP unique values'!A:D,4,FALSE)</f>
        <v>SSS-KTR</v>
      </c>
      <c r="N206" s="26" t="s">
        <v>6024</v>
      </c>
      <c r="O206" s="25">
        <v>0</v>
      </c>
      <c r="P206" s="27">
        <v>1</v>
      </c>
      <c r="Q206" s="25">
        <v>0</v>
      </c>
      <c r="R206" s="25">
        <v>0</v>
      </c>
      <c r="S206" s="25">
        <v>0</v>
      </c>
      <c r="T206" s="25">
        <v>0</v>
      </c>
      <c r="U206" s="25">
        <v>0</v>
      </c>
      <c r="V206" s="25">
        <v>0</v>
      </c>
      <c r="W206" s="25">
        <v>0</v>
      </c>
      <c r="X206" s="25">
        <v>0</v>
      </c>
      <c r="Y206" s="25">
        <v>0</v>
      </c>
      <c r="Z206" s="25">
        <v>0</v>
      </c>
      <c r="AA206" s="25">
        <v>0</v>
      </c>
      <c r="AB206" s="25">
        <v>0</v>
      </c>
      <c r="AC206" s="25" t="s">
        <v>10080</v>
      </c>
      <c r="AD206" s="25" t="s">
        <v>6772</v>
      </c>
      <c r="AE206" s="27" t="s">
        <v>10081</v>
      </c>
      <c r="AF206" s="25" t="s">
        <v>6709</v>
      </c>
      <c r="AG206" s="25" t="s">
        <v>10082</v>
      </c>
      <c r="AH206" s="25" t="s">
        <v>6801</v>
      </c>
      <c r="AI206" s="25" t="s">
        <v>6456</v>
      </c>
      <c r="AJ206" s="25" t="s">
        <v>6429</v>
      </c>
      <c r="AK206" s="25" t="s">
        <v>6469</v>
      </c>
      <c r="AL206" s="25" t="s">
        <v>7566</v>
      </c>
      <c r="AM206" s="25" t="s">
        <v>6505</v>
      </c>
      <c r="AN206" s="25" t="s">
        <v>9220</v>
      </c>
      <c r="AO206" s="25" t="s">
        <v>6801</v>
      </c>
      <c r="AP206" s="25" t="s">
        <v>10083</v>
      </c>
      <c r="AQ206" s="25" t="s">
        <v>10019</v>
      </c>
    </row>
    <row r="207" spans="1:43" ht="13.5" customHeight="1">
      <c r="A207" s="25" t="s">
        <v>4757</v>
      </c>
      <c r="B207" s="26" t="str">
        <f>HYPERLINK("http://flybase.org/reports/"&amp;VLOOKUP(Table3[[#This Row],[gene]],'Flybqse ID for link'!A:B,2,FALSE)&amp;".html",Table3[[#This Row],[gene]])</f>
        <v>CG11169</v>
      </c>
      <c r="C207" s="25">
        <v>0</v>
      </c>
      <c r="D207" s="25" t="str">
        <f>VLOOKUP(A207,'Flybase batch'!$A:$E,2,FALSE)</f>
        <v>-</v>
      </c>
      <c r="E207" s="25">
        <f>COUNTIF('Genes Expressed in larvae only'!A:A,Table3[[#This Row],[gene]])</f>
        <v>0</v>
      </c>
      <c r="F207" s="35" t="str">
        <f>VLOOKUP(A207,'Flybase batch'!$A:$E,3,FALSE)</f>
        <v>cell proliferation proteolysis</v>
      </c>
      <c r="G207" s="35" t="str">
        <f>VLOOKUP(A207,'Flybase batch'!$A:$E,4,FALSE)</f>
        <v>cellular_component</v>
      </c>
      <c r="H207" s="35" t="s">
        <v>13558</v>
      </c>
      <c r="I207" s="35" t="s">
        <v>15325</v>
      </c>
      <c r="J207" s="35" t="s">
        <v>9</v>
      </c>
      <c r="K207" s="30" t="str">
        <f>VLOOKUP(A207,'SignalP unique values'!A:D,2,FALSE)</f>
        <v>Y</v>
      </c>
      <c r="L207" s="30" t="str">
        <f>VLOOKUP(A207,'SignalP unique values'!A:D,3,FALSE)</f>
        <v>between 19 and 20</v>
      </c>
      <c r="M207" s="30" t="str">
        <f>VLOOKUP(A207,'SignalP unique values'!A:D,4,FALSE)</f>
        <v>TIC-QGL</v>
      </c>
      <c r="N207" s="26" t="s">
        <v>6210</v>
      </c>
      <c r="O207" s="25">
        <v>0</v>
      </c>
      <c r="P207" s="25">
        <v>0</v>
      </c>
      <c r="Q207" s="25">
        <v>0</v>
      </c>
      <c r="R207" s="25">
        <v>0</v>
      </c>
      <c r="S207" s="25">
        <v>0</v>
      </c>
      <c r="T207" s="25">
        <v>0</v>
      </c>
      <c r="U207" s="25">
        <v>0</v>
      </c>
      <c r="V207" s="25">
        <v>0</v>
      </c>
      <c r="W207" s="25">
        <v>0</v>
      </c>
      <c r="X207" s="25">
        <v>0</v>
      </c>
      <c r="Y207" s="25">
        <v>0</v>
      </c>
      <c r="Z207" s="25">
        <v>0</v>
      </c>
      <c r="AA207" s="25">
        <v>0</v>
      </c>
      <c r="AB207" s="25">
        <v>0</v>
      </c>
      <c r="AC207" s="25" t="s">
        <v>7042</v>
      </c>
      <c r="AD207" s="25" t="s">
        <v>7000</v>
      </c>
      <c r="AE207" s="25" t="s">
        <v>7043</v>
      </c>
      <c r="AF207" s="25" t="s">
        <v>7044</v>
      </c>
      <c r="AG207" s="25" t="s">
        <v>7045</v>
      </c>
      <c r="AH207" s="25" t="s">
        <v>7046</v>
      </c>
      <c r="AI207" s="25" t="s">
        <v>7047</v>
      </c>
      <c r="AJ207" s="25" t="s">
        <v>6865</v>
      </c>
      <c r="AK207" s="25" t="s">
        <v>6598</v>
      </c>
      <c r="AL207" s="25" t="s">
        <v>7048</v>
      </c>
      <c r="AM207" s="25" t="s">
        <v>7049</v>
      </c>
      <c r="AN207" s="25" t="s">
        <v>7050</v>
      </c>
      <c r="AO207" s="25" t="s">
        <v>7051</v>
      </c>
      <c r="AP207" s="25" t="s">
        <v>6724</v>
      </c>
      <c r="AQ207" s="25" t="s">
        <v>7052</v>
      </c>
    </row>
    <row r="208" spans="1:43" ht="13.5" customHeight="1">
      <c r="A208" s="25" t="s">
        <v>4757</v>
      </c>
      <c r="B208" s="26" t="str">
        <f>HYPERLINK("http://flybase.org/reports/"&amp;VLOOKUP(Table3[[#This Row],[gene]],'Flybqse ID for link'!A:B,2,FALSE)&amp;".html",Table3[[#This Row],[gene]])</f>
        <v>CG11169</v>
      </c>
      <c r="C208" s="25">
        <v>0</v>
      </c>
      <c r="D208" s="25" t="str">
        <f>VLOOKUP(A208,'Flybase batch'!$A:$E,2,FALSE)</f>
        <v>-</v>
      </c>
      <c r="E208" s="25">
        <f>COUNTIF('Genes Expressed in larvae only'!A:A,Table3[[#This Row],[gene]])</f>
        <v>0</v>
      </c>
      <c r="F208" s="35" t="str">
        <f>VLOOKUP(A208,'Flybase batch'!$A:$E,3,FALSE)</f>
        <v>cell proliferation proteolysis</v>
      </c>
      <c r="G208" s="35" t="str">
        <f>VLOOKUP(A208,'Flybase batch'!$A:$E,4,FALSE)</f>
        <v>cellular_component</v>
      </c>
      <c r="H208" s="35" t="s">
        <v>13558</v>
      </c>
      <c r="I208" s="35" t="s">
        <v>15325</v>
      </c>
      <c r="J208" s="35" t="s">
        <v>9</v>
      </c>
      <c r="K208" s="30" t="str">
        <f>VLOOKUP(A208,'SignalP unique values'!A:D,2,FALSE)</f>
        <v>Y</v>
      </c>
      <c r="L208" s="30" t="str">
        <f>VLOOKUP(A208,'SignalP unique values'!A:D,3,FALSE)</f>
        <v>between 19 and 20</v>
      </c>
      <c r="M208" s="30" t="str">
        <f>VLOOKUP(A208,'SignalP unique values'!A:D,4,FALSE)</f>
        <v>TIC-QGL</v>
      </c>
      <c r="N208" s="26" t="s">
        <v>6210</v>
      </c>
      <c r="O208" s="25">
        <v>0</v>
      </c>
      <c r="P208" s="25">
        <v>0</v>
      </c>
      <c r="Q208" s="25">
        <v>0</v>
      </c>
      <c r="R208" s="25">
        <v>0</v>
      </c>
      <c r="S208" s="25">
        <v>0</v>
      </c>
      <c r="T208" s="25">
        <v>0</v>
      </c>
      <c r="U208" s="25">
        <v>0</v>
      </c>
      <c r="V208" s="25">
        <v>0</v>
      </c>
      <c r="W208" s="25">
        <v>0</v>
      </c>
      <c r="X208" s="25">
        <v>0</v>
      </c>
      <c r="Y208" s="25">
        <v>0</v>
      </c>
      <c r="Z208" s="25">
        <v>0</v>
      </c>
      <c r="AA208" s="25">
        <v>0</v>
      </c>
      <c r="AB208" s="25">
        <v>0</v>
      </c>
      <c r="AC208" s="25" t="s">
        <v>7042</v>
      </c>
      <c r="AD208" s="25" t="s">
        <v>7000</v>
      </c>
      <c r="AE208" s="25" t="s">
        <v>7043</v>
      </c>
      <c r="AF208" s="25" t="s">
        <v>7044</v>
      </c>
      <c r="AG208" s="25" t="s">
        <v>7045</v>
      </c>
      <c r="AH208" s="25" t="s">
        <v>7046</v>
      </c>
      <c r="AI208" s="25" t="s">
        <v>7047</v>
      </c>
      <c r="AJ208" s="25" t="s">
        <v>6865</v>
      </c>
      <c r="AK208" s="25" t="s">
        <v>6598</v>
      </c>
      <c r="AL208" s="25" t="s">
        <v>7048</v>
      </c>
      <c r="AM208" s="25" t="s">
        <v>7049</v>
      </c>
      <c r="AN208" s="25" t="s">
        <v>7050</v>
      </c>
      <c r="AO208" s="25" t="s">
        <v>7051</v>
      </c>
      <c r="AP208" s="25" t="s">
        <v>6724</v>
      </c>
      <c r="AQ208" s="25" t="s">
        <v>7052</v>
      </c>
    </row>
    <row r="209" spans="1:43" ht="13.5" customHeight="1">
      <c r="A209" s="25" t="s">
        <v>973</v>
      </c>
      <c r="B209" s="26" t="str">
        <f>HYPERLINK("http://flybase.org/reports/"&amp;VLOOKUP(Table3[[#This Row],[gene]],'Flybqse ID for link'!A:B,2,FALSE)&amp;".html",Table3[[#This Row],[gene]])</f>
        <v>CG9850</v>
      </c>
      <c r="C209" s="25">
        <v>0</v>
      </c>
      <c r="D209" s="25" t="str">
        <f>VLOOKUP(A209,'Flybase batch'!$A:$E,2,FALSE)</f>
        <v>-</v>
      </c>
      <c r="E209" s="25">
        <f>COUNTIF('Genes Expressed in larvae only'!A:A,Table3[[#This Row],[gene]])</f>
        <v>0</v>
      </c>
      <c r="F209" s="35" t="str">
        <f>VLOOKUP(A209,'Flybase batch'!$A:$E,3,FALSE)</f>
        <v>cell proliferation proteolysis</v>
      </c>
      <c r="G209" s="35" t="str">
        <f>VLOOKUP(A209,'Flybase batch'!$A:$E,4,FALSE)</f>
        <v>cellular_component</v>
      </c>
      <c r="H209" s="35" t="s">
        <v>13558</v>
      </c>
      <c r="I209" s="35" t="s">
        <v>15325</v>
      </c>
      <c r="J209" s="35" t="s">
        <v>9</v>
      </c>
      <c r="K209" s="30" t="str">
        <f>VLOOKUP(A209,'SignalP unique values'!A:D,2,FALSE)</f>
        <v>Y</v>
      </c>
      <c r="L209" s="30" t="str">
        <f>VLOOKUP(A209,'SignalP unique values'!A:D,3,FALSE)</f>
        <v>between 19 and 20</v>
      </c>
      <c r="M209" s="30" t="str">
        <f>VLOOKUP(A209,'SignalP unique values'!A:D,4,FALSE)</f>
        <v>TIC-QGL</v>
      </c>
      <c r="N209" s="26" t="s">
        <v>6210</v>
      </c>
      <c r="O209" s="25">
        <v>0</v>
      </c>
      <c r="P209" s="25">
        <v>0</v>
      </c>
      <c r="Q209" s="25">
        <v>0</v>
      </c>
      <c r="R209" s="25">
        <v>0</v>
      </c>
      <c r="S209" s="25">
        <v>0</v>
      </c>
      <c r="T209" s="25">
        <v>0</v>
      </c>
      <c r="U209" s="25">
        <v>0</v>
      </c>
      <c r="V209" s="25">
        <v>0</v>
      </c>
      <c r="W209" s="25">
        <v>0</v>
      </c>
      <c r="X209" s="25">
        <v>0</v>
      </c>
      <c r="Y209" s="25">
        <v>0</v>
      </c>
      <c r="Z209" s="25">
        <v>0</v>
      </c>
      <c r="AA209" s="25">
        <v>0</v>
      </c>
      <c r="AB209" s="25">
        <v>0</v>
      </c>
      <c r="AC209" s="25" t="s">
        <v>7042</v>
      </c>
      <c r="AD209" s="25" t="s">
        <v>7000</v>
      </c>
      <c r="AE209" s="25" t="s">
        <v>7043</v>
      </c>
      <c r="AF209" s="25" t="s">
        <v>7044</v>
      </c>
      <c r="AG209" s="25" t="s">
        <v>7045</v>
      </c>
      <c r="AH209" s="25" t="s">
        <v>7046</v>
      </c>
      <c r="AI209" s="25" t="s">
        <v>7047</v>
      </c>
      <c r="AJ209" s="25" t="s">
        <v>6865</v>
      </c>
      <c r="AK209" s="25" t="s">
        <v>6598</v>
      </c>
      <c r="AL209" s="25" t="s">
        <v>7048</v>
      </c>
      <c r="AM209" s="25" t="s">
        <v>7049</v>
      </c>
      <c r="AN209" s="25" t="s">
        <v>7050</v>
      </c>
      <c r="AO209" s="25" t="s">
        <v>7051</v>
      </c>
      <c r="AP209" s="25" t="s">
        <v>6724</v>
      </c>
      <c r="AQ209" s="25" t="s">
        <v>7052</v>
      </c>
    </row>
    <row r="210" spans="1:43" ht="13.5" customHeight="1">
      <c r="A210" s="25" t="s">
        <v>973</v>
      </c>
      <c r="B210" s="26" t="str">
        <f>HYPERLINK("http://flybase.org/reports/"&amp;VLOOKUP(Table3[[#This Row],[gene]],'Flybqse ID for link'!A:B,2,FALSE)&amp;".html",Table3[[#This Row],[gene]])</f>
        <v>CG9850</v>
      </c>
      <c r="C210" s="25">
        <v>0</v>
      </c>
      <c r="D210" s="25" t="str">
        <f>VLOOKUP(A210,'Flybase batch'!$A:$E,2,FALSE)</f>
        <v>-</v>
      </c>
      <c r="E210" s="25">
        <f>COUNTIF('Genes Expressed in larvae only'!A:A,Table3[[#This Row],[gene]])</f>
        <v>0</v>
      </c>
      <c r="F210" s="35" t="str">
        <f>VLOOKUP(A210,'Flybase batch'!$A:$E,3,FALSE)</f>
        <v>cell proliferation proteolysis</v>
      </c>
      <c r="G210" s="35" t="str">
        <f>VLOOKUP(A210,'Flybase batch'!$A:$E,4,FALSE)</f>
        <v>cellular_component</v>
      </c>
      <c r="H210" s="35" t="s">
        <v>13558</v>
      </c>
      <c r="I210" s="35" t="s">
        <v>15325</v>
      </c>
      <c r="J210" s="35" t="s">
        <v>9</v>
      </c>
      <c r="K210" s="30" t="str">
        <f>VLOOKUP(A210,'SignalP unique values'!A:D,2,FALSE)</f>
        <v>Y</v>
      </c>
      <c r="L210" s="30" t="str">
        <f>VLOOKUP(A210,'SignalP unique values'!A:D,3,FALSE)</f>
        <v>between 19 and 20</v>
      </c>
      <c r="M210" s="30" t="str">
        <f>VLOOKUP(A210,'SignalP unique values'!A:D,4,FALSE)</f>
        <v>TIC-QGL</v>
      </c>
      <c r="N210" s="26" t="s">
        <v>6210</v>
      </c>
      <c r="O210" s="25">
        <v>0</v>
      </c>
      <c r="P210" s="25">
        <v>0</v>
      </c>
      <c r="Q210" s="25">
        <v>0</v>
      </c>
      <c r="R210" s="25">
        <v>0</v>
      </c>
      <c r="S210" s="25">
        <v>0</v>
      </c>
      <c r="T210" s="25">
        <v>0</v>
      </c>
      <c r="U210" s="25">
        <v>0</v>
      </c>
      <c r="V210" s="25">
        <v>0</v>
      </c>
      <c r="W210" s="25">
        <v>0</v>
      </c>
      <c r="X210" s="25">
        <v>0</v>
      </c>
      <c r="Y210" s="25">
        <v>0</v>
      </c>
      <c r="Z210" s="25">
        <v>0</v>
      </c>
      <c r="AA210" s="25">
        <v>0</v>
      </c>
      <c r="AB210" s="25">
        <v>0</v>
      </c>
      <c r="AC210" s="25" t="s">
        <v>7042</v>
      </c>
      <c r="AD210" s="25" t="s">
        <v>7000</v>
      </c>
      <c r="AE210" s="25" t="s">
        <v>7043</v>
      </c>
      <c r="AF210" s="25" t="s">
        <v>7044</v>
      </c>
      <c r="AG210" s="25" t="s">
        <v>7045</v>
      </c>
      <c r="AH210" s="25" t="s">
        <v>7046</v>
      </c>
      <c r="AI210" s="25" t="s">
        <v>7047</v>
      </c>
      <c r="AJ210" s="25" t="s">
        <v>6865</v>
      </c>
      <c r="AK210" s="25" t="s">
        <v>6598</v>
      </c>
      <c r="AL210" s="25" t="s">
        <v>7048</v>
      </c>
      <c r="AM210" s="25" t="s">
        <v>7049</v>
      </c>
      <c r="AN210" s="25" t="s">
        <v>7050</v>
      </c>
      <c r="AO210" s="25" t="s">
        <v>7051</v>
      </c>
      <c r="AP210" s="25" t="s">
        <v>6724</v>
      </c>
      <c r="AQ210" s="25" t="s">
        <v>7052</v>
      </c>
    </row>
    <row r="211" spans="1:43" ht="13.5" customHeight="1">
      <c r="A211" s="25" t="s">
        <v>315</v>
      </c>
      <c r="B211" s="26" t="str">
        <f>HYPERLINK("http://flybase.org/reports/"&amp;VLOOKUP(Table3[[#This Row],[gene]],'Flybqse ID for link'!A:B,2,FALSE)&amp;".html",Table3[[#This Row],[gene]])</f>
        <v>CG9289</v>
      </c>
      <c r="C211" s="25">
        <v>0</v>
      </c>
      <c r="D211" s="25" t="str">
        <f>VLOOKUP(A211,'Flybase batch'!$A:$E,2,FALSE)</f>
        <v>-</v>
      </c>
      <c r="E211" s="25">
        <f>COUNTIF('Genes Expressed in larvae only'!A:A,Table3[[#This Row],[gene]])</f>
        <v>0</v>
      </c>
      <c r="F211" s="35" t="str">
        <f>VLOOKUP(A211,'Flybase batch'!$A:$E,3,FALSE)</f>
        <v>-</v>
      </c>
      <c r="G211" s="35" t="str">
        <f>VLOOKUP(A211,'Flybase batch'!$A:$E,4,FALSE)</f>
        <v>-</v>
      </c>
      <c r="H211" s="35" t="s">
        <v>13538</v>
      </c>
      <c r="I211" s="35" t="s">
        <v>15315</v>
      </c>
      <c r="J211" s="35" t="s">
        <v>9</v>
      </c>
      <c r="K211" s="30" t="str">
        <f>VLOOKUP(A211,'SignalP unique values'!A:D,2,FALSE)</f>
        <v>Y</v>
      </c>
      <c r="L211" s="30" t="str">
        <f>VLOOKUP(A211,'SignalP unique values'!A:D,3,FALSE)</f>
        <v>between 25 and 26</v>
      </c>
      <c r="M211" s="30" t="str">
        <f>VLOOKUP(A211,'SignalP unique values'!A:D,4,FALSE)</f>
        <v>GLA-EKN</v>
      </c>
      <c r="N211" s="26" t="s">
        <v>5937</v>
      </c>
      <c r="O211" s="25">
        <v>0</v>
      </c>
      <c r="P211" s="25">
        <v>0</v>
      </c>
      <c r="Q211" s="25">
        <v>0</v>
      </c>
      <c r="R211" s="25">
        <v>0</v>
      </c>
      <c r="S211" s="25">
        <v>0</v>
      </c>
      <c r="T211" s="25">
        <v>0</v>
      </c>
      <c r="U211" s="25">
        <v>0</v>
      </c>
      <c r="V211" s="25">
        <v>0</v>
      </c>
      <c r="W211" s="25">
        <v>0</v>
      </c>
      <c r="X211" s="25">
        <v>0</v>
      </c>
      <c r="Y211" s="25">
        <v>0</v>
      </c>
      <c r="Z211" s="25">
        <v>0</v>
      </c>
      <c r="AA211" s="25">
        <v>0</v>
      </c>
      <c r="AB211" s="25">
        <v>0</v>
      </c>
      <c r="AC211" s="25" t="s">
        <v>8246</v>
      </c>
      <c r="AD211" s="25" t="s">
        <v>7413</v>
      </c>
      <c r="AE211" s="25" t="s">
        <v>12832</v>
      </c>
      <c r="AF211" s="25" t="s">
        <v>7784</v>
      </c>
      <c r="AG211" s="25" t="s">
        <v>7562</v>
      </c>
      <c r="AH211" s="25" t="s">
        <v>6996</v>
      </c>
      <c r="AI211" s="25" t="s">
        <v>10235</v>
      </c>
      <c r="AJ211" s="25" t="s">
        <v>6551</v>
      </c>
      <c r="AK211" s="25" t="s">
        <v>6967</v>
      </c>
      <c r="AL211" s="25" t="s">
        <v>12833</v>
      </c>
      <c r="AM211" s="25" t="s">
        <v>7544</v>
      </c>
      <c r="AN211" s="25" t="s">
        <v>8591</v>
      </c>
      <c r="AO211" s="25" t="s">
        <v>9742</v>
      </c>
      <c r="AP211" s="25" t="s">
        <v>12834</v>
      </c>
      <c r="AQ211" s="25" t="s">
        <v>12835</v>
      </c>
    </row>
    <row r="212" spans="1:43" ht="13.5" customHeight="1">
      <c r="A212" s="25" t="s">
        <v>680</v>
      </c>
      <c r="B212" s="26" t="str">
        <f>HYPERLINK("http://flybase.org/reports/"&amp;VLOOKUP(Table3[[#This Row],[gene]],'Flybqse ID for link'!A:B,2,FALSE)&amp;".html",Table3[[#This Row],[gene]])</f>
        <v>CG8563</v>
      </c>
      <c r="C212" s="25">
        <v>0</v>
      </c>
      <c r="D212" s="25" t="str">
        <f>VLOOKUP(A212,'Flybase batch'!$A:$E,2,FALSE)</f>
        <v>-</v>
      </c>
      <c r="E212" s="25">
        <f>COUNTIF('Genes Expressed in larvae only'!A:A,Table3[[#This Row],[gene]])</f>
        <v>0</v>
      </c>
      <c r="F212" s="35" t="str">
        <f>VLOOKUP(A212,'Flybase batch'!$A:$E,3,FALSE)</f>
        <v>proteolysis</v>
      </c>
      <c r="G212" s="35" t="str">
        <f>VLOOKUP(A212,'Flybase batch'!$A:$E,4,FALSE)</f>
        <v>-</v>
      </c>
      <c r="H212" s="35" t="s">
        <v>13576</v>
      </c>
      <c r="I212" s="35" t="s">
        <v>15317</v>
      </c>
      <c r="J212" s="35" t="s">
        <v>9</v>
      </c>
      <c r="K212" s="30" t="str">
        <f>VLOOKUP(A212,'SignalP unique values'!A:D,2,FALSE)</f>
        <v>Y</v>
      </c>
      <c r="L212" s="30" t="str">
        <f>VLOOKUP(A212,'SignalP unique values'!A:D,3,FALSE)</f>
        <v>between 22 and 23</v>
      </c>
      <c r="M212" s="30" t="str">
        <f>VLOOKUP(A212,'SignalP unique values'!A:D,4,FALSE)</f>
        <v>GIA-NNL</v>
      </c>
      <c r="N212" s="26" t="s">
        <v>5886</v>
      </c>
      <c r="O212" s="25">
        <v>0</v>
      </c>
      <c r="P212" s="25">
        <v>0</v>
      </c>
      <c r="Q212" s="25">
        <v>0</v>
      </c>
      <c r="R212" s="25">
        <v>0</v>
      </c>
      <c r="S212" s="25">
        <v>0</v>
      </c>
      <c r="T212" s="28">
        <v>-1</v>
      </c>
      <c r="U212" s="25">
        <v>0</v>
      </c>
      <c r="V212" s="25">
        <v>0</v>
      </c>
      <c r="W212" s="25">
        <v>0</v>
      </c>
      <c r="X212" s="25">
        <v>0</v>
      </c>
      <c r="Y212" s="25">
        <v>0</v>
      </c>
      <c r="Z212" s="25">
        <v>0</v>
      </c>
      <c r="AA212" s="25">
        <v>0</v>
      </c>
      <c r="AB212" s="25">
        <v>0</v>
      </c>
      <c r="AC212" s="25" t="s">
        <v>6773</v>
      </c>
      <c r="AD212" s="25" t="s">
        <v>6715</v>
      </c>
      <c r="AE212" s="25" t="s">
        <v>12565</v>
      </c>
      <c r="AF212" s="25" t="s">
        <v>10126</v>
      </c>
      <c r="AG212" s="25" t="s">
        <v>8019</v>
      </c>
      <c r="AH212" s="25" t="s">
        <v>12566</v>
      </c>
      <c r="AI212" s="28" t="s">
        <v>6925</v>
      </c>
      <c r="AJ212" s="25" t="s">
        <v>6710</v>
      </c>
      <c r="AK212" s="25" t="s">
        <v>6703</v>
      </c>
      <c r="AL212" s="25" t="s">
        <v>8345</v>
      </c>
      <c r="AM212" s="25" t="s">
        <v>12567</v>
      </c>
      <c r="AN212" s="25" t="s">
        <v>6458</v>
      </c>
      <c r="AO212" s="25" t="s">
        <v>6719</v>
      </c>
      <c r="AP212" s="25" t="s">
        <v>8062</v>
      </c>
      <c r="AQ212" s="25" t="s">
        <v>7769</v>
      </c>
    </row>
    <row r="213" spans="1:43" ht="13.5" customHeight="1">
      <c r="A213" s="25" t="s">
        <v>466</v>
      </c>
      <c r="B213" s="26" t="str">
        <f>HYPERLINK("http://flybase.org/reports/"&amp;VLOOKUP(Table3[[#This Row],[gene]],'Flybqse ID for link'!A:B,2,FALSE)&amp;".html",Table3[[#This Row],[gene]])</f>
        <v>CG6753</v>
      </c>
      <c r="C213" s="25">
        <v>0</v>
      </c>
      <c r="D213" s="25" t="str">
        <f>VLOOKUP(A213,'Flybase batch'!$A:$E,2,FALSE)</f>
        <v>-</v>
      </c>
      <c r="E213" s="25">
        <f>COUNTIF('Genes Expressed in larvae only'!A:A,Table3[[#This Row],[gene]])</f>
        <v>0</v>
      </c>
      <c r="F213" s="35" t="str">
        <f>VLOOKUP(A213,'Flybase batch'!$A:$E,3,FALSE)</f>
        <v>lipid metabolic process</v>
      </c>
      <c r="G213" s="35" t="str">
        <f>VLOOKUP(A213,'Flybase batch'!$A:$E,4,FALSE)</f>
        <v>-</v>
      </c>
      <c r="H213" s="35" t="s">
        <v>13541</v>
      </c>
      <c r="I213" s="35" t="s">
        <v>15323</v>
      </c>
      <c r="J213" s="35" t="s">
        <v>9</v>
      </c>
      <c r="K213" s="30" t="str">
        <f>VLOOKUP(A213,'SignalP unique values'!A:D,2,FALSE)</f>
        <v>Y</v>
      </c>
      <c r="L213" s="30" t="str">
        <f>VLOOKUP(A213,'SignalP unique values'!A:D,3,FALSE)</f>
        <v>between 22 and 23</v>
      </c>
      <c r="M213" s="30" t="str">
        <f>VLOOKUP(A213,'SignalP unique values'!A:D,4,FALSE)</f>
        <v>SRA-TLR</v>
      </c>
      <c r="N213" s="26" t="s">
        <v>6368</v>
      </c>
      <c r="O213" s="25">
        <v>0</v>
      </c>
      <c r="P213" s="27">
        <v>1</v>
      </c>
      <c r="Q213" s="25">
        <v>0</v>
      </c>
      <c r="R213" s="25">
        <v>0</v>
      </c>
      <c r="S213" s="25">
        <v>0</v>
      </c>
      <c r="T213" s="27">
        <v>1</v>
      </c>
      <c r="U213" s="25">
        <v>0</v>
      </c>
      <c r="V213" s="25">
        <v>0</v>
      </c>
      <c r="W213" s="25">
        <v>0</v>
      </c>
      <c r="X213" s="25">
        <v>0</v>
      </c>
      <c r="Y213" s="25">
        <v>0</v>
      </c>
      <c r="Z213" s="25">
        <v>0</v>
      </c>
      <c r="AA213" s="27">
        <v>1</v>
      </c>
      <c r="AB213" s="27">
        <v>1</v>
      </c>
      <c r="AC213" s="25" t="s">
        <v>6415</v>
      </c>
      <c r="AD213" s="25" t="s">
        <v>7216</v>
      </c>
      <c r="AE213" s="27" t="s">
        <v>8449</v>
      </c>
      <c r="AF213" s="25" t="s">
        <v>11911</v>
      </c>
      <c r="AG213" s="25" t="s">
        <v>11912</v>
      </c>
      <c r="AH213" s="25" t="s">
        <v>11913</v>
      </c>
      <c r="AI213" s="27" t="s">
        <v>8562</v>
      </c>
      <c r="AJ213" s="25" t="s">
        <v>7252</v>
      </c>
      <c r="AK213" s="25" t="s">
        <v>11273</v>
      </c>
      <c r="AL213" s="25" t="s">
        <v>7409</v>
      </c>
      <c r="AM213" s="25" t="s">
        <v>11914</v>
      </c>
      <c r="AN213" s="25" t="s">
        <v>11915</v>
      </c>
      <c r="AO213" s="25" t="s">
        <v>8405</v>
      </c>
      <c r="AP213" s="27" t="s">
        <v>11916</v>
      </c>
      <c r="AQ213" s="27" t="s">
        <v>11726</v>
      </c>
    </row>
    <row r="214" spans="1:43" ht="13.5" customHeight="1">
      <c r="A214" s="25" t="s">
        <v>435</v>
      </c>
      <c r="B214" s="26" t="str">
        <f>HYPERLINK("http://flybase.org/reports/"&amp;VLOOKUP(Table3[[#This Row],[gene]],'Flybqse ID for link'!A:B,2,FALSE)&amp;".html",Table3[[#This Row],[gene]])</f>
        <v>CG18530</v>
      </c>
      <c r="C214" s="25">
        <v>0</v>
      </c>
      <c r="D214" s="25" t="str">
        <f>VLOOKUP(A214,'Flybase batch'!$A:$E,2,FALSE)</f>
        <v>-</v>
      </c>
      <c r="E214" s="25">
        <f>COUNTIF('Genes Expressed in larvae only'!A:A,Table3[[#This Row],[gene]])</f>
        <v>0</v>
      </c>
      <c r="F214" s="35" t="str">
        <f>VLOOKUP(A214,'Flybase batch'!$A:$E,3,FALSE)</f>
        <v>lipid metabolic process</v>
      </c>
      <c r="G214" s="35" t="str">
        <f>VLOOKUP(A214,'Flybase batch'!$A:$E,4,FALSE)</f>
        <v>-</v>
      </c>
      <c r="H214" s="35" t="s">
        <v>13541</v>
      </c>
      <c r="I214" s="35" t="s">
        <v>15323</v>
      </c>
      <c r="J214" s="35" t="s">
        <v>9</v>
      </c>
      <c r="K214" s="30" t="str">
        <f>VLOOKUP(A214,'SignalP unique values'!A:D,2,FALSE)</f>
        <v>Y</v>
      </c>
      <c r="L214" s="30" t="str">
        <f>VLOOKUP(A214,'SignalP unique values'!A:D,3,FALSE)</f>
        <v>between 18 and 19</v>
      </c>
      <c r="M214" s="30" t="str">
        <f>VLOOKUP(A214,'SignalP unique values'!A:D,4,FALSE)</f>
        <v>VNG-ITS</v>
      </c>
      <c r="N214" s="26" t="s">
        <v>6054</v>
      </c>
      <c r="O214" s="25">
        <v>0</v>
      </c>
      <c r="P214" s="25">
        <v>0</v>
      </c>
      <c r="Q214" s="25">
        <v>0</v>
      </c>
      <c r="R214" s="25">
        <v>0</v>
      </c>
      <c r="S214" s="25">
        <v>0</v>
      </c>
      <c r="T214" s="28">
        <v>-1</v>
      </c>
      <c r="U214" s="25">
        <v>0</v>
      </c>
      <c r="V214" s="25">
        <v>0</v>
      </c>
      <c r="W214" s="27">
        <v>1</v>
      </c>
      <c r="X214" s="25">
        <v>0</v>
      </c>
      <c r="Y214" s="25">
        <v>0</v>
      </c>
      <c r="Z214" s="25">
        <v>0</v>
      </c>
      <c r="AA214" s="25">
        <v>0</v>
      </c>
      <c r="AB214" s="27">
        <v>1</v>
      </c>
      <c r="AC214" s="25" t="s">
        <v>8832</v>
      </c>
      <c r="AD214" s="25" t="s">
        <v>8387</v>
      </c>
      <c r="AE214" s="25" t="s">
        <v>7226</v>
      </c>
      <c r="AF214" s="25" t="s">
        <v>6519</v>
      </c>
      <c r="AG214" s="25" t="s">
        <v>8947</v>
      </c>
      <c r="AH214" s="25" t="s">
        <v>6427</v>
      </c>
      <c r="AI214" s="28" t="s">
        <v>6608</v>
      </c>
      <c r="AJ214" s="25" t="s">
        <v>6558</v>
      </c>
      <c r="AK214" s="25" t="s">
        <v>8948</v>
      </c>
      <c r="AL214" s="27" t="s">
        <v>8949</v>
      </c>
      <c r="AM214" s="25" t="s">
        <v>6594</v>
      </c>
      <c r="AN214" s="25" t="s">
        <v>8950</v>
      </c>
      <c r="AO214" s="25" t="s">
        <v>8951</v>
      </c>
      <c r="AP214" s="25" t="s">
        <v>7050</v>
      </c>
      <c r="AQ214" s="27" t="s">
        <v>8952</v>
      </c>
    </row>
    <row r="215" spans="1:43" ht="13.5" customHeight="1">
      <c r="A215" s="25" t="s">
        <v>1356</v>
      </c>
      <c r="B215" s="26" t="str">
        <f>HYPERLINK("http://flybase.org/reports/"&amp;VLOOKUP(Table3[[#This Row],[gene]],'Flybqse ID for link'!A:B,2,FALSE)&amp;".html",Table3[[#This Row],[gene]])</f>
        <v>CG3916</v>
      </c>
      <c r="C215" s="25">
        <v>0</v>
      </c>
      <c r="D215" s="25" t="str">
        <f>VLOOKUP(A215,'Flybase batch'!$A:$E,2,FALSE)</f>
        <v>-</v>
      </c>
      <c r="E215" s="25">
        <f>COUNTIF('Genes Expressed in larvae only'!A:A,Table3[[#This Row],[gene]])</f>
        <v>0</v>
      </c>
      <c r="F215" s="35" t="str">
        <f>VLOOKUP(A215,'Flybase batch'!$A:$E,3,FALSE)</f>
        <v>proteolysis</v>
      </c>
      <c r="G215" s="35" t="str">
        <f>VLOOKUP(A215,'Flybase batch'!$A:$E,4,FALSE)</f>
        <v>-</v>
      </c>
      <c r="H215" s="35" t="s">
        <v>13531</v>
      </c>
      <c r="I215" s="35" t="s">
        <v>15321</v>
      </c>
      <c r="J215" s="35" t="s">
        <v>13842</v>
      </c>
      <c r="K215" s="30" t="str">
        <f>VLOOKUP(A215,'SignalP unique values'!A:D,2,FALSE)</f>
        <v>Y</v>
      </c>
      <c r="L215" s="30" t="str">
        <f>VLOOKUP(A215,'SignalP unique values'!A:D,3,FALSE)</f>
        <v>between 18 and 19</v>
      </c>
      <c r="M215" s="30" t="str">
        <f>VLOOKUP(A215,'SignalP unique values'!A:D,4,FALSE)</f>
        <v>GLA-DVV</v>
      </c>
      <c r="N215" s="26" t="s">
        <v>6113</v>
      </c>
      <c r="O215" s="28">
        <v>-1</v>
      </c>
      <c r="P215" s="25">
        <v>0</v>
      </c>
      <c r="Q215" s="25">
        <v>0</v>
      </c>
      <c r="R215" s="25">
        <v>0</v>
      </c>
      <c r="S215" s="28">
        <v>-1</v>
      </c>
      <c r="T215" s="28">
        <v>-1</v>
      </c>
      <c r="U215" s="28">
        <v>-1</v>
      </c>
      <c r="V215" s="25">
        <v>0</v>
      </c>
      <c r="W215" s="25">
        <v>0</v>
      </c>
      <c r="X215" s="27">
        <v>1</v>
      </c>
      <c r="Y215" s="25">
        <v>0</v>
      </c>
      <c r="Z215" s="25">
        <v>0</v>
      </c>
      <c r="AA215" s="25">
        <v>0</v>
      </c>
      <c r="AB215" s="27">
        <v>1</v>
      </c>
      <c r="AC215" s="25" t="s">
        <v>8724</v>
      </c>
      <c r="AD215" s="28" t="s">
        <v>6425</v>
      </c>
      <c r="AE215" s="25" t="s">
        <v>8248</v>
      </c>
      <c r="AF215" s="25" t="s">
        <v>10463</v>
      </c>
      <c r="AG215" s="25" t="s">
        <v>10464</v>
      </c>
      <c r="AH215" s="28" t="s">
        <v>6470</v>
      </c>
      <c r="AI215" s="28" t="s">
        <v>7415</v>
      </c>
      <c r="AJ215" s="28" t="s">
        <v>6646</v>
      </c>
      <c r="AK215" s="25" t="s">
        <v>7541</v>
      </c>
      <c r="AL215" s="25" t="s">
        <v>7106</v>
      </c>
      <c r="AM215" s="27" t="s">
        <v>10465</v>
      </c>
      <c r="AN215" s="25" t="s">
        <v>10466</v>
      </c>
      <c r="AO215" s="25" t="s">
        <v>9195</v>
      </c>
      <c r="AP215" s="25" t="s">
        <v>10467</v>
      </c>
      <c r="AQ215" s="27" t="s">
        <v>10025</v>
      </c>
    </row>
    <row r="216" spans="1:43" ht="13.5" customHeight="1">
      <c r="A216" s="25" t="s">
        <v>280</v>
      </c>
      <c r="B216" s="26" t="str">
        <f>HYPERLINK("http://flybase.org/reports/"&amp;VLOOKUP(Table3[[#This Row],[gene]],'Flybqse ID for link'!A:B,2,FALSE)&amp;".html",Table3[[#This Row],[gene]])</f>
        <v>CG34139</v>
      </c>
      <c r="C216" s="25">
        <v>0</v>
      </c>
      <c r="D216" s="25" t="str">
        <f>VLOOKUP(A216,'Flybase batch'!$A:$E,2,FALSE)</f>
        <v>-</v>
      </c>
      <c r="E216" s="25">
        <f>COUNTIF('Genes Expressed in larvae only'!A:A,Table3[[#This Row],[gene]])</f>
        <v>0</v>
      </c>
      <c r="F216" s="35" t="str">
        <f>VLOOKUP(A216,'Flybase batch'!$A:$E,3,FALSE)</f>
        <v>-</v>
      </c>
      <c r="G216" s="35" t="str">
        <f>VLOOKUP(A216,'Flybase batch'!$A:$E,4,FALSE)</f>
        <v>-</v>
      </c>
      <c r="H216" s="35" t="s">
        <v>13581</v>
      </c>
      <c r="I216" s="35" t="s">
        <v>15316</v>
      </c>
      <c r="J216" s="35" t="s">
        <v>9</v>
      </c>
      <c r="K216" s="30" t="str">
        <f>VLOOKUP(A216,'SignalP unique values'!A:D,2,FALSE)</f>
        <v>Y</v>
      </c>
      <c r="L216" s="30" t="str">
        <f>VLOOKUP(A216,'SignalP unique values'!A:D,3,FALSE)</f>
        <v>between 28 and 29</v>
      </c>
      <c r="M216" s="30" t="str">
        <f>VLOOKUP(A216,'SignalP unique values'!A:D,4,FALSE)</f>
        <v>AGA-STA</v>
      </c>
      <c r="N216" s="26" t="s">
        <v>5727</v>
      </c>
      <c r="O216" s="27">
        <v>1</v>
      </c>
      <c r="P216" s="25">
        <v>0</v>
      </c>
      <c r="Q216" s="25">
        <v>0</v>
      </c>
      <c r="R216" s="25">
        <v>0</v>
      </c>
      <c r="S216" s="25">
        <v>0</v>
      </c>
      <c r="T216" s="25">
        <v>0</v>
      </c>
      <c r="U216" s="25">
        <v>0</v>
      </c>
      <c r="V216" s="27">
        <v>1</v>
      </c>
      <c r="W216" s="25">
        <v>0</v>
      </c>
      <c r="X216" s="25">
        <v>0</v>
      </c>
      <c r="Y216" s="25">
        <v>0</v>
      </c>
      <c r="Z216" s="25">
        <v>0</v>
      </c>
      <c r="AA216" s="25">
        <v>0</v>
      </c>
      <c r="AB216" s="25">
        <v>0</v>
      </c>
      <c r="AC216" s="25" t="s">
        <v>10262</v>
      </c>
      <c r="AD216" s="27" t="s">
        <v>10263</v>
      </c>
      <c r="AE216" s="25" t="s">
        <v>10264</v>
      </c>
      <c r="AF216" s="25" t="s">
        <v>8019</v>
      </c>
      <c r="AG216" s="25" t="s">
        <v>6512</v>
      </c>
      <c r="AH216" s="25" t="s">
        <v>8357</v>
      </c>
      <c r="AI216" s="25" t="s">
        <v>7567</v>
      </c>
      <c r="AJ216" s="25" t="s">
        <v>6518</v>
      </c>
      <c r="AK216" s="27" t="s">
        <v>10265</v>
      </c>
      <c r="AL216" s="25" t="s">
        <v>8200</v>
      </c>
      <c r="AM216" s="25" t="s">
        <v>7458</v>
      </c>
      <c r="AN216" s="25" t="s">
        <v>10266</v>
      </c>
      <c r="AO216" s="25" t="s">
        <v>10267</v>
      </c>
      <c r="AP216" s="25" t="s">
        <v>10268</v>
      </c>
      <c r="AQ216" s="25" t="s">
        <v>10269</v>
      </c>
    </row>
    <row r="217" spans="1:43" ht="13.5" customHeight="1">
      <c r="A217" s="25" t="s">
        <v>475</v>
      </c>
      <c r="B217" s="26" t="str">
        <f>HYPERLINK("http://flybase.org/reports/"&amp;VLOOKUP(Table3[[#This Row],[gene]],'Flybqse ID for link'!A:B,2,FALSE)&amp;".html",Table3[[#This Row],[gene]])</f>
        <v>CG7367</v>
      </c>
      <c r="C217" s="25">
        <v>0</v>
      </c>
      <c r="D217" s="25" t="str">
        <f>VLOOKUP(A217,'Flybase batch'!$A:$E,2,FALSE)</f>
        <v>-</v>
      </c>
      <c r="E217" s="25">
        <f>COUNTIF('Genes Expressed in larvae only'!A:A,Table3[[#This Row],[gene]])</f>
        <v>0</v>
      </c>
      <c r="F217" s="35" t="str">
        <f>VLOOKUP(A217,'Flybase batch'!$A:$E,3,FALSE)</f>
        <v>phagocytosis, engulfment lipid metabolic process</v>
      </c>
      <c r="G217" s="35" t="str">
        <f>VLOOKUP(A217,'Flybase batch'!$A:$E,4,FALSE)</f>
        <v>-</v>
      </c>
      <c r="H217" s="35" t="s">
        <v>13541</v>
      </c>
      <c r="I217" s="35" t="s">
        <v>15323</v>
      </c>
      <c r="J217" s="35" t="s">
        <v>9</v>
      </c>
      <c r="K217" s="30" t="str">
        <f>VLOOKUP(A217,'SignalP unique values'!A:D,2,FALSE)</f>
        <v>Y</v>
      </c>
      <c r="L217" s="30" t="str">
        <f>VLOOKUP(A217,'SignalP unique values'!A:D,3,FALSE)</f>
        <v>between 21 and 22</v>
      </c>
      <c r="M217" s="30" t="str">
        <f>VLOOKUP(A217,'SignalP unique values'!A:D,4,FALSE)</f>
        <v>IRG-EVA</v>
      </c>
      <c r="N217" s="26" t="s">
        <v>6323</v>
      </c>
      <c r="O217" s="25">
        <v>0</v>
      </c>
      <c r="P217" s="27">
        <v>1</v>
      </c>
      <c r="Q217" s="25">
        <v>0</v>
      </c>
      <c r="R217" s="25">
        <v>0</v>
      </c>
      <c r="S217" s="25">
        <v>0</v>
      </c>
      <c r="T217" s="25">
        <v>0</v>
      </c>
      <c r="U217" s="25">
        <v>0</v>
      </c>
      <c r="V217" s="25">
        <v>0</v>
      </c>
      <c r="W217" s="25">
        <v>0</v>
      </c>
      <c r="X217" s="25">
        <v>0</v>
      </c>
      <c r="Y217" s="25">
        <v>0</v>
      </c>
      <c r="Z217" s="25">
        <v>0</v>
      </c>
      <c r="AA217" s="25">
        <v>0</v>
      </c>
      <c r="AB217" s="27">
        <v>1</v>
      </c>
      <c r="AC217" s="25" t="s">
        <v>7303</v>
      </c>
      <c r="AD217" s="25" t="s">
        <v>6526</v>
      </c>
      <c r="AE217" s="27" t="s">
        <v>12080</v>
      </c>
      <c r="AF217" s="25" t="s">
        <v>12081</v>
      </c>
      <c r="AG217" s="25" t="s">
        <v>6518</v>
      </c>
      <c r="AH217" s="25" t="s">
        <v>12082</v>
      </c>
      <c r="AI217" s="25" t="s">
        <v>9061</v>
      </c>
      <c r="AJ217" s="25" t="s">
        <v>8813</v>
      </c>
      <c r="AK217" s="25" t="s">
        <v>7628</v>
      </c>
      <c r="AL217" s="25" t="s">
        <v>12083</v>
      </c>
      <c r="AM217" s="25" t="s">
        <v>6953</v>
      </c>
      <c r="AN217" s="25" t="s">
        <v>12084</v>
      </c>
      <c r="AO217" s="25" t="s">
        <v>12085</v>
      </c>
      <c r="AP217" s="25" t="s">
        <v>12086</v>
      </c>
      <c r="AQ217" s="27" t="s">
        <v>12087</v>
      </c>
    </row>
    <row r="218" spans="1:43" ht="13.5" customHeight="1">
      <c r="A218" s="25" t="s">
        <v>927</v>
      </c>
      <c r="B218" s="26" t="str">
        <f>HYPERLINK("http://flybase.org/reports/"&amp;VLOOKUP(Table3[[#This Row],[gene]],'Flybqse ID for link'!A:B,2,FALSE)&amp;".html",Table3[[#This Row],[gene]])</f>
        <v>CG7649</v>
      </c>
      <c r="C218" s="25">
        <v>0</v>
      </c>
      <c r="D218" s="25" t="str">
        <f>VLOOKUP(A218,'Flybase batch'!$A:$E,2,FALSE)</f>
        <v>Meltrin</v>
      </c>
      <c r="E218" s="25">
        <f>COUNTIF('Genes Expressed in larvae only'!A:A,Table3[[#This Row],[gene]])</f>
        <v>0</v>
      </c>
      <c r="F218" s="35" t="str">
        <f>VLOOKUP(A218,'Flybase batch'!$A:$E,3,FALSE)</f>
        <v>membrane protein ectodomain proteolysis membrane protein ectodomain proteolysis protein oligomerization</v>
      </c>
      <c r="G218" s="35" t="str">
        <f>VLOOKUP(A218,'Flybase batch'!$A:$E,4,FALSE)</f>
        <v>integral to membrane</v>
      </c>
      <c r="H218" s="35" t="s">
        <v>13711</v>
      </c>
      <c r="I218" s="35" t="s">
        <v>15325</v>
      </c>
      <c r="J218" s="35" t="s">
        <v>9</v>
      </c>
      <c r="K218" s="30" t="str">
        <f>VLOOKUP(A218,'SignalP unique values'!A:D,2,FALSE)</f>
        <v>Y</v>
      </c>
      <c r="L218" s="30" t="str">
        <f>VLOOKUP(A218,'SignalP unique values'!A:D,3,FALSE)</f>
        <v>between 19 and 20</v>
      </c>
      <c r="M218" s="30" t="str">
        <f>VLOOKUP(A218,'SignalP unique values'!A:D,4,FALSE)</f>
        <v>CLQ-QHI</v>
      </c>
      <c r="N218" s="26" t="s">
        <v>5928</v>
      </c>
      <c r="O218" s="25">
        <v>0</v>
      </c>
      <c r="P218" s="25">
        <v>0</v>
      </c>
      <c r="Q218" s="25">
        <v>0</v>
      </c>
      <c r="R218" s="25">
        <v>0</v>
      </c>
      <c r="S218" s="25">
        <v>0</v>
      </c>
      <c r="T218" s="27">
        <v>1</v>
      </c>
      <c r="U218" s="25">
        <v>0</v>
      </c>
      <c r="V218" s="27">
        <v>1</v>
      </c>
      <c r="W218" s="25">
        <v>0</v>
      </c>
      <c r="X218" s="25">
        <v>0</v>
      </c>
      <c r="Y218" s="27">
        <v>1</v>
      </c>
      <c r="Z218" s="25">
        <v>0</v>
      </c>
      <c r="AA218" s="27">
        <v>1</v>
      </c>
      <c r="AB218" s="25">
        <v>0</v>
      </c>
      <c r="AC218" s="25" t="s">
        <v>9625</v>
      </c>
      <c r="AD218" s="25" t="s">
        <v>7565</v>
      </c>
      <c r="AE218" s="25" t="s">
        <v>12206</v>
      </c>
      <c r="AF218" s="25" t="s">
        <v>11283</v>
      </c>
      <c r="AG218" s="25" t="s">
        <v>8198</v>
      </c>
      <c r="AH218" s="25" t="s">
        <v>7772</v>
      </c>
      <c r="AI218" s="27" t="s">
        <v>12207</v>
      </c>
      <c r="AJ218" s="25" t="s">
        <v>8915</v>
      </c>
      <c r="AK218" s="27" t="s">
        <v>12208</v>
      </c>
      <c r="AL218" s="25" t="s">
        <v>6526</v>
      </c>
      <c r="AM218" s="25" t="s">
        <v>7311</v>
      </c>
      <c r="AN218" s="27" t="s">
        <v>12209</v>
      </c>
      <c r="AO218" s="25" t="s">
        <v>8426</v>
      </c>
      <c r="AP218" s="27" t="s">
        <v>12210</v>
      </c>
      <c r="AQ218" s="25" t="s">
        <v>12211</v>
      </c>
    </row>
    <row r="219" spans="1:43" ht="13.5" customHeight="1">
      <c r="A219" s="25" t="s">
        <v>1237</v>
      </c>
      <c r="B219" s="26" t="str">
        <f>HYPERLINK("http://flybase.org/reports/"&amp;VLOOKUP(Table3[[#This Row],[gene]],'Flybqse ID for link'!A:B,2,FALSE)&amp;".html",Table3[[#This Row],[gene]])</f>
        <v>CG30414</v>
      </c>
      <c r="C219" s="25">
        <v>0</v>
      </c>
      <c r="D219" s="25" t="str">
        <f>VLOOKUP(A219,'Flybase batch'!$A:$E,2,FALSE)</f>
        <v>-</v>
      </c>
      <c r="E219" s="25">
        <f>COUNTIF('Genes Expressed in larvae only'!A:A,Table3[[#This Row],[gene]])</f>
        <v>0</v>
      </c>
      <c r="F219" s="35" t="str">
        <f>VLOOKUP(A219,'Flybase batch'!$A:$E,3,FALSE)</f>
        <v>proteolysis</v>
      </c>
      <c r="G219" s="35" t="str">
        <f>VLOOKUP(A219,'Flybase batch'!$A:$E,4,FALSE)</f>
        <v>-</v>
      </c>
      <c r="H219" s="35" t="s">
        <v>13531</v>
      </c>
      <c r="I219" s="35" t="s">
        <v>15321</v>
      </c>
      <c r="J219" s="35" t="s">
        <v>13842</v>
      </c>
      <c r="K219" s="30" t="str">
        <f>VLOOKUP(A219,'SignalP unique values'!A:D,2,FALSE)</f>
        <v>Y</v>
      </c>
      <c r="L219" s="30" t="str">
        <f>VLOOKUP(A219,'SignalP unique values'!A:D,3,FALSE)</f>
        <v>between 20 and 21</v>
      </c>
      <c r="M219" s="30" t="str">
        <f>VLOOKUP(A219,'SignalP unique values'!A:D,4,FALSE)</f>
        <v>GEG-APG</v>
      </c>
      <c r="N219" s="26" t="s">
        <v>6040</v>
      </c>
      <c r="O219" s="25">
        <v>0</v>
      </c>
      <c r="P219" s="25">
        <v>0</v>
      </c>
      <c r="Q219" s="25">
        <v>0</v>
      </c>
      <c r="R219" s="25">
        <v>0</v>
      </c>
      <c r="S219" s="25">
        <v>0</v>
      </c>
      <c r="T219" s="28">
        <v>-1</v>
      </c>
      <c r="U219" s="25">
        <v>0</v>
      </c>
      <c r="V219" s="25">
        <v>0</v>
      </c>
      <c r="W219" s="25">
        <v>0</v>
      </c>
      <c r="X219" s="25">
        <v>0</v>
      </c>
      <c r="Y219" s="25">
        <v>0</v>
      </c>
      <c r="Z219" s="25">
        <v>0</v>
      </c>
      <c r="AA219" s="25">
        <v>0</v>
      </c>
      <c r="AB219" s="25">
        <v>0</v>
      </c>
      <c r="AC219" s="25" t="s">
        <v>9356</v>
      </c>
      <c r="AD219" s="25" t="s">
        <v>7544</v>
      </c>
      <c r="AE219" s="25" t="s">
        <v>6454</v>
      </c>
      <c r="AF219" s="25" t="s">
        <v>8021</v>
      </c>
      <c r="AG219" s="25" t="s">
        <v>8623</v>
      </c>
      <c r="AH219" s="25" t="s">
        <v>7659</v>
      </c>
      <c r="AI219" s="28" t="s">
        <v>8799</v>
      </c>
      <c r="AJ219" s="25" t="s">
        <v>8642</v>
      </c>
      <c r="AK219" s="25" t="s">
        <v>9381</v>
      </c>
      <c r="AL219" s="25" t="s">
        <v>7291</v>
      </c>
      <c r="AM219" s="25" t="s">
        <v>8341</v>
      </c>
      <c r="AN219" s="25" t="s">
        <v>9382</v>
      </c>
      <c r="AO219" s="25" t="s">
        <v>7537</v>
      </c>
      <c r="AP219" s="25" t="s">
        <v>9383</v>
      </c>
      <c r="AQ219" s="25" t="s">
        <v>7397</v>
      </c>
    </row>
    <row r="220" spans="1:43" ht="13.5" customHeight="1">
      <c r="A220" s="25" t="s">
        <v>1231</v>
      </c>
      <c r="B220" s="26" t="str">
        <f>HYPERLINK("http://flybase.org/reports/"&amp;VLOOKUP(Table3[[#This Row],[gene]],'Flybqse ID for link'!A:B,2,FALSE)&amp;".html",Table3[[#This Row],[gene]])</f>
        <v>CG30323</v>
      </c>
      <c r="C220" s="25">
        <v>0</v>
      </c>
      <c r="D220" s="25" t="str">
        <f>VLOOKUP(A220,'Flybase batch'!$A:$E,2,FALSE)</f>
        <v>-</v>
      </c>
      <c r="E220" s="25">
        <f>COUNTIF('Genes Expressed in larvae only'!A:A,Table3[[#This Row],[gene]])</f>
        <v>0</v>
      </c>
      <c r="F220" s="35" t="str">
        <f>VLOOKUP(A220,'Flybase batch'!$A:$E,3,FALSE)</f>
        <v>proteolysis</v>
      </c>
      <c r="G220" s="35" t="str">
        <f>VLOOKUP(A220,'Flybase batch'!$A:$E,4,FALSE)</f>
        <v>-</v>
      </c>
      <c r="H220" s="35" t="s">
        <v>13530</v>
      </c>
      <c r="I220" s="35" t="s">
        <v>15321</v>
      </c>
      <c r="J220" s="35" t="s">
        <v>9</v>
      </c>
      <c r="K220" s="30" t="str">
        <f>VLOOKUP(A220,'SignalP unique values'!A:D,2,FALSE)</f>
        <v>Y</v>
      </c>
      <c r="L220" s="30" t="str">
        <f>VLOOKUP(A220,'SignalP unique values'!A:D,3,FALSE)</f>
        <v>between 15 and 16</v>
      </c>
      <c r="M220" s="30" t="str">
        <f>VLOOKUP(A220,'SignalP unique values'!A:D,4,FALSE)</f>
        <v>AYS-NEG</v>
      </c>
      <c r="N220" s="26" t="s">
        <v>5734</v>
      </c>
      <c r="O220" s="25">
        <v>0</v>
      </c>
      <c r="P220" s="25">
        <v>0</v>
      </c>
      <c r="Q220" s="25">
        <v>0</v>
      </c>
      <c r="R220" s="25">
        <v>0</v>
      </c>
      <c r="S220" s="25">
        <v>0</v>
      </c>
      <c r="T220" s="28">
        <v>-1</v>
      </c>
      <c r="U220" s="25">
        <v>0</v>
      </c>
      <c r="V220" s="27">
        <v>1</v>
      </c>
      <c r="W220" s="25">
        <v>0</v>
      </c>
      <c r="X220" s="25">
        <v>0</v>
      </c>
      <c r="Y220" s="25">
        <v>0</v>
      </c>
      <c r="Z220" s="25">
        <v>0</v>
      </c>
      <c r="AA220" s="25">
        <v>0</v>
      </c>
      <c r="AB220" s="25">
        <v>0</v>
      </c>
      <c r="AC220" s="25" t="s">
        <v>7648</v>
      </c>
      <c r="AD220" s="25" t="s">
        <v>9356</v>
      </c>
      <c r="AE220" s="25" t="s">
        <v>7530</v>
      </c>
      <c r="AF220" s="25" t="s">
        <v>7532</v>
      </c>
      <c r="AG220" s="25" t="s">
        <v>8590</v>
      </c>
      <c r="AH220" s="25" t="s">
        <v>8207</v>
      </c>
      <c r="AI220" s="28" t="s">
        <v>6545</v>
      </c>
      <c r="AJ220" s="25" t="s">
        <v>6453</v>
      </c>
      <c r="AK220" s="27" t="s">
        <v>9357</v>
      </c>
      <c r="AL220" s="25" t="s">
        <v>7395</v>
      </c>
      <c r="AM220" s="25" t="s">
        <v>9358</v>
      </c>
      <c r="AN220" s="25" t="s">
        <v>9359</v>
      </c>
      <c r="AO220" s="25" t="s">
        <v>8920</v>
      </c>
      <c r="AP220" s="25" t="s">
        <v>8062</v>
      </c>
      <c r="AQ220" s="25" t="s">
        <v>8672</v>
      </c>
    </row>
    <row r="221" spans="1:43" ht="13.5" customHeight="1">
      <c r="A221" s="25" t="s">
        <v>1307</v>
      </c>
      <c r="B221" s="26" t="str">
        <f>HYPERLINK("http://flybase.org/reports/"&amp;VLOOKUP(Table3[[#This Row],[gene]],'Flybqse ID for link'!A:B,2,FALSE)&amp;".html",Table3[[#This Row],[gene]])</f>
        <v>CG32808</v>
      </c>
      <c r="C221" s="25">
        <v>0</v>
      </c>
      <c r="D221" s="25" t="str">
        <f>VLOOKUP(A221,'Flybase batch'!$A:$E,2,FALSE)</f>
        <v>-</v>
      </c>
      <c r="E221" s="25">
        <f>COUNTIF('Genes Expressed in larvae only'!A:A,Table3[[#This Row],[gene]])</f>
        <v>0</v>
      </c>
      <c r="F221" s="35" t="str">
        <f>VLOOKUP(A221,'Flybase batch'!$A:$E,3,FALSE)</f>
        <v>proteolysis</v>
      </c>
      <c r="G221" s="35" t="str">
        <f>VLOOKUP(A221,'Flybase batch'!$A:$E,4,FALSE)</f>
        <v>-</v>
      </c>
      <c r="H221" s="35" t="s">
        <v>13621</v>
      </c>
      <c r="I221" s="35" t="s">
        <v>15332</v>
      </c>
      <c r="J221" s="35" t="s">
        <v>9</v>
      </c>
      <c r="K221" s="30" t="str">
        <f>VLOOKUP(A221,'SignalP unique values'!A:D,2,FALSE)</f>
        <v>Y</v>
      </c>
      <c r="L221" s="30" t="str">
        <f>VLOOKUP(A221,'SignalP unique values'!A:D,3,FALSE)</f>
        <v>between 25 and 26</v>
      </c>
      <c r="M221" s="30" t="str">
        <f>VLOOKUP(A221,'SignalP unique values'!A:D,4,FALSE)</f>
        <v>ASG-EDG</v>
      </c>
      <c r="N221" s="26" t="s">
        <v>6274</v>
      </c>
      <c r="O221" s="27">
        <v>1</v>
      </c>
      <c r="P221" s="27">
        <v>1</v>
      </c>
      <c r="Q221" s="25">
        <v>0</v>
      </c>
      <c r="R221" s="25">
        <v>0</v>
      </c>
      <c r="S221" s="25">
        <v>0</v>
      </c>
      <c r="T221" s="28">
        <v>-1</v>
      </c>
      <c r="U221" s="25">
        <v>0</v>
      </c>
      <c r="V221" s="25">
        <v>0</v>
      </c>
      <c r="W221" s="25">
        <v>0</v>
      </c>
      <c r="X221" s="25">
        <v>0</v>
      </c>
      <c r="Y221" s="25">
        <v>0</v>
      </c>
      <c r="Z221" s="27">
        <v>1</v>
      </c>
      <c r="AA221" s="25">
        <v>0</v>
      </c>
      <c r="AB221" s="25">
        <v>0</v>
      </c>
      <c r="AC221" s="25" t="s">
        <v>9881</v>
      </c>
      <c r="AD221" s="27" t="s">
        <v>9954</v>
      </c>
      <c r="AE221" s="27" t="s">
        <v>9022</v>
      </c>
      <c r="AF221" s="25" t="s">
        <v>6425</v>
      </c>
      <c r="AG221" s="25" t="s">
        <v>6803</v>
      </c>
      <c r="AH221" s="25" t="s">
        <v>8668</v>
      </c>
      <c r="AI221" s="28" t="s">
        <v>9955</v>
      </c>
      <c r="AJ221" s="25" t="s">
        <v>6424</v>
      </c>
      <c r="AK221" s="25" t="s">
        <v>6549</v>
      </c>
      <c r="AL221" s="25" t="s">
        <v>9260</v>
      </c>
      <c r="AM221" s="25" t="s">
        <v>6951</v>
      </c>
      <c r="AN221" s="25" t="s">
        <v>9956</v>
      </c>
      <c r="AO221" s="27" t="s">
        <v>9957</v>
      </c>
      <c r="AP221" s="25" t="s">
        <v>7647</v>
      </c>
      <c r="AQ221" s="25" t="s">
        <v>9958</v>
      </c>
    </row>
    <row r="222" spans="1:43" ht="13.5" customHeight="1">
      <c r="A222" s="25" t="s">
        <v>1439</v>
      </c>
      <c r="B222" s="26" t="str">
        <f>HYPERLINK("http://flybase.org/reports/"&amp;VLOOKUP(Table3[[#This Row],[gene]],'Flybqse ID for link'!A:B,2,FALSE)&amp;".html",Table3[[#This Row],[gene]])</f>
        <v>CG6483</v>
      </c>
      <c r="C222" s="25">
        <v>0</v>
      </c>
      <c r="D222" s="25" t="str">
        <f>VLOOKUP(A222,'Flybase batch'!$A:$E,2,FALSE)</f>
        <v>Jonah 65Aiii</v>
      </c>
      <c r="E222" s="25">
        <f>COUNTIF('Genes Expressed in larvae only'!A:A,Table3[[#This Row],[gene]])</f>
        <v>0</v>
      </c>
      <c r="F222" s="35" t="str">
        <f>VLOOKUP(A222,'Flybase batch'!$A:$E,3,FALSE)</f>
        <v>proteolysis</v>
      </c>
      <c r="G222" s="35" t="str">
        <f>VLOOKUP(A222,'Flybase batch'!$A:$E,4,FALSE)</f>
        <v>-</v>
      </c>
      <c r="H222" s="35" t="s">
        <v>13701</v>
      </c>
      <c r="I222" s="35" t="s">
        <v>15321</v>
      </c>
      <c r="J222" s="35" t="s">
        <v>13842</v>
      </c>
      <c r="K222" s="30" t="str">
        <f>VLOOKUP(A222,'SignalP unique values'!A:D,2,FALSE)</f>
        <v>Y</v>
      </c>
      <c r="L222" s="30" t="str">
        <f>VLOOKUP(A222,'SignalP unique values'!A:D,3,FALSE)</f>
        <v>between 16 and 17</v>
      </c>
      <c r="M222" s="30" t="str">
        <f>VLOOKUP(A222,'SignalP unique values'!A:D,4,FALSE)</f>
        <v>ASA-GLL</v>
      </c>
      <c r="N222" s="26" t="s">
        <v>5867</v>
      </c>
      <c r="O222" s="28">
        <v>-1</v>
      </c>
      <c r="P222" s="28">
        <v>-1</v>
      </c>
      <c r="Q222" s="28">
        <v>-1</v>
      </c>
      <c r="R222" s="27">
        <v>1</v>
      </c>
      <c r="S222" s="28">
        <v>-1</v>
      </c>
      <c r="T222" s="28">
        <v>-1</v>
      </c>
      <c r="U222" s="28">
        <v>-1</v>
      </c>
      <c r="V222" s="28">
        <v>-1</v>
      </c>
      <c r="W222" s="28">
        <v>-1</v>
      </c>
      <c r="X222" s="28">
        <v>-1</v>
      </c>
      <c r="Y222" s="28">
        <v>-1</v>
      </c>
      <c r="Z222" s="28">
        <v>-1</v>
      </c>
      <c r="AA222" s="28">
        <v>-1</v>
      </c>
      <c r="AB222" s="28">
        <v>-1</v>
      </c>
      <c r="AC222" s="25" t="s">
        <v>11809</v>
      </c>
      <c r="AD222" s="28" t="s">
        <v>7018</v>
      </c>
      <c r="AE222" s="28" t="s">
        <v>11810</v>
      </c>
      <c r="AF222" s="28" t="s">
        <v>11811</v>
      </c>
      <c r="AG222" s="27" t="s">
        <v>11812</v>
      </c>
      <c r="AH222" s="28" t="s">
        <v>11813</v>
      </c>
      <c r="AI222" s="28" t="s">
        <v>8045</v>
      </c>
      <c r="AJ222" s="28" t="s">
        <v>6503</v>
      </c>
      <c r="AK222" s="28" t="s">
        <v>11814</v>
      </c>
      <c r="AL222" s="28" t="s">
        <v>7388</v>
      </c>
      <c r="AM222" s="28" t="s">
        <v>11815</v>
      </c>
      <c r="AN222" s="28" t="s">
        <v>11816</v>
      </c>
      <c r="AO222" s="28" t="s">
        <v>11817</v>
      </c>
      <c r="AP222" s="28" t="s">
        <v>11818</v>
      </c>
      <c r="AQ222" s="28" t="s">
        <v>11819</v>
      </c>
    </row>
    <row r="223" spans="1:43" ht="13.5" customHeight="1">
      <c r="A223" s="25" t="s">
        <v>344</v>
      </c>
      <c r="B223" s="26" t="str">
        <f>HYPERLINK("http://flybase.org/reports/"&amp;VLOOKUP(Table3[[#This Row],[gene]],'Flybqse ID for link'!A:B,2,FALSE)&amp;".html",Table3[[#This Row],[gene]])</f>
        <v>CG15533</v>
      </c>
      <c r="C223" s="25">
        <v>0</v>
      </c>
      <c r="D223" s="25" t="str">
        <f>VLOOKUP(A223,'Flybase batch'!$A:$E,2,FALSE)</f>
        <v>-</v>
      </c>
      <c r="E223" s="25">
        <f>COUNTIF('Genes Expressed in larvae only'!A:A,Table3[[#This Row],[gene]])</f>
        <v>0</v>
      </c>
      <c r="F223" s="35" t="str">
        <f>VLOOKUP(A223,'Flybase batch'!$A:$E,3,FALSE)</f>
        <v>sphingomyelin metabolic process sphingomyelin catabolic process</v>
      </c>
      <c r="G223" s="35" t="str">
        <f>VLOOKUP(A223,'Flybase batch'!$A:$E,4,FALSE)</f>
        <v>-</v>
      </c>
      <c r="H223" s="35" t="s">
        <v>13595</v>
      </c>
      <c r="I223" s="35" t="s">
        <v>15333</v>
      </c>
      <c r="J223" s="35" t="s">
        <v>9</v>
      </c>
      <c r="K223" s="30" t="str">
        <f>VLOOKUP(A223,'SignalP unique values'!A:D,2,FALSE)</f>
        <v>Y</v>
      </c>
      <c r="L223" s="30" t="str">
        <f>VLOOKUP(A223,'SignalP unique values'!A:D,3,FALSE)</f>
        <v>between 21 and 22</v>
      </c>
      <c r="M223" s="30" t="str">
        <f>VLOOKUP(A223,'SignalP unique values'!A:D,4,FALSE)</f>
        <v>VSA-VNL</v>
      </c>
      <c r="N223" s="26" t="s">
        <v>6063</v>
      </c>
      <c r="O223" s="25">
        <v>0</v>
      </c>
      <c r="P223" s="25">
        <v>0</v>
      </c>
      <c r="Q223" s="25">
        <v>0</v>
      </c>
      <c r="R223" s="27">
        <v>1</v>
      </c>
      <c r="S223" s="25">
        <v>0</v>
      </c>
      <c r="T223" s="28">
        <v>-1</v>
      </c>
      <c r="U223" s="25">
        <v>0</v>
      </c>
      <c r="V223" s="25">
        <v>0</v>
      </c>
      <c r="W223" s="25">
        <v>0</v>
      </c>
      <c r="X223" s="25">
        <v>0</v>
      </c>
      <c r="Y223" s="25">
        <v>0</v>
      </c>
      <c r="Z223" s="25">
        <v>0</v>
      </c>
      <c r="AA223" s="25">
        <v>0</v>
      </c>
      <c r="AB223" s="25">
        <v>0</v>
      </c>
      <c r="AC223" s="25" t="s">
        <v>8396</v>
      </c>
      <c r="AD223" s="25" t="s">
        <v>7044</v>
      </c>
      <c r="AE223" s="25" t="s">
        <v>6461</v>
      </c>
      <c r="AF223" s="25" t="s">
        <v>6425</v>
      </c>
      <c r="AG223" s="27" t="s">
        <v>8397</v>
      </c>
      <c r="AH223" s="25" t="s">
        <v>8248</v>
      </c>
      <c r="AI223" s="28" t="s">
        <v>6541</v>
      </c>
      <c r="AJ223" s="25" t="s">
        <v>6586</v>
      </c>
      <c r="AK223" s="25" t="s">
        <v>7415</v>
      </c>
      <c r="AL223" s="25" t="s">
        <v>8398</v>
      </c>
      <c r="AM223" s="25" t="s">
        <v>6920</v>
      </c>
      <c r="AN223" s="25" t="s">
        <v>6552</v>
      </c>
      <c r="AO223" s="25" t="s">
        <v>6715</v>
      </c>
      <c r="AP223" s="25" t="s">
        <v>8399</v>
      </c>
      <c r="AQ223" s="25" t="s">
        <v>6841</v>
      </c>
    </row>
    <row r="224" spans="1:43" ht="13.5" customHeight="1">
      <c r="A224" s="25" t="s">
        <v>1166</v>
      </c>
      <c r="B224" s="26" t="str">
        <f>HYPERLINK("http://flybase.org/reports/"&amp;VLOOKUP(Table3[[#This Row],[gene]],'Flybqse ID for link'!A:B,2,FALSE)&amp;".html",Table3[[#This Row],[gene]])</f>
        <v>CG18444</v>
      </c>
      <c r="C224" s="25">
        <v>0</v>
      </c>
      <c r="D224" s="25" t="str">
        <f>VLOOKUP(A224,'Flybase batch'!$A:$E,2,FALSE)</f>
        <v>alphaTrypsin</v>
      </c>
      <c r="E224" s="25">
        <f>COUNTIF('Genes Expressed in larvae only'!A:A,Table3[[#This Row],[gene]])</f>
        <v>0</v>
      </c>
      <c r="F224" s="35" t="str">
        <f>VLOOKUP(A224,'Flybase batch'!$A:$E,3,FALSE)</f>
        <v>proteolysis</v>
      </c>
      <c r="G224" s="35" t="str">
        <f>VLOOKUP(A224,'Flybase batch'!$A:$E,4,FALSE)</f>
        <v>extracellular region</v>
      </c>
      <c r="H224" s="35" t="s">
        <v>13531</v>
      </c>
      <c r="I224" s="35" t="s">
        <v>15321</v>
      </c>
      <c r="J224" s="35" t="s">
        <v>13842</v>
      </c>
      <c r="K224" s="30" t="str">
        <f>VLOOKUP(A224,'SignalP unique values'!A:D,2,FALSE)</f>
        <v>Y</v>
      </c>
      <c r="L224" s="30" t="str">
        <f>VLOOKUP(A224,'SignalP unique values'!A:D,3,FALSE)</f>
        <v>between 16 and 17</v>
      </c>
      <c r="M224" s="30" t="str">
        <f>VLOOKUP(A224,'SignalP unique values'!A:D,4,FALSE)</f>
        <v>ALG-GTV</v>
      </c>
      <c r="N224" s="26" t="s">
        <v>6279</v>
      </c>
      <c r="O224" s="28">
        <v>-1</v>
      </c>
      <c r="P224" s="28">
        <v>-1</v>
      </c>
      <c r="Q224" s="28">
        <v>-1</v>
      </c>
      <c r="R224" s="27">
        <v>1</v>
      </c>
      <c r="S224" s="28">
        <v>-1</v>
      </c>
      <c r="T224" s="28">
        <v>-1</v>
      </c>
      <c r="U224" s="28">
        <v>-1</v>
      </c>
      <c r="V224" s="28">
        <v>-1</v>
      </c>
      <c r="W224" s="28">
        <v>-1</v>
      </c>
      <c r="X224" s="28">
        <v>-1</v>
      </c>
      <c r="Y224" s="28">
        <v>-1</v>
      </c>
      <c r="Z224" s="28">
        <v>-1</v>
      </c>
      <c r="AA224" s="28">
        <v>-1</v>
      </c>
      <c r="AB224" s="28">
        <v>-1</v>
      </c>
      <c r="AC224" s="25" t="s">
        <v>8919</v>
      </c>
      <c r="AD224" s="28" t="s">
        <v>8920</v>
      </c>
      <c r="AE224" s="28" t="s">
        <v>8921</v>
      </c>
      <c r="AF224" s="28" t="s">
        <v>8922</v>
      </c>
      <c r="AG224" s="27" t="s">
        <v>8923</v>
      </c>
      <c r="AH224" s="28" t="s">
        <v>8924</v>
      </c>
      <c r="AI224" s="28" t="s">
        <v>8925</v>
      </c>
      <c r="AJ224" s="28" t="s">
        <v>8668</v>
      </c>
      <c r="AK224" s="28" t="s">
        <v>8926</v>
      </c>
      <c r="AL224" s="28" t="s">
        <v>8927</v>
      </c>
      <c r="AM224" s="28" t="s">
        <v>8928</v>
      </c>
      <c r="AN224" s="28" t="s">
        <v>8929</v>
      </c>
      <c r="AO224" s="28" t="s">
        <v>8930</v>
      </c>
      <c r="AP224" s="28" t="s">
        <v>8931</v>
      </c>
      <c r="AQ224" s="28" t="s">
        <v>8932</v>
      </c>
    </row>
    <row r="225" spans="1:43" ht="13.5" customHeight="1">
      <c r="A225" s="25" t="s">
        <v>1458</v>
      </c>
      <c r="B225" s="26" t="str">
        <f>HYPERLINK("http://flybase.org/reports/"&amp;VLOOKUP(Table3[[#This Row],[gene]],'Flybqse ID for link'!A:B,2,FALSE)&amp;".html",Table3[[#This Row],[gene]])</f>
        <v>CG7170</v>
      </c>
      <c r="C225" s="25">
        <v>0</v>
      </c>
      <c r="D225" s="25" t="str">
        <f>VLOOKUP(A225,'Flybase batch'!$A:$E,2,FALSE)</f>
        <v>Jonah 66Cii</v>
      </c>
      <c r="E225" s="25">
        <f>COUNTIF('Genes Expressed in larvae only'!A:A,Table3[[#This Row],[gene]])</f>
        <v>0</v>
      </c>
      <c r="F225" s="35" t="str">
        <f>VLOOKUP(A225,'Flybase batch'!$A:$E,3,FALSE)</f>
        <v>proteolysis</v>
      </c>
      <c r="G225" s="35" t="str">
        <f>VLOOKUP(A225,'Flybase batch'!$A:$E,4,FALSE)</f>
        <v>-</v>
      </c>
      <c r="H225" s="35" t="s">
        <v>13531</v>
      </c>
      <c r="I225" s="35" t="s">
        <v>15321</v>
      </c>
      <c r="J225" s="35" t="s">
        <v>13842</v>
      </c>
      <c r="K225" s="30" t="str">
        <f>VLOOKUP(A225,'SignalP unique values'!A:D,2,FALSE)</f>
        <v>Y</v>
      </c>
      <c r="L225" s="30" t="str">
        <f>VLOOKUP(A225,'SignalP unique values'!A:D,3,FALSE)</f>
        <v>between 17 and 18</v>
      </c>
      <c r="M225" s="30" t="str">
        <f>VLOOKUP(A225,'SignalP unique values'!A:D,4,FALSE)</f>
        <v>ASG-ATM</v>
      </c>
      <c r="N225" s="26" t="s">
        <v>6377</v>
      </c>
      <c r="O225" s="28">
        <v>-1</v>
      </c>
      <c r="P225" s="28">
        <v>-1</v>
      </c>
      <c r="Q225" s="28">
        <v>-1</v>
      </c>
      <c r="R225" s="27">
        <v>1</v>
      </c>
      <c r="S225" s="25">
        <v>0</v>
      </c>
      <c r="T225" s="28">
        <v>-1</v>
      </c>
      <c r="U225" s="28">
        <v>-1</v>
      </c>
      <c r="V225" s="28">
        <v>-1</v>
      </c>
      <c r="W225" s="28">
        <v>-1</v>
      </c>
      <c r="X225" s="25">
        <v>0</v>
      </c>
      <c r="Y225" s="28">
        <v>-1</v>
      </c>
      <c r="Z225" s="28">
        <v>-1</v>
      </c>
      <c r="AA225" s="25">
        <v>0</v>
      </c>
      <c r="AB225" s="28">
        <v>-1</v>
      </c>
      <c r="AC225" s="25" t="s">
        <v>12021</v>
      </c>
      <c r="AD225" s="28" t="s">
        <v>8687</v>
      </c>
      <c r="AE225" s="28" t="s">
        <v>7807</v>
      </c>
      <c r="AF225" s="28" t="s">
        <v>12022</v>
      </c>
      <c r="AG225" s="27" t="s">
        <v>12023</v>
      </c>
      <c r="AH225" s="25" t="s">
        <v>12024</v>
      </c>
      <c r="AI225" s="28" t="s">
        <v>6910</v>
      </c>
      <c r="AJ225" s="28" t="s">
        <v>12025</v>
      </c>
      <c r="AK225" s="28" t="s">
        <v>6457</v>
      </c>
      <c r="AL225" s="28" t="s">
        <v>12026</v>
      </c>
      <c r="AM225" s="25" t="s">
        <v>12027</v>
      </c>
      <c r="AN225" s="28" t="s">
        <v>8131</v>
      </c>
      <c r="AO225" s="28" t="s">
        <v>12028</v>
      </c>
      <c r="AP225" s="25" t="s">
        <v>12029</v>
      </c>
      <c r="AQ225" s="28" t="s">
        <v>10075</v>
      </c>
    </row>
    <row r="226" spans="1:43" ht="13.5" customHeight="1">
      <c r="A226" s="25" t="s">
        <v>229</v>
      </c>
      <c r="B226" s="26" t="str">
        <f>HYPERLINK("http://flybase.org/reports/"&amp;VLOOKUP(Table3[[#This Row],[gene]],'Flybqse ID for link'!A:B,2,FALSE)&amp;".html",Table3[[#This Row],[gene]])</f>
        <v>CG9364</v>
      </c>
      <c r="C226" s="25">
        <v>0</v>
      </c>
      <c r="D226" s="25" t="str">
        <f>VLOOKUP(A226,'Flybase batch'!$A:$E,2,FALSE)</f>
        <v>Trehalase</v>
      </c>
      <c r="E226" s="25">
        <f>COUNTIF('Genes Expressed in larvae only'!A:A,Table3[[#This Row],[gene]])</f>
        <v>0</v>
      </c>
      <c r="F226" s="35" t="str">
        <f>VLOOKUP(A226,'Flybase batch'!$A:$E,3,FALSE)</f>
        <v>trehalose metabolic process</v>
      </c>
      <c r="G226" s="35" t="str">
        <f>VLOOKUP(A226,'Flybase batch'!$A:$E,4,FALSE)</f>
        <v>anchored to plasma membrane</v>
      </c>
      <c r="H226" s="35" t="s">
        <v>13733</v>
      </c>
      <c r="I226" s="35" t="s">
        <v>15309</v>
      </c>
      <c r="J226" s="35" t="s">
        <v>9</v>
      </c>
      <c r="K226" s="30" t="str">
        <f>VLOOKUP(A226,'SignalP unique values'!A:D,2,FALSE)</f>
        <v>Y</v>
      </c>
      <c r="L226" s="30" t="str">
        <f>VLOOKUP(A226,'SignalP unique values'!A:D,3,FALSE)</f>
        <v>between 23 and 24</v>
      </c>
      <c r="M226" s="30" t="str">
        <f>VLOOKUP(A226,'SignalP unique values'!A:D,4,FALSE)</f>
        <v>SQA-KTY</v>
      </c>
      <c r="N226" s="26" t="s">
        <v>6185</v>
      </c>
      <c r="O226" s="27">
        <v>1</v>
      </c>
      <c r="P226" s="27">
        <v>1</v>
      </c>
      <c r="Q226" s="25">
        <v>0</v>
      </c>
      <c r="R226" s="27">
        <v>1</v>
      </c>
      <c r="S226" s="27">
        <v>1</v>
      </c>
      <c r="T226" s="28">
        <v>-1</v>
      </c>
      <c r="U226" s="28">
        <v>-1</v>
      </c>
      <c r="V226" s="27">
        <v>1</v>
      </c>
      <c r="W226" s="27">
        <v>1</v>
      </c>
      <c r="X226" s="28">
        <v>-1</v>
      </c>
      <c r="Y226" s="28">
        <v>-1</v>
      </c>
      <c r="Z226" s="27">
        <v>1</v>
      </c>
      <c r="AA226" s="27">
        <v>1</v>
      </c>
      <c r="AB226" s="27">
        <v>1</v>
      </c>
      <c r="AC226" s="25" t="s">
        <v>12855</v>
      </c>
      <c r="AD226" s="27" t="s">
        <v>12856</v>
      </c>
      <c r="AE226" s="27" t="s">
        <v>12857</v>
      </c>
      <c r="AF226" s="25" t="s">
        <v>12858</v>
      </c>
      <c r="AG226" s="27" t="s">
        <v>12859</v>
      </c>
      <c r="AH226" s="27" t="s">
        <v>12860</v>
      </c>
      <c r="AI226" s="28" t="s">
        <v>12861</v>
      </c>
      <c r="AJ226" s="28" t="s">
        <v>12862</v>
      </c>
      <c r="AK226" s="27" t="s">
        <v>12863</v>
      </c>
      <c r="AL226" s="27" t="s">
        <v>12864</v>
      </c>
      <c r="AM226" s="28" t="s">
        <v>12865</v>
      </c>
      <c r="AN226" s="28" t="s">
        <v>12866</v>
      </c>
      <c r="AO226" s="27" t="s">
        <v>12867</v>
      </c>
      <c r="AP226" s="27" t="s">
        <v>12868</v>
      </c>
      <c r="AQ226" s="27" t="s">
        <v>12869</v>
      </c>
    </row>
    <row r="227" spans="1:43" ht="13.5" customHeight="1">
      <c r="A227" s="25" t="s">
        <v>630</v>
      </c>
      <c r="B227" s="26" t="str">
        <f>HYPERLINK("http://flybase.org/reports/"&amp;VLOOKUP(Table3[[#This Row],[gene]],'Flybqse ID for link'!A:B,2,FALSE)&amp;".html",Table3[[#This Row],[gene]])</f>
        <v>CG18417</v>
      </c>
      <c r="C227" s="25">
        <v>0</v>
      </c>
      <c r="D227" s="25" t="str">
        <f>VLOOKUP(A227,'Flybase batch'!$A:$E,2,FALSE)</f>
        <v>-</v>
      </c>
      <c r="E227" s="25">
        <f>COUNTIF('Genes Expressed in larvae only'!A:A,Table3[[#This Row],[gene]])</f>
        <v>0</v>
      </c>
      <c r="F227" s="35" t="str">
        <f>VLOOKUP(A227,'Flybase batch'!$A:$E,3,FALSE)</f>
        <v>proteolysis</v>
      </c>
      <c r="G227" s="35" t="str">
        <f>VLOOKUP(A227,'Flybase batch'!$A:$E,4,FALSE)</f>
        <v>-</v>
      </c>
      <c r="H227" s="35" t="s">
        <v>13576</v>
      </c>
      <c r="I227" s="35" t="s">
        <v>15317</v>
      </c>
      <c r="J227" s="35" t="s">
        <v>9</v>
      </c>
      <c r="K227" s="30" t="str">
        <f>VLOOKUP(A227,'SignalP unique values'!A:D,2,FALSE)</f>
        <v>Y</v>
      </c>
      <c r="L227" s="30" t="str">
        <f>VLOOKUP(A227,'SignalP unique values'!A:D,3,FALSE)</f>
        <v>between 18 and 19</v>
      </c>
      <c r="M227" s="30" t="str">
        <f>VLOOKUP(A227,'SignalP unique values'!A:D,4,FALSE)</f>
        <v>SAG-LQR</v>
      </c>
      <c r="N227" s="26" t="s">
        <v>6021</v>
      </c>
      <c r="O227" s="28">
        <v>-1</v>
      </c>
      <c r="P227" s="28">
        <v>-1</v>
      </c>
      <c r="Q227" s="28">
        <v>-1</v>
      </c>
      <c r="R227" s="27">
        <v>1</v>
      </c>
      <c r="S227" s="27">
        <v>1</v>
      </c>
      <c r="T227" s="28">
        <v>-1</v>
      </c>
      <c r="U227" s="28">
        <v>-1</v>
      </c>
      <c r="V227" s="28">
        <v>-1</v>
      </c>
      <c r="W227" s="28">
        <v>-1</v>
      </c>
      <c r="X227" s="28">
        <v>-1</v>
      </c>
      <c r="Y227" s="28">
        <v>-1</v>
      </c>
      <c r="Z227" s="28">
        <v>-1</v>
      </c>
      <c r="AA227" s="28">
        <v>-1</v>
      </c>
      <c r="AB227" s="28">
        <v>-1</v>
      </c>
      <c r="AC227" s="25" t="s">
        <v>8905</v>
      </c>
      <c r="AD227" s="28" t="s">
        <v>8874</v>
      </c>
      <c r="AE227" s="28" t="s">
        <v>8156</v>
      </c>
      <c r="AF227" s="28" t="s">
        <v>8906</v>
      </c>
      <c r="AG227" s="27" t="s">
        <v>8907</v>
      </c>
      <c r="AH227" s="27" t="s">
        <v>8908</v>
      </c>
      <c r="AI227" s="28" t="s">
        <v>8909</v>
      </c>
      <c r="AJ227" s="28" t="s">
        <v>8873</v>
      </c>
      <c r="AK227" s="28" t="s">
        <v>6792</v>
      </c>
      <c r="AL227" s="28" t="s">
        <v>6524</v>
      </c>
      <c r="AM227" s="28" t="s">
        <v>8910</v>
      </c>
      <c r="AN227" s="28" t="s">
        <v>8911</v>
      </c>
      <c r="AO227" s="28" t="s">
        <v>8912</v>
      </c>
      <c r="AP227" s="28" t="s">
        <v>7717</v>
      </c>
      <c r="AQ227" s="28" t="s">
        <v>8913</v>
      </c>
    </row>
    <row r="228" spans="1:43" ht="13.5" customHeight="1">
      <c r="A228" s="25" t="s">
        <v>673</v>
      </c>
      <c r="B228" s="26" t="str">
        <f>HYPERLINK("http://flybase.org/reports/"&amp;VLOOKUP(Table3[[#This Row],[gene]],'Flybqse ID for link'!A:B,2,FALSE)&amp;".html",Table3[[#This Row],[gene]])</f>
        <v>CG7025</v>
      </c>
      <c r="C228" s="25">
        <v>0</v>
      </c>
      <c r="D228" s="25" t="str">
        <f>VLOOKUP(A228,'Flybase batch'!$A:$E,2,FALSE)</f>
        <v>-</v>
      </c>
      <c r="E228" s="25">
        <f>COUNTIF('Genes Expressed in larvae only'!A:A,Table3[[#This Row],[gene]])</f>
        <v>0</v>
      </c>
      <c r="F228" s="35" t="str">
        <f>VLOOKUP(A228,'Flybase batch'!$A:$E,3,FALSE)</f>
        <v>proteolysis</v>
      </c>
      <c r="G228" s="35" t="str">
        <f>VLOOKUP(A228,'Flybase batch'!$A:$E,4,FALSE)</f>
        <v>-</v>
      </c>
      <c r="H228" s="35" t="s">
        <v>13576</v>
      </c>
      <c r="I228" s="35" t="s">
        <v>15317</v>
      </c>
      <c r="J228" s="35" t="s">
        <v>9</v>
      </c>
      <c r="K228" s="30" t="str">
        <f>VLOOKUP(A228,'SignalP unique values'!A:D,2,FALSE)</f>
        <v>Y</v>
      </c>
      <c r="L228" s="30" t="str">
        <f>VLOOKUP(A228,'SignalP unique values'!A:D,3,FALSE)</f>
        <v>between 18 and 19</v>
      </c>
      <c r="M228" s="30" t="str">
        <f>VLOOKUP(A228,'SignalP unique values'!A:D,4,FALSE)</f>
        <v>AQG-ASF</v>
      </c>
      <c r="N228" s="26" t="s">
        <v>6161</v>
      </c>
      <c r="O228" s="28">
        <v>-1</v>
      </c>
      <c r="P228" s="28">
        <v>-1</v>
      </c>
      <c r="Q228" s="28">
        <v>-1</v>
      </c>
      <c r="R228" s="27">
        <v>1</v>
      </c>
      <c r="S228" s="28">
        <v>-1</v>
      </c>
      <c r="T228" s="28">
        <v>-1</v>
      </c>
      <c r="U228" s="28">
        <v>-1</v>
      </c>
      <c r="V228" s="28">
        <v>-1</v>
      </c>
      <c r="W228" s="28">
        <v>-1</v>
      </c>
      <c r="X228" s="28">
        <v>-1</v>
      </c>
      <c r="Y228" s="28">
        <v>-1</v>
      </c>
      <c r="Z228" s="28">
        <v>-1</v>
      </c>
      <c r="AA228" s="28">
        <v>-1</v>
      </c>
      <c r="AB228" s="28">
        <v>-1</v>
      </c>
      <c r="AC228" s="25" t="s">
        <v>11980</v>
      </c>
      <c r="AD228" s="28" t="s">
        <v>7021</v>
      </c>
      <c r="AE228" s="28" t="s">
        <v>11981</v>
      </c>
      <c r="AF228" s="28" t="s">
        <v>11982</v>
      </c>
      <c r="AG228" s="27" t="s">
        <v>11983</v>
      </c>
      <c r="AH228" s="28" t="s">
        <v>11984</v>
      </c>
      <c r="AI228" s="28" t="s">
        <v>6604</v>
      </c>
      <c r="AJ228" s="28" t="s">
        <v>11985</v>
      </c>
      <c r="AK228" s="28" t="s">
        <v>11986</v>
      </c>
      <c r="AL228" s="28" t="s">
        <v>11987</v>
      </c>
      <c r="AM228" s="28" t="s">
        <v>9503</v>
      </c>
      <c r="AN228" s="28" t="s">
        <v>11988</v>
      </c>
      <c r="AO228" s="28" t="s">
        <v>7466</v>
      </c>
      <c r="AP228" s="28" t="s">
        <v>11796</v>
      </c>
      <c r="AQ228" s="28" t="s">
        <v>7798</v>
      </c>
    </row>
    <row r="229" spans="1:43" ht="13.5" customHeight="1">
      <c r="A229" s="25" t="s">
        <v>549</v>
      </c>
      <c r="B229" s="26" t="str">
        <f>HYPERLINK("http://flybase.org/reports/"&amp;VLOOKUP(Table3[[#This Row],[gene]],'Flybqse ID for link'!A:B,2,FALSE)&amp;".html",Table3[[#This Row],[gene]])</f>
        <v>CG6225</v>
      </c>
      <c r="C229" s="25">
        <v>0</v>
      </c>
      <c r="D229" s="25" t="str">
        <f>VLOOKUP(A229,'Flybase batch'!$A:$E,2,FALSE)</f>
        <v>-</v>
      </c>
      <c r="E229" s="25">
        <f>COUNTIF('Genes Expressed in larvae only'!A:A,Table3[[#This Row],[gene]])</f>
        <v>0</v>
      </c>
      <c r="F229" s="35" t="str">
        <f>VLOOKUP(A229,'Flybase batch'!$A:$E,3,FALSE)</f>
        <v>neurogenesis</v>
      </c>
      <c r="G229" s="35" t="str">
        <f>VLOOKUP(A229,'Flybase batch'!$A:$E,4,FALSE)</f>
        <v>-</v>
      </c>
      <c r="H229" s="35" t="s">
        <v>13544</v>
      </c>
      <c r="I229" s="35" t="s">
        <v>15310</v>
      </c>
      <c r="J229" s="35" t="s">
        <v>9</v>
      </c>
      <c r="K229" s="30" t="str">
        <f>VLOOKUP(A229,'SignalP unique values'!A:D,2,FALSE)</f>
        <v>Y</v>
      </c>
      <c r="L229" s="30" t="str">
        <f>VLOOKUP(A229,'SignalP unique values'!A:D,3,FALSE)</f>
        <v>between 23 and 24</v>
      </c>
      <c r="M229" s="30" t="str">
        <f>VLOOKUP(A229,'SignalP unique values'!A:D,4,FALSE)</f>
        <v>VAA-EKP</v>
      </c>
      <c r="N229" s="26" t="s">
        <v>5920</v>
      </c>
      <c r="O229" s="28">
        <v>-1</v>
      </c>
      <c r="P229" s="27">
        <v>1</v>
      </c>
      <c r="Q229" s="28">
        <v>-1</v>
      </c>
      <c r="R229" s="28">
        <v>-1</v>
      </c>
      <c r="S229" s="27">
        <v>1</v>
      </c>
      <c r="T229" s="25">
        <v>0</v>
      </c>
      <c r="U229" s="28">
        <v>-1</v>
      </c>
      <c r="V229" s="25">
        <v>0</v>
      </c>
      <c r="W229" s="25">
        <v>0</v>
      </c>
      <c r="X229" s="27">
        <v>1</v>
      </c>
      <c r="Y229" s="28">
        <v>-1</v>
      </c>
      <c r="Z229" s="27">
        <v>1</v>
      </c>
      <c r="AA229" s="27">
        <v>1</v>
      </c>
      <c r="AB229" s="27">
        <v>1</v>
      </c>
      <c r="AC229" s="25" t="s">
        <v>11557</v>
      </c>
      <c r="AD229" s="28" t="s">
        <v>11558</v>
      </c>
      <c r="AE229" s="27" t="s">
        <v>11559</v>
      </c>
      <c r="AF229" s="28" t="s">
        <v>11560</v>
      </c>
      <c r="AG229" s="28" t="s">
        <v>11561</v>
      </c>
      <c r="AH229" s="27" t="s">
        <v>11562</v>
      </c>
      <c r="AI229" s="25" t="s">
        <v>11563</v>
      </c>
      <c r="AJ229" s="28" t="s">
        <v>10169</v>
      </c>
      <c r="AK229" s="25" t="s">
        <v>11564</v>
      </c>
      <c r="AL229" s="25" t="s">
        <v>11565</v>
      </c>
      <c r="AM229" s="27" t="s">
        <v>11566</v>
      </c>
      <c r="AN229" s="28" t="s">
        <v>11567</v>
      </c>
      <c r="AO229" s="27" t="s">
        <v>11568</v>
      </c>
      <c r="AP229" s="27" t="s">
        <v>11569</v>
      </c>
      <c r="AQ229" s="27" t="s">
        <v>11570</v>
      </c>
    </row>
    <row r="230" spans="1:43" ht="13.5" customHeight="1">
      <c r="A230" s="25" t="s">
        <v>1508</v>
      </c>
      <c r="B230" s="26" t="str">
        <f>HYPERLINK("http://flybase.org/reports/"&amp;VLOOKUP(Table3[[#This Row],[gene]],'Flybqse ID for link'!A:B,2,FALSE)&amp;".html",Table3[[#This Row],[gene]])</f>
        <v>CG8952</v>
      </c>
      <c r="C230" s="25">
        <v>0</v>
      </c>
      <c r="D230" s="25" t="str">
        <f>VLOOKUP(A230,'Flybase batch'!$A:$E,2,FALSE)</f>
        <v>-</v>
      </c>
      <c r="E230" s="25">
        <f>COUNTIF('Genes Expressed in larvae only'!A:A,Table3[[#This Row],[gene]])</f>
        <v>0</v>
      </c>
      <c r="F230" s="35" t="str">
        <f>VLOOKUP(A230,'Flybase batch'!$A:$E,3,FALSE)</f>
        <v>proteolysis</v>
      </c>
      <c r="G230" s="35" t="str">
        <f>VLOOKUP(A230,'Flybase batch'!$A:$E,4,FALSE)</f>
        <v>-</v>
      </c>
      <c r="H230" s="35" t="s">
        <v>13701</v>
      </c>
      <c r="I230" s="35" t="s">
        <v>15321</v>
      </c>
      <c r="J230" s="35" t="s">
        <v>13842</v>
      </c>
      <c r="K230" s="30" t="str">
        <f>VLOOKUP(A230,'SignalP unique values'!A:D,2,FALSE)</f>
        <v>Y</v>
      </c>
      <c r="L230" s="30" t="str">
        <f>VLOOKUP(A230,'SignalP unique values'!A:D,3,FALSE)</f>
        <v>between 21 and 22</v>
      </c>
      <c r="M230" s="30" t="str">
        <f>VLOOKUP(A230,'SignalP unique values'!A:D,4,FALSE)</f>
        <v>VVG-QPF</v>
      </c>
      <c r="N230" s="26" t="s">
        <v>5968</v>
      </c>
      <c r="O230" s="28">
        <v>-1</v>
      </c>
      <c r="P230" s="28">
        <v>-1</v>
      </c>
      <c r="Q230" s="28">
        <v>-1</v>
      </c>
      <c r="R230" s="27">
        <v>1</v>
      </c>
      <c r="S230" s="25">
        <v>0</v>
      </c>
      <c r="T230" s="27">
        <v>1</v>
      </c>
      <c r="U230" s="28">
        <v>-1</v>
      </c>
      <c r="V230" s="28">
        <v>-1</v>
      </c>
      <c r="W230" s="28">
        <v>-1</v>
      </c>
      <c r="X230" s="27">
        <v>1</v>
      </c>
      <c r="Y230" s="28">
        <v>-1</v>
      </c>
      <c r="Z230" s="28">
        <v>-1</v>
      </c>
      <c r="AA230" s="28">
        <v>-1</v>
      </c>
      <c r="AB230" s="28">
        <v>-1</v>
      </c>
      <c r="AC230" s="25" t="s">
        <v>12713</v>
      </c>
      <c r="AD230" s="28" t="s">
        <v>12714</v>
      </c>
      <c r="AE230" s="28" t="s">
        <v>12715</v>
      </c>
      <c r="AF230" s="28" t="s">
        <v>7450</v>
      </c>
      <c r="AG230" s="27" t="s">
        <v>12716</v>
      </c>
      <c r="AH230" s="25" t="s">
        <v>12717</v>
      </c>
      <c r="AI230" s="27" t="s">
        <v>12718</v>
      </c>
      <c r="AJ230" s="28" t="s">
        <v>8813</v>
      </c>
      <c r="AK230" s="28" t="s">
        <v>12601</v>
      </c>
      <c r="AL230" s="28" t="s">
        <v>7114</v>
      </c>
      <c r="AM230" s="27" t="s">
        <v>12719</v>
      </c>
      <c r="AN230" s="28" t="s">
        <v>8723</v>
      </c>
      <c r="AO230" s="28" t="s">
        <v>7475</v>
      </c>
      <c r="AP230" s="28" t="s">
        <v>12720</v>
      </c>
      <c r="AQ230" s="28" t="s">
        <v>12721</v>
      </c>
    </row>
    <row r="231" spans="1:43" ht="13.5" customHeight="1">
      <c r="A231" s="25" t="s">
        <v>1153</v>
      </c>
      <c r="B231" s="26" t="str">
        <f>HYPERLINK("http://flybase.org/reports/"&amp;VLOOKUP(Table3[[#This Row],[gene]],'Flybqse ID for link'!A:B,2,FALSE)&amp;".html",Table3[[#This Row],[gene]])</f>
        <v>CG18125</v>
      </c>
      <c r="C231" s="25">
        <v>0</v>
      </c>
      <c r="D231" s="25" t="str">
        <f>VLOOKUP(A231,'Flybase batch'!$A:$E,2,FALSE)</f>
        <v>Spermathecal endopeptidase 2</v>
      </c>
      <c r="E231" s="25">
        <f>COUNTIF('Genes Expressed in larvae only'!A:A,Table3[[#This Row],[gene]])</f>
        <v>0</v>
      </c>
      <c r="F231" s="35" t="str">
        <f>VLOOKUP(A231,'Flybase batch'!$A:$E,3,FALSE)</f>
        <v>proteolysis</v>
      </c>
      <c r="G231" s="35" t="str">
        <f>VLOOKUP(A231,'Flybase batch'!$A:$E,4,FALSE)</f>
        <v>-</v>
      </c>
      <c r="H231" s="35" t="s">
        <v>13531</v>
      </c>
      <c r="I231" s="35" t="s">
        <v>15321</v>
      </c>
      <c r="J231" s="35" t="s">
        <v>9</v>
      </c>
      <c r="K231" s="30" t="str">
        <f>VLOOKUP(A231,'SignalP unique values'!A:D,2,FALSE)</f>
        <v>Y</v>
      </c>
      <c r="L231" s="30" t="str">
        <f>VLOOKUP(A231,'SignalP unique values'!A:D,3,FALSE)</f>
        <v>between 17 and 18</v>
      </c>
      <c r="M231" s="30" t="str">
        <f>VLOOKUP(A231,'SignalP unique values'!A:D,4,FALSE)</f>
        <v>LSA-GPV</v>
      </c>
      <c r="N231" s="26" t="s">
        <v>5733</v>
      </c>
      <c r="O231" s="25">
        <v>0</v>
      </c>
      <c r="P231" s="25">
        <v>0</v>
      </c>
      <c r="Q231" s="25">
        <v>0</v>
      </c>
      <c r="R231" s="25">
        <v>0</v>
      </c>
      <c r="S231" s="25">
        <v>0</v>
      </c>
      <c r="T231" s="28">
        <v>-1</v>
      </c>
      <c r="U231" s="25">
        <v>0</v>
      </c>
      <c r="V231" s="25">
        <v>0</v>
      </c>
      <c r="W231" s="25">
        <v>0</v>
      </c>
      <c r="X231" s="25">
        <v>0</v>
      </c>
      <c r="Y231" s="25">
        <v>0</v>
      </c>
      <c r="Z231" s="25">
        <v>0</v>
      </c>
      <c r="AA231" s="25">
        <v>0</v>
      </c>
      <c r="AB231" s="25">
        <v>0</v>
      </c>
      <c r="AC231" s="25" t="s">
        <v>8831</v>
      </c>
      <c r="AD231" s="25" t="s">
        <v>8387</v>
      </c>
      <c r="AE231" s="25" t="s">
        <v>8338</v>
      </c>
      <c r="AF231" s="25" t="s">
        <v>8832</v>
      </c>
      <c r="AG231" s="25" t="s">
        <v>8833</v>
      </c>
      <c r="AH231" s="25" t="s">
        <v>8834</v>
      </c>
      <c r="AI231" s="28" t="s">
        <v>8835</v>
      </c>
      <c r="AJ231" s="25" t="s">
        <v>7110</v>
      </c>
      <c r="AK231" s="25" t="s">
        <v>8836</v>
      </c>
      <c r="AL231" s="25" t="s">
        <v>7319</v>
      </c>
      <c r="AM231" s="25" t="s">
        <v>8837</v>
      </c>
      <c r="AN231" s="25" t="s">
        <v>6865</v>
      </c>
      <c r="AO231" s="25" t="s">
        <v>6431</v>
      </c>
      <c r="AP231" s="25" t="s">
        <v>8422</v>
      </c>
      <c r="AQ231" s="25" t="s">
        <v>8838</v>
      </c>
    </row>
    <row r="232" spans="1:43" ht="13.5" customHeight="1">
      <c r="A232" s="25" t="s">
        <v>299</v>
      </c>
      <c r="B232" s="26" t="str">
        <f>HYPERLINK("http://flybase.org/reports/"&amp;VLOOKUP(Table3[[#This Row],[gene]],'Flybqse ID for link'!A:B,2,FALSE)&amp;".html",Table3[[#This Row],[gene]])</f>
        <v>CG6414</v>
      </c>
      <c r="C232" s="25">
        <v>0</v>
      </c>
      <c r="D232" s="25" t="str">
        <f>VLOOKUP(A232,'Flybase batch'!$A:$E,2,FALSE)</f>
        <v>-</v>
      </c>
      <c r="E232" s="25">
        <f>COUNTIF('Genes Expressed in larvae only'!A:A,Table3[[#This Row],[gene]])</f>
        <v>0</v>
      </c>
      <c r="F232" s="35" t="str">
        <f>VLOOKUP(A232,'Flybase batch'!$A:$E,3,FALSE)</f>
        <v>-</v>
      </c>
      <c r="G232" s="35" t="str">
        <f>VLOOKUP(A232,'Flybase batch'!$A:$E,4,FALSE)</f>
        <v>-</v>
      </c>
      <c r="H232" s="35" t="s">
        <v>13538</v>
      </c>
      <c r="I232" s="35" t="s">
        <v>15315</v>
      </c>
      <c r="J232" s="35" t="s">
        <v>9</v>
      </c>
      <c r="K232" s="30" t="str">
        <f>VLOOKUP(A232,'SignalP unique values'!A:D,2,FALSE)</f>
        <v>Y</v>
      </c>
      <c r="L232" s="30" t="str">
        <f>VLOOKUP(A232,'SignalP unique values'!A:D,3,FALSE)</f>
        <v>between 24 and 25</v>
      </c>
      <c r="M232" s="30" t="str">
        <f>VLOOKUP(A232,'SignalP unique values'!A:D,4,FALSE)</f>
        <v>SDG-RNS</v>
      </c>
      <c r="N232" s="26" t="s">
        <v>6302</v>
      </c>
      <c r="O232" s="25">
        <v>0</v>
      </c>
      <c r="P232" s="25">
        <v>0</v>
      </c>
      <c r="Q232" s="25">
        <v>0</v>
      </c>
      <c r="R232" s="25">
        <v>0</v>
      </c>
      <c r="S232" s="25">
        <v>0</v>
      </c>
      <c r="T232" s="25">
        <v>0</v>
      </c>
      <c r="U232" s="25">
        <v>0</v>
      </c>
      <c r="V232" s="25">
        <v>0</v>
      </c>
      <c r="W232" s="25">
        <v>0</v>
      </c>
      <c r="X232" s="25">
        <v>0</v>
      </c>
      <c r="Y232" s="25">
        <v>0</v>
      </c>
      <c r="Z232" s="25">
        <v>0</v>
      </c>
      <c r="AA232" s="25">
        <v>0</v>
      </c>
      <c r="AB232" s="25">
        <v>0</v>
      </c>
      <c r="AC232" s="25" t="s">
        <v>8831</v>
      </c>
      <c r="AD232" s="25" t="s">
        <v>7692</v>
      </c>
      <c r="AE232" s="25" t="s">
        <v>11703</v>
      </c>
      <c r="AF232" s="25" t="s">
        <v>11704</v>
      </c>
      <c r="AG232" s="25" t="s">
        <v>11705</v>
      </c>
      <c r="AH232" s="25" t="s">
        <v>9135</v>
      </c>
      <c r="AI232" s="25" t="s">
        <v>7456</v>
      </c>
      <c r="AJ232" s="25" t="s">
        <v>7546</v>
      </c>
      <c r="AK232" s="25" t="s">
        <v>10198</v>
      </c>
      <c r="AL232" s="25" t="s">
        <v>7175</v>
      </c>
      <c r="AM232" s="25" t="s">
        <v>11706</v>
      </c>
      <c r="AN232" s="25" t="s">
        <v>7911</v>
      </c>
      <c r="AO232" s="25" t="s">
        <v>11424</v>
      </c>
      <c r="AP232" s="25" t="s">
        <v>11707</v>
      </c>
      <c r="AQ232" s="25" t="s">
        <v>11708</v>
      </c>
    </row>
    <row r="233" spans="1:43" ht="13.5" customHeight="1">
      <c r="A233" s="25" t="s">
        <v>645</v>
      </c>
      <c r="B233" s="26" t="str">
        <f>HYPERLINK("http://flybase.org/reports/"&amp;VLOOKUP(Table3[[#This Row],[gene]],'Flybqse ID for link'!A:B,2,FALSE)&amp;".html",Table3[[#This Row],[gene]])</f>
        <v>CG31823</v>
      </c>
      <c r="C233" s="25">
        <v>0</v>
      </c>
      <c r="D233" s="25" t="str">
        <f>VLOOKUP(A233,'Flybase batch'!$A:$E,2,FALSE)</f>
        <v>-</v>
      </c>
      <c r="E233" s="25">
        <f>COUNTIF('Genes Expressed in larvae only'!A:A,Table3[[#This Row],[gene]])</f>
        <v>0</v>
      </c>
      <c r="F233" s="35" t="str">
        <f>VLOOKUP(A233,'Flybase batch'!$A:$E,3,FALSE)</f>
        <v>proteolysis</v>
      </c>
      <c r="G233" s="35" t="str">
        <f>VLOOKUP(A233,'Flybase batch'!$A:$E,4,FALSE)</f>
        <v>-</v>
      </c>
      <c r="H233" s="35" t="s">
        <v>13638</v>
      </c>
      <c r="I233" s="35" t="s">
        <v>15331</v>
      </c>
      <c r="J233" s="35" t="s">
        <v>9</v>
      </c>
      <c r="K233" s="30" t="str">
        <f>VLOOKUP(A233,'SignalP unique values'!A:D,2,FALSE)</f>
        <v>Y</v>
      </c>
      <c r="L233" s="30" t="str">
        <f>VLOOKUP(A233,'SignalP unique values'!A:D,3,FALSE)</f>
        <v>between 26 and 27</v>
      </c>
      <c r="M233" s="30" t="str">
        <f>VLOOKUP(A233,'SignalP unique values'!A:D,4,FALSE)</f>
        <v>VQG-RVG</v>
      </c>
      <c r="N233" s="26" t="s">
        <v>6354</v>
      </c>
      <c r="O233" s="25">
        <v>0</v>
      </c>
      <c r="P233" s="25">
        <v>0</v>
      </c>
      <c r="Q233" s="27">
        <v>1</v>
      </c>
      <c r="R233" s="27">
        <v>1</v>
      </c>
      <c r="S233" s="27">
        <v>1</v>
      </c>
      <c r="T233" s="27">
        <v>1</v>
      </c>
      <c r="U233" s="25">
        <v>0</v>
      </c>
      <c r="V233" s="25">
        <v>0</v>
      </c>
      <c r="W233" s="25">
        <v>0</v>
      </c>
      <c r="X233" s="25">
        <v>0</v>
      </c>
      <c r="Y233" s="25">
        <v>0</v>
      </c>
      <c r="Z233" s="25">
        <v>0</v>
      </c>
      <c r="AA233" s="25">
        <v>0</v>
      </c>
      <c r="AB233" s="25">
        <v>0</v>
      </c>
      <c r="AC233" s="25" t="s">
        <v>7195</v>
      </c>
      <c r="AD233" s="25" t="s">
        <v>9001</v>
      </c>
      <c r="AE233" s="25" t="s">
        <v>7124</v>
      </c>
      <c r="AF233" s="27" t="s">
        <v>9755</v>
      </c>
      <c r="AG233" s="27" t="s">
        <v>9756</v>
      </c>
      <c r="AH233" s="27" t="s">
        <v>9757</v>
      </c>
      <c r="AI233" s="27" t="s">
        <v>9758</v>
      </c>
      <c r="AJ233" s="25" t="s">
        <v>6646</v>
      </c>
      <c r="AK233" s="25" t="s">
        <v>6430</v>
      </c>
      <c r="AL233" s="25" t="s">
        <v>9759</v>
      </c>
      <c r="AM233" s="25" t="s">
        <v>7705</v>
      </c>
      <c r="AN233" s="25" t="s">
        <v>8203</v>
      </c>
      <c r="AO233" s="25" t="s">
        <v>9111</v>
      </c>
      <c r="AP233" s="25" t="s">
        <v>6712</v>
      </c>
      <c r="AQ233" s="25" t="s">
        <v>8234</v>
      </c>
    </row>
    <row r="234" spans="1:43" ht="13.5" customHeight="1">
      <c r="A234" s="25" t="s">
        <v>464</v>
      </c>
      <c r="B234" s="26" t="str">
        <f>HYPERLINK("http://flybase.org/reports/"&amp;VLOOKUP(Table3[[#This Row],[gene]],'Flybqse ID for link'!A:B,2,FALSE)&amp;".html",Table3[[#This Row],[gene]])</f>
        <v>CG6431</v>
      </c>
      <c r="C234" s="25">
        <v>0</v>
      </c>
      <c r="D234" s="25" t="str">
        <f>VLOOKUP(A234,'Flybase batch'!$A:$E,2,FALSE)</f>
        <v>-</v>
      </c>
      <c r="E234" s="25">
        <f>COUNTIF('Genes Expressed in larvae only'!A:A,Table3[[#This Row],[gene]])</f>
        <v>0</v>
      </c>
      <c r="F234" s="35" t="str">
        <f>VLOOKUP(A234,'Flybase batch'!$A:$E,3,FALSE)</f>
        <v>lipid metabolic process</v>
      </c>
      <c r="G234" s="35" t="str">
        <f>VLOOKUP(A234,'Flybase batch'!$A:$E,4,FALSE)</f>
        <v>-</v>
      </c>
      <c r="H234" s="35" t="s">
        <v>13541</v>
      </c>
      <c r="I234" s="35" t="s">
        <v>15323</v>
      </c>
      <c r="J234" s="35" t="s">
        <v>9</v>
      </c>
      <c r="K234" s="30" t="str">
        <f>VLOOKUP(A234,'SignalP unique values'!A:D,2,FALSE)</f>
        <v>Y</v>
      </c>
      <c r="L234" s="30" t="str">
        <f>VLOOKUP(A234,'SignalP unique values'!A:D,3,FALSE)</f>
        <v>isoforms with different signal peptides</v>
      </c>
      <c r="M234" s="30" t="str">
        <f>VLOOKUP(A234,'SignalP unique values'!A:D,4,FALSE)</f>
        <v>more than one</v>
      </c>
      <c r="N234" s="26" t="s">
        <v>6326</v>
      </c>
      <c r="O234" s="28">
        <v>-1</v>
      </c>
      <c r="P234" s="25">
        <v>0</v>
      </c>
      <c r="Q234" s="25">
        <v>0</v>
      </c>
      <c r="R234" s="25">
        <v>0</v>
      </c>
      <c r="S234" s="28">
        <v>-1</v>
      </c>
      <c r="T234" s="25">
        <v>0</v>
      </c>
      <c r="U234" s="25">
        <v>0</v>
      </c>
      <c r="V234" s="28">
        <v>-1</v>
      </c>
      <c r="W234" s="27">
        <v>1</v>
      </c>
      <c r="X234" s="25">
        <v>0</v>
      </c>
      <c r="Y234" s="25">
        <v>0</v>
      </c>
      <c r="Z234" s="25">
        <v>0</v>
      </c>
      <c r="AA234" s="25">
        <v>0</v>
      </c>
      <c r="AB234" s="25">
        <v>0</v>
      </c>
      <c r="AC234" s="25" t="s">
        <v>8989</v>
      </c>
      <c r="AD234" s="28" t="s">
        <v>8790</v>
      </c>
      <c r="AE234" s="25" t="s">
        <v>10080</v>
      </c>
      <c r="AF234" s="25" t="s">
        <v>11754</v>
      </c>
      <c r="AG234" s="25" t="s">
        <v>11755</v>
      </c>
      <c r="AH234" s="28" t="s">
        <v>9627</v>
      </c>
      <c r="AI234" s="25" t="s">
        <v>6763</v>
      </c>
      <c r="AJ234" s="25" t="s">
        <v>7314</v>
      </c>
      <c r="AK234" s="28" t="s">
        <v>7631</v>
      </c>
      <c r="AL234" s="27" t="s">
        <v>11756</v>
      </c>
      <c r="AM234" s="25" t="s">
        <v>7011</v>
      </c>
      <c r="AN234" s="25" t="s">
        <v>10014</v>
      </c>
      <c r="AO234" s="25" t="s">
        <v>7693</v>
      </c>
      <c r="AP234" s="25" t="s">
        <v>8836</v>
      </c>
      <c r="AQ234" s="25" t="s">
        <v>6700</v>
      </c>
    </row>
    <row r="235" spans="1:43" ht="13.5" customHeight="1">
      <c r="A235" s="25" t="s">
        <v>589</v>
      </c>
      <c r="B235" s="26" t="str">
        <f>HYPERLINK("http://flybase.org/reports/"&amp;VLOOKUP(Table3[[#This Row],[gene]],'Flybqse ID for link'!A:B,2,FALSE)&amp;".html",Table3[[#This Row],[gene]])</f>
        <v>CG17134</v>
      </c>
      <c r="C235" s="25">
        <v>0</v>
      </c>
      <c r="D235" s="25" t="str">
        <f>VLOOKUP(A235,'Flybase batch'!$A:$E,2,FALSE)</f>
        <v>-</v>
      </c>
      <c r="E235" s="25">
        <f>COUNTIF('Genes Expressed in larvae only'!A:A,Table3[[#This Row],[gene]])</f>
        <v>0</v>
      </c>
      <c r="F235" s="35" t="str">
        <f>VLOOKUP(A235,'Flybase batch'!$A:$E,3,FALSE)</f>
        <v>proteolysis</v>
      </c>
      <c r="G235" s="35" t="str">
        <f>VLOOKUP(A235,'Flybase batch'!$A:$E,4,FALSE)</f>
        <v>-</v>
      </c>
      <c r="H235" s="35" t="s">
        <v>13533</v>
      </c>
      <c r="I235" s="35" t="s">
        <v>15311</v>
      </c>
      <c r="J235" s="35" t="s">
        <v>9</v>
      </c>
      <c r="K235" s="30" t="str">
        <f>VLOOKUP(A235,'SignalP unique values'!A:D,2,FALSE)</f>
        <v>Y</v>
      </c>
      <c r="L235" s="30" t="str">
        <f>VLOOKUP(A235,'SignalP unique values'!A:D,3,FALSE)</f>
        <v>between 18 and 19</v>
      </c>
      <c r="M235" s="30" t="str">
        <f>VLOOKUP(A235,'SignalP unique values'!A:D,4,FALSE)</f>
        <v>SAA-KLN</v>
      </c>
      <c r="N235" s="26" t="s">
        <v>5799</v>
      </c>
      <c r="O235" s="25">
        <v>0</v>
      </c>
      <c r="P235" s="25">
        <v>0</v>
      </c>
      <c r="Q235" s="25">
        <v>0</v>
      </c>
      <c r="R235" s="25">
        <v>0</v>
      </c>
      <c r="S235" s="25">
        <v>0</v>
      </c>
      <c r="T235" s="25">
        <v>0</v>
      </c>
      <c r="U235" s="25">
        <v>0</v>
      </c>
      <c r="V235" s="25">
        <v>0</v>
      </c>
      <c r="W235" s="25">
        <v>0</v>
      </c>
      <c r="X235" s="27">
        <v>1</v>
      </c>
      <c r="Y235" s="25">
        <v>0</v>
      </c>
      <c r="Z235" s="25">
        <v>0</v>
      </c>
      <c r="AA235" s="25">
        <v>0</v>
      </c>
      <c r="AB235" s="25">
        <v>0</v>
      </c>
      <c r="AC235" s="25" t="s">
        <v>8630</v>
      </c>
      <c r="AD235" s="25" t="s">
        <v>8631</v>
      </c>
      <c r="AE235" s="25" t="s">
        <v>8632</v>
      </c>
      <c r="AF235" s="25" t="s">
        <v>7475</v>
      </c>
      <c r="AG235" s="25" t="s">
        <v>8633</v>
      </c>
      <c r="AH235" s="25" t="s">
        <v>7484</v>
      </c>
      <c r="AI235" s="25" t="s">
        <v>8634</v>
      </c>
      <c r="AJ235" s="25" t="s">
        <v>8635</v>
      </c>
      <c r="AK235" s="25" t="s">
        <v>8562</v>
      </c>
      <c r="AL235" s="25" t="s">
        <v>8636</v>
      </c>
      <c r="AM235" s="27" t="s">
        <v>8637</v>
      </c>
      <c r="AN235" s="25" t="s">
        <v>6610</v>
      </c>
      <c r="AO235" s="25" t="s">
        <v>8638</v>
      </c>
      <c r="AP235" s="25" t="s">
        <v>8639</v>
      </c>
      <c r="AQ235" s="25" t="s">
        <v>8640</v>
      </c>
    </row>
    <row r="236" spans="1:43" ht="13.5" customHeight="1">
      <c r="A236" s="25" t="s">
        <v>441</v>
      </c>
      <c r="B236" s="26" t="str">
        <f>HYPERLINK("http://flybase.org/reports/"&amp;VLOOKUP(Table3[[#This Row],[gene]],'Flybqse ID for link'!A:B,2,FALSE)&amp;".html",Table3[[#This Row],[gene]])</f>
        <v>CG31091</v>
      </c>
      <c r="C236" s="25">
        <v>0</v>
      </c>
      <c r="D236" s="25" t="str">
        <f>VLOOKUP(A236,'Flybase batch'!$A:$E,2,FALSE)</f>
        <v>-</v>
      </c>
      <c r="E236" s="25">
        <f>COUNTIF('Genes Expressed in larvae only'!A:A,Table3[[#This Row],[gene]])</f>
        <v>0</v>
      </c>
      <c r="F236" s="35" t="str">
        <f>VLOOKUP(A236,'Flybase batch'!$A:$E,3,FALSE)</f>
        <v>lipid metabolic process</v>
      </c>
      <c r="G236" s="35" t="str">
        <f>VLOOKUP(A236,'Flybase batch'!$A:$E,4,FALSE)</f>
        <v>-</v>
      </c>
      <c r="H236" s="35" t="s">
        <v>13541</v>
      </c>
      <c r="I236" s="35" t="s">
        <v>15323</v>
      </c>
      <c r="J236" s="35" t="s">
        <v>9</v>
      </c>
      <c r="K236" s="30" t="str">
        <f>VLOOKUP(A236,'SignalP unique values'!A:D,2,FALSE)</f>
        <v>Y</v>
      </c>
      <c r="L236" s="30" t="str">
        <f>VLOOKUP(A236,'SignalP unique values'!A:D,3,FALSE)</f>
        <v>between 23 and 24</v>
      </c>
      <c r="M236" s="30" t="str">
        <f>VLOOKUP(A236,'SignalP unique values'!A:D,4,FALSE)</f>
        <v>VQS-APF</v>
      </c>
      <c r="N236" s="26" t="s">
        <v>5871</v>
      </c>
      <c r="O236" s="25">
        <v>0</v>
      </c>
      <c r="P236" s="25">
        <v>0</v>
      </c>
      <c r="Q236" s="25">
        <v>0</v>
      </c>
      <c r="R236" s="27">
        <v>1</v>
      </c>
      <c r="S236" s="25">
        <v>0</v>
      </c>
      <c r="T236" s="28">
        <v>-1</v>
      </c>
      <c r="U236" s="25">
        <v>0</v>
      </c>
      <c r="V236" s="25">
        <v>0</v>
      </c>
      <c r="W236" s="25">
        <v>0</v>
      </c>
      <c r="X236" s="25">
        <v>0</v>
      </c>
      <c r="Y236" s="25">
        <v>0</v>
      </c>
      <c r="Z236" s="25">
        <v>0</v>
      </c>
      <c r="AA236" s="25">
        <v>0</v>
      </c>
      <c r="AB236" s="25">
        <v>0</v>
      </c>
      <c r="AC236" s="25" t="s">
        <v>9510</v>
      </c>
      <c r="AD236" s="25" t="s">
        <v>7182</v>
      </c>
      <c r="AE236" s="25" t="s">
        <v>9475</v>
      </c>
      <c r="AF236" s="25" t="s">
        <v>7771</v>
      </c>
      <c r="AG236" s="27" t="s">
        <v>9511</v>
      </c>
      <c r="AH236" s="25" t="s">
        <v>9512</v>
      </c>
      <c r="AI236" s="28" t="s">
        <v>9513</v>
      </c>
      <c r="AJ236" s="25" t="s">
        <v>8386</v>
      </c>
      <c r="AK236" s="25" t="s">
        <v>9514</v>
      </c>
      <c r="AL236" s="25" t="s">
        <v>9515</v>
      </c>
      <c r="AM236" s="25" t="s">
        <v>9516</v>
      </c>
      <c r="AN236" s="25" t="s">
        <v>8055</v>
      </c>
      <c r="AO236" s="25" t="s">
        <v>9517</v>
      </c>
      <c r="AP236" s="25" t="s">
        <v>8935</v>
      </c>
      <c r="AQ236" s="25" t="s">
        <v>9518</v>
      </c>
    </row>
    <row r="237" spans="1:43" ht="13.5" customHeight="1">
      <c r="A237" s="25" t="s">
        <v>1414</v>
      </c>
      <c r="B237" s="26" t="str">
        <f>HYPERLINK("http://flybase.org/reports/"&amp;VLOOKUP(Table3[[#This Row],[gene]],'Flybqse ID for link'!A:B,2,FALSE)&amp;".html",Table3[[#This Row],[gene]])</f>
        <v>CG6041</v>
      </c>
      <c r="C237" s="25">
        <v>0</v>
      </c>
      <c r="D237" s="25" t="str">
        <f>VLOOKUP(A237,'Flybase batch'!$A:$E,2,FALSE)</f>
        <v>-</v>
      </c>
      <c r="E237" s="25">
        <f>COUNTIF('Genes Expressed in larvae only'!A:A,Table3[[#This Row],[gene]])</f>
        <v>0</v>
      </c>
      <c r="F237" s="35" t="str">
        <f>VLOOKUP(A237,'Flybase batch'!$A:$E,3,FALSE)</f>
        <v>proteolysis</v>
      </c>
      <c r="G237" s="35" t="str">
        <f>VLOOKUP(A237,'Flybase batch'!$A:$E,4,FALSE)</f>
        <v>extracellular region</v>
      </c>
      <c r="H237" s="35" t="s">
        <v>13531</v>
      </c>
      <c r="I237" s="35" t="s">
        <v>15321</v>
      </c>
      <c r="J237" s="35" t="s">
        <v>14084</v>
      </c>
      <c r="K237" s="30" t="str">
        <f>VLOOKUP(A237,'SignalP unique values'!A:D,2,FALSE)</f>
        <v>Y</v>
      </c>
      <c r="L237" s="30" t="str">
        <f>VLOOKUP(A237,'SignalP unique values'!A:D,3,FALSE)</f>
        <v>between 20 and 21</v>
      </c>
      <c r="M237" s="30" t="str">
        <f>VLOOKUP(A237,'SignalP unique values'!A:D,4,FALSE)</f>
        <v>ASG-ESL</v>
      </c>
      <c r="N237" s="26" t="s">
        <v>5923</v>
      </c>
      <c r="O237" s="27">
        <v>1</v>
      </c>
      <c r="P237" s="28">
        <v>-1</v>
      </c>
      <c r="Q237" s="28">
        <v>-1</v>
      </c>
      <c r="R237" s="27">
        <v>1</v>
      </c>
      <c r="S237" s="27">
        <v>1</v>
      </c>
      <c r="T237" s="28">
        <v>-1</v>
      </c>
      <c r="U237" s="28">
        <v>-1</v>
      </c>
      <c r="V237" s="28">
        <v>-1</v>
      </c>
      <c r="W237" s="28">
        <v>-1</v>
      </c>
      <c r="X237" s="27">
        <v>1</v>
      </c>
      <c r="Y237" s="28">
        <v>-1</v>
      </c>
      <c r="Z237" s="27">
        <v>1</v>
      </c>
      <c r="AA237" s="28">
        <v>-1</v>
      </c>
      <c r="AB237" s="28">
        <v>-1</v>
      </c>
      <c r="AC237" s="25" t="s">
        <v>11465</v>
      </c>
      <c r="AD237" s="27" t="s">
        <v>11466</v>
      </c>
      <c r="AE237" s="28" t="s">
        <v>9586</v>
      </c>
      <c r="AF237" s="28" t="s">
        <v>11467</v>
      </c>
      <c r="AG237" s="27" t="s">
        <v>11468</v>
      </c>
      <c r="AH237" s="27" t="s">
        <v>11469</v>
      </c>
      <c r="AI237" s="28" t="s">
        <v>11470</v>
      </c>
      <c r="AJ237" s="28" t="s">
        <v>6419</v>
      </c>
      <c r="AK237" s="28" t="s">
        <v>10861</v>
      </c>
      <c r="AL237" s="28" t="s">
        <v>11471</v>
      </c>
      <c r="AM237" s="27" t="s">
        <v>11472</v>
      </c>
      <c r="AN237" s="28" t="s">
        <v>8633</v>
      </c>
      <c r="AO237" s="27" t="s">
        <v>11473</v>
      </c>
      <c r="AP237" s="28" t="s">
        <v>11474</v>
      </c>
      <c r="AQ237" s="28" t="s">
        <v>10264</v>
      </c>
    </row>
    <row r="238" spans="1:43" ht="13.5" customHeight="1">
      <c r="A238" s="25" t="s">
        <v>232</v>
      </c>
      <c r="B238" s="26" t="str">
        <f>HYPERLINK("http://flybase.org/reports/"&amp;VLOOKUP(Table3[[#This Row],[gene]],'Flybqse ID for link'!A:B,2,FALSE)&amp;".html",Table3[[#This Row],[gene]])</f>
        <v>CG10175</v>
      </c>
      <c r="C238" s="25">
        <v>0</v>
      </c>
      <c r="D238" s="25" t="str">
        <f>VLOOKUP(A238,'Flybase batch'!$A:$E,2,FALSE)</f>
        <v>-</v>
      </c>
      <c r="E238" s="25">
        <f>COUNTIF('Genes Expressed in larvae only'!A:A,Table3[[#This Row],[gene]])</f>
        <v>0</v>
      </c>
      <c r="F238" s="35" t="str">
        <f>VLOOKUP(A238,'Flybase batch'!$A:$E,3,FALSE)</f>
        <v>metabolic process</v>
      </c>
      <c r="G238" s="35" t="str">
        <f>VLOOKUP(A238,'Flybase batch'!$A:$E,4,FALSE)</f>
        <v>-</v>
      </c>
      <c r="H238" s="35" t="s">
        <v>13538</v>
      </c>
      <c r="I238" s="35" t="s">
        <v>15315</v>
      </c>
      <c r="J238" s="35" t="s">
        <v>9</v>
      </c>
      <c r="K238" s="30" t="str">
        <f>VLOOKUP(A238,'SignalP unique values'!A:D,2,FALSE)</f>
        <v>Y</v>
      </c>
      <c r="L238" s="30" t="str">
        <f>VLOOKUP(A238,'SignalP unique values'!A:D,3,FALSE)</f>
        <v>between 30 and 31</v>
      </c>
      <c r="M238" s="30" t="str">
        <f>VLOOKUP(A238,'SignalP unique values'!A:D,4,FALSE)</f>
        <v>SIA-IAP</v>
      </c>
      <c r="N238" s="26" t="s">
        <v>5804</v>
      </c>
      <c r="O238" s="28">
        <v>-1</v>
      </c>
      <c r="P238" s="27">
        <v>1</v>
      </c>
      <c r="Q238" s="25">
        <v>0</v>
      </c>
      <c r="R238" s="28">
        <v>-1</v>
      </c>
      <c r="S238" s="25">
        <v>0</v>
      </c>
      <c r="T238" s="28">
        <v>-1</v>
      </c>
      <c r="U238" s="28">
        <v>-1</v>
      </c>
      <c r="V238" s="27">
        <v>1</v>
      </c>
      <c r="W238" s="28">
        <v>-1</v>
      </c>
      <c r="X238" s="28">
        <v>-1</v>
      </c>
      <c r="Y238" s="28">
        <v>-1</v>
      </c>
      <c r="Z238" s="28">
        <v>-1</v>
      </c>
      <c r="AA238" s="25">
        <v>0</v>
      </c>
      <c r="AB238" s="27">
        <v>1</v>
      </c>
      <c r="AC238" s="25" t="s">
        <v>6525</v>
      </c>
      <c r="AD238" s="28" t="s">
        <v>6526</v>
      </c>
      <c r="AE238" s="27" t="s">
        <v>6527</v>
      </c>
      <c r="AF238" s="25" t="s">
        <v>6528</v>
      </c>
      <c r="AG238" s="28" t="s">
        <v>6529</v>
      </c>
      <c r="AH238" s="25" t="s">
        <v>6530</v>
      </c>
      <c r="AI238" s="28" t="s">
        <v>6531</v>
      </c>
      <c r="AJ238" s="28" t="s">
        <v>6532</v>
      </c>
      <c r="AK238" s="27" t="s">
        <v>6533</v>
      </c>
      <c r="AL238" s="28" t="s">
        <v>6534</v>
      </c>
      <c r="AM238" s="28" t="s">
        <v>6535</v>
      </c>
      <c r="AN238" s="28" t="s">
        <v>6536</v>
      </c>
      <c r="AO238" s="28" t="s">
        <v>6537</v>
      </c>
      <c r="AP238" s="25" t="s">
        <v>6538</v>
      </c>
      <c r="AQ238" s="27" t="s">
        <v>6539</v>
      </c>
    </row>
    <row r="239" spans="1:43" ht="13.5" customHeight="1">
      <c r="A239" s="25" t="s">
        <v>669</v>
      </c>
      <c r="B239" s="26" t="str">
        <f>HYPERLINK("http://flybase.org/reports/"&amp;VLOOKUP(Table3[[#This Row],[gene]],'Flybqse ID for link'!A:B,2,FALSE)&amp;".html",Table3[[#This Row],[gene]])</f>
        <v>CG4572</v>
      </c>
      <c r="C239" s="25">
        <v>0</v>
      </c>
      <c r="D239" s="25" t="str">
        <f>VLOOKUP(A239,'Flybase batch'!$A:$E,2,FALSE)</f>
        <v>-</v>
      </c>
      <c r="E239" s="25">
        <f>COUNTIF('Genes Expressed in larvae only'!A:A,Table3[[#This Row],[gene]])</f>
        <v>0</v>
      </c>
      <c r="F239" s="35" t="str">
        <f>VLOOKUP(A239,'Flybase batch'!$A:$E,3,FALSE)</f>
        <v>dsRNA transport proteolysis</v>
      </c>
      <c r="G239" s="35" t="str">
        <f>VLOOKUP(A239,'Flybase batch'!$A:$E,4,FALSE)</f>
        <v>-</v>
      </c>
      <c r="H239" s="35" t="s">
        <v>13564</v>
      </c>
      <c r="I239" s="35" t="s">
        <v>15331</v>
      </c>
      <c r="J239" s="35" t="s">
        <v>9</v>
      </c>
      <c r="K239" s="30" t="str">
        <f>VLOOKUP(A239,'SignalP unique values'!A:D,2,FALSE)</f>
        <v>Y</v>
      </c>
      <c r="L239" s="30" t="str">
        <f>VLOOKUP(A239,'SignalP unique values'!A:D,3,FALSE)</f>
        <v>between 26 and 27</v>
      </c>
      <c r="M239" s="30" t="str">
        <f>VLOOKUP(A239,'SignalP unique values'!A:D,4,FALSE)</f>
        <v>VEG-ERP</v>
      </c>
      <c r="N239" s="26" t="s">
        <v>6086</v>
      </c>
      <c r="O239" s="28">
        <v>-1</v>
      </c>
      <c r="P239" s="25">
        <v>0</v>
      </c>
      <c r="Q239" s="25">
        <v>0</v>
      </c>
      <c r="R239" s="27">
        <v>1</v>
      </c>
      <c r="S239" s="25">
        <v>0</v>
      </c>
      <c r="T239" s="27">
        <v>1</v>
      </c>
      <c r="U239" s="25">
        <v>0</v>
      </c>
      <c r="V239" s="25">
        <v>0</v>
      </c>
      <c r="W239" s="28">
        <v>-1</v>
      </c>
      <c r="X239" s="27">
        <v>1</v>
      </c>
      <c r="Y239" s="27">
        <v>1</v>
      </c>
      <c r="Z239" s="28">
        <v>-1</v>
      </c>
      <c r="AA239" s="27">
        <v>1</v>
      </c>
      <c r="AB239" s="28">
        <v>-1</v>
      </c>
      <c r="AC239" s="25" t="s">
        <v>10810</v>
      </c>
      <c r="AD239" s="28" t="s">
        <v>10811</v>
      </c>
      <c r="AE239" s="25" t="s">
        <v>10812</v>
      </c>
      <c r="AF239" s="25" t="s">
        <v>10813</v>
      </c>
      <c r="AG239" s="27" t="s">
        <v>10814</v>
      </c>
      <c r="AH239" s="25" t="s">
        <v>10815</v>
      </c>
      <c r="AI239" s="27" t="s">
        <v>10816</v>
      </c>
      <c r="AJ239" s="25" t="s">
        <v>10817</v>
      </c>
      <c r="AK239" s="25" t="s">
        <v>10818</v>
      </c>
      <c r="AL239" s="28" t="s">
        <v>10819</v>
      </c>
      <c r="AM239" s="27" t="s">
        <v>10820</v>
      </c>
      <c r="AN239" s="27" t="s">
        <v>10821</v>
      </c>
      <c r="AO239" s="28" t="s">
        <v>10822</v>
      </c>
      <c r="AP239" s="27" t="s">
        <v>10823</v>
      </c>
      <c r="AQ239" s="28" t="s">
        <v>10824</v>
      </c>
    </row>
    <row r="240" spans="1:43" ht="13.5" customHeight="1">
      <c r="A240" s="25" t="s">
        <v>508</v>
      </c>
      <c r="B240" s="26" t="str">
        <f>HYPERLINK("http://flybase.org/reports/"&amp;VLOOKUP(Table3[[#This Row],[gene]],'Flybqse ID for link'!A:B,2,FALSE)&amp;".html",Table3[[#This Row],[gene]])</f>
        <v>CG31445</v>
      </c>
      <c r="C240" s="25">
        <v>0</v>
      </c>
      <c r="D240" s="25" t="str">
        <f>VLOOKUP(A240,'Flybase batch'!$A:$E,2,FALSE)</f>
        <v>-</v>
      </c>
      <c r="E240" s="25">
        <f>COUNTIF('Genes Expressed in larvae only'!A:A,Table3[[#This Row],[gene]])</f>
        <v>0</v>
      </c>
      <c r="F240" s="35" t="str">
        <f>VLOOKUP(A240,'Flybase batch'!$A:$E,3,FALSE)</f>
        <v>proteolysis</v>
      </c>
      <c r="G240" s="35" t="str">
        <f>VLOOKUP(A240,'Flybase batch'!$A:$E,4,FALSE)</f>
        <v>integral to membrane</v>
      </c>
      <c r="H240" s="35" t="s">
        <v>13571</v>
      </c>
      <c r="I240" s="35" t="s">
        <v>15310</v>
      </c>
      <c r="J240" s="35" t="s">
        <v>9</v>
      </c>
      <c r="K240" s="30" t="str">
        <f>VLOOKUP(A240,'SignalP unique values'!A:D,2,FALSE)</f>
        <v>Y</v>
      </c>
      <c r="L240" s="30" t="str">
        <f>VLOOKUP(A240,'SignalP unique values'!A:D,3,FALSE)</f>
        <v>between 18 and 19</v>
      </c>
      <c r="M240" s="30" t="str">
        <f>VLOOKUP(A240,'SignalP unique values'!A:D,4,FALSE)</f>
        <v>SVA-NSI</v>
      </c>
      <c r="N240" s="26" t="s">
        <v>6129</v>
      </c>
      <c r="O240" s="28">
        <v>-1</v>
      </c>
      <c r="P240" s="27">
        <v>1</v>
      </c>
      <c r="Q240" s="27">
        <v>1</v>
      </c>
      <c r="R240" s="28">
        <v>-1</v>
      </c>
      <c r="S240" s="27">
        <v>1</v>
      </c>
      <c r="T240" s="28">
        <v>-1</v>
      </c>
      <c r="U240" s="28">
        <v>-1</v>
      </c>
      <c r="V240" s="27">
        <v>1</v>
      </c>
      <c r="W240" s="27">
        <v>1</v>
      </c>
      <c r="X240" s="28">
        <v>-1</v>
      </c>
      <c r="Y240" s="25">
        <v>0</v>
      </c>
      <c r="Z240" s="28">
        <v>-1</v>
      </c>
      <c r="AA240" s="27">
        <v>1</v>
      </c>
      <c r="AB240" s="25">
        <v>0</v>
      </c>
      <c r="AC240" s="25" t="s">
        <v>9650</v>
      </c>
      <c r="AD240" s="28" t="s">
        <v>9651</v>
      </c>
      <c r="AE240" s="27" t="s">
        <v>9652</v>
      </c>
      <c r="AF240" s="27" t="s">
        <v>9653</v>
      </c>
      <c r="AG240" s="28" t="s">
        <v>9654</v>
      </c>
      <c r="AH240" s="27" t="s">
        <v>9655</v>
      </c>
      <c r="AI240" s="28" t="s">
        <v>9656</v>
      </c>
      <c r="AJ240" s="28" t="s">
        <v>7012</v>
      </c>
      <c r="AK240" s="27" t="s">
        <v>9657</v>
      </c>
      <c r="AL240" s="27" t="s">
        <v>9658</v>
      </c>
      <c r="AM240" s="28" t="s">
        <v>7227</v>
      </c>
      <c r="AN240" s="25" t="s">
        <v>9659</v>
      </c>
      <c r="AO240" s="28" t="s">
        <v>9660</v>
      </c>
      <c r="AP240" s="27" t="s">
        <v>9661</v>
      </c>
      <c r="AQ240" s="25" t="s">
        <v>9662</v>
      </c>
    </row>
    <row r="241" spans="1:43" ht="13.5" customHeight="1">
      <c r="A241" s="25" t="s">
        <v>437</v>
      </c>
      <c r="B241" s="26" t="str">
        <f>HYPERLINK("http://flybase.org/reports/"&amp;VLOOKUP(Table3[[#This Row],[gene]],'Flybqse ID for link'!A:B,2,FALSE)&amp;".html",Table3[[#This Row],[gene]])</f>
        <v>CG2772</v>
      </c>
      <c r="C241" s="25">
        <v>0</v>
      </c>
      <c r="D241" s="25" t="str">
        <f>VLOOKUP(A241,'Flybase batch'!$A:$E,2,FALSE)</f>
        <v>-</v>
      </c>
      <c r="E241" s="25">
        <f>COUNTIF('Genes Expressed in larvae only'!A:A,Table3[[#This Row],[gene]])</f>
        <v>0</v>
      </c>
      <c r="F241" s="35" t="str">
        <f>VLOOKUP(A241,'Flybase batch'!$A:$E,3,FALSE)</f>
        <v>lipid metabolic process</v>
      </c>
      <c r="G241" s="35" t="str">
        <f>VLOOKUP(A241,'Flybase batch'!$A:$E,4,FALSE)</f>
        <v>-</v>
      </c>
      <c r="H241" s="35" t="s">
        <v>13541</v>
      </c>
      <c r="I241" s="35" t="s">
        <v>15323</v>
      </c>
      <c r="J241" s="35" t="s">
        <v>9</v>
      </c>
      <c r="K241" s="30" t="str">
        <f>VLOOKUP(A241,'SignalP unique values'!A:D,2,FALSE)</f>
        <v>Y</v>
      </c>
      <c r="L241" s="30" t="str">
        <f>VLOOKUP(A241,'SignalP unique values'!A:D,3,FALSE)</f>
        <v>between 17 and 18</v>
      </c>
      <c r="M241" s="30" t="str">
        <f>VLOOKUP(A241,'SignalP unique values'!A:D,4,FALSE)</f>
        <v>AGA-ADD</v>
      </c>
      <c r="N241" s="26" t="s">
        <v>6119</v>
      </c>
      <c r="O241" s="28">
        <v>-1</v>
      </c>
      <c r="P241" s="28">
        <v>-1</v>
      </c>
      <c r="Q241" s="28">
        <v>-1</v>
      </c>
      <c r="R241" s="27">
        <v>1</v>
      </c>
      <c r="S241" s="28">
        <v>-1</v>
      </c>
      <c r="T241" s="28">
        <v>-1</v>
      </c>
      <c r="U241" s="28">
        <v>-1</v>
      </c>
      <c r="V241" s="27">
        <v>1</v>
      </c>
      <c r="W241" s="28">
        <v>-1</v>
      </c>
      <c r="X241" s="28">
        <v>-1</v>
      </c>
      <c r="Y241" s="25">
        <v>0</v>
      </c>
      <c r="Z241" s="28">
        <v>-1</v>
      </c>
      <c r="AA241" s="28">
        <v>-1</v>
      </c>
      <c r="AB241" s="28">
        <v>-1</v>
      </c>
      <c r="AC241" s="25" t="s">
        <v>9215</v>
      </c>
      <c r="AD241" s="28" t="s">
        <v>9216</v>
      </c>
      <c r="AE241" s="28" t="s">
        <v>6458</v>
      </c>
      <c r="AF241" s="28" t="s">
        <v>7566</v>
      </c>
      <c r="AG241" s="27" t="s">
        <v>9217</v>
      </c>
      <c r="AH241" s="28" t="s">
        <v>8060</v>
      </c>
      <c r="AI241" s="28" t="s">
        <v>9218</v>
      </c>
      <c r="AJ241" s="28" t="s">
        <v>6720</v>
      </c>
      <c r="AK241" s="27" t="s">
        <v>9219</v>
      </c>
      <c r="AL241" s="28" t="s">
        <v>9220</v>
      </c>
      <c r="AM241" s="28" t="s">
        <v>9221</v>
      </c>
      <c r="AN241" s="25" t="s">
        <v>9222</v>
      </c>
      <c r="AO241" s="28" t="s">
        <v>9223</v>
      </c>
      <c r="AP241" s="28" t="s">
        <v>7405</v>
      </c>
      <c r="AQ241" s="28" t="s">
        <v>8403</v>
      </c>
    </row>
    <row r="242" spans="1:43" ht="13.5" customHeight="1">
      <c r="A242" s="25" t="s">
        <v>1455</v>
      </c>
      <c r="B242" s="26" t="str">
        <f>HYPERLINK("http://flybase.org/reports/"&amp;VLOOKUP(Table3[[#This Row],[gene]],'Flybqse ID for link'!A:B,2,FALSE)&amp;".html",Table3[[#This Row],[gene]])</f>
        <v>CG7169</v>
      </c>
      <c r="C242" s="25">
        <v>0</v>
      </c>
      <c r="D242" s="25" t="str">
        <f>VLOOKUP(A242,'Flybase batch'!$A:$E,2,FALSE)</f>
        <v>S1P</v>
      </c>
      <c r="E242" s="25">
        <f>COUNTIF('Genes Expressed in larvae only'!A:A,Table3[[#This Row],[gene]])</f>
        <v>0</v>
      </c>
      <c r="F242" s="35" t="str">
        <f>VLOOKUP(A242,'Flybase batch'!$A:$E,3,FALSE)</f>
        <v>sterol regulatory element binding protein cleavage proteolysis</v>
      </c>
      <c r="G242" s="35" t="str">
        <f>VLOOKUP(A242,'Flybase batch'!$A:$E,4,FALSE)</f>
        <v>-</v>
      </c>
      <c r="H242" s="35" t="s">
        <v>13531</v>
      </c>
      <c r="I242" s="35" t="s">
        <v>15321</v>
      </c>
      <c r="J242" s="35" t="s">
        <v>9</v>
      </c>
      <c r="K242" s="30" t="str">
        <f>VLOOKUP(A242,'SignalP unique values'!A:D,2,FALSE)</f>
        <v>Y</v>
      </c>
      <c r="L242" s="30" t="str">
        <f>VLOOKUP(A242,'SignalP unique values'!A:D,3,FALSE)</f>
        <v>between 18 and 19</v>
      </c>
      <c r="M242" s="30" t="str">
        <f>VLOOKUP(A242,'SignalP unique values'!A:D,4,FALSE)</f>
        <v>LDA-FKT</v>
      </c>
      <c r="N242" s="26" t="s">
        <v>6333</v>
      </c>
      <c r="O242" s="27">
        <v>1</v>
      </c>
      <c r="P242" s="25">
        <v>0</v>
      </c>
      <c r="Q242" s="25">
        <v>0</v>
      </c>
      <c r="R242" s="28">
        <v>-1</v>
      </c>
      <c r="S242" s="25">
        <v>0</v>
      </c>
      <c r="T242" s="28">
        <v>-1</v>
      </c>
      <c r="U242" s="27">
        <v>1</v>
      </c>
      <c r="V242" s="28">
        <v>-1</v>
      </c>
      <c r="W242" s="25">
        <v>0</v>
      </c>
      <c r="X242" s="28">
        <v>-1</v>
      </c>
      <c r="Y242" s="28">
        <v>-1</v>
      </c>
      <c r="Z242" s="27">
        <v>1</v>
      </c>
      <c r="AA242" s="28">
        <v>-1</v>
      </c>
      <c r="AB242" s="25">
        <v>0</v>
      </c>
      <c r="AC242" s="25" t="s">
        <v>12006</v>
      </c>
      <c r="AD242" s="27" t="s">
        <v>12007</v>
      </c>
      <c r="AE242" s="25" t="s">
        <v>12008</v>
      </c>
      <c r="AF242" s="25" t="s">
        <v>12009</v>
      </c>
      <c r="AG242" s="28" t="s">
        <v>12010</v>
      </c>
      <c r="AH242" s="25" t="s">
        <v>12011</v>
      </c>
      <c r="AI242" s="28" t="s">
        <v>12012</v>
      </c>
      <c r="AJ242" s="27" t="s">
        <v>12013</v>
      </c>
      <c r="AK242" s="28" t="s">
        <v>12014</v>
      </c>
      <c r="AL242" s="25" t="s">
        <v>12015</v>
      </c>
      <c r="AM242" s="28" t="s">
        <v>12016</v>
      </c>
      <c r="AN242" s="28" t="s">
        <v>12017</v>
      </c>
      <c r="AO242" s="27" t="s">
        <v>12018</v>
      </c>
      <c r="AP242" s="28" t="s">
        <v>12019</v>
      </c>
      <c r="AQ242" s="25" t="s">
        <v>12020</v>
      </c>
    </row>
    <row r="243" spans="1:43" ht="13.5" customHeight="1">
      <c r="A243" s="25" t="s">
        <v>282</v>
      </c>
      <c r="B243" s="26" t="str">
        <f>HYPERLINK("http://flybase.org/reports/"&amp;VLOOKUP(Table3[[#This Row],[gene]],'Flybqse ID for link'!A:B,2,FALSE)&amp;".html",Table3[[#This Row],[gene]])</f>
        <v>CG3488</v>
      </c>
      <c r="C243" s="25">
        <v>0</v>
      </c>
      <c r="D243" s="25" t="str">
        <f>VLOOKUP(A243,'Flybase batch'!$A:$E,2,FALSE)</f>
        <v>alpha/beta hydrolase2</v>
      </c>
      <c r="E243" s="25">
        <f>COUNTIF('Genes Expressed in larvae only'!A:A,Table3[[#This Row],[gene]])</f>
        <v>0</v>
      </c>
      <c r="F243" s="35" t="str">
        <f>VLOOKUP(A243,'Flybase batch'!$A:$E,3,FALSE)</f>
        <v>lipid metabolic process wing disc development chaeta development</v>
      </c>
      <c r="G243" s="35" t="str">
        <f>VLOOKUP(A243,'Flybase batch'!$A:$E,4,FALSE)</f>
        <v>-</v>
      </c>
      <c r="H243" s="35" t="s">
        <v>13649</v>
      </c>
      <c r="I243" s="35" t="s">
        <v>15322</v>
      </c>
      <c r="J243" s="35" t="s">
        <v>9</v>
      </c>
      <c r="K243" s="30" t="str">
        <f>VLOOKUP(A243,'SignalP unique values'!A:D,2,FALSE)</f>
        <v>Y</v>
      </c>
      <c r="L243" s="30" t="str">
        <f>VLOOKUP(A243,'SignalP unique values'!A:D,3,FALSE)</f>
        <v>between 24 and 25</v>
      </c>
      <c r="M243" s="30" t="str">
        <f>VLOOKUP(A243,'SignalP unique values'!A:D,4,FALSE)</f>
        <v>VHS-QPL</v>
      </c>
      <c r="N243" s="26" t="s">
        <v>6298</v>
      </c>
      <c r="O243" s="27">
        <v>1</v>
      </c>
      <c r="P243" s="27">
        <v>1</v>
      </c>
      <c r="Q243" s="27">
        <v>1</v>
      </c>
      <c r="R243" s="27">
        <v>1</v>
      </c>
      <c r="S243" s="27">
        <v>1</v>
      </c>
      <c r="T243" s="25">
        <v>0</v>
      </c>
      <c r="U243" s="27">
        <v>1</v>
      </c>
      <c r="V243" s="28">
        <v>-1</v>
      </c>
      <c r="W243" s="25">
        <v>0</v>
      </c>
      <c r="X243" s="28">
        <v>-1</v>
      </c>
      <c r="Y243" s="27">
        <v>1</v>
      </c>
      <c r="Z243" s="27">
        <v>1</v>
      </c>
      <c r="AA243" s="28">
        <v>-1</v>
      </c>
      <c r="AB243" s="25">
        <v>0</v>
      </c>
      <c r="AC243" s="25" t="s">
        <v>10273</v>
      </c>
      <c r="AD243" s="27" t="s">
        <v>10274</v>
      </c>
      <c r="AE243" s="27" t="s">
        <v>10275</v>
      </c>
      <c r="AF243" s="27" t="s">
        <v>10276</v>
      </c>
      <c r="AG243" s="27" t="s">
        <v>10277</v>
      </c>
      <c r="AH243" s="27" t="s">
        <v>10278</v>
      </c>
      <c r="AI243" s="25" t="s">
        <v>10279</v>
      </c>
      <c r="AJ243" s="27" t="s">
        <v>10280</v>
      </c>
      <c r="AK243" s="28" t="s">
        <v>10281</v>
      </c>
      <c r="AL243" s="25" t="s">
        <v>10282</v>
      </c>
      <c r="AM243" s="28" t="s">
        <v>10283</v>
      </c>
      <c r="AN243" s="27" t="s">
        <v>10284</v>
      </c>
      <c r="AO243" s="27" t="s">
        <v>10285</v>
      </c>
      <c r="AP243" s="28" t="s">
        <v>10286</v>
      </c>
      <c r="AQ243" s="25" t="s">
        <v>10287</v>
      </c>
    </row>
    <row r="244" spans="1:43" ht="13.5" customHeight="1">
      <c r="A244" s="25" t="s">
        <v>200</v>
      </c>
      <c r="B244" s="26" t="str">
        <f>HYPERLINK("http://flybase.org/reports/"&amp;VLOOKUP(Table3[[#This Row],[gene]],'Flybqse ID for link'!A:B,2,FALSE)&amp;".html",Table3[[#This Row],[gene]])</f>
        <v>CG3810</v>
      </c>
      <c r="C244" s="25">
        <v>0</v>
      </c>
      <c r="D244" s="25" t="str">
        <f>VLOOKUP(A244,'Flybase batch'!$A:$E,2,FALSE)</f>
        <v>Edem1</v>
      </c>
      <c r="E244" s="25">
        <f>COUNTIF('Genes Expressed in larvae only'!A:A,Table3[[#This Row],[gene]])</f>
        <v>0</v>
      </c>
      <c r="F244" s="35" t="str">
        <f>VLOOKUP(A244,'Flybase batch'!$A:$E,3,FALSE)</f>
        <v>determination of adult lifespan endoplasmic reticulum unfolded protein response ER-associated protein catabolic process</v>
      </c>
      <c r="G244" s="35" t="str">
        <f>VLOOKUP(A244,'Flybase batch'!$A:$E,4,FALSE)</f>
        <v>membrane</v>
      </c>
      <c r="H244" s="35" t="s">
        <v>13655</v>
      </c>
      <c r="I244" s="35" t="s">
        <v>15308</v>
      </c>
      <c r="J244" s="35" t="s">
        <v>9</v>
      </c>
      <c r="K244" s="30" t="str">
        <f>VLOOKUP(A244,'SignalP unique values'!A:D,2,FALSE)</f>
        <v>Y</v>
      </c>
      <c r="L244" s="30" t="str">
        <f>VLOOKUP(A244,'SignalP unique values'!A:D,3,FALSE)</f>
        <v>between 29 and 30</v>
      </c>
      <c r="M244" s="30" t="str">
        <f>VLOOKUP(A244,'SignalP unique values'!A:D,4,FALSE)</f>
        <v>VSG-QKQ</v>
      </c>
      <c r="N244" s="26" t="s">
        <v>6068</v>
      </c>
      <c r="O244" s="28">
        <v>-1</v>
      </c>
      <c r="P244" s="25">
        <v>0</v>
      </c>
      <c r="Q244" s="25">
        <v>0</v>
      </c>
      <c r="R244" s="28">
        <v>-1</v>
      </c>
      <c r="S244" s="28">
        <v>-1</v>
      </c>
      <c r="T244" s="28">
        <v>-1</v>
      </c>
      <c r="U244" s="27">
        <v>1</v>
      </c>
      <c r="V244" s="28">
        <v>-1</v>
      </c>
      <c r="W244" s="27">
        <v>1</v>
      </c>
      <c r="X244" s="25">
        <v>0</v>
      </c>
      <c r="Y244" s="25">
        <v>0</v>
      </c>
      <c r="Z244" s="25">
        <v>0</v>
      </c>
      <c r="AA244" s="25">
        <v>0</v>
      </c>
      <c r="AB244" s="27">
        <v>1</v>
      </c>
      <c r="AC244" s="25" t="s">
        <v>10412</v>
      </c>
      <c r="AD244" s="28" t="s">
        <v>10413</v>
      </c>
      <c r="AE244" s="25" t="s">
        <v>10414</v>
      </c>
      <c r="AF244" s="25" t="s">
        <v>10415</v>
      </c>
      <c r="AG244" s="28" t="s">
        <v>10416</v>
      </c>
      <c r="AH244" s="28" t="s">
        <v>10417</v>
      </c>
      <c r="AI244" s="28" t="s">
        <v>10418</v>
      </c>
      <c r="AJ244" s="27" t="s">
        <v>10419</v>
      </c>
      <c r="AK244" s="28" t="s">
        <v>10420</v>
      </c>
      <c r="AL244" s="27" t="s">
        <v>10421</v>
      </c>
      <c r="AM244" s="25" t="s">
        <v>10422</v>
      </c>
      <c r="AN244" s="25" t="s">
        <v>10423</v>
      </c>
      <c r="AO244" s="25" t="s">
        <v>10424</v>
      </c>
      <c r="AP244" s="25" t="s">
        <v>10425</v>
      </c>
      <c r="AQ244" s="27" t="s">
        <v>10426</v>
      </c>
    </row>
    <row r="245" spans="1:43" ht="13.5" customHeight="1">
      <c r="A245" s="25" t="s">
        <v>583</v>
      </c>
      <c r="B245" s="26" t="str">
        <f>HYPERLINK("http://flybase.org/reports/"&amp;VLOOKUP(Table3[[#This Row],[gene]],'Flybqse ID for link'!A:B,2,FALSE)&amp;".html",Table3[[#This Row],[gene]])</f>
        <v>CG13374</v>
      </c>
      <c r="C245" s="25">
        <v>0</v>
      </c>
      <c r="D245" s="25" t="str">
        <f>VLOOKUP(A245,'Flybase batch'!$A:$E,2,FALSE)</f>
        <v>pepsinogen-like</v>
      </c>
      <c r="E245" s="25">
        <f>COUNTIF('Genes Expressed in larvae only'!A:A,Table3[[#This Row],[gene]])</f>
        <v>0</v>
      </c>
      <c r="F245" s="35" t="str">
        <f>VLOOKUP(A245,'Flybase batch'!$A:$E,3,FALSE)</f>
        <v>proteolysis</v>
      </c>
      <c r="G245" s="35" t="str">
        <f>VLOOKUP(A245,'Flybase batch'!$A:$E,4,FALSE)</f>
        <v>-</v>
      </c>
      <c r="H245" s="35" t="s">
        <v>13533</v>
      </c>
      <c r="I245" s="35" t="s">
        <v>15311</v>
      </c>
      <c r="J245" s="35" t="s">
        <v>9</v>
      </c>
      <c r="K245" s="30" t="str">
        <f>VLOOKUP(A245,'SignalP unique values'!A:D,2,FALSE)</f>
        <v>Y</v>
      </c>
      <c r="L245" s="30" t="str">
        <f>VLOOKUP(A245,'SignalP unique values'!A:D,3,FALSE)</f>
        <v>between 24 and 25</v>
      </c>
      <c r="M245" s="30" t="str">
        <f>VLOOKUP(A245,'SignalP unique values'!A:D,4,FALSE)</f>
        <v>ANS-TLR</v>
      </c>
      <c r="N245" s="26" t="s">
        <v>6128</v>
      </c>
      <c r="O245" s="28">
        <v>-1</v>
      </c>
      <c r="P245" s="28">
        <v>-1</v>
      </c>
      <c r="Q245" s="28">
        <v>-1</v>
      </c>
      <c r="R245" s="27">
        <v>1</v>
      </c>
      <c r="S245" s="25">
        <v>0</v>
      </c>
      <c r="T245" s="28">
        <v>-1</v>
      </c>
      <c r="U245" s="28">
        <v>-1</v>
      </c>
      <c r="V245" s="28">
        <v>-1</v>
      </c>
      <c r="W245" s="28">
        <v>-1</v>
      </c>
      <c r="X245" s="28">
        <v>-1</v>
      </c>
      <c r="Y245" s="28">
        <v>-1</v>
      </c>
      <c r="Z245" s="28">
        <v>-1</v>
      </c>
      <c r="AA245" s="28">
        <v>-1</v>
      </c>
      <c r="AB245" s="28">
        <v>-1</v>
      </c>
      <c r="AC245" s="25" t="s">
        <v>7785</v>
      </c>
      <c r="AD245" s="28" t="s">
        <v>6596</v>
      </c>
      <c r="AE245" s="28" t="s">
        <v>7786</v>
      </c>
      <c r="AF245" s="28" t="s">
        <v>7787</v>
      </c>
      <c r="AG245" s="27" t="s">
        <v>7788</v>
      </c>
      <c r="AH245" s="25" t="s">
        <v>7789</v>
      </c>
      <c r="AI245" s="28" t="s">
        <v>7790</v>
      </c>
      <c r="AJ245" s="28" t="s">
        <v>7791</v>
      </c>
      <c r="AK245" s="28" t="s">
        <v>6424</v>
      </c>
      <c r="AL245" s="28" t="s">
        <v>7792</v>
      </c>
      <c r="AM245" s="28" t="s">
        <v>7406</v>
      </c>
      <c r="AN245" s="28" t="s">
        <v>7793</v>
      </c>
      <c r="AO245" s="28" t="s">
        <v>7794</v>
      </c>
      <c r="AP245" s="28" t="s">
        <v>6596</v>
      </c>
      <c r="AQ245" s="28" t="s">
        <v>7795</v>
      </c>
    </row>
    <row r="246" spans="1:43" ht="13.5" customHeight="1">
      <c r="A246" s="25" t="s">
        <v>614</v>
      </c>
      <c r="B246" s="26" t="str">
        <f>HYPERLINK("http://flybase.org/reports/"&amp;VLOOKUP(Table3[[#This Row],[gene]],'Flybqse ID for link'!A:B,2,FALSE)&amp;".html",Table3[[#This Row],[gene]])</f>
        <v>CG6508</v>
      </c>
      <c r="C246" s="25">
        <v>0</v>
      </c>
      <c r="D246" s="25" t="str">
        <f>VLOOKUP(A246,'Flybase batch'!$A:$E,2,FALSE)</f>
        <v>-</v>
      </c>
      <c r="E246" s="25">
        <f>COUNTIF('Genes Expressed in larvae only'!A:A,Table3[[#This Row],[gene]])</f>
        <v>0</v>
      </c>
      <c r="F246" s="35" t="str">
        <f>VLOOKUP(A246,'Flybase batch'!$A:$E,3,FALSE)</f>
        <v>proteolysis</v>
      </c>
      <c r="G246" s="35" t="str">
        <f>VLOOKUP(A246,'Flybase batch'!$A:$E,4,FALSE)</f>
        <v>-</v>
      </c>
      <c r="H246" s="35" t="s">
        <v>13533</v>
      </c>
      <c r="I246" s="35" t="s">
        <v>15311</v>
      </c>
      <c r="J246" s="35" t="s">
        <v>9</v>
      </c>
      <c r="K246" s="30" t="str">
        <f>VLOOKUP(A246,'SignalP unique values'!A:D,2,FALSE)</f>
        <v>Y</v>
      </c>
      <c r="L246" s="30" t="str">
        <f>VLOOKUP(A246,'SignalP unique values'!A:D,3,FALSE)</f>
        <v>between 21 and 22</v>
      </c>
      <c r="M246" s="30" t="str">
        <f>VLOOKUP(A246,'SignalP unique values'!A:D,4,FALSE)</f>
        <v>SMG-QLR</v>
      </c>
      <c r="N246" s="26" t="s">
        <v>5861</v>
      </c>
      <c r="O246" s="25">
        <v>0</v>
      </c>
      <c r="P246" s="25">
        <v>0</v>
      </c>
      <c r="Q246" s="25">
        <v>0</v>
      </c>
      <c r="R246" s="25">
        <v>0</v>
      </c>
      <c r="S246" s="25">
        <v>0</v>
      </c>
      <c r="T246" s="28">
        <v>-1</v>
      </c>
      <c r="U246" s="25">
        <v>0</v>
      </c>
      <c r="V246" s="25">
        <v>0</v>
      </c>
      <c r="W246" s="25">
        <v>0</v>
      </c>
      <c r="X246" s="25">
        <v>0</v>
      </c>
      <c r="Y246" s="25">
        <v>0</v>
      </c>
      <c r="Z246" s="25">
        <v>0</v>
      </c>
      <c r="AA246" s="25">
        <v>0</v>
      </c>
      <c r="AB246" s="25">
        <v>0</v>
      </c>
      <c r="AC246" s="25" t="s">
        <v>11820</v>
      </c>
      <c r="AD246" s="25" t="s">
        <v>6478</v>
      </c>
      <c r="AE246" s="25" t="s">
        <v>8403</v>
      </c>
      <c r="AF246" s="25" t="s">
        <v>7417</v>
      </c>
      <c r="AG246" s="25" t="s">
        <v>7455</v>
      </c>
      <c r="AH246" s="25" t="s">
        <v>8345</v>
      </c>
      <c r="AI246" s="28" t="s">
        <v>6556</v>
      </c>
      <c r="AJ246" s="25" t="s">
        <v>11821</v>
      </c>
      <c r="AK246" s="25" t="s">
        <v>6426</v>
      </c>
      <c r="AL246" s="25" t="s">
        <v>6876</v>
      </c>
      <c r="AM246" s="25" t="s">
        <v>7628</v>
      </c>
      <c r="AN246" s="25" t="s">
        <v>6996</v>
      </c>
      <c r="AO246" s="25" t="s">
        <v>11822</v>
      </c>
      <c r="AP246" s="25" t="s">
        <v>11823</v>
      </c>
      <c r="AQ246" s="25" t="s">
        <v>6598</v>
      </c>
    </row>
    <row r="247" spans="1:43" ht="13.5" customHeight="1">
      <c r="A247" s="25" t="s">
        <v>1050</v>
      </c>
      <c r="B247" s="26" t="str">
        <f>HYPERLINK("http://flybase.org/reports/"&amp;VLOOKUP(Table3[[#This Row],[gene]],'Flybqse ID for link'!A:B,2,FALSE)&amp;".html",Table3[[#This Row],[gene]])</f>
        <v>CG12350</v>
      </c>
      <c r="C247" s="25">
        <v>0</v>
      </c>
      <c r="D247" s="25" t="str">
        <f>VLOOKUP(A247,'Flybase batch'!$A:$E,2,FALSE)</f>
        <v>lambdaTry</v>
      </c>
      <c r="E247" s="25">
        <f>COUNTIF('Genes Expressed in larvae only'!A:A,Table3[[#This Row],[gene]])</f>
        <v>0</v>
      </c>
      <c r="F247" s="35" t="str">
        <f>VLOOKUP(A247,'Flybase batch'!$A:$E,3,FALSE)</f>
        <v>proteolysis</v>
      </c>
      <c r="G247" s="35" t="str">
        <f>VLOOKUP(A247,'Flybase batch'!$A:$E,4,FALSE)</f>
        <v>-</v>
      </c>
      <c r="H247" s="35" t="s">
        <v>13531</v>
      </c>
      <c r="I247" s="35" t="s">
        <v>15321</v>
      </c>
      <c r="J247" s="35" t="s">
        <v>13842</v>
      </c>
      <c r="K247" s="30" t="str">
        <f>VLOOKUP(A247,'SignalP unique values'!A:D,2,FALSE)</f>
        <v>Y</v>
      </c>
      <c r="L247" s="30" t="str">
        <f>VLOOKUP(A247,'SignalP unique values'!A:D,3,FALSE)</f>
        <v>between 18 and 19</v>
      </c>
      <c r="M247" s="30" t="str">
        <f>VLOOKUP(A247,'SignalP unique values'!A:D,4,FALSE)</f>
        <v>SLA-DPI</v>
      </c>
      <c r="N247" s="26" t="s">
        <v>6011</v>
      </c>
      <c r="O247" s="28">
        <v>-1</v>
      </c>
      <c r="P247" s="28">
        <v>-1</v>
      </c>
      <c r="Q247" s="28">
        <v>-1</v>
      </c>
      <c r="R247" s="27">
        <v>1</v>
      </c>
      <c r="S247" s="28">
        <v>-1</v>
      </c>
      <c r="T247" s="28">
        <v>-1</v>
      </c>
      <c r="U247" s="28">
        <v>-1</v>
      </c>
      <c r="V247" s="28">
        <v>-1</v>
      </c>
      <c r="W247" s="28">
        <v>-1</v>
      </c>
      <c r="X247" s="28">
        <v>-1</v>
      </c>
      <c r="Y247" s="28">
        <v>-1</v>
      </c>
      <c r="Z247" s="28">
        <v>-1</v>
      </c>
      <c r="AA247" s="28">
        <v>-1</v>
      </c>
      <c r="AB247" s="28">
        <v>-1</v>
      </c>
      <c r="AC247" s="25" t="s">
        <v>7561</v>
      </c>
      <c r="AD247" s="28" t="s">
        <v>7023</v>
      </c>
      <c r="AE247" s="28" t="s">
        <v>7562</v>
      </c>
      <c r="AF247" s="28" t="s">
        <v>6727</v>
      </c>
      <c r="AG247" s="27" t="s">
        <v>7563</v>
      </c>
      <c r="AH247" s="28" t="s">
        <v>7564</v>
      </c>
      <c r="AI247" s="28" t="s">
        <v>7565</v>
      </c>
      <c r="AJ247" s="28" t="s">
        <v>6457</v>
      </c>
      <c r="AK247" s="28" t="s">
        <v>7251</v>
      </c>
      <c r="AL247" s="28" t="s">
        <v>6676</v>
      </c>
      <c r="AM247" s="28" t="s">
        <v>7566</v>
      </c>
      <c r="AN247" s="28" t="s">
        <v>7567</v>
      </c>
      <c r="AO247" s="28" t="s">
        <v>7568</v>
      </c>
      <c r="AP247" s="28" t="s">
        <v>7569</v>
      </c>
      <c r="AQ247" s="28" t="s">
        <v>6454</v>
      </c>
    </row>
    <row r="248" spans="1:43" ht="13.5" customHeight="1">
      <c r="A248" s="25" t="s">
        <v>222</v>
      </c>
      <c r="B248" s="26" t="str">
        <f>HYPERLINK("http://flybase.org/reports/"&amp;VLOOKUP(Table3[[#This Row],[gene]],'Flybqse ID for link'!A:B,2,FALSE)&amp;".html",Table3[[#This Row],[gene]])</f>
        <v>CG9468</v>
      </c>
      <c r="C248" s="25">
        <v>0</v>
      </c>
      <c r="D248" s="25" t="str">
        <f>VLOOKUP(A248,'Flybase batch'!$A:$E,2,FALSE)</f>
        <v>-</v>
      </c>
      <c r="E248" s="25">
        <f>COUNTIF('Genes Expressed in larvae only'!A:A,Table3[[#This Row],[gene]])</f>
        <v>0</v>
      </c>
      <c r="F248" s="35" t="str">
        <f>VLOOKUP(A248,'Flybase batch'!$A:$E,3,FALSE)</f>
        <v>mannose metabolic process</v>
      </c>
      <c r="G248" s="35" t="str">
        <f>VLOOKUP(A248,'Flybase batch'!$A:$E,4,FALSE)</f>
        <v>lysosome</v>
      </c>
      <c r="H248" s="35" t="s">
        <v>13683</v>
      </c>
      <c r="I248" s="35" t="s">
        <v>15308</v>
      </c>
      <c r="J248" s="35" t="s">
        <v>9</v>
      </c>
      <c r="K248" s="30" t="str">
        <f>VLOOKUP(A248,'SignalP unique values'!A:D,2,FALSE)</f>
        <v>Y</v>
      </c>
      <c r="L248" s="30" t="str">
        <f>VLOOKUP(A248,'SignalP unique values'!A:D,3,FALSE)</f>
        <v>between 20 and 21</v>
      </c>
      <c r="M248" s="30" t="str">
        <f>VLOOKUP(A248,'SignalP unique values'!A:D,4,FALSE)</f>
        <v>VRP-SEE</v>
      </c>
      <c r="N248" s="26" t="s">
        <v>6213</v>
      </c>
      <c r="O248" s="28">
        <v>-1</v>
      </c>
      <c r="P248" s="28">
        <v>-1</v>
      </c>
      <c r="Q248" s="28">
        <v>-1</v>
      </c>
      <c r="R248" s="27">
        <v>1</v>
      </c>
      <c r="S248" s="28">
        <v>-1</v>
      </c>
      <c r="T248" s="28">
        <v>-1</v>
      </c>
      <c r="U248" s="28">
        <v>-1</v>
      </c>
      <c r="V248" s="28">
        <v>-1</v>
      </c>
      <c r="W248" s="28">
        <v>-1</v>
      </c>
      <c r="X248" s="28">
        <v>-1</v>
      </c>
      <c r="Y248" s="28">
        <v>-1</v>
      </c>
      <c r="Z248" s="28">
        <v>-1</v>
      </c>
      <c r="AA248" s="28">
        <v>-1</v>
      </c>
      <c r="AB248" s="28">
        <v>-1</v>
      </c>
      <c r="AC248" s="25" t="s">
        <v>12906</v>
      </c>
      <c r="AD248" s="28" t="s">
        <v>6792</v>
      </c>
      <c r="AE248" s="28" t="s">
        <v>9620</v>
      </c>
      <c r="AF248" s="28" t="s">
        <v>7385</v>
      </c>
      <c r="AG248" s="27" t="s">
        <v>12907</v>
      </c>
      <c r="AH248" s="28" t="s">
        <v>6792</v>
      </c>
      <c r="AI248" s="28" t="s">
        <v>6873</v>
      </c>
      <c r="AJ248" s="28" t="s">
        <v>6453</v>
      </c>
      <c r="AK248" s="28" t="s">
        <v>12908</v>
      </c>
      <c r="AL248" s="28" t="s">
        <v>7648</v>
      </c>
      <c r="AM248" s="28" t="s">
        <v>6646</v>
      </c>
      <c r="AN248" s="28" t="s">
        <v>9186</v>
      </c>
      <c r="AO248" s="28" t="s">
        <v>7123</v>
      </c>
      <c r="AP248" s="28" t="s">
        <v>12909</v>
      </c>
      <c r="AQ248" s="28" t="s">
        <v>7417</v>
      </c>
    </row>
    <row r="249" spans="1:43" ht="13.5" customHeight="1">
      <c r="A249" s="25" t="s">
        <v>172</v>
      </c>
      <c r="B249" s="26" t="str">
        <f>HYPERLINK("http://flybase.org/reports/"&amp;VLOOKUP(Table3[[#This Row],[gene]],'Flybqse ID for link'!A:B,2,FALSE)&amp;".html",Table3[[#This Row],[gene]])</f>
        <v>CG6429</v>
      </c>
      <c r="C249" s="25">
        <v>0</v>
      </c>
      <c r="D249" s="25" t="str">
        <f>VLOOKUP(A249,'Flybase batch'!$A:$E,2,FALSE)</f>
        <v>-</v>
      </c>
      <c r="E249" s="25">
        <f>COUNTIF('Genes Expressed in larvae only'!A:A,Table3[[#This Row],[gene]])</f>
        <v>0</v>
      </c>
      <c r="F249" s="35" t="str">
        <f>VLOOKUP(A249,'Flybase batch'!$A:$E,3,FALSE)</f>
        <v>-</v>
      </c>
      <c r="G249" s="35" t="str">
        <f>VLOOKUP(A249,'Flybase batch'!$A:$E,4,FALSE)</f>
        <v>-</v>
      </c>
      <c r="H249" s="35" t="s">
        <v>13590</v>
      </c>
      <c r="I249" s="35" t="s">
        <v>15324</v>
      </c>
      <c r="J249" s="35" t="s">
        <v>9</v>
      </c>
      <c r="K249" s="30" t="str">
        <f>VLOOKUP(A249,'SignalP unique values'!A:D,2,FALSE)</f>
        <v>Y</v>
      </c>
      <c r="L249" s="30" t="str">
        <f>VLOOKUP(A249,'SignalP unique values'!A:D,3,FALSE)</f>
        <v>between 22 and 23</v>
      </c>
      <c r="M249" s="30" t="str">
        <f>VLOOKUP(A249,'SignalP unique values'!A:D,4,FALSE)</f>
        <v>VQA-EVQ</v>
      </c>
      <c r="N249" s="26" t="s">
        <v>6403</v>
      </c>
      <c r="O249" s="28">
        <v>-1</v>
      </c>
      <c r="P249" s="27">
        <v>1</v>
      </c>
      <c r="Q249" s="27">
        <v>1</v>
      </c>
      <c r="R249" s="28">
        <v>-1</v>
      </c>
      <c r="S249" s="28">
        <v>-1</v>
      </c>
      <c r="T249" s="28">
        <v>-1</v>
      </c>
      <c r="U249" s="28">
        <v>-1</v>
      </c>
      <c r="V249" s="28">
        <v>-1</v>
      </c>
      <c r="W249" s="28">
        <v>-1</v>
      </c>
      <c r="X249" s="28">
        <v>-1</v>
      </c>
      <c r="Y249" s="28">
        <v>-1</v>
      </c>
      <c r="Z249" s="28">
        <v>-1</v>
      </c>
      <c r="AA249" s="27">
        <v>1</v>
      </c>
      <c r="AB249" s="28">
        <v>-1</v>
      </c>
      <c r="AC249" s="25" t="s">
        <v>11748</v>
      </c>
      <c r="AD249" s="28" t="s">
        <v>7544</v>
      </c>
      <c r="AE249" s="27" t="s">
        <v>11749</v>
      </c>
      <c r="AF249" s="27" t="s">
        <v>11750</v>
      </c>
      <c r="AG249" s="28" t="s">
        <v>11751</v>
      </c>
      <c r="AH249" s="28" t="s">
        <v>11752</v>
      </c>
      <c r="AI249" s="28" t="s">
        <v>7928</v>
      </c>
      <c r="AJ249" s="28" t="s">
        <v>6648</v>
      </c>
      <c r="AK249" s="28" t="s">
        <v>7717</v>
      </c>
      <c r="AL249" s="28" t="s">
        <v>6435</v>
      </c>
      <c r="AM249" s="28" t="s">
        <v>6772</v>
      </c>
      <c r="AN249" s="28" t="s">
        <v>9844</v>
      </c>
      <c r="AO249" s="28" t="s">
        <v>9785</v>
      </c>
      <c r="AP249" s="27" t="s">
        <v>11753</v>
      </c>
      <c r="AQ249" s="28" t="s">
        <v>9875</v>
      </c>
    </row>
    <row r="250" spans="1:43" ht="13.5" customHeight="1">
      <c r="A250" s="25" t="s">
        <v>214</v>
      </c>
      <c r="B250" s="26" t="str">
        <f>HYPERLINK("http://flybase.org/reports/"&amp;VLOOKUP(Table3[[#This Row],[gene]],'Flybqse ID for link'!A:B,2,FALSE)&amp;".html",Table3[[#This Row],[gene]])</f>
        <v>CG6206</v>
      </c>
      <c r="C250" s="25">
        <v>0</v>
      </c>
      <c r="D250" s="25" t="str">
        <f>VLOOKUP(A250,'Flybase batch'!$A:$E,2,FALSE)</f>
        <v>Lysosomal alpha-mannosidase</v>
      </c>
      <c r="E250" s="25">
        <f>COUNTIF('Genes Expressed in larvae only'!A:A,Table3[[#This Row],[gene]])</f>
        <v>0</v>
      </c>
      <c r="F250" s="35" t="str">
        <f>VLOOKUP(A250,'Flybase batch'!$A:$E,3,FALSE)</f>
        <v>mannose metabolic process</v>
      </c>
      <c r="G250" s="35" t="str">
        <f>VLOOKUP(A250,'Flybase batch'!$A:$E,4,FALSE)</f>
        <v>lysosome extracellular region</v>
      </c>
      <c r="H250" s="35" t="s">
        <v>13693</v>
      </c>
      <c r="I250" s="35" t="s">
        <v>15308</v>
      </c>
      <c r="J250" s="35" t="s">
        <v>9</v>
      </c>
      <c r="K250" s="30" t="str">
        <f>VLOOKUP(A250,'SignalP unique values'!A:D,2,FALSE)</f>
        <v>Y</v>
      </c>
      <c r="L250" s="30" t="str">
        <f>VLOOKUP(A250,'SignalP unique values'!A:D,3,FALSE)</f>
        <v>between 24 and 25</v>
      </c>
      <c r="M250" s="30" t="str">
        <f>VLOOKUP(A250,'SignalP unique values'!A:D,4,FALSE)</f>
        <v>ADL-RSI</v>
      </c>
      <c r="N250" s="26" t="s">
        <v>6163</v>
      </c>
      <c r="O250" s="25">
        <v>0</v>
      </c>
      <c r="P250" s="27">
        <v>1</v>
      </c>
      <c r="Q250" s="28">
        <v>-1</v>
      </c>
      <c r="R250" s="27">
        <v>1</v>
      </c>
      <c r="S250" s="28">
        <v>-1</v>
      </c>
      <c r="T250" s="28">
        <v>-1</v>
      </c>
      <c r="U250" s="28">
        <v>-1</v>
      </c>
      <c r="V250" s="28">
        <v>-1</v>
      </c>
      <c r="W250" s="28">
        <v>-1</v>
      </c>
      <c r="X250" s="28">
        <v>-1</v>
      </c>
      <c r="Y250" s="27">
        <v>1</v>
      </c>
      <c r="Z250" s="25">
        <v>0</v>
      </c>
      <c r="AA250" s="27">
        <v>1</v>
      </c>
      <c r="AB250" s="28">
        <v>-1</v>
      </c>
      <c r="AC250" s="25" t="s">
        <v>11542</v>
      </c>
      <c r="AD250" s="25" t="s">
        <v>11543</v>
      </c>
      <c r="AE250" s="27" t="s">
        <v>11544</v>
      </c>
      <c r="AF250" s="28" t="s">
        <v>11545</v>
      </c>
      <c r="AG250" s="27" t="s">
        <v>11546</v>
      </c>
      <c r="AH250" s="28" t="s">
        <v>11547</v>
      </c>
      <c r="AI250" s="28" t="s">
        <v>11548</v>
      </c>
      <c r="AJ250" s="28" t="s">
        <v>11549</v>
      </c>
      <c r="AK250" s="28" t="s">
        <v>11550</v>
      </c>
      <c r="AL250" s="28" t="s">
        <v>11551</v>
      </c>
      <c r="AM250" s="28" t="s">
        <v>11552</v>
      </c>
      <c r="AN250" s="27" t="s">
        <v>11553</v>
      </c>
      <c r="AO250" s="25" t="s">
        <v>11554</v>
      </c>
      <c r="AP250" s="27" t="s">
        <v>11555</v>
      </c>
      <c r="AQ250" s="28" t="s">
        <v>11556</v>
      </c>
    </row>
    <row r="251" spans="1:43" ht="13.5" customHeight="1">
      <c r="A251" s="25" t="s">
        <v>1206</v>
      </c>
      <c r="B251" s="26" t="str">
        <f>HYPERLINK("http://flybase.org/reports/"&amp;VLOOKUP(Table3[[#This Row],[gene]],'Flybqse ID for link'!A:B,2,FALSE)&amp;".html",Table3[[#This Row],[gene]])</f>
        <v>CG30025</v>
      </c>
      <c r="C251" s="25">
        <v>0</v>
      </c>
      <c r="D251" s="25" t="str">
        <f>VLOOKUP(A251,'Flybase batch'!$A:$E,2,FALSE)</f>
        <v>-</v>
      </c>
      <c r="E251" s="25">
        <f>COUNTIF('Genes Expressed in larvae only'!A:A,Table3[[#This Row],[gene]])</f>
        <v>0</v>
      </c>
      <c r="F251" s="35" t="str">
        <f>VLOOKUP(A251,'Flybase batch'!$A:$E,3,FALSE)</f>
        <v>proteolysis</v>
      </c>
      <c r="G251" s="35" t="str">
        <f>VLOOKUP(A251,'Flybase batch'!$A:$E,4,FALSE)</f>
        <v>extracellular region</v>
      </c>
      <c r="H251" s="35" t="s">
        <v>13530</v>
      </c>
      <c r="I251" s="35" t="s">
        <v>15321</v>
      </c>
      <c r="J251" s="35" t="s">
        <v>9</v>
      </c>
      <c r="K251" s="30" t="str">
        <f>VLOOKUP(A251,'SignalP unique values'!A:D,2,FALSE)</f>
        <v>Y</v>
      </c>
      <c r="L251" s="30" t="str">
        <f>VLOOKUP(A251,'SignalP unique values'!A:D,3,FALSE)</f>
        <v>between 16 and 17</v>
      </c>
      <c r="M251" s="30" t="str">
        <f>VLOOKUP(A251,'SignalP unique values'!A:D,4,FALSE)</f>
        <v>ALG-GTV</v>
      </c>
      <c r="N251" s="26" t="s">
        <v>5792</v>
      </c>
      <c r="O251" s="25">
        <v>0</v>
      </c>
      <c r="P251" s="25">
        <v>0</v>
      </c>
      <c r="Q251" s="25">
        <v>0</v>
      </c>
      <c r="R251" s="27">
        <v>1</v>
      </c>
      <c r="S251" s="25">
        <v>0</v>
      </c>
      <c r="T251" s="28">
        <v>-1</v>
      </c>
      <c r="U251" s="25">
        <v>0</v>
      </c>
      <c r="V251" s="25">
        <v>0</v>
      </c>
      <c r="W251" s="25">
        <v>0</v>
      </c>
      <c r="X251" s="25">
        <v>0</v>
      </c>
      <c r="Y251" s="25">
        <v>0</v>
      </c>
      <c r="Z251" s="25">
        <v>0</v>
      </c>
      <c r="AA251" s="25">
        <v>0</v>
      </c>
      <c r="AB251" s="25">
        <v>0</v>
      </c>
      <c r="AC251" s="25" t="s">
        <v>7570</v>
      </c>
      <c r="AD251" s="25" t="s">
        <v>7571</v>
      </c>
      <c r="AE251" s="25" t="s">
        <v>7572</v>
      </c>
      <c r="AF251" s="25" t="s">
        <v>7229</v>
      </c>
      <c r="AG251" s="27" t="s">
        <v>7573</v>
      </c>
      <c r="AH251" s="25" t="s">
        <v>6429</v>
      </c>
      <c r="AI251" s="28" t="s">
        <v>7574</v>
      </c>
      <c r="AJ251" s="25" t="s">
        <v>7575</v>
      </c>
      <c r="AK251" s="25" t="s">
        <v>6562</v>
      </c>
      <c r="AL251" s="25" t="s">
        <v>7576</v>
      </c>
      <c r="AM251" s="25" t="s">
        <v>7577</v>
      </c>
      <c r="AN251" s="25" t="s">
        <v>7578</v>
      </c>
      <c r="AO251" s="25" t="s">
        <v>7579</v>
      </c>
      <c r="AP251" s="25" t="s">
        <v>7580</v>
      </c>
      <c r="AQ251" s="25" t="s">
        <v>7581</v>
      </c>
    </row>
    <row r="252" spans="1:43" ht="13.5" customHeight="1">
      <c r="A252" s="25" t="s">
        <v>1210</v>
      </c>
      <c r="B252" s="26" t="str">
        <f>HYPERLINK("http://flybase.org/reports/"&amp;VLOOKUP(Table3[[#This Row],[gene]],'Flybqse ID for link'!A:B,2,FALSE)&amp;".html",Table3[[#This Row],[gene]])</f>
        <v>CG30031</v>
      </c>
      <c r="C252" s="25">
        <v>0</v>
      </c>
      <c r="D252" s="25" t="str">
        <f>VLOOKUP(A252,'Flybase batch'!$A:$E,2,FALSE)</f>
        <v>-</v>
      </c>
      <c r="E252" s="25">
        <f>COUNTIF('Genes Expressed in larvae only'!A:A,Table3[[#This Row],[gene]])</f>
        <v>0</v>
      </c>
      <c r="F252" s="35" t="str">
        <f>VLOOKUP(A252,'Flybase batch'!$A:$E,3,FALSE)</f>
        <v>proteolysis</v>
      </c>
      <c r="G252" s="35" t="str">
        <f>VLOOKUP(A252,'Flybase batch'!$A:$E,4,FALSE)</f>
        <v>extracellular region</v>
      </c>
      <c r="H252" s="35" t="s">
        <v>13530</v>
      </c>
      <c r="I252" s="35" t="s">
        <v>15321</v>
      </c>
      <c r="J252" s="35" t="s">
        <v>9</v>
      </c>
      <c r="K252" s="30" t="str">
        <f>VLOOKUP(A252,'SignalP unique values'!A:D,2,FALSE)</f>
        <v>Y</v>
      </c>
      <c r="L252" s="30" t="str">
        <f>VLOOKUP(A252,'SignalP unique values'!A:D,3,FALSE)</f>
        <v>between 16 and 17</v>
      </c>
      <c r="M252" s="30" t="str">
        <f>VLOOKUP(A252,'SignalP unique values'!A:D,4,FALSE)</f>
        <v>ALG-GTV</v>
      </c>
      <c r="N252" s="26" t="s">
        <v>5792</v>
      </c>
      <c r="O252" s="25">
        <v>0</v>
      </c>
      <c r="P252" s="25">
        <v>0</v>
      </c>
      <c r="Q252" s="25">
        <v>0</v>
      </c>
      <c r="R252" s="27">
        <v>1</v>
      </c>
      <c r="S252" s="25">
        <v>0</v>
      </c>
      <c r="T252" s="28">
        <v>-1</v>
      </c>
      <c r="U252" s="25">
        <v>0</v>
      </c>
      <c r="V252" s="25">
        <v>0</v>
      </c>
      <c r="W252" s="25">
        <v>0</v>
      </c>
      <c r="X252" s="25">
        <v>0</v>
      </c>
      <c r="Y252" s="25">
        <v>0</v>
      </c>
      <c r="Z252" s="25">
        <v>0</v>
      </c>
      <c r="AA252" s="25">
        <v>0</v>
      </c>
      <c r="AB252" s="25">
        <v>0</v>
      </c>
      <c r="AC252" s="25" t="s">
        <v>7570</v>
      </c>
      <c r="AD252" s="25" t="s">
        <v>7571</v>
      </c>
      <c r="AE252" s="25" t="s">
        <v>7572</v>
      </c>
      <c r="AF252" s="25" t="s">
        <v>7229</v>
      </c>
      <c r="AG252" s="27" t="s">
        <v>7573</v>
      </c>
      <c r="AH252" s="25" t="s">
        <v>6429</v>
      </c>
      <c r="AI252" s="28" t="s">
        <v>7574</v>
      </c>
      <c r="AJ252" s="25" t="s">
        <v>7575</v>
      </c>
      <c r="AK252" s="25" t="s">
        <v>6562</v>
      </c>
      <c r="AL252" s="25" t="s">
        <v>7576</v>
      </c>
      <c r="AM252" s="25" t="s">
        <v>7577</v>
      </c>
      <c r="AN252" s="25" t="s">
        <v>7578</v>
      </c>
      <c r="AO252" s="25" t="s">
        <v>7579</v>
      </c>
      <c r="AP252" s="25" t="s">
        <v>7580</v>
      </c>
      <c r="AQ252" s="25" t="s">
        <v>7581</v>
      </c>
    </row>
    <row r="253" spans="1:43" ht="13.5" customHeight="1">
      <c r="A253" s="25" t="s">
        <v>1053</v>
      </c>
      <c r="B253" s="26" t="str">
        <f>HYPERLINK("http://flybase.org/reports/"&amp;VLOOKUP(Table3[[#This Row],[gene]],'Flybqse ID for link'!A:B,2,FALSE)&amp;".html",Table3[[#This Row],[gene]])</f>
        <v>CG12351</v>
      </c>
      <c r="C253" s="25">
        <v>0</v>
      </c>
      <c r="D253" s="25" t="str">
        <f>VLOOKUP(A253,'Flybase batch'!$A:$E,2,FALSE)</f>
        <v>deltaTrypsin</v>
      </c>
      <c r="E253" s="25">
        <f>COUNTIF('Genes Expressed in larvae only'!A:A,Table3[[#This Row],[gene]])</f>
        <v>0</v>
      </c>
      <c r="F253" s="35" t="str">
        <f>VLOOKUP(A253,'Flybase batch'!$A:$E,3,FALSE)</f>
        <v>proteolysis</v>
      </c>
      <c r="G253" s="35" t="str">
        <f>VLOOKUP(A253,'Flybase batch'!$A:$E,4,FALSE)</f>
        <v>extracellular region</v>
      </c>
      <c r="H253" s="35" t="s">
        <v>13531</v>
      </c>
      <c r="I253" s="35" t="s">
        <v>15321</v>
      </c>
      <c r="J253" s="35" t="s">
        <v>9</v>
      </c>
      <c r="K253" s="30" t="str">
        <f>VLOOKUP(A253,'SignalP unique values'!A:D,2,FALSE)</f>
        <v>Y</v>
      </c>
      <c r="L253" s="30" t="str">
        <f>VLOOKUP(A253,'SignalP unique values'!A:D,3,FALSE)</f>
        <v>between 16 and 17</v>
      </c>
      <c r="M253" s="30" t="str">
        <f>VLOOKUP(A253,'SignalP unique values'!A:D,4,FALSE)</f>
        <v>ALG-GTV</v>
      </c>
      <c r="N253" s="26" t="s">
        <v>5792</v>
      </c>
      <c r="O253" s="25">
        <v>0</v>
      </c>
      <c r="P253" s="25">
        <v>0</v>
      </c>
      <c r="Q253" s="25">
        <v>0</v>
      </c>
      <c r="R253" s="27">
        <v>1</v>
      </c>
      <c r="S253" s="25">
        <v>0</v>
      </c>
      <c r="T253" s="28">
        <v>-1</v>
      </c>
      <c r="U253" s="25">
        <v>0</v>
      </c>
      <c r="V253" s="25">
        <v>0</v>
      </c>
      <c r="W253" s="25">
        <v>0</v>
      </c>
      <c r="X253" s="25">
        <v>0</v>
      </c>
      <c r="Y253" s="25">
        <v>0</v>
      </c>
      <c r="Z253" s="25">
        <v>0</v>
      </c>
      <c r="AA253" s="25">
        <v>0</v>
      </c>
      <c r="AB253" s="25">
        <v>0</v>
      </c>
      <c r="AC253" s="25" t="s">
        <v>7570</v>
      </c>
      <c r="AD253" s="25" t="s">
        <v>7571</v>
      </c>
      <c r="AE253" s="25" t="s">
        <v>7572</v>
      </c>
      <c r="AF253" s="25" t="s">
        <v>7229</v>
      </c>
      <c r="AG253" s="27" t="s">
        <v>7573</v>
      </c>
      <c r="AH253" s="25" t="s">
        <v>6429</v>
      </c>
      <c r="AI253" s="28" t="s">
        <v>7574</v>
      </c>
      <c r="AJ253" s="25" t="s">
        <v>7575</v>
      </c>
      <c r="AK253" s="25" t="s">
        <v>6562</v>
      </c>
      <c r="AL253" s="25" t="s">
        <v>7576</v>
      </c>
      <c r="AM253" s="25" t="s">
        <v>7577</v>
      </c>
      <c r="AN253" s="25" t="s">
        <v>7578</v>
      </c>
      <c r="AO253" s="25" t="s">
        <v>7579</v>
      </c>
      <c r="AP253" s="25" t="s">
        <v>7580</v>
      </c>
      <c r="AQ253" s="25" t="s">
        <v>7581</v>
      </c>
    </row>
    <row r="254" spans="1:43" ht="13.5" customHeight="1">
      <c r="A254" s="25" t="s">
        <v>808</v>
      </c>
      <c r="B254" s="26" t="str">
        <f>HYPERLINK("http://flybase.org/reports/"&amp;VLOOKUP(Table3[[#This Row],[gene]],'Flybqse ID for link'!A:B,2,FALSE)&amp;".html",Table3[[#This Row],[gene]])</f>
        <v>CG15255</v>
      </c>
      <c r="C254" s="25">
        <v>0</v>
      </c>
      <c r="D254" s="25" t="str">
        <f>VLOOKUP(A254,'Flybase batch'!$A:$E,2,FALSE)</f>
        <v>-</v>
      </c>
      <c r="E254" s="25">
        <f>COUNTIF('Genes Expressed in larvae only'!A:A,Table3[[#This Row],[gene]])</f>
        <v>0</v>
      </c>
      <c r="F254" s="35" t="str">
        <f>VLOOKUP(A254,'Flybase batch'!$A:$E,3,FALSE)</f>
        <v>neurogenesis proteolysis</v>
      </c>
      <c r="G254" s="35" t="str">
        <f>VLOOKUP(A254,'Flybase batch'!$A:$E,4,FALSE)</f>
        <v>-</v>
      </c>
      <c r="H254" s="35" t="s">
        <v>13539</v>
      </c>
      <c r="I254" s="35" t="s">
        <v>15325</v>
      </c>
      <c r="J254" s="35" t="s">
        <v>9</v>
      </c>
      <c r="K254" s="30" t="str">
        <f>VLOOKUP(A254,'SignalP unique values'!A:D,2,FALSE)</f>
        <v>Y</v>
      </c>
      <c r="L254" s="30" t="str">
        <f>VLOOKUP(A254,'SignalP unique values'!A:D,3,FALSE)</f>
        <v>between 19 and 20</v>
      </c>
      <c r="M254" s="30" t="str">
        <f>VLOOKUP(A254,'SignalP unique values'!A:D,4,FALSE)</f>
        <v>NSG-KPL</v>
      </c>
      <c r="N254" s="26" t="s">
        <v>5988</v>
      </c>
      <c r="O254" s="28">
        <v>-1</v>
      </c>
      <c r="P254" s="28">
        <v>-1</v>
      </c>
      <c r="Q254" s="28">
        <v>-1</v>
      </c>
      <c r="R254" s="27">
        <v>1</v>
      </c>
      <c r="S254" s="25">
        <v>0</v>
      </c>
      <c r="T254" s="28">
        <v>-1</v>
      </c>
      <c r="U254" s="28">
        <v>-1</v>
      </c>
      <c r="V254" s="28">
        <v>-1</v>
      </c>
      <c r="W254" s="28">
        <v>-1</v>
      </c>
      <c r="X254" s="28">
        <v>-1</v>
      </c>
      <c r="Y254" s="28">
        <v>-1</v>
      </c>
      <c r="Z254" s="28">
        <v>-1</v>
      </c>
      <c r="AA254" s="28">
        <v>-1</v>
      </c>
      <c r="AB254" s="28">
        <v>-1</v>
      </c>
      <c r="AC254" s="25" t="s">
        <v>8361</v>
      </c>
      <c r="AD254" s="28" t="s">
        <v>8067</v>
      </c>
      <c r="AE254" s="28" t="s">
        <v>8362</v>
      </c>
      <c r="AF254" s="28" t="s">
        <v>6770</v>
      </c>
      <c r="AG254" s="27" t="s">
        <v>8363</v>
      </c>
      <c r="AH254" s="25" t="s">
        <v>8364</v>
      </c>
      <c r="AI254" s="28" t="s">
        <v>8365</v>
      </c>
      <c r="AJ254" s="28" t="s">
        <v>8366</v>
      </c>
      <c r="AK254" s="28" t="s">
        <v>8367</v>
      </c>
      <c r="AL254" s="28" t="s">
        <v>8368</v>
      </c>
      <c r="AM254" s="28" t="s">
        <v>8369</v>
      </c>
      <c r="AN254" s="28" t="s">
        <v>7881</v>
      </c>
      <c r="AO254" s="28" t="s">
        <v>7179</v>
      </c>
      <c r="AP254" s="28" t="s">
        <v>7445</v>
      </c>
      <c r="AQ254" s="28" t="s">
        <v>8370</v>
      </c>
    </row>
    <row r="255" spans="1:43" ht="13.5" customHeight="1">
      <c r="A255" s="25" t="s">
        <v>806</v>
      </c>
      <c r="B255" s="26" t="str">
        <f>HYPERLINK("http://flybase.org/reports/"&amp;VLOOKUP(Table3[[#This Row],[gene]],'Flybqse ID for link'!A:B,2,FALSE)&amp;".html",Table3[[#This Row],[gene]])</f>
        <v>CG15254</v>
      </c>
      <c r="C255" s="25">
        <v>0</v>
      </c>
      <c r="D255" s="25" t="str">
        <f>VLOOKUP(A255,'Flybase batch'!$A:$E,2,FALSE)</f>
        <v>-</v>
      </c>
      <c r="E255" s="25">
        <f>COUNTIF('Genes Expressed in larvae only'!A:A,Table3[[#This Row],[gene]])</f>
        <v>0</v>
      </c>
      <c r="F255" s="35" t="str">
        <f>VLOOKUP(A255,'Flybase batch'!$A:$E,3,FALSE)</f>
        <v>proteolysis</v>
      </c>
      <c r="G255" s="35" t="str">
        <f>VLOOKUP(A255,'Flybase batch'!$A:$E,4,FALSE)</f>
        <v>-</v>
      </c>
      <c r="H255" s="35" t="s">
        <v>13539</v>
      </c>
      <c r="I255" s="35" t="s">
        <v>15325</v>
      </c>
      <c r="J255" s="35" t="s">
        <v>9</v>
      </c>
      <c r="K255" s="30" t="str">
        <f>VLOOKUP(A255,'SignalP unique values'!A:D,2,FALSE)</f>
        <v>Y</v>
      </c>
      <c r="L255" s="30" t="str">
        <f>VLOOKUP(A255,'SignalP unique values'!A:D,3,FALSE)</f>
        <v>between 19 and 20</v>
      </c>
      <c r="M255" s="30" t="str">
        <f>VLOOKUP(A255,'SignalP unique values'!A:D,4,FALSE)</f>
        <v>CSA-APT</v>
      </c>
      <c r="N255" s="26" t="s">
        <v>6133</v>
      </c>
      <c r="O255" s="28">
        <v>-1</v>
      </c>
      <c r="P255" s="28">
        <v>-1</v>
      </c>
      <c r="Q255" s="28">
        <v>-1</v>
      </c>
      <c r="R255" s="27">
        <v>1</v>
      </c>
      <c r="S255" s="27">
        <v>1</v>
      </c>
      <c r="T255" s="28">
        <v>-1</v>
      </c>
      <c r="U255" s="28">
        <v>-1</v>
      </c>
      <c r="V255" s="28">
        <v>-1</v>
      </c>
      <c r="W255" s="28">
        <v>-1</v>
      </c>
      <c r="X255" s="28">
        <v>-1</v>
      </c>
      <c r="Y255" s="28">
        <v>-1</v>
      </c>
      <c r="Z255" s="28">
        <v>-1</v>
      </c>
      <c r="AA255" s="28">
        <v>-1</v>
      </c>
      <c r="AB255" s="28">
        <v>-1</v>
      </c>
      <c r="AC255" s="25" t="s">
        <v>8350</v>
      </c>
      <c r="AD255" s="28" t="s">
        <v>8206</v>
      </c>
      <c r="AE255" s="28" t="s">
        <v>8351</v>
      </c>
      <c r="AF255" s="28" t="s">
        <v>8352</v>
      </c>
      <c r="AG255" s="27" t="s">
        <v>8353</v>
      </c>
      <c r="AH255" s="27" t="s">
        <v>8354</v>
      </c>
      <c r="AI255" s="28" t="s">
        <v>8355</v>
      </c>
      <c r="AJ255" s="28" t="s">
        <v>8356</v>
      </c>
      <c r="AK255" s="28" t="s">
        <v>7597</v>
      </c>
      <c r="AL255" s="28" t="s">
        <v>8357</v>
      </c>
      <c r="AM255" s="28" t="s">
        <v>8191</v>
      </c>
      <c r="AN255" s="28" t="s">
        <v>7650</v>
      </c>
      <c r="AO255" s="28" t="s">
        <v>8358</v>
      </c>
      <c r="AP255" s="28" t="s">
        <v>8359</v>
      </c>
      <c r="AQ255" s="28" t="s">
        <v>8360</v>
      </c>
    </row>
    <row r="256" spans="1:43" ht="13.5" customHeight="1">
      <c r="A256" s="25" t="s">
        <v>48</v>
      </c>
      <c r="B256" s="26" t="str">
        <f>HYPERLINK("http://flybase.org/reports/"&amp;VLOOKUP(Table3[[#This Row],[gene]],'Flybqse ID for link'!A:B,2,FALSE)&amp;".html",Table3[[#This Row],[gene]])</f>
        <v>CG10531</v>
      </c>
      <c r="C256" s="25">
        <v>0</v>
      </c>
      <c r="D256" s="25" t="str">
        <f>VLOOKUP(A256,'Flybase batch'!$A:$E,2,FALSE)</f>
        <v>Cht9</v>
      </c>
      <c r="E256" s="25">
        <f>COUNTIF('Genes Expressed in larvae only'!A:A,Table3[[#This Row],[gene]])</f>
        <v>0</v>
      </c>
      <c r="F256" s="35" t="str">
        <f>VLOOKUP(A256,'Flybase batch'!$A:$E,3,FALSE)</f>
        <v>chitin catabolic process carbohydrate metabolic process</v>
      </c>
      <c r="G256" s="35" t="str">
        <f>VLOOKUP(A256,'Flybase batch'!$A:$E,4,FALSE)</f>
        <v>extracellular space</v>
      </c>
      <c r="H256" s="35" t="s">
        <v>13543</v>
      </c>
      <c r="I256" s="35" t="s">
        <v>15318</v>
      </c>
      <c r="J256" s="35" t="s">
        <v>9</v>
      </c>
      <c r="K256" s="30" t="str">
        <f>VLOOKUP(A256,'SignalP unique values'!A:D,2,FALSE)</f>
        <v>Y</v>
      </c>
      <c r="L256" s="30" t="str">
        <f>VLOOKUP(A256,'SignalP unique values'!A:D,3,FALSE)</f>
        <v>between 19 and 20</v>
      </c>
      <c r="M256" s="30" t="str">
        <f>VLOOKUP(A256,'SignalP unique values'!A:D,4,FALSE)</f>
        <v>IGA-ERI</v>
      </c>
      <c r="N256" s="26" t="s">
        <v>6041</v>
      </c>
      <c r="O256" s="28">
        <v>-1</v>
      </c>
      <c r="P256" s="28">
        <v>-1</v>
      </c>
      <c r="Q256" s="25">
        <v>0</v>
      </c>
      <c r="R256" s="27">
        <v>1</v>
      </c>
      <c r="S256" s="28">
        <v>-1</v>
      </c>
      <c r="T256" s="28">
        <v>-1</v>
      </c>
      <c r="U256" s="28">
        <v>-1</v>
      </c>
      <c r="V256" s="28">
        <v>-1</v>
      </c>
      <c r="W256" s="28">
        <v>-1</v>
      </c>
      <c r="X256" s="28">
        <v>-1</v>
      </c>
      <c r="Y256" s="28">
        <v>-1</v>
      </c>
      <c r="Z256" s="28">
        <v>-1</v>
      </c>
      <c r="AA256" s="28">
        <v>-1</v>
      </c>
      <c r="AB256" s="27">
        <v>1</v>
      </c>
      <c r="AC256" s="25" t="s">
        <v>6666</v>
      </c>
      <c r="AD256" s="28" t="s">
        <v>6667</v>
      </c>
      <c r="AE256" s="28" t="s">
        <v>6668</v>
      </c>
      <c r="AF256" s="25" t="s">
        <v>6669</v>
      </c>
      <c r="AG256" s="27" t="s">
        <v>6670</v>
      </c>
      <c r="AH256" s="28" t="s">
        <v>6671</v>
      </c>
      <c r="AI256" s="28" t="s">
        <v>6672</v>
      </c>
      <c r="AJ256" s="28" t="s">
        <v>6673</v>
      </c>
      <c r="AK256" s="28" t="s">
        <v>6674</v>
      </c>
      <c r="AL256" s="28" t="s">
        <v>6675</v>
      </c>
      <c r="AM256" s="28" t="s">
        <v>6676</v>
      </c>
      <c r="AN256" s="28" t="s">
        <v>6677</v>
      </c>
      <c r="AO256" s="28" t="s">
        <v>6676</v>
      </c>
      <c r="AP256" s="28" t="s">
        <v>6678</v>
      </c>
      <c r="AQ256" s="27" t="s">
        <v>6679</v>
      </c>
    </row>
    <row r="257" spans="1:43" ht="13.5" customHeight="1">
      <c r="A257" s="25" t="s">
        <v>504</v>
      </c>
      <c r="B257" s="26" t="str">
        <f>HYPERLINK("http://flybase.org/reports/"&amp;VLOOKUP(Table3[[#This Row],[gene]],'Flybqse ID for link'!A:B,2,FALSE)&amp;".html",Table3[[#This Row],[gene]])</f>
        <v>CG31233</v>
      </c>
      <c r="C257" s="25">
        <v>0</v>
      </c>
      <c r="D257" s="25" t="str">
        <f>VLOOKUP(A257,'Flybase batch'!$A:$E,2,FALSE)</f>
        <v>-</v>
      </c>
      <c r="E257" s="25">
        <f>COUNTIF('Genes Expressed in larvae only'!A:A,Table3[[#This Row],[gene]])</f>
        <v>0</v>
      </c>
      <c r="F257" s="35" t="str">
        <f>VLOOKUP(A257,'Flybase batch'!$A:$E,3,FALSE)</f>
        <v>proteolysis</v>
      </c>
      <c r="G257" s="35" t="str">
        <f>VLOOKUP(A257,'Flybase batch'!$A:$E,4,FALSE)</f>
        <v>-</v>
      </c>
      <c r="H257" s="35" t="s">
        <v>13571</v>
      </c>
      <c r="I257" s="35" t="s">
        <v>15310</v>
      </c>
      <c r="J257" s="35" t="s">
        <v>9</v>
      </c>
      <c r="K257" s="30" t="str">
        <f>VLOOKUP(A257,'SignalP unique values'!A:D,2,FALSE)</f>
        <v>Y</v>
      </c>
      <c r="L257" s="30" t="str">
        <f>VLOOKUP(A257,'SignalP unique values'!A:D,3,FALSE)</f>
        <v>between 24 and 25</v>
      </c>
      <c r="M257" s="30" t="str">
        <f>VLOOKUP(A257,'SignalP unique values'!A:D,4,FALSE)</f>
        <v>TQA-AVV</v>
      </c>
      <c r="N257" s="26" t="s">
        <v>6078</v>
      </c>
      <c r="O257" s="28">
        <v>-1</v>
      </c>
      <c r="P257" s="28">
        <v>-1</v>
      </c>
      <c r="Q257" s="28">
        <v>-1</v>
      </c>
      <c r="R257" s="27">
        <v>1</v>
      </c>
      <c r="S257" s="25">
        <v>0</v>
      </c>
      <c r="T257" s="27">
        <v>1</v>
      </c>
      <c r="U257" s="28">
        <v>-1</v>
      </c>
      <c r="V257" s="28">
        <v>-1</v>
      </c>
      <c r="W257" s="28">
        <v>-1</v>
      </c>
      <c r="X257" s="25">
        <v>0</v>
      </c>
      <c r="Y257" s="28">
        <v>-1</v>
      </c>
      <c r="Z257" s="28">
        <v>-1</v>
      </c>
      <c r="AA257" s="28">
        <v>-1</v>
      </c>
      <c r="AB257" s="28">
        <v>-1</v>
      </c>
      <c r="AC257" s="25" t="s">
        <v>9596</v>
      </c>
      <c r="AD257" s="28" t="s">
        <v>8352</v>
      </c>
      <c r="AE257" s="28" t="s">
        <v>7784</v>
      </c>
      <c r="AF257" s="28" t="s">
        <v>7414</v>
      </c>
      <c r="AG257" s="27" t="s">
        <v>9597</v>
      </c>
      <c r="AH257" s="25" t="s">
        <v>9598</v>
      </c>
      <c r="AI257" s="27" t="s">
        <v>9599</v>
      </c>
      <c r="AJ257" s="28" t="s">
        <v>8315</v>
      </c>
      <c r="AK257" s="28" t="s">
        <v>7625</v>
      </c>
      <c r="AL257" s="28" t="s">
        <v>9600</v>
      </c>
      <c r="AM257" s="25" t="s">
        <v>9601</v>
      </c>
      <c r="AN257" s="28" t="s">
        <v>9602</v>
      </c>
      <c r="AO257" s="28" t="s">
        <v>7202</v>
      </c>
      <c r="AP257" s="28" t="s">
        <v>9603</v>
      </c>
      <c r="AQ257" s="28" t="s">
        <v>6455</v>
      </c>
    </row>
    <row r="258" spans="1:43" ht="13.5" customHeight="1">
      <c r="A258" s="25" t="s">
        <v>1376</v>
      </c>
      <c r="B258" s="26" t="str">
        <f>HYPERLINK("http://flybase.org/reports/"&amp;VLOOKUP(Table3[[#This Row],[gene]],'Flybqse ID for link'!A:B,2,FALSE)&amp;".html",Table3[[#This Row],[gene]])</f>
        <v>CG4613</v>
      </c>
      <c r="C258" s="25">
        <v>0</v>
      </c>
      <c r="D258" s="25" t="str">
        <f>VLOOKUP(A258,'Flybase batch'!$A:$E,2,FALSE)</f>
        <v>-</v>
      </c>
      <c r="E258" s="25">
        <f>COUNTIF('Genes Expressed in larvae only'!A:A,Table3[[#This Row],[gene]])</f>
        <v>0</v>
      </c>
      <c r="F258" s="35" t="str">
        <f>VLOOKUP(A258,'Flybase batch'!$A:$E,3,FALSE)</f>
        <v>proteolysis</v>
      </c>
      <c r="G258" s="35" t="str">
        <f>VLOOKUP(A258,'Flybase batch'!$A:$E,4,FALSE)</f>
        <v>-</v>
      </c>
      <c r="H258" s="35" t="s">
        <v>13531</v>
      </c>
      <c r="I258" s="35" t="s">
        <v>15321</v>
      </c>
      <c r="J258" s="35" t="s">
        <v>13842</v>
      </c>
      <c r="K258" s="30" t="str">
        <f>VLOOKUP(A258,'SignalP unique values'!A:D,2,FALSE)</f>
        <v>Y</v>
      </c>
      <c r="L258" s="30" t="str">
        <f>VLOOKUP(A258,'SignalP unique values'!A:D,3,FALSE)</f>
        <v>between 23 and 24</v>
      </c>
      <c r="M258" s="30" t="str">
        <f>VLOOKUP(A258,'SignalP unique values'!A:D,4,FALSE)</f>
        <v>SWA-VYN</v>
      </c>
      <c r="N258" s="26" t="s">
        <v>6124</v>
      </c>
      <c r="O258" s="25">
        <v>0</v>
      </c>
      <c r="P258" s="25">
        <v>0</v>
      </c>
      <c r="Q258" s="25">
        <v>0</v>
      </c>
      <c r="R258" s="27">
        <v>1</v>
      </c>
      <c r="S258" s="27">
        <v>1</v>
      </c>
      <c r="T258" s="27">
        <v>1</v>
      </c>
      <c r="U258" s="25">
        <v>0</v>
      </c>
      <c r="V258" s="27">
        <v>1</v>
      </c>
      <c r="W258" s="25">
        <v>0</v>
      </c>
      <c r="X258" s="27">
        <v>1</v>
      </c>
      <c r="Y258" s="27">
        <v>1</v>
      </c>
      <c r="Z258" s="25">
        <v>0</v>
      </c>
      <c r="AA258" s="25">
        <v>0</v>
      </c>
      <c r="AB258" s="25">
        <v>0</v>
      </c>
      <c r="AC258" s="25" t="s">
        <v>10853</v>
      </c>
      <c r="AD258" s="25" t="s">
        <v>7917</v>
      </c>
      <c r="AE258" s="25" t="s">
        <v>7059</v>
      </c>
      <c r="AF258" s="25" t="s">
        <v>10854</v>
      </c>
      <c r="AG258" s="27" t="s">
        <v>10855</v>
      </c>
      <c r="AH258" s="27" t="s">
        <v>10856</v>
      </c>
      <c r="AI258" s="27" t="s">
        <v>10857</v>
      </c>
      <c r="AJ258" s="25" t="s">
        <v>8345</v>
      </c>
      <c r="AK258" s="27" t="s">
        <v>10858</v>
      </c>
      <c r="AL258" s="25" t="s">
        <v>10859</v>
      </c>
      <c r="AM258" s="27" t="s">
        <v>10860</v>
      </c>
      <c r="AN258" s="27" t="s">
        <v>9950</v>
      </c>
      <c r="AO258" s="25" t="s">
        <v>7556</v>
      </c>
      <c r="AP258" s="25" t="s">
        <v>10861</v>
      </c>
      <c r="AQ258" s="25" t="s">
        <v>10862</v>
      </c>
    </row>
    <row r="259" spans="1:43" ht="13.5" customHeight="1">
      <c r="A259" s="25" t="s">
        <v>1130</v>
      </c>
      <c r="B259" s="26" t="str">
        <f>HYPERLINK("http://flybase.org/reports/"&amp;VLOOKUP(Table3[[#This Row],[gene]],'Flybqse ID for link'!A:B,2,FALSE)&amp;".html",Table3[[#This Row],[gene]])</f>
        <v>CG17234</v>
      </c>
      <c r="C259" s="25">
        <v>0</v>
      </c>
      <c r="D259" s="25" t="str">
        <f>VLOOKUP(A259,'Flybase batch'!$A:$E,2,FALSE)</f>
        <v>-</v>
      </c>
      <c r="E259" s="25">
        <f>COUNTIF('Genes Expressed in larvae only'!A:A,Table3[[#This Row],[gene]])</f>
        <v>0</v>
      </c>
      <c r="F259" s="35" t="str">
        <f>VLOOKUP(A259,'Flybase batch'!$A:$E,3,FALSE)</f>
        <v>proteolysis</v>
      </c>
      <c r="G259" s="35" t="str">
        <f>VLOOKUP(A259,'Flybase batch'!$A:$E,4,FALSE)</f>
        <v>-</v>
      </c>
      <c r="H259" s="35" t="s">
        <v>13531</v>
      </c>
      <c r="I259" s="35" t="s">
        <v>15321</v>
      </c>
      <c r="J259" s="35" t="s">
        <v>13842</v>
      </c>
      <c r="K259" s="30" t="str">
        <f>VLOOKUP(A259,'SignalP unique values'!A:D,2,FALSE)</f>
        <v>Y</v>
      </c>
      <c r="L259" s="30" t="str">
        <f>VLOOKUP(A259,'SignalP unique values'!A:D,3,FALSE)</f>
        <v>between 17 and 18</v>
      </c>
      <c r="M259" s="30" t="str">
        <f>VLOOKUP(A259,'SignalP unique values'!A:D,4,FALSE)</f>
        <v>LSA-GQV</v>
      </c>
      <c r="N259" s="26" t="s">
        <v>5739</v>
      </c>
      <c r="O259" s="25">
        <v>0</v>
      </c>
      <c r="P259" s="28">
        <v>-1</v>
      </c>
      <c r="Q259" s="28">
        <v>-1</v>
      </c>
      <c r="R259" s="28">
        <v>-1</v>
      </c>
      <c r="S259" s="25">
        <v>0</v>
      </c>
      <c r="T259" s="28">
        <v>-1</v>
      </c>
      <c r="U259" s="28">
        <v>-1</v>
      </c>
      <c r="V259" s="25">
        <v>0</v>
      </c>
      <c r="W259" s="28">
        <v>-1</v>
      </c>
      <c r="X259" s="25">
        <v>0</v>
      </c>
      <c r="Y259" s="28">
        <v>-1</v>
      </c>
      <c r="Z259" s="25">
        <v>0</v>
      </c>
      <c r="AA259" s="25">
        <v>0</v>
      </c>
      <c r="AB259" s="25">
        <v>0</v>
      </c>
      <c r="AC259" s="25" t="s">
        <v>8666</v>
      </c>
      <c r="AD259" s="25" t="s">
        <v>7918</v>
      </c>
      <c r="AE259" s="28" t="s">
        <v>6461</v>
      </c>
      <c r="AF259" s="28" t="s">
        <v>8401</v>
      </c>
      <c r="AG259" s="28" t="s">
        <v>6563</v>
      </c>
      <c r="AH259" s="25" t="s">
        <v>8667</v>
      </c>
      <c r="AI259" s="28" t="s">
        <v>8668</v>
      </c>
      <c r="AJ259" s="28" t="s">
        <v>7043</v>
      </c>
      <c r="AK259" s="25" t="s">
        <v>7659</v>
      </c>
      <c r="AL259" s="28" t="s">
        <v>7018</v>
      </c>
      <c r="AM259" s="25" t="s">
        <v>8669</v>
      </c>
      <c r="AN259" s="28" t="s">
        <v>6512</v>
      </c>
      <c r="AO259" s="25" t="s">
        <v>7556</v>
      </c>
      <c r="AP259" s="25" t="s">
        <v>8670</v>
      </c>
      <c r="AQ259" s="25" t="s">
        <v>7401</v>
      </c>
    </row>
    <row r="260" spans="1:43" ht="13.5" customHeight="1">
      <c r="A260" s="25" t="s">
        <v>1048</v>
      </c>
      <c r="B260" s="26" t="str">
        <f>HYPERLINK("http://flybase.org/reports/"&amp;VLOOKUP(Table3[[#This Row],[gene]],'Flybqse ID for link'!A:B,2,FALSE)&amp;".html",Table3[[#This Row],[gene]])</f>
        <v>CG12256</v>
      </c>
      <c r="C260" s="25">
        <v>0</v>
      </c>
      <c r="D260" s="25" t="str">
        <f>VLOOKUP(A260,'Flybase batch'!$A:$E,2,FALSE)</f>
        <v>-</v>
      </c>
      <c r="E260" s="25">
        <f>COUNTIF('Genes Expressed in larvae only'!A:A,Table3[[#This Row],[gene]])</f>
        <v>0</v>
      </c>
      <c r="F260" s="35" t="str">
        <f>VLOOKUP(A260,'Flybase batch'!$A:$E,3,FALSE)</f>
        <v>proteolysis</v>
      </c>
      <c r="G260" s="35" t="str">
        <f>VLOOKUP(A260,'Flybase batch'!$A:$E,4,FALSE)</f>
        <v>-</v>
      </c>
      <c r="H260" s="35" t="s">
        <v>13531</v>
      </c>
      <c r="I260" s="35" t="s">
        <v>15321</v>
      </c>
      <c r="J260" s="35" t="s">
        <v>13842</v>
      </c>
      <c r="K260" s="30" t="str">
        <f>VLOOKUP(A260,'SignalP unique values'!A:D,2,FALSE)</f>
        <v>Y</v>
      </c>
      <c r="L260" s="30" t="str">
        <f>VLOOKUP(A260,'SignalP unique values'!A:D,3,FALSE)</f>
        <v>between 23 and 24</v>
      </c>
      <c r="M260" s="30" t="str">
        <f>VLOOKUP(A260,'SignalP unique values'!A:D,4,FALSE)</f>
        <v>VQS-KPM</v>
      </c>
      <c r="N260" s="26" t="s">
        <v>5987</v>
      </c>
      <c r="O260" s="27">
        <v>1</v>
      </c>
      <c r="P260" s="27">
        <v>1</v>
      </c>
      <c r="Q260" s="25">
        <v>0</v>
      </c>
      <c r="R260" s="25">
        <v>0</v>
      </c>
      <c r="S260" s="25">
        <v>0</v>
      </c>
      <c r="T260" s="28">
        <v>-1</v>
      </c>
      <c r="U260" s="25">
        <v>0</v>
      </c>
      <c r="V260" s="25">
        <v>0</v>
      </c>
      <c r="W260" s="25">
        <v>0</v>
      </c>
      <c r="X260" s="25">
        <v>0</v>
      </c>
      <c r="Y260" s="25">
        <v>0</v>
      </c>
      <c r="Z260" s="27">
        <v>1</v>
      </c>
      <c r="AA260" s="25">
        <v>0</v>
      </c>
      <c r="AB260" s="25">
        <v>0</v>
      </c>
      <c r="AC260" s="25" t="s">
        <v>7466</v>
      </c>
      <c r="AD260" s="27" t="s">
        <v>7553</v>
      </c>
      <c r="AE260" s="27" t="s">
        <v>7554</v>
      </c>
      <c r="AF260" s="25" t="s">
        <v>6596</v>
      </c>
      <c r="AG260" s="25" t="s">
        <v>7555</v>
      </c>
      <c r="AH260" s="25" t="s">
        <v>7556</v>
      </c>
      <c r="AI260" s="28" t="s">
        <v>7025</v>
      </c>
      <c r="AJ260" s="25" t="s">
        <v>6925</v>
      </c>
      <c r="AK260" s="25" t="s">
        <v>7047</v>
      </c>
      <c r="AL260" s="25" t="s">
        <v>7557</v>
      </c>
      <c r="AM260" s="25" t="s">
        <v>6586</v>
      </c>
      <c r="AN260" s="25" t="s">
        <v>7558</v>
      </c>
      <c r="AO260" s="27" t="s">
        <v>7559</v>
      </c>
      <c r="AP260" s="25" t="s">
        <v>7560</v>
      </c>
      <c r="AQ260" s="25" t="s">
        <v>7241</v>
      </c>
    </row>
    <row r="261" spans="1:43" ht="13.5" customHeight="1">
      <c r="A261" s="25" t="s">
        <v>1219</v>
      </c>
      <c r="B261" s="26" t="str">
        <f>HYPERLINK("http://flybase.org/reports/"&amp;VLOOKUP(Table3[[#This Row],[gene]],'Flybqse ID for link'!A:B,2,FALSE)&amp;".html",Table3[[#This Row],[gene]])</f>
        <v>CG30098</v>
      </c>
      <c r="C261" s="25">
        <v>0</v>
      </c>
      <c r="D261" s="25" t="str">
        <f>VLOOKUP(A261,'Flybase batch'!$A:$E,2,FALSE)</f>
        <v>-</v>
      </c>
      <c r="E261" s="25">
        <f>COUNTIF('Genes Expressed in larvae only'!A:A,Table3[[#This Row],[gene]])</f>
        <v>0</v>
      </c>
      <c r="F261" s="35" t="str">
        <f>VLOOKUP(A261,'Flybase batch'!$A:$E,3,FALSE)</f>
        <v>defense response to Gram-positive bacterium proteolysis</v>
      </c>
      <c r="G261" s="35" t="str">
        <f>VLOOKUP(A261,'Flybase batch'!$A:$E,4,FALSE)</f>
        <v>cellular_component</v>
      </c>
      <c r="H261" s="35" t="s">
        <v>13530</v>
      </c>
      <c r="I261" s="35" t="s">
        <v>15321</v>
      </c>
      <c r="J261" s="35" t="s">
        <v>9</v>
      </c>
      <c r="K261" s="30" t="str">
        <f>VLOOKUP(A261,'SignalP unique values'!A:D,2,FALSE)</f>
        <v>Y</v>
      </c>
      <c r="L261" s="30" t="str">
        <f>VLOOKUP(A261,'SignalP unique values'!A:D,3,FALSE)</f>
        <v>between 22 and 23</v>
      </c>
      <c r="M261" s="30" t="str">
        <f>VLOOKUP(A261,'SignalP unique values'!A:D,4,FALSE)</f>
        <v>GYS-QLL</v>
      </c>
      <c r="N261" s="26" t="s">
        <v>6241</v>
      </c>
      <c r="O261" s="25">
        <v>0</v>
      </c>
      <c r="P261" s="27">
        <v>1</v>
      </c>
      <c r="Q261" s="25">
        <v>0</v>
      </c>
      <c r="R261" s="25">
        <v>0</v>
      </c>
      <c r="S261" s="25">
        <v>0</v>
      </c>
      <c r="T261" s="28">
        <v>-1</v>
      </c>
      <c r="U261" s="25">
        <v>0</v>
      </c>
      <c r="V261" s="25">
        <v>0</v>
      </c>
      <c r="W261" s="25">
        <v>0</v>
      </c>
      <c r="X261" s="25">
        <v>0</v>
      </c>
      <c r="Y261" s="27">
        <v>1</v>
      </c>
      <c r="Z261" s="25">
        <v>0</v>
      </c>
      <c r="AA261" s="27">
        <v>1</v>
      </c>
      <c r="AB261" s="25">
        <v>0</v>
      </c>
      <c r="AC261" s="25" t="s">
        <v>9295</v>
      </c>
      <c r="AD261" s="25" t="s">
        <v>7179</v>
      </c>
      <c r="AE261" s="27" t="s">
        <v>9296</v>
      </c>
      <c r="AF261" s="25" t="s">
        <v>6563</v>
      </c>
      <c r="AG261" s="25" t="s">
        <v>7620</v>
      </c>
      <c r="AH261" s="25" t="s">
        <v>8405</v>
      </c>
      <c r="AI261" s="28" t="s">
        <v>8304</v>
      </c>
      <c r="AJ261" s="25" t="s">
        <v>6427</v>
      </c>
      <c r="AK261" s="25" t="s">
        <v>6477</v>
      </c>
      <c r="AL261" s="25" t="s">
        <v>7397</v>
      </c>
      <c r="AM261" s="25" t="s">
        <v>7609</v>
      </c>
      <c r="AN261" s="27" t="s">
        <v>9297</v>
      </c>
      <c r="AO261" s="25" t="s">
        <v>9298</v>
      </c>
      <c r="AP261" s="27" t="s">
        <v>9299</v>
      </c>
      <c r="AQ261" s="25" t="s">
        <v>9300</v>
      </c>
    </row>
    <row r="262" spans="1:43" ht="13.5" customHeight="1">
      <c r="A262" s="25" t="s">
        <v>439</v>
      </c>
      <c r="B262" s="26" t="str">
        <f>HYPERLINK("http://flybase.org/reports/"&amp;VLOOKUP(Table3[[#This Row],[gene]],'Flybqse ID for link'!A:B,2,FALSE)&amp;".html",Table3[[#This Row],[gene]])</f>
        <v>CG31089</v>
      </c>
      <c r="C262" s="25">
        <v>0</v>
      </c>
      <c r="D262" s="25" t="str">
        <f>VLOOKUP(A262,'Flybase batch'!$A:$E,2,FALSE)</f>
        <v>-</v>
      </c>
      <c r="E262" s="25">
        <f>COUNTIF('Genes Expressed in larvae only'!A:A,Table3[[#This Row],[gene]])</f>
        <v>0</v>
      </c>
      <c r="F262" s="35" t="str">
        <f>VLOOKUP(A262,'Flybase batch'!$A:$E,3,FALSE)</f>
        <v>lipid metabolic process</v>
      </c>
      <c r="G262" s="35" t="str">
        <f>VLOOKUP(A262,'Flybase batch'!$A:$E,4,FALSE)</f>
        <v>-</v>
      </c>
      <c r="H262" s="35" t="s">
        <v>13541</v>
      </c>
      <c r="I262" s="35" t="s">
        <v>15323</v>
      </c>
      <c r="J262" s="35" t="s">
        <v>9</v>
      </c>
      <c r="K262" s="30" t="str">
        <f>VLOOKUP(A262,'SignalP unique values'!A:D,2,FALSE)</f>
        <v>Y</v>
      </c>
      <c r="L262" s="30" t="str">
        <f>VLOOKUP(A262,'SignalP unique values'!A:D,3,FALSE)</f>
        <v>between 20 and 21</v>
      </c>
      <c r="M262" s="30" t="str">
        <f>VLOOKUP(A262,'SignalP unique values'!A:D,4,FALSE)</f>
        <v>VYS-AAI</v>
      </c>
      <c r="N262" s="26" t="s">
        <v>5765</v>
      </c>
      <c r="O262" s="25">
        <v>0</v>
      </c>
      <c r="P262" s="25">
        <v>0</v>
      </c>
      <c r="Q262" s="25">
        <v>0</v>
      </c>
      <c r="R262" s="27">
        <v>1</v>
      </c>
      <c r="S262" s="25">
        <v>0</v>
      </c>
      <c r="T262" s="25">
        <v>0</v>
      </c>
      <c r="U262" s="25">
        <v>0</v>
      </c>
      <c r="V262" s="25">
        <v>0</v>
      </c>
      <c r="W262" s="25">
        <v>0</v>
      </c>
      <c r="X262" s="25">
        <v>0</v>
      </c>
      <c r="Y262" s="25">
        <v>0</v>
      </c>
      <c r="Z262" s="25">
        <v>0</v>
      </c>
      <c r="AA262" s="25">
        <v>0</v>
      </c>
      <c r="AB262" s="27">
        <v>1</v>
      </c>
      <c r="AC262" s="25" t="s">
        <v>7609</v>
      </c>
      <c r="AD262" s="25" t="s">
        <v>6559</v>
      </c>
      <c r="AE262" s="25" t="s">
        <v>6678</v>
      </c>
      <c r="AF262" s="25" t="s">
        <v>9503</v>
      </c>
      <c r="AG262" s="27" t="s">
        <v>9504</v>
      </c>
      <c r="AH262" s="25" t="s">
        <v>6526</v>
      </c>
      <c r="AI262" s="25" t="s">
        <v>9505</v>
      </c>
      <c r="AJ262" s="25" t="s">
        <v>6427</v>
      </c>
      <c r="AK262" s="25" t="s">
        <v>6772</v>
      </c>
      <c r="AL262" s="25" t="s">
        <v>9506</v>
      </c>
      <c r="AM262" s="25" t="s">
        <v>8663</v>
      </c>
      <c r="AN262" s="25" t="s">
        <v>9507</v>
      </c>
      <c r="AO262" s="25" t="s">
        <v>8466</v>
      </c>
      <c r="AP262" s="25" t="s">
        <v>9508</v>
      </c>
      <c r="AQ262" s="27" t="s">
        <v>9509</v>
      </c>
    </row>
    <row r="263" spans="1:43" ht="13.5" customHeight="1">
      <c r="A263" s="25" t="s">
        <v>1282</v>
      </c>
      <c r="B263" s="26" t="str">
        <f>HYPERLINK("http://flybase.org/reports/"&amp;VLOOKUP(Table3[[#This Row],[gene]],'Flybqse ID for link'!A:B,2,FALSE)&amp;".html",Table3[[#This Row],[gene]])</f>
        <v>CG31954</v>
      </c>
      <c r="C263" s="25">
        <v>0</v>
      </c>
      <c r="D263" s="25" t="str">
        <f>VLOOKUP(A263,'Flybase batch'!$A:$E,2,FALSE)</f>
        <v>-</v>
      </c>
      <c r="E263" s="25">
        <f>COUNTIF('Genes Expressed in larvae only'!A:A,Table3[[#This Row],[gene]])</f>
        <v>0</v>
      </c>
      <c r="F263" s="35" t="str">
        <f>VLOOKUP(A263,'Flybase batch'!$A:$E,3,FALSE)</f>
        <v>proteolysis</v>
      </c>
      <c r="G263" s="35" t="str">
        <f>VLOOKUP(A263,'Flybase batch'!$A:$E,4,FALSE)</f>
        <v>-</v>
      </c>
      <c r="H263" s="35" t="s">
        <v>13545</v>
      </c>
      <c r="I263" s="35" t="s">
        <v>15321</v>
      </c>
      <c r="J263" s="35" t="s">
        <v>9</v>
      </c>
      <c r="K263" s="30" t="str">
        <f>VLOOKUP(A263,'SignalP unique values'!A:D,2,FALSE)</f>
        <v>Y</v>
      </c>
      <c r="L263" s="30" t="str">
        <f>VLOOKUP(A263,'SignalP unique values'!A:D,3,FALSE)</f>
        <v>between 18 and 19</v>
      </c>
      <c r="M263" s="30" t="str">
        <f>VLOOKUP(A263,'SignalP unique values'!A:D,4,FALSE)</f>
        <v>VLA-GVC</v>
      </c>
      <c r="N263" s="26" t="s">
        <v>6278</v>
      </c>
      <c r="O263" s="25">
        <v>0</v>
      </c>
      <c r="P263" s="25">
        <v>0</v>
      </c>
      <c r="Q263" s="25">
        <v>0</v>
      </c>
      <c r="R263" s="27">
        <v>1</v>
      </c>
      <c r="S263" s="27">
        <v>1</v>
      </c>
      <c r="T263" s="27">
        <v>1</v>
      </c>
      <c r="U263" s="25">
        <v>0</v>
      </c>
      <c r="V263" s="25">
        <v>0</v>
      </c>
      <c r="W263" s="25">
        <v>0</v>
      </c>
      <c r="X263" s="25">
        <v>0</v>
      </c>
      <c r="Y263" s="25">
        <v>0</v>
      </c>
      <c r="Z263" s="25">
        <v>0</v>
      </c>
      <c r="AA263" s="25">
        <v>0</v>
      </c>
      <c r="AB263" s="25">
        <v>0</v>
      </c>
      <c r="AC263" s="25" t="s">
        <v>7873</v>
      </c>
      <c r="AD263" s="25" t="s">
        <v>8800</v>
      </c>
      <c r="AE263" s="25" t="s">
        <v>9809</v>
      </c>
      <c r="AF263" s="25" t="s">
        <v>9810</v>
      </c>
      <c r="AG263" s="27" t="s">
        <v>7515</v>
      </c>
      <c r="AH263" s="27" t="s">
        <v>9811</v>
      </c>
      <c r="AI263" s="27" t="s">
        <v>9812</v>
      </c>
      <c r="AJ263" s="25" t="s">
        <v>9813</v>
      </c>
      <c r="AK263" s="25" t="s">
        <v>7790</v>
      </c>
      <c r="AL263" s="25" t="s">
        <v>9814</v>
      </c>
      <c r="AM263" s="25" t="s">
        <v>9815</v>
      </c>
      <c r="AN263" s="25" t="s">
        <v>9816</v>
      </c>
      <c r="AO263" s="25" t="s">
        <v>6604</v>
      </c>
      <c r="AP263" s="25" t="s">
        <v>9817</v>
      </c>
      <c r="AQ263" s="25" t="s">
        <v>9818</v>
      </c>
    </row>
    <row r="264" spans="1:43" ht="13.5" customHeight="1">
      <c r="A264" s="25" t="s">
        <v>1235</v>
      </c>
      <c r="B264" s="26" t="str">
        <f>HYPERLINK("http://flybase.org/reports/"&amp;VLOOKUP(Table3[[#This Row],[gene]],'Flybqse ID for link'!A:B,2,FALSE)&amp;".html",Table3[[#This Row],[gene]])</f>
        <v>CG30375</v>
      </c>
      <c r="C264" s="25">
        <v>0</v>
      </c>
      <c r="D264" s="25" t="str">
        <f>VLOOKUP(A264,'Flybase batch'!$A:$E,2,FALSE)</f>
        <v>-</v>
      </c>
      <c r="E264" s="25">
        <f>COUNTIF('Genes Expressed in larvae only'!A:A,Table3[[#This Row],[gene]])</f>
        <v>0</v>
      </c>
      <c r="F264" s="35" t="str">
        <f>VLOOKUP(A264,'Flybase batch'!$A:$E,3,FALSE)</f>
        <v>proteolysis</v>
      </c>
      <c r="G264" s="35" t="str">
        <f>VLOOKUP(A264,'Flybase batch'!$A:$E,4,FALSE)</f>
        <v>-</v>
      </c>
      <c r="H264" s="35" t="s">
        <v>13530</v>
      </c>
      <c r="I264" s="35" t="s">
        <v>15321</v>
      </c>
      <c r="J264" s="35" t="s">
        <v>9</v>
      </c>
      <c r="K264" s="30" t="str">
        <f>VLOOKUP(A264,'SignalP unique values'!A:D,2,FALSE)</f>
        <v>Y</v>
      </c>
      <c r="L264" s="30" t="str">
        <f>VLOOKUP(A264,'SignalP unique values'!A:D,3,FALSE)</f>
        <v>between 20 and 21</v>
      </c>
      <c r="M264" s="30" t="str">
        <f>VLOOKUP(A264,'SignalP unique values'!A:D,4,FALSE)</f>
        <v>SCA-QQQ</v>
      </c>
      <c r="N264" s="26" t="s">
        <v>6059</v>
      </c>
      <c r="O264" s="25">
        <v>0</v>
      </c>
      <c r="P264" s="25">
        <v>0</v>
      </c>
      <c r="Q264" s="25">
        <v>0</v>
      </c>
      <c r="R264" s="25">
        <v>0</v>
      </c>
      <c r="S264" s="25">
        <v>0</v>
      </c>
      <c r="T264" s="25">
        <v>0</v>
      </c>
      <c r="U264" s="25">
        <v>0</v>
      </c>
      <c r="V264" s="27">
        <v>1</v>
      </c>
      <c r="W264" s="25">
        <v>0</v>
      </c>
      <c r="X264" s="27">
        <v>1</v>
      </c>
      <c r="Y264" s="27">
        <v>1</v>
      </c>
      <c r="Z264" s="25">
        <v>0</v>
      </c>
      <c r="AA264" s="25">
        <v>0</v>
      </c>
      <c r="AB264" s="27">
        <v>1</v>
      </c>
      <c r="AC264" s="25" t="s">
        <v>6659</v>
      </c>
      <c r="AD264" s="25" t="s">
        <v>9371</v>
      </c>
      <c r="AE264" s="25" t="s">
        <v>9372</v>
      </c>
      <c r="AF264" s="25" t="s">
        <v>7023</v>
      </c>
      <c r="AG264" s="25" t="s">
        <v>8110</v>
      </c>
      <c r="AH264" s="25" t="s">
        <v>9373</v>
      </c>
      <c r="AI264" s="25" t="s">
        <v>9374</v>
      </c>
      <c r="AJ264" s="25" t="s">
        <v>7109</v>
      </c>
      <c r="AK264" s="27" t="s">
        <v>9375</v>
      </c>
      <c r="AL264" s="25" t="s">
        <v>8830</v>
      </c>
      <c r="AM264" s="27" t="s">
        <v>9376</v>
      </c>
      <c r="AN264" s="27" t="s">
        <v>9377</v>
      </c>
      <c r="AO264" s="25" t="s">
        <v>9378</v>
      </c>
      <c r="AP264" s="25" t="s">
        <v>9379</v>
      </c>
      <c r="AQ264" s="27" t="s">
        <v>9380</v>
      </c>
    </row>
    <row r="265" spans="1:43" ht="13.5" customHeight="1">
      <c r="A265" s="25" t="s">
        <v>1069</v>
      </c>
      <c r="B265" s="26" t="str">
        <f>HYPERLINK("http://flybase.org/reports/"&amp;VLOOKUP(Table3[[#This Row],[gene]],'Flybqse ID for link'!A:B,2,FALSE)&amp;".html",Table3[[#This Row],[gene]])</f>
        <v>CG12951</v>
      </c>
      <c r="C265" s="25">
        <v>0</v>
      </c>
      <c r="D265" s="25" t="str">
        <f>VLOOKUP(A265,'Flybase batch'!$A:$E,2,FALSE)</f>
        <v>-</v>
      </c>
      <c r="E265" s="25">
        <f>COUNTIF('Genes Expressed in larvae only'!A:A,Table3[[#This Row],[gene]])</f>
        <v>0</v>
      </c>
      <c r="F265" s="35" t="str">
        <f>VLOOKUP(A265,'Flybase batch'!$A:$E,3,FALSE)</f>
        <v>proteolysis</v>
      </c>
      <c r="G265" s="35" t="str">
        <f>VLOOKUP(A265,'Flybase batch'!$A:$E,4,FALSE)</f>
        <v>-</v>
      </c>
      <c r="H265" s="35" t="s">
        <v>13531</v>
      </c>
      <c r="I265" s="35" t="s">
        <v>15321</v>
      </c>
      <c r="J265" s="35" t="s">
        <v>13842</v>
      </c>
      <c r="K265" s="30" t="str">
        <f>VLOOKUP(A265,'SignalP unique values'!A:D,2,FALSE)</f>
        <v>Y</v>
      </c>
      <c r="L265" s="30" t="str">
        <f>VLOOKUP(A265,'SignalP unique values'!A:D,3,FALSE)</f>
        <v>between 23 and 24</v>
      </c>
      <c r="M265" s="30" t="str">
        <f>VLOOKUP(A265,'SignalP unique values'!A:D,4,FALSE)</f>
        <v>GQA-APS</v>
      </c>
      <c r="N265" s="26" t="s">
        <v>6246</v>
      </c>
      <c r="O265" s="25">
        <v>0</v>
      </c>
      <c r="P265" s="25">
        <v>0</v>
      </c>
      <c r="Q265" s="25">
        <v>0</v>
      </c>
      <c r="R265" s="25">
        <v>0</v>
      </c>
      <c r="S265" s="25">
        <v>0</v>
      </c>
      <c r="T265" s="28">
        <v>-1</v>
      </c>
      <c r="U265" s="25">
        <v>0</v>
      </c>
      <c r="V265" s="25">
        <v>0</v>
      </c>
      <c r="W265" s="25">
        <v>0</v>
      </c>
      <c r="X265" s="25">
        <v>0</v>
      </c>
      <c r="Y265" s="25">
        <v>0</v>
      </c>
      <c r="Z265" s="25">
        <v>0</v>
      </c>
      <c r="AA265" s="25">
        <v>0</v>
      </c>
      <c r="AB265" s="25">
        <v>0</v>
      </c>
      <c r="AC265" s="25" t="s">
        <v>7700</v>
      </c>
      <c r="AD265" s="25" t="s">
        <v>7701</v>
      </c>
      <c r="AE265" s="25" t="s">
        <v>7702</v>
      </c>
      <c r="AF265" s="25" t="s">
        <v>7703</v>
      </c>
      <c r="AG265" s="25" t="s">
        <v>7704</v>
      </c>
      <c r="AH265" s="25" t="s">
        <v>7705</v>
      </c>
      <c r="AI265" s="28" t="s">
        <v>7706</v>
      </c>
      <c r="AJ265" s="25" t="s">
        <v>7128</v>
      </c>
      <c r="AK265" s="25" t="s">
        <v>7567</v>
      </c>
      <c r="AL265" s="25" t="s">
        <v>7707</v>
      </c>
      <c r="AM265" s="25" t="s">
        <v>7708</v>
      </c>
      <c r="AN265" s="25" t="s">
        <v>7709</v>
      </c>
      <c r="AO265" s="25" t="s">
        <v>7710</v>
      </c>
      <c r="AP265" s="25" t="s">
        <v>7711</v>
      </c>
      <c r="AQ265" s="25" t="s">
        <v>7712</v>
      </c>
    </row>
    <row r="266" spans="1:43" ht="13.5" customHeight="1">
      <c r="A266" s="25" t="s">
        <v>910</v>
      </c>
      <c r="B266" s="26" t="str">
        <f>HYPERLINK("http://flybase.org/reports/"&amp;VLOOKUP(Table3[[#This Row],[gene]],'Flybqse ID for link'!A:B,2,FALSE)&amp;".html",Table3[[#This Row],[gene]])</f>
        <v>CG6763</v>
      </c>
      <c r="C266" s="25">
        <v>0</v>
      </c>
      <c r="D266" s="25" t="str">
        <f>VLOOKUP(A266,'Flybase batch'!$A:$E,2,FALSE)</f>
        <v>-</v>
      </c>
      <c r="E266" s="25">
        <f>COUNTIF('Genes Expressed in larvae only'!A:A,Table3[[#This Row],[gene]])</f>
        <v>0</v>
      </c>
      <c r="F266" s="35" t="str">
        <f>VLOOKUP(A266,'Flybase batch'!$A:$E,3,FALSE)</f>
        <v>proteolysis</v>
      </c>
      <c r="G266" s="35" t="str">
        <f>VLOOKUP(A266,'Flybase batch'!$A:$E,4,FALSE)</f>
        <v>meprin A complex</v>
      </c>
      <c r="H266" s="35" t="s">
        <v>13539</v>
      </c>
      <c r="I266" s="35" t="s">
        <v>15325</v>
      </c>
      <c r="J266" s="35" t="s">
        <v>9</v>
      </c>
      <c r="K266" s="30" t="str">
        <f>VLOOKUP(A266,'SignalP unique values'!A:D,2,FALSE)</f>
        <v>Y</v>
      </c>
      <c r="L266" s="30" t="str">
        <f>VLOOKUP(A266,'SignalP unique values'!A:D,3,FALSE)</f>
        <v>between 18 and 19</v>
      </c>
      <c r="M266" s="30" t="str">
        <f>VLOOKUP(A266,'SignalP unique values'!A:D,4,FALSE)</f>
        <v>CQA-LPY</v>
      </c>
      <c r="N266" s="26" t="s">
        <v>5823</v>
      </c>
      <c r="O266" s="27">
        <v>1</v>
      </c>
      <c r="P266" s="25">
        <v>0</v>
      </c>
      <c r="Q266" s="25">
        <v>0</v>
      </c>
      <c r="R266" s="25">
        <v>0</v>
      </c>
      <c r="S266" s="25">
        <v>0</v>
      </c>
      <c r="T266" s="27">
        <v>1</v>
      </c>
      <c r="U266" s="25">
        <v>0</v>
      </c>
      <c r="V266" s="25">
        <v>0</v>
      </c>
      <c r="W266" s="25">
        <v>0</v>
      </c>
      <c r="X266" s="27">
        <v>1</v>
      </c>
      <c r="Y266" s="25">
        <v>0</v>
      </c>
      <c r="Z266" s="25">
        <v>0</v>
      </c>
      <c r="AA266" s="25">
        <v>0</v>
      </c>
      <c r="AB266" s="25">
        <v>0</v>
      </c>
      <c r="AC266" s="25" t="s">
        <v>7095</v>
      </c>
      <c r="AD266" s="27" t="s">
        <v>11917</v>
      </c>
      <c r="AE266" s="25" t="s">
        <v>11918</v>
      </c>
      <c r="AF266" s="25" t="s">
        <v>10121</v>
      </c>
      <c r="AG266" s="25" t="s">
        <v>6643</v>
      </c>
      <c r="AH266" s="25" t="s">
        <v>11919</v>
      </c>
      <c r="AI266" s="27" t="s">
        <v>7166</v>
      </c>
      <c r="AJ266" s="25" t="s">
        <v>7455</v>
      </c>
      <c r="AK266" s="25" t="s">
        <v>11920</v>
      </c>
      <c r="AL266" s="25" t="s">
        <v>8268</v>
      </c>
      <c r="AM266" s="27" t="s">
        <v>11921</v>
      </c>
      <c r="AN266" s="25" t="s">
        <v>7116</v>
      </c>
      <c r="AO266" s="25" t="s">
        <v>11922</v>
      </c>
      <c r="AP266" s="25" t="s">
        <v>7636</v>
      </c>
      <c r="AQ266" s="25" t="s">
        <v>11923</v>
      </c>
    </row>
    <row r="267" spans="1:43" ht="13.5" customHeight="1">
      <c r="A267" s="25" t="s">
        <v>798</v>
      </c>
      <c r="B267" s="26" t="str">
        <f>HYPERLINK("http://flybase.org/reports/"&amp;VLOOKUP(Table3[[#This Row],[gene]],'Flybqse ID for link'!A:B,2,FALSE)&amp;".html",Table3[[#This Row],[gene]])</f>
        <v>CG14527</v>
      </c>
      <c r="C267" s="25">
        <v>0</v>
      </c>
      <c r="D267" s="25" t="str">
        <f>VLOOKUP(A267,'Flybase batch'!$A:$E,2,FALSE)</f>
        <v>-</v>
      </c>
      <c r="E267" s="25">
        <f>COUNTIF('Genes Expressed in larvae only'!A:A,Table3[[#This Row],[gene]])</f>
        <v>0</v>
      </c>
      <c r="F267" s="35" t="str">
        <f>VLOOKUP(A267,'Flybase batch'!$A:$E,3,FALSE)</f>
        <v>proteolysis</v>
      </c>
      <c r="G267" s="35" t="str">
        <f>VLOOKUP(A267,'Flybase batch'!$A:$E,4,FALSE)</f>
        <v>-</v>
      </c>
      <c r="H267" s="35" t="s">
        <v>13558</v>
      </c>
      <c r="I267" s="35" t="s">
        <v>15325</v>
      </c>
      <c r="J267" s="35" t="s">
        <v>9</v>
      </c>
      <c r="K267" s="30" t="str">
        <f>VLOOKUP(A267,'SignalP unique values'!A:D,2,FALSE)</f>
        <v>Y</v>
      </c>
      <c r="L267" s="30" t="str">
        <f>VLOOKUP(A267,'SignalP unique values'!A:D,3,FALSE)</f>
        <v>between 21 and 22</v>
      </c>
      <c r="M267" s="30" t="str">
        <f>VLOOKUP(A267,'SignalP unique values'!A:D,4,FALSE)</f>
        <v>VLA-APT</v>
      </c>
      <c r="N267" s="26" t="s">
        <v>5789</v>
      </c>
      <c r="O267" s="25">
        <v>0</v>
      </c>
      <c r="P267" s="27">
        <v>1</v>
      </c>
      <c r="Q267" s="25">
        <v>0</v>
      </c>
      <c r="R267" s="25">
        <v>0</v>
      </c>
      <c r="S267" s="28">
        <v>-1</v>
      </c>
      <c r="T267" s="28">
        <v>-1</v>
      </c>
      <c r="U267" s="25">
        <v>0</v>
      </c>
      <c r="V267" s="28">
        <v>-1</v>
      </c>
      <c r="W267" s="28">
        <v>-1</v>
      </c>
      <c r="X267" s="25">
        <v>0</v>
      </c>
      <c r="Y267" s="27">
        <v>1</v>
      </c>
      <c r="Z267" s="25">
        <v>0</v>
      </c>
      <c r="AA267" s="27">
        <v>1</v>
      </c>
      <c r="AB267" s="27">
        <v>1</v>
      </c>
      <c r="AC267" s="25" t="s">
        <v>8040</v>
      </c>
      <c r="AD267" s="25" t="s">
        <v>8041</v>
      </c>
      <c r="AE267" s="27" t="s">
        <v>8042</v>
      </c>
      <c r="AF267" s="25" t="s">
        <v>7768</v>
      </c>
      <c r="AG267" s="25" t="s">
        <v>7300</v>
      </c>
      <c r="AH267" s="28" t="s">
        <v>6478</v>
      </c>
      <c r="AI267" s="28" t="s">
        <v>8043</v>
      </c>
      <c r="AJ267" s="25" t="s">
        <v>7300</v>
      </c>
      <c r="AK267" s="28" t="s">
        <v>6554</v>
      </c>
      <c r="AL267" s="28" t="s">
        <v>7781</v>
      </c>
      <c r="AM267" s="25" t="s">
        <v>6678</v>
      </c>
      <c r="AN267" s="27" t="s">
        <v>8044</v>
      </c>
      <c r="AO267" s="25" t="s">
        <v>8045</v>
      </c>
      <c r="AP267" s="27" t="s">
        <v>8046</v>
      </c>
      <c r="AQ267" s="27" t="s">
        <v>8047</v>
      </c>
    </row>
    <row r="268" spans="1:43" ht="13.5" customHeight="1">
      <c r="A268" s="25" t="s">
        <v>994</v>
      </c>
      <c r="B268" s="26" t="str">
        <f>HYPERLINK("http://flybase.org/reports/"&amp;VLOOKUP(Table3[[#This Row],[gene]],'Flybqse ID for link'!A:B,2,FALSE)&amp;".html",Table3[[#This Row],[gene]])</f>
        <v>CG10477</v>
      </c>
      <c r="C268" s="25">
        <v>0</v>
      </c>
      <c r="D268" s="25" t="str">
        <f>VLOOKUP(A268,'Flybase batch'!$A:$E,2,FALSE)</f>
        <v>-</v>
      </c>
      <c r="E268" s="25">
        <f>COUNTIF('Genes Expressed in larvae only'!A:A,Table3[[#This Row],[gene]])</f>
        <v>0</v>
      </c>
      <c r="F268" s="35" t="str">
        <f>VLOOKUP(A268,'Flybase batch'!$A:$E,3,FALSE)</f>
        <v>proteolysis</v>
      </c>
      <c r="G268" s="35" t="str">
        <f>VLOOKUP(A268,'Flybase batch'!$A:$E,4,FALSE)</f>
        <v>-</v>
      </c>
      <c r="H268" s="35" t="s">
        <v>13542</v>
      </c>
      <c r="I268" s="35" t="s">
        <v>15321</v>
      </c>
      <c r="J268" s="35" t="s">
        <v>13842</v>
      </c>
      <c r="K268" s="30" t="str">
        <f>VLOOKUP(A268,'SignalP unique values'!A:D,2,FALSE)</f>
        <v>Y</v>
      </c>
      <c r="L268" s="30" t="str">
        <f>VLOOKUP(A268,'SignalP unique values'!A:D,3,FALSE)</f>
        <v>between 16 and 17</v>
      </c>
      <c r="M268" s="30" t="str">
        <f>VLOOKUP(A268,'SignalP unique values'!A:D,4,FALSE)</f>
        <v>VSA-DIL</v>
      </c>
      <c r="N268" s="26" t="s">
        <v>5970</v>
      </c>
      <c r="O268" s="28">
        <v>-1</v>
      </c>
      <c r="P268" s="28">
        <v>-1</v>
      </c>
      <c r="Q268" s="28">
        <v>-1</v>
      </c>
      <c r="R268" s="27">
        <v>1</v>
      </c>
      <c r="S268" s="28">
        <v>-1</v>
      </c>
      <c r="T268" s="28">
        <v>-1</v>
      </c>
      <c r="U268" s="28">
        <v>-1</v>
      </c>
      <c r="V268" s="28">
        <v>-1</v>
      </c>
      <c r="W268" s="28">
        <v>-1</v>
      </c>
      <c r="X268" s="28">
        <v>-1</v>
      </c>
      <c r="Y268" s="28">
        <v>-1</v>
      </c>
      <c r="Z268" s="28">
        <v>-1</v>
      </c>
      <c r="AA268" s="28">
        <v>-1</v>
      </c>
      <c r="AB268" s="28">
        <v>-1</v>
      </c>
      <c r="AC268" s="25" t="s">
        <v>6652</v>
      </c>
      <c r="AD268" s="28" t="s">
        <v>6653</v>
      </c>
      <c r="AE268" s="28" t="s">
        <v>6654</v>
      </c>
      <c r="AF268" s="28" t="s">
        <v>6655</v>
      </c>
      <c r="AG268" s="27" t="s">
        <v>6656</v>
      </c>
      <c r="AH268" s="28" t="s">
        <v>6657</v>
      </c>
      <c r="AI268" s="28" t="s">
        <v>6658</v>
      </c>
      <c r="AJ268" s="28" t="s">
        <v>6659</v>
      </c>
      <c r="AK268" s="28" t="s">
        <v>6660</v>
      </c>
      <c r="AL268" s="28" t="s">
        <v>6661</v>
      </c>
      <c r="AM268" s="28" t="s">
        <v>6608</v>
      </c>
      <c r="AN268" s="28" t="s">
        <v>6662</v>
      </c>
      <c r="AO268" s="28" t="s">
        <v>6663</v>
      </c>
      <c r="AP268" s="28" t="s">
        <v>6664</v>
      </c>
      <c r="AQ268" s="28" t="s">
        <v>6665</v>
      </c>
    </row>
    <row r="269" spans="1:43" ht="13.5" customHeight="1">
      <c r="A269" s="25" t="s">
        <v>638</v>
      </c>
      <c r="B269" s="26" t="str">
        <f>HYPERLINK("http://flybase.org/reports/"&amp;VLOOKUP(Table3[[#This Row],[gene]],'Flybqse ID for link'!A:B,2,FALSE)&amp;".html",Table3[[#This Row],[gene]])</f>
        <v>CG3097</v>
      </c>
      <c r="C269" s="25">
        <v>0</v>
      </c>
      <c r="D269" s="25" t="str">
        <f>VLOOKUP(A269,'Flybase batch'!$A:$E,2,FALSE)</f>
        <v>-</v>
      </c>
      <c r="E269" s="25">
        <f>COUNTIF('Genes Expressed in larvae only'!A:A,Table3[[#This Row],[gene]])</f>
        <v>0</v>
      </c>
      <c r="F269" s="35" t="str">
        <f>VLOOKUP(A269,'Flybase batch'!$A:$E,3,FALSE)</f>
        <v>proteolysis</v>
      </c>
      <c r="G269" s="35" t="str">
        <f>VLOOKUP(A269,'Flybase batch'!$A:$E,4,FALSE)</f>
        <v>-</v>
      </c>
      <c r="H269" s="35" t="s">
        <v>13576</v>
      </c>
      <c r="I269" s="35" t="s">
        <v>15317</v>
      </c>
      <c r="J269" s="35" t="s">
        <v>9</v>
      </c>
      <c r="K269" s="30" t="str">
        <f>VLOOKUP(A269,'SignalP unique values'!A:D,2,FALSE)</f>
        <v>Y</v>
      </c>
      <c r="L269" s="30" t="str">
        <f>VLOOKUP(A269,'SignalP unique values'!A:D,3,FALSE)</f>
        <v>between 22 and 23</v>
      </c>
      <c r="M269" s="30" t="str">
        <f>VLOOKUP(A269,'SignalP unique values'!A:D,4,FALSE)</f>
        <v>SLA-NEL</v>
      </c>
      <c r="N269" s="26" t="s">
        <v>6253</v>
      </c>
      <c r="O269" s="28">
        <v>-1</v>
      </c>
      <c r="P269" s="27">
        <v>1</v>
      </c>
      <c r="Q269" s="27">
        <v>1</v>
      </c>
      <c r="R269" s="27">
        <v>1</v>
      </c>
      <c r="S269" s="27">
        <v>1</v>
      </c>
      <c r="T269" s="28">
        <v>-1</v>
      </c>
      <c r="U269" s="28">
        <v>-1</v>
      </c>
      <c r="V269" s="28">
        <v>-1</v>
      </c>
      <c r="W269" s="27">
        <v>1</v>
      </c>
      <c r="X269" s="28">
        <v>-1</v>
      </c>
      <c r="Y269" s="28">
        <v>-1</v>
      </c>
      <c r="Z269" s="25">
        <v>0</v>
      </c>
      <c r="AA269" s="27">
        <v>1</v>
      </c>
      <c r="AB269" s="28">
        <v>-1</v>
      </c>
      <c r="AC269" s="25" t="s">
        <v>9458</v>
      </c>
      <c r="AD269" s="28" t="s">
        <v>9459</v>
      </c>
      <c r="AE269" s="27" t="s">
        <v>9460</v>
      </c>
      <c r="AF269" s="27" t="s">
        <v>9461</v>
      </c>
      <c r="AG269" s="27" t="s">
        <v>9462</v>
      </c>
      <c r="AH269" s="27" t="s">
        <v>9463</v>
      </c>
      <c r="AI269" s="28" t="s">
        <v>9464</v>
      </c>
      <c r="AJ269" s="28" t="s">
        <v>8722</v>
      </c>
      <c r="AK269" s="28" t="s">
        <v>9465</v>
      </c>
      <c r="AL269" s="27" t="s">
        <v>9466</v>
      </c>
      <c r="AM269" s="28" t="s">
        <v>9467</v>
      </c>
      <c r="AN269" s="28" t="s">
        <v>9468</v>
      </c>
      <c r="AO269" s="25" t="s">
        <v>9469</v>
      </c>
      <c r="AP269" s="27" t="s">
        <v>9470</v>
      </c>
      <c r="AQ269" s="28" t="s">
        <v>9471</v>
      </c>
    </row>
    <row r="270" spans="1:43" ht="13.5" customHeight="1">
      <c r="A270" s="25" t="s">
        <v>220</v>
      </c>
      <c r="B270" s="26" t="str">
        <f>HYPERLINK("http://flybase.org/reports/"&amp;VLOOKUP(Table3[[#This Row],[gene]],'Flybqse ID for link'!A:B,2,FALSE)&amp;".html",Table3[[#This Row],[gene]])</f>
        <v>CG9466</v>
      </c>
      <c r="C270" s="25">
        <v>0</v>
      </c>
      <c r="D270" s="25" t="str">
        <f>VLOOKUP(A270,'Flybase batch'!$A:$E,2,FALSE)</f>
        <v>-</v>
      </c>
      <c r="E270" s="25">
        <f>COUNTIF('Genes Expressed in larvae only'!A:A,Table3[[#This Row],[gene]])</f>
        <v>0</v>
      </c>
      <c r="F270" s="35" t="str">
        <f>VLOOKUP(A270,'Flybase batch'!$A:$E,3,FALSE)</f>
        <v>mannose metabolic process</v>
      </c>
      <c r="G270" s="35" t="str">
        <f>VLOOKUP(A270,'Flybase batch'!$A:$E,4,FALSE)</f>
        <v>lysosome</v>
      </c>
      <c r="H270" s="35" t="s">
        <v>13683</v>
      </c>
      <c r="I270" s="35" t="s">
        <v>15308</v>
      </c>
      <c r="J270" s="35" t="s">
        <v>9</v>
      </c>
      <c r="K270" s="30" t="str">
        <f>VLOOKUP(A270,'SignalP unique values'!A:D,2,FALSE)</f>
        <v>Y</v>
      </c>
      <c r="L270" s="30" t="str">
        <f>VLOOKUP(A270,'SignalP unique values'!A:D,3,FALSE)</f>
        <v>between 22 and 23</v>
      </c>
      <c r="M270" s="30" t="str">
        <f>VLOOKUP(A270,'SignalP unique values'!A:D,4,FALSE)</f>
        <v>AQA-VCG</v>
      </c>
      <c r="N270" s="26" t="s">
        <v>5833</v>
      </c>
      <c r="O270" s="28">
        <v>-1</v>
      </c>
      <c r="P270" s="28">
        <v>-1</v>
      </c>
      <c r="Q270" s="28">
        <v>-1</v>
      </c>
      <c r="R270" s="27">
        <v>1</v>
      </c>
      <c r="S270" s="28">
        <v>-1</v>
      </c>
      <c r="T270" s="28">
        <v>-1</v>
      </c>
      <c r="U270" s="28">
        <v>-1</v>
      </c>
      <c r="V270" s="28">
        <v>-1</v>
      </c>
      <c r="W270" s="28">
        <v>-1</v>
      </c>
      <c r="X270" s="28">
        <v>-1</v>
      </c>
      <c r="Y270" s="28">
        <v>-1</v>
      </c>
      <c r="Z270" s="28">
        <v>-1</v>
      </c>
      <c r="AA270" s="28">
        <v>-1</v>
      </c>
      <c r="AB270" s="28">
        <v>-1</v>
      </c>
      <c r="AC270" s="25" t="s">
        <v>12897</v>
      </c>
      <c r="AD270" s="28" t="s">
        <v>12898</v>
      </c>
      <c r="AE270" s="28" t="s">
        <v>9345</v>
      </c>
      <c r="AF270" s="28" t="s">
        <v>12899</v>
      </c>
      <c r="AG270" s="27" t="s">
        <v>12900</v>
      </c>
      <c r="AH270" s="28" t="s">
        <v>12901</v>
      </c>
      <c r="AI270" s="28" t="s">
        <v>9706</v>
      </c>
      <c r="AJ270" s="28" t="s">
        <v>10928</v>
      </c>
      <c r="AK270" s="28" t="s">
        <v>8471</v>
      </c>
      <c r="AL270" s="28" t="s">
        <v>12902</v>
      </c>
      <c r="AM270" s="28" t="s">
        <v>7593</v>
      </c>
      <c r="AN270" s="28" t="s">
        <v>12903</v>
      </c>
      <c r="AO270" s="28" t="s">
        <v>7240</v>
      </c>
      <c r="AP270" s="28" t="s">
        <v>12904</v>
      </c>
      <c r="AQ270" s="28" t="s">
        <v>12905</v>
      </c>
    </row>
    <row r="271" spans="1:43" ht="13.5" customHeight="1">
      <c r="A271" s="25" t="s">
        <v>1466</v>
      </c>
      <c r="B271" s="26" t="str">
        <f>HYPERLINK("http://flybase.org/reports/"&amp;VLOOKUP(Table3[[#This Row],[gene]],'Flybqse ID for link'!A:B,2,FALSE)&amp;".html",Table3[[#This Row],[gene]])</f>
        <v>CG7542</v>
      </c>
      <c r="C271" s="25">
        <v>0</v>
      </c>
      <c r="D271" s="25" t="str">
        <f>VLOOKUP(A271,'Flybase batch'!$A:$E,2,FALSE)</f>
        <v>-</v>
      </c>
      <c r="E271" s="25">
        <f>COUNTIF('Genes Expressed in larvae only'!A:A,Table3[[#This Row],[gene]])</f>
        <v>0</v>
      </c>
      <c r="F271" s="35" t="str">
        <f>VLOOKUP(A271,'Flybase batch'!$A:$E,3,FALSE)</f>
        <v>proteolysis</v>
      </c>
      <c r="G271" s="35" t="str">
        <f>VLOOKUP(A271,'Flybase batch'!$A:$E,4,FALSE)</f>
        <v>-</v>
      </c>
      <c r="H271" s="35" t="s">
        <v>13531</v>
      </c>
      <c r="I271" s="35" t="s">
        <v>15321</v>
      </c>
      <c r="J271" s="35" t="s">
        <v>13842</v>
      </c>
      <c r="K271" s="30" t="str">
        <f>VLOOKUP(A271,'SignalP unique values'!A:D,2,FALSE)</f>
        <v>Y</v>
      </c>
      <c r="L271" s="30" t="str">
        <f>VLOOKUP(A271,'SignalP unique values'!A:D,3,FALSE)</f>
        <v>between 16 and 17</v>
      </c>
      <c r="M271" s="30" t="str">
        <f>VLOOKUP(A271,'SignalP unique values'!A:D,4,FALSE)</f>
        <v>CTA-VPL</v>
      </c>
      <c r="N271" s="26" t="s">
        <v>5981</v>
      </c>
      <c r="O271" s="28">
        <v>-1</v>
      </c>
      <c r="P271" s="28">
        <v>-1</v>
      </c>
      <c r="Q271" s="28">
        <v>-1</v>
      </c>
      <c r="R271" s="27">
        <v>1</v>
      </c>
      <c r="S271" s="28">
        <v>-1</v>
      </c>
      <c r="T271" s="28">
        <v>-1</v>
      </c>
      <c r="U271" s="28">
        <v>-1</v>
      </c>
      <c r="V271" s="28">
        <v>-1</v>
      </c>
      <c r="W271" s="28">
        <v>-1</v>
      </c>
      <c r="X271" s="28">
        <v>-1</v>
      </c>
      <c r="Y271" s="28">
        <v>-1</v>
      </c>
      <c r="Z271" s="28">
        <v>-1</v>
      </c>
      <c r="AA271" s="28">
        <v>-1</v>
      </c>
      <c r="AB271" s="28">
        <v>-1</v>
      </c>
      <c r="AC271" s="25" t="s">
        <v>12141</v>
      </c>
      <c r="AD271" s="28" t="s">
        <v>6649</v>
      </c>
      <c r="AE271" s="28" t="s">
        <v>6710</v>
      </c>
      <c r="AF271" s="28" t="s">
        <v>6544</v>
      </c>
      <c r="AG271" s="27" t="s">
        <v>12142</v>
      </c>
      <c r="AH271" s="28" t="s">
        <v>6512</v>
      </c>
      <c r="AI271" s="28" t="s">
        <v>6963</v>
      </c>
      <c r="AJ271" s="28" t="s">
        <v>8591</v>
      </c>
      <c r="AK271" s="28" t="s">
        <v>12143</v>
      </c>
      <c r="AL271" s="28" t="s">
        <v>8401</v>
      </c>
      <c r="AM271" s="28" t="s">
        <v>9059</v>
      </c>
      <c r="AN271" s="28" t="s">
        <v>12144</v>
      </c>
      <c r="AO271" s="28" t="s">
        <v>7652</v>
      </c>
      <c r="AP271" s="28" t="s">
        <v>6462</v>
      </c>
      <c r="AQ271" s="28" t="s">
        <v>8113</v>
      </c>
    </row>
    <row r="272" spans="1:43" ht="13.5" customHeight="1">
      <c r="A272" s="25" t="s">
        <v>1362</v>
      </c>
      <c r="B272" s="26" t="str">
        <f>HYPERLINK("http://flybase.org/reports/"&amp;VLOOKUP(Table3[[#This Row],[gene]],'Flybqse ID for link'!A:B,2,FALSE)&amp;".html",Table3[[#This Row],[gene]])</f>
        <v>CG4053</v>
      </c>
      <c r="C272" s="25">
        <v>0</v>
      </c>
      <c r="D272" s="25" t="str">
        <f>VLOOKUP(A272,'Flybase batch'!$A:$E,2,FALSE)</f>
        <v>-</v>
      </c>
      <c r="E272" s="25">
        <f>COUNTIF('Genes Expressed in larvae only'!A:A,Table3[[#This Row],[gene]])</f>
        <v>0</v>
      </c>
      <c r="F272" s="35" t="str">
        <f>VLOOKUP(A272,'Flybase batch'!$A:$E,3,FALSE)</f>
        <v>proteolysis</v>
      </c>
      <c r="G272" s="35" t="str">
        <f>VLOOKUP(A272,'Flybase batch'!$A:$E,4,FALSE)</f>
        <v>-</v>
      </c>
      <c r="H272" s="35" t="s">
        <v>13531</v>
      </c>
      <c r="I272" s="35" t="s">
        <v>15321</v>
      </c>
      <c r="J272" s="35" t="s">
        <v>13842</v>
      </c>
      <c r="K272" s="30" t="str">
        <f>VLOOKUP(A272,'SignalP unique values'!A:D,2,FALSE)</f>
        <v>Y</v>
      </c>
      <c r="L272" s="30" t="str">
        <f>VLOOKUP(A272,'SignalP unique values'!A:D,3,FALSE)</f>
        <v>between 22 and 23</v>
      </c>
      <c r="M272" s="30" t="str">
        <f>VLOOKUP(A272,'SignalP unique values'!A:D,4,FALSE)</f>
        <v>TRG-KRL</v>
      </c>
      <c r="N272" s="26" t="s">
        <v>6154</v>
      </c>
      <c r="O272" s="28">
        <v>-1</v>
      </c>
      <c r="P272" s="28">
        <v>-1</v>
      </c>
      <c r="Q272" s="28">
        <v>-1</v>
      </c>
      <c r="R272" s="27">
        <v>1</v>
      </c>
      <c r="S272" s="25">
        <v>0</v>
      </c>
      <c r="T272" s="28">
        <v>-1</v>
      </c>
      <c r="U272" s="28">
        <v>-1</v>
      </c>
      <c r="V272" s="28">
        <v>-1</v>
      </c>
      <c r="W272" s="28">
        <v>-1</v>
      </c>
      <c r="X272" s="28">
        <v>-1</v>
      </c>
      <c r="Y272" s="28">
        <v>-1</v>
      </c>
      <c r="Z272" s="28">
        <v>-1</v>
      </c>
      <c r="AA272" s="28">
        <v>-1</v>
      </c>
      <c r="AB272" s="28">
        <v>-1</v>
      </c>
      <c r="AC272" s="25" t="s">
        <v>10543</v>
      </c>
      <c r="AD272" s="28" t="s">
        <v>8338</v>
      </c>
      <c r="AE272" s="28" t="s">
        <v>8890</v>
      </c>
      <c r="AF272" s="28" t="s">
        <v>7636</v>
      </c>
      <c r="AG272" s="27" t="s">
        <v>10544</v>
      </c>
      <c r="AH272" s="25" t="s">
        <v>10545</v>
      </c>
      <c r="AI272" s="28" t="s">
        <v>10400</v>
      </c>
      <c r="AJ272" s="28" t="s">
        <v>8196</v>
      </c>
      <c r="AK272" s="28" t="s">
        <v>7226</v>
      </c>
      <c r="AL272" s="28" t="s">
        <v>7049</v>
      </c>
      <c r="AM272" s="28" t="s">
        <v>9514</v>
      </c>
      <c r="AN272" s="28" t="s">
        <v>7575</v>
      </c>
      <c r="AO272" s="28" t="s">
        <v>10546</v>
      </c>
      <c r="AP272" s="28" t="s">
        <v>7577</v>
      </c>
      <c r="AQ272" s="28" t="s">
        <v>10547</v>
      </c>
    </row>
    <row r="273" spans="1:43" ht="13.5" customHeight="1">
      <c r="A273" s="25" t="s">
        <v>70</v>
      </c>
      <c r="B273" s="26" t="str">
        <f>HYPERLINK("http://flybase.org/reports/"&amp;VLOOKUP(Table3[[#This Row],[gene]],'Flybqse ID for link'!A:B,2,FALSE)&amp;".html",Table3[[#This Row],[gene]])</f>
        <v>CG3986</v>
      </c>
      <c r="C273" s="25">
        <v>0</v>
      </c>
      <c r="D273" s="25" t="str">
        <f>VLOOKUP(A273,'Flybase batch'!$A:$E,2,FALSE)</f>
        <v>Chitinase 4</v>
      </c>
      <c r="E273" s="25">
        <f>COUNTIF('Genes Expressed in larvae only'!A:A,Table3[[#This Row],[gene]])</f>
        <v>0</v>
      </c>
      <c r="F273" s="35" t="str">
        <f>VLOOKUP(A273,'Flybase batch'!$A:$E,3,FALSE)</f>
        <v>cuticle chitin catabolic process chitin catabolic process carbohydrate metabolic process</v>
      </c>
      <c r="G273" s="35" t="str">
        <f>VLOOKUP(A273,'Flybase batch'!$A:$E,4,FALSE)</f>
        <v>extracellular space</v>
      </c>
      <c r="H273" s="35" t="s">
        <v>13657</v>
      </c>
      <c r="I273" s="35" t="s">
        <v>15318</v>
      </c>
      <c r="J273" s="35" t="s">
        <v>9</v>
      </c>
      <c r="K273" s="30" t="str">
        <f>VLOOKUP(A273,'SignalP unique values'!A:D,2,FALSE)</f>
        <v>Y</v>
      </c>
      <c r="L273" s="30" t="str">
        <f>VLOOKUP(A273,'SignalP unique values'!A:D,3,FALSE)</f>
        <v>between 22 and 23</v>
      </c>
      <c r="M273" s="30" t="str">
        <f>VLOOKUP(A273,'SignalP unique values'!A:D,4,FALSE)</f>
        <v>ASS-EKL</v>
      </c>
      <c r="N273" s="26" t="s">
        <v>6042</v>
      </c>
      <c r="O273" s="28">
        <v>-1</v>
      </c>
      <c r="P273" s="28">
        <v>-1</v>
      </c>
      <c r="Q273" s="25">
        <v>0</v>
      </c>
      <c r="R273" s="27">
        <v>1</v>
      </c>
      <c r="S273" s="27">
        <v>1</v>
      </c>
      <c r="T273" s="25">
        <v>0</v>
      </c>
      <c r="U273" s="28">
        <v>-1</v>
      </c>
      <c r="V273" s="28">
        <v>-1</v>
      </c>
      <c r="W273" s="25">
        <v>0</v>
      </c>
      <c r="X273" s="28">
        <v>-1</v>
      </c>
      <c r="Y273" s="28">
        <v>-1</v>
      </c>
      <c r="Z273" s="28">
        <v>-1</v>
      </c>
      <c r="AA273" s="28">
        <v>-1</v>
      </c>
      <c r="AB273" s="28">
        <v>-1</v>
      </c>
      <c r="AC273" s="25" t="s">
        <v>10474</v>
      </c>
      <c r="AD273" s="28" t="s">
        <v>10475</v>
      </c>
      <c r="AE273" s="28" t="s">
        <v>10476</v>
      </c>
      <c r="AF273" s="25" t="s">
        <v>10477</v>
      </c>
      <c r="AG273" s="27" t="s">
        <v>10478</v>
      </c>
      <c r="AH273" s="27" t="s">
        <v>10479</v>
      </c>
      <c r="AI273" s="25" t="s">
        <v>10480</v>
      </c>
      <c r="AJ273" s="28" t="s">
        <v>10481</v>
      </c>
      <c r="AK273" s="28" t="s">
        <v>7537</v>
      </c>
      <c r="AL273" s="25" t="s">
        <v>10482</v>
      </c>
      <c r="AM273" s="28" t="s">
        <v>10483</v>
      </c>
      <c r="AN273" s="28" t="s">
        <v>10484</v>
      </c>
      <c r="AO273" s="28" t="s">
        <v>10485</v>
      </c>
      <c r="AP273" s="28" t="s">
        <v>10486</v>
      </c>
      <c r="AQ273" s="28" t="s">
        <v>10487</v>
      </c>
    </row>
    <row r="274" spans="1:43" ht="13.5" customHeight="1">
      <c r="A274" s="25" t="s">
        <v>285</v>
      </c>
      <c r="B274" s="26" t="str">
        <f>HYPERLINK("http://flybase.org/reports/"&amp;VLOOKUP(Table3[[#This Row],[gene]],'Flybqse ID for link'!A:B,2,FALSE)&amp;".html",Table3[[#This Row],[gene]])</f>
        <v>CG3841</v>
      </c>
      <c r="C274" s="25">
        <v>0</v>
      </c>
      <c r="D274" s="25" t="str">
        <f>VLOOKUP(A274,'Flybase batch'!$A:$E,2,FALSE)</f>
        <v>-</v>
      </c>
      <c r="E274" s="25">
        <f>COUNTIF('Genes Expressed in larvae only'!A:A,Table3[[#This Row],[gene]])</f>
        <v>0</v>
      </c>
      <c r="F274" s="35" t="str">
        <f>VLOOKUP(A274,'Flybase batch'!$A:$E,3,FALSE)</f>
        <v>-</v>
      </c>
      <c r="G274" s="35" t="str">
        <f>VLOOKUP(A274,'Flybase batch'!$A:$E,4,FALSE)</f>
        <v>-</v>
      </c>
      <c r="H274" s="35" t="s">
        <v>13538</v>
      </c>
      <c r="I274" s="35" t="s">
        <v>15315</v>
      </c>
      <c r="J274" s="35" t="s">
        <v>9</v>
      </c>
      <c r="K274" s="30" t="str">
        <f>VLOOKUP(A274,'SignalP unique values'!A:D,2,FALSE)</f>
        <v>Y</v>
      </c>
      <c r="L274" s="30" t="str">
        <f>VLOOKUP(A274,'SignalP unique values'!A:D,3,FALSE)</f>
        <v>between 21 and 22</v>
      </c>
      <c r="M274" s="30" t="str">
        <f>VLOOKUP(A274,'SignalP unique values'!A:D,4,FALSE)</f>
        <v>TTA-VTF</v>
      </c>
      <c r="N274" s="26" t="s">
        <v>6075</v>
      </c>
      <c r="O274" s="28">
        <v>-1</v>
      </c>
      <c r="P274" s="28">
        <v>-1</v>
      </c>
      <c r="Q274" s="28">
        <v>-1</v>
      </c>
      <c r="R274" s="27">
        <v>1</v>
      </c>
      <c r="S274" s="28">
        <v>-1</v>
      </c>
      <c r="T274" s="28">
        <v>-1</v>
      </c>
      <c r="U274" s="28">
        <v>-1</v>
      </c>
      <c r="V274" s="27">
        <v>1</v>
      </c>
      <c r="W274" s="28">
        <v>-1</v>
      </c>
      <c r="X274" s="28">
        <v>-1</v>
      </c>
      <c r="Y274" s="28">
        <v>-1</v>
      </c>
      <c r="Z274" s="28">
        <v>-1</v>
      </c>
      <c r="AA274" s="28">
        <v>-1</v>
      </c>
      <c r="AB274" s="28">
        <v>-1</v>
      </c>
      <c r="AC274" s="25" t="s">
        <v>10441</v>
      </c>
      <c r="AD274" s="28" t="s">
        <v>6646</v>
      </c>
      <c r="AE274" s="28" t="s">
        <v>8936</v>
      </c>
      <c r="AF274" s="28" t="s">
        <v>10442</v>
      </c>
      <c r="AG274" s="27" t="s">
        <v>10443</v>
      </c>
      <c r="AH274" s="28" t="s">
        <v>9836</v>
      </c>
      <c r="AI274" s="28" t="s">
        <v>9965</v>
      </c>
      <c r="AJ274" s="28" t="s">
        <v>6710</v>
      </c>
      <c r="AK274" s="27" t="s">
        <v>10444</v>
      </c>
      <c r="AL274" s="28" t="s">
        <v>7186</v>
      </c>
      <c r="AM274" s="28" t="s">
        <v>10445</v>
      </c>
      <c r="AN274" s="28" t="s">
        <v>10446</v>
      </c>
      <c r="AO274" s="28" t="s">
        <v>7044</v>
      </c>
      <c r="AP274" s="28" t="s">
        <v>10447</v>
      </c>
      <c r="AQ274" s="28" t="s">
        <v>6415</v>
      </c>
    </row>
    <row r="275" spans="1:43" ht="13.5" customHeight="1">
      <c r="A275" s="25" t="s">
        <v>387</v>
      </c>
      <c r="B275" s="26" t="str">
        <f>HYPERLINK("http://flybase.org/reports/"&amp;VLOOKUP(Table3[[#This Row],[gene]],'Flybqse ID for link'!A:B,2,FALSE)&amp;".html",Table3[[#This Row],[gene]])</f>
        <v>CG4979</v>
      </c>
      <c r="C275" s="25">
        <v>0</v>
      </c>
      <c r="D275" s="25" t="str">
        <f>VLOOKUP(A275,'Flybase batch'!$A:$E,2,FALSE)</f>
        <v>sex-specific enzyme 2</v>
      </c>
      <c r="E275" s="25">
        <f>COUNTIF('Genes Expressed in larvae only'!A:A,Table3[[#This Row],[gene]])</f>
        <v>0</v>
      </c>
      <c r="F275" s="35" t="str">
        <f>VLOOKUP(A275,'Flybase batch'!$A:$E,3,FALSE)</f>
        <v>lipid catabolic process</v>
      </c>
      <c r="G275" s="35" t="str">
        <f>VLOOKUP(A275,'Flybase batch'!$A:$E,4,FALSE)</f>
        <v>cellular_component</v>
      </c>
      <c r="H275" s="35" t="s">
        <v>13666</v>
      </c>
      <c r="I275" s="35" t="s">
        <v>15313</v>
      </c>
      <c r="J275" s="35" t="s">
        <v>9</v>
      </c>
      <c r="K275" s="30" t="str">
        <f>VLOOKUP(A275,'SignalP unique values'!A:D,2,FALSE)</f>
        <v>Y</v>
      </c>
      <c r="L275" s="30" t="str">
        <f>VLOOKUP(A275,'SignalP unique values'!A:D,3,FALSE)</f>
        <v>between 28 and 29</v>
      </c>
      <c r="M275" s="30" t="str">
        <f>VLOOKUP(A275,'SignalP unique values'!A:D,4,FALSE)</f>
        <v>TDA-SVD</v>
      </c>
      <c r="N275" s="26" t="s">
        <v>5772</v>
      </c>
      <c r="O275" s="28">
        <v>-1</v>
      </c>
      <c r="P275" s="27">
        <v>1</v>
      </c>
      <c r="Q275" s="28">
        <v>-1</v>
      </c>
      <c r="R275" s="28">
        <v>-1</v>
      </c>
      <c r="S275" s="25">
        <v>0</v>
      </c>
      <c r="T275" s="28">
        <v>-1</v>
      </c>
      <c r="U275" s="28">
        <v>-1</v>
      </c>
      <c r="V275" s="28">
        <v>-1</v>
      </c>
      <c r="W275" s="28">
        <v>-1</v>
      </c>
      <c r="X275" s="28">
        <v>-1</v>
      </c>
      <c r="Y275" s="28">
        <v>-1</v>
      </c>
      <c r="Z275" s="28">
        <v>-1</v>
      </c>
      <c r="AA275" s="27">
        <v>1</v>
      </c>
      <c r="AB275" s="28">
        <v>-1</v>
      </c>
      <c r="AC275" s="25" t="s">
        <v>11098</v>
      </c>
      <c r="AD275" s="28" t="s">
        <v>11099</v>
      </c>
      <c r="AE275" s="27" t="s">
        <v>11100</v>
      </c>
      <c r="AF275" s="28" t="s">
        <v>11101</v>
      </c>
      <c r="AG275" s="28" t="s">
        <v>10025</v>
      </c>
      <c r="AH275" s="25" t="s">
        <v>11102</v>
      </c>
      <c r="AI275" s="28" t="s">
        <v>7867</v>
      </c>
      <c r="AJ275" s="28" t="s">
        <v>7703</v>
      </c>
      <c r="AK275" s="28" t="s">
        <v>11103</v>
      </c>
      <c r="AL275" s="28" t="s">
        <v>11104</v>
      </c>
      <c r="AM275" s="28" t="s">
        <v>11105</v>
      </c>
      <c r="AN275" s="28" t="s">
        <v>10969</v>
      </c>
      <c r="AO275" s="28" t="s">
        <v>11106</v>
      </c>
      <c r="AP275" s="27" t="s">
        <v>11107</v>
      </c>
      <c r="AQ275" s="28" t="s">
        <v>9363</v>
      </c>
    </row>
    <row r="276" spans="1:43" ht="13.5" customHeight="1">
      <c r="A276" s="25" t="s">
        <v>114</v>
      </c>
      <c r="B276" s="26" t="str">
        <f>HYPERLINK("http://flybase.org/reports/"&amp;VLOOKUP(Table3[[#This Row],[gene]],'Flybqse ID for link'!A:B,2,FALSE)&amp;".html",Table3[[#This Row],[gene]])</f>
        <v>CG14476</v>
      </c>
      <c r="C276" s="25">
        <v>0</v>
      </c>
      <c r="D276" s="25" t="str">
        <f>VLOOKUP(A276,'Flybase batch'!$A:$E,2,FALSE)</f>
        <v>-</v>
      </c>
      <c r="E276" s="25">
        <f>COUNTIF('Genes Expressed in larvae only'!A:A,Table3[[#This Row],[gene]])</f>
        <v>0</v>
      </c>
      <c r="F276" s="35" t="str">
        <f>VLOOKUP(A276,'Flybase batch'!$A:$E,3,FALSE)</f>
        <v>carbohydrate metabolic process</v>
      </c>
      <c r="G276" s="35" t="str">
        <f>VLOOKUP(A276,'Flybase batch'!$A:$E,4,FALSE)</f>
        <v>glucosidase II complex microtubule associated complex extracellular region</v>
      </c>
      <c r="H276" s="35" t="s">
        <v>13585</v>
      </c>
      <c r="I276" s="35" t="s">
        <v>15306</v>
      </c>
      <c r="J276" s="35" t="s">
        <v>9</v>
      </c>
      <c r="K276" s="30" t="str">
        <f>VLOOKUP(A276,'SignalP unique values'!A:D,2,FALSE)</f>
        <v>Y</v>
      </c>
      <c r="L276" s="30" t="str">
        <f>VLOOKUP(A276,'SignalP unique values'!A:D,3,FALSE)</f>
        <v>between 20 and 21</v>
      </c>
      <c r="M276" s="30" t="str">
        <f>VLOOKUP(A276,'SignalP unique values'!A:D,4,FALSE)</f>
        <v>ADG-VDP</v>
      </c>
      <c r="N276" s="26" t="s">
        <v>5870</v>
      </c>
      <c r="O276" s="27">
        <v>1</v>
      </c>
      <c r="P276" s="27">
        <v>1</v>
      </c>
      <c r="Q276" s="27">
        <v>1</v>
      </c>
      <c r="R276" s="27">
        <v>1</v>
      </c>
      <c r="S276" s="27">
        <v>1</v>
      </c>
      <c r="T276" s="27">
        <v>1</v>
      </c>
      <c r="U276" s="25">
        <v>0</v>
      </c>
      <c r="V276" s="25">
        <v>0</v>
      </c>
      <c r="W276" s="27">
        <v>1</v>
      </c>
      <c r="X276" s="27">
        <v>1</v>
      </c>
      <c r="Y276" s="25">
        <v>0</v>
      </c>
      <c r="Z276" s="27">
        <v>1</v>
      </c>
      <c r="AA276" s="25">
        <v>0</v>
      </c>
      <c r="AB276" s="27">
        <v>1</v>
      </c>
      <c r="AC276" s="25" t="s">
        <v>7973</v>
      </c>
      <c r="AD276" s="27" t="s">
        <v>7974</v>
      </c>
      <c r="AE276" s="27" t="s">
        <v>7975</v>
      </c>
      <c r="AF276" s="27" t="s">
        <v>7976</v>
      </c>
      <c r="AG276" s="27" t="s">
        <v>7977</v>
      </c>
      <c r="AH276" s="27" t="s">
        <v>7978</v>
      </c>
      <c r="AI276" s="27" t="s">
        <v>7979</v>
      </c>
      <c r="AJ276" s="25" t="s">
        <v>7980</v>
      </c>
      <c r="AK276" s="25" t="s">
        <v>7981</v>
      </c>
      <c r="AL276" s="27" t="s">
        <v>7982</v>
      </c>
      <c r="AM276" s="27" t="s">
        <v>7983</v>
      </c>
      <c r="AN276" s="25" t="s">
        <v>7984</v>
      </c>
      <c r="AO276" s="27" t="s">
        <v>7985</v>
      </c>
      <c r="AP276" s="25" t="s">
        <v>7986</v>
      </c>
      <c r="AQ276" s="27" t="s">
        <v>7987</v>
      </c>
    </row>
    <row r="277" spans="1:43" ht="13.5" customHeight="1">
      <c r="A277" s="50" t="s">
        <v>1347</v>
      </c>
      <c r="B277" s="51" t="str">
        <f>HYPERLINK("http://flybase.org/reports/"&amp;VLOOKUP(Table3[[#This Row],[gene]],'Flybqse ID for link'!A:B,2,FALSE)&amp;".html",Table3[[#This Row],[gene]])</f>
        <v>CG3505</v>
      </c>
      <c r="C277" s="25">
        <v>0</v>
      </c>
      <c r="D277" s="25" t="str">
        <f>VLOOKUP(A277,'Flybase batch'!$A:$E,2,FALSE)</f>
        <v>-</v>
      </c>
      <c r="E277" s="25">
        <f>COUNTIF('Genes Expressed in larvae only'!A:A,Table3[[#This Row],[gene]])</f>
        <v>0</v>
      </c>
      <c r="F277" s="35" t="str">
        <f>VLOOKUP(A277,'Flybase batch'!$A:$E,3,FALSE)</f>
        <v>proteolysis</v>
      </c>
      <c r="G277" s="35" t="str">
        <f>VLOOKUP(A277,'Flybase batch'!$A:$E,4,FALSE)</f>
        <v>extracellular region</v>
      </c>
      <c r="H277" s="35" t="s">
        <v>13531</v>
      </c>
      <c r="I277" s="35" t="s">
        <v>15321</v>
      </c>
      <c r="J277" s="35">
        <v>0</v>
      </c>
      <c r="K277" s="30" t="str">
        <f>VLOOKUP(A277,'SignalP unique values'!A:D,2,FALSE)</f>
        <v>Y</v>
      </c>
      <c r="L277" s="30" t="str">
        <f>VLOOKUP(A277,'SignalP unique values'!A:D,3,FALSE)</f>
        <v>between 20 and 21</v>
      </c>
      <c r="M277" s="30" t="str">
        <f>VLOOKUP(A277,'SignalP unique values'!A:D,4,FALSE)</f>
        <v>ANA-QLP</v>
      </c>
      <c r="N277" s="51" t="s">
        <v>6214</v>
      </c>
      <c r="O277" s="52">
        <v>-1</v>
      </c>
      <c r="P277" s="53">
        <v>1</v>
      </c>
      <c r="Q277" s="53">
        <v>1</v>
      </c>
      <c r="R277" s="52">
        <v>-1</v>
      </c>
      <c r="S277" s="53">
        <v>1</v>
      </c>
      <c r="T277" s="52">
        <v>-1</v>
      </c>
      <c r="U277" s="52">
        <v>-1</v>
      </c>
      <c r="V277" s="52">
        <v>-1</v>
      </c>
      <c r="W277" s="52">
        <v>-1</v>
      </c>
      <c r="X277" s="52">
        <v>-1</v>
      </c>
      <c r="Y277" s="53">
        <v>1</v>
      </c>
      <c r="Z277" s="52">
        <v>-1</v>
      </c>
      <c r="AA277" s="53">
        <v>1</v>
      </c>
      <c r="AB277" s="50">
        <v>0</v>
      </c>
      <c r="AC277" s="50" t="s">
        <v>10305</v>
      </c>
      <c r="AD277" s="52" t="s">
        <v>10306</v>
      </c>
      <c r="AE277" s="53" t="s">
        <v>10307</v>
      </c>
      <c r="AF277" s="53" t="s">
        <v>10308</v>
      </c>
      <c r="AG277" s="52" t="s">
        <v>6470</v>
      </c>
      <c r="AH277" s="53" t="s">
        <v>10309</v>
      </c>
      <c r="AI277" s="52" t="s">
        <v>10310</v>
      </c>
      <c r="AJ277" s="52" t="s">
        <v>10272</v>
      </c>
      <c r="AK277" s="52" t="s">
        <v>10311</v>
      </c>
      <c r="AL277" s="52" t="s">
        <v>7697</v>
      </c>
      <c r="AM277" s="52" t="s">
        <v>10312</v>
      </c>
      <c r="AN277" s="53" t="s">
        <v>10313</v>
      </c>
      <c r="AO277" s="52" t="s">
        <v>10314</v>
      </c>
      <c r="AP277" s="53" t="s">
        <v>10315</v>
      </c>
      <c r="AQ277" s="50" t="s">
        <v>10316</v>
      </c>
    </row>
    <row r="278" spans="1:43" ht="13.5" customHeight="1">
      <c r="A278" s="25" t="s">
        <v>1035</v>
      </c>
      <c r="B278" s="26" t="str">
        <f>HYPERLINK("http://flybase.org/reports/"&amp;VLOOKUP(Table3[[#This Row],[gene]],'Flybqse ID for link'!A:B,2,FALSE)&amp;".html",Table3[[#This Row],[gene]])</f>
        <v>CG11842</v>
      </c>
      <c r="C278" s="25">
        <v>0</v>
      </c>
      <c r="D278" s="25" t="str">
        <f>VLOOKUP(A278,'Flybase batch'!$A:$E,2,FALSE)</f>
        <v>-</v>
      </c>
      <c r="E278" s="25">
        <f>COUNTIF('Genes Expressed in larvae only'!A:A,Table3[[#This Row],[gene]])</f>
        <v>0</v>
      </c>
      <c r="F278" s="35" t="str">
        <f>VLOOKUP(A278,'Flybase batch'!$A:$E,3,FALSE)</f>
        <v>proteolysis</v>
      </c>
      <c r="G278" s="35" t="str">
        <f>VLOOKUP(A278,'Flybase batch'!$A:$E,4,FALSE)</f>
        <v>-</v>
      </c>
      <c r="H278" s="35" t="s">
        <v>13531</v>
      </c>
      <c r="I278" s="35" t="s">
        <v>15321</v>
      </c>
      <c r="J278" s="35" t="s">
        <v>13842</v>
      </c>
      <c r="K278" s="30" t="str">
        <f>VLOOKUP(A278,'SignalP unique values'!A:D,2,FALSE)</f>
        <v>Y</v>
      </c>
      <c r="L278" s="30" t="str">
        <f>VLOOKUP(A278,'SignalP unique values'!A:D,3,FALSE)</f>
        <v>between 26 and 27</v>
      </c>
      <c r="M278" s="30" t="str">
        <f>VLOOKUP(A278,'SignalP unique values'!A:D,4,FALSE)</f>
        <v>ASA-QDS</v>
      </c>
      <c r="N278" s="26" t="s">
        <v>6396</v>
      </c>
      <c r="O278" s="28">
        <v>-1</v>
      </c>
      <c r="P278" s="27">
        <v>1</v>
      </c>
      <c r="Q278" s="27">
        <v>1</v>
      </c>
      <c r="R278" s="28">
        <v>-1</v>
      </c>
      <c r="S278" s="25">
        <v>0</v>
      </c>
      <c r="T278" s="28">
        <v>-1</v>
      </c>
      <c r="U278" s="28">
        <v>-1</v>
      </c>
      <c r="V278" s="28">
        <v>-1</v>
      </c>
      <c r="W278" s="28">
        <v>-1</v>
      </c>
      <c r="X278" s="28">
        <v>-1</v>
      </c>
      <c r="Y278" s="28">
        <v>-1</v>
      </c>
      <c r="Z278" s="28">
        <v>-1</v>
      </c>
      <c r="AA278" s="27">
        <v>1</v>
      </c>
      <c r="AB278" s="28">
        <v>-1</v>
      </c>
      <c r="AC278" s="25" t="s">
        <v>7380</v>
      </c>
      <c r="AD278" s="28" t="s">
        <v>7008</v>
      </c>
      <c r="AE278" s="27" t="s">
        <v>7381</v>
      </c>
      <c r="AF278" s="27" t="s">
        <v>7382</v>
      </c>
      <c r="AG278" s="28" t="s">
        <v>6654</v>
      </c>
      <c r="AH278" s="25" t="s">
        <v>7383</v>
      </c>
      <c r="AI278" s="28" t="s">
        <v>7384</v>
      </c>
      <c r="AJ278" s="28" t="s">
        <v>7385</v>
      </c>
      <c r="AK278" s="28" t="s">
        <v>7386</v>
      </c>
      <c r="AL278" s="28" t="s">
        <v>7018</v>
      </c>
      <c r="AM278" s="28" t="s">
        <v>7387</v>
      </c>
      <c r="AN278" s="28" t="s">
        <v>7388</v>
      </c>
      <c r="AO278" s="28" t="s">
        <v>7300</v>
      </c>
      <c r="AP278" s="27" t="s">
        <v>7389</v>
      </c>
      <c r="AQ278" s="28" t="s">
        <v>7390</v>
      </c>
    </row>
    <row r="279" spans="1:43" ht="13.5" customHeight="1">
      <c r="A279" s="25" t="s">
        <v>1522</v>
      </c>
      <c r="B279" s="26" t="str">
        <f>HYPERLINK("http://flybase.org/reports/"&amp;VLOOKUP(Table3[[#This Row],[gene]],'Flybqse ID for link'!A:B,2,FALSE)&amp;".html",Table3[[#This Row],[gene]])</f>
        <v>CG9631</v>
      </c>
      <c r="C279" s="25">
        <v>0</v>
      </c>
      <c r="D279" s="25" t="str">
        <f>VLOOKUP(A279,'Flybase batch'!$A:$E,2,FALSE)</f>
        <v>-</v>
      </c>
      <c r="E279" s="25">
        <f>COUNTIF('Genes Expressed in larvae only'!A:A,Table3[[#This Row],[gene]])</f>
        <v>0</v>
      </c>
      <c r="F279" s="35" t="str">
        <f>VLOOKUP(A279,'Flybase batch'!$A:$E,3,FALSE)</f>
        <v>proteolysis</v>
      </c>
      <c r="G279" s="35" t="str">
        <f>VLOOKUP(A279,'Flybase batch'!$A:$E,4,FALSE)</f>
        <v>-</v>
      </c>
      <c r="H279" s="35" t="s">
        <v>13542</v>
      </c>
      <c r="I279" s="35" t="s">
        <v>15321</v>
      </c>
      <c r="J279" s="35" t="s">
        <v>13842</v>
      </c>
      <c r="K279" s="30" t="str">
        <f>VLOOKUP(A279,'SignalP unique values'!A:D,2,FALSE)</f>
        <v>Y</v>
      </c>
      <c r="L279" s="30" t="str">
        <f>VLOOKUP(A279,'SignalP unique values'!A:D,3,FALSE)</f>
        <v>between 20 and 21</v>
      </c>
      <c r="M279" s="30" t="str">
        <f>VLOOKUP(A279,'SignalP unique values'!A:D,4,FALSE)</f>
        <v>GSA-LHV</v>
      </c>
      <c r="N279" s="26" t="s">
        <v>6107</v>
      </c>
      <c r="O279" s="28">
        <v>-1</v>
      </c>
      <c r="P279" s="27">
        <v>1</v>
      </c>
      <c r="Q279" s="27">
        <v>1</v>
      </c>
      <c r="R279" s="28">
        <v>-1</v>
      </c>
      <c r="S279" s="27">
        <v>1</v>
      </c>
      <c r="T279" s="28">
        <v>-1</v>
      </c>
      <c r="U279" s="28">
        <v>-1</v>
      </c>
      <c r="V279" s="28">
        <v>-1</v>
      </c>
      <c r="W279" s="28">
        <v>-1</v>
      </c>
      <c r="X279" s="28">
        <v>-1</v>
      </c>
      <c r="Y279" s="27">
        <v>1</v>
      </c>
      <c r="Z279" s="28">
        <v>-1</v>
      </c>
      <c r="AA279" s="27">
        <v>1</v>
      </c>
      <c r="AB279" s="27">
        <v>1</v>
      </c>
      <c r="AC279" s="25" t="s">
        <v>12976</v>
      </c>
      <c r="AD279" s="28" t="s">
        <v>12977</v>
      </c>
      <c r="AE279" s="27" t="s">
        <v>12978</v>
      </c>
      <c r="AF279" s="27" t="s">
        <v>12979</v>
      </c>
      <c r="AG279" s="28" t="s">
        <v>12980</v>
      </c>
      <c r="AH279" s="27" t="s">
        <v>12981</v>
      </c>
      <c r="AI279" s="28" t="s">
        <v>12982</v>
      </c>
      <c r="AJ279" s="28" t="s">
        <v>10560</v>
      </c>
      <c r="AK279" s="28" t="s">
        <v>12983</v>
      </c>
      <c r="AL279" s="28" t="s">
        <v>12984</v>
      </c>
      <c r="AM279" s="28" t="s">
        <v>12985</v>
      </c>
      <c r="AN279" s="27" t="s">
        <v>12986</v>
      </c>
      <c r="AO279" s="28" t="s">
        <v>12987</v>
      </c>
      <c r="AP279" s="27" t="s">
        <v>12988</v>
      </c>
      <c r="AQ279" s="27" t="s">
        <v>12989</v>
      </c>
    </row>
    <row r="280" spans="1:43" ht="13.5" customHeight="1">
      <c r="A280" s="25" t="s">
        <v>390</v>
      </c>
      <c r="B280" s="26" t="str">
        <f>HYPERLINK("http://flybase.org/reports/"&amp;VLOOKUP(Table3[[#This Row],[gene]],'Flybqse ID for link'!A:B,2,FALSE)&amp;".html",Table3[[#This Row],[gene]])</f>
        <v>CG6271</v>
      </c>
      <c r="C280" s="25">
        <v>0</v>
      </c>
      <c r="D280" s="25" t="str">
        <f>VLOOKUP(A280,'Flybase batch'!$A:$E,2,FALSE)</f>
        <v>-</v>
      </c>
      <c r="E280" s="25">
        <f>COUNTIF('Genes Expressed in larvae only'!A:A,Table3[[#This Row],[gene]])</f>
        <v>0</v>
      </c>
      <c r="F280" s="35" t="str">
        <f>VLOOKUP(A280,'Flybase batch'!$A:$E,3,FALSE)</f>
        <v>lipid metabolic process</v>
      </c>
      <c r="G280" s="35" t="str">
        <f>VLOOKUP(A280,'Flybase batch'!$A:$E,4,FALSE)</f>
        <v>-</v>
      </c>
      <c r="H280" s="35" t="s">
        <v>13604</v>
      </c>
      <c r="I280" s="35" t="s">
        <v>15323</v>
      </c>
      <c r="J280" s="35" t="s">
        <v>9</v>
      </c>
      <c r="K280" s="30" t="str">
        <f>VLOOKUP(A280,'SignalP unique values'!A:D,2,FALSE)</f>
        <v>Y</v>
      </c>
      <c r="L280" s="30" t="str">
        <f>VLOOKUP(A280,'SignalP unique values'!A:D,3,FALSE)</f>
        <v>between 18 and 19</v>
      </c>
      <c r="M280" s="30" t="str">
        <f>VLOOKUP(A280,'SignalP unique values'!A:D,4,FALSE)</f>
        <v>AYA-LEE</v>
      </c>
      <c r="N280" s="26" t="s">
        <v>6160</v>
      </c>
      <c r="O280" s="25">
        <v>0</v>
      </c>
      <c r="P280" s="25">
        <v>0</v>
      </c>
      <c r="Q280" s="25">
        <v>0</v>
      </c>
      <c r="R280" s="27">
        <v>1</v>
      </c>
      <c r="S280" s="25">
        <v>0</v>
      </c>
      <c r="T280" s="25">
        <v>0</v>
      </c>
      <c r="U280" s="25">
        <v>0</v>
      </c>
      <c r="V280" s="25">
        <v>0</v>
      </c>
      <c r="W280" s="25">
        <v>0</v>
      </c>
      <c r="X280" s="25">
        <v>0</v>
      </c>
      <c r="Y280" s="25">
        <v>0</v>
      </c>
      <c r="Z280" s="25">
        <v>0</v>
      </c>
      <c r="AA280" s="25">
        <v>0</v>
      </c>
      <c r="AB280" s="25">
        <v>0</v>
      </c>
      <c r="AC280" s="25" t="s">
        <v>11603</v>
      </c>
      <c r="AD280" s="25" t="s">
        <v>7773</v>
      </c>
      <c r="AE280" s="25" t="s">
        <v>7305</v>
      </c>
      <c r="AF280" s="25" t="s">
        <v>6600</v>
      </c>
      <c r="AG280" s="27" t="s">
        <v>11604</v>
      </c>
      <c r="AH280" s="25" t="s">
        <v>11605</v>
      </c>
      <c r="AI280" s="25" t="s">
        <v>7210</v>
      </c>
      <c r="AJ280" s="25" t="s">
        <v>8466</v>
      </c>
      <c r="AK280" s="25" t="s">
        <v>6773</v>
      </c>
      <c r="AL280" s="25" t="s">
        <v>8950</v>
      </c>
      <c r="AM280" s="25" t="s">
        <v>8821</v>
      </c>
      <c r="AN280" s="25" t="s">
        <v>11606</v>
      </c>
      <c r="AO280" s="25" t="s">
        <v>8367</v>
      </c>
      <c r="AP280" s="25" t="s">
        <v>6730</v>
      </c>
      <c r="AQ280" s="25" t="s">
        <v>7795</v>
      </c>
    </row>
    <row r="281" spans="1:43" ht="13.5" customHeight="1">
      <c r="A281" s="25" t="s">
        <v>1087</v>
      </c>
      <c r="B281" s="26" t="str">
        <f>HYPERLINK("http://flybase.org/reports/"&amp;VLOOKUP(Table3[[#This Row],[gene]],'Flybqse ID for link'!A:B,2,FALSE)&amp;".html",Table3[[#This Row],[gene]])</f>
        <v>CG14642</v>
      </c>
      <c r="C281" s="25">
        <v>0</v>
      </c>
      <c r="D281" s="25" t="str">
        <f>VLOOKUP(A281,'Flybase batch'!$A:$E,2,FALSE)</f>
        <v>-</v>
      </c>
      <c r="E281" s="25">
        <f>COUNTIF('Genes Expressed in larvae only'!A:A,Table3[[#This Row],[gene]])</f>
        <v>0</v>
      </c>
      <c r="F281" s="35" t="str">
        <f>VLOOKUP(A281,'Flybase batch'!$A:$E,3,FALSE)</f>
        <v>proteolysis</v>
      </c>
      <c r="G281" s="35" t="str">
        <f>VLOOKUP(A281,'Flybase batch'!$A:$E,4,FALSE)</f>
        <v>-</v>
      </c>
      <c r="H281" s="35" t="s">
        <v>13531</v>
      </c>
      <c r="I281" s="35" t="s">
        <v>15321</v>
      </c>
      <c r="J281" s="35" t="s">
        <v>13842</v>
      </c>
      <c r="K281" s="30" t="str">
        <f>VLOOKUP(A281,'SignalP unique values'!A:D,2,FALSE)</f>
        <v>Y</v>
      </c>
      <c r="L281" s="30" t="str">
        <f>VLOOKUP(A281,'SignalP unique values'!A:D,3,FALSE)</f>
        <v>between 23 and 24</v>
      </c>
      <c r="M281" s="30" t="str">
        <f>VLOOKUP(A281,'SignalP unique values'!A:D,4,FALSE)</f>
        <v>THT-QRL</v>
      </c>
      <c r="N281" s="26" t="s">
        <v>5796</v>
      </c>
      <c r="O281" s="25">
        <v>0</v>
      </c>
      <c r="P281" s="25">
        <v>0</v>
      </c>
      <c r="Q281" s="27">
        <v>1</v>
      </c>
      <c r="R281" s="25">
        <v>0</v>
      </c>
      <c r="S281" s="25">
        <v>0</v>
      </c>
      <c r="T281" s="27">
        <v>1</v>
      </c>
      <c r="U281" s="25">
        <v>0</v>
      </c>
      <c r="V281" s="25">
        <v>0</v>
      </c>
      <c r="W281" s="25">
        <v>0</v>
      </c>
      <c r="X281" s="27">
        <v>1</v>
      </c>
      <c r="Y281" s="27">
        <v>1</v>
      </c>
      <c r="Z281" s="25">
        <v>0</v>
      </c>
      <c r="AA281" s="25">
        <v>0</v>
      </c>
      <c r="AB281" s="25">
        <v>0</v>
      </c>
      <c r="AC281" s="25" t="s">
        <v>8077</v>
      </c>
      <c r="AD281" s="25" t="s">
        <v>7168</v>
      </c>
      <c r="AE281" s="25" t="s">
        <v>8078</v>
      </c>
      <c r="AF281" s="27" t="s">
        <v>8079</v>
      </c>
      <c r="AG281" s="25" t="s">
        <v>8080</v>
      </c>
      <c r="AH281" s="25" t="s">
        <v>8081</v>
      </c>
      <c r="AI281" s="27" t="s">
        <v>8082</v>
      </c>
      <c r="AJ281" s="25" t="s">
        <v>8083</v>
      </c>
      <c r="AK281" s="25" t="s">
        <v>7315</v>
      </c>
      <c r="AL281" s="25" t="s">
        <v>8084</v>
      </c>
      <c r="AM281" s="27" t="s">
        <v>8085</v>
      </c>
      <c r="AN281" s="27" t="s">
        <v>8086</v>
      </c>
      <c r="AO281" s="25" t="s">
        <v>8087</v>
      </c>
      <c r="AP281" s="25" t="s">
        <v>8088</v>
      </c>
      <c r="AQ281" s="25" t="s">
        <v>8089</v>
      </c>
    </row>
    <row r="282" spans="1:43" ht="13.5" customHeight="1">
      <c r="A282" s="25" t="s">
        <v>1316</v>
      </c>
      <c r="B282" s="26" t="str">
        <f>HYPERLINK("http://flybase.org/reports/"&amp;VLOOKUP(Table3[[#This Row],[gene]],'Flybqse ID for link'!A:B,2,FALSE)&amp;".html",Table3[[#This Row],[gene]])</f>
        <v>CG33160</v>
      </c>
      <c r="C282" s="25">
        <v>0</v>
      </c>
      <c r="D282" s="25" t="str">
        <f>VLOOKUP(A282,'Flybase batch'!$A:$E,2,FALSE)</f>
        <v>-</v>
      </c>
      <c r="E282" s="25">
        <f>COUNTIF('Genes Expressed in larvae only'!A:A,Table3[[#This Row],[gene]])</f>
        <v>0</v>
      </c>
      <c r="F282" s="35" t="str">
        <f>VLOOKUP(A282,'Flybase batch'!$A:$E,3,FALSE)</f>
        <v>proteolysis</v>
      </c>
      <c r="G282" s="35" t="str">
        <f>VLOOKUP(A282,'Flybase batch'!$A:$E,4,FALSE)</f>
        <v>-</v>
      </c>
      <c r="H282" s="35" t="s">
        <v>13530</v>
      </c>
      <c r="I282" s="35" t="s">
        <v>15321</v>
      </c>
      <c r="J282" s="35" t="s">
        <v>9</v>
      </c>
      <c r="K282" s="30" t="str">
        <f>VLOOKUP(A282,'SignalP unique values'!A:D,2,FALSE)</f>
        <v>Y</v>
      </c>
      <c r="L282" s="30" t="str">
        <f>VLOOKUP(A282,'SignalP unique values'!A:D,3,FALSE)</f>
        <v>between 23 and 24</v>
      </c>
      <c r="M282" s="30" t="str">
        <f>VLOOKUP(A282,'SignalP unique values'!A:D,4,FALSE)</f>
        <v>VYA-HPD</v>
      </c>
      <c r="N282" s="26" t="s">
        <v>6282</v>
      </c>
      <c r="O282" s="25">
        <v>0</v>
      </c>
      <c r="P282" s="25">
        <v>0</v>
      </c>
      <c r="Q282" s="25">
        <v>0</v>
      </c>
      <c r="R282" s="25">
        <v>0</v>
      </c>
      <c r="S282" s="25">
        <v>0</v>
      </c>
      <c r="T282" s="28">
        <v>-1</v>
      </c>
      <c r="U282" s="25">
        <v>0</v>
      </c>
      <c r="V282" s="25">
        <v>0</v>
      </c>
      <c r="W282" s="25">
        <v>0</v>
      </c>
      <c r="X282" s="25">
        <v>0</v>
      </c>
      <c r="Y282" s="25">
        <v>0</v>
      </c>
      <c r="Z282" s="25">
        <v>0</v>
      </c>
      <c r="AA282" s="25">
        <v>0</v>
      </c>
      <c r="AB282" s="25">
        <v>0</v>
      </c>
      <c r="AC282" s="25" t="s">
        <v>8244</v>
      </c>
      <c r="AD282" s="25" t="s">
        <v>6477</v>
      </c>
      <c r="AE282" s="25" t="s">
        <v>7532</v>
      </c>
      <c r="AF282" s="25" t="s">
        <v>6674</v>
      </c>
      <c r="AG282" s="25" t="s">
        <v>7717</v>
      </c>
      <c r="AH282" s="25" t="s">
        <v>6536</v>
      </c>
      <c r="AI282" s="28" t="s">
        <v>9862</v>
      </c>
      <c r="AJ282" s="25" t="s">
        <v>8915</v>
      </c>
      <c r="AK282" s="25" t="s">
        <v>10084</v>
      </c>
      <c r="AL282" s="25" t="s">
        <v>8229</v>
      </c>
      <c r="AM282" s="25" t="s">
        <v>9836</v>
      </c>
      <c r="AN282" s="25" t="s">
        <v>10085</v>
      </c>
      <c r="AO282" s="25" t="s">
        <v>6549</v>
      </c>
      <c r="AP282" s="25" t="s">
        <v>10086</v>
      </c>
      <c r="AQ282" s="25" t="s">
        <v>7385</v>
      </c>
    </row>
    <row r="283" spans="1:43" ht="13.5" customHeight="1">
      <c r="A283" s="25" t="s">
        <v>1335</v>
      </c>
      <c r="B283" s="26" t="str">
        <f>HYPERLINK("http://flybase.org/reports/"&amp;VLOOKUP(Table3[[#This Row],[gene]],'Flybqse ID for link'!A:B,2,FALSE)&amp;".html",Table3[[#This Row],[gene]])</f>
        <v>CG33462</v>
      </c>
      <c r="C283" s="25">
        <v>0</v>
      </c>
      <c r="D283" s="25" t="str">
        <f>VLOOKUP(A283,'Flybase batch'!$A:$E,2,FALSE)</f>
        <v>-</v>
      </c>
      <c r="E283" s="25">
        <f>COUNTIF('Genes Expressed in larvae only'!A:A,Table3[[#This Row],[gene]])</f>
        <v>0</v>
      </c>
      <c r="F283" s="35" t="str">
        <f>VLOOKUP(A283,'Flybase batch'!$A:$E,3,FALSE)</f>
        <v>proteolysis</v>
      </c>
      <c r="G283" s="35" t="str">
        <f>VLOOKUP(A283,'Flybase batch'!$A:$E,4,FALSE)</f>
        <v>-</v>
      </c>
      <c r="H283" s="35" t="s">
        <v>13531</v>
      </c>
      <c r="I283" s="35" t="s">
        <v>15321</v>
      </c>
      <c r="J283" s="35" t="s">
        <v>9</v>
      </c>
      <c r="K283" s="30" t="str">
        <f>VLOOKUP(A283,'SignalP unique values'!A:D,2,FALSE)</f>
        <v>Y</v>
      </c>
      <c r="L283" s="30" t="str">
        <f>VLOOKUP(A283,'SignalP unique values'!A:D,3,FALSE)</f>
        <v>between 20 and 21</v>
      </c>
      <c r="M283" s="30" t="str">
        <f>VLOOKUP(A283,'SignalP unique values'!A:D,4,FALSE)</f>
        <v>VQG-FQM</v>
      </c>
      <c r="N283" s="26" t="s">
        <v>6366</v>
      </c>
      <c r="O283" s="25">
        <v>0</v>
      </c>
      <c r="P283" s="25">
        <v>0</v>
      </c>
      <c r="Q283" s="25">
        <v>0</v>
      </c>
      <c r="R283" s="25">
        <v>0</v>
      </c>
      <c r="S283" s="25">
        <v>0</v>
      </c>
      <c r="T283" s="28">
        <v>-1</v>
      </c>
      <c r="U283" s="25">
        <v>0</v>
      </c>
      <c r="V283" s="25">
        <v>0</v>
      </c>
      <c r="W283" s="27">
        <v>1</v>
      </c>
      <c r="X283" s="25">
        <v>0</v>
      </c>
      <c r="Y283" s="25">
        <v>0</v>
      </c>
      <c r="Z283" s="25">
        <v>0</v>
      </c>
      <c r="AA283" s="25">
        <v>0</v>
      </c>
      <c r="AB283" s="25">
        <v>0</v>
      </c>
      <c r="AC283" s="25" t="s">
        <v>10195</v>
      </c>
      <c r="AD283" s="25" t="s">
        <v>7007</v>
      </c>
      <c r="AE283" s="25" t="s">
        <v>10196</v>
      </c>
      <c r="AF283" s="25" t="s">
        <v>9962</v>
      </c>
      <c r="AG283" s="25" t="s">
        <v>10197</v>
      </c>
      <c r="AH283" s="25" t="s">
        <v>10198</v>
      </c>
      <c r="AI283" s="28" t="s">
        <v>6557</v>
      </c>
      <c r="AJ283" s="25" t="s">
        <v>8401</v>
      </c>
      <c r="AK283" s="25" t="s">
        <v>6674</v>
      </c>
      <c r="AL283" s="27" t="s">
        <v>10199</v>
      </c>
      <c r="AM283" s="25" t="s">
        <v>10200</v>
      </c>
      <c r="AN283" s="25" t="s">
        <v>10201</v>
      </c>
      <c r="AO283" s="25" t="s">
        <v>7042</v>
      </c>
      <c r="AP283" s="25" t="s">
        <v>10202</v>
      </c>
      <c r="AQ283" s="25" t="s">
        <v>7757</v>
      </c>
    </row>
    <row r="284" spans="1:43" ht="13.5" customHeight="1">
      <c r="A284" s="25" t="s">
        <v>1029</v>
      </c>
      <c r="B284" s="26" t="str">
        <f>HYPERLINK("http://flybase.org/reports/"&amp;VLOOKUP(Table3[[#This Row],[gene]],'Flybqse ID for link'!A:B,2,FALSE)&amp;".html",Table3[[#This Row],[gene]])</f>
        <v>CG11670</v>
      </c>
      <c r="C284" s="25">
        <v>0</v>
      </c>
      <c r="D284" s="25" t="str">
        <f>VLOOKUP(A284,'Flybase batch'!$A:$E,2,FALSE)</f>
        <v>-</v>
      </c>
      <c r="E284" s="25">
        <f>COUNTIF('Genes Expressed in larvae only'!A:A,Table3[[#This Row],[gene]])</f>
        <v>0</v>
      </c>
      <c r="F284" s="35" t="str">
        <f>VLOOKUP(A284,'Flybase batch'!$A:$E,3,FALSE)</f>
        <v>proteolysis</v>
      </c>
      <c r="G284" s="35" t="str">
        <f>VLOOKUP(A284,'Flybase batch'!$A:$E,4,FALSE)</f>
        <v>-</v>
      </c>
      <c r="H284" s="35" t="s">
        <v>13531</v>
      </c>
      <c r="I284" s="35" t="s">
        <v>15321</v>
      </c>
      <c r="J284" s="35" t="s">
        <v>13842</v>
      </c>
      <c r="K284" s="30" t="str">
        <f>VLOOKUP(A284,'SignalP unique values'!A:D,2,FALSE)</f>
        <v>Y</v>
      </c>
      <c r="L284" s="30" t="str">
        <f>VLOOKUP(A284,'SignalP unique values'!A:D,3,FALSE)</f>
        <v>between 25 and 26</v>
      </c>
      <c r="M284" s="30" t="str">
        <f>VLOOKUP(A284,'SignalP unique values'!A:D,4,FALSE)</f>
        <v>VNG-QWE</v>
      </c>
      <c r="N284" s="26" t="s">
        <v>5891</v>
      </c>
      <c r="O284" s="25">
        <v>0</v>
      </c>
      <c r="P284" s="25">
        <v>0</v>
      </c>
      <c r="Q284" s="27">
        <v>1</v>
      </c>
      <c r="R284" s="25">
        <v>0</v>
      </c>
      <c r="S284" s="27">
        <v>1</v>
      </c>
      <c r="T284" s="27">
        <v>1</v>
      </c>
      <c r="U284" s="28">
        <v>-1</v>
      </c>
      <c r="V284" s="28">
        <v>-1</v>
      </c>
      <c r="W284" s="25">
        <v>0</v>
      </c>
      <c r="X284" s="25">
        <v>0</v>
      </c>
      <c r="Y284" s="25">
        <v>0</v>
      </c>
      <c r="Z284" s="25">
        <v>0</v>
      </c>
      <c r="AA284" s="25">
        <v>0</v>
      </c>
      <c r="AB284" s="27">
        <v>1</v>
      </c>
      <c r="AC284" s="25" t="s">
        <v>7308</v>
      </c>
      <c r="AD284" s="25" t="s">
        <v>7279</v>
      </c>
      <c r="AE284" s="25" t="s">
        <v>7309</v>
      </c>
      <c r="AF284" s="27" t="s">
        <v>7310</v>
      </c>
      <c r="AG284" s="25" t="s">
        <v>7311</v>
      </c>
      <c r="AH284" s="27" t="s">
        <v>7312</v>
      </c>
      <c r="AI284" s="27" t="s">
        <v>7313</v>
      </c>
      <c r="AJ284" s="28" t="s">
        <v>7314</v>
      </c>
      <c r="AK284" s="28" t="s">
        <v>7315</v>
      </c>
      <c r="AL284" s="25" t="s">
        <v>7316</v>
      </c>
      <c r="AM284" s="25" t="s">
        <v>7317</v>
      </c>
      <c r="AN284" s="25" t="s">
        <v>7318</v>
      </c>
      <c r="AO284" s="25" t="s">
        <v>7319</v>
      </c>
      <c r="AP284" s="25" t="s">
        <v>7320</v>
      </c>
      <c r="AQ284" s="27" t="s">
        <v>7321</v>
      </c>
    </row>
    <row r="285" spans="1:43" ht="13.5" customHeight="1">
      <c r="A285" s="25" t="s">
        <v>573</v>
      </c>
      <c r="B285" s="26" t="str">
        <f>HYPERLINK("http://flybase.org/reports/"&amp;VLOOKUP(Table3[[#This Row],[gene]],'Flybqse ID for link'!A:B,2,FALSE)&amp;".html",Table3[[#This Row],[gene]])</f>
        <v>CG10104</v>
      </c>
      <c r="C285" s="25">
        <v>0</v>
      </c>
      <c r="D285" s="25" t="str">
        <f>VLOOKUP(A285,'Flybase batch'!$A:$E,2,FALSE)</f>
        <v>-</v>
      </c>
      <c r="E285" s="25">
        <f>COUNTIF('Genes Expressed in larvae only'!A:A,Table3[[#This Row],[gene]])</f>
        <v>0</v>
      </c>
      <c r="F285" s="35" t="str">
        <f>VLOOKUP(A285,'Flybase batch'!$A:$E,3,FALSE)</f>
        <v>proteolysis</v>
      </c>
      <c r="G285" s="35" t="str">
        <f>VLOOKUP(A285,'Flybase batch'!$A:$E,4,FALSE)</f>
        <v>-</v>
      </c>
      <c r="H285" s="35" t="s">
        <v>13533</v>
      </c>
      <c r="I285" s="35" t="s">
        <v>15311</v>
      </c>
      <c r="J285" s="35" t="s">
        <v>9</v>
      </c>
      <c r="K285" s="30" t="str">
        <f>VLOOKUP(A285,'SignalP unique values'!A:D,2,FALSE)</f>
        <v>Y</v>
      </c>
      <c r="L285" s="30" t="str">
        <f>VLOOKUP(A285,'SignalP unique values'!A:D,3,FALSE)</f>
        <v>between 18 and 19</v>
      </c>
      <c r="M285" s="30" t="str">
        <f>VLOOKUP(A285,'SignalP unique values'!A:D,4,FALSE)</f>
        <v>VQF-QHP</v>
      </c>
      <c r="N285" s="26" t="s">
        <v>6304</v>
      </c>
      <c r="O285" s="28">
        <v>-1</v>
      </c>
      <c r="P285" s="28">
        <v>-1</v>
      </c>
      <c r="Q285" s="28">
        <v>-1</v>
      </c>
      <c r="R285" s="28">
        <v>-1</v>
      </c>
      <c r="S285" s="28">
        <v>-1</v>
      </c>
      <c r="T285" s="28">
        <v>-1</v>
      </c>
      <c r="U285" s="28">
        <v>-1</v>
      </c>
      <c r="V285" s="27">
        <v>1</v>
      </c>
      <c r="W285" s="28">
        <v>-1</v>
      </c>
      <c r="X285" s="28">
        <v>-1</v>
      </c>
      <c r="Y285" s="25">
        <v>0</v>
      </c>
      <c r="Z285" s="28">
        <v>-1</v>
      </c>
      <c r="AA285" s="25">
        <v>0</v>
      </c>
      <c r="AB285" s="25">
        <v>0</v>
      </c>
      <c r="AC285" s="25" t="s">
        <v>6434</v>
      </c>
      <c r="AD285" s="28" t="s">
        <v>6453</v>
      </c>
      <c r="AE285" s="28" t="s">
        <v>6454</v>
      </c>
      <c r="AF285" s="28" t="s">
        <v>6455</v>
      </c>
      <c r="AG285" s="28" t="s">
        <v>6456</v>
      </c>
      <c r="AH285" s="28" t="s">
        <v>6457</v>
      </c>
      <c r="AI285" s="28" t="s">
        <v>6458</v>
      </c>
      <c r="AJ285" s="28" t="s">
        <v>6459</v>
      </c>
      <c r="AK285" s="27" t="s">
        <v>6460</v>
      </c>
      <c r="AL285" s="28" t="s">
        <v>6461</v>
      </c>
      <c r="AM285" s="28" t="s">
        <v>6462</v>
      </c>
      <c r="AN285" s="25" t="s">
        <v>6463</v>
      </c>
      <c r="AO285" s="28" t="s">
        <v>6464</v>
      </c>
      <c r="AP285" s="25" t="s">
        <v>6465</v>
      </c>
      <c r="AQ285" s="25" t="s">
        <v>6466</v>
      </c>
    </row>
    <row r="286" spans="1:43" ht="13.5" customHeight="1">
      <c r="A286" s="25" t="s">
        <v>4757</v>
      </c>
      <c r="B286" s="26" t="str">
        <f>HYPERLINK("http://flybase.org/reports/"&amp;VLOOKUP(Table3[[#This Row],[gene]],'Flybqse ID for link'!A:B,2,FALSE)&amp;".html",Table3[[#This Row],[gene]])</f>
        <v>CG11169</v>
      </c>
      <c r="C286" s="25">
        <v>0</v>
      </c>
      <c r="D286" s="25" t="str">
        <f>VLOOKUP(A286,'Flybase batch'!$A:$E,2,FALSE)</f>
        <v>-</v>
      </c>
      <c r="E286" s="25">
        <f>COUNTIF('Genes Expressed in larvae only'!A:A,Table3[[#This Row],[gene]])</f>
        <v>0</v>
      </c>
      <c r="F286" s="35" t="str">
        <f>VLOOKUP(A286,'Flybase batch'!$A:$E,3,FALSE)</f>
        <v>cell proliferation proteolysis</v>
      </c>
      <c r="G286" s="35" t="str">
        <f>VLOOKUP(A286,'Flybase batch'!$A:$E,4,FALSE)</f>
        <v>cellular_component</v>
      </c>
      <c r="H286" s="35" t="s">
        <v>13558</v>
      </c>
      <c r="I286" s="35" t="s">
        <v>15325</v>
      </c>
      <c r="J286" s="35" t="s">
        <v>9</v>
      </c>
      <c r="K286" s="30" t="str">
        <f>VLOOKUP(A286,'SignalP unique values'!A:D,2,FALSE)</f>
        <v>Y</v>
      </c>
      <c r="L286" s="30" t="str">
        <f>VLOOKUP(A286,'SignalP unique values'!A:D,3,FALSE)</f>
        <v>between 19 and 20</v>
      </c>
      <c r="M286" s="30" t="str">
        <f>VLOOKUP(A286,'SignalP unique values'!A:D,4,FALSE)</f>
        <v>TIC-QGL</v>
      </c>
      <c r="N286" s="26" t="s">
        <v>6034</v>
      </c>
      <c r="O286" s="28">
        <v>-1</v>
      </c>
      <c r="P286" s="28">
        <v>-1</v>
      </c>
      <c r="Q286" s="25">
        <v>0</v>
      </c>
      <c r="R286" s="28">
        <v>-1</v>
      </c>
      <c r="S286" s="25">
        <v>0</v>
      </c>
      <c r="T286" s="28">
        <v>-1</v>
      </c>
      <c r="U286" s="25">
        <v>0</v>
      </c>
      <c r="V286" s="28">
        <v>-1</v>
      </c>
      <c r="W286" s="25">
        <v>0</v>
      </c>
      <c r="X286" s="25">
        <v>0</v>
      </c>
      <c r="Y286" s="25">
        <v>0</v>
      </c>
      <c r="Z286" s="28">
        <v>-1</v>
      </c>
      <c r="AA286" s="28">
        <v>-1</v>
      </c>
      <c r="AB286" s="25">
        <v>0</v>
      </c>
      <c r="AC286" s="25" t="s">
        <v>7017</v>
      </c>
      <c r="AD286" s="28" t="s">
        <v>7018</v>
      </c>
      <c r="AE286" s="28" t="s">
        <v>6592</v>
      </c>
      <c r="AF286" s="25" t="s">
        <v>7019</v>
      </c>
      <c r="AG286" s="28" t="s">
        <v>6608</v>
      </c>
      <c r="AH286" s="25" t="s">
        <v>7020</v>
      </c>
      <c r="AI286" s="28" t="s">
        <v>6558</v>
      </c>
      <c r="AJ286" s="25" t="s">
        <v>7021</v>
      </c>
      <c r="AK286" s="28" t="s">
        <v>6963</v>
      </c>
      <c r="AL286" s="25" t="s">
        <v>7022</v>
      </c>
      <c r="AM286" s="25" t="s">
        <v>7023</v>
      </c>
      <c r="AN286" s="25" t="s">
        <v>7024</v>
      </c>
      <c r="AO286" s="28" t="s">
        <v>6865</v>
      </c>
      <c r="AP286" s="28" t="s">
        <v>7025</v>
      </c>
      <c r="AQ286" s="25" t="s">
        <v>7026</v>
      </c>
    </row>
    <row r="287" spans="1:43" ht="13.5" customHeight="1">
      <c r="A287" s="25" t="s">
        <v>4757</v>
      </c>
      <c r="B287" s="26" t="str">
        <f>HYPERLINK("http://flybase.org/reports/"&amp;VLOOKUP(Table3[[#This Row],[gene]],'Flybqse ID for link'!A:B,2,FALSE)&amp;".html",Table3[[#This Row],[gene]])</f>
        <v>CG11169</v>
      </c>
      <c r="C287" s="25">
        <v>0</v>
      </c>
      <c r="D287" s="25" t="str">
        <f>VLOOKUP(A287,'Flybase batch'!$A:$E,2,FALSE)</f>
        <v>-</v>
      </c>
      <c r="E287" s="25">
        <f>COUNTIF('Genes Expressed in larvae only'!A:A,Table3[[#This Row],[gene]])</f>
        <v>0</v>
      </c>
      <c r="F287" s="35" t="str">
        <f>VLOOKUP(A287,'Flybase batch'!$A:$E,3,FALSE)</f>
        <v>cell proliferation proteolysis</v>
      </c>
      <c r="G287" s="35" t="str">
        <f>VLOOKUP(A287,'Flybase batch'!$A:$E,4,FALSE)</f>
        <v>cellular_component</v>
      </c>
      <c r="H287" s="35" t="s">
        <v>13558</v>
      </c>
      <c r="I287" s="35" t="s">
        <v>15325</v>
      </c>
      <c r="J287" s="35" t="s">
        <v>9</v>
      </c>
      <c r="K287" s="30" t="str">
        <f>VLOOKUP(A287,'SignalP unique values'!A:D,2,FALSE)</f>
        <v>Y</v>
      </c>
      <c r="L287" s="30" t="str">
        <f>VLOOKUP(A287,'SignalP unique values'!A:D,3,FALSE)</f>
        <v>between 19 and 20</v>
      </c>
      <c r="M287" s="30" t="str">
        <f>VLOOKUP(A287,'SignalP unique values'!A:D,4,FALSE)</f>
        <v>TIC-QGL</v>
      </c>
      <c r="N287" s="26" t="s">
        <v>6034</v>
      </c>
      <c r="O287" s="28">
        <v>-1</v>
      </c>
      <c r="P287" s="28">
        <v>-1</v>
      </c>
      <c r="Q287" s="25">
        <v>0</v>
      </c>
      <c r="R287" s="28">
        <v>-1</v>
      </c>
      <c r="S287" s="25">
        <v>0</v>
      </c>
      <c r="T287" s="28">
        <v>-1</v>
      </c>
      <c r="U287" s="25">
        <v>0</v>
      </c>
      <c r="V287" s="28">
        <v>-1</v>
      </c>
      <c r="W287" s="25">
        <v>0</v>
      </c>
      <c r="X287" s="25">
        <v>0</v>
      </c>
      <c r="Y287" s="25">
        <v>0</v>
      </c>
      <c r="Z287" s="28">
        <v>-1</v>
      </c>
      <c r="AA287" s="28">
        <v>-1</v>
      </c>
      <c r="AB287" s="25">
        <v>0</v>
      </c>
      <c r="AC287" s="25" t="s">
        <v>7017</v>
      </c>
      <c r="AD287" s="28" t="s">
        <v>7018</v>
      </c>
      <c r="AE287" s="28" t="s">
        <v>6592</v>
      </c>
      <c r="AF287" s="25" t="s">
        <v>7019</v>
      </c>
      <c r="AG287" s="28" t="s">
        <v>6608</v>
      </c>
      <c r="AH287" s="25" t="s">
        <v>7020</v>
      </c>
      <c r="AI287" s="28" t="s">
        <v>6558</v>
      </c>
      <c r="AJ287" s="25" t="s">
        <v>7021</v>
      </c>
      <c r="AK287" s="28" t="s">
        <v>6963</v>
      </c>
      <c r="AL287" s="25" t="s">
        <v>7022</v>
      </c>
      <c r="AM287" s="25" t="s">
        <v>7023</v>
      </c>
      <c r="AN287" s="25" t="s">
        <v>7024</v>
      </c>
      <c r="AO287" s="28" t="s">
        <v>6865</v>
      </c>
      <c r="AP287" s="28" t="s">
        <v>7025</v>
      </c>
      <c r="AQ287" s="25" t="s">
        <v>7026</v>
      </c>
    </row>
    <row r="288" spans="1:43" ht="13.5" customHeight="1">
      <c r="A288" s="25" t="s">
        <v>973</v>
      </c>
      <c r="B288" s="26" t="str">
        <f>HYPERLINK("http://flybase.org/reports/"&amp;VLOOKUP(Table3[[#This Row],[gene]],'Flybqse ID for link'!A:B,2,FALSE)&amp;".html",Table3[[#This Row],[gene]])</f>
        <v>CG9850</v>
      </c>
      <c r="C288" s="25">
        <v>0</v>
      </c>
      <c r="D288" s="25" t="str">
        <f>VLOOKUP(A288,'Flybase batch'!$A:$E,2,FALSE)</f>
        <v>-</v>
      </c>
      <c r="E288" s="25">
        <f>COUNTIF('Genes Expressed in larvae only'!A:A,Table3[[#This Row],[gene]])</f>
        <v>0</v>
      </c>
      <c r="F288" s="35" t="str">
        <f>VLOOKUP(A288,'Flybase batch'!$A:$E,3,FALSE)</f>
        <v>cell proliferation proteolysis</v>
      </c>
      <c r="G288" s="35" t="str">
        <f>VLOOKUP(A288,'Flybase batch'!$A:$E,4,FALSE)</f>
        <v>cellular_component</v>
      </c>
      <c r="H288" s="35" t="s">
        <v>13558</v>
      </c>
      <c r="I288" s="35" t="s">
        <v>15325</v>
      </c>
      <c r="J288" s="35" t="s">
        <v>9</v>
      </c>
      <c r="K288" s="30" t="str">
        <f>VLOOKUP(A288,'SignalP unique values'!A:D,2,FALSE)</f>
        <v>Y</v>
      </c>
      <c r="L288" s="30" t="str">
        <f>VLOOKUP(A288,'SignalP unique values'!A:D,3,FALSE)</f>
        <v>between 19 and 20</v>
      </c>
      <c r="M288" s="30" t="str">
        <f>VLOOKUP(A288,'SignalP unique values'!A:D,4,FALSE)</f>
        <v>TIC-QGL</v>
      </c>
      <c r="N288" s="26" t="s">
        <v>6034</v>
      </c>
      <c r="O288" s="28">
        <v>-1</v>
      </c>
      <c r="P288" s="28">
        <v>-1</v>
      </c>
      <c r="Q288" s="25">
        <v>0</v>
      </c>
      <c r="R288" s="28">
        <v>-1</v>
      </c>
      <c r="S288" s="25">
        <v>0</v>
      </c>
      <c r="T288" s="28">
        <v>-1</v>
      </c>
      <c r="U288" s="25">
        <v>0</v>
      </c>
      <c r="V288" s="28">
        <v>-1</v>
      </c>
      <c r="W288" s="25">
        <v>0</v>
      </c>
      <c r="X288" s="25">
        <v>0</v>
      </c>
      <c r="Y288" s="25">
        <v>0</v>
      </c>
      <c r="Z288" s="28">
        <v>-1</v>
      </c>
      <c r="AA288" s="28">
        <v>-1</v>
      </c>
      <c r="AB288" s="25">
        <v>0</v>
      </c>
      <c r="AC288" s="25" t="s">
        <v>7017</v>
      </c>
      <c r="AD288" s="28" t="s">
        <v>7018</v>
      </c>
      <c r="AE288" s="28" t="s">
        <v>6592</v>
      </c>
      <c r="AF288" s="25" t="s">
        <v>7019</v>
      </c>
      <c r="AG288" s="28" t="s">
        <v>6608</v>
      </c>
      <c r="AH288" s="25" t="s">
        <v>7020</v>
      </c>
      <c r="AI288" s="28" t="s">
        <v>6558</v>
      </c>
      <c r="AJ288" s="25" t="s">
        <v>7021</v>
      </c>
      <c r="AK288" s="28" t="s">
        <v>6963</v>
      </c>
      <c r="AL288" s="25" t="s">
        <v>7022</v>
      </c>
      <c r="AM288" s="25" t="s">
        <v>7023</v>
      </c>
      <c r="AN288" s="25" t="s">
        <v>7024</v>
      </c>
      <c r="AO288" s="28" t="s">
        <v>6865</v>
      </c>
      <c r="AP288" s="28" t="s">
        <v>7025</v>
      </c>
      <c r="AQ288" s="25" t="s">
        <v>7026</v>
      </c>
    </row>
    <row r="289" spans="1:43" ht="13.5" customHeight="1">
      <c r="A289" s="25" t="s">
        <v>973</v>
      </c>
      <c r="B289" s="26" t="str">
        <f>HYPERLINK("http://flybase.org/reports/"&amp;VLOOKUP(Table3[[#This Row],[gene]],'Flybqse ID for link'!A:B,2,FALSE)&amp;".html",Table3[[#This Row],[gene]])</f>
        <v>CG9850</v>
      </c>
      <c r="C289" s="25">
        <v>0</v>
      </c>
      <c r="D289" s="25" t="str">
        <f>VLOOKUP(A289,'Flybase batch'!$A:$E,2,FALSE)</f>
        <v>-</v>
      </c>
      <c r="E289" s="25">
        <f>COUNTIF('Genes Expressed in larvae only'!A:A,Table3[[#This Row],[gene]])</f>
        <v>0</v>
      </c>
      <c r="F289" s="35" t="str">
        <f>VLOOKUP(A289,'Flybase batch'!$A:$E,3,FALSE)</f>
        <v>cell proliferation proteolysis</v>
      </c>
      <c r="G289" s="35" t="str">
        <f>VLOOKUP(A289,'Flybase batch'!$A:$E,4,FALSE)</f>
        <v>cellular_component</v>
      </c>
      <c r="H289" s="35" t="s">
        <v>13558</v>
      </c>
      <c r="I289" s="35" t="s">
        <v>15325</v>
      </c>
      <c r="J289" s="35" t="s">
        <v>9</v>
      </c>
      <c r="K289" s="30" t="str">
        <f>VLOOKUP(A289,'SignalP unique values'!A:D,2,FALSE)</f>
        <v>Y</v>
      </c>
      <c r="L289" s="30" t="str">
        <f>VLOOKUP(A289,'SignalP unique values'!A:D,3,FALSE)</f>
        <v>between 19 and 20</v>
      </c>
      <c r="M289" s="30" t="str">
        <f>VLOOKUP(A289,'SignalP unique values'!A:D,4,FALSE)</f>
        <v>TIC-QGL</v>
      </c>
      <c r="N289" s="26" t="s">
        <v>6034</v>
      </c>
      <c r="O289" s="28">
        <v>-1</v>
      </c>
      <c r="P289" s="28">
        <v>-1</v>
      </c>
      <c r="Q289" s="25">
        <v>0</v>
      </c>
      <c r="R289" s="28">
        <v>-1</v>
      </c>
      <c r="S289" s="25">
        <v>0</v>
      </c>
      <c r="T289" s="28">
        <v>-1</v>
      </c>
      <c r="U289" s="25">
        <v>0</v>
      </c>
      <c r="V289" s="28">
        <v>-1</v>
      </c>
      <c r="W289" s="25">
        <v>0</v>
      </c>
      <c r="X289" s="25">
        <v>0</v>
      </c>
      <c r="Y289" s="25">
        <v>0</v>
      </c>
      <c r="Z289" s="28">
        <v>-1</v>
      </c>
      <c r="AA289" s="28">
        <v>-1</v>
      </c>
      <c r="AB289" s="25">
        <v>0</v>
      </c>
      <c r="AC289" s="25" t="s">
        <v>7017</v>
      </c>
      <c r="AD289" s="28" t="s">
        <v>7018</v>
      </c>
      <c r="AE289" s="28" t="s">
        <v>6592</v>
      </c>
      <c r="AF289" s="25" t="s">
        <v>7019</v>
      </c>
      <c r="AG289" s="28" t="s">
        <v>6608</v>
      </c>
      <c r="AH289" s="25" t="s">
        <v>7020</v>
      </c>
      <c r="AI289" s="28" t="s">
        <v>6558</v>
      </c>
      <c r="AJ289" s="25" t="s">
        <v>7021</v>
      </c>
      <c r="AK289" s="28" t="s">
        <v>6963</v>
      </c>
      <c r="AL289" s="25" t="s">
        <v>7022</v>
      </c>
      <c r="AM289" s="25" t="s">
        <v>7023</v>
      </c>
      <c r="AN289" s="25" t="s">
        <v>7024</v>
      </c>
      <c r="AO289" s="28" t="s">
        <v>6865</v>
      </c>
      <c r="AP289" s="28" t="s">
        <v>7025</v>
      </c>
      <c r="AQ289" s="25" t="s">
        <v>7026</v>
      </c>
    </row>
    <row r="290" spans="1:43" ht="13.5" customHeight="1">
      <c r="A290" s="25" t="s">
        <v>1000</v>
      </c>
      <c r="B290" s="26" t="str">
        <f>HYPERLINK("http://flybase.org/reports/"&amp;VLOOKUP(Table3[[#This Row],[gene]],'Flybqse ID for link'!A:B,2,FALSE)&amp;".html",Table3[[#This Row],[gene]])</f>
        <v>CG10663</v>
      </c>
      <c r="C290" s="25">
        <v>0</v>
      </c>
      <c r="D290" s="25" t="str">
        <f>VLOOKUP(A290,'Flybase batch'!$A:$E,2,FALSE)</f>
        <v>-</v>
      </c>
      <c r="E290" s="25">
        <f>COUNTIF('Genes Expressed in larvae only'!A:A,Table3[[#This Row],[gene]])</f>
        <v>0</v>
      </c>
      <c r="F290" s="35" t="str">
        <f>VLOOKUP(A290,'Flybase batch'!$A:$E,3,FALSE)</f>
        <v>proteolysis</v>
      </c>
      <c r="G290" s="35" t="str">
        <f>VLOOKUP(A290,'Flybase batch'!$A:$E,4,FALSE)</f>
        <v>-</v>
      </c>
      <c r="H290" s="35" t="s">
        <v>13531</v>
      </c>
      <c r="I290" s="35" t="s">
        <v>15321</v>
      </c>
      <c r="J290" s="35" t="s">
        <v>13842</v>
      </c>
      <c r="K290" s="30" t="str">
        <f>VLOOKUP(A290,'SignalP unique values'!A:D,2,FALSE)</f>
        <v>Y</v>
      </c>
      <c r="L290" s="30" t="str">
        <f>VLOOKUP(A290,'SignalP unique values'!A:D,3,FALSE)</f>
        <v>between 22 and 23</v>
      </c>
      <c r="M290" s="30" t="str">
        <f>VLOOKUP(A290,'SignalP unique values'!A:D,4,FALSE)</f>
        <v>TQS-GYV</v>
      </c>
      <c r="N290" s="26" t="s">
        <v>6243</v>
      </c>
      <c r="O290" s="25">
        <v>0</v>
      </c>
      <c r="P290" s="25">
        <v>0</v>
      </c>
      <c r="Q290" s="27">
        <v>1</v>
      </c>
      <c r="R290" s="25">
        <v>0</v>
      </c>
      <c r="S290" s="25">
        <v>0</v>
      </c>
      <c r="T290" s="28">
        <v>-1</v>
      </c>
      <c r="U290" s="28">
        <v>-1</v>
      </c>
      <c r="V290" s="25">
        <v>0</v>
      </c>
      <c r="W290" s="25">
        <v>0</v>
      </c>
      <c r="X290" s="28">
        <v>-1</v>
      </c>
      <c r="Y290" s="28">
        <v>-1</v>
      </c>
      <c r="Z290" s="25">
        <v>0</v>
      </c>
      <c r="AA290" s="27">
        <v>1</v>
      </c>
      <c r="AB290" s="28">
        <v>-1</v>
      </c>
      <c r="AC290" s="25" t="s">
        <v>6762</v>
      </c>
      <c r="AD290" s="25" t="s">
        <v>6763</v>
      </c>
      <c r="AE290" s="25" t="s">
        <v>6764</v>
      </c>
      <c r="AF290" s="27" t="s">
        <v>6765</v>
      </c>
      <c r="AG290" s="25" t="s">
        <v>6766</v>
      </c>
      <c r="AH290" s="25" t="s">
        <v>6767</v>
      </c>
      <c r="AI290" s="28" t="s">
        <v>6768</v>
      </c>
      <c r="AJ290" s="28" t="s">
        <v>6769</v>
      </c>
      <c r="AK290" s="25" t="s">
        <v>6770</v>
      </c>
      <c r="AL290" s="25" t="s">
        <v>6771</v>
      </c>
      <c r="AM290" s="28" t="s">
        <v>6457</v>
      </c>
      <c r="AN290" s="28" t="s">
        <v>6772</v>
      </c>
      <c r="AO290" s="25" t="s">
        <v>6773</v>
      </c>
      <c r="AP290" s="27" t="s">
        <v>6774</v>
      </c>
      <c r="AQ290" s="28" t="s">
        <v>6775</v>
      </c>
    </row>
    <row r="291" spans="1:43" ht="13.5" customHeight="1">
      <c r="A291" s="25" t="s">
        <v>264</v>
      </c>
      <c r="B291" s="26" t="str">
        <f>HYPERLINK("http://flybase.org/reports/"&amp;VLOOKUP(Table3[[#This Row],[gene]],'Flybqse ID for link'!A:B,2,FALSE)&amp;".html",Table3[[#This Row],[gene]])</f>
        <v>CG12869</v>
      </c>
      <c r="C291" s="25">
        <v>0</v>
      </c>
      <c r="D291" s="25" t="str">
        <f>VLOOKUP(A291,'Flybase batch'!$A:$E,2,FALSE)</f>
        <v>-</v>
      </c>
      <c r="E291" s="25">
        <f>COUNTIF('Genes Expressed in larvae only'!A:A,Table3[[#This Row],[gene]])</f>
        <v>0</v>
      </c>
      <c r="F291" s="35" t="str">
        <f>VLOOKUP(A291,'Flybase batch'!$A:$E,3,FALSE)</f>
        <v>-</v>
      </c>
      <c r="G291" s="35" t="str">
        <f>VLOOKUP(A291,'Flybase batch'!$A:$E,4,FALSE)</f>
        <v>-</v>
      </c>
      <c r="H291" s="35" t="s">
        <v>13538</v>
      </c>
      <c r="I291" s="35" t="s">
        <v>15315</v>
      </c>
      <c r="J291" s="35" t="s">
        <v>9</v>
      </c>
      <c r="K291" s="30" t="str">
        <f>VLOOKUP(A291,'SignalP unique values'!A:D,2,FALSE)</f>
        <v>Y</v>
      </c>
      <c r="L291" s="30" t="str">
        <f>VLOOKUP(A291,'SignalP unique values'!A:D,3,FALSE)</f>
        <v>between 26 and 27</v>
      </c>
      <c r="M291" s="30" t="str">
        <f>VLOOKUP(A291,'SignalP unique values'!A:D,4,FALSE)</f>
        <v>ISA-QQT</v>
      </c>
      <c r="N291" s="26" t="s">
        <v>5976</v>
      </c>
      <c r="O291" s="25">
        <v>0</v>
      </c>
      <c r="P291" s="25">
        <v>0</v>
      </c>
      <c r="Q291" s="25">
        <v>0</v>
      </c>
      <c r="R291" s="28">
        <v>-1</v>
      </c>
      <c r="S291" s="28">
        <v>-1</v>
      </c>
      <c r="T291" s="28">
        <v>-1</v>
      </c>
      <c r="U291" s="28">
        <v>-1</v>
      </c>
      <c r="V291" s="27">
        <v>1</v>
      </c>
      <c r="W291" s="25">
        <v>0</v>
      </c>
      <c r="X291" s="28">
        <v>-1</v>
      </c>
      <c r="Y291" s="25">
        <v>0</v>
      </c>
      <c r="Z291" s="27">
        <v>1</v>
      </c>
      <c r="AA291" s="25">
        <v>0</v>
      </c>
      <c r="AB291" s="25">
        <v>0</v>
      </c>
      <c r="AC291" s="25" t="s">
        <v>7691</v>
      </c>
      <c r="AD291" s="25" t="s">
        <v>7692</v>
      </c>
      <c r="AE291" s="25" t="s">
        <v>7693</v>
      </c>
      <c r="AF291" s="25" t="s">
        <v>7694</v>
      </c>
      <c r="AG291" s="28" t="s">
        <v>7009</v>
      </c>
      <c r="AH291" s="28" t="s">
        <v>7109</v>
      </c>
      <c r="AI291" s="28" t="s">
        <v>7165</v>
      </c>
      <c r="AJ291" s="28" t="s">
        <v>7007</v>
      </c>
      <c r="AK291" s="27" t="s">
        <v>7695</v>
      </c>
      <c r="AL291" s="25" t="s">
        <v>7696</v>
      </c>
      <c r="AM291" s="28" t="s">
        <v>6873</v>
      </c>
      <c r="AN291" s="25" t="s">
        <v>7697</v>
      </c>
      <c r="AO291" s="27" t="s">
        <v>7698</v>
      </c>
      <c r="AP291" s="25" t="s">
        <v>7699</v>
      </c>
      <c r="AQ291" s="25" t="s">
        <v>7388</v>
      </c>
    </row>
    <row r="292" spans="1:43" ht="13.5" customHeight="1">
      <c r="A292" s="25" t="s">
        <v>413</v>
      </c>
      <c r="B292" s="26" t="str">
        <f>HYPERLINK("http://flybase.org/reports/"&amp;VLOOKUP(Table3[[#This Row],[gene]],'Flybqse ID for link'!A:B,2,FALSE)&amp;".html",Table3[[#This Row],[gene]])</f>
        <v>CG10357</v>
      </c>
      <c r="C292" s="25">
        <v>0</v>
      </c>
      <c r="D292" s="25" t="str">
        <f>VLOOKUP(A292,'Flybase batch'!$A:$E,2,FALSE)</f>
        <v>-</v>
      </c>
      <c r="E292" s="25">
        <f>COUNTIF('Genes Expressed in larvae only'!A:A,Table3[[#This Row],[gene]])</f>
        <v>0</v>
      </c>
      <c r="F292" s="35" t="str">
        <f>VLOOKUP(A292,'Flybase batch'!$A:$E,3,FALSE)</f>
        <v>lipid metabolic process</v>
      </c>
      <c r="G292" s="35" t="str">
        <f>VLOOKUP(A292,'Flybase batch'!$A:$E,4,FALSE)</f>
        <v>-</v>
      </c>
      <c r="H292" s="35" t="s">
        <v>13541</v>
      </c>
      <c r="I292" s="35" t="s">
        <v>15323</v>
      </c>
      <c r="J292" s="35" t="s">
        <v>9</v>
      </c>
      <c r="K292" s="30" t="str">
        <f>VLOOKUP(A292,'SignalP unique values'!A:D,2,FALSE)</f>
        <v>Y</v>
      </c>
      <c r="L292" s="30" t="str">
        <f>VLOOKUP(A292,'SignalP unique values'!A:D,3,FALSE)</f>
        <v>between 20 and 21</v>
      </c>
      <c r="M292" s="30" t="str">
        <f>VLOOKUP(A292,'SignalP unique values'!A:D,4,FALSE)</f>
        <v>LHA-ALL</v>
      </c>
      <c r="N292" s="26" t="s">
        <v>6264</v>
      </c>
      <c r="O292" s="25">
        <v>0</v>
      </c>
      <c r="P292" s="27">
        <v>1</v>
      </c>
      <c r="Q292" s="25">
        <v>0</v>
      </c>
      <c r="R292" s="25">
        <v>0</v>
      </c>
      <c r="S292" s="25">
        <v>0</v>
      </c>
      <c r="T292" s="28">
        <v>-1</v>
      </c>
      <c r="U292" s="25">
        <v>0</v>
      </c>
      <c r="V292" s="25">
        <v>0</v>
      </c>
      <c r="W292" s="25">
        <v>0</v>
      </c>
      <c r="X292" s="25">
        <v>0</v>
      </c>
      <c r="Y292" s="25">
        <v>0</v>
      </c>
      <c r="Z292" s="25">
        <v>0</v>
      </c>
      <c r="AA292" s="25">
        <v>0</v>
      </c>
      <c r="AB292" s="25">
        <v>0</v>
      </c>
      <c r="AC292" s="25" t="s">
        <v>6588</v>
      </c>
      <c r="AD292" s="25" t="s">
        <v>6469</v>
      </c>
      <c r="AE292" s="27" t="s">
        <v>6589</v>
      </c>
      <c r="AF292" s="25" t="s">
        <v>6425</v>
      </c>
      <c r="AG292" s="25" t="s">
        <v>6554</v>
      </c>
      <c r="AH292" s="25" t="s">
        <v>6590</v>
      </c>
      <c r="AI292" s="28" t="s">
        <v>6457</v>
      </c>
      <c r="AJ292" s="25" t="s">
        <v>6591</v>
      </c>
      <c r="AK292" s="25" t="s">
        <v>6592</v>
      </c>
      <c r="AL292" s="25" t="s">
        <v>6593</v>
      </c>
      <c r="AM292" s="25" t="s">
        <v>6594</v>
      </c>
      <c r="AN292" s="25" t="s">
        <v>6595</v>
      </c>
      <c r="AO292" s="25" t="s">
        <v>6596</v>
      </c>
      <c r="AP292" s="25" t="s">
        <v>6597</v>
      </c>
      <c r="AQ292" s="25" t="s">
        <v>6598</v>
      </c>
    </row>
    <row r="293" spans="1:43" ht="13.5" customHeight="1">
      <c r="A293" s="25" t="s">
        <v>1017</v>
      </c>
      <c r="B293" s="26" t="str">
        <f>HYPERLINK("http://flybase.org/reports/"&amp;VLOOKUP(Table3[[#This Row],[gene]],'Flybqse ID for link'!A:B,2,FALSE)&amp;".html",Table3[[#This Row],[gene]])</f>
        <v>CG11192</v>
      </c>
      <c r="C293" s="25">
        <v>0</v>
      </c>
      <c r="D293" s="25" t="str">
        <f>VLOOKUP(A293,'Flybase batch'!$A:$E,2,FALSE)</f>
        <v>-</v>
      </c>
      <c r="E293" s="25">
        <f>COUNTIF('Genes Expressed in larvae only'!A:A,Table3[[#This Row],[gene]])</f>
        <v>0</v>
      </c>
      <c r="F293" s="35" t="str">
        <f>VLOOKUP(A293,'Flybase batch'!$A:$E,3,FALSE)</f>
        <v>proteolysis</v>
      </c>
      <c r="G293" s="35" t="str">
        <f>VLOOKUP(A293,'Flybase batch'!$A:$E,4,FALSE)</f>
        <v>-</v>
      </c>
      <c r="H293" s="35" t="s">
        <v>13531</v>
      </c>
      <c r="I293" s="35" t="s">
        <v>15321</v>
      </c>
      <c r="J293" s="35" t="s">
        <v>13842</v>
      </c>
      <c r="K293" s="30" t="str">
        <f>VLOOKUP(A293,'SignalP unique values'!A:D,2,FALSE)</f>
        <v>Y</v>
      </c>
      <c r="L293" s="30" t="str">
        <f>VLOOKUP(A293,'SignalP unique values'!A:D,3,FALSE)</f>
        <v>between 19 and 20</v>
      </c>
      <c r="M293" s="30" t="str">
        <f>VLOOKUP(A293,'SignalP unique values'!A:D,4,FALSE)</f>
        <v>AGA-TPT</v>
      </c>
      <c r="N293" s="26" t="s">
        <v>5863</v>
      </c>
      <c r="O293" s="28">
        <v>-1</v>
      </c>
      <c r="P293" s="25">
        <v>0</v>
      </c>
      <c r="Q293" s="25">
        <v>0</v>
      </c>
      <c r="R293" s="27">
        <v>1</v>
      </c>
      <c r="S293" s="27">
        <v>1</v>
      </c>
      <c r="T293" s="25">
        <v>0</v>
      </c>
      <c r="U293" s="28">
        <v>-1</v>
      </c>
      <c r="V293" s="28">
        <v>-1</v>
      </c>
      <c r="W293" s="25">
        <v>0</v>
      </c>
      <c r="X293" s="25">
        <v>0</v>
      </c>
      <c r="Y293" s="25">
        <v>0</v>
      </c>
      <c r="Z293" s="28">
        <v>-1</v>
      </c>
      <c r="AA293" s="25">
        <v>0</v>
      </c>
      <c r="AB293" s="25">
        <v>0</v>
      </c>
      <c r="AC293" s="25" t="s">
        <v>7053</v>
      </c>
      <c r="AD293" s="28" t="s">
        <v>6500</v>
      </c>
      <c r="AE293" s="25" t="s">
        <v>6835</v>
      </c>
      <c r="AF293" s="25" t="s">
        <v>7054</v>
      </c>
      <c r="AG293" s="27" t="s">
        <v>7055</v>
      </c>
      <c r="AH293" s="27" t="s">
        <v>7056</v>
      </c>
      <c r="AI293" s="25" t="s">
        <v>7057</v>
      </c>
      <c r="AJ293" s="28" t="s">
        <v>7058</v>
      </c>
      <c r="AK293" s="28" t="s">
        <v>7031</v>
      </c>
      <c r="AL293" s="25" t="s">
        <v>7059</v>
      </c>
      <c r="AM293" s="25" t="s">
        <v>7060</v>
      </c>
      <c r="AN293" s="25" t="s">
        <v>7061</v>
      </c>
      <c r="AO293" s="28" t="s">
        <v>6562</v>
      </c>
      <c r="AP293" s="25" t="s">
        <v>7062</v>
      </c>
      <c r="AQ293" s="25" t="s">
        <v>7063</v>
      </c>
    </row>
    <row r="294" spans="1:43" ht="13.5" customHeight="1">
      <c r="A294" s="25" t="s">
        <v>1392</v>
      </c>
      <c r="B294" s="26" t="str">
        <f>HYPERLINK("http://flybase.org/reports/"&amp;VLOOKUP(Table3[[#This Row],[gene]],'Flybqse ID for link'!A:B,2,FALSE)&amp;".html",Table3[[#This Row],[gene]])</f>
        <v>CG4914</v>
      </c>
      <c r="C294" s="25">
        <v>0</v>
      </c>
      <c r="D294" s="25" t="str">
        <f>VLOOKUP(A294,'Flybase batch'!$A:$E,2,FALSE)</f>
        <v>-</v>
      </c>
      <c r="E294" s="25">
        <f>COUNTIF('Genes Expressed in larvae only'!A:A,Table3[[#This Row],[gene]])</f>
        <v>0</v>
      </c>
      <c r="F294" s="35" t="str">
        <f>VLOOKUP(A294,'Flybase batch'!$A:$E,3,FALSE)</f>
        <v>proteolysis</v>
      </c>
      <c r="G294" s="35" t="str">
        <f>VLOOKUP(A294,'Flybase batch'!$A:$E,4,FALSE)</f>
        <v>-</v>
      </c>
      <c r="H294" s="35" t="s">
        <v>13531</v>
      </c>
      <c r="I294" s="35" t="s">
        <v>15321</v>
      </c>
      <c r="J294" s="35" t="s">
        <v>13842</v>
      </c>
      <c r="K294" s="30" t="str">
        <f>VLOOKUP(A294,'SignalP unique values'!A:D,2,FALSE)</f>
        <v>Y</v>
      </c>
      <c r="L294" s="30" t="str">
        <f>VLOOKUP(A294,'SignalP unique values'!A:D,3,FALSE)</f>
        <v>between 27 and 28</v>
      </c>
      <c r="M294" s="30" t="str">
        <f>VLOOKUP(A294,'SignalP unique values'!A:D,4,FALSE)</f>
        <v>TSA-TPA</v>
      </c>
      <c r="N294" s="26" t="s">
        <v>6211</v>
      </c>
      <c r="O294" s="28">
        <v>-1</v>
      </c>
      <c r="P294" s="27">
        <v>1</v>
      </c>
      <c r="Q294" s="25">
        <v>0</v>
      </c>
      <c r="R294" s="25">
        <v>0</v>
      </c>
      <c r="S294" s="27">
        <v>1</v>
      </c>
      <c r="T294" s="28">
        <v>-1</v>
      </c>
      <c r="U294" s="25">
        <v>0</v>
      </c>
      <c r="V294" s="25">
        <v>0</v>
      </c>
      <c r="W294" s="25">
        <v>0</v>
      </c>
      <c r="X294" s="27">
        <v>1</v>
      </c>
      <c r="Y294" s="28">
        <v>-1</v>
      </c>
      <c r="Z294" s="28">
        <v>-1</v>
      </c>
      <c r="AA294" s="25">
        <v>0</v>
      </c>
      <c r="AB294" s="25">
        <v>0</v>
      </c>
      <c r="AC294" s="25" t="s">
        <v>10186</v>
      </c>
      <c r="AD294" s="28" t="s">
        <v>6469</v>
      </c>
      <c r="AE294" s="27" t="s">
        <v>11055</v>
      </c>
      <c r="AF294" s="25" t="s">
        <v>7648</v>
      </c>
      <c r="AG294" s="25" t="s">
        <v>10849</v>
      </c>
      <c r="AH294" s="27" t="s">
        <v>11056</v>
      </c>
      <c r="AI294" s="28" t="s">
        <v>11057</v>
      </c>
      <c r="AJ294" s="25" t="s">
        <v>6635</v>
      </c>
      <c r="AK294" s="25" t="s">
        <v>11058</v>
      </c>
      <c r="AL294" s="25" t="s">
        <v>11059</v>
      </c>
      <c r="AM294" s="27" t="s">
        <v>11060</v>
      </c>
      <c r="AN294" s="28" t="s">
        <v>6470</v>
      </c>
      <c r="AO294" s="28" t="s">
        <v>7260</v>
      </c>
      <c r="AP294" s="25" t="s">
        <v>8166</v>
      </c>
      <c r="AQ294" s="25" t="s">
        <v>11061</v>
      </c>
    </row>
    <row r="295" spans="1:43" ht="13.5" customHeight="1">
      <c r="A295" s="25" t="s">
        <v>1434</v>
      </c>
      <c r="B295" s="26" t="str">
        <f>HYPERLINK("http://flybase.org/reports/"&amp;VLOOKUP(Table3[[#This Row],[gene]],'Flybqse ID for link'!A:B,2,FALSE)&amp;".html",Table3[[#This Row],[gene]])</f>
        <v>CG6462</v>
      </c>
      <c r="C295" s="25">
        <v>0</v>
      </c>
      <c r="D295" s="25" t="str">
        <f>VLOOKUP(A295,'Flybase batch'!$A:$E,2,FALSE)</f>
        <v>-</v>
      </c>
      <c r="E295" s="25">
        <f>COUNTIF('Genes Expressed in larvae only'!A:A,Table3[[#This Row],[gene]])</f>
        <v>0</v>
      </c>
      <c r="F295" s="35" t="str">
        <f>VLOOKUP(A295,'Flybase batch'!$A:$E,3,FALSE)</f>
        <v>proteolysis</v>
      </c>
      <c r="G295" s="35" t="str">
        <f>VLOOKUP(A295,'Flybase batch'!$A:$E,4,FALSE)</f>
        <v>-</v>
      </c>
      <c r="H295" s="35" t="s">
        <v>13531</v>
      </c>
      <c r="I295" s="35" t="s">
        <v>15321</v>
      </c>
      <c r="J295" s="35" t="s">
        <v>13842</v>
      </c>
      <c r="K295" s="30" t="str">
        <f>VLOOKUP(A295,'SignalP unique values'!A:D,2,FALSE)</f>
        <v>Y</v>
      </c>
      <c r="L295" s="30" t="str">
        <f>VLOOKUP(A295,'SignalP unique values'!A:D,3,FALSE)</f>
        <v>between 22 and 23</v>
      </c>
      <c r="M295" s="30" t="str">
        <f>VLOOKUP(A295,'SignalP unique values'!A:D,4,FALSE)</f>
        <v>VKS-SEP</v>
      </c>
      <c r="N295" s="26" t="s">
        <v>5996</v>
      </c>
      <c r="O295" s="28">
        <v>-1</v>
      </c>
      <c r="P295" s="28">
        <v>-1</v>
      </c>
      <c r="Q295" s="28">
        <v>-1</v>
      </c>
      <c r="R295" s="27">
        <v>1</v>
      </c>
      <c r="S295" s="28">
        <v>-1</v>
      </c>
      <c r="T295" s="28">
        <v>-1</v>
      </c>
      <c r="U295" s="28">
        <v>-1</v>
      </c>
      <c r="V295" s="28">
        <v>-1</v>
      </c>
      <c r="W295" s="28">
        <v>-1</v>
      </c>
      <c r="X295" s="28">
        <v>-1</v>
      </c>
      <c r="Y295" s="25">
        <v>0</v>
      </c>
      <c r="Z295" s="28">
        <v>-1</v>
      </c>
      <c r="AA295" s="28">
        <v>-1</v>
      </c>
      <c r="AB295" s="25">
        <v>0</v>
      </c>
      <c r="AC295" s="25" t="s">
        <v>11794</v>
      </c>
      <c r="AD295" s="28" t="s">
        <v>6646</v>
      </c>
      <c r="AE295" s="28" t="s">
        <v>6461</v>
      </c>
      <c r="AF295" s="28" t="s">
        <v>7566</v>
      </c>
      <c r="AG295" s="27" t="s">
        <v>11795</v>
      </c>
      <c r="AH295" s="28" t="s">
        <v>6558</v>
      </c>
      <c r="AI295" s="28" t="s">
        <v>6544</v>
      </c>
      <c r="AJ295" s="28" t="s">
        <v>6477</v>
      </c>
      <c r="AK295" s="28" t="s">
        <v>7126</v>
      </c>
      <c r="AL295" s="28" t="s">
        <v>6585</v>
      </c>
      <c r="AM295" s="28" t="s">
        <v>6920</v>
      </c>
      <c r="AN295" s="25" t="s">
        <v>11796</v>
      </c>
      <c r="AO295" s="28" t="s">
        <v>6542</v>
      </c>
      <c r="AP295" s="28" t="s">
        <v>7908</v>
      </c>
      <c r="AQ295" s="25" t="s">
        <v>7558</v>
      </c>
    </row>
    <row r="296" spans="1:43" ht="13.5" customHeight="1">
      <c r="A296" s="25" t="s">
        <v>1229</v>
      </c>
      <c r="B296" s="26" t="str">
        <f>HYPERLINK("http://flybase.org/reports/"&amp;VLOOKUP(Table3[[#This Row],[gene]],'Flybqse ID for link'!A:B,2,FALSE)&amp;".html",Table3[[#This Row],[gene]])</f>
        <v>CG30289</v>
      </c>
      <c r="C296" s="25">
        <v>0</v>
      </c>
      <c r="D296" s="25" t="str">
        <f>VLOOKUP(A296,'Flybase batch'!$A:$E,2,FALSE)</f>
        <v>-</v>
      </c>
      <c r="E296" s="25">
        <f>COUNTIF('Genes Expressed in larvae only'!A:A,Table3[[#This Row],[gene]])</f>
        <v>0</v>
      </c>
      <c r="F296" s="35" t="str">
        <f>VLOOKUP(A296,'Flybase batch'!$A:$E,3,FALSE)</f>
        <v>proteolysis</v>
      </c>
      <c r="G296" s="35" t="str">
        <f>VLOOKUP(A296,'Flybase batch'!$A:$E,4,FALSE)</f>
        <v>-</v>
      </c>
      <c r="H296" s="35" t="s">
        <v>13530</v>
      </c>
      <c r="I296" s="35" t="s">
        <v>15321</v>
      </c>
      <c r="J296" s="35" t="s">
        <v>9</v>
      </c>
      <c r="K296" s="30" t="str">
        <f>VLOOKUP(A296,'SignalP unique values'!A:D,2,FALSE)</f>
        <v>Y</v>
      </c>
      <c r="L296" s="30" t="str">
        <f>VLOOKUP(A296,'SignalP unique values'!A:D,3,FALSE)</f>
        <v>between 23 and 24</v>
      </c>
      <c r="M296" s="30" t="str">
        <f>VLOOKUP(A296,'SignalP unique values'!A:D,4,FALSE)</f>
        <v>VMS-RLL</v>
      </c>
      <c r="N296" s="26" t="s">
        <v>6275</v>
      </c>
      <c r="O296" s="25">
        <v>0</v>
      </c>
      <c r="P296" s="25">
        <v>0</v>
      </c>
      <c r="Q296" s="25">
        <v>0</v>
      </c>
      <c r="R296" s="25">
        <v>0</v>
      </c>
      <c r="S296" s="25">
        <v>0</v>
      </c>
      <c r="T296" s="25">
        <v>0</v>
      </c>
      <c r="U296" s="25">
        <v>0</v>
      </c>
      <c r="V296" s="25">
        <v>0</v>
      </c>
      <c r="W296" s="25">
        <v>0</v>
      </c>
      <c r="X296" s="25">
        <v>0</v>
      </c>
      <c r="Y296" s="27">
        <v>1</v>
      </c>
      <c r="Z296" s="25">
        <v>0</v>
      </c>
      <c r="AA296" s="25">
        <v>0</v>
      </c>
      <c r="AB296" s="27">
        <v>1</v>
      </c>
      <c r="AC296" s="25" t="s">
        <v>7761</v>
      </c>
      <c r="AD296" s="25" t="s">
        <v>9343</v>
      </c>
      <c r="AE296" s="25" t="s">
        <v>9344</v>
      </c>
      <c r="AF296" s="25" t="s">
        <v>9345</v>
      </c>
      <c r="AG296" s="25" t="s">
        <v>9346</v>
      </c>
      <c r="AH296" s="25" t="s">
        <v>9347</v>
      </c>
      <c r="AI296" s="25" t="s">
        <v>9348</v>
      </c>
      <c r="AJ296" s="25" t="s">
        <v>6468</v>
      </c>
      <c r="AK296" s="25" t="s">
        <v>8635</v>
      </c>
      <c r="AL296" s="25" t="s">
        <v>8887</v>
      </c>
      <c r="AM296" s="25" t="s">
        <v>9274</v>
      </c>
      <c r="AN296" s="27" t="s">
        <v>9349</v>
      </c>
      <c r="AO296" s="25" t="s">
        <v>6719</v>
      </c>
      <c r="AP296" s="25" t="s">
        <v>9350</v>
      </c>
      <c r="AQ296" s="27" t="s">
        <v>9351</v>
      </c>
    </row>
    <row r="297" spans="1:43" ht="13.5" customHeight="1">
      <c r="A297" s="25" t="s">
        <v>200</v>
      </c>
      <c r="B297" s="26" t="str">
        <f>HYPERLINK("http://flybase.org/reports/"&amp;VLOOKUP(Table3[[#This Row],[gene]],'Flybqse ID for link'!A:B,2,FALSE)&amp;".html",Table3[[#This Row],[gene]])</f>
        <v>CG3810</v>
      </c>
      <c r="C297" s="25">
        <v>0</v>
      </c>
      <c r="D297" s="25" t="str">
        <f>VLOOKUP(A297,'Flybase batch'!$A:$E,2,FALSE)</f>
        <v>Edem1</v>
      </c>
      <c r="E297" s="25">
        <f>COUNTIF('Genes Expressed in larvae only'!A:A,Table3[[#This Row],[gene]])</f>
        <v>0</v>
      </c>
      <c r="F297" s="35" t="str">
        <f>VLOOKUP(A297,'Flybase batch'!$A:$E,3,FALSE)</f>
        <v>determination of adult lifespan endoplasmic reticulum unfolded protein response ER-associated protein catabolic process</v>
      </c>
      <c r="G297" s="35" t="str">
        <f>VLOOKUP(A297,'Flybase batch'!$A:$E,4,FALSE)</f>
        <v>membrane</v>
      </c>
      <c r="H297" s="35" t="s">
        <v>13655</v>
      </c>
      <c r="I297" s="35" t="s">
        <v>15308</v>
      </c>
      <c r="J297" s="35" t="s">
        <v>9</v>
      </c>
      <c r="K297" s="30" t="str">
        <f>VLOOKUP(A297,'SignalP unique values'!A:D,2,FALSE)</f>
        <v>Y</v>
      </c>
      <c r="L297" s="30" t="str">
        <f>VLOOKUP(A297,'SignalP unique values'!A:D,3,FALSE)</f>
        <v>between 29 and 30</v>
      </c>
      <c r="M297" s="30" t="str">
        <f>VLOOKUP(A297,'SignalP unique values'!A:D,4,FALSE)</f>
        <v>VSG-QKQ</v>
      </c>
      <c r="N297" s="26" t="s">
        <v>6262</v>
      </c>
      <c r="O297" s="25">
        <v>0</v>
      </c>
      <c r="P297" s="27">
        <v>1</v>
      </c>
      <c r="Q297" s="27">
        <v>1</v>
      </c>
      <c r="R297" s="25">
        <v>0</v>
      </c>
      <c r="S297" s="25">
        <v>0</v>
      </c>
      <c r="T297" s="27">
        <v>1</v>
      </c>
      <c r="U297" s="27">
        <v>1</v>
      </c>
      <c r="V297" s="28">
        <v>-1</v>
      </c>
      <c r="W297" s="27">
        <v>1</v>
      </c>
      <c r="X297" s="27">
        <v>1</v>
      </c>
      <c r="Y297" s="27">
        <v>1</v>
      </c>
      <c r="Z297" s="27">
        <v>1</v>
      </c>
      <c r="AA297" s="25">
        <v>0</v>
      </c>
      <c r="AB297" s="27">
        <v>1</v>
      </c>
      <c r="AC297" s="25" t="s">
        <v>10427</v>
      </c>
      <c r="AD297" s="25" t="s">
        <v>10428</v>
      </c>
      <c r="AE297" s="27" t="s">
        <v>10429</v>
      </c>
      <c r="AF297" s="27" t="s">
        <v>10430</v>
      </c>
      <c r="AG297" s="25" t="s">
        <v>10431</v>
      </c>
      <c r="AH297" s="25" t="s">
        <v>10432</v>
      </c>
      <c r="AI297" s="27" t="s">
        <v>10433</v>
      </c>
      <c r="AJ297" s="27" t="s">
        <v>6789</v>
      </c>
      <c r="AK297" s="28" t="s">
        <v>10434</v>
      </c>
      <c r="AL297" s="27" t="s">
        <v>10435</v>
      </c>
      <c r="AM297" s="27" t="s">
        <v>10436</v>
      </c>
      <c r="AN297" s="27" t="s">
        <v>10437</v>
      </c>
      <c r="AO297" s="27" t="s">
        <v>10438</v>
      </c>
      <c r="AP297" s="25" t="s">
        <v>10439</v>
      </c>
      <c r="AQ297" s="27" t="s">
        <v>10440</v>
      </c>
    </row>
    <row r="298" spans="1:43" ht="13.5" customHeight="1">
      <c r="A298" s="25" t="s">
        <v>991</v>
      </c>
      <c r="B298" s="26" t="str">
        <f>HYPERLINK("http://flybase.org/reports/"&amp;VLOOKUP(Table3[[#This Row],[gene]],'Flybqse ID for link'!A:B,2,FALSE)&amp;".html",Table3[[#This Row],[gene]])</f>
        <v>CG10475</v>
      </c>
      <c r="C298" s="25">
        <v>0</v>
      </c>
      <c r="D298" s="25" t="str">
        <f>VLOOKUP(A298,'Flybase batch'!$A:$E,2,FALSE)</f>
        <v>Jonah 65Ai</v>
      </c>
      <c r="E298" s="25">
        <f>COUNTIF('Genes Expressed in larvae only'!A:A,Table3[[#This Row],[gene]])</f>
        <v>0</v>
      </c>
      <c r="F298" s="35" t="str">
        <f>VLOOKUP(A298,'Flybase batch'!$A:$E,3,FALSE)</f>
        <v>proteolysis</v>
      </c>
      <c r="G298" s="35" t="str">
        <f>VLOOKUP(A298,'Flybase batch'!$A:$E,4,FALSE)</f>
        <v>-</v>
      </c>
      <c r="H298" s="35" t="s">
        <v>13531</v>
      </c>
      <c r="I298" s="35" t="s">
        <v>15321</v>
      </c>
      <c r="J298" s="35" t="s">
        <v>13842</v>
      </c>
      <c r="K298" s="30" t="str">
        <f>VLOOKUP(A298,'SignalP unique values'!A:D,2,FALSE)</f>
        <v>Y</v>
      </c>
      <c r="L298" s="30" t="str">
        <f>VLOOKUP(A298,'SignalP unique values'!A:D,3,FALSE)</f>
        <v>between 17 and 18</v>
      </c>
      <c r="M298" s="30" t="str">
        <f>VLOOKUP(A298,'SignalP unique values'!A:D,4,FALSE)</f>
        <v>ATA-FEK</v>
      </c>
      <c r="N298" s="26" t="s">
        <v>6217</v>
      </c>
      <c r="O298" s="28">
        <v>-1</v>
      </c>
      <c r="P298" s="28">
        <v>-1</v>
      </c>
      <c r="Q298" s="28">
        <v>-1</v>
      </c>
      <c r="R298" s="27">
        <v>1</v>
      </c>
      <c r="S298" s="28">
        <v>-1</v>
      </c>
      <c r="T298" s="28">
        <v>-1</v>
      </c>
      <c r="U298" s="28">
        <v>-1</v>
      </c>
      <c r="V298" s="28">
        <v>-1</v>
      </c>
      <c r="W298" s="28">
        <v>-1</v>
      </c>
      <c r="X298" s="28">
        <v>-1</v>
      </c>
      <c r="Y298" s="28">
        <v>-1</v>
      </c>
      <c r="Z298" s="28">
        <v>-1</v>
      </c>
      <c r="AA298" s="28">
        <v>-1</v>
      </c>
      <c r="AB298" s="28">
        <v>-1</v>
      </c>
      <c r="AC298" s="25" t="s">
        <v>6642</v>
      </c>
      <c r="AD298" s="28" t="s">
        <v>6430</v>
      </c>
      <c r="AE298" s="28" t="s">
        <v>6643</v>
      </c>
      <c r="AF298" s="28" t="s">
        <v>6644</v>
      </c>
      <c r="AG298" s="27" t="s">
        <v>6645</v>
      </c>
      <c r="AH298" s="28" t="s">
        <v>6646</v>
      </c>
      <c r="AI298" s="28" t="s">
        <v>6647</v>
      </c>
      <c r="AJ298" s="28" t="s">
        <v>6648</v>
      </c>
      <c r="AK298" s="28" t="s">
        <v>6649</v>
      </c>
      <c r="AL298" s="28" t="s">
        <v>6650</v>
      </c>
      <c r="AM298" s="28" t="s">
        <v>6520</v>
      </c>
      <c r="AN298" s="28" t="s">
        <v>6541</v>
      </c>
      <c r="AO298" s="28" t="s">
        <v>6503</v>
      </c>
      <c r="AP298" s="28" t="s">
        <v>6651</v>
      </c>
      <c r="AQ298" s="28" t="s">
        <v>6429</v>
      </c>
    </row>
    <row r="299" spans="1:43" ht="13.5" customHeight="1">
      <c r="A299" s="25" t="s">
        <v>1252</v>
      </c>
      <c r="B299" s="26" t="str">
        <f>HYPERLINK("http://flybase.org/reports/"&amp;VLOOKUP(Table3[[#This Row],[gene]],'Flybqse ID for link'!A:B,2,FALSE)&amp;".html",Table3[[#This Row],[gene]])</f>
        <v>CG31199</v>
      </c>
      <c r="C299" s="25">
        <v>0</v>
      </c>
      <c r="D299" s="25" t="str">
        <f>VLOOKUP(A299,'Flybase batch'!$A:$E,2,FALSE)</f>
        <v>-</v>
      </c>
      <c r="E299" s="25">
        <f>COUNTIF('Genes Expressed in larvae only'!A:A,Table3[[#This Row],[gene]])</f>
        <v>0</v>
      </c>
      <c r="F299" s="35" t="str">
        <f>VLOOKUP(A299,'Flybase batch'!$A:$E,3,FALSE)</f>
        <v>proteolysis</v>
      </c>
      <c r="G299" s="35" t="str">
        <f>VLOOKUP(A299,'Flybase batch'!$A:$E,4,FALSE)</f>
        <v>-</v>
      </c>
      <c r="H299" s="35" t="s">
        <v>13531</v>
      </c>
      <c r="I299" s="35" t="s">
        <v>15321</v>
      </c>
      <c r="J299" s="35" t="s">
        <v>9</v>
      </c>
      <c r="K299" s="30" t="str">
        <f>VLOOKUP(A299,'SignalP unique values'!A:D,2,FALSE)</f>
        <v>Y</v>
      </c>
      <c r="L299" s="30" t="str">
        <f>VLOOKUP(A299,'SignalP unique values'!A:D,3,FALSE)</f>
        <v>between 21 and 22</v>
      </c>
      <c r="M299" s="30" t="str">
        <f>VLOOKUP(A299,'SignalP unique values'!A:D,4,FALSE)</f>
        <v>VRS-AKV</v>
      </c>
      <c r="N299" s="26" t="s">
        <v>6220</v>
      </c>
      <c r="O299" s="28">
        <v>-1</v>
      </c>
      <c r="P299" s="27">
        <v>1</v>
      </c>
      <c r="Q299" s="25">
        <v>0</v>
      </c>
      <c r="R299" s="28">
        <v>-1</v>
      </c>
      <c r="S299" s="28">
        <v>-1</v>
      </c>
      <c r="T299" s="28">
        <v>-1</v>
      </c>
      <c r="U299" s="28">
        <v>-1</v>
      </c>
      <c r="V299" s="28">
        <v>-1</v>
      </c>
      <c r="W299" s="28">
        <v>-1</v>
      </c>
      <c r="X299" s="28">
        <v>-1</v>
      </c>
      <c r="Y299" s="28">
        <v>-1</v>
      </c>
      <c r="Z299" s="28">
        <v>-1</v>
      </c>
      <c r="AA299" s="27">
        <v>1</v>
      </c>
      <c r="AB299" s="28">
        <v>-1</v>
      </c>
      <c r="AC299" s="25" t="s">
        <v>9536</v>
      </c>
      <c r="AD299" s="28" t="s">
        <v>9537</v>
      </c>
      <c r="AE299" s="27" t="s">
        <v>9538</v>
      </c>
      <c r="AF299" s="25" t="s">
        <v>9539</v>
      </c>
      <c r="AG299" s="28" t="s">
        <v>9540</v>
      </c>
      <c r="AH299" s="28" t="s">
        <v>9541</v>
      </c>
      <c r="AI299" s="28" t="s">
        <v>8033</v>
      </c>
      <c r="AJ299" s="28" t="s">
        <v>7705</v>
      </c>
      <c r="AK299" s="28" t="s">
        <v>9542</v>
      </c>
      <c r="AL299" s="28" t="s">
        <v>9543</v>
      </c>
      <c r="AM299" s="28" t="s">
        <v>9544</v>
      </c>
      <c r="AN299" s="28" t="s">
        <v>9545</v>
      </c>
      <c r="AO299" s="28" t="s">
        <v>9546</v>
      </c>
      <c r="AP299" s="27" t="s">
        <v>9547</v>
      </c>
      <c r="AQ299" s="28" t="s">
        <v>9548</v>
      </c>
    </row>
    <row r="300" spans="1:43" ht="13.5" customHeight="1">
      <c r="A300" s="25" t="s">
        <v>354</v>
      </c>
      <c r="B300" s="26" t="str">
        <f>HYPERLINK("http://flybase.org/reports/"&amp;VLOOKUP(Table3[[#This Row],[gene]],'Flybqse ID for link'!A:B,2,FALSE)&amp;".html",Table3[[#This Row],[gene]])</f>
        <v>CG17192</v>
      </c>
      <c r="C300" s="25">
        <v>0</v>
      </c>
      <c r="D300" s="25" t="str">
        <f>VLOOKUP(A300,'Flybase batch'!$A:$E,2,FALSE)</f>
        <v>-</v>
      </c>
      <c r="E300" s="25">
        <f>COUNTIF('Genes Expressed in larvae only'!A:A,Table3[[#This Row],[gene]])</f>
        <v>0</v>
      </c>
      <c r="F300" s="35" t="str">
        <f>VLOOKUP(A300,'Flybase batch'!$A:$E,3,FALSE)</f>
        <v>lipid metabolic process</v>
      </c>
      <c r="G300" s="35" t="str">
        <f>VLOOKUP(A300,'Flybase batch'!$A:$E,4,FALSE)</f>
        <v>-</v>
      </c>
      <c r="H300" s="35" t="s">
        <v>13604</v>
      </c>
      <c r="I300" s="35" t="s">
        <v>15323</v>
      </c>
      <c r="J300" s="35" t="s">
        <v>9</v>
      </c>
      <c r="K300" s="30" t="str">
        <f>VLOOKUP(A300,'SignalP unique values'!A:D,2,FALSE)</f>
        <v>Y</v>
      </c>
      <c r="L300" s="30" t="str">
        <f>VLOOKUP(A300,'SignalP unique values'!A:D,3,FALSE)</f>
        <v>between 16 and 17</v>
      </c>
      <c r="M300" s="30" t="str">
        <f>VLOOKUP(A300,'SignalP unique values'!A:D,4,FALSE)</f>
        <v>GNA-LPI</v>
      </c>
      <c r="N300" s="26" t="s">
        <v>5977</v>
      </c>
      <c r="O300" s="28">
        <v>-1</v>
      </c>
      <c r="P300" s="28">
        <v>-1</v>
      </c>
      <c r="Q300" s="28">
        <v>-1</v>
      </c>
      <c r="R300" s="27">
        <v>1</v>
      </c>
      <c r="S300" s="28">
        <v>-1</v>
      </c>
      <c r="T300" s="28">
        <v>-1</v>
      </c>
      <c r="U300" s="28">
        <v>-1</v>
      </c>
      <c r="V300" s="28">
        <v>-1</v>
      </c>
      <c r="W300" s="28">
        <v>-1</v>
      </c>
      <c r="X300" s="28">
        <v>-1</v>
      </c>
      <c r="Y300" s="28">
        <v>-1</v>
      </c>
      <c r="Z300" s="28">
        <v>-1</v>
      </c>
      <c r="AA300" s="28">
        <v>-1</v>
      </c>
      <c r="AB300" s="28">
        <v>-1</v>
      </c>
      <c r="AC300" s="25" t="s">
        <v>8651</v>
      </c>
      <c r="AD300" s="28" t="s">
        <v>6581</v>
      </c>
      <c r="AE300" s="28" t="s">
        <v>8652</v>
      </c>
      <c r="AF300" s="28" t="s">
        <v>6547</v>
      </c>
      <c r="AG300" s="27" t="s">
        <v>8653</v>
      </c>
      <c r="AH300" s="28" t="s">
        <v>6703</v>
      </c>
      <c r="AI300" s="28" t="s">
        <v>6456</v>
      </c>
      <c r="AJ300" s="28" t="s">
        <v>6430</v>
      </c>
      <c r="AK300" s="28" t="s">
        <v>6646</v>
      </c>
      <c r="AL300" s="28" t="s">
        <v>6429</v>
      </c>
      <c r="AM300" s="28" t="s">
        <v>6477</v>
      </c>
      <c r="AN300" s="28" t="s">
        <v>6547</v>
      </c>
      <c r="AO300" s="28" t="s">
        <v>7110</v>
      </c>
      <c r="AP300" s="28" t="s">
        <v>8591</v>
      </c>
      <c r="AQ300" s="28" t="s">
        <v>7000</v>
      </c>
    </row>
    <row r="301" spans="1:43" ht="13.5" customHeight="1">
      <c r="A301" s="25" t="s">
        <v>356</v>
      </c>
      <c r="B301" s="26" t="str">
        <f>HYPERLINK("http://flybase.org/reports/"&amp;VLOOKUP(Table3[[#This Row],[gene]],'Flybqse ID for link'!A:B,2,FALSE)&amp;".html",Table3[[#This Row],[gene]])</f>
        <v>CG18135</v>
      </c>
      <c r="C301" s="25">
        <v>0</v>
      </c>
      <c r="D301" s="25" t="str">
        <f>VLOOKUP(A301,'Flybase batch'!$A:$E,2,FALSE)</f>
        <v>-</v>
      </c>
      <c r="E301" s="25">
        <f>COUNTIF('Genes Expressed in larvae only'!A:A,Table3[[#This Row],[gene]])</f>
        <v>0</v>
      </c>
      <c r="F301" s="35" t="str">
        <f>VLOOKUP(A301,'Flybase batch'!$A:$E,3,FALSE)</f>
        <v>glycerol metabolic process lipid metabolic process multicellular organism reproduction</v>
      </c>
      <c r="G301" s="35" t="str">
        <f>VLOOKUP(A301,'Flybase batch'!$A:$E,4,FALSE)</f>
        <v>extracellular space</v>
      </c>
      <c r="H301" s="35" t="s">
        <v>13612</v>
      </c>
      <c r="I301" s="35" t="s">
        <v>15330</v>
      </c>
      <c r="J301" s="35" t="s">
        <v>9</v>
      </c>
      <c r="K301" s="30" t="str">
        <f>VLOOKUP(A301,'SignalP unique values'!A:D,2,FALSE)</f>
        <v>Y</v>
      </c>
      <c r="L301" s="30" t="str">
        <f>VLOOKUP(A301,'SignalP unique values'!A:D,3,FALSE)</f>
        <v>between 24 and 25</v>
      </c>
      <c r="M301" s="30" t="str">
        <f>VLOOKUP(A301,'SignalP unique values'!A:D,4,FALSE)</f>
        <v>VDG-ASI</v>
      </c>
      <c r="N301" s="26" t="s">
        <v>5894</v>
      </c>
      <c r="O301" s="25">
        <v>0</v>
      </c>
      <c r="P301" s="25">
        <v>0</v>
      </c>
      <c r="Q301" s="25">
        <v>0</v>
      </c>
      <c r="R301" s="27">
        <v>1</v>
      </c>
      <c r="S301" s="28">
        <v>-1</v>
      </c>
      <c r="T301" s="28">
        <v>-1</v>
      </c>
      <c r="U301" s="25">
        <v>0</v>
      </c>
      <c r="V301" s="28">
        <v>-1</v>
      </c>
      <c r="W301" s="28">
        <v>-1</v>
      </c>
      <c r="X301" s="28">
        <v>-1</v>
      </c>
      <c r="Y301" s="27">
        <v>1</v>
      </c>
      <c r="Z301" s="25">
        <v>0</v>
      </c>
      <c r="AA301" s="27">
        <v>1</v>
      </c>
      <c r="AB301" s="28">
        <v>-1</v>
      </c>
      <c r="AC301" s="25" t="s">
        <v>8839</v>
      </c>
      <c r="AD301" s="25" t="s">
        <v>8840</v>
      </c>
      <c r="AE301" s="25" t="s">
        <v>8841</v>
      </c>
      <c r="AF301" s="25" t="s">
        <v>8842</v>
      </c>
      <c r="AG301" s="27" t="s">
        <v>8843</v>
      </c>
      <c r="AH301" s="28" t="s">
        <v>8844</v>
      </c>
      <c r="AI301" s="28" t="s">
        <v>8845</v>
      </c>
      <c r="AJ301" s="25" t="s">
        <v>8846</v>
      </c>
      <c r="AK301" s="28" t="s">
        <v>8847</v>
      </c>
      <c r="AL301" s="28" t="s">
        <v>8848</v>
      </c>
      <c r="AM301" s="28" t="s">
        <v>8849</v>
      </c>
      <c r="AN301" s="27" t="s">
        <v>8850</v>
      </c>
      <c r="AO301" s="25" t="s">
        <v>8851</v>
      </c>
      <c r="AP301" s="27" t="s">
        <v>8852</v>
      </c>
      <c r="AQ301" s="28" t="s">
        <v>8853</v>
      </c>
    </row>
    <row r="302" spans="1:43" ht="13.5" customHeight="1">
      <c r="A302" s="25" t="s">
        <v>116</v>
      </c>
      <c r="B302" s="26" t="str">
        <f>HYPERLINK("http://flybase.org/reports/"&amp;VLOOKUP(Table3[[#This Row],[gene]],'Flybqse ID for link'!A:B,2,FALSE)&amp;".html",Table3[[#This Row],[gene]])</f>
        <v>CG14934</v>
      </c>
      <c r="C302" s="25">
        <v>0</v>
      </c>
      <c r="D302" s="25" t="str">
        <f>VLOOKUP(A302,'Flybase batch'!$A:$E,2,FALSE)</f>
        <v>Maltase B1</v>
      </c>
      <c r="E302" s="25">
        <f>COUNTIF('Genes Expressed in larvae only'!A:A,Table3[[#This Row],[gene]])</f>
        <v>0</v>
      </c>
      <c r="F302" s="35" t="str">
        <f>VLOOKUP(A302,'Flybase batch'!$A:$E,3,FALSE)</f>
        <v>carbohydrate metabolic process</v>
      </c>
      <c r="G302" s="35" t="str">
        <f>VLOOKUP(A302,'Flybase batch'!$A:$E,4,FALSE)</f>
        <v>-</v>
      </c>
      <c r="H302" s="35" t="s">
        <v>13566</v>
      </c>
      <c r="I302" s="35" t="s">
        <v>15306</v>
      </c>
      <c r="J302" s="35" t="s">
        <v>9</v>
      </c>
      <c r="K302" s="30" t="str">
        <f>VLOOKUP(A302,'SignalP unique values'!A:D,2,FALSE)</f>
        <v>Y</v>
      </c>
      <c r="L302" s="30" t="str">
        <f>VLOOKUP(A302,'SignalP unique values'!A:D,3,FALSE)</f>
        <v>between 19 and 20</v>
      </c>
      <c r="M302" s="30" t="str">
        <f>VLOOKUP(A302,'SignalP unique values'!A:D,4,FALSE)</f>
        <v>ILA-HKH</v>
      </c>
      <c r="N302" s="26" t="s">
        <v>6292</v>
      </c>
      <c r="O302" s="28">
        <v>-1</v>
      </c>
      <c r="P302" s="25">
        <v>0</v>
      </c>
      <c r="Q302" s="25">
        <v>0</v>
      </c>
      <c r="R302" s="25">
        <v>0</v>
      </c>
      <c r="S302" s="25">
        <v>0</v>
      </c>
      <c r="T302" s="28">
        <v>-1</v>
      </c>
      <c r="U302" s="28">
        <v>-1</v>
      </c>
      <c r="V302" s="25">
        <v>0</v>
      </c>
      <c r="W302" s="28">
        <v>-1</v>
      </c>
      <c r="X302" s="28">
        <v>-1</v>
      </c>
      <c r="Y302" s="25">
        <v>0</v>
      </c>
      <c r="Z302" s="25">
        <v>0</v>
      </c>
      <c r="AA302" s="27">
        <v>1</v>
      </c>
      <c r="AB302" s="27">
        <v>1</v>
      </c>
      <c r="AC302" s="25" t="s">
        <v>8261</v>
      </c>
      <c r="AD302" s="28" t="s">
        <v>8178</v>
      </c>
      <c r="AE302" s="25" t="s">
        <v>8262</v>
      </c>
      <c r="AF302" s="25" t="s">
        <v>8263</v>
      </c>
      <c r="AG302" s="25" t="s">
        <v>8264</v>
      </c>
      <c r="AH302" s="25" t="s">
        <v>8265</v>
      </c>
      <c r="AI302" s="28" t="s">
        <v>8266</v>
      </c>
      <c r="AJ302" s="28" t="s">
        <v>7178</v>
      </c>
      <c r="AK302" s="25" t="s">
        <v>8267</v>
      </c>
      <c r="AL302" s="28" t="s">
        <v>8268</v>
      </c>
      <c r="AM302" s="28" t="s">
        <v>7759</v>
      </c>
      <c r="AN302" s="25" t="s">
        <v>8269</v>
      </c>
      <c r="AO302" s="25" t="s">
        <v>6664</v>
      </c>
      <c r="AP302" s="27" t="s">
        <v>8270</v>
      </c>
      <c r="AQ302" s="27" t="s">
        <v>8271</v>
      </c>
    </row>
    <row r="303" spans="1:43" ht="13.5" customHeight="1">
      <c r="A303" s="25" t="s">
        <v>648</v>
      </c>
      <c r="B303" s="26" t="str">
        <f>HYPERLINK("http://flybase.org/reports/"&amp;VLOOKUP(Table3[[#This Row],[gene]],'Flybqse ID for link'!A:B,2,FALSE)&amp;".html",Table3[[#This Row],[gene]])</f>
        <v>CG32483</v>
      </c>
      <c r="C303" s="25">
        <v>0</v>
      </c>
      <c r="D303" s="25" t="str">
        <f>VLOOKUP(A303,'Flybase batch'!$A:$E,2,FALSE)</f>
        <v>-</v>
      </c>
      <c r="E303" s="25">
        <f>COUNTIF('Genes Expressed in larvae only'!A:A,Table3[[#This Row],[gene]])</f>
        <v>0</v>
      </c>
      <c r="F303" s="35" t="str">
        <f>VLOOKUP(A303,'Flybase batch'!$A:$E,3,FALSE)</f>
        <v>proteolysis</v>
      </c>
      <c r="G303" s="35" t="str">
        <f>VLOOKUP(A303,'Flybase batch'!$A:$E,4,FALSE)</f>
        <v>-</v>
      </c>
      <c r="H303" s="35" t="s">
        <v>13564</v>
      </c>
      <c r="I303" s="35" t="s">
        <v>15331</v>
      </c>
      <c r="J303" s="35" t="s">
        <v>9</v>
      </c>
      <c r="K303" s="30" t="str">
        <f>VLOOKUP(A303,'SignalP unique values'!A:D,2,FALSE)</f>
        <v>Y</v>
      </c>
      <c r="L303" s="30" t="str">
        <f>VLOOKUP(A303,'SignalP unique values'!A:D,3,FALSE)</f>
        <v>between 18 and 19</v>
      </c>
      <c r="M303" s="30" t="str">
        <f>VLOOKUP(A303,'SignalP unique values'!A:D,4,FALSE)</f>
        <v>AHG-KPG</v>
      </c>
      <c r="N303" s="26" t="s">
        <v>5955</v>
      </c>
      <c r="O303" s="28">
        <v>-1</v>
      </c>
      <c r="P303" s="28">
        <v>-1</v>
      </c>
      <c r="Q303" s="28">
        <v>-1</v>
      </c>
      <c r="R303" s="27">
        <v>1</v>
      </c>
      <c r="S303" s="28">
        <v>-1</v>
      </c>
      <c r="T303" s="28">
        <v>-1</v>
      </c>
      <c r="U303" s="28">
        <v>-1</v>
      </c>
      <c r="V303" s="28">
        <v>-1</v>
      </c>
      <c r="W303" s="28">
        <v>-1</v>
      </c>
      <c r="X303" s="28">
        <v>-1</v>
      </c>
      <c r="Y303" s="28">
        <v>-1</v>
      </c>
      <c r="Z303" s="28">
        <v>-1</v>
      </c>
      <c r="AA303" s="28">
        <v>-1</v>
      </c>
      <c r="AB303" s="28">
        <v>-1</v>
      </c>
      <c r="AC303" s="25" t="s">
        <v>9917</v>
      </c>
      <c r="AD303" s="28" t="s">
        <v>9918</v>
      </c>
      <c r="AE303" s="28" t="s">
        <v>9919</v>
      </c>
      <c r="AF303" s="28" t="s">
        <v>8393</v>
      </c>
      <c r="AG303" s="27" t="s">
        <v>9920</v>
      </c>
      <c r="AH303" s="28" t="s">
        <v>6541</v>
      </c>
      <c r="AI303" s="28" t="s">
        <v>9921</v>
      </c>
      <c r="AJ303" s="28" t="s">
        <v>7260</v>
      </c>
      <c r="AK303" s="28" t="s">
        <v>6458</v>
      </c>
      <c r="AL303" s="28" t="s">
        <v>9922</v>
      </c>
      <c r="AM303" s="28" t="s">
        <v>9923</v>
      </c>
      <c r="AN303" s="28" t="s">
        <v>6664</v>
      </c>
      <c r="AO303" s="28" t="s">
        <v>7656</v>
      </c>
      <c r="AP303" s="28" t="s">
        <v>9924</v>
      </c>
      <c r="AQ303" s="28" t="s">
        <v>9925</v>
      </c>
    </row>
    <row r="304" spans="1:43" ht="13.5" customHeight="1">
      <c r="A304" s="25" t="s">
        <v>727</v>
      </c>
      <c r="B304" s="26" t="str">
        <f>HYPERLINK("http://flybase.org/reports/"&amp;VLOOKUP(Table3[[#This Row],[gene]],'Flybqse ID for link'!A:B,2,FALSE)&amp;".html",Table3[[#This Row],[gene]])</f>
        <v>CG6337</v>
      </c>
      <c r="C304" s="25">
        <v>0</v>
      </c>
      <c r="D304" s="25" t="str">
        <f>VLOOKUP(A304,'Flybase batch'!$A:$E,2,FALSE)</f>
        <v>-</v>
      </c>
      <c r="E304" s="25">
        <f>COUNTIF('Genes Expressed in larvae only'!A:A,Table3[[#This Row],[gene]])</f>
        <v>0</v>
      </c>
      <c r="F304" s="35" t="str">
        <f>VLOOKUP(A304,'Flybase batch'!$A:$E,3,FALSE)</f>
        <v>proteolysis</v>
      </c>
      <c r="G304" s="35" t="str">
        <f>VLOOKUP(A304,'Flybase batch'!$A:$E,4,FALSE)</f>
        <v>-</v>
      </c>
      <c r="H304" s="35" t="s">
        <v>13553</v>
      </c>
      <c r="I304" s="35" t="s">
        <v>15319</v>
      </c>
      <c r="J304" s="35" t="s">
        <v>9</v>
      </c>
      <c r="K304" s="30" t="str">
        <f>VLOOKUP(A304,'SignalP unique values'!A:D,2,FALSE)</f>
        <v>Y</v>
      </c>
      <c r="L304" s="30" t="str">
        <f>VLOOKUP(A304,'SignalP unique values'!A:D,3,FALSE)</f>
        <v>between 18 and 19</v>
      </c>
      <c r="M304" s="30" t="str">
        <f>VLOOKUP(A304,'SignalP unique values'!A:D,4,FALSE)</f>
        <v>GWA-FNH</v>
      </c>
      <c r="N304" s="26" t="s">
        <v>6123</v>
      </c>
      <c r="O304" s="28">
        <v>-1</v>
      </c>
      <c r="P304" s="28">
        <v>-1</v>
      </c>
      <c r="Q304" s="28">
        <v>-1</v>
      </c>
      <c r="R304" s="25">
        <v>0</v>
      </c>
      <c r="S304" s="27">
        <v>1</v>
      </c>
      <c r="T304" s="27">
        <v>1</v>
      </c>
      <c r="U304" s="28">
        <v>-1</v>
      </c>
      <c r="V304" s="28">
        <v>-1</v>
      </c>
      <c r="W304" s="28">
        <v>-1</v>
      </c>
      <c r="X304" s="27">
        <v>1</v>
      </c>
      <c r="Y304" s="28">
        <v>-1</v>
      </c>
      <c r="Z304" s="28">
        <v>-1</v>
      </c>
      <c r="AA304" s="28">
        <v>-1</v>
      </c>
      <c r="AB304" s="28">
        <v>-1</v>
      </c>
      <c r="AC304" s="25" t="s">
        <v>11653</v>
      </c>
      <c r="AD304" s="28" t="s">
        <v>8589</v>
      </c>
      <c r="AE304" s="28" t="s">
        <v>7883</v>
      </c>
      <c r="AF304" s="28" t="s">
        <v>9854</v>
      </c>
      <c r="AG304" s="25" t="s">
        <v>11654</v>
      </c>
      <c r="AH304" s="27" t="s">
        <v>11655</v>
      </c>
      <c r="AI304" s="27" t="s">
        <v>11656</v>
      </c>
      <c r="AJ304" s="28" t="s">
        <v>6518</v>
      </c>
      <c r="AK304" s="28" t="s">
        <v>7130</v>
      </c>
      <c r="AL304" s="28" t="s">
        <v>8423</v>
      </c>
      <c r="AM304" s="27" t="s">
        <v>11657</v>
      </c>
      <c r="AN304" s="28" t="s">
        <v>7114</v>
      </c>
      <c r="AO304" s="28" t="s">
        <v>7459</v>
      </c>
      <c r="AP304" s="28" t="s">
        <v>7837</v>
      </c>
      <c r="AQ304" s="28" t="s">
        <v>11658</v>
      </c>
    </row>
    <row r="305" spans="1:43" ht="13.5" customHeight="1">
      <c r="A305" s="25" t="s">
        <v>93</v>
      </c>
      <c r="B305" s="26" t="str">
        <f>HYPERLINK("http://flybase.org/reports/"&amp;VLOOKUP(Table3[[#This Row],[gene]],'Flybqse ID for link'!A:B,2,FALSE)&amp;".html",Table3[[#This Row],[gene]])</f>
        <v>CG9307</v>
      </c>
      <c r="C305" s="25">
        <v>0</v>
      </c>
      <c r="D305" s="25" t="str">
        <f>VLOOKUP(A305,'Flybase batch'!$A:$E,2,FALSE)</f>
        <v>Cht5</v>
      </c>
      <c r="E305" s="25">
        <f>COUNTIF('Genes Expressed in larvae only'!A:A,Table3[[#This Row],[gene]])</f>
        <v>0</v>
      </c>
      <c r="F305" s="35" t="str">
        <f>VLOOKUP(A305,'Flybase batch'!$A:$E,3,FALSE)</f>
        <v>chitin catabolic process carbohydrate metabolic process</v>
      </c>
      <c r="G305" s="35" t="str">
        <f>VLOOKUP(A305,'Flybase batch'!$A:$E,4,FALSE)</f>
        <v>extracellular space</v>
      </c>
      <c r="H305" s="35" t="s">
        <v>13682</v>
      </c>
      <c r="I305" s="35" t="s">
        <v>15318</v>
      </c>
      <c r="J305" s="35" t="s">
        <v>9</v>
      </c>
      <c r="K305" s="30" t="str">
        <f>VLOOKUP(A305,'SignalP unique values'!A:D,2,FALSE)</f>
        <v>Y</v>
      </c>
      <c r="L305" s="30" t="str">
        <f>VLOOKUP(A305,'SignalP unique values'!A:D,3,FALSE)</f>
        <v>between 22 and 23</v>
      </c>
      <c r="M305" s="30" t="str">
        <f>VLOOKUP(A305,'SignalP unique values'!A:D,4,FALSE)</f>
        <v>TVA-SDQ</v>
      </c>
      <c r="N305" s="26" t="s">
        <v>5777</v>
      </c>
      <c r="O305" s="25">
        <v>0</v>
      </c>
      <c r="P305" s="27">
        <v>1</v>
      </c>
      <c r="Q305" s="25">
        <v>0</v>
      </c>
      <c r="R305" s="27">
        <v>1</v>
      </c>
      <c r="S305" s="25">
        <v>0</v>
      </c>
      <c r="T305" s="27">
        <v>1</v>
      </c>
      <c r="U305" s="28">
        <v>-1</v>
      </c>
      <c r="V305" s="25">
        <v>0</v>
      </c>
      <c r="W305" s="25">
        <v>0</v>
      </c>
      <c r="X305" s="25">
        <v>0</v>
      </c>
      <c r="Y305" s="25">
        <v>0</v>
      </c>
      <c r="Z305" s="25">
        <v>0</v>
      </c>
      <c r="AA305" s="27">
        <v>1</v>
      </c>
      <c r="AB305" s="25">
        <v>0</v>
      </c>
      <c r="AC305" s="25" t="s">
        <v>7841</v>
      </c>
      <c r="AD305" s="25" t="s">
        <v>12838</v>
      </c>
      <c r="AE305" s="27" t="s">
        <v>12839</v>
      </c>
      <c r="AF305" s="25" t="s">
        <v>9000</v>
      </c>
      <c r="AG305" s="27" t="s">
        <v>11297</v>
      </c>
      <c r="AH305" s="25" t="s">
        <v>6435</v>
      </c>
      <c r="AI305" s="27" t="s">
        <v>12840</v>
      </c>
      <c r="AJ305" s="28" t="s">
        <v>6425</v>
      </c>
      <c r="AK305" s="25" t="s">
        <v>12841</v>
      </c>
      <c r="AL305" s="25" t="s">
        <v>6540</v>
      </c>
      <c r="AM305" s="25" t="s">
        <v>12842</v>
      </c>
      <c r="AN305" s="25" t="s">
        <v>12843</v>
      </c>
      <c r="AO305" s="25" t="s">
        <v>6729</v>
      </c>
      <c r="AP305" s="27" t="s">
        <v>12844</v>
      </c>
      <c r="AQ305" s="25" t="s">
        <v>12845</v>
      </c>
    </row>
    <row r="306" spans="1:43" ht="13.5" customHeight="1">
      <c r="A306" s="25" t="s">
        <v>1091</v>
      </c>
      <c r="B306" s="26" t="str">
        <f>HYPERLINK("http://flybase.org/reports/"&amp;VLOOKUP(Table3[[#This Row],[gene]],'Flybqse ID for link'!A:B,2,FALSE)&amp;".html",Table3[[#This Row],[gene]])</f>
        <v>CG14780</v>
      </c>
      <c r="C306" s="25">
        <v>0</v>
      </c>
      <c r="D306" s="25" t="str">
        <f>VLOOKUP(A306,'Flybase batch'!$A:$E,2,FALSE)</f>
        <v>-</v>
      </c>
      <c r="E306" s="25">
        <f>COUNTIF('Genes Expressed in larvae only'!A:A,Table3[[#This Row],[gene]])</f>
        <v>0</v>
      </c>
      <c r="F306" s="35" t="str">
        <f>VLOOKUP(A306,'Flybase batch'!$A:$E,3,FALSE)</f>
        <v>proteolysis</v>
      </c>
      <c r="G306" s="35" t="str">
        <f>VLOOKUP(A306,'Flybase batch'!$A:$E,4,FALSE)</f>
        <v>-</v>
      </c>
      <c r="H306" s="35" t="s">
        <v>13550</v>
      </c>
      <c r="I306" s="35" t="s">
        <v>15321</v>
      </c>
      <c r="J306" s="35" t="s">
        <v>13842</v>
      </c>
      <c r="K306" s="30" t="str">
        <f>VLOOKUP(A306,'SignalP unique values'!A:D,2,FALSE)</f>
        <v>Y</v>
      </c>
      <c r="L306" s="30" t="str">
        <f>VLOOKUP(A306,'SignalP unique values'!A:D,3,FALSE)</f>
        <v>between 23 and 24</v>
      </c>
      <c r="M306" s="30" t="str">
        <f>VLOOKUP(A306,'SignalP unique values'!A:D,4,FALSE)</f>
        <v>AAA-DLQ</v>
      </c>
      <c r="N306" s="26" t="s">
        <v>5848</v>
      </c>
      <c r="O306" s="25">
        <v>0</v>
      </c>
      <c r="P306" s="25">
        <v>0</v>
      </c>
      <c r="Q306" s="25">
        <v>0</v>
      </c>
      <c r="R306" s="27">
        <v>1</v>
      </c>
      <c r="S306" s="25">
        <v>0</v>
      </c>
      <c r="T306" s="28">
        <v>-1</v>
      </c>
      <c r="U306" s="25">
        <v>0</v>
      </c>
      <c r="V306" s="25">
        <v>0</v>
      </c>
      <c r="W306" s="25">
        <v>0</v>
      </c>
      <c r="X306" s="25">
        <v>0</v>
      </c>
      <c r="Y306" s="25">
        <v>0</v>
      </c>
      <c r="Z306" s="25">
        <v>0</v>
      </c>
      <c r="AA306" s="25">
        <v>0</v>
      </c>
      <c r="AB306" s="25">
        <v>0</v>
      </c>
      <c r="AC306" s="25" t="s">
        <v>8164</v>
      </c>
      <c r="AD306" s="25" t="s">
        <v>7597</v>
      </c>
      <c r="AE306" s="25" t="s">
        <v>6585</v>
      </c>
      <c r="AF306" s="25" t="s">
        <v>7934</v>
      </c>
      <c r="AG306" s="27" t="s">
        <v>8165</v>
      </c>
      <c r="AH306" s="25" t="s">
        <v>6433</v>
      </c>
      <c r="AI306" s="28" t="s">
        <v>6536</v>
      </c>
      <c r="AJ306" s="25" t="s">
        <v>6477</v>
      </c>
      <c r="AK306" s="25" t="s">
        <v>6709</v>
      </c>
      <c r="AL306" s="25" t="s">
        <v>8166</v>
      </c>
      <c r="AM306" s="25" t="s">
        <v>8167</v>
      </c>
      <c r="AN306" s="25" t="s">
        <v>8041</v>
      </c>
      <c r="AO306" s="25" t="s">
        <v>7124</v>
      </c>
      <c r="AP306" s="25" t="s">
        <v>7721</v>
      </c>
      <c r="AQ306" s="25" t="s">
        <v>8168</v>
      </c>
    </row>
    <row r="307" spans="1:43" ht="13.5" customHeight="1">
      <c r="A307" s="25" t="s">
        <v>176</v>
      </c>
      <c r="B307" s="26" t="str">
        <f>HYPERLINK("http://flybase.org/reports/"&amp;VLOOKUP(Table3[[#This Row],[gene]],'Flybqse ID for link'!A:B,2,FALSE)&amp;".html",Table3[[#This Row],[gene]])</f>
        <v>CG7798</v>
      </c>
      <c r="C307" s="25">
        <v>0</v>
      </c>
      <c r="D307" s="25" t="str">
        <f>VLOOKUP(A307,'Flybase batch'!$A:$E,2,FALSE)</f>
        <v>-</v>
      </c>
      <c r="E307" s="25">
        <f>COUNTIF('Genes Expressed in larvae only'!A:A,Table3[[#This Row],[gene]])</f>
        <v>0</v>
      </c>
      <c r="F307" s="35" t="str">
        <f>VLOOKUP(A307,'Flybase batch'!$A:$E,3,FALSE)</f>
        <v>antimicrobial humoral response cell wall macromolecule catabolic process</v>
      </c>
      <c r="G307" s="35" t="str">
        <f>VLOOKUP(A307,'Flybase batch'!$A:$E,4,FALSE)</f>
        <v>-</v>
      </c>
      <c r="H307" s="35" t="s">
        <v>13565</v>
      </c>
      <c r="I307" s="35" t="s">
        <v>15324</v>
      </c>
      <c r="J307" s="35" t="s">
        <v>9</v>
      </c>
      <c r="K307" s="30" t="str">
        <f>VLOOKUP(A307,'SignalP unique values'!A:D,2,FALSE)</f>
        <v>Y</v>
      </c>
      <c r="L307" s="30" t="str">
        <f>VLOOKUP(A307,'SignalP unique values'!A:D,3,FALSE)</f>
        <v>between 17 and 18</v>
      </c>
      <c r="M307" s="30" t="str">
        <f>VLOOKUP(A307,'SignalP unique values'!A:D,4,FALSE)</f>
        <v>ATG-RQV</v>
      </c>
      <c r="N307" s="26" t="s">
        <v>6342</v>
      </c>
      <c r="O307" s="25">
        <v>0</v>
      </c>
      <c r="P307" s="25">
        <v>0</v>
      </c>
      <c r="Q307" s="25">
        <v>0</v>
      </c>
      <c r="R307" s="27">
        <v>1</v>
      </c>
      <c r="S307" s="25">
        <v>0</v>
      </c>
      <c r="T307" s="25">
        <v>0</v>
      </c>
      <c r="U307" s="28">
        <v>-1</v>
      </c>
      <c r="V307" s="27">
        <v>1</v>
      </c>
      <c r="W307" s="25">
        <v>0</v>
      </c>
      <c r="X307" s="27">
        <v>1</v>
      </c>
      <c r="Y307" s="25">
        <v>0</v>
      </c>
      <c r="Z307" s="25">
        <v>0</v>
      </c>
      <c r="AA307" s="25">
        <v>0</v>
      </c>
      <c r="AB307" s="27">
        <v>1</v>
      </c>
      <c r="AC307" s="25" t="s">
        <v>11109</v>
      </c>
      <c r="AD307" s="25" t="s">
        <v>7588</v>
      </c>
      <c r="AE307" s="25" t="s">
        <v>11918</v>
      </c>
      <c r="AF307" s="25" t="s">
        <v>11266</v>
      </c>
      <c r="AG307" s="27" t="s">
        <v>12298</v>
      </c>
      <c r="AH307" s="25" t="s">
        <v>9740</v>
      </c>
      <c r="AI307" s="25" t="s">
        <v>9544</v>
      </c>
      <c r="AJ307" s="28" t="s">
        <v>7931</v>
      </c>
      <c r="AK307" s="27" t="s">
        <v>10565</v>
      </c>
      <c r="AL307" s="25" t="s">
        <v>10251</v>
      </c>
      <c r="AM307" s="27" t="s">
        <v>12299</v>
      </c>
      <c r="AN307" s="25" t="s">
        <v>12300</v>
      </c>
      <c r="AO307" s="25" t="s">
        <v>7548</v>
      </c>
      <c r="AP307" s="25" t="s">
        <v>7537</v>
      </c>
      <c r="AQ307" s="27" t="s">
        <v>12301</v>
      </c>
    </row>
    <row r="308" spans="1:43" ht="13.5" customHeight="1">
      <c r="A308" s="25" t="s">
        <v>815</v>
      </c>
      <c r="B308" s="26" t="str">
        <f>HYPERLINK("http://flybase.org/reports/"&amp;VLOOKUP(Table3[[#This Row],[gene]],'Flybqse ID for link'!A:B,2,FALSE)&amp;".html",Table3[[#This Row],[gene]])</f>
        <v>CG1794</v>
      </c>
      <c r="C308" s="25">
        <v>0</v>
      </c>
      <c r="D308" s="25" t="str">
        <f>VLOOKUP(A308,'Flybase batch'!$A:$E,2,FALSE)</f>
        <v>Matrix metalloproteinase 2</v>
      </c>
      <c r="E308" s="25">
        <f>COUNTIF('Genes Expressed in larvae only'!A:A,Table3[[#This Row],[gene]])</f>
        <v>0</v>
      </c>
      <c r="F308" s="35" t="str">
        <f>VLOOKUP(A308,'Flybase batch'!$A:$E,3,FALSE)</f>
        <v>oogenesis imaginal disc fusion, thorax closure imaginal disc eversion basement membrane disassembly tracheal pit formation in open tracheal system tracheal outgrowth, open tracheal system basement membrane organization open tracheal system development negative regulation of fibroblast growth factor receptor signaling pathway lateral inhibition proteolysis activation of innate immune response wound healing</v>
      </c>
      <c r="G308" s="35" t="str">
        <f>VLOOKUP(A308,'Flybase batch'!$A:$E,4,FALSE)</f>
        <v>plasma membrane dendrite extracellular matrix</v>
      </c>
      <c r="H308" s="35" t="s">
        <v>13610</v>
      </c>
      <c r="I308" s="35" t="s">
        <v>15325</v>
      </c>
      <c r="J308" s="35" t="s">
        <v>9</v>
      </c>
      <c r="K308" s="30" t="str">
        <f>VLOOKUP(A308,'SignalP unique values'!A:D,2,FALSE)</f>
        <v>Y</v>
      </c>
      <c r="L308" s="30" t="str">
        <f>VLOOKUP(A308,'SignalP unique values'!A:D,3,FALSE)</f>
        <v>between 19 and 20</v>
      </c>
      <c r="M308" s="30" t="str">
        <f>VLOOKUP(A308,'SignalP unique values'!A:D,4,FALSE)</f>
        <v>SMC-IQE</v>
      </c>
      <c r="N308" s="26" t="s">
        <v>5743</v>
      </c>
      <c r="O308" s="27">
        <v>1</v>
      </c>
      <c r="P308" s="27">
        <v>1</v>
      </c>
      <c r="Q308" s="27">
        <v>1</v>
      </c>
      <c r="R308" s="27">
        <v>1</v>
      </c>
      <c r="S308" s="25">
        <v>0</v>
      </c>
      <c r="T308" s="28">
        <v>-1</v>
      </c>
      <c r="U308" s="25">
        <v>0</v>
      </c>
      <c r="V308" s="25">
        <v>0</v>
      </c>
      <c r="W308" s="25">
        <v>0</v>
      </c>
      <c r="X308" s="25">
        <v>0</v>
      </c>
      <c r="Y308" s="25">
        <v>0</v>
      </c>
      <c r="Z308" s="27">
        <v>1</v>
      </c>
      <c r="AA308" s="25">
        <v>0</v>
      </c>
      <c r="AB308" s="25">
        <v>0</v>
      </c>
      <c r="AC308" s="25" t="s">
        <v>8355</v>
      </c>
      <c r="AD308" s="27" t="s">
        <v>8794</v>
      </c>
      <c r="AE308" s="27" t="s">
        <v>8795</v>
      </c>
      <c r="AF308" s="27" t="s">
        <v>8796</v>
      </c>
      <c r="AG308" s="27" t="s">
        <v>8797</v>
      </c>
      <c r="AH308" s="25" t="s">
        <v>8798</v>
      </c>
      <c r="AI308" s="28" t="s">
        <v>8799</v>
      </c>
      <c r="AJ308" s="25" t="s">
        <v>8800</v>
      </c>
      <c r="AK308" s="25" t="s">
        <v>7989</v>
      </c>
      <c r="AL308" s="25" t="s">
        <v>7172</v>
      </c>
      <c r="AM308" s="25" t="s">
        <v>8801</v>
      </c>
      <c r="AN308" s="25" t="s">
        <v>8802</v>
      </c>
      <c r="AO308" s="27" t="s">
        <v>8803</v>
      </c>
      <c r="AP308" s="25" t="s">
        <v>8804</v>
      </c>
      <c r="AQ308" s="25" t="s">
        <v>8805</v>
      </c>
    </row>
    <row r="309" spans="1:43" ht="13.5" customHeight="1">
      <c r="A309" s="25" t="s">
        <v>1226</v>
      </c>
      <c r="B309" s="26" t="str">
        <f>HYPERLINK("http://flybase.org/reports/"&amp;VLOOKUP(Table3[[#This Row],[gene]],'Flybqse ID for link'!A:B,2,FALSE)&amp;".html",Table3[[#This Row],[gene]])</f>
        <v>CG30287</v>
      </c>
      <c r="C309" s="25">
        <v>0</v>
      </c>
      <c r="D309" s="25" t="str">
        <f>VLOOKUP(A309,'Flybase batch'!$A:$E,2,FALSE)</f>
        <v>-</v>
      </c>
      <c r="E309" s="25">
        <f>COUNTIF('Genes Expressed in larvae only'!A:A,Table3[[#This Row],[gene]])</f>
        <v>0</v>
      </c>
      <c r="F309" s="35" t="str">
        <f>VLOOKUP(A309,'Flybase batch'!$A:$E,3,FALSE)</f>
        <v>proteolysis</v>
      </c>
      <c r="G309" s="35" t="str">
        <f>VLOOKUP(A309,'Flybase batch'!$A:$E,4,FALSE)</f>
        <v>-</v>
      </c>
      <c r="H309" s="35" t="s">
        <v>13530</v>
      </c>
      <c r="I309" s="35" t="s">
        <v>15321</v>
      </c>
      <c r="J309" s="35" t="s">
        <v>9</v>
      </c>
      <c r="K309" s="30" t="str">
        <f>VLOOKUP(A309,'SignalP unique values'!A:D,2,FALSE)</f>
        <v>Y</v>
      </c>
      <c r="L309" s="30" t="str">
        <f>VLOOKUP(A309,'SignalP unique values'!A:D,3,FALSE)</f>
        <v>between 21 and 22</v>
      </c>
      <c r="M309" s="30" t="str">
        <f>VLOOKUP(A309,'SignalP unique values'!A:D,4,FALSE)</f>
        <v>VQG-QPH</v>
      </c>
      <c r="N309" s="26" t="s">
        <v>5909</v>
      </c>
      <c r="O309" s="28">
        <v>-1</v>
      </c>
      <c r="P309" s="25">
        <v>0</v>
      </c>
      <c r="Q309" s="25">
        <v>0</v>
      </c>
      <c r="R309" s="27">
        <v>1</v>
      </c>
      <c r="S309" s="25">
        <v>0</v>
      </c>
      <c r="T309" s="28">
        <v>-1</v>
      </c>
      <c r="U309" s="28">
        <v>-1</v>
      </c>
      <c r="V309" s="28">
        <v>-1</v>
      </c>
      <c r="W309" s="25">
        <v>0</v>
      </c>
      <c r="X309" s="25">
        <v>0</v>
      </c>
      <c r="Y309" s="27">
        <v>1</v>
      </c>
      <c r="Z309" s="25">
        <v>0</v>
      </c>
      <c r="AA309" s="25">
        <v>0</v>
      </c>
      <c r="AB309" s="25">
        <v>0</v>
      </c>
      <c r="AC309" s="25" t="s">
        <v>9326</v>
      </c>
      <c r="AD309" s="28" t="s">
        <v>8722</v>
      </c>
      <c r="AE309" s="25" t="s">
        <v>9327</v>
      </c>
      <c r="AF309" s="25" t="s">
        <v>7549</v>
      </c>
      <c r="AG309" s="27" t="s">
        <v>9328</v>
      </c>
      <c r="AH309" s="25" t="s">
        <v>9329</v>
      </c>
      <c r="AI309" s="28" t="s">
        <v>8687</v>
      </c>
      <c r="AJ309" s="28" t="s">
        <v>7191</v>
      </c>
      <c r="AK309" s="28" t="s">
        <v>7128</v>
      </c>
      <c r="AL309" s="25" t="s">
        <v>9330</v>
      </c>
      <c r="AM309" s="25" t="s">
        <v>9331</v>
      </c>
      <c r="AN309" s="27" t="s">
        <v>9332</v>
      </c>
      <c r="AO309" s="25" t="s">
        <v>9333</v>
      </c>
      <c r="AP309" s="25" t="s">
        <v>9334</v>
      </c>
      <c r="AQ309" s="25" t="s">
        <v>9335</v>
      </c>
    </row>
    <row r="310" spans="1:43" ht="13.5" customHeight="1">
      <c r="A310" s="25" t="s">
        <v>422</v>
      </c>
      <c r="B310" s="26" t="str">
        <f>HYPERLINK("http://flybase.org/reports/"&amp;VLOOKUP(Table3[[#This Row],[gene]],'Flybqse ID for link'!A:B,2,FALSE)&amp;".html",Table3[[#This Row],[gene]])</f>
        <v>CG11600</v>
      </c>
      <c r="C310" s="25">
        <v>0</v>
      </c>
      <c r="D310" s="25" t="str">
        <f>VLOOKUP(A310,'Flybase batch'!$A:$E,2,FALSE)</f>
        <v>-</v>
      </c>
      <c r="E310" s="25">
        <f>COUNTIF('Genes Expressed in larvae only'!A:A,Table3[[#This Row],[gene]])</f>
        <v>0</v>
      </c>
      <c r="F310" s="35" t="str">
        <f>VLOOKUP(A310,'Flybase batch'!$A:$E,3,FALSE)</f>
        <v>lipid metabolic process</v>
      </c>
      <c r="G310" s="35" t="str">
        <f>VLOOKUP(A310,'Flybase batch'!$A:$E,4,FALSE)</f>
        <v>-</v>
      </c>
      <c r="H310" s="35" t="s">
        <v>13541</v>
      </c>
      <c r="I310" s="35" t="s">
        <v>15323</v>
      </c>
      <c r="J310" s="35" t="s">
        <v>9</v>
      </c>
      <c r="K310" s="30" t="str">
        <f>VLOOKUP(A310,'SignalP unique values'!A:D,2,FALSE)</f>
        <v>Y</v>
      </c>
      <c r="L310" s="30" t="str">
        <f>VLOOKUP(A310,'SignalP unique values'!A:D,3,FALSE)</f>
        <v>between 18 and 19</v>
      </c>
      <c r="M310" s="30" t="str">
        <f>VLOOKUP(A310,'SignalP unique values'!A:D,4,FALSE)</f>
        <v>VSG-MPK</v>
      </c>
      <c r="N310" s="26" t="s">
        <v>6009</v>
      </c>
      <c r="O310" s="28">
        <v>-1</v>
      </c>
      <c r="P310" s="28">
        <v>-1</v>
      </c>
      <c r="Q310" s="25">
        <v>0</v>
      </c>
      <c r="R310" s="25">
        <v>0</v>
      </c>
      <c r="S310" s="25">
        <v>0</v>
      </c>
      <c r="T310" s="28">
        <v>-1</v>
      </c>
      <c r="U310" s="28">
        <v>-1</v>
      </c>
      <c r="V310" s="28">
        <v>-1</v>
      </c>
      <c r="W310" s="27">
        <v>1</v>
      </c>
      <c r="X310" s="25">
        <v>0</v>
      </c>
      <c r="Y310" s="28">
        <v>-1</v>
      </c>
      <c r="Z310" s="25">
        <v>0</v>
      </c>
      <c r="AA310" s="25">
        <v>0</v>
      </c>
      <c r="AB310" s="25">
        <v>0</v>
      </c>
      <c r="AC310" s="25" t="s">
        <v>6663</v>
      </c>
      <c r="AD310" s="28" t="s">
        <v>6721</v>
      </c>
      <c r="AE310" s="28" t="s">
        <v>7007</v>
      </c>
      <c r="AF310" s="25" t="s">
        <v>7215</v>
      </c>
      <c r="AG310" s="25" t="s">
        <v>7216</v>
      </c>
      <c r="AH310" s="25" t="s">
        <v>7217</v>
      </c>
      <c r="AI310" s="28" t="s">
        <v>7218</v>
      </c>
      <c r="AJ310" s="28" t="s">
        <v>6457</v>
      </c>
      <c r="AK310" s="28" t="s">
        <v>7219</v>
      </c>
      <c r="AL310" s="27" t="s">
        <v>7220</v>
      </c>
      <c r="AM310" s="25" t="s">
        <v>7221</v>
      </c>
      <c r="AN310" s="28" t="s">
        <v>7130</v>
      </c>
      <c r="AO310" s="25" t="s">
        <v>7222</v>
      </c>
      <c r="AP310" s="25" t="s">
        <v>7223</v>
      </c>
      <c r="AQ310" s="25" t="s">
        <v>7224</v>
      </c>
    </row>
    <row r="311" spans="1:43" ht="13.5" customHeight="1">
      <c r="A311" s="25" t="s">
        <v>610</v>
      </c>
      <c r="B311" s="26" t="str">
        <f>HYPERLINK("http://flybase.org/reports/"&amp;VLOOKUP(Table3[[#This Row],[gene]],'Flybqse ID for link'!A:B,2,FALSE)&amp;".html",Table3[[#This Row],[gene]])</f>
        <v>CG5860</v>
      </c>
      <c r="C311" s="25">
        <v>0</v>
      </c>
      <c r="D311" s="25" t="str">
        <f>VLOOKUP(A311,'Flybase batch'!$A:$E,2,FALSE)</f>
        <v>-</v>
      </c>
      <c r="E311" s="25">
        <f>COUNTIF('Genes Expressed in larvae only'!A:A,Table3[[#This Row],[gene]])</f>
        <v>0</v>
      </c>
      <c r="F311" s="35" t="str">
        <f>VLOOKUP(A311,'Flybase batch'!$A:$E,3,FALSE)</f>
        <v>proteolysis</v>
      </c>
      <c r="G311" s="35" t="str">
        <f>VLOOKUP(A311,'Flybase batch'!$A:$E,4,FALSE)</f>
        <v>-</v>
      </c>
      <c r="H311" s="35" t="s">
        <v>13533</v>
      </c>
      <c r="I311" s="35" t="s">
        <v>15311</v>
      </c>
      <c r="J311" s="35" t="s">
        <v>9</v>
      </c>
      <c r="K311" s="30" t="str">
        <f>VLOOKUP(A311,'SignalP unique values'!A:D,2,FALSE)</f>
        <v>Y</v>
      </c>
      <c r="L311" s="30" t="str">
        <f>VLOOKUP(A311,'SignalP unique values'!A:D,3,FALSE)</f>
        <v>between 17 and 18</v>
      </c>
      <c r="M311" s="30" t="str">
        <f>VLOOKUP(A311,'SignalP unique values'!A:D,4,FALSE)</f>
        <v>VFA-TQK</v>
      </c>
      <c r="N311" s="26" t="s">
        <v>5834</v>
      </c>
      <c r="O311" s="28">
        <v>-1</v>
      </c>
      <c r="P311" s="25">
        <v>0</v>
      </c>
      <c r="Q311" s="25">
        <v>0</v>
      </c>
      <c r="R311" s="25">
        <v>0</v>
      </c>
      <c r="S311" s="25">
        <v>0</v>
      </c>
      <c r="T311" s="28">
        <v>-1</v>
      </c>
      <c r="U311" s="28">
        <v>-1</v>
      </c>
      <c r="V311" s="27">
        <v>1</v>
      </c>
      <c r="W311" s="25">
        <v>0</v>
      </c>
      <c r="X311" s="28">
        <v>-1</v>
      </c>
      <c r="Y311" s="25">
        <v>0</v>
      </c>
      <c r="Z311" s="25">
        <v>0</v>
      </c>
      <c r="AA311" s="25">
        <v>0</v>
      </c>
      <c r="AB311" s="25">
        <v>0</v>
      </c>
      <c r="AC311" s="25" t="s">
        <v>11389</v>
      </c>
      <c r="AD311" s="28" t="s">
        <v>8746</v>
      </c>
      <c r="AE311" s="25" t="s">
        <v>6964</v>
      </c>
      <c r="AF311" s="25" t="s">
        <v>10015</v>
      </c>
      <c r="AG311" s="25" t="s">
        <v>9565</v>
      </c>
      <c r="AH311" s="25" t="s">
        <v>8566</v>
      </c>
      <c r="AI311" s="28" t="s">
        <v>8307</v>
      </c>
      <c r="AJ311" s="28" t="s">
        <v>7043</v>
      </c>
      <c r="AK311" s="27" t="s">
        <v>11390</v>
      </c>
      <c r="AL311" s="25" t="s">
        <v>7997</v>
      </c>
      <c r="AM311" s="28" t="s">
        <v>7413</v>
      </c>
      <c r="AN311" s="25" t="s">
        <v>11391</v>
      </c>
      <c r="AO311" s="25" t="s">
        <v>7276</v>
      </c>
      <c r="AP311" s="25" t="s">
        <v>11392</v>
      </c>
      <c r="AQ311" s="25" t="s">
        <v>8900</v>
      </c>
    </row>
    <row r="312" spans="1:43" ht="13.5" customHeight="1">
      <c r="A312" s="25" t="s">
        <v>1453</v>
      </c>
      <c r="B312" s="26" t="str">
        <f>HYPERLINK("http://flybase.org/reports/"&amp;VLOOKUP(Table3[[#This Row],[gene]],'Flybqse ID for link'!A:B,2,FALSE)&amp;".html",Table3[[#This Row],[gene]])</f>
        <v>CG7142</v>
      </c>
      <c r="C312" s="25">
        <v>0</v>
      </c>
      <c r="D312" s="25" t="str">
        <f>VLOOKUP(A312,'Flybase batch'!$A:$E,2,FALSE)</f>
        <v>-</v>
      </c>
      <c r="E312" s="25">
        <f>COUNTIF('Genes Expressed in larvae only'!A:A,Table3[[#This Row],[gene]])</f>
        <v>0</v>
      </c>
      <c r="F312" s="35" t="str">
        <f>VLOOKUP(A312,'Flybase batch'!$A:$E,3,FALSE)</f>
        <v>proteolysis</v>
      </c>
      <c r="G312" s="35" t="str">
        <f>VLOOKUP(A312,'Flybase batch'!$A:$E,4,FALSE)</f>
        <v>-</v>
      </c>
      <c r="H312" s="35" t="s">
        <v>13531</v>
      </c>
      <c r="I312" s="35" t="s">
        <v>15321</v>
      </c>
      <c r="J312" s="35" t="s">
        <v>13842</v>
      </c>
      <c r="K312" s="30" t="str">
        <f>VLOOKUP(A312,'SignalP unique values'!A:D,2,FALSE)</f>
        <v>Y</v>
      </c>
      <c r="L312" s="30" t="str">
        <f>VLOOKUP(A312,'SignalP unique values'!A:D,3,FALSE)</f>
        <v>between 26 and 27</v>
      </c>
      <c r="M312" s="30" t="str">
        <f>VLOOKUP(A312,'SignalP unique values'!A:D,4,FALSE)</f>
        <v>SSA-SSG</v>
      </c>
      <c r="N312" s="26" t="s">
        <v>6171</v>
      </c>
      <c r="O312" s="28">
        <v>-1</v>
      </c>
      <c r="P312" s="28">
        <v>-1</v>
      </c>
      <c r="Q312" s="28">
        <v>-1</v>
      </c>
      <c r="R312" s="27">
        <v>1</v>
      </c>
      <c r="S312" s="25">
        <v>0</v>
      </c>
      <c r="T312" s="27">
        <v>1</v>
      </c>
      <c r="U312" s="28">
        <v>-1</v>
      </c>
      <c r="V312" s="28">
        <v>-1</v>
      </c>
      <c r="W312" s="28">
        <v>-1</v>
      </c>
      <c r="X312" s="27">
        <v>1</v>
      </c>
      <c r="Y312" s="27">
        <v>1</v>
      </c>
      <c r="Z312" s="28">
        <v>-1</v>
      </c>
      <c r="AA312" s="28">
        <v>-1</v>
      </c>
      <c r="AB312" s="25">
        <v>0</v>
      </c>
      <c r="AC312" s="25" t="s">
        <v>11999</v>
      </c>
      <c r="AD312" s="28" t="s">
        <v>6453</v>
      </c>
      <c r="AE312" s="28" t="s">
        <v>7652</v>
      </c>
      <c r="AF312" s="28" t="s">
        <v>8983</v>
      </c>
      <c r="AG312" s="27" t="s">
        <v>12000</v>
      </c>
      <c r="AH312" s="25" t="s">
        <v>12001</v>
      </c>
      <c r="AI312" s="27" t="s">
        <v>12002</v>
      </c>
      <c r="AJ312" s="28" t="s">
        <v>6792</v>
      </c>
      <c r="AK312" s="28" t="s">
        <v>6425</v>
      </c>
      <c r="AL312" s="28" t="s">
        <v>7387</v>
      </c>
      <c r="AM312" s="27" t="s">
        <v>12003</v>
      </c>
      <c r="AN312" s="27" t="s">
        <v>12004</v>
      </c>
      <c r="AO312" s="28" t="s">
        <v>7656</v>
      </c>
      <c r="AP312" s="28" t="s">
        <v>6429</v>
      </c>
      <c r="AQ312" s="25" t="s">
        <v>12005</v>
      </c>
    </row>
    <row r="313" spans="1:43" ht="13.5" customHeight="1">
      <c r="A313" s="25" t="s">
        <v>987</v>
      </c>
      <c r="B313" s="26" t="str">
        <f>HYPERLINK("http://flybase.org/reports/"&amp;VLOOKUP(Table3[[#This Row],[gene]],'Flybqse ID for link'!A:B,2,FALSE)&amp;".html",Table3[[#This Row],[gene]])</f>
        <v>CG10469</v>
      </c>
      <c r="C313" s="25">
        <v>0</v>
      </c>
      <c r="D313" s="25" t="str">
        <f>VLOOKUP(A313,'Flybase batch'!$A:$E,2,FALSE)</f>
        <v>-</v>
      </c>
      <c r="E313" s="25">
        <f>COUNTIF('Genes Expressed in larvae only'!A:A,Table3[[#This Row],[gene]])</f>
        <v>0</v>
      </c>
      <c r="F313" s="35" t="str">
        <f>VLOOKUP(A313,'Flybase batch'!$A:$E,3,FALSE)</f>
        <v>proteolysis</v>
      </c>
      <c r="G313" s="35" t="str">
        <f>VLOOKUP(A313,'Flybase batch'!$A:$E,4,FALSE)</f>
        <v>-</v>
      </c>
      <c r="H313" s="35" t="s">
        <v>13531</v>
      </c>
      <c r="I313" s="35" t="s">
        <v>15321</v>
      </c>
      <c r="J313" s="35" t="s">
        <v>13842</v>
      </c>
      <c r="K313" s="30" t="str">
        <f>VLOOKUP(A313,'SignalP unique values'!A:D,2,FALSE)</f>
        <v>Y</v>
      </c>
      <c r="L313" s="30" t="str">
        <f>VLOOKUP(A313,'SignalP unique values'!A:D,3,FALSE)</f>
        <v>between 16 and 17</v>
      </c>
      <c r="M313" s="30" t="str">
        <f>VLOOKUP(A313,'SignalP unique values'!A:D,4,FALSE)</f>
        <v>VFG-QET</v>
      </c>
      <c r="N313" s="26" t="s">
        <v>6017</v>
      </c>
      <c r="O313" s="28">
        <v>-1</v>
      </c>
      <c r="P313" s="28">
        <v>-1</v>
      </c>
      <c r="Q313" s="25">
        <v>0</v>
      </c>
      <c r="R313" s="25">
        <v>0</v>
      </c>
      <c r="S313" s="27">
        <v>1</v>
      </c>
      <c r="T313" s="27">
        <v>1</v>
      </c>
      <c r="U313" s="28">
        <v>-1</v>
      </c>
      <c r="V313" s="28">
        <v>-1</v>
      </c>
      <c r="W313" s="28">
        <v>-1</v>
      </c>
      <c r="X313" s="27">
        <v>1</v>
      </c>
      <c r="Y313" s="25">
        <v>0</v>
      </c>
      <c r="Z313" s="28">
        <v>-1</v>
      </c>
      <c r="AA313" s="25">
        <v>0</v>
      </c>
      <c r="AB313" s="25">
        <v>0</v>
      </c>
      <c r="AC313" s="25" t="s">
        <v>6612</v>
      </c>
      <c r="AD313" s="28" t="s">
        <v>6613</v>
      </c>
      <c r="AE313" s="28" t="s">
        <v>6614</v>
      </c>
      <c r="AF313" s="25" t="s">
        <v>6615</v>
      </c>
      <c r="AG313" s="25" t="s">
        <v>6616</v>
      </c>
      <c r="AH313" s="27" t="s">
        <v>6617</v>
      </c>
      <c r="AI313" s="27" t="s">
        <v>6618</v>
      </c>
      <c r="AJ313" s="28" t="s">
        <v>6619</v>
      </c>
      <c r="AK313" s="28" t="s">
        <v>6620</v>
      </c>
      <c r="AL313" s="28" t="s">
        <v>6621</v>
      </c>
      <c r="AM313" s="27" t="s">
        <v>6622</v>
      </c>
      <c r="AN313" s="25" t="s">
        <v>6623</v>
      </c>
      <c r="AO313" s="28" t="s">
        <v>6624</v>
      </c>
      <c r="AP313" s="25" t="s">
        <v>6625</v>
      </c>
      <c r="AQ313" s="25" t="s">
        <v>6626</v>
      </c>
    </row>
    <row r="314" spans="1:43" ht="13.5" customHeight="1">
      <c r="A314" s="25" t="s">
        <v>1117</v>
      </c>
      <c r="B314" s="26" t="str">
        <f>HYPERLINK("http://flybase.org/reports/"&amp;VLOOKUP(Table3[[#This Row],[gene]],'Flybqse ID for link'!A:B,2,FALSE)&amp;".html",Table3[[#This Row],[gene]])</f>
        <v>CG16996</v>
      </c>
      <c r="C314" s="25">
        <v>0</v>
      </c>
      <c r="D314" s="25" t="str">
        <f>VLOOKUP(A314,'Flybase batch'!$A:$E,2,FALSE)</f>
        <v>Phaedra 1</v>
      </c>
      <c r="E314" s="25">
        <f>COUNTIF('Genes Expressed in larvae only'!A:A,Table3[[#This Row],[gene]])</f>
        <v>0</v>
      </c>
      <c r="F314" s="35" t="str">
        <f>VLOOKUP(A314,'Flybase batch'!$A:$E,3,FALSE)</f>
        <v>proteolysis</v>
      </c>
      <c r="G314" s="35" t="str">
        <f>VLOOKUP(A314,'Flybase batch'!$A:$E,4,FALSE)</f>
        <v>-</v>
      </c>
      <c r="H314" s="35" t="s">
        <v>13602</v>
      </c>
      <c r="I314" s="35" t="s">
        <v>15321</v>
      </c>
      <c r="J314" s="35" t="s">
        <v>13842</v>
      </c>
      <c r="K314" s="30" t="str">
        <f>VLOOKUP(A314,'SignalP unique values'!A:D,2,FALSE)</f>
        <v>Y</v>
      </c>
      <c r="L314" s="30" t="str">
        <f>VLOOKUP(A314,'SignalP unique values'!A:D,3,FALSE)</f>
        <v>between 26 and 27</v>
      </c>
      <c r="M314" s="30" t="str">
        <f>VLOOKUP(A314,'SignalP unique values'!A:D,4,FALSE)</f>
        <v>ISG-VAI</v>
      </c>
      <c r="N314" s="26" t="s">
        <v>5889</v>
      </c>
      <c r="O314" s="28">
        <v>-1</v>
      </c>
      <c r="P314" s="28">
        <v>-1</v>
      </c>
      <c r="Q314" s="28">
        <v>-1</v>
      </c>
      <c r="R314" s="27">
        <v>1</v>
      </c>
      <c r="S314" s="28">
        <v>-1</v>
      </c>
      <c r="T314" s="27">
        <v>1</v>
      </c>
      <c r="U314" s="28">
        <v>-1</v>
      </c>
      <c r="V314" s="28">
        <v>-1</v>
      </c>
      <c r="W314" s="28">
        <v>-1</v>
      </c>
      <c r="X314" s="27">
        <v>1</v>
      </c>
      <c r="Y314" s="28">
        <v>-1</v>
      </c>
      <c r="Z314" s="28">
        <v>-1</v>
      </c>
      <c r="AA314" s="28">
        <v>-1</v>
      </c>
      <c r="AB314" s="28">
        <v>-1</v>
      </c>
      <c r="AC314" s="25" t="s">
        <v>8568</v>
      </c>
      <c r="AD314" s="28" t="s">
        <v>7532</v>
      </c>
      <c r="AE314" s="28" t="s">
        <v>6522</v>
      </c>
      <c r="AF314" s="28" t="s">
        <v>8569</v>
      </c>
      <c r="AG314" s="27" t="s">
        <v>8570</v>
      </c>
      <c r="AH314" s="28" t="s">
        <v>8571</v>
      </c>
      <c r="AI314" s="27" t="s">
        <v>8572</v>
      </c>
      <c r="AJ314" s="28" t="s">
        <v>8573</v>
      </c>
      <c r="AK314" s="28" t="s">
        <v>6542</v>
      </c>
      <c r="AL314" s="28" t="s">
        <v>8574</v>
      </c>
      <c r="AM314" s="27" t="s">
        <v>8575</v>
      </c>
      <c r="AN314" s="28" t="s">
        <v>8576</v>
      </c>
      <c r="AO314" s="28" t="s">
        <v>7165</v>
      </c>
      <c r="AP314" s="28" t="s">
        <v>8577</v>
      </c>
      <c r="AQ314" s="28" t="s">
        <v>8578</v>
      </c>
    </row>
    <row r="315" spans="1:43" ht="13.5" customHeight="1">
      <c r="A315" s="25" t="s">
        <v>878</v>
      </c>
      <c r="B315" s="26" t="str">
        <f>HYPERLINK("http://flybase.org/reports/"&amp;VLOOKUP(Table3[[#This Row],[gene]],'Flybqse ID for link'!A:B,2,FALSE)&amp;".html",Table3[[#This Row],[gene]])</f>
        <v>CG4859</v>
      </c>
      <c r="C315" s="25">
        <v>0</v>
      </c>
      <c r="D315" s="25" t="str">
        <f>VLOOKUP(A315,'Flybase batch'!$A:$E,2,FALSE)</f>
        <v>Matrix metalloproteinase 1</v>
      </c>
      <c r="E315" s="25">
        <f>COUNTIF('Genes Expressed in larvae only'!A:A,Table3[[#This Row],[gene]])</f>
        <v>0</v>
      </c>
      <c r="F315" s="35" t="str">
        <f>VLOOKUP(A315,'Flybase batch'!$A:$E,3,FALSE)</f>
        <v>autophagic cell death salivary gland cell autophagic cell death open tracheal system development dorsal trunk growth, open tracheal system instar larval development cell adhesion imaginal disc eversion basement membrane disassembly regulation of tube length, open tracheal system extracellular matrix organization molting cycle, chitin-based cuticle tissue regeneration proteolysis wound healing basement membrane organization</v>
      </c>
      <c r="G315" s="35" t="str">
        <f>VLOOKUP(A315,'Flybase batch'!$A:$E,4,FALSE)</f>
        <v>dendrite extracellular matrix</v>
      </c>
      <c r="H315" s="35" t="s">
        <v>13679</v>
      </c>
      <c r="I315" s="35" t="s">
        <v>15326</v>
      </c>
      <c r="J315" s="35" t="s">
        <v>9</v>
      </c>
      <c r="K315" s="30" t="str">
        <f>VLOOKUP(A315,'SignalP unique values'!A:D,2,FALSE)</f>
        <v>Y</v>
      </c>
      <c r="L315" s="30" t="str">
        <f>VLOOKUP(A315,'SignalP unique values'!A:D,3,FALSE)</f>
        <v>between 24 and 25</v>
      </c>
      <c r="M315" s="30" t="str">
        <f>VLOOKUP(A315,'SignalP unique values'!A:D,4,FALSE)</f>
        <v>AQS-APV</v>
      </c>
      <c r="N315" s="26" t="s">
        <v>5736</v>
      </c>
      <c r="O315" s="28">
        <v>-1</v>
      </c>
      <c r="P315" s="27">
        <v>1</v>
      </c>
      <c r="Q315" s="25">
        <v>0</v>
      </c>
      <c r="R315" s="27">
        <v>1</v>
      </c>
      <c r="S315" s="27">
        <v>1</v>
      </c>
      <c r="T315" s="27">
        <v>1</v>
      </c>
      <c r="U315" s="28">
        <v>-1</v>
      </c>
      <c r="V315" s="28">
        <v>-1</v>
      </c>
      <c r="W315" s="28">
        <v>-1</v>
      </c>
      <c r="X315" s="27">
        <v>1</v>
      </c>
      <c r="Y315" s="27">
        <v>1</v>
      </c>
      <c r="Z315" s="25">
        <v>0</v>
      </c>
      <c r="AA315" s="25">
        <v>0</v>
      </c>
      <c r="AB315" s="28">
        <v>-1</v>
      </c>
      <c r="AC315" s="25" t="s">
        <v>11013</v>
      </c>
      <c r="AD315" s="28" t="s">
        <v>11014</v>
      </c>
      <c r="AE315" s="27" t="s">
        <v>11015</v>
      </c>
      <c r="AF315" s="25" t="s">
        <v>11016</v>
      </c>
      <c r="AG315" s="27" t="s">
        <v>11017</v>
      </c>
      <c r="AH315" s="27" t="s">
        <v>11018</v>
      </c>
      <c r="AI315" s="27" t="s">
        <v>11019</v>
      </c>
      <c r="AJ315" s="28" t="s">
        <v>11020</v>
      </c>
      <c r="AK315" s="28" t="s">
        <v>11021</v>
      </c>
      <c r="AL315" s="28" t="s">
        <v>11022</v>
      </c>
      <c r="AM315" s="27" t="s">
        <v>11023</v>
      </c>
      <c r="AN315" s="27" t="s">
        <v>11024</v>
      </c>
      <c r="AO315" s="25" t="s">
        <v>11025</v>
      </c>
      <c r="AP315" s="25" t="s">
        <v>11026</v>
      </c>
      <c r="AQ315" s="28" t="s">
        <v>11027</v>
      </c>
    </row>
    <row r="316" spans="1:43" ht="13.5" customHeight="1">
      <c r="A316" s="25" t="s">
        <v>85</v>
      </c>
      <c r="B316" s="26" t="str">
        <f>HYPERLINK("http://flybase.org/reports/"&amp;VLOOKUP(Table3[[#This Row],[gene]],'Flybqse ID for link'!A:B,2,FALSE)&amp;".html",Table3[[#This Row],[gene]])</f>
        <v>CG5210</v>
      </c>
      <c r="C316" s="25">
        <v>0</v>
      </c>
      <c r="D316" s="25" t="str">
        <f>VLOOKUP(A316,'Flybase batch'!$A:$E,2,FALSE)</f>
        <v>-</v>
      </c>
      <c r="E316" s="25">
        <f>COUNTIF('Genes Expressed in larvae only'!A:A,Table3[[#This Row],[gene]])</f>
        <v>0</v>
      </c>
      <c r="F316" s="35" t="str">
        <f>VLOOKUP(A316,'Flybase batch'!$A:$E,3,FALSE)</f>
        <v>cuticle chitin catabolic process chitin catabolic process carbohydrate metabolic process</v>
      </c>
      <c r="G316" s="35" t="str">
        <f>VLOOKUP(A316,'Flybase batch'!$A:$E,4,FALSE)</f>
        <v>extracellular region extracellular space</v>
      </c>
      <c r="H316" s="35" t="s">
        <v>13682</v>
      </c>
      <c r="I316" s="35" t="s">
        <v>15318</v>
      </c>
      <c r="J316" s="35" t="s">
        <v>9</v>
      </c>
      <c r="K316" s="30" t="str">
        <f>VLOOKUP(A316,'SignalP unique values'!A:D,2,FALSE)</f>
        <v>Y</v>
      </c>
      <c r="L316" s="30" t="str">
        <f>VLOOKUP(A316,'SignalP unique values'!A:D,3,FALSE)</f>
        <v>between 18 and 19</v>
      </c>
      <c r="M316" s="30" t="str">
        <f>VLOOKUP(A316,'SignalP unique values'!A:D,4,FALSE)</f>
        <v>IQA-SKV</v>
      </c>
      <c r="N316" s="26" t="s">
        <v>6387</v>
      </c>
      <c r="O316" s="28">
        <v>-1</v>
      </c>
      <c r="P316" s="27">
        <v>1</v>
      </c>
      <c r="Q316" s="27">
        <v>1</v>
      </c>
      <c r="R316" s="28">
        <v>-1</v>
      </c>
      <c r="S316" s="27">
        <v>1</v>
      </c>
      <c r="T316" s="28">
        <v>-1</v>
      </c>
      <c r="U316" s="28">
        <v>-1</v>
      </c>
      <c r="V316" s="28">
        <v>-1</v>
      </c>
      <c r="W316" s="28">
        <v>-1</v>
      </c>
      <c r="X316" s="28">
        <v>-1</v>
      </c>
      <c r="Y316" s="27">
        <v>1</v>
      </c>
      <c r="Z316" s="28">
        <v>-1</v>
      </c>
      <c r="AA316" s="27">
        <v>1</v>
      </c>
      <c r="AB316" s="28">
        <v>-1</v>
      </c>
      <c r="AC316" s="25" t="s">
        <v>11186</v>
      </c>
      <c r="AD316" s="28" t="s">
        <v>11187</v>
      </c>
      <c r="AE316" s="27" t="s">
        <v>11188</v>
      </c>
      <c r="AF316" s="27" t="s">
        <v>11189</v>
      </c>
      <c r="AG316" s="28" t="s">
        <v>11190</v>
      </c>
      <c r="AH316" s="27" t="s">
        <v>11191</v>
      </c>
      <c r="AI316" s="28" t="s">
        <v>11192</v>
      </c>
      <c r="AJ316" s="28" t="s">
        <v>11193</v>
      </c>
      <c r="AK316" s="28" t="s">
        <v>11194</v>
      </c>
      <c r="AL316" s="28" t="s">
        <v>11195</v>
      </c>
      <c r="AM316" s="28" t="s">
        <v>11196</v>
      </c>
      <c r="AN316" s="27" t="s">
        <v>11197</v>
      </c>
      <c r="AO316" s="28" t="s">
        <v>11198</v>
      </c>
      <c r="AP316" s="27" t="s">
        <v>11199</v>
      </c>
      <c r="AQ316" s="28" t="s">
        <v>11200</v>
      </c>
    </row>
    <row r="317" spans="1:43" ht="13.5" customHeight="1">
      <c r="A317" s="25" t="s">
        <v>459</v>
      </c>
      <c r="B317" s="26" t="str">
        <f>HYPERLINK("http://flybase.org/reports/"&amp;VLOOKUP(Table3[[#This Row],[gene]],'Flybqse ID for link'!A:B,2,FALSE)&amp;".html",Table3[[#This Row],[gene]])</f>
        <v>CG6113</v>
      </c>
      <c r="C317" s="25">
        <v>0</v>
      </c>
      <c r="D317" s="25" t="str">
        <f>VLOOKUP(A317,'Flybase batch'!$A:$E,2,FALSE)</f>
        <v>Lipase 4</v>
      </c>
      <c r="E317" s="25">
        <f>COUNTIF('Genes Expressed in larvae only'!A:A,Table3[[#This Row],[gene]])</f>
        <v>0</v>
      </c>
      <c r="F317" s="35" t="str">
        <f>VLOOKUP(A317,'Flybase batch'!$A:$E,3,FALSE)</f>
        <v>lipid metabolic process</v>
      </c>
      <c r="G317" s="35" t="str">
        <f>VLOOKUP(A317,'Flybase batch'!$A:$E,4,FALSE)</f>
        <v>-</v>
      </c>
      <c r="H317" s="35" t="s">
        <v>13541</v>
      </c>
      <c r="I317" s="35" t="s">
        <v>15323</v>
      </c>
      <c r="J317" s="35" t="s">
        <v>9</v>
      </c>
      <c r="K317" s="30" t="str">
        <f>VLOOKUP(A317,'SignalP unique values'!A:D,2,FALSE)</f>
        <v>Y</v>
      </c>
      <c r="L317" s="30" t="str">
        <f>VLOOKUP(A317,'SignalP unique values'!A:D,3,FALSE)</f>
        <v>between 22 and 23</v>
      </c>
      <c r="M317" s="30" t="str">
        <f>VLOOKUP(A317,'SignalP unique values'!A:D,4,FALSE)</f>
        <v>VEG-ISL</v>
      </c>
      <c r="N317" s="26" t="s">
        <v>5793</v>
      </c>
      <c r="O317" s="28">
        <v>-1</v>
      </c>
      <c r="P317" s="27">
        <v>1</v>
      </c>
      <c r="Q317" s="27">
        <v>1</v>
      </c>
      <c r="R317" s="25">
        <v>0</v>
      </c>
      <c r="S317" s="27">
        <v>1</v>
      </c>
      <c r="T317" s="28">
        <v>-1</v>
      </c>
      <c r="U317" s="28">
        <v>-1</v>
      </c>
      <c r="V317" s="28">
        <v>-1</v>
      </c>
      <c r="W317" s="28">
        <v>-1</v>
      </c>
      <c r="X317" s="28">
        <v>-1</v>
      </c>
      <c r="Y317" s="27">
        <v>1</v>
      </c>
      <c r="Z317" s="28">
        <v>-1</v>
      </c>
      <c r="AA317" s="27">
        <v>1</v>
      </c>
      <c r="AB317" s="28">
        <v>-1</v>
      </c>
      <c r="AC317" s="25" t="s">
        <v>11500</v>
      </c>
      <c r="AD317" s="28" t="s">
        <v>11501</v>
      </c>
      <c r="AE317" s="27" t="s">
        <v>11502</v>
      </c>
      <c r="AF317" s="27" t="s">
        <v>11503</v>
      </c>
      <c r="AG317" s="25" t="s">
        <v>11504</v>
      </c>
      <c r="AH317" s="27" t="s">
        <v>11505</v>
      </c>
      <c r="AI317" s="28" t="s">
        <v>11506</v>
      </c>
      <c r="AJ317" s="28" t="s">
        <v>11507</v>
      </c>
      <c r="AK317" s="28" t="s">
        <v>11508</v>
      </c>
      <c r="AL317" s="28" t="s">
        <v>7131</v>
      </c>
      <c r="AM317" s="28" t="s">
        <v>11509</v>
      </c>
      <c r="AN317" s="27" t="s">
        <v>11510</v>
      </c>
      <c r="AO317" s="28" t="s">
        <v>11511</v>
      </c>
      <c r="AP317" s="27" t="s">
        <v>11512</v>
      </c>
      <c r="AQ317" s="28" t="s">
        <v>11513</v>
      </c>
    </row>
    <row r="318" spans="1:43" ht="13.5" customHeight="1">
      <c r="A318" s="25" t="s">
        <v>395</v>
      </c>
      <c r="B318" s="26" t="str">
        <f>HYPERLINK("http://flybase.org/reports/"&amp;VLOOKUP(Table3[[#This Row],[gene]],'Flybqse ID for link'!A:B,2,FALSE)&amp;".html",Table3[[#This Row],[gene]])</f>
        <v>CG6296</v>
      </c>
      <c r="C318" s="25">
        <v>0</v>
      </c>
      <c r="D318" s="25" t="str">
        <f>VLOOKUP(A318,'Flybase batch'!$A:$E,2,FALSE)</f>
        <v>-</v>
      </c>
      <c r="E318" s="25">
        <f>COUNTIF('Genes Expressed in larvae only'!A:A,Table3[[#This Row],[gene]])</f>
        <v>0</v>
      </c>
      <c r="F318" s="35" t="str">
        <f>VLOOKUP(A318,'Flybase batch'!$A:$E,3,FALSE)</f>
        <v>lipid metabolic process</v>
      </c>
      <c r="G318" s="35" t="str">
        <f>VLOOKUP(A318,'Flybase batch'!$A:$E,4,FALSE)</f>
        <v>-</v>
      </c>
      <c r="H318" s="35" t="s">
        <v>13604</v>
      </c>
      <c r="I318" s="35" t="s">
        <v>15323</v>
      </c>
      <c r="J318" s="35" t="s">
        <v>9</v>
      </c>
      <c r="K318" s="30" t="str">
        <f>VLOOKUP(A318,'SignalP unique values'!A:D,2,FALSE)</f>
        <v>Y</v>
      </c>
      <c r="L318" s="30" t="str">
        <f>VLOOKUP(A318,'SignalP unique values'!A:D,3,FALSE)</f>
        <v>between 16 and 17</v>
      </c>
      <c r="M318" s="30" t="str">
        <f>VLOOKUP(A318,'SignalP unique values'!A:D,4,FALSE)</f>
        <v>ASA-WPV</v>
      </c>
      <c r="N318" s="26" t="s">
        <v>6073</v>
      </c>
      <c r="O318" s="28">
        <v>-1</v>
      </c>
      <c r="P318" s="28">
        <v>-1</v>
      </c>
      <c r="Q318" s="28">
        <v>-1</v>
      </c>
      <c r="R318" s="27">
        <v>1</v>
      </c>
      <c r="S318" s="28">
        <v>-1</v>
      </c>
      <c r="T318" s="28">
        <v>-1</v>
      </c>
      <c r="U318" s="28">
        <v>-1</v>
      </c>
      <c r="V318" s="28">
        <v>-1</v>
      </c>
      <c r="W318" s="28">
        <v>-1</v>
      </c>
      <c r="X318" s="28">
        <v>-1</v>
      </c>
      <c r="Y318" s="28">
        <v>-1</v>
      </c>
      <c r="Z318" s="28">
        <v>-1</v>
      </c>
      <c r="AA318" s="28">
        <v>-1</v>
      </c>
      <c r="AB318" s="28">
        <v>-1</v>
      </c>
      <c r="AC318" s="25" t="s">
        <v>11635</v>
      </c>
      <c r="AD318" s="28" t="s">
        <v>7907</v>
      </c>
      <c r="AE318" s="28" t="s">
        <v>6427</v>
      </c>
      <c r="AF318" s="28" t="s">
        <v>11110</v>
      </c>
      <c r="AG318" s="27" t="s">
        <v>11636</v>
      </c>
      <c r="AH318" s="28" t="s">
        <v>8722</v>
      </c>
      <c r="AI318" s="28" t="s">
        <v>11637</v>
      </c>
      <c r="AJ318" s="28" t="s">
        <v>6453</v>
      </c>
      <c r="AK318" s="28" t="s">
        <v>7652</v>
      </c>
      <c r="AL318" s="28" t="s">
        <v>11638</v>
      </c>
      <c r="AM318" s="28" t="s">
        <v>11639</v>
      </c>
      <c r="AN318" s="28" t="s">
        <v>8248</v>
      </c>
      <c r="AO318" s="28" t="s">
        <v>6551</v>
      </c>
      <c r="AP318" s="28" t="s">
        <v>7260</v>
      </c>
      <c r="AQ318" s="28" t="s">
        <v>10849</v>
      </c>
    </row>
    <row r="319" spans="1:43" ht="13.5" customHeight="1">
      <c r="A319" s="25" t="s">
        <v>506</v>
      </c>
      <c r="B319" s="26" t="str">
        <f>HYPERLINK("http://flybase.org/reports/"&amp;VLOOKUP(Table3[[#This Row],[gene]],'Flybqse ID for link'!A:B,2,FALSE)&amp;".html",Table3[[#This Row],[gene]])</f>
        <v>CG31343</v>
      </c>
      <c r="C319" s="25">
        <v>0</v>
      </c>
      <c r="D319" s="25" t="str">
        <f>VLOOKUP(A319,'Flybase batch'!$A:$E,2,FALSE)</f>
        <v>-</v>
      </c>
      <c r="E319" s="25">
        <f>COUNTIF('Genes Expressed in larvae only'!A:A,Table3[[#This Row],[gene]])</f>
        <v>0</v>
      </c>
      <c r="F319" s="35" t="str">
        <f>VLOOKUP(A319,'Flybase batch'!$A:$E,3,FALSE)</f>
        <v>proteolysis</v>
      </c>
      <c r="G319" s="35" t="str">
        <f>VLOOKUP(A319,'Flybase batch'!$A:$E,4,FALSE)</f>
        <v>-</v>
      </c>
      <c r="H319" s="35" t="s">
        <v>13571</v>
      </c>
      <c r="I319" s="35" t="s">
        <v>15310</v>
      </c>
      <c r="J319" s="35" t="s">
        <v>9</v>
      </c>
      <c r="K319" s="30" t="str">
        <f>VLOOKUP(A319,'SignalP unique values'!A:D,2,FALSE)</f>
        <v>Y</v>
      </c>
      <c r="L319" s="30" t="str">
        <f>VLOOKUP(A319,'SignalP unique values'!A:D,3,FALSE)</f>
        <v>between 22 and 23</v>
      </c>
      <c r="M319" s="30" t="str">
        <f>VLOOKUP(A319,'SignalP unique values'!A:D,4,FALSE)</f>
        <v>LQA-RLI</v>
      </c>
      <c r="N319" s="26" t="s">
        <v>5898</v>
      </c>
      <c r="O319" s="28">
        <v>-1</v>
      </c>
      <c r="P319" s="28">
        <v>-1</v>
      </c>
      <c r="Q319" s="28">
        <v>-1</v>
      </c>
      <c r="R319" s="27">
        <v>1</v>
      </c>
      <c r="S319" s="27">
        <v>1</v>
      </c>
      <c r="T319" s="28">
        <v>-1</v>
      </c>
      <c r="U319" s="28">
        <v>-1</v>
      </c>
      <c r="V319" s="28">
        <v>-1</v>
      </c>
      <c r="W319" s="28">
        <v>-1</v>
      </c>
      <c r="X319" s="28">
        <v>-1</v>
      </c>
      <c r="Y319" s="28">
        <v>-1</v>
      </c>
      <c r="Z319" s="28">
        <v>-1</v>
      </c>
      <c r="AA319" s="28">
        <v>-1</v>
      </c>
      <c r="AB319" s="28">
        <v>-1</v>
      </c>
      <c r="AC319" s="25" t="s">
        <v>9640</v>
      </c>
      <c r="AD319" s="28" t="s">
        <v>8358</v>
      </c>
      <c r="AE319" s="28" t="s">
        <v>6634</v>
      </c>
      <c r="AF319" s="28" t="s">
        <v>6709</v>
      </c>
      <c r="AG319" s="27" t="s">
        <v>9641</v>
      </c>
      <c r="AH319" s="27" t="s">
        <v>9642</v>
      </c>
      <c r="AI319" s="28" t="s">
        <v>9643</v>
      </c>
      <c r="AJ319" s="28" t="s">
        <v>9644</v>
      </c>
      <c r="AK319" s="28" t="s">
        <v>9341</v>
      </c>
      <c r="AL319" s="28" t="s">
        <v>6562</v>
      </c>
      <c r="AM319" s="28" t="s">
        <v>9645</v>
      </c>
      <c r="AN319" s="28" t="s">
        <v>9646</v>
      </c>
      <c r="AO319" s="28" t="s">
        <v>7126</v>
      </c>
      <c r="AP319" s="28" t="s">
        <v>9647</v>
      </c>
      <c r="AQ319" s="28" t="s">
        <v>7496</v>
      </c>
    </row>
    <row r="320" spans="1:43" ht="13.5" customHeight="1">
      <c r="A320" s="25" t="s">
        <v>1524</v>
      </c>
      <c r="B320" s="26" t="str">
        <f>HYPERLINK("http://flybase.org/reports/"&amp;VLOOKUP(Table3[[#This Row],[gene]],'Flybqse ID for link'!A:B,2,FALSE)&amp;".html",Table3[[#This Row],[gene]])</f>
        <v>CG9649</v>
      </c>
      <c r="C320" s="25">
        <v>0</v>
      </c>
      <c r="D320" s="25" t="str">
        <f>VLOOKUP(A320,'Flybase batch'!$A:$E,2,FALSE)</f>
        <v>-</v>
      </c>
      <c r="E320" s="25">
        <f>COUNTIF('Genes Expressed in larvae only'!A:A,Table3[[#This Row],[gene]])</f>
        <v>0</v>
      </c>
      <c r="F320" s="35" t="str">
        <f>VLOOKUP(A320,'Flybase batch'!$A:$E,3,FALSE)</f>
        <v>proteolysis neurogenesis proteolysis</v>
      </c>
      <c r="G320" s="35" t="str">
        <f>VLOOKUP(A320,'Flybase batch'!$A:$E,4,FALSE)</f>
        <v>-</v>
      </c>
      <c r="H320" s="35" t="s">
        <v>13542</v>
      </c>
      <c r="I320" s="35" t="s">
        <v>15321</v>
      </c>
      <c r="J320" s="35" t="s">
        <v>13842</v>
      </c>
      <c r="K320" s="30" t="str">
        <f>VLOOKUP(A320,'SignalP unique values'!A:D,2,FALSE)</f>
        <v>Y</v>
      </c>
      <c r="L320" s="30" t="str">
        <f>VLOOKUP(A320,'SignalP unique values'!A:D,3,FALSE)</f>
        <v>between 21 and 22</v>
      </c>
      <c r="M320" s="30" t="str">
        <f>VLOOKUP(A320,'SignalP unique values'!A:D,4,FALSE)</f>
        <v>ISA-QNL</v>
      </c>
      <c r="N320" s="26" t="s">
        <v>5992</v>
      </c>
      <c r="O320" s="28">
        <v>-1</v>
      </c>
      <c r="P320" s="27">
        <v>1</v>
      </c>
      <c r="Q320" s="27">
        <v>1</v>
      </c>
      <c r="R320" s="28">
        <v>-1</v>
      </c>
      <c r="S320" s="28">
        <v>-1</v>
      </c>
      <c r="T320" s="28">
        <v>-1</v>
      </c>
      <c r="U320" s="28">
        <v>-1</v>
      </c>
      <c r="V320" s="28">
        <v>-1</v>
      </c>
      <c r="W320" s="28">
        <v>-1</v>
      </c>
      <c r="X320" s="28">
        <v>-1</v>
      </c>
      <c r="Y320" s="28">
        <v>-1</v>
      </c>
      <c r="Z320" s="28">
        <v>-1</v>
      </c>
      <c r="AA320" s="27">
        <v>1</v>
      </c>
      <c r="AB320" s="28">
        <v>-1</v>
      </c>
      <c r="AC320" s="25" t="s">
        <v>13002</v>
      </c>
      <c r="AD320" s="28" t="s">
        <v>13003</v>
      </c>
      <c r="AE320" s="27" t="s">
        <v>13004</v>
      </c>
      <c r="AF320" s="27" t="s">
        <v>13005</v>
      </c>
      <c r="AG320" s="28" t="s">
        <v>13006</v>
      </c>
      <c r="AH320" s="28" t="s">
        <v>13007</v>
      </c>
      <c r="AI320" s="28" t="s">
        <v>8049</v>
      </c>
      <c r="AJ320" s="28" t="s">
        <v>9218</v>
      </c>
      <c r="AK320" s="28" t="s">
        <v>7651</v>
      </c>
      <c r="AL320" s="28" t="s">
        <v>9703</v>
      </c>
      <c r="AM320" s="28" t="s">
        <v>7045</v>
      </c>
      <c r="AN320" s="28" t="s">
        <v>10534</v>
      </c>
      <c r="AO320" s="28" t="s">
        <v>13008</v>
      </c>
      <c r="AP320" s="27" t="s">
        <v>13009</v>
      </c>
      <c r="AQ320" s="28" t="s">
        <v>13010</v>
      </c>
    </row>
    <row r="321" spans="1:43" ht="13.5" customHeight="1">
      <c r="A321" s="25" t="s">
        <v>1206</v>
      </c>
      <c r="B321" s="26" t="str">
        <f>HYPERLINK("http://flybase.org/reports/"&amp;VLOOKUP(Table3[[#This Row],[gene]],'Flybqse ID for link'!A:B,2,FALSE)&amp;".html",Table3[[#This Row],[gene]])</f>
        <v>CG30025</v>
      </c>
      <c r="C321" s="25">
        <v>0</v>
      </c>
      <c r="D321" s="25" t="str">
        <f>VLOOKUP(A321,'Flybase batch'!$A:$E,2,FALSE)</f>
        <v>-</v>
      </c>
      <c r="E321" s="25">
        <f>COUNTIF('Genes Expressed in larvae only'!A:A,Table3[[#This Row],[gene]])</f>
        <v>0</v>
      </c>
      <c r="F321" s="35" t="str">
        <f>VLOOKUP(A321,'Flybase batch'!$A:$E,3,FALSE)</f>
        <v>proteolysis</v>
      </c>
      <c r="G321" s="35" t="str">
        <f>VLOOKUP(A321,'Flybase batch'!$A:$E,4,FALSE)</f>
        <v>extracellular region</v>
      </c>
      <c r="H321" s="35" t="s">
        <v>13530</v>
      </c>
      <c r="I321" s="35" t="s">
        <v>15321</v>
      </c>
      <c r="J321" s="35" t="s">
        <v>9</v>
      </c>
      <c r="K321" s="30" t="str">
        <f>VLOOKUP(A321,'SignalP unique values'!A:D,2,FALSE)</f>
        <v>Y</v>
      </c>
      <c r="L321" s="30" t="str">
        <f>VLOOKUP(A321,'SignalP unique values'!A:D,3,FALSE)</f>
        <v>between 16 and 17</v>
      </c>
      <c r="M321" s="30" t="str">
        <f>VLOOKUP(A321,'SignalP unique values'!A:D,4,FALSE)</f>
        <v>ALG-GTV</v>
      </c>
      <c r="N321" s="26" t="s">
        <v>6287</v>
      </c>
      <c r="O321" s="25">
        <v>0</v>
      </c>
      <c r="P321" s="25">
        <v>0</v>
      </c>
      <c r="Q321" s="25">
        <v>0</v>
      </c>
      <c r="R321" s="27">
        <v>1</v>
      </c>
      <c r="S321" s="25">
        <v>0</v>
      </c>
      <c r="T321" s="28">
        <v>-1</v>
      </c>
      <c r="U321" s="25">
        <v>0</v>
      </c>
      <c r="V321" s="25">
        <v>0</v>
      </c>
      <c r="W321" s="25">
        <v>0</v>
      </c>
      <c r="X321" s="25">
        <v>0</v>
      </c>
      <c r="Y321" s="25">
        <v>0</v>
      </c>
      <c r="Z321" s="25">
        <v>0</v>
      </c>
      <c r="AA321" s="25">
        <v>0</v>
      </c>
      <c r="AB321" s="25">
        <v>0</v>
      </c>
      <c r="AC321" s="25" t="s">
        <v>7582</v>
      </c>
      <c r="AD321" s="25" t="s">
        <v>7583</v>
      </c>
      <c r="AE321" s="25" t="s">
        <v>7584</v>
      </c>
      <c r="AF321" s="25" t="s">
        <v>7585</v>
      </c>
      <c r="AG321" s="27" t="s">
        <v>7586</v>
      </c>
      <c r="AH321" s="25" t="s">
        <v>7587</v>
      </c>
      <c r="AI321" s="28" t="s">
        <v>7588</v>
      </c>
      <c r="AJ321" s="25" t="s">
        <v>6547</v>
      </c>
      <c r="AK321" s="25" t="s">
        <v>7589</v>
      </c>
      <c r="AL321" s="25" t="s">
        <v>7590</v>
      </c>
      <c r="AM321" s="25" t="s">
        <v>7591</v>
      </c>
      <c r="AN321" s="25" t="s">
        <v>7592</v>
      </c>
      <c r="AO321" s="25" t="s">
        <v>7593</v>
      </c>
      <c r="AP321" s="25" t="s">
        <v>7594</v>
      </c>
      <c r="AQ321" s="25" t="s">
        <v>7595</v>
      </c>
    </row>
    <row r="322" spans="1:43" ht="13.5" customHeight="1">
      <c r="A322" s="25" t="s">
        <v>1210</v>
      </c>
      <c r="B322" s="26" t="str">
        <f>HYPERLINK("http://flybase.org/reports/"&amp;VLOOKUP(Table3[[#This Row],[gene]],'Flybqse ID for link'!A:B,2,FALSE)&amp;".html",Table3[[#This Row],[gene]])</f>
        <v>CG30031</v>
      </c>
      <c r="C322" s="25">
        <v>0</v>
      </c>
      <c r="D322" s="25" t="str">
        <f>VLOOKUP(A322,'Flybase batch'!$A:$E,2,FALSE)</f>
        <v>-</v>
      </c>
      <c r="E322" s="25">
        <f>COUNTIF('Genes Expressed in larvae only'!A:A,Table3[[#This Row],[gene]])</f>
        <v>0</v>
      </c>
      <c r="F322" s="35" t="str">
        <f>VLOOKUP(A322,'Flybase batch'!$A:$E,3,FALSE)</f>
        <v>proteolysis</v>
      </c>
      <c r="G322" s="35" t="str">
        <f>VLOOKUP(A322,'Flybase batch'!$A:$E,4,FALSE)</f>
        <v>extracellular region</v>
      </c>
      <c r="H322" s="35" t="s">
        <v>13530</v>
      </c>
      <c r="I322" s="35" t="s">
        <v>15321</v>
      </c>
      <c r="J322" s="35" t="s">
        <v>9</v>
      </c>
      <c r="K322" s="30" t="str">
        <f>VLOOKUP(A322,'SignalP unique values'!A:D,2,FALSE)</f>
        <v>Y</v>
      </c>
      <c r="L322" s="30" t="str">
        <f>VLOOKUP(A322,'SignalP unique values'!A:D,3,FALSE)</f>
        <v>between 16 and 17</v>
      </c>
      <c r="M322" s="30" t="str">
        <f>VLOOKUP(A322,'SignalP unique values'!A:D,4,FALSE)</f>
        <v>ALG-GTV</v>
      </c>
      <c r="N322" s="26" t="s">
        <v>6287</v>
      </c>
      <c r="O322" s="25">
        <v>0</v>
      </c>
      <c r="P322" s="25">
        <v>0</v>
      </c>
      <c r="Q322" s="25">
        <v>0</v>
      </c>
      <c r="R322" s="27">
        <v>1</v>
      </c>
      <c r="S322" s="25">
        <v>0</v>
      </c>
      <c r="T322" s="28">
        <v>-1</v>
      </c>
      <c r="U322" s="25">
        <v>0</v>
      </c>
      <c r="V322" s="25">
        <v>0</v>
      </c>
      <c r="W322" s="25">
        <v>0</v>
      </c>
      <c r="X322" s="25">
        <v>0</v>
      </c>
      <c r="Y322" s="25">
        <v>0</v>
      </c>
      <c r="Z322" s="25">
        <v>0</v>
      </c>
      <c r="AA322" s="25">
        <v>0</v>
      </c>
      <c r="AB322" s="25">
        <v>0</v>
      </c>
      <c r="AC322" s="25" t="s">
        <v>7582</v>
      </c>
      <c r="AD322" s="25" t="s">
        <v>7583</v>
      </c>
      <c r="AE322" s="25" t="s">
        <v>7584</v>
      </c>
      <c r="AF322" s="25" t="s">
        <v>7585</v>
      </c>
      <c r="AG322" s="27" t="s">
        <v>7586</v>
      </c>
      <c r="AH322" s="25" t="s">
        <v>7587</v>
      </c>
      <c r="AI322" s="28" t="s">
        <v>7588</v>
      </c>
      <c r="AJ322" s="25" t="s">
        <v>6547</v>
      </c>
      <c r="AK322" s="25" t="s">
        <v>7589</v>
      </c>
      <c r="AL322" s="25" t="s">
        <v>7590</v>
      </c>
      <c r="AM322" s="25" t="s">
        <v>7591</v>
      </c>
      <c r="AN322" s="25" t="s">
        <v>7592</v>
      </c>
      <c r="AO322" s="25" t="s">
        <v>7593</v>
      </c>
      <c r="AP322" s="25" t="s">
        <v>7594</v>
      </c>
      <c r="AQ322" s="25" t="s">
        <v>7595</v>
      </c>
    </row>
    <row r="323" spans="1:43" ht="13.5" customHeight="1">
      <c r="A323" s="25" t="s">
        <v>1053</v>
      </c>
      <c r="B323" s="26" t="str">
        <f>HYPERLINK("http://flybase.org/reports/"&amp;VLOOKUP(Table3[[#This Row],[gene]],'Flybqse ID for link'!A:B,2,FALSE)&amp;".html",Table3[[#This Row],[gene]])</f>
        <v>CG12351</v>
      </c>
      <c r="C323" s="25">
        <v>0</v>
      </c>
      <c r="D323" s="25" t="str">
        <f>VLOOKUP(A323,'Flybase batch'!$A:$E,2,FALSE)</f>
        <v>deltaTrypsin</v>
      </c>
      <c r="E323" s="25">
        <f>COUNTIF('Genes Expressed in larvae only'!A:A,Table3[[#This Row],[gene]])</f>
        <v>0</v>
      </c>
      <c r="F323" s="35" t="str">
        <f>VLOOKUP(A323,'Flybase batch'!$A:$E,3,FALSE)</f>
        <v>proteolysis</v>
      </c>
      <c r="G323" s="35" t="str">
        <f>VLOOKUP(A323,'Flybase batch'!$A:$E,4,FALSE)</f>
        <v>extracellular region</v>
      </c>
      <c r="H323" s="35" t="s">
        <v>13531</v>
      </c>
      <c r="I323" s="35" t="s">
        <v>15321</v>
      </c>
      <c r="J323" s="35" t="s">
        <v>9</v>
      </c>
      <c r="K323" s="30" t="str">
        <f>VLOOKUP(A323,'SignalP unique values'!A:D,2,FALSE)</f>
        <v>Y</v>
      </c>
      <c r="L323" s="30" t="str">
        <f>VLOOKUP(A323,'SignalP unique values'!A:D,3,FALSE)</f>
        <v>between 16 and 17</v>
      </c>
      <c r="M323" s="30" t="str">
        <f>VLOOKUP(A323,'SignalP unique values'!A:D,4,FALSE)</f>
        <v>ALG-GTV</v>
      </c>
      <c r="N323" s="26" t="s">
        <v>6287</v>
      </c>
      <c r="O323" s="25">
        <v>0</v>
      </c>
      <c r="P323" s="25">
        <v>0</v>
      </c>
      <c r="Q323" s="25">
        <v>0</v>
      </c>
      <c r="R323" s="27">
        <v>1</v>
      </c>
      <c r="S323" s="25">
        <v>0</v>
      </c>
      <c r="T323" s="28">
        <v>-1</v>
      </c>
      <c r="U323" s="25">
        <v>0</v>
      </c>
      <c r="V323" s="25">
        <v>0</v>
      </c>
      <c r="W323" s="25">
        <v>0</v>
      </c>
      <c r="X323" s="25">
        <v>0</v>
      </c>
      <c r="Y323" s="25">
        <v>0</v>
      </c>
      <c r="Z323" s="25">
        <v>0</v>
      </c>
      <c r="AA323" s="25">
        <v>0</v>
      </c>
      <c r="AB323" s="25">
        <v>0</v>
      </c>
      <c r="AC323" s="25" t="s">
        <v>7582</v>
      </c>
      <c r="AD323" s="25" t="s">
        <v>7583</v>
      </c>
      <c r="AE323" s="25" t="s">
        <v>7584</v>
      </c>
      <c r="AF323" s="25" t="s">
        <v>7585</v>
      </c>
      <c r="AG323" s="27" t="s">
        <v>7586</v>
      </c>
      <c r="AH323" s="25" t="s">
        <v>7587</v>
      </c>
      <c r="AI323" s="28" t="s">
        <v>7588</v>
      </c>
      <c r="AJ323" s="25" t="s">
        <v>6547</v>
      </c>
      <c r="AK323" s="25" t="s">
        <v>7589</v>
      </c>
      <c r="AL323" s="25" t="s">
        <v>7590</v>
      </c>
      <c r="AM323" s="25" t="s">
        <v>7591</v>
      </c>
      <c r="AN323" s="25" t="s">
        <v>7592</v>
      </c>
      <c r="AO323" s="25" t="s">
        <v>7593</v>
      </c>
      <c r="AP323" s="25" t="s">
        <v>7594</v>
      </c>
      <c r="AQ323" s="25" t="s">
        <v>7595</v>
      </c>
    </row>
    <row r="324" spans="1:43" ht="13.5" customHeight="1">
      <c r="A324" s="25" t="s">
        <v>1258</v>
      </c>
      <c r="B324" s="26" t="str">
        <f>HYPERLINK("http://flybase.org/reports/"&amp;VLOOKUP(Table3[[#This Row],[gene]],'Flybqse ID for link'!A:B,2,FALSE)&amp;".html",Table3[[#This Row],[gene]])</f>
        <v>CG31217</v>
      </c>
      <c r="C324" s="25">
        <v>0</v>
      </c>
      <c r="D324" s="25" t="str">
        <f>VLOOKUP(A324,'Flybase batch'!$A:$E,2,FALSE)</f>
        <v>modular serine protease</v>
      </c>
      <c r="E324" s="25">
        <f>COUNTIF('Genes Expressed in larvae only'!A:A,Table3[[#This Row],[gene]])</f>
        <v>0</v>
      </c>
      <c r="F324" s="35" t="str">
        <f>VLOOKUP(A324,'Flybase batch'!$A:$E,3,FALSE)</f>
        <v>proteolysis innate immune response proteolysis</v>
      </c>
      <c r="G324" s="35" t="str">
        <f>VLOOKUP(A324,'Flybase batch'!$A:$E,4,FALSE)</f>
        <v>-</v>
      </c>
      <c r="H324" s="35" t="s">
        <v>13531</v>
      </c>
      <c r="I324" s="35" t="s">
        <v>15321</v>
      </c>
      <c r="J324" s="35" t="s">
        <v>13842</v>
      </c>
      <c r="K324" s="30" t="str">
        <f>VLOOKUP(A324,'SignalP unique values'!A:D,2,FALSE)</f>
        <v>Y</v>
      </c>
      <c r="L324" s="30" t="str">
        <f>VLOOKUP(A324,'SignalP unique values'!A:D,3,FALSE)</f>
        <v>between 25 and 26</v>
      </c>
      <c r="M324" s="30" t="str">
        <f>VLOOKUP(A324,'SignalP unique values'!A:D,4,FALSE)</f>
        <v>IFA-ACD</v>
      </c>
      <c r="N324" s="26" t="s">
        <v>6125</v>
      </c>
      <c r="O324" s="28">
        <v>-1</v>
      </c>
      <c r="P324" s="27">
        <v>1</v>
      </c>
      <c r="Q324" s="27">
        <v>1</v>
      </c>
      <c r="R324" s="28">
        <v>-1</v>
      </c>
      <c r="S324" s="27">
        <v>1</v>
      </c>
      <c r="T324" s="28">
        <v>-1</v>
      </c>
      <c r="U324" s="28">
        <v>-1</v>
      </c>
      <c r="V324" s="28">
        <v>-1</v>
      </c>
      <c r="W324" s="28">
        <v>-1</v>
      </c>
      <c r="X324" s="28">
        <v>-1</v>
      </c>
      <c r="Y324" s="27">
        <v>1</v>
      </c>
      <c r="Z324" s="28">
        <v>-1</v>
      </c>
      <c r="AA324" s="27">
        <v>1</v>
      </c>
      <c r="AB324" s="28">
        <v>-1</v>
      </c>
      <c r="AC324" s="25" t="s">
        <v>9576</v>
      </c>
      <c r="AD324" s="28" t="s">
        <v>9577</v>
      </c>
      <c r="AE324" s="27" t="s">
        <v>9578</v>
      </c>
      <c r="AF324" s="27" t="s">
        <v>9579</v>
      </c>
      <c r="AG324" s="28" t="s">
        <v>9580</v>
      </c>
      <c r="AH324" s="27" t="s">
        <v>9581</v>
      </c>
      <c r="AI324" s="28" t="s">
        <v>9582</v>
      </c>
      <c r="AJ324" s="28" t="s">
        <v>9583</v>
      </c>
      <c r="AK324" s="28" t="s">
        <v>9584</v>
      </c>
      <c r="AL324" s="28" t="s">
        <v>6534</v>
      </c>
      <c r="AM324" s="28" t="s">
        <v>6709</v>
      </c>
      <c r="AN324" s="27" t="s">
        <v>9585</v>
      </c>
      <c r="AO324" s="28" t="s">
        <v>9586</v>
      </c>
      <c r="AP324" s="27" t="s">
        <v>9587</v>
      </c>
      <c r="AQ324" s="28" t="s">
        <v>9588</v>
      </c>
    </row>
    <row r="325" spans="1:43" ht="13.5" customHeight="1">
      <c r="A325" s="25" t="s">
        <v>393</v>
      </c>
      <c r="B325" s="26" t="str">
        <f>HYPERLINK("http://flybase.org/reports/"&amp;VLOOKUP(Table3[[#This Row],[gene]],'Flybqse ID for link'!A:B,2,FALSE)&amp;".html",Table3[[#This Row],[gene]])</f>
        <v>CG6295</v>
      </c>
      <c r="C325" s="25">
        <v>0</v>
      </c>
      <c r="D325" s="25" t="str">
        <f>VLOOKUP(A325,'Flybase batch'!$A:$E,2,FALSE)</f>
        <v>-</v>
      </c>
      <c r="E325" s="25">
        <f>COUNTIF('Genes Expressed in larvae only'!A:A,Table3[[#This Row],[gene]])</f>
        <v>0</v>
      </c>
      <c r="F325" s="35" t="str">
        <f>VLOOKUP(A325,'Flybase batch'!$A:$E,3,FALSE)</f>
        <v>lipid metabolic process</v>
      </c>
      <c r="G325" s="35" t="str">
        <f>VLOOKUP(A325,'Flybase batch'!$A:$E,4,FALSE)</f>
        <v>-</v>
      </c>
      <c r="H325" s="35" t="s">
        <v>13604</v>
      </c>
      <c r="I325" s="35" t="s">
        <v>15323</v>
      </c>
      <c r="J325" s="35" t="s">
        <v>9</v>
      </c>
      <c r="K325" s="30" t="str">
        <f>VLOOKUP(A325,'SignalP unique values'!A:D,2,FALSE)</f>
        <v>Y</v>
      </c>
      <c r="L325" s="30" t="str">
        <f>VLOOKUP(A325,'SignalP unique values'!A:D,3,FALSE)</f>
        <v>between 17 and 18</v>
      </c>
      <c r="M325" s="30" t="str">
        <f>VLOOKUP(A325,'SignalP unique values'!A:D,4,FALSE)</f>
        <v>ANA-VEV</v>
      </c>
      <c r="N325" s="26" t="s">
        <v>6191</v>
      </c>
      <c r="O325" s="28">
        <v>-1</v>
      </c>
      <c r="P325" s="28">
        <v>-1</v>
      </c>
      <c r="Q325" s="28">
        <v>-1</v>
      </c>
      <c r="R325" s="27">
        <v>1</v>
      </c>
      <c r="S325" s="28">
        <v>-1</v>
      </c>
      <c r="T325" s="28">
        <v>-1</v>
      </c>
      <c r="U325" s="28">
        <v>-1</v>
      </c>
      <c r="V325" s="28">
        <v>-1</v>
      </c>
      <c r="W325" s="28">
        <v>-1</v>
      </c>
      <c r="X325" s="28">
        <v>-1</v>
      </c>
      <c r="Y325" s="28">
        <v>-1</v>
      </c>
      <c r="Z325" s="28">
        <v>-1</v>
      </c>
      <c r="AA325" s="28">
        <v>-1</v>
      </c>
      <c r="AB325" s="28">
        <v>-1</v>
      </c>
      <c r="AC325" s="25" t="s">
        <v>11627</v>
      </c>
      <c r="AD325" s="28" t="s">
        <v>7179</v>
      </c>
      <c r="AE325" s="28" t="s">
        <v>11628</v>
      </c>
      <c r="AF325" s="28" t="s">
        <v>11629</v>
      </c>
      <c r="AG325" s="27" t="s">
        <v>11630</v>
      </c>
      <c r="AH325" s="28" t="s">
        <v>11631</v>
      </c>
      <c r="AI325" s="28" t="s">
        <v>7620</v>
      </c>
      <c r="AJ325" s="28" t="s">
        <v>6715</v>
      </c>
      <c r="AK325" s="28" t="s">
        <v>6477</v>
      </c>
      <c r="AL325" s="28" t="s">
        <v>7128</v>
      </c>
      <c r="AM325" s="28" t="s">
        <v>6477</v>
      </c>
      <c r="AN325" s="28" t="s">
        <v>11632</v>
      </c>
      <c r="AO325" s="28" t="s">
        <v>11633</v>
      </c>
      <c r="AP325" s="28" t="s">
        <v>11634</v>
      </c>
      <c r="AQ325" s="28" t="s">
        <v>7868</v>
      </c>
    </row>
    <row r="326" spans="1:43" ht="13.5" customHeight="1">
      <c r="A326" s="25" t="s">
        <v>826</v>
      </c>
      <c r="B326" s="26" t="str">
        <f>HYPERLINK("http://flybase.org/reports/"&amp;VLOOKUP(Table3[[#This Row],[gene]],'Flybqse ID for link'!A:B,2,FALSE)&amp;".html",Table3[[#This Row],[gene]])</f>
        <v>CG2111</v>
      </c>
      <c r="C326" s="25">
        <v>0</v>
      </c>
      <c r="D326" s="25" t="str">
        <f>VLOOKUP(A326,'Flybase batch'!$A:$E,2,FALSE)</f>
        <v>-</v>
      </c>
      <c r="E326" s="25">
        <f>COUNTIF('Genes Expressed in larvae only'!A:A,Table3[[#This Row],[gene]])</f>
        <v>0</v>
      </c>
      <c r="F326" s="35" t="str">
        <f>VLOOKUP(A326,'Flybase batch'!$A:$E,3,FALSE)</f>
        <v>phagocytosis, engulfment proteolysis</v>
      </c>
      <c r="G326" s="35" t="str">
        <f>VLOOKUP(A326,'Flybase batch'!$A:$E,4,FALSE)</f>
        <v>-</v>
      </c>
      <c r="H326" s="35" t="s">
        <v>13623</v>
      </c>
      <c r="I326" s="35" t="s">
        <v>15327</v>
      </c>
      <c r="J326" s="35" t="s">
        <v>9</v>
      </c>
      <c r="K326" s="30" t="str">
        <f>VLOOKUP(A326,'SignalP unique values'!A:D,2,FALSE)</f>
        <v>Y</v>
      </c>
      <c r="L326" s="30" t="str">
        <f>VLOOKUP(A326,'SignalP unique values'!A:D,3,FALSE)</f>
        <v>between 18 and 19</v>
      </c>
      <c r="M326" s="30" t="str">
        <f>VLOOKUP(A326,'SignalP unique values'!A:D,4,FALSE)</f>
        <v>LEA-NKT</v>
      </c>
      <c r="N326" s="26" t="s">
        <v>6206</v>
      </c>
      <c r="O326" s="25">
        <v>0</v>
      </c>
      <c r="P326" s="25">
        <v>0</v>
      </c>
      <c r="Q326" s="25">
        <v>0</v>
      </c>
      <c r="R326" s="25">
        <v>0</v>
      </c>
      <c r="S326" s="25">
        <v>0</v>
      </c>
      <c r="T326" s="28">
        <v>-1</v>
      </c>
      <c r="U326" s="25">
        <v>0</v>
      </c>
      <c r="V326" s="25">
        <v>0</v>
      </c>
      <c r="W326" s="27">
        <v>1</v>
      </c>
      <c r="X326" s="25">
        <v>0</v>
      </c>
      <c r="Y326" s="25">
        <v>0</v>
      </c>
      <c r="Z326" s="25">
        <v>0</v>
      </c>
      <c r="AA326" s="25">
        <v>0</v>
      </c>
      <c r="AB326" s="25">
        <v>0</v>
      </c>
      <c r="AC326" s="25" t="s">
        <v>9134</v>
      </c>
      <c r="AD326" s="25" t="s">
        <v>7229</v>
      </c>
      <c r="AE326" s="25" t="s">
        <v>7918</v>
      </c>
      <c r="AF326" s="25" t="s">
        <v>6469</v>
      </c>
      <c r="AG326" s="25" t="s">
        <v>9135</v>
      </c>
      <c r="AH326" s="25" t="s">
        <v>6592</v>
      </c>
      <c r="AI326" s="28" t="s">
        <v>9136</v>
      </c>
      <c r="AJ326" s="25" t="s">
        <v>6542</v>
      </c>
      <c r="AK326" s="25" t="s">
        <v>6472</v>
      </c>
      <c r="AL326" s="27" t="s">
        <v>9137</v>
      </c>
      <c r="AM326" s="25" t="s">
        <v>8351</v>
      </c>
      <c r="AN326" s="25" t="s">
        <v>8746</v>
      </c>
      <c r="AO326" s="25" t="s">
        <v>6803</v>
      </c>
      <c r="AP326" s="25" t="s">
        <v>9138</v>
      </c>
      <c r="AQ326" s="25" t="s">
        <v>7018</v>
      </c>
    </row>
    <row r="327" spans="1:43" ht="13.5" customHeight="1">
      <c r="A327" s="25" t="s">
        <v>426</v>
      </c>
      <c r="B327" s="26" t="str">
        <f>HYPERLINK("http://flybase.org/reports/"&amp;VLOOKUP(Table3[[#This Row],[gene]],'Flybqse ID for link'!A:B,2,FALSE)&amp;".html",Table3[[#This Row],[gene]])</f>
        <v>CG13282</v>
      </c>
      <c r="C327" s="25">
        <v>0</v>
      </c>
      <c r="D327" s="25" t="str">
        <f>VLOOKUP(A327,'Flybase batch'!$A:$E,2,FALSE)</f>
        <v>-</v>
      </c>
      <c r="E327" s="25">
        <f>COUNTIF('Genes Expressed in larvae only'!A:A,Table3[[#This Row],[gene]])</f>
        <v>0</v>
      </c>
      <c r="F327" s="35" t="str">
        <f>VLOOKUP(A327,'Flybase batch'!$A:$E,3,FALSE)</f>
        <v>lipid metabolic process</v>
      </c>
      <c r="G327" s="35" t="str">
        <f>VLOOKUP(A327,'Flybase batch'!$A:$E,4,FALSE)</f>
        <v>-</v>
      </c>
      <c r="H327" s="35" t="s">
        <v>13541</v>
      </c>
      <c r="I327" s="35" t="s">
        <v>15323</v>
      </c>
      <c r="J327" s="35" t="s">
        <v>9</v>
      </c>
      <c r="K327" s="30" t="str">
        <f>VLOOKUP(A327,'SignalP unique values'!A:D,2,FALSE)</f>
        <v>Y</v>
      </c>
      <c r="L327" s="30" t="str">
        <f>VLOOKUP(A327,'SignalP unique values'!A:D,3,FALSE)</f>
        <v>between 21 and 22</v>
      </c>
      <c r="M327" s="30" t="str">
        <f>VLOOKUP(A327,'SignalP unique values'!A:D,4,FALSE)</f>
        <v>TIG-KRF</v>
      </c>
      <c r="N327" s="26" t="s">
        <v>6111</v>
      </c>
      <c r="O327" s="28">
        <v>-1</v>
      </c>
      <c r="P327" s="28">
        <v>-1</v>
      </c>
      <c r="Q327" s="27">
        <v>1</v>
      </c>
      <c r="R327" s="25">
        <v>0</v>
      </c>
      <c r="S327" s="25">
        <v>0</v>
      </c>
      <c r="T327" s="28">
        <v>-1</v>
      </c>
      <c r="U327" s="25">
        <v>0</v>
      </c>
      <c r="V327" s="27">
        <v>1</v>
      </c>
      <c r="W327" s="27">
        <v>1</v>
      </c>
      <c r="X327" s="28">
        <v>-1</v>
      </c>
      <c r="Y327" s="28">
        <v>-1</v>
      </c>
      <c r="Z327" s="28">
        <v>-1</v>
      </c>
      <c r="AA327" s="25">
        <v>0</v>
      </c>
      <c r="AB327" s="28">
        <v>-1</v>
      </c>
      <c r="AC327" s="25" t="s">
        <v>7166</v>
      </c>
      <c r="AD327" s="28" t="s">
        <v>7125</v>
      </c>
      <c r="AE327" s="28" t="s">
        <v>7291</v>
      </c>
      <c r="AF327" s="27" t="s">
        <v>7745</v>
      </c>
      <c r="AG327" s="25" t="s">
        <v>7734</v>
      </c>
      <c r="AH327" s="25" t="s">
        <v>7746</v>
      </c>
      <c r="AI327" s="28" t="s">
        <v>7747</v>
      </c>
      <c r="AJ327" s="25" t="s">
        <v>7748</v>
      </c>
      <c r="AK327" s="27" t="s">
        <v>7749</v>
      </c>
      <c r="AL327" s="27" t="s">
        <v>7750</v>
      </c>
      <c r="AM327" s="28" t="s">
        <v>7416</v>
      </c>
      <c r="AN327" s="28" t="s">
        <v>6457</v>
      </c>
      <c r="AO327" s="28" t="s">
        <v>6455</v>
      </c>
      <c r="AP327" s="25" t="s">
        <v>7751</v>
      </c>
      <c r="AQ327" s="28" t="s">
        <v>7752</v>
      </c>
    </row>
    <row r="328" spans="1:43" ht="13.5" customHeight="1">
      <c r="A328" s="25" t="s">
        <v>430</v>
      </c>
      <c r="B328" s="26" t="str">
        <f>HYPERLINK("http://flybase.org/reports/"&amp;VLOOKUP(Table3[[#This Row],[gene]],'Flybqse ID for link'!A:B,2,FALSE)&amp;".html",Table3[[#This Row],[gene]])</f>
        <v>CG17116</v>
      </c>
      <c r="C328" s="25">
        <v>0</v>
      </c>
      <c r="D328" s="25" t="str">
        <f>VLOOKUP(A328,'Flybase batch'!$A:$E,2,FALSE)</f>
        <v>Lipase 2</v>
      </c>
      <c r="E328" s="25">
        <f>COUNTIF('Genes Expressed in larvae only'!A:A,Table3[[#This Row],[gene]])</f>
        <v>0</v>
      </c>
      <c r="F328" s="35" t="str">
        <f>VLOOKUP(A328,'Flybase batch'!$A:$E,3,FALSE)</f>
        <v>lipid metabolic process</v>
      </c>
      <c r="G328" s="35" t="str">
        <f>VLOOKUP(A328,'Flybase batch'!$A:$E,4,FALSE)</f>
        <v>-</v>
      </c>
      <c r="H328" s="35" t="s">
        <v>13541</v>
      </c>
      <c r="I328" s="35" t="s">
        <v>15323</v>
      </c>
      <c r="J328" s="35" t="s">
        <v>9</v>
      </c>
      <c r="K328" s="30" t="str">
        <f>VLOOKUP(A328,'SignalP unique values'!A:D,2,FALSE)</f>
        <v>Y</v>
      </c>
      <c r="L328" s="30" t="str">
        <f>VLOOKUP(A328,'SignalP unique values'!A:D,3,FALSE)</f>
        <v>between 25 and 26</v>
      </c>
      <c r="M328" s="30" t="str">
        <f>VLOOKUP(A328,'SignalP unique values'!A:D,4,FALSE)</f>
        <v>AHS-SPP</v>
      </c>
      <c r="N328" s="26" t="s">
        <v>6118</v>
      </c>
      <c r="O328" s="28">
        <v>-1</v>
      </c>
      <c r="P328" s="27">
        <v>1</v>
      </c>
      <c r="Q328" s="25">
        <v>0</v>
      </c>
      <c r="R328" s="28">
        <v>-1</v>
      </c>
      <c r="S328" s="25">
        <v>0</v>
      </c>
      <c r="T328" s="28">
        <v>-1</v>
      </c>
      <c r="U328" s="28">
        <v>-1</v>
      </c>
      <c r="V328" s="27">
        <v>1</v>
      </c>
      <c r="W328" s="25">
        <v>0</v>
      </c>
      <c r="X328" s="28">
        <v>-1</v>
      </c>
      <c r="Y328" s="27">
        <v>1</v>
      </c>
      <c r="Z328" s="28">
        <v>-1</v>
      </c>
      <c r="AA328" s="27">
        <v>1</v>
      </c>
      <c r="AB328" s="25">
        <v>0</v>
      </c>
      <c r="AC328" s="25" t="s">
        <v>8621</v>
      </c>
      <c r="AD328" s="28" t="s">
        <v>6678</v>
      </c>
      <c r="AE328" s="27" t="s">
        <v>8622</v>
      </c>
      <c r="AF328" s="25" t="s">
        <v>8623</v>
      </c>
      <c r="AG328" s="28" t="s">
        <v>8591</v>
      </c>
      <c r="AH328" s="25" t="s">
        <v>7046</v>
      </c>
      <c r="AI328" s="28" t="s">
        <v>8624</v>
      </c>
      <c r="AJ328" s="28" t="s">
        <v>8625</v>
      </c>
      <c r="AK328" s="27" t="s">
        <v>8626</v>
      </c>
      <c r="AL328" s="25" t="s">
        <v>7874</v>
      </c>
      <c r="AM328" s="28" t="s">
        <v>7314</v>
      </c>
      <c r="AN328" s="27" t="s">
        <v>8627</v>
      </c>
      <c r="AO328" s="28" t="s">
        <v>6729</v>
      </c>
      <c r="AP328" s="27" t="s">
        <v>8628</v>
      </c>
      <c r="AQ328" s="25" t="s">
        <v>8629</v>
      </c>
    </row>
    <row r="329" spans="1:43" ht="13.5" customHeight="1">
      <c r="A329" s="25" t="s">
        <v>1305</v>
      </c>
      <c r="B329" s="26" t="str">
        <f>HYPERLINK("http://flybase.org/reports/"&amp;VLOOKUP(Table3[[#This Row],[gene]],'Flybqse ID for link'!A:B,2,FALSE)&amp;".html",Table3[[#This Row],[gene]])</f>
        <v>CG32755</v>
      </c>
      <c r="C329" s="25">
        <v>0</v>
      </c>
      <c r="D329" s="25" t="str">
        <f>VLOOKUP(A329,'Flybase batch'!$A:$E,2,FALSE)</f>
        <v>-</v>
      </c>
      <c r="E329" s="25">
        <f>COUNTIF('Genes Expressed in larvae only'!A:A,Table3[[#This Row],[gene]])</f>
        <v>0</v>
      </c>
      <c r="F329" s="35" t="str">
        <f>VLOOKUP(A329,'Flybase batch'!$A:$E,3,FALSE)</f>
        <v>proteolysis</v>
      </c>
      <c r="G329" s="35" t="str">
        <f>VLOOKUP(A329,'Flybase batch'!$A:$E,4,FALSE)</f>
        <v>-</v>
      </c>
      <c r="H329" s="35" t="s">
        <v>13530</v>
      </c>
      <c r="I329" s="35" t="s">
        <v>15321</v>
      </c>
      <c r="J329" s="35" t="s">
        <v>9</v>
      </c>
      <c r="K329" s="30" t="str">
        <f>VLOOKUP(A329,'SignalP unique values'!A:D,2,FALSE)</f>
        <v>Y</v>
      </c>
      <c r="L329" s="30" t="str">
        <f>VLOOKUP(A329,'SignalP unique values'!A:D,3,FALSE)</f>
        <v>between 20 and 21</v>
      </c>
      <c r="M329" s="30" t="str">
        <f>VLOOKUP(A329,'SignalP unique values'!A:D,4,FALSE)</f>
        <v>TQS-QIG</v>
      </c>
      <c r="N329" s="26" t="s">
        <v>6079</v>
      </c>
      <c r="O329" s="27">
        <v>1</v>
      </c>
      <c r="P329" s="28">
        <v>-1</v>
      </c>
      <c r="Q329" s="28">
        <v>-1</v>
      </c>
      <c r="R329" s="25">
        <v>0</v>
      </c>
      <c r="S329" s="25">
        <v>0</v>
      </c>
      <c r="T329" s="28">
        <v>-1</v>
      </c>
      <c r="U329" s="28">
        <v>-1</v>
      </c>
      <c r="V329" s="27">
        <v>1</v>
      </c>
      <c r="W329" s="28">
        <v>-1</v>
      </c>
      <c r="X329" s="25">
        <v>0</v>
      </c>
      <c r="Y329" s="25">
        <v>0</v>
      </c>
      <c r="Z329" s="25">
        <v>0</v>
      </c>
      <c r="AA329" s="25">
        <v>0</v>
      </c>
      <c r="AB329" s="25">
        <v>0</v>
      </c>
      <c r="AC329" s="25" t="s">
        <v>9945</v>
      </c>
      <c r="AD329" s="27" t="s">
        <v>9363</v>
      </c>
      <c r="AE329" s="28" t="s">
        <v>7774</v>
      </c>
      <c r="AF329" s="28" t="s">
        <v>6430</v>
      </c>
      <c r="AG329" s="25" t="s">
        <v>9946</v>
      </c>
      <c r="AH329" s="25" t="s">
        <v>7118</v>
      </c>
      <c r="AI329" s="28" t="s">
        <v>7748</v>
      </c>
      <c r="AJ329" s="28" t="s">
        <v>7620</v>
      </c>
      <c r="AK329" s="27" t="s">
        <v>9947</v>
      </c>
      <c r="AL329" s="28" t="s">
        <v>8958</v>
      </c>
      <c r="AM329" s="25" t="s">
        <v>9948</v>
      </c>
      <c r="AN329" s="25" t="s">
        <v>9949</v>
      </c>
      <c r="AO329" s="25" t="s">
        <v>9950</v>
      </c>
      <c r="AP329" s="25" t="s">
        <v>8394</v>
      </c>
      <c r="AQ329" s="25" t="s">
        <v>9951</v>
      </c>
    </row>
    <row r="330" spans="1:43" ht="13.5" customHeight="1">
      <c r="A330" s="25" t="s">
        <v>1037</v>
      </c>
      <c r="B330" s="26" t="str">
        <f>HYPERLINK("http://flybase.org/reports/"&amp;VLOOKUP(Table3[[#This Row],[gene]],'Flybqse ID for link'!A:B,2,FALSE)&amp;".html",Table3[[#This Row],[gene]])</f>
        <v>CG11843</v>
      </c>
      <c r="C330" s="25">
        <v>0</v>
      </c>
      <c r="D330" s="25" t="str">
        <f>VLOOKUP(A330,'Flybase batch'!$A:$E,2,FALSE)</f>
        <v>-</v>
      </c>
      <c r="E330" s="25">
        <f>COUNTIF('Genes Expressed in larvae only'!A:A,Table3[[#This Row],[gene]])</f>
        <v>0</v>
      </c>
      <c r="F330" s="35" t="str">
        <f>VLOOKUP(A330,'Flybase batch'!$A:$E,3,FALSE)</f>
        <v>proteolysis</v>
      </c>
      <c r="G330" s="35" t="str">
        <f>VLOOKUP(A330,'Flybase batch'!$A:$E,4,FALSE)</f>
        <v>-</v>
      </c>
      <c r="H330" s="35" t="s">
        <v>13531</v>
      </c>
      <c r="I330" s="35" t="s">
        <v>15321</v>
      </c>
      <c r="J330" s="35" t="s">
        <v>13842</v>
      </c>
      <c r="K330" s="30" t="str">
        <f>VLOOKUP(A330,'SignalP unique values'!A:D,2,FALSE)</f>
        <v>Y</v>
      </c>
      <c r="L330" s="30" t="str">
        <f>VLOOKUP(A330,'SignalP unique values'!A:D,3,FALSE)</f>
        <v>between 19 and 20</v>
      </c>
      <c r="M330" s="30" t="str">
        <f>VLOOKUP(A330,'SignalP unique values'!A:D,4,FALSE)</f>
        <v>VFG-QQP</v>
      </c>
      <c r="N330" s="26" t="s">
        <v>6240</v>
      </c>
      <c r="O330" s="28">
        <v>-1</v>
      </c>
      <c r="P330" s="27">
        <v>1</v>
      </c>
      <c r="Q330" s="27">
        <v>1</v>
      </c>
      <c r="R330" s="25">
        <v>0</v>
      </c>
      <c r="S330" s="25">
        <v>0</v>
      </c>
      <c r="T330" s="28">
        <v>-1</v>
      </c>
      <c r="U330" s="28">
        <v>-1</v>
      </c>
      <c r="V330" s="28">
        <v>-1</v>
      </c>
      <c r="W330" s="25">
        <v>0</v>
      </c>
      <c r="X330" s="28">
        <v>-1</v>
      </c>
      <c r="Y330" s="28">
        <v>-1</v>
      </c>
      <c r="Z330" s="28">
        <v>-1</v>
      </c>
      <c r="AA330" s="27">
        <v>1</v>
      </c>
      <c r="AB330" s="25">
        <v>0</v>
      </c>
      <c r="AC330" s="25" t="s">
        <v>7391</v>
      </c>
      <c r="AD330" s="28" t="s">
        <v>6503</v>
      </c>
      <c r="AE330" s="27" t="s">
        <v>7392</v>
      </c>
      <c r="AF330" s="27" t="s">
        <v>7393</v>
      </c>
      <c r="AG330" s="25" t="s">
        <v>7280</v>
      </c>
      <c r="AH330" s="25" t="s">
        <v>7394</v>
      </c>
      <c r="AI330" s="28" t="s">
        <v>7395</v>
      </c>
      <c r="AJ330" s="28" t="s">
        <v>7396</v>
      </c>
      <c r="AK330" s="28" t="s">
        <v>7397</v>
      </c>
      <c r="AL330" s="25" t="s">
        <v>7398</v>
      </c>
      <c r="AM330" s="28" t="s">
        <v>7399</v>
      </c>
      <c r="AN330" s="28" t="s">
        <v>7400</v>
      </c>
      <c r="AO330" s="28" t="s">
        <v>7401</v>
      </c>
      <c r="AP330" s="27" t="s">
        <v>7402</v>
      </c>
      <c r="AQ330" s="25" t="s">
        <v>7403</v>
      </c>
    </row>
    <row r="331" spans="1:43" ht="13.5" customHeight="1">
      <c r="A331" s="25" t="s">
        <v>818</v>
      </c>
      <c r="B331" s="26" t="str">
        <f>HYPERLINK("http://flybase.org/reports/"&amp;VLOOKUP(Table3[[#This Row],[gene]],'Flybqse ID for link'!A:B,2,FALSE)&amp;".html",Table3[[#This Row],[gene]])</f>
        <v>CG17988</v>
      </c>
      <c r="C331" s="25">
        <v>0</v>
      </c>
      <c r="D331" s="25" t="str">
        <f>VLOOKUP(A331,'Flybase batch'!$A:$E,2,FALSE)</f>
        <v>Ance-3</v>
      </c>
      <c r="E331" s="25">
        <f>COUNTIF('Genes Expressed in larvae only'!A:A,Table3[[#This Row],[gene]])</f>
        <v>0</v>
      </c>
      <c r="F331" s="35" t="str">
        <f>VLOOKUP(A331,'Flybase batch'!$A:$E,3,FALSE)</f>
        <v>proteolysis</v>
      </c>
      <c r="G331" s="35" t="str">
        <f>VLOOKUP(A331,'Flybase batch'!$A:$E,4,FALSE)</f>
        <v>membrane integral to membrane</v>
      </c>
      <c r="H331" s="35" t="s">
        <v>13611</v>
      </c>
      <c r="I331" s="35" t="s">
        <v>15329</v>
      </c>
      <c r="J331" s="35" t="s">
        <v>9</v>
      </c>
      <c r="K331" s="30" t="str">
        <f>VLOOKUP(A331,'SignalP unique values'!A:D,2,FALSE)</f>
        <v>Y</v>
      </c>
      <c r="L331" s="30" t="str">
        <f>VLOOKUP(A331,'SignalP unique values'!A:D,3,FALSE)</f>
        <v>between 21 and 22</v>
      </c>
      <c r="M331" s="30" t="str">
        <f>VLOOKUP(A331,'SignalP unique values'!A:D,4,FALSE)</f>
        <v>STG-SPQ</v>
      </c>
      <c r="N331" s="26" t="s">
        <v>5967</v>
      </c>
      <c r="O331" s="28">
        <v>-1</v>
      </c>
      <c r="P331" s="27">
        <v>1</v>
      </c>
      <c r="Q331" s="28">
        <v>-1</v>
      </c>
      <c r="R331" s="28">
        <v>-1</v>
      </c>
      <c r="S331" s="25">
        <v>0</v>
      </c>
      <c r="T331" s="28">
        <v>-1</v>
      </c>
      <c r="U331" s="28">
        <v>-1</v>
      </c>
      <c r="V331" s="28">
        <v>-1</v>
      </c>
      <c r="W331" s="28">
        <v>-1</v>
      </c>
      <c r="X331" s="28">
        <v>-1</v>
      </c>
      <c r="Y331" s="25">
        <v>0</v>
      </c>
      <c r="Z331" s="28">
        <v>-1</v>
      </c>
      <c r="AA331" s="27">
        <v>1</v>
      </c>
      <c r="AB331" s="25">
        <v>0</v>
      </c>
      <c r="AC331" s="25" t="s">
        <v>8809</v>
      </c>
      <c r="AD331" s="28" t="s">
        <v>7575</v>
      </c>
      <c r="AE331" s="27" t="s">
        <v>8810</v>
      </c>
      <c r="AF331" s="28" t="s">
        <v>6674</v>
      </c>
      <c r="AG331" s="28" t="s">
        <v>7931</v>
      </c>
      <c r="AH331" s="25" t="s">
        <v>8811</v>
      </c>
      <c r="AI331" s="28" t="s">
        <v>8812</v>
      </c>
      <c r="AJ331" s="28" t="s">
        <v>8813</v>
      </c>
      <c r="AK331" s="28" t="s">
        <v>7934</v>
      </c>
      <c r="AL331" s="28" t="s">
        <v>7918</v>
      </c>
      <c r="AM331" s="28" t="s">
        <v>7732</v>
      </c>
      <c r="AN331" s="25" t="s">
        <v>8814</v>
      </c>
      <c r="AO331" s="28" t="s">
        <v>8089</v>
      </c>
      <c r="AP331" s="27" t="s">
        <v>8815</v>
      </c>
      <c r="AQ331" s="25" t="s">
        <v>8816</v>
      </c>
    </row>
    <row r="332" spans="1:43" ht="13.5" customHeight="1">
      <c r="A332" s="25" t="s">
        <v>470</v>
      </c>
      <c r="B332" s="26" t="str">
        <f>HYPERLINK("http://flybase.org/reports/"&amp;VLOOKUP(Table3[[#This Row],[gene]],'Flybqse ID for link'!A:B,2,FALSE)&amp;".html",Table3[[#This Row],[gene]])</f>
        <v>CG7279</v>
      </c>
      <c r="C332" s="25">
        <v>0</v>
      </c>
      <c r="D332" s="25" t="str">
        <f>VLOOKUP(A332,'Flybase batch'!$A:$E,2,FALSE)</f>
        <v>Lipase 1</v>
      </c>
      <c r="E332" s="25">
        <f>COUNTIF('Genes Expressed in larvae only'!A:A,Table3[[#This Row],[gene]])</f>
        <v>0</v>
      </c>
      <c r="F332" s="35" t="str">
        <f>VLOOKUP(A332,'Flybase batch'!$A:$E,3,FALSE)</f>
        <v>lipid metabolic process digestion</v>
      </c>
      <c r="G332" s="35" t="str">
        <f>VLOOKUP(A332,'Flybase batch'!$A:$E,4,FALSE)</f>
        <v>-</v>
      </c>
      <c r="H332" s="35" t="s">
        <v>13562</v>
      </c>
      <c r="I332" s="35" t="s">
        <v>15323</v>
      </c>
      <c r="J332" s="35" t="s">
        <v>9</v>
      </c>
      <c r="K332" s="30" t="str">
        <f>VLOOKUP(A332,'SignalP unique values'!A:D,2,FALSE)</f>
        <v>Y</v>
      </c>
      <c r="L332" s="30" t="str">
        <f>VLOOKUP(A332,'SignalP unique values'!A:D,3,FALSE)</f>
        <v>between 24 and 25</v>
      </c>
      <c r="M332" s="30" t="str">
        <f>VLOOKUP(A332,'SignalP unique values'!A:D,4,FALSE)</f>
        <v>IQG-QLI</v>
      </c>
      <c r="N332" s="26" t="s">
        <v>5989</v>
      </c>
      <c r="O332" s="28">
        <v>-1</v>
      </c>
      <c r="P332" s="25">
        <v>0</v>
      </c>
      <c r="Q332" s="25">
        <v>0</v>
      </c>
      <c r="R332" s="27">
        <v>1</v>
      </c>
      <c r="S332" s="25">
        <v>0</v>
      </c>
      <c r="T332" s="28">
        <v>-1</v>
      </c>
      <c r="U332" s="28">
        <v>-1</v>
      </c>
      <c r="V332" s="25">
        <v>0</v>
      </c>
      <c r="W332" s="25">
        <v>0</v>
      </c>
      <c r="X332" s="25">
        <v>0</v>
      </c>
      <c r="Y332" s="25">
        <v>0</v>
      </c>
      <c r="Z332" s="25">
        <v>0</v>
      </c>
      <c r="AA332" s="25">
        <v>0</v>
      </c>
      <c r="AB332" s="27">
        <v>1</v>
      </c>
      <c r="AC332" s="25" t="s">
        <v>7274</v>
      </c>
      <c r="AD332" s="28" t="s">
        <v>9218</v>
      </c>
      <c r="AE332" s="25" t="s">
        <v>12030</v>
      </c>
      <c r="AF332" s="25" t="s">
        <v>12031</v>
      </c>
      <c r="AG332" s="27" t="s">
        <v>12032</v>
      </c>
      <c r="AH332" s="25" t="s">
        <v>8589</v>
      </c>
      <c r="AI332" s="28" t="s">
        <v>12033</v>
      </c>
      <c r="AJ332" s="28" t="s">
        <v>7109</v>
      </c>
      <c r="AK332" s="25" t="s">
        <v>12034</v>
      </c>
      <c r="AL332" s="25" t="s">
        <v>11043</v>
      </c>
      <c r="AM332" s="25" t="s">
        <v>12035</v>
      </c>
      <c r="AN332" s="25" t="s">
        <v>10247</v>
      </c>
      <c r="AO332" s="25" t="s">
        <v>7301</v>
      </c>
      <c r="AP332" s="25" t="s">
        <v>12036</v>
      </c>
      <c r="AQ332" s="27" t="s">
        <v>12037</v>
      </c>
    </row>
    <row r="333" spans="1:43" ht="13.5" customHeight="1">
      <c r="A333" s="25" t="s">
        <v>571</v>
      </c>
      <c r="B333" s="26" t="str">
        <f>HYPERLINK("http://flybase.org/reports/"&amp;VLOOKUP(Table3[[#This Row],[gene]],'Flybqse ID for link'!A:B,2,FALSE)&amp;".html",Table3[[#This Row],[gene]])</f>
        <v>CG9806</v>
      </c>
      <c r="C333" s="25">
        <v>0</v>
      </c>
      <c r="D333" s="25" t="str">
        <f>VLOOKUP(A333,'Flybase batch'!$A:$E,2,FALSE)</f>
        <v>-</v>
      </c>
      <c r="E333" s="25">
        <f>COUNTIF('Genes Expressed in larvae only'!A:A,Table3[[#This Row],[gene]])</f>
        <v>0</v>
      </c>
      <c r="F333" s="35" t="str">
        <f>VLOOKUP(A333,'Flybase batch'!$A:$E,3,FALSE)</f>
        <v>proteolysis</v>
      </c>
      <c r="G333" s="35" t="str">
        <f>VLOOKUP(A333,'Flybase batch'!$A:$E,4,FALSE)</f>
        <v>-</v>
      </c>
      <c r="H333" s="35" t="s">
        <v>13571</v>
      </c>
      <c r="I333" s="35" t="s">
        <v>15310</v>
      </c>
      <c r="J333" s="35" t="s">
        <v>9</v>
      </c>
      <c r="K333" s="30" t="str">
        <f>VLOOKUP(A333,'SignalP unique values'!A:D,2,FALSE)</f>
        <v>Y</v>
      </c>
      <c r="L333" s="30" t="str">
        <f>VLOOKUP(A333,'SignalP unique values'!A:D,3,FALSE)</f>
        <v>between 22 and 23</v>
      </c>
      <c r="M333" s="30" t="str">
        <f>VLOOKUP(A333,'SignalP unique values'!A:D,4,FALSE)</f>
        <v>TGA-TAS</v>
      </c>
      <c r="N333" s="26" t="s">
        <v>6268</v>
      </c>
      <c r="O333" s="25">
        <v>0</v>
      </c>
      <c r="P333" s="25">
        <v>0</v>
      </c>
      <c r="Q333" s="25">
        <v>0</v>
      </c>
      <c r="R333" s="25">
        <v>0</v>
      </c>
      <c r="S333" s="25">
        <v>0</v>
      </c>
      <c r="T333" s="28">
        <v>-1</v>
      </c>
      <c r="U333" s="25">
        <v>0</v>
      </c>
      <c r="V333" s="25">
        <v>0</v>
      </c>
      <c r="W333" s="27">
        <v>1</v>
      </c>
      <c r="X333" s="25">
        <v>0</v>
      </c>
      <c r="Y333" s="25">
        <v>0</v>
      </c>
      <c r="Z333" s="25">
        <v>0</v>
      </c>
      <c r="AA333" s="25">
        <v>0</v>
      </c>
      <c r="AB333" s="25">
        <v>0</v>
      </c>
      <c r="AC333" s="25" t="s">
        <v>13120</v>
      </c>
      <c r="AD333" s="25" t="s">
        <v>6537</v>
      </c>
      <c r="AE333" s="25" t="s">
        <v>7130</v>
      </c>
      <c r="AF333" s="25" t="s">
        <v>6999</v>
      </c>
      <c r="AG333" s="25" t="s">
        <v>8831</v>
      </c>
      <c r="AH333" s="25" t="s">
        <v>13121</v>
      </c>
      <c r="AI333" s="28" t="s">
        <v>9314</v>
      </c>
      <c r="AJ333" s="25" t="s">
        <v>8625</v>
      </c>
      <c r="AK333" s="25" t="s">
        <v>7172</v>
      </c>
      <c r="AL333" s="27" t="s">
        <v>13122</v>
      </c>
      <c r="AM333" s="25" t="s">
        <v>10632</v>
      </c>
      <c r="AN333" s="25" t="s">
        <v>9127</v>
      </c>
      <c r="AO333" s="25" t="s">
        <v>8663</v>
      </c>
      <c r="AP333" s="25" t="s">
        <v>13123</v>
      </c>
      <c r="AQ333" s="25" t="s">
        <v>13124</v>
      </c>
    </row>
    <row r="334" spans="1:43" ht="13.5" customHeight="1">
      <c r="A334" s="25" t="s">
        <v>287</v>
      </c>
      <c r="B334" s="26" t="str">
        <f>HYPERLINK("http://flybase.org/reports/"&amp;VLOOKUP(Table3[[#This Row],[gene]],'Flybqse ID for link'!A:B,2,FALSE)&amp;".html",Table3[[#This Row],[gene]])</f>
        <v>CG3903</v>
      </c>
      <c r="C334" s="25">
        <v>0</v>
      </c>
      <c r="D334" s="25" t="str">
        <f>VLOOKUP(A334,'Flybase batch'!$A:$E,2,FALSE)</f>
        <v>Gliotactin</v>
      </c>
      <c r="E334" s="25">
        <f>COUNTIF('Genes Expressed in larvae only'!A:A,Table3[[#This Row],[gene]])</f>
        <v>0</v>
      </c>
      <c r="F334" s="35" t="str">
        <f>VLOOKUP(A334,'Flybase batch'!$A:$E,3,FALSE)</f>
        <v>establishment of blood-nerve barrier maintenance of imaginal disc-derived wing hair orientation septate junction assembly female meiosis chromosome segregation regulation of tube size, open tracheal system synaptic target recognition border follicle cell migration</v>
      </c>
      <c r="G334" s="35" t="str">
        <f>VLOOKUP(A334,'Flybase batch'!$A:$E,4,FALSE)</f>
        <v>plasma membrane septate junction plasma membrane</v>
      </c>
      <c r="H334" s="35" t="s">
        <v>13538</v>
      </c>
      <c r="I334" s="35" t="s">
        <v>15315</v>
      </c>
      <c r="J334" s="35" t="s">
        <v>9</v>
      </c>
      <c r="K334" s="30" t="str">
        <f>VLOOKUP(A334,'SignalP unique values'!A:D,2,FALSE)</f>
        <v>Y</v>
      </c>
      <c r="L334" s="30" t="str">
        <f>VLOOKUP(A334,'SignalP unique values'!A:D,3,FALSE)</f>
        <v>between 30 and 31</v>
      </c>
      <c r="M334" s="30" t="str">
        <f>VLOOKUP(A334,'SignalP unique values'!A:D,4,FALSE)</f>
        <v>TRG-QTR</v>
      </c>
      <c r="N334" s="26" t="s">
        <v>5784</v>
      </c>
      <c r="O334" s="28">
        <v>-1</v>
      </c>
      <c r="P334" s="27">
        <v>1</v>
      </c>
      <c r="Q334" s="27">
        <v>1</v>
      </c>
      <c r="R334" s="28">
        <v>-1</v>
      </c>
      <c r="S334" s="27">
        <v>1</v>
      </c>
      <c r="T334" s="28">
        <v>-1</v>
      </c>
      <c r="U334" s="28">
        <v>-1</v>
      </c>
      <c r="V334" s="28">
        <v>-1</v>
      </c>
      <c r="W334" s="27">
        <v>1</v>
      </c>
      <c r="X334" s="28">
        <v>-1</v>
      </c>
      <c r="Y334" s="28">
        <v>-1</v>
      </c>
      <c r="Z334" s="28">
        <v>-1</v>
      </c>
      <c r="AA334" s="25">
        <v>0</v>
      </c>
      <c r="AB334" s="27">
        <v>1</v>
      </c>
      <c r="AC334" s="25" t="s">
        <v>10448</v>
      </c>
      <c r="AD334" s="28" t="s">
        <v>10449</v>
      </c>
      <c r="AE334" s="27" t="s">
        <v>10450</v>
      </c>
      <c r="AF334" s="27" t="s">
        <v>10451</v>
      </c>
      <c r="AG334" s="28" t="s">
        <v>10452</v>
      </c>
      <c r="AH334" s="27" t="s">
        <v>10453</v>
      </c>
      <c r="AI334" s="28" t="s">
        <v>10454</v>
      </c>
      <c r="AJ334" s="28" t="s">
        <v>10455</v>
      </c>
      <c r="AK334" s="28" t="s">
        <v>10456</v>
      </c>
      <c r="AL334" s="27" t="s">
        <v>10457</v>
      </c>
      <c r="AM334" s="28" t="s">
        <v>10458</v>
      </c>
      <c r="AN334" s="28" t="s">
        <v>10459</v>
      </c>
      <c r="AO334" s="28" t="s">
        <v>10460</v>
      </c>
      <c r="AP334" s="25" t="s">
        <v>10461</v>
      </c>
      <c r="AQ334" s="27" t="s">
        <v>10462</v>
      </c>
    </row>
    <row r="335" spans="1:43" ht="13.5" customHeight="1">
      <c r="A335" s="25" t="s">
        <v>35</v>
      </c>
      <c r="B335" s="26" t="str">
        <f>HYPERLINK("http://flybase.org/reports/"&amp;VLOOKUP(Table3[[#This Row],[gene]],'Flybqse ID for link'!A:B,2,FALSE)&amp;".html",Table3[[#This Row],[gene]])</f>
        <v>CG14745</v>
      </c>
      <c r="C335" s="25">
        <v>0</v>
      </c>
      <c r="D335" s="25" t="str">
        <f>VLOOKUP(A335,'Flybase batch'!$A:$E,2,FALSE)</f>
        <v>PGRP-SC2</v>
      </c>
      <c r="E335" s="25">
        <f>COUNTIF('Genes Expressed in larvae only'!A:A,Table3[[#This Row],[gene]])</f>
        <v>0</v>
      </c>
      <c r="F335" s="35" t="str">
        <f>VLOOKUP(A335,'Flybase batch'!$A:$E,3,FALSE)</f>
        <v>immune response defense response innate immune response peptidoglycan catabolic process negative regulation of innate immune response</v>
      </c>
      <c r="G335" s="35" t="str">
        <f>VLOOKUP(A335,'Flybase batch'!$A:$E,4,FALSE)</f>
        <v>extracellular region integral to plasma membrane extracellular region</v>
      </c>
      <c r="H335" s="35" t="s">
        <v>13588</v>
      </c>
      <c r="I335" s="35" t="s">
        <v>15328</v>
      </c>
      <c r="J335" s="35" t="s">
        <v>9</v>
      </c>
      <c r="K335" s="30" t="str">
        <f>VLOOKUP(A335,'SignalP unique values'!A:D,2,FALSE)</f>
        <v>Y</v>
      </c>
      <c r="L335" s="30" t="str">
        <f>VLOOKUP(A335,'SignalP unique values'!A:D,3,FALSE)</f>
        <v>between 20 and 21</v>
      </c>
      <c r="M335" s="30" t="str">
        <f>VLOOKUP(A335,'SignalP unique values'!A:D,4,FALSE)</f>
        <v>VLG-VTI</v>
      </c>
      <c r="N335" s="26" t="s">
        <v>5973</v>
      </c>
      <c r="O335" s="28">
        <v>-1</v>
      </c>
      <c r="P335" s="28">
        <v>-1</v>
      </c>
      <c r="Q335" s="28">
        <v>-1</v>
      </c>
      <c r="R335" s="27">
        <v>1</v>
      </c>
      <c r="S335" s="28">
        <v>-1</v>
      </c>
      <c r="T335" s="28">
        <v>-1</v>
      </c>
      <c r="U335" s="28">
        <v>-1</v>
      </c>
      <c r="V335" s="28">
        <v>-1</v>
      </c>
      <c r="W335" s="28">
        <v>-1</v>
      </c>
      <c r="X335" s="28">
        <v>-1</v>
      </c>
      <c r="Y335" s="28">
        <v>-1</v>
      </c>
      <c r="Z335" s="28">
        <v>-1</v>
      </c>
      <c r="AA335" s="28">
        <v>-1</v>
      </c>
      <c r="AB335" s="28">
        <v>-1</v>
      </c>
      <c r="AC335" s="25" t="s">
        <v>8134</v>
      </c>
      <c r="AD335" s="28" t="s">
        <v>8135</v>
      </c>
      <c r="AE335" s="28" t="s">
        <v>8136</v>
      </c>
      <c r="AF335" s="28" t="s">
        <v>8137</v>
      </c>
      <c r="AG335" s="27" t="s">
        <v>8138</v>
      </c>
      <c r="AH335" s="28" t="s">
        <v>8139</v>
      </c>
      <c r="AI335" s="28" t="s">
        <v>8140</v>
      </c>
      <c r="AJ335" s="28" t="s">
        <v>8141</v>
      </c>
      <c r="AK335" s="28" t="s">
        <v>8142</v>
      </c>
      <c r="AL335" s="28" t="s">
        <v>8143</v>
      </c>
      <c r="AM335" s="28" t="s">
        <v>8144</v>
      </c>
      <c r="AN335" s="28" t="s">
        <v>8145</v>
      </c>
      <c r="AO335" s="28" t="s">
        <v>8146</v>
      </c>
      <c r="AP335" s="28" t="s">
        <v>8147</v>
      </c>
      <c r="AQ335" s="28" t="s">
        <v>8148</v>
      </c>
    </row>
    <row r="336" spans="1:43" ht="13.5" customHeight="1">
      <c r="A336" s="25" t="s">
        <v>1193</v>
      </c>
      <c r="B336" s="26" t="str">
        <f>HYPERLINK("http://flybase.org/reports/"&amp;VLOOKUP(Table3[[#This Row],[gene]],'Flybqse ID for link'!A:B,2,FALSE)&amp;".html",Table3[[#This Row],[gene]])</f>
        <v>CG2071</v>
      </c>
      <c r="C336" s="25">
        <v>0</v>
      </c>
      <c r="D336" s="25" t="str">
        <f>VLOOKUP(A336,'Flybase batch'!$A:$E,2,FALSE)</f>
        <v>Serine protease 6</v>
      </c>
      <c r="E336" s="25">
        <f>COUNTIF('Genes Expressed in larvae only'!A:A,Table3[[#This Row],[gene]])</f>
        <v>0</v>
      </c>
      <c r="F336" s="35" t="str">
        <f>VLOOKUP(A336,'Flybase batch'!$A:$E,3,FALSE)</f>
        <v>proteolysis</v>
      </c>
      <c r="G336" s="35" t="str">
        <f>VLOOKUP(A336,'Flybase batch'!$A:$E,4,FALSE)</f>
        <v>-</v>
      </c>
      <c r="H336" s="35" t="s">
        <v>13621</v>
      </c>
      <c r="I336" s="35" t="s">
        <v>15332</v>
      </c>
      <c r="J336" s="35" t="s">
        <v>13842</v>
      </c>
      <c r="K336" s="30" t="str">
        <f>VLOOKUP(A336,'SignalP unique values'!A:D,2,FALSE)</f>
        <v>Y</v>
      </c>
      <c r="L336" s="30" t="str">
        <f>VLOOKUP(A336,'SignalP unique values'!A:D,3,FALSE)</f>
        <v>between 23 and 24</v>
      </c>
      <c r="M336" s="30" t="str">
        <f>VLOOKUP(A336,'SignalP unique values'!A:D,4,FALSE)</f>
        <v>VQS-APG</v>
      </c>
      <c r="N336" s="26" t="s">
        <v>6339</v>
      </c>
      <c r="O336" s="28">
        <v>-1</v>
      </c>
      <c r="P336" s="28">
        <v>-1</v>
      </c>
      <c r="Q336" s="28">
        <v>-1</v>
      </c>
      <c r="R336" s="27">
        <v>1</v>
      </c>
      <c r="S336" s="27">
        <v>1</v>
      </c>
      <c r="T336" s="28">
        <v>-1</v>
      </c>
      <c r="U336" s="28">
        <v>-1</v>
      </c>
      <c r="V336" s="28">
        <v>-1</v>
      </c>
      <c r="W336" s="28">
        <v>-1</v>
      </c>
      <c r="X336" s="28">
        <v>-1</v>
      </c>
      <c r="Y336" s="28">
        <v>-1</v>
      </c>
      <c r="Z336" s="28">
        <v>-1</v>
      </c>
      <c r="AA336" s="28">
        <v>-1</v>
      </c>
      <c r="AB336" s="28">
        <v>-1</v>
      </c>
      <c r="AC336" s="25" t="s">
        <v>9113</v>
      </c>
      <c r="AD336" s="28" t="s">
        <v>8245</v>
      </c>
      <c r="AE336" s="28" t="s">
        <v>6512</v>
      </c>
      <c r="AF336" s="28" t="s">
        <v>6512</v>
      </c>
      <c r="AG336" s="27" t="s">
        <v>9114</v>
      </c>
      <c r="AH336" s="27" t="s">
        <v>9115</v>
      </c>
      <c r="AI336" s="28" t="s">
        <v>9116</v>
      </c>
      <c r="AJ336" s="28" t="s">
        <v>9117</v>
      </c>
      <c r="AK336" s="28" t="s">
        <v>7290</v>
      </c>
      <c r="AL336" s="28" t="s">
        <v>6596</v>
      </c>
      <c r="AM336" s="28" t="s">
        <v>9118</v>
      </c>
      <c r="AN336" s="28" t="s">
        <v>9119</v>
      </c>
      <c r="AO336" s="28" t="s">
        <v>8624</v>
      </c>
      <c r="AP336" s="28" t="s">
        <v>9120</v>
      </c>
      <c r="AQ336" s="28" t="s">
        <v>9121</v>
      </c>
    </row>
    <row r="337" spans="1:43" ht="13.5" customHeight="1">
      <c r="A337" s="25" t="s">
        <v>1416</v>
      </c>
      <c r="B337" s="26" t="str">
        <f>HYPERLINK("http://flybase.org/reports/"&amp;VLOOKUP(Table3[[#This Row],[gene]],'Flybqse ID for link'!A:B,2,FALSE)&amp;".html",Table3[[#This Row],[gene]])</f>
        <v>CG6048</v>
      </c>
      <c r="C337" s="25">
        <v>0</v>
      </c>
      <c r="D337" s="25" t="str">
        <f>VLOOKUP(A337,'Flybase batch'!$A:$E,2,FALSE)</f>
        <v>-</v>
      </c>
      <c r="E337" s="25">
        <f>COUNTIF('Genes Expressed in larvae only'!A:A,Table3[[#This Row],[gene]])</f>
        <v>0</v>
      </c>
      <c r="F337" s="35" t="str">
        <f>VLOOKUP(A337,'Flybase batch'!$A:$E,3,FALSE)</f>
        <v>proteolysis</v>
      </c>
      <c r="G337" s="35" t="str">
        <f>VLOOKUP(A337,'Flybase batch'!$A:$E,4,FALSE)</f>
        <v>-</v>
      </c>
      <c r="H337" s="35" t="s">
        <v>13531</v>
      </c>
      <c r="I337" s="35" t="s">
        <v>15321</v>
      </c>
      <c r="J337" s="35" t="s">
        <v>13842</v>
      </c>
      <c r="K337" s="30" t="str">
        <f>VLOOKUP(A337,'SignalP unique values'!A:D,2,FALSE)</f>
        <v>Y</v>
      </c>
      <c r="L337" s="30" t="str">
        <f>VLOOKUP(A337,'SignalP unique values'!A:D,3,FALSE)</f>
        <v>between 23 and 24</v>
      </c>
      <c r="M337" s="30" t="str">
        <f>VLOOKUP(A337,'SignalP unique values'!A:D,4,FALSE)</f>
        <v>LRG-ATT</v>
      </c>
      <c r="N337" s="26" t="s">
        <v>6277</v>
      </c>
      <c r="O337" s="28">
        <v>-1</v>
      </c>
      <c r="P337" s="28">
        <v>-1</v>
      </c>
      <c r="Q337" s="28">
        <v>-1</v>
      </c>
      <c r="R337" s="27">
        <v>1</v>
      </c>
      <c r="S337" s="25">
        <v>0</v>
      </c>
      <c r="T337" s="28">
        <v>-1</v>
      </c>
      <c r="U337" s="28">
        <v>-1</v>
      </c>
      <c r="V337" s="28">
        <v>-1</v>
      </c>
      <c r="W337" s="28">
        <v>-1</v>
      </c>
      <c r="X337" s="28">
        <v>-1</v>
      </c>
      <c r="Y337" s="28">
        <v>-1</v>
      </c>
      <c r="Z337" s="28">
        <v>-1</v>
      </c>
      <c r="AA337" s="28">
        <v>-1</v>
      </c>
      <c r="AB337" s="28">
        <v>-1</v>
      </c>
      <c r="AC337" s="25" t="s">
        <v>11475</v>
      </c>
      <c r="AD337" s="28" t="s">
        <v>6926</v>
      </c>
      <c r="AE337" s="28" t="s">
        <v>11476</v>
      </c>
      <c r="AF337" s="28" t="s">
        <v>7397</v>
      </c>
      <c r="AG337" s="27" t="s">
        <v>11477</v>
      </c>
      <c r="AH337" s="25" t="s">
        <v>11478</v>
      </c>
      <c r="AI337" s="28" t="s">
        <v>8911</v>
      </c>
      <c r="AJ337" s="28" t="s">
        <v>7532</v>
      </c>
      <c r="AK337" s="28" t="s">
        <v>6560</v>
      </c>
      <c r="AL337" s="28" t="s">
        <v>8591</v>
      </c>
      <c r="AM337" s="28" t="s">
        <v>11479</v>
      </c>
      <c r="AN337" s="28" t="s">
        <v>11480</v>
      </c>
      <c r="AO337" s="28" t="s">
        <v>7008</v>
      </c>
      <c r="AP337" s="28" t="s">
        <v>11481</v>
      </c>
      <c r="AQ337" s="28" t="s">
        <v>11482</v>
      </c>
    </row>
    <row r="338" spans="1:43" ht="13.5" customHeight="1">
      <c r="A338" s="25" t="s">
        <v>601</v>
      </c>
      <c r="B338" s="26" t="str">
        <f>HYPERLINK("http://flybase.org/reports/"&amp;VLOOKUP(Table3[[#This Row],[gene]],'Flybqse ID for link'!A:B,2,FALSE)&amp;".html",Table3[[#This Row],[gene]])</f>
        <v>CG31926</v>
      </c>
      <c r="C338" s="25">
        <v>0</v>
      </c>
      <c r="D338" s="25" t="str">
        <f>VLOOKUP(A338,'Flybase batch'!$A:$E,2,FALSE)</f>
        <v>-</v>
      </c>
      <c r="E338" s="25">
        <f>COUNTIF('Genes Expressed in larvae only'!A:A,Table3[[#This Row],[gene]])</f>
        <v>0</v>
      </c>
      <c r="F338" s="35" t="str">
        <f>VLOOKUP(A338,'Flybase batch'!$A:$E,3,FALSE)</f>
        <v>proteolysis eggshell chorion assembly</v>
      </c>
      <c r="G338" s="35" t="str">
        <f>VLOOKUP(A338,'Flybase batch'!$A:$E,4,FALSE)</f>
        <v>chorion</v>
      </c>
      <c r="H338" s="35" t="s">
        <v>13594</v>
      </c>
      <c r="I338" s="35" t="s">
        <v>15311</v>
      </c>
      <c r="J338" s="35" t="s">
        <v>9</v>
      </c>
      <c r="K338" s="30" t="str">
        <f>VLOOKUP(A338,'SignalP unique values'!A:D,2,FALSE)</f>
        <v>Y</v>
      </c>
      <c r="L338" s="30" t="str">
        <f>VLOOKUP(A338,'SignalP unique values'!A:D,3,FALSE)</f>
        <v>between 27 and 28</v>
      </c>
      <c r="M338" s="30" t="str">
        <f>VLOOKUP(A338,'SignalP unique values'!A:D,4,FALSE)</f>
        <v>AEA-RKR</v>
      </c>
      <c r="N338" s="26" t="s">
        <v>6285</v>
      </c>
      <c r="O338" s="25">
        <v>0</v>
      </c>
      <c r="P338" s="25">
        <v>0</v>
      </c>
      <c r="Q338" s="25">
        <v>0</v>
      </c>
      <c r="R338" s="25">
        <v>0</v>
      </c>
      <c r="S338" s="25">
        <v>0</v>
      </c>
      <c r="T338" s="28">
        <v>-1</v>
      </c>
      <c r="U338" s="27">
        <v>1</v>
      </c>
      <c r="V338" s="25">
        <v>0</v>
      </c>
      <c r="W338" s="25">
        <v>0</v>
      </c>
      <c r="X338" s="28">
        <v>-1</v>
      </c>
      <c r="Y338" s="25">
        <v>0</v>
      </c>
      <c r="Z338" s="28">
        <v>-1</v>
      </c>
      <c r="AA338" s="25">
        <v>0</v>
      </c>
      <c r="AB338" s="25">
        <v>0</v>
      </c>
      <c r="AC338" s="25" t="s">
        <v>9795</v>
      </c>
      <c r="AD338" s="25" t="s">
        <v>7883</v>
      </c>
      <c r="AE338" s="25" t="s">
        <v>8913</v>
      </c>
      <c r="AF338" s="25" t="s">
        <v>8021</v>
      </c>
      <c r="AG338" s="25" t="s">
        <v>9796</v>
      </c>
      <c r="AH338" s="25" t="s">
        <v>6468</v>
      </c>
      <c r="AI338" s="28" t="s">
        <v>9797</v>
      </c>
      <c r="AJ338" s="27" t="s">
        <v>9798</v>
      </c>
      <c r="AK338" s="25" t="s">
        <v>9799</v>
      </c>
      <c r="AL338" s="25" t="s">
        <v>8084</v>
      </c>
      <c r="AM338" s="28" t="s">
        <v>8948</v>
      </c>
      <c r="AN338" s="25" t="s">
        <v>9800</v>
      </c>
      <c r="AO338" s="28" t="s">
        <v>7044</v>
      </c>
      <c r="AP338" s="25" t="s">
        <v>9801</v>
      </c>
      <c r="AQ338" s="25" t="s">
        <v>9802</v>
      </c>
    </row>
    <row r="339" spans="1:43" ht="13.5" customHeight="1">
      <c r="A339" s="25" t="s">
        <v>490</v>
      </c>
      <c r="B339" s="26" t="str">
        <f>HYPERLINK("http://flybase.org/reports/"&amp;VLOOKUP(Table3[[#This Row],[gene]],'Flybqse ID for link'!A:B,2,FALSE)&amp;".html",Table3[[#This Row],[gene]])</f>
        <v>CG11956</v>
      </c>
      <c r="C339" s="25">
        <v>0</v>
      </c>
      <c r="D339" s="25" t="str">
        <f>VLOOKUP(A339,'Flybase batch'!$A:$E,2,FALSE)</f>
        <v>SP1029</v>
      </c>
      <c r="E339" s="25">
        <f>COUNTIF('Genes Expressed in larvae only'!A:A,Table3[[#This Row],[gene]])</f>
        <v>0</v>
      </c>
      <c r="F339" s="35" t="str">
        <f>VLOOKUP(A339,'Flybase batch'!$A:$E,3,FALSE)</f>
        <v>lateral inhibition proteolysis</v>
      </c>
      <c r="G339" s="35" t="str">
        <f>VLOOKUP(A339,'Flybase batch'!$A:$E,4,FALSE)</f>
        <v>-</v>
      </c>
      <c r="H339" s="35" t="s">
        <v>13572</v>
      </c>
      <c r="I339" s="35" t="s">
        <v>15310</v>
      </c>
      <c r="J339" s="35" t="s">
        <v>9</v>
      </c>
      <c r="K339" s="30" t="str">
        <f>VLOOKUP(A339,'SignalP unique values'!A:D,2,FALSE)</f>
        <v>Y</v>
      </c>
      <c r="L339" s="30" t="str">
        <f>VLOOKUP(A339,'SignalP unique values'!A:D,3,FALSE)</f>
        <v>between 18 and 19</v>
      </c>
      <c r="M339" s="30" t="str">
        <f>VLOOKUP(A339,'SignalP unique values'!A:D,4,FALSE)</f>
        <v>ATA-DSS</v>
      </c>
      <c r="N339" s="26" t="s">
        <v>6309</v>
      </c>
      <c r="O339" s="27">
        <v>1</v>
      </c>
      <c r="P339" s="25">
        <v>0</v>
      </c>
      <c r="Q339" s="27">
        <v>1</v>
      </c>
      <c r="R339" s="28">
        <v>-1</v>
      </c>
      <c r="S339" s="27">
        <v>1</v>
      </c>
      <c r="T339" s="28">
        <v>-1</v>
      </c>
      <c r="U339" s="27">
        <v>1</v>
      </c>
      <c r="V339" s="28">
        <v>-1</v>
      </c>
      <c r="W339" s="28">
        <v>-1</v>
      </c>
      <c r="X339" s="28">
        <v>-1</v>
      </c>
      <c r="Y339" s="28">
        <v>-1</v>
      </c>
      <c r="Z339" s="27">
        <v>1</v>
      </c>
      <c r="AA339" s="28">
        <v>-1</v>
      </c>
      <c r="AB339" s="28">
        <v>-1</v>
      </c>
      <c r="AC339" s="25" t="s">
        <v>7489</v>
      </c>
      <c r="AD339" s="27" t="s">
        <v>7490</v>
      </c>
      <c r="AE339" s="25" t="s">
        <v>7491</v>
      </c>
      <c r="AF339" s="27" t="s">
        <v>7492</v>
      </c>
      <c r="AG339" s="28" t="s">
        <v>7264</v>
      </c>
      <c r="AH339" s="27" t="s">
        <v>7493</v>
      </c>
      <c r="AI339" s="28" t="s">
        <v>7019</v>
      </c>
      <c r="AJ339" s="27" t="s">
        <v>7494</v>
      </c>
      <c r="AK339" s="28" t="s">
        <v>7495</v>
      </c>
      <c r="AL339" s="28" t="s">
        <v>7196</v>
      </c>
      <c r="AM339" s="28" t="s">
        <v>6476</v>
      </c>
      <c r="AN339" s="28" t="s">
        <v>7496</v>
      </c>
      <c r="AO339" s="27" t="s">
        <v>7497</v>
      </c>
      <c r="AP339" s="28" t="s">
        <v>7498</v>
      </c>
      <c r="AQ339" s="28" t="s">
        <v>6921</v>
      </c>
    </row>
    <row r="340" spans="1:43" ht="13.5" customHeight="1">
      <c r="A340" s="25" t="s">
        <v>1056</v>
      </c>
      <c r="B340" s="26" t="str">
        <f>HYPERLINK("http://flybase.org/reports/"&amp;VLOOKUP(Table3[[#This Row],[gene]],'Flybqse ID for link'!A:B,2,FALSE)&amp;".html",Table3[[#This Row],[gene]])</f>
        <v>CG12385</v>
      </c>
      <c r="C340" s="25">
        <v>0</v>
      </c>
      <c r="D340" s="25" t="str">
        <f>VLOOKUP(A340,'Flybase batch'!$A:$E,2,FALSE)</f>
        <v>thetaTrypsin</v>
      </c>
      <c r="E340" s="25">
        <f>COUNTIF('Genes Expressed in larvae only'!A:A,Table3[[#This Row],[gene]])</f>
        <v>0</v>
      </c>
      <c r="F340" s="35" t="str">
        <f>VLOOKUP(A340,'Flybase batch'!$A:$E,3,FALSE)</f>
        <v>proteolysis</v>
      </c>
      <c r="G340" s="35" t="str">
        <f>VLOOKUP(A340,'Flybase batch'!$A:$E,4,FALSE)</f>
        <v>extracellular region</v>
      </c>
      <c r="H340" s="35" t="s">
        <v>13531</v>
      </c>
      <c r="I340" s="35" t="s">
        <v>15321</v>
      </c>
      <c r="J340" s="35" t="s">
        <v>13842</v>
      </c>
      <c r="K340" s="30" t="str">
        <f>VLOOKUP(A340,'SignalP unique values'!A:D,2,FALSE)</f>
        <v>Y</v>
      </c>
      <c r="L340" s="30" t="str">
        <f>VLOOKUP(A340,'SignalP unique values'!A:D,3,FALSE)</f>
        <v>between 18 and 19</v>
      </c>
      <c r="M340" s="30" t="str">
        <f>VLOOKUP(A340,'SignalP unique values'!A:D,4,FALSE)</f>
        <v>ACA-GTV</v>
      </c>
      <c r="N340" s="26" t="s">
        <v>5737</v>
      </c>
      <c r="O340" s="28">
        <v>-1</v>
      </c>
      <c r="P340" s="28">
        <v>-1</v>
      </c>
      <c r="Q340" s="28">
        <v>-1</v>
      </c>
      <c r="R340" s="27">
        <v>1</v>
      </c>
      <c r="S340" s="28">
        <v>-1</v>
      </c>
      <c r="T340" s="28">
        <v>-1</v>
      </c>
      <c r="U340" s="28">
        <v>-1</v>
      </c>
      <c r="V340" s="28">
        <v>-1</v>
      </c>
      <c r="W340" s="28">
        <v>-1</v>
      </c>
      <c r="X340" s="28">
        <v>-1</v>
      </c>
      <c r="Y340" s="28">
        <v>-1</v>
      </c>
      <c r="Z340" s="28">
        <v>-1</v>
      </c>
      <c r="AA340" s="28">
        <v>-1</v>
      </c>
      <c r="AB340" s="28">
        <v>-1</v>
      </c>
      <c r="AC340" s="25" t="s">
        <v>7607</v>
      </c>
      <c r="AD340" s="28" t="s">
        <v>6604</v>
      </c>
      <c r="AE340" s="28" t="s">
        <v>7608</v>
      </c>
      <c r="AF340" s="28" t="s">
        <v>7609</v>
      </c>
      <c r="AG340" s="27" t="s">
        <v>7610</v>
      </c>
      <c r="AH340" s="28" t="s">
        <v>7611</v>
      </c>
      <c r="AI340" s="28" t="s">
        <v>7612</v>
      </c>
      <c r="AJ340" s="28" t="s">
        <v>7613</v>
      </c>
      <c r="AK340" s="28" t="s">
        <v>6967</v>
      </c>
      <c r="AL340" s="28" t="s">
        <v>7614</v>
      </c>
      <c r="AM340" s="28" t="s">
        <v>7615</v>
      </c>
      <c r="AN340" s="28" t="s">
        <v>7616</v>
      </c>
      <c r="AO340" s="28" t="s">
        <v>7166</v>
      </c>
      <c r="AP340" s="28" t="s">
        <v>7617</v>
      </c>
      <c r="AQ340" s="28" t="s">
        <v>7618</v>
      </c>
    </row>
    <row r="341" spans="1:43" ht="13.5" customHeight="1">
      <c r="A341" s="25" t="s">
        <v>1265</v>
      </c>
      <c r="B341" s="26" t="str">
        <f>HYPERLINK("http://flybase.org/reports/"&amp;VLOOKUP(Table3[[#This Row],[gene]],'Flybqse ID for link'!A:B,2,FALSE)&amp;".html",Table3[[#This Row],[gene]])</f>
        <v>CG31265</v>
      </c>
      <c r="C341" s="25">
        <v>0</v>
      </c>
      <c r="D341" s="25" t="str">
        <f>VLOOKUP(A341,'Flybase batch'!$A:$E,2,FALSE)</f>
        <v>-</v>
      </c>
      <c r="E341" s="25">
        <f>COUNTIF('Genes Expressed in larvae only'!A:A,Table3[[#This Row],[gene]])</f>
        <v>0</v>
      </c>
      <c r="F341" s="35" t="str">
        <f>VLOOKUP(A341,'Flybase batch'!$A:$E,3,FALSE)</f>
        <v>proteolysis</v>
      </c>
      <c r="G341" s="35" t="str">
        <f>VLOOKUP(A341,'Flybase batch'!$A:$E,4,FALSE)</f>
        <v>-</v>
      </c>
      <c r="H341" s="35" t="s">
        <v>13531</v>
      </c>
      <c r="I341" s="35" t="s">
        <v>15321</v>
      </c>
      <c r="J341" s="35" t="s">
        <v>14084</v>
      </c>
      <c r="K341" s="30" t="str">
        <f>VLOOKUP(A341,'SignalP unique values'!A:D,2,FALSE)</f>
        <v>Y</v>
      </c>
      <c r="L341" s="30" t="str">
        <f>VLOOKUP(A341,'SignalP unique values'!A:D,3,FALSE)</f>
        <v>between 22 and 23</v>
      </c>
      <c r="M341" s="30" t="str">
        <f>VLOOKUP(A341,'SignalP unique values'!A:D,4,FALSE)</f>
        <v>CES-KRI</v>
      </c>
      <c r="N341" s="26" t="s">
        <v>6230</v>
      </c>
      <c r="O341" s="28">
        <v>-1</v>
      </c>
      <c r="P341" s="28">
        <v>-1</v>
      </c>
      <c r="Q341" s="28">
        <v>-1</v>
      </c>
      <c r="R341" s="27">
        <v>1</v>
      </c>
      <c r="S341" s="25">
        <v>0</v>
      </c>
      <c r="T341" s="28">
        <v>-1</v>
      </c>
      <c r="U341" s="28">
        <v>-1</v>
      </c>
      <c r="V341" s="28">
        <v>-1</v>
      </c>
      <c r="W341" s="28">
        <v>-1</v>
      </c>
      <c r="X341" s="28">
        <v>-1</v>
      </c>
      <c r="Y341" s="28">
        <v>-1</v>
      </c>
      <c r="Z341" s="28">
        <v>-1</v>
      </c>
      <c r="AA341" s="28">
        <v>-1</v>
      </c>
      <c r="AB341" s="28">
        <v>-1</v>
      </c>
      <c r="AC341" s="25" t="s">
        <v>9604</v>
      </c>
      <c r="AD341" s="28" t="s">
        <v>7387</v>
      </c>
      <c r="AE341" s="28" t="s">
        <v>8206</v>
      </c>
      <c r="AF341" s="28" t="s">
        <v>6803</v>
      </c>
      <c r="AG341" s="27" t="s">
        <v>9605</v>
      </c>
      <c r="AH341" s="25" t="s">
        <v>9606</v>
      </c>
      <c r="AI341" s="28" t="s">
        <v>9607</v>
      </c>
      <c r="AJ341" s="28" t="s">
        <v>6464</v>
      </c>
      <c r="AK341" s="28" t="s">
        <v>6425</v>
      </c>
      <c r="AL341" s="28" t="s">
        <v>6425</v>
      </c>
      <c r="AM341" s="28" t="s">
        <v>6425</v>
      </c>
      <c r="AN341" s="28" t="s">
        <v>6553</v>
      </c>
      <c r="AO341" s="28" t="s">
        <v>7483</v>
      </c>
      <c r="AP341" s="28" t="s">
        <v>6647</v>
      </c>
      <c r="AQ341" s="28" t="s">
        <v>9608</v>
      </c>
    </row>
    <row r="342" spans="1:43" ht="13.5" customHeight="1">
      <c r="A342" s="25" t="s">
        <v>145</v>
      </c>
      <c r="B342" s="26" t="str">
        <f>HYPERLINK("http://flybase.org/reports/"&amp;VLOOKUP(Table3[[#This Row],[gene]],'Flybqse ID for link'!A:B,2,FALSE)&amp;".html",Table3[[#This Row],[gene]])</f>
        <v>CG8696</v>
      </c>
      <c r="C342" s="25">
        <v>0</v>
      </c>
      <c r="D342" s="25" t="str">
        <f>VLOOKUP(A342,'Flybase batch'!$A:$E,2,FALSE)</f>
        <v>Maltase A1</v>
      </c>
      <c r="E342" s="25">
        <f>COUNTIF('Genes Expressed in larvae only'!A:A,Table3[[#This Row],[gene]])</f>
        <v>0</v>
      </c>
      <c r="F342" s="35" t="str">
        <f>VLOOKUP(A342,'Flybase batch'!$A:$E,3,FALSE)</f>
        <v>glucose metabolic process carbohydrate metabolic process</v>
      </c>
      <c r="G342" s="35" t="str">
        <f>VLOOKUP(A342,'Flybase batch'!$A:$E,4,FALSE)</f>
        <v>-</v>
      </c>
      <c r="H342" s="35" t="s">
        <v>13724</v>
      </c>
      <c r="I342" s="35" t="s">
        <v>15306</v>
      </c>
      <c r="J342" s="35" t="s">
        <v>9</v>
      </c>
      <c r="K342" s="30" t="str">
        <f>VLOOKUP(A342,'SignalP unique values'!A:D,2,FALSE)</f>
        <v>Y</v>
      </c>
      <c r="L342" s="30" t="str">
        <f>VLOOKUP(A342,'SignalP unique values'!A:D,3,FALSE)</f>
        <v>between 19 and 20</v>
      </c>
      <c r="M342" s="30" t="str">
        <f>VLOOKUP(A342,'SignalP unique values'!A:D,4,FALSE)</f>
        <v>VGA-TEW</v>
      </c>
      <c r="N342" s="26" t="s">
        <v>6319</v>
      </c>
      <c r="O342" s="28">
        <v>-1</v>
      </c>
      <c r="P342" s="28">
        <v>-1</v>
      </c>
      <c r="Q342" s="28">
        <v>-1</v>
      </c>
      <c r="R342" s="27">
        <v>1</v>
      </c>
      <c r="S342" s="28">
        <v>-1</v>
      </c>
      <c r="T342" s="28">
        <v>-1</v>
      </c>
      <c r="U342" s="28">
        <v>-1</v>
      </c>
      <c r="V342" s="28">
        <v>-1</v>
      </c>
      <c r="W342" s="28">
        <v>-1</v>
      </c>
      <c r="X342" s="28">
        <v>-1</v>
      </c>
      <c r="Y342" s="28">
        <v>-1</v>
      </c>
      <c r="Z342" s="28">
        <v>-1</v>
      </c>
      <c r="AA342" s="28">
        <v>-1</v>
      </c>
      <c r="AB342" s="28">
        <v>-1</v>
      </c>
      <c r="AC342" s="25" t="s">
        <v>12606</v>
      </c>
      <c r="AD342" s="28" t="s">
        <v>9620</v>
      </c>
      <c r="AE342" s="28" t="s">
        <v>12607</v>
      </c>
      <c r="AF342" s="28" t="s">
        <v>7779</v>
      </c>
      <c r="AG342" s="27" t="s">
        <v>12608</v>
      </c>
      <c r="AH342" s="28" t="s">
        <v>12609</v>
      </c>
      <c r="AI342" s="28" t="s">
        <v>8760</v>
      </c>
      <c r="AJ342" s="28" t="s">
        <v>11208</v>
      </c>
      <c r="AK342" s="28" t="s">
        <v>12610</v>
      </c>
      <c r="AL342" s="28" t="s">
        <v>6522</v>
      </c>
      <c r="AM342" s="28" t="s">
        <v>7648</v>
      </c>
      <c r="AN342" s="28" t="s">
        <v>7000</v>
      </c>
      <c r="AO342" s="28" t="s">
        <v>6920</v>
      </c>
      <c r="AP342" s="28" t="s">
        <v>12611</v>
      </c>
      <c r="AQ342" s="28" t="s">
        <v>7784</v>
      </c>
    </row>
    <row r="343" spans="1:43" ht="13.5" customHeight="1">
      <c r="A343" s="25" t="s">
        <v>754</v>
      </c>
      <c r="B343" s="26" t="str">
        <f>HYPERLINK("http://flybase.org/reports/"&amp;VLOOKUP(Table3[[#This Row],[gene]],'Flybqse ID for link'!A:B,2,FALSE)&amp;".html",Table3[[#This Row],[gene]])</f>
        <v>CG8947</v>
      </c>
      <c r="C343" s="25">
        <v>0</v>
      </c>
      <c r="D343" s="25" t="str">
        <f>VLOOKUP(A343,'Flybase batch'!$A:$E,2,FALSE)</f>
        <v>26-29kD-proteinase</v>
      </c>
      <c r="E343" s="25">
        <f>COUNTIF('Genes Expressed in larvae only'!A:A,Table3[[#This Row],[gene]])</f>
        <v>0</v>
      </c>
      <c r="F343" s="35" t="str">
        <f>VLOOKUP(A343,'Flybase batch'!$A:$E,3,FALSE)</f>
        <v>proteolysis</v>
      </c>
      <c r="G343" s="35" t="str">
        <f>VLOOKUP(A343,'Flybase batch'!$A:$E,4,FALSE)</f>
        <v>lipid particle microtubule associated complex</v>
      </c>
      <c r="H343" s="35" t="s">
        <v>13553</v>
      </c>
      <c r="I343" s="35" t="s">
        <v>15319</v>
      </c>
      <c r="J343" s="35" t="s">
        <v>9</v>
      </c>
      <c r="K343" s="30" t="str">
        <f>VLOOKUP(A343,'SignalP unique values'!A:D,2,FALSE)</f>
        <v>Y</v>
      </c>
      <c r="L343" s="30" t="str">
        <f>VLOOKUP(A343,'SignalP unique values'!A:D,3,FALSE)</f>
        <v>between 19 and 20</v>
      </c>
      <c r="M343" s="30" t="str">
        <f>VLOOKUP(A343,'SignalP unique values'!A:D,4,FALSE)</f>
        <v>ANA-TNP</v>
      </c>
      <c r="N343" s="66"/>
      <c r="O343" s="66"/>
      <c r="P343" s="66"/>
      <c r="Q343" s="66"/>
      <c r="R343" s="66"/>
      <c r="S343" s="66"/>
      <c r="T343" s="66"/>
      <c r="U343" s="66"/>
      <c r="V343" s="66"/>
      <c r="W343" s="66"/>
      <c r="X343" s="66"/>
      <c r="Y343" s="66"/>
      <c r="Z343" s="66"/>
      <c r="AA343" s="66"/>
      <c r="AB343" s="66"/>
      <c r="AC343" s="66" t="e">
        <v>#N/A</v>
      </c>
      <c r="AD343" s="66" t="e">
        <v>#N/A</v>
      </c>
      <c r="AE343" s="66" t="e">
        <v>#N/A</v>
      </c>
      <c r="AF343" s="66" t="e">
        <v>#N/A</v>
      </c>
      <c r="AG343" s="66" t="e">
        <v>#N/A</v>
      </c>
      <c r="AH343" s="66" t="e">
        <v>#N/A</v>
      </c>
      <c r="AI343" s="66" t="e">
        <v>#N/A</v>
      </c>
      <c r="AJ343" s="66" t="e">
        <v>#N/A</v>
      </c>
      <c r="AK343" s="66" t="e">
        <v>#N/A</v>
      </c>
      <c r="AL343" s="66" t="e">
        <v>#N/A</v>
      </c>
      <c r="AM343" s="66" t="e">
        <v>#N/A</v>
      </c>
      <c r="AN343" s="66" t="e">
        <v>#N/A</v>
      </c>
      <c r="AO343" s="66" t="e">
        <v>#N/A</v>
      </c>
      <c r="AP343" s="66" t="e">
        <v>#N/A</v>
      </c>
      <c r="AQ343" s="66" t="e">
        <v>#N/A</v>
      </c>
    </row>
    <row r="344" spans="1:43" ht="13.5" customHeight="1">
      <c r="A344" s="25" t="s">
        <v>155</v>
      </c>
      <c r="B344" s="26" t="str">
        <f>HYPERLINK("http://flybase.org/reports/"&amp;VLOOKUP(Table3[[#This Row],[gene]],'Flybqse ID for link'!A:B,2,FALSE)&amp;".html",Table3[[#This Row],[gene]])</f>
        <v>CG1179</v>
      </c>
      <c r="C344" s="25">
        <v>0</v>
      </c>
      <c r="D344" s="25" t="str">
        <f>VLOOKUP(A344,'Flybase batch'!$A:$E,2,FALSE)</f>
        <v>Lysozyme B</v>
      </c>
      <c r="E344" s="25">
        <f>COUNTIF('Genes Expressed in larvae only'!A:A,Table3[[#This Row],[gene]])</f>
        <v>0</v>
      </c>
      <c r="F344" s="35" t="str">
        <f>VLOOKUP(A344,'Flybase batch'!$A:$E,3,FALSE)</f>
        <v>antimicrobial humoral response cell wall macromolecule catabolic process</v>
      </c>
      <c r="G344" s="35" t="str">
        <f>VLOOKUP(A344,'Flybase batch'!$A:$E,4,FALSE)</f>
        <v>-</v>
      </c>
      <c r="H344" s="35" t="s">
        <v>13565</v>
      </c>
      <c r="I344" s="35" t="s">
        <v>15324</v>
      </c>
      <c r="J344" s="35" t="s">
        <v>9</v>
      </c>
      <c r="K344" s="30" t="str">
        <f>VLOOKUP(A344,'SignalP unique values'!A:D,2,FALSE)</f>
        <v>Y</v>
      </c>
      <c r="L344" s="30" t="str">
        <f>VLOOKUP(A344,'SignalP unique values'!A:D,3,FALSE)</f>
        <v>between 18 and 19</v>
      </c>
      <c r="M344" s="30" t="str">
        <f>VLOOKUP(A344,'SignalP unique values'!A:D,4,FALSE)</f>
        <v>ALG-RTM</v>
      </c>
      <c r="N344" s="66"/>
      <c r="O344" s="66"/>
      <c r="P344" s="66"/>
      <c r="Q344" s="66"/>
      <c r="R344" s="66"/>
      <c r="S344" s="66"/>
      <c r="T344" s="66"/>
      <c r="U344" s="66"/>
      <c r="V344" s="66"/>
      <c r="W344" s="66"/>
      <c r="X344" s="66"/>
      <c r="Y344" s="66"/>
      <c r="Z344" s="66"/>
      <c r="AA344" s="66"/>
      <c r="AB344" s="66"/>
      <c r="AC344" s="66" t="e">
        <v>#N/A</v>
      </c>
      <c r="AD344" s="66" t="e">
        <v>#N/A</v>
      </c>
      <c r="AE344" s="66" t="e">
        <v>#N/A</v>
      </c>
      <c r="AF344" s="66" t="e">
        <v>#N/A</v>
      </c>
      <c r="AG344" s="66" t="e">
        <v>#N/A</v>
      </c>
      <c r="AH344" s="66" t="e">
        <v>#N/A</v>
      </c>
      <c r="AI344" s="66" t="e">
        <v>#N/A</v>
      </c>
      <c r="AJ344" s="66" t="e">
        <v>#N/A</v>
      </c>
      <c r="AK344" s="66" t="e">
        <v>#N/A</v>
      </c>
      <c r="AL344" s="66" t="e">
        <v>#N/A</v>
      </c>
      <c r="AM344" s="66" t="e">
        <v>#N/A</v>
      </c>
      <c r="AN344" s="66" t="e">
        <v>#N/A</v>
      </c>
      <c r="AO344" s="66" t="e">
        <v>#N/A</v>
      </c>
      <c r="AP344" s="66" t="e">
        <v>#N/A</v>
      </c>
      <c r="AQ344" s="66" t="e">
        <v>#N/A</v>
      </c>
    </row>
    <row r="345" spans="1:43" ht="13.5" customHeight="1">
      <c r="A345" s="25" t="s">
        <v>158</v>
      </c>
      <c r="B345" s="26" t="str">
        <f>HYPERLINK("http://flybase.org/reports/"&amp;VLOOKUP(Table3[[#This Row],[gene]],'Flybqse ID for link'!A:B,2,FALSE)&amp;".html",Table3[[#This Row],[gene]])</f>
        <v>CG1180</v>
      </c>
      <c r="C345" s="25">
        <v>0</v>
      </c>
      <c r="D345" s="25" t="str">
        <f>VLOOKUP(A345,'Flybase batch'!$A:$E,2,FALSE)</f>
        <v>Lysozyme E</v>
      </c>
      <c r="E345" s="25">
        <f>COUNTIF('Genes Expressed in larvae only'!A:A,Table3[[#This Row],[gene]])</f>
        <v>0</v>
      </c>
      <c r="F345" s="35" t="str">
        <f>VLOOKUP(A345,'Flybase batch'!$A:$E,3,FALSE)</f>
        <v>antimicrobial humoral response cell wall macromolecule catabolic process</v>
      </c>
      <c r="G345" s="35" t="str">
        <f>VLOOKUP(A345,'Flybase batch'!$A:$E,4,FALSE)</f>
        <v>-</v>
      </c>
      <c r="H345" s="35" t="s">
        <v>13565</v>
      </c>
      <c r="I345" s="35" t="s">
        <v>15324</v>
      </c>
      <c r="J345" s="35" t="s">
        <v>9</v>
      </c>
      <c r="K345" s="30" t="str">
        <f>VLOOKUP(A345,'SignalP unique values'!A:D,2,FALSE)</f>
        <v>Y</v>
      </c>
      <c r="L345" s="30" t="str">
        <f>VLOOKUP(A345,'SignalP unique values'!A:D,3,FALSE)</f>
        <v>between 18 and 19</v>
      </c>
      <c r="M345" s="30" t="str">
        <f>VLOOKUP(A345,'SignalP unique values'!A:D,4,FALSE)</f>
        <v>ALG-RTL</v>
      </c>
      <c r="N345" s="66"/>
      <c r="O345" s="66"/>
      <c r="P345" s="66"/>
      <c r="Q345" s="66"/>
      <c r="R345" s="66"/>
      <c r="S345" s="66"/>
      <c r="T345" s="66"/>
      <c r="U345" s="66"/>
      <c r="V345" s="66"/>
      <c r="W345" s="66"/>
      <c r="X345" s="66"/>
      <c r="Y345" s="66"/>
      <c r="Z345" s="66"/>
      <c r="AA345" s="66"/>
      <c r="AB345" s="66"/>
      <c r="AC345" s="66" t="e">
        <v>#N/A</v>
      </c>
      <c r="AD345" s="66" t="e">
        <v>#N/A</v>
      </c>
      <c r="AE345" s="66" t="e">
        <v>#N/A</v>
      </c>
      <c r="AF345" s="66" t="e">
        <v>#N/A</v>
      </c>
      <c r="AG345" s="66" t="e">
        <v>#N/A</v>
      </c>
      <c r="AH345" s="66" t="e">
        <v>#N/A</v>
      </c>
      <c r="AI345" s="66" t="e">
        <v>#N/A</v>
      </c>
      <c r="AJ345" s="66" t="e">
        <v>#N/A</v>
      </c>
      <c r="AK345" s="66" t="e">
        <v>#N/A</v>
      </c>
      <c r="AL345" s="66" t="e">
        <v>#N/A</v>
      </c>
      <c r="AM345" s="66" t="e">
        <v>#N/A</v>
      </c>
      <c r="AN345" s="66" t="e">
        <v>#N/A</v>
      </c>
      <c r="AO345" s="66" t="e">
        <v>#N/A</v>
      </c>
      <c r="AP345" s="66" t="e">
        <v>#N/A</v>
      </c>
      <c r="AQ345" s="66" t="e">
        <v>#N/A</v>
      </c>
    </row>
    <row r="346" spans="1:43" ht="13.5" customHeight="1">
      <c r="A346" s="25" t="s">
        <v>179</v>
      </c>
      <c r="B346" s="26" t="str">
        <f>HYPERLINK("http://flybase.org/reports/"&amp;VLOOKUP(Table3[[#This Row],[gene]],'Flybqse ID for link'!A:B,2,FALSE)&amp;".html",Table3[[#This Row],[gene]])</f>
        <v>CG9111</v>
      </c>
      <c r="C346" s="25">
        <v>0</v>
      </c>
      <c r="D346" s="25" t="str">
        <f>VLOOKUP(A346,'Flybase batch'!$A:$E,2,FALSE)</f>
        <v>Lysozyme C</v>
      </c>
      <c r="E346" s="25">
        <f>COUNTIF('Genes Expressed in larvae only'!A:A,Table3[[#This Row],[gene]])</f>
        <v>0</v>
      </c>
      <c r="F346" s="35" t="str">
        <f>VLOOKUP(A346,'Flybase batch'!$A:$E,3,FALSE)</f>
        <v>antimicrobial humoral response multicellular organism reproduction cell wall macromolecule catabolic process</v>
      </c>
      <c r="G346" s="35" t="str">
        <f>VLOOKUP(A346,'Flybase batch'!$A:$E,4,FALSE)</f>
        <v>extracellular space</v>
      </c>
      <c r="H346" s="35" t="s">
        <v>13565</v>
      </c>
      <c r="I346" s="35" t="s">
        <v>15324</v>
      </c>
      <c r="J346" s="35" t="s">
        <v>9</v>
      </c>
      <c r="K346" s="30" t="str">
        <f>VLOOKUP(A346,'SignalP unique values'!A:D,2,FALSE)</f>
        <v>Y</v>
      </c>
      <c r="L346" s="30" t="str">
        <f>VLOOKUP(A346,'SignalP unique values'!A:D,3,FALSE)</f>
        <v>between 18 and 19</v>
      </c>
      <c r="M346" s="30" t="str">
        <f>VLOOKUP(A346,'SignalP unique values'!A:D,4,FALSE)</f>
        <v>AFG-RTM</v>
      </c>
      <c r="N346" s="66"/>
      <c r="O346" s="66"/>
      <c r="P346" s="66"/>
      <c r="Q346" s="66"/>
      <c r="R346" s="66"/>
      <c r="S346" s="66"/>
      <c r="T346" s="66"/>
      <c r="U346" s="66"/>
      <c r="V346" s="66"/>
      <c r="W346" s="66"/>
      <c r="X346" s="66"/>
      <c r="Y346" s="66"/>
      <c r="Z346" s="66"/>
      <c r="AA346" s="66"/>
      <c r="AB346" s="66"/>
      <c r="AC346" s="66" t="e">
        <v>#N/A</v>
      </c>
      <c r="AD346" s="66" t="e">
        <v>#N/A</v>
      </c>
      <c r="AE346" s="66" t="e">
        <v>#N/A</v>
      </c>
      <c r="AF346" s="66" t="e">
        <v>#N/A</v>
      </c>
      <c r="AG346" s="66" t="e">
        <v>#N/A</v>
      </c>
      <c r="AH346" s="66" t="e">
        <v>#N/A</v>
      </c>
      <c r="AI346" s="66" t="e">
        <v>#N/A</v>
      </c>
      <c r="AJ346" s="66" t="e">
        <v>#N/A</v>
      </c>
      <c r="AK346" s="66" t="e">
        <v>#N/A</v>
      </c>
      <c r="AL346" s="66" t="e">
        <v>#N/A</v>
      </c>
      <c r="AM346" s="66" t="e">
        <v>#N/A</v>
      </c>
      <c r="AN346" s="66" t="e">
        <v>#N/A</v>
      </c>
      <c r="AO346" s="66" t="e">
        <v>#N/A</v>
      </c>
      <c r="AP346" s="66" t="e">
        <v>#N/A</v>
      </c>
      <c r="AQ346" s="66" t="e">
        <v>#N/A</v>
      </c>
    </row>
    <row r="347" spans="1:43" ht="13.5" customHeight="1">
      <c r="A347" s="25" t="s">
        <v>1199</v>
      </c>
      <c r="B347" s="26" t="str">
        <f>HYPERLINK("http://flybase.org/reports/"&amp;VLOOKUP(Table3[[#This Row],[gene]],'Flybqse ID for link'!A:B,2,FALSE)&amp;".html",Table3[[#This Row],[gene]])</f>
        <v>CG2229</v>
      </c>
      <c r="C347" s="25">
        <v>0</v>
      </c>
      <c r="D347" s="25" t="str">
        <f>VLOOKUP(A347,'Flybase batch'!$A:$E,2,FALSE)</f>
        <v>Jonah 99Fii</v>
      </c>
      <c r="E347" s="25">
        <f>COUNTIF('Genes Expressed in larvae only'!A:A,Table3[[#This Row],[gene]])</f>
        <v>0</v>
      </c>
      <c r="F347" s="35" t="str">
        <f>VLOOKUP(A347,'Flybase batch'!$A:$E,3,FALSE)</f>
        <v>proteolysis</v>
      </c>
      <c r="G347" s="35" t="str">
        <f>VLOOKUP(A347,'Flybase batch'!$A:$E,4,FALSE)</f>
        <v>-</v>
      </c>
      <c r="H347" s="35" t="s">
        <v>13542</v>
      </c>
      <c r="I347" s="35" t="s">
        <v>15321</v>
      </c>
      <c r="J347" s="35" t="s">
        <v>13842</v>
      </c>
      <c r="K347" s="30" t="str">
        <f>VLOOKUP(A347,'SignalP unique values'!A:D,2,FALSE)</f>
        <v>Y</v>
      </c>
      <c r="L347" s="30" t="str">
        <f>VLOOKUP(A347,'SignalP unique values'!A:D,3,FALSE)</f>
        <v>between 16 and 17</v>
      </c>
      <c r="M347" s="30" t="str">
        <f>VLOOKUP(A347,'SignalP unique values'!A:D,4,FALSE)</f>
        <v>ATA-IPT</v>
      </c>
      <c r="N347" s="66"/>
      <c r="O347" s="66"/>
      <c r="P347" s="66"/>
      <c r="Q347" s="66"/>
      <c r="R347" s="66"/>
      <c r="S347" s="66"/>
      <c r="T347" s="66"/>
      <c r="U347" s="66"/>
      <c r="V347" s="66"/>
      <c r="W347" s="66"/>
      <c r="X347" s="66"/>
      <c r="Y347" s="66"/>
      <c r="Z347" s="66"/>
      <c r="AA347" s="66"/>
      <c r="AB347" s="66"/>
      <c r="AC347" s="66" t="e">
        <v>#N/A</v>
      </c>
      <c r="AD347" s="66" t="e">
        <v>#N/A</v>
      </c>
      <c r="AE347" s="66" t="e">
        <v>#N/A</v>
      </c>
      <c r="AF347" s="66" t="e">
        <v>#N/A</v>
      </c>
      <c r="AG347" s="66" t="e">
        <v>#N/A</v>
      </c>
      <c r="AH347" s="66" t="e">
        <v>#N/A</v>
      </c>
      <c r="AI347" s="66" t="e">
        <v>#N/A</v>
      </c>
      <c r="AJ347" s="66" t="e">
        <v>#N/A</v>
      </c>
      <c r="AK347" s="66" t="e">
        <v>#N/A</v>
      </c>
      <c r="AL347" s="66" t="e">
        <v>#N/A</v>
      </c>
      <c r="AM347" s="66" t="e">
        <v>#N/A</v>
      </c>
      <c r="AN347" s="66" t="e">
        <v>#N/A</v>
      </c>
      <c r="AO347" s="66" t="e">
        <v>#N/A</v>
      </c>
      <c r="AP347" s="66" t="e">
        <v>#N/A</v>
      </c>
      <c r="AQ347" s="66" t="e">
        <v>#N/A</v>
      </c>
    </row>
    <row r="348" spans="1:43" ht="13.5" customHeight="1">
      <c r="A348" s="25" t="s">
        <v>1290</v>
      </c>
      <c r="B348" s="26" t="str">
        <f>HYPERLINK("http://flybase.org/reports/"&amp;VLOOKUP(Table3[[#This Row],[gene]],'Flybqse ID for link'!A:B,2,FALSE)&amp;".html",Table3[[#This Row],[gene]])</f>
        <v>CG32270</v>
      </c>
      <c r="C348" s="25">
        <v>0</v>
      </c>
      <c r="D348" s="25" t="str">
        <f>VLOOKUP(A348,'Flybase batch'!$A:$E,2,FALSE)</f>
        <v>-</v>
      </c>
      <c r="E348" s="25">
        <f>COUNTIF('Genes Expressed in larvae only'!A:A,Table3[[#This Row],[gene]])</f>
        <v>0</v>
      </c>
      <c r="F348" s="35" t="str">
        <f>VLOOKUP(A348,'Flybase batch'!$A:$E,3,FALSE)</f>
        <v>proteolysis</v>
      </c>
      <c r="G348" s="35" t="str">
        <f>VLOOKUP(A348,'Flybase batch'!$A:$E,4,FALSE)</f>
        <v>-</v>
      </c>
      <c r="H348" s="35" t="s">
        <v>13530</v>
      </c>
      <c r="I348" s="35" t="s">
        <v>15321</v>
      </c>
      <c r="J348" s="35" t="s">
        <v>13842</v>
      </c>
      <c r="K348" s="30" t="str">
        <f>VLOOKUP(A348,'SignalP unique values'!A:D,2,FALSE)</f>
        <v>Y</v>
      </c>
      <c r="L348" s="30" t="str">
        <f>VLOOKUP(A348,'SignalP unique values'!A:D,3,FALSE)</f>
        <v>between 20 and 21</v>
      </c>
      <c r="M348" s="30" t="str">
        <f>VLOOKUP(A348,'SignalP unique values'!A:D,4,FALSE)</f>
        <v>SVA-EEL</v>
      </c>
      <c r="N348" s="66"/>
      <c r="O348" s="66"/>
      <c r="P348" s="66"/>
      <c r="Q348" s="66"/>
      <c r="R348" s="66"/>
      <c r="S348" s="66"/>
      <c r="T348" s="66"/>
      <c r="U348" s="66"/>
      <c r="V348" s="66"/>
      <c r="W348" s="66"/>
      <c r="X348" s="66"/>
      <c r="Y348" s="66"/>
      <c r="Z348" s="66"/>
      <c r="AA348" s="66"/>
      <c r="AB348" s="66"/>
      <c r="AC348" s="66" t="e">
        <v>#N/A</v>
      </c>
      <c r="AD348" s="66" t="e">
        <v>#N/A</v>
      </c>
      <c r="AE348" s="66" t="e">
        <v>#N/A</v>
      </c>
      <c r="AF348" s="66" t="e">
        <v>#N/A</v>
      </c>
      <c r="AG348" s="66" t="e">
        <v>#N/A</v>
      </c>
      <c r="AH348" s="66" t="e">
        <v>#N/A</v>
      </c>
      <c r="AI348" s="66" t="e">
        <v>#N/A</v>
      </c>
      <c r="AJ348" s="66" t="e">
        <v>#N/A</v>
      </c>
      <c r="AK348" s="66" t="e">
        <v>#N/A</v>
      </c>
      <c r="AL348" s="66" t="e">
        <v>#N/A</v>
      </c>
      <c r="AM348" s="66" t="e">
        <v>#N/A</v>
      </c>
      <c r="AN348" s="66" t="e">
        <v>#N/A</v>
      </c>
      <c r="AO348" s="66" t="e">
        <v>#N/A</v>
      </c>
      <c r="AP348" s="66" t="e">
        <v>#N/A</v>
      </c>
      <c r="AQ348" s="66" t="e">
        <v>#N/A</v>
      </c>
    </row>
    <row r="349" spans="1:43" ht="13.5" customHeight="1">
      <c r="A349" s="25" t="s">
        <v>1076</v>
      </c>
      <c r="B349" s="26" t="str">
        <f>HYPERLINK("http://flybase.org/reports/"&amp;VLOOKUP(Table3[[#This Row],[gene]],'Flybqse ID for link'!A:B,2,FALSE)&amp;".html",Table3[[#This Row],[gene]])</f>
        <v>CG13430</v>
      </c>
      <c r="C349" s="25">
        <v>0</v>
      </c>
      <c r="D349" s="25" t="str">
        <f>VLOOKUP(A349,'Flybase batch'!$A:$E,2,FALSE)</f>
        <v>-</v>
      </c>
      <c r="E349" s="25">
        <f>COUNTIF('Genes Expressed in larvae only'!A:A,Table3[[#This Row],[gene]])</f>
        <v>0</v>
      </c>
      <c r="F349" s="35" t="str">
        <f>VLOOKUP(A349,'Flybase batch'!$A:$E,3,FALSE)</f>
        <v>proteolysis</v>
      </c>
      <c r="G349" s="35" t="str">
        <f>VLOOKUP(A349,'Flybase batch'!$A:$E,4,FALSE)</f>
        <v>-</v>
      </c>
      <c r="H349" s="35" t="s">
        <v>13531</v>
      </c>
      <c r="I349" s="35" t="s">
        <v>15321</v>
      </c>
      <c r="J349" s="35" t="s">
        <v>13842</v>
      </c>
      <c r="K349" s="30" t="str">
        <f>VLOOKUP(A349,'SignalP unique values'!A:D,2,FALSE)</f>
        <v>Y</v>
      </c>
      <c r="L349" s="30" t="str">
        <f>VLOOKUP(A349,'SignalP unique values'!A:D,3,FALSE)</f>
        <v>between 20 and 21</v>
      </c>
      <c r="M349" s="30" t="str">
        <f>VLOOKUP(A349,'SignalP unique values'!A:D,4,FALSE)</f>
        <v>SAA-QNS</v>
      </c>
      <c r="N349" s="66"/>
      <c r="O349" s="66"/>
      <c r="P349" s="66"/>
      <c r="Q349" s="66"/>
      <c r="R349" s="66"/>
      <c r="S349" s="66"/>
      <c r="T349" s="66"/>
      <c r="U349" s="66"/>
      <c r="V349" s="66"/>
      <c r="W349" s="66"/>
      <c r="X349" s="66"/>
      <c r="Y349" s="66"/>
      <c r="Z349" s="66"/>
      <c r="AA349" s="66"/>
      <c r="AB349" s="66"/>
      <c r="AC349" s="66" t="e">
        <v>#N/A</v>
      </c>
      <c r="AD349" s="66" t="e">
        <v>#N/A</v>
      </c>
      <c r="AE349" s="66" t="e">
        <v>#N/A</v>
      </c>
      <c r="AF349" s="66" t="e">
        <v>#N/A</v>
      </c>
      <c r="AG349" s="66" t="e">
        <v>#N/A</v>
      </c>
      <c r="AH349" s="66" t="e">
        <v>#N/A</v>
      </c>
      <c r="AI349" s="66" t="e">
        <v>#N/A</v>
      </c>
      <c r="AJ349" s="66" t="e">
        <v>#N/A</v>
      </c>
      <c r="AK349" s="66" t="e">
        <v>#N/A</v>
      </c>
      <c r="AL349" s="66" t="e">
        <v>#N/A</v>
      </c>
      <c r="AM349" s="66" t="e">
        <v>#N/A</v>
      </c>
      <c r="AN349" s="66" t="e">
        <v>#N/A</v>
      </c>
      <c r="AO349" s="66" t="e">
        <v>#N/A</v>
      </c>
      <c r="AP349" s="66" t="e">
        <v>#N/A</v>
      </c>
      <c r="AQ349" s="66" t="e">
        <v>#N/A</v>
      </c>
    </row>
    <row r="350" spans="1:43" ht="13.5" customHeight="1">
      <c r="A350" s="25" t="s">
        <v>1144</v>
      </c>
      <c r="B350" s="26" t="str">
        <f>HYPERLINK("http://flybase.org/reports/"&amp;VLOOKUP(Table3[[#This Row],[gene]],'Flybqse ID for link'!A:B,2,FALSE)&amp;".html",Table3[[#This Row],[gene]])</f>
        <v>CG17571</v>
      </c>
      <c r="C350" s="25">
        <v>0</v>
      </c>
      <c r="D350" s="25" t="str">
        <f>VLOOKUP(A350,'Flybase batch'!$A:$E,2,FALSE)</f>
        <v>-</v>
      </c>
      <c r="E350" s="25">
        <f>COUNTIF('Genes Expressed in larvae only'!A:A,Table3[[#This Row],[gene]])</f>
        <v>0</v>
      </c>
      <c r="F350" s="35" t="str">
        <f>VLOOKUP(A350,'Flybase batch'!$A:$E,3,FALSE)</f>
        <v>proteolysis</v>
      </c>
      <c r="G350" s="35" t="str">
        <f>VLOOKUP(A350,'Flybase batch'!$A:$E,4,FALSE)</f>
        <v>-</v>
      </c>
      <c r="H350" s="35" t="s">
        <v>13531</v>
      </c>
      <c r="I350" s="35" t="s">
        <v>15321</v>
      </c>
      <c r="J350" s="35" t="s">
        <v>13842</v>
      </c>
      <c r="K350" s="30" t="str">
        <f>VLOOKUP(A350,'SignalP unique values'!A:D,2,FALSE)</f>
        <v>Y</v>
      </c>
      <c r="L350" s="30" t="str">
        <f>VLOOKUP(A350,'SignalP unique values'!A:D,3,FALSE)</f>
        <v>between 20 and 21</v>
      </c>
      <c r="M350" s="30" t="str">
        <f>VLOOKUP(A350,'SignalP unique values'!A:D,4,FALSE)</f>
        <v>CHG-NPG</v>
      </c>
      <c r="N350" s="66"/>
      <c r="O350" s="66"/>
      <c r="P350" s="66"/>
      <c r="Q350" s="66"/>
      <c r="R350" s="66"/>
      <c r="S350" s="66"/>
      <c r="T350" s="66"/>
      <c r="U350" s="66"/>
      <c r="V350" s="66"/>
      <c r="W350" s="66"/>
      <c r="X350" s="66"/>
      <c r="Y350" s="66"/>
      <c r="Z350" s="66"/>
      <c r="AA350" s="66"/>
      <c r="AB350" s="66"/>
      <c r="AC350" s="66" t="e">
        <v>#N/A</v>
      </c>
      <c r="AD350" s="66" t="e">
        <v>#N/A</v>
      </c>
      <c r="AE350" s="66" t="e">
        <v>#N/A</v>
      </c>
      <c r="AF350" s="66" t="e">
        <v>#N/A</v>
      </c>
      <c r="AG350" s="66" t="e">
        <v>#N/A</v>
      </c>
      <c r="AH350" s="66" t="e">
        <v>#N/A</v>
      </c>
      <c r="AI350" s="66" t="e">
        <v>#N/A</v>
      </c>
      <c r="AJ350" s="66" t="e">
        <v>#N/A</v>
      </c>
      <c r="AK350" s="66" t="e">
        <v>#N/A</v>
      </c>
      <c r="AL350" s="66" t="e">
        <v>#N/A</v>
      </c>
      <c r="AM350" s="66" t="e">
        <v>#N/A</v>
      </c>
      <c r="AN350" s="66" t="e">
        <v>#N/A</v>
      </c>
      <c r="AO350" s="66" t="e">
        <v>#N/A</v>
      </c>
      <c r="AP350" s="66" t="e">
        <v>#N/A</v>
      </c>
      <c r="AQ350" s="66" t="e">
        <v>#N/A</v>
      </c>
    </row>
    <row r="351" spans="1:43" ht="13.5" customHeight="1">
      <c r="A351" s="25" t="s">
        <v>1436</v>
      </c>
      <c r="B351" s="26" t="str">
        <f>HYPERLINK("http://flybase.org/reports/"&amp;VLOOKUP(Table3[[#This Row],[gene]],'Flybqse ID for link'!A:B,2,FALSE)&amp;".html",Table3[[#This Row],[gene]])</f>
        <v>CG6467</v>
      </c>
      <c r="C351" s="25">
        <v>0</v>
      </c>
      <c r="D351" s="25" t="str">
        <f>VLOOKUP(A351,'Flybase batch'!$A:$E,2,FALSE)</f>
        <v>Jonah 65Aiv</v>
      </c>
      <c r="E351" s="25">
        <f>COUNTIF('Genes Expressed in larvae only'!A:A,Table3[[#This Row],[gene]])</f>
        <v>0</v>
      </c>
      <c r="F351" s="35" t="str">
        <f>VLOOKUP(A351,'Flybase batch'!$A:$E,3,FALSE)</f>
        <v>proteolysis</v>
      </c>
      <c r="G351" s="35" t="str">
        <f>VLOOKUP(A351,'Flybase batch'!$A:$E,4,FALSE)</f>
        <v>-</v>
      </c>
      <c r="H351" s="35" t="s">
        <v>13531</v>
      </c>
      <c r="I351" s="35" t="s">
        <v>15321</v>
      </c>
      <c r="J351" s="35" t="s">
        <v>13842</v>
      </c>
      <c r="K351" s="30" t="str">
        <f>VLOOKUP(A351,'SignalP unique values'!A:D,2,FALSE)</f>
        <v>Y</v>
      </c>
      <c r="L351" s="30" t="str">
        <f>VLOOKUP(A351,'SignalP unique values'!A:D,3,FALSE)</f>
        <v>between 15 and 16</v>
      </c>
      <c r="M351" s="30" t="str">
        <f>VLOOKUP(A351,'SignalP unique values'!A:D,4,FALSE)</f>
        <v>ASA-FPE</v>
      </c>
      <c r="N351" s="66"/>
      <c r="O351" s="66"/>
      <c r="P351" s="66"/>
      <c r="Q351" s="66"/>
      <c r="R351" s="66"/>
      <c r="S351" s="66"/>
      <c r="T351" s="66"/>
      <c r="U351" s="66"/>
      <c r="V351" s="66"/>
      <c r="W351" s="66"/>
      <c r="X351" s="66"/>
      <c r="Y351" s="66"/>
      <c r="Z351" s="66"/>
      <c r="AA351" s="66"/>
      <c r="AB351" s="66"/>
      <c r="AC351" s="66" t="e">
        <v>#N/A</v>
      </c>
      <c r="AD351" s="66" t="e">
        <v>#N/A</v>
      </c>
      <c r="AE351" s="66" t="e">
        <v>#N/A</v>
      </c>
      <c r="AF351" s="66" t="e">
        <v>#N/A</v>
      </c>
      <c r="AG351" s="66" t="e">
        <v>#N/A</v>
      </c>
      <c r="AH351" s="66" t="e">
        <v>#N/A</v>
      </c>
      <c r="AI351" s="66" t="e">
        <v>#N/A</v>
      </c>
      <c r="AJ351" s="66" t="e">
        <v>#N/A</v>
      </c>
      <c r="AK351" s="66" t="e">
        <v>#N/A</v>
      </c>
      <c r="AL351" s="66" t="e">
        <v>#N/A</v>
      </c>
      <c r="AM351" s="66" t="e">
        <v>#N/A</v>
      </c>
      <c r="AN351" s="66" t="e">
        <v>#N/A</v>
      </c>
      <c r="AO351" s="66" t="e">
        <v>#N/A</v>
      </c>
      <c r="AP351" s="66" t="e">
        <v>#N/A</v>
      </c>
      <c r="AQ351" s="66" t="e">
        <v>#N/A</v>
      </c>
    </row>
    <row r="352" spans="1:43" ht="13.5" customHeight="1">
      <c r="A352" s="25" t="s">
        <v>1222</v>
      </c>
      <c r="B352" s="26" t="str">
        <f>HYPERLINK("http://flybase.org/reports/"&amp;VLOOKUP(Table3[[#This Row],[gene]],'Flybqse ID for link'!A:B,2,FALSE)&amp;".html",Table3[[#This Row],[gene]])</f>
        <v>CG30283</v>
      </c>
      <c r="C352" s="25">
        <v>0</v>
      </c>
      <c r="D352" s="25" t="str">
        <f>VLOOKUP(A352,'Flybase batch'!$A:$E,2,FALSE)</f>
        <v>-</v>
      </c>
      <c r="E352" s="25">
        <f>COUNTIF('Genes Expressed in larvae only'!A:A,Table3[[#This Row],[gene]])</f>
        <v>0</v>
      </c>
      <c r="F352" s="35" t="str">
        <f>VLOOKUP(A352,'Flybase batch'!$A:$E,3,FALSE)</f>
        <v>proteolysis</v>
      </c>
      <c r="G352" s="35" t="str">
        <f>VLOOKUP(A352,'Flybase batch'!$A:$E,4,FALSE)</f>
        <v>-</v>
      </c>
      <c r="H352" s="35" t="s">
        <v>13531</v>
      </c>
      <c r="I352" s="35" t="s">
        <v>15321</v>
      </c>
      <c r="J352" s="35" t="s">
        <v>9</v>
      </c>
      <c r="K352" s="30" t="str">
        <f>VLOOKUP(A352,'SignalP unique values'!A:D,2,FALSE)</f>
        <v>Y</v>
      </c>
      <c r="L352" s="30" t="str">
        <f>VLOOKUP(A352,'SignalP unique values'!A:D,3,FALSE)</f>
        <v>between 22 and 23</v>
      </c>
      <c r="M352" s="30" t="str">
        <f>VLOOKUP(A352,'SignalP unique values'!A:D,4,FALSE)</f>
        <v>VLG-SES</v>
      </c>
      <c r="N352" s="66"/>
      <c r="O352" s="66"/>
      <c r="P352" s="66"/>
      <c r="Q352" s="66"/>
      <c r="R352" s="66"/>
      <c r="S352" s="66"/>
      <c r="T352" s="66"/>
      <c r="U352" s="66"/>
      <c r="V352" s="66"/>
      <c r="W352" s="66"/>
      <c r="X352" s="66"/>
      <c r="Y352" s="66"/>
      <c r="Z352" s="66"/>
      <c r="AA352" s="66"/>
      <c r="AB352" s="66"/>
      <c r="AC352" s="66" t="e">
        <v>#N/A</v>
      </c>
      <c r="AD352" s="66" t="e">
        <v>#N/A</v>
      </c>
      <c r="AE352" s="66" t="e">
        <v>#N/A</v>
      </c>
      <c r="AF352" s="66" t="e">
        <v>#N/A</v>
      </c>
      <c r="AG352" s="66" t="e">
        <v>#N/A</v>
      </c>
      <c r="AH352" s="66" t="e">
        <v>#N/A</v>
      </c>
      <c r="AI352" s="66" t="e">
        <v>#N/A</v>
      </c>
      <c r="AJ352" s="66" t="e">
        <v>#N/A</v>
      </c>
      <c r="AK352" s="66" t="e">
        <v>#N/A</v>
      </c>
      <c r="AL352" s="66" t="e">
        <v>#N/A</v>
      </c>
      <c r="AM352" s="66" t="e">
        <v>#N/A</v>
      </c>
      <c r="AN352" s="66" t="e">
        <v>#N/A</v>
      </c>
      <c r="AO352" s="66" t="e">
        <v>#N/A</v>
      </c>
      <c r="AP352" s="66" t="e">
        <v>#N/A</v>
      </c>
      <c r="AQ352" s="66" t="e">
        <v>#N/A</v>
      </c>
    </row>
    <row r="353" spans="1:43" ht="13.5" customHeight="1">
      <c r="A353" s="25" t="s">
        <v>1244</v>
      </c>
      <c r="B353" s="26" t="str">
        <f>HYPERLINK("http://flybase.org/reports/"&amp;VLOOKUP(Table3[[#This Row],[gene]],'Flybqse ID for link'!A:B,2,FALSE)&amp;".html",Table3[[#This Row],[gene]])</f>
        <v>CG31034</v>
      </c>
      <c r="C353" s="25">
        <v>0</v>
      </c>
      <c r="D353" s="25" t="str">
        <f>VLOOKUP(A353,'Flybase batch'!$A:$E,2,FALSE)</f>
        <v>Jonah 99Cii</v>
      </c>
      <c r="E353" s="25">
        <f>COUNTIF('Genes Expressed in larvae only'!A:A,Table3[[#This Row],[gene]])</f>
        <v>0</v>
      </c>
      <c r="F353" s="35" t="str">
        <f>VLOOKUP(A353,'Flybase batch'!$A:$E,3,FALSE)</f>
        <v>proteolysis digestion proteolysis</v>
      </c>
      <c r="G353" s="35" t="str">
        <f>VLOOKUP(A353,'Flybase batch'!$A:$E,4,FALSE)</f>
        <v>-</v>
      </c>
      <c r="H353" s="35" t="s">
        <v>13621</v>
      </c>
      <c r="I353" s="35" t="s">
        <v>15332</v>
      </c>
      <c r="J353" s="35" t="s">
        <v>13842</v>
      </c>
      <c r="K353" s="30" t="str">
        <f>VLOOKUP(A353,'SignalP unique values'!A:D,2,FALSE)</f>
        <v>Y</v>
      </c>
      <c r="L353" s="30" t="str">
        <f>VLOOKUP(A353,'SignalP unique values'!A:D,3,FALSE)</f>
        <v>between 16 and 17</v>
      </c>
      <c r="M353" s="30" t="str">
        <f>VLOOKUP(A353,'SignalP unique values'!A:D,4,FALSE)</f>
        <v>ATA-VPA</v>
      </c>
      <c r="N353" s="66"/>
      <c r="O353" s="66"/>
      <c r="P353" s="66"/>
      <c r="Q353" s="66"/>
      <c r="R353" s="66"/>
      <c r="S353" s="66"/>
      <c r="T353" s="66"/>
      <c r="U353" s="66"/>
      <c r="V353" s="66"/>
      <c r="W353" s="66"/>
      <c r="X353" s="66"/>
      <c r="Y353" s="66"/>
      <c r="Z353" s="66"/>
      <c r="AA353" s="66"/>
      <c r="AB353" s="66"/>
      <c r="AC353" s="66" t="e">
        <v>#N/A</v>
      </c>
      <c r="AD353" s="66" t="e">
        <v>#N/A</v>
      </c>
      <c r="AE353" s="66" t="e">
        <v>#N/A</v>
      </c>
      <c r="AF353" s="66" t="e">
        <v>#N/A</v>
      </c>
      <c r="AG353" s="66" t="e">
        <v>#N/A</v>
      </c>
      <c r="AH353" s="66" t="e">
        <v>#N/A</v>
      </c>
      <c r="AI353" s="66" t="e">
        <v>#N/A</v>
      </c>
      <c r="AJ353" s="66" t="e">
        <v>#N/A</v>
      </c>
      <c r="AK353" s="66" t="e">
        <v>#N/A</v>
      </c>
      <c r="AL353" s="66" t="e">
        <v>#N/A</v>
      </c>
      <c r="AM353" s="66" t="e">
        <v>#N/A</v>
      </c>
      <c r="AN353" s="66" t="e">
        <v>#N/A</v>
      </c>
      <c r="AO353" s="66" t="e">
        <v>#N/A</v>
      </c>
      <c r="AP353" s="66" t="e">
        <v>#N/A</v>
      </c>
      <c r="AQ353" s="66" t="e">
        <v>#N/A</v>
      </c>
    </row>
    <row r="354" spans="1:43" ht="13.5" customHeight="1">
      <c r="A354" s="25" t="s">
        <v>1274</v>
      </c>
      <c r="B354" s="26" t="str">
        <f>HYPERLINK("http://flybase.org/reports/"&amp;VLOOKUP(Table3[[#This Row],[gene]],'Flybqse ID for link'!A:B,2,FALSE)&amp;".html",Table3[[#This Row],[gene]])</f>
        <v>CG31362</v>
      </c>
      <c r="C354" s="25">
        <v>0</v>
      </c>
      <c r="D354" s="25" t="str">
        <f>VLOOKUP(A354,'Flybase batch'!$A:$E,2,FALSE)</f>
        <v>Jonah 99Ciii</v>
      </c>
      <c r="E354" s="25">
        <f>COUNTIF('Genes Expressed in larvae only'!A:A,Table3[[#This Row],[gene]])</f>
        <v>0</v>
      </c>
      <c r="F354" s="35" t="str">
        <f>VLOOKUP(A354,'Flybase batch'!$A:$E,3,FALSE)</f>
        <v>proteolysis digestion proteolysis</v>
      </c>
      <c r="G354" s="35" t="str">
        <f>VLOOKUP(A354,'Flybase batch'!$A:$E,4,FALSE)</f>
        <v>-</v>
      </c>
      <c r="H354" s="35" t="s">
        <v>13621</v>
      </c>
      <c r="I354" s="35" t="s">
        <v>15332</v>
      </c>
      <c r="J354" s="35" t="s">
        <v>13842</v>
      </c>
      <c r="K354" s="30" t="str">
        <f>VLOOKUP(A354,'SignalP unique values'!A:D,2,FALSE)</f>
        <v>Y</v>
      </c>
      <c r="L354" s="30" t="str">
        <f>VLOOKUP(A354,'SignalP unique values'!A:D,3,FALSE)</f>
        <v>between 16 and 17</v>
      </c>
      <c r="M354" s="30" t="str">
        <f>VLOOKUP(A354,'SignalP unique values'!A:D,4,FALSE)</f>
        <v>ATA-VPA</v>
      </c>
      <c r="N354" s="66"/>
      <c r="O354" s="66"/>
      <c r="P354" s="66"/>
      <c r="Q354" s="66"/>
      <c r="R354" s="66"/>
      <c r="S354" s="66"/>
      <c r="T354" s="66"/>
      <c r="U354" s="66"/>
      <c r="V354" s="66"/>
      <c r="W354" s="66"/>
      <c r="X354" s="66"/>
      <c r="Y354" s="66"/>
      <c r="Z354" s="66"/>
      <c r="AA354" s="66"/>
      <c r="AB354" s="66"/>
      <c r="AC354" s="66" t="e">
        <v>#N/A</v>
      </c>
      <c r="AD354" s="66" t="e">
        <v>#N/A</v>
      </c>
      <c r="AE354" s="66" t="e">
        <v>#N/A</v>
      </c>
      <c r="AF354" s="66" t="e">
        <v>#N/A</v>
      </c>
      <c r="AG354" s="66" t="e">
        <v>#N/A</v>
      </c>
      <c r="AH354" s="66" t="e">
        <v>#N/A</v>
      </c>
      <c r="AI354" s="66" t="e">
        <v>#N/A</v>
      </c>
      <c r="AJ354" s="66" t="e">
        <v>#N/A</v>
      </c>
      <c r="AK354" s="66" t="e">
        <v>#N/A</v>
      </c>
      <c r="AL354" s="66" t="e">
        <v>#N/A</v>
      </c>
      <c r="AM354" s="66" t="e">
        <v>#N/A</v>
      </c>
      <c r="AN354" s="66" t="e">
        <v>#N/A</v>
      </c>
      <c r="AO354" s="66" t="e">
        <v>#N/A</v>
      </c>
      <c r="AP354" s="66" t="e">
        <v>#N/A</v>
      </c>
      <c r="AQ354" s="66" t="e">
        <v>#N/A</v>
      </c>
    </row>
    <row r="355" spans="1:43" ht="13.5" customHeight="1">
      <c r="A355" s="50" t="s">
        <v>90</v>
      </c>
      <c r="B355" s="51" t="str">
        <f>HYPERLINK("http://flybase.org/reports/"&amp;VLOOKUP(Table3[[#This Row],[gene]],'Flybqse ID for link'!A:B,2,FALSE)&amp;".html",Table3[[#This Row],[gene]])</f>
        <v>CG9118</v>
      </c>
      <c r="C355" s="25">
        <v>0</v>
      </c>
      <c r="D355" s="25" t="str">
        <f>VLOOKUP(A355,'Flybase batch'!$A:$E,2,FALSE)</f>
        <v>Lysozyme D</v>
      </c>
      <c r="E355" s="25">
        <f>COUNTIF('Genes Expressed in larvae only'!A:A,Table3[[#This Row],[gene]])</f>
        <v>0</v>
      </c>
      <c r="F355" s="35" t="str">
        <f>VLOOKUP(A355,'Flybase batch'!$A:$E,3,FALSE)</f>
        <v>antimicrobial humoral response cell wall macromolecule catabolic process</v>
      </c>
      <c r="G355" s="35" t="str">
        <f>VLOOKUP(A355,'Flybase batch'!$A:$E,4,FALSE)</f>
        <v>-</v>
      </c>
      <c r="H355" s="35" t="s">
        <v>13590</v>
      </c>
      <c r="I355" s="35" t="s">
        <v>15324</v>
      </c>
      <c r="J355" s="35" t="s">
        <v>9</v>
      </c>
      <c r="K355" s="30" t="str">
        <f>VLOOKUP(A355,'SignalP unique values'!A:D,2,FALSE)</f>
        <v>Y</v>
      </c>
      <c r="L355" s="30" t="str">
        <f>VLOOKUP(A355,'SignalP unique values'!A:D,3,FALSE)</f>
        <v>between 18 and 19</v>
      </c>
      <c r="M355" s="30" t="str">
        <f>VLOOKUP(A355,'SignalP unique values'!A:D,4,FALSE)</f>
        <v>AFG-RTM</v>
      </c>
      <c r="N355" s="54"/>
      <c r="O355" s="66"/>
      <c r="P355" s="54"/>
      <c r="Q355" s="54"/>
      <c r="R355" s="54"/>
      <c r="S355" s="54"/>
      <c r="T355" s="54"/>
      <c r="U355" s="54"/>
      <c r="V355" s="54"/>
      <c r="W355" s="54"/>
      <c r="X355" s="54"/>
      <c r="Y355" s="54"/>
      <c r="Z355" s="54"/>
      <c r="AA355" s="54"/>
      <c r="AB355" s="54"/>
      <c r="AC355" s="66" t="e">
        <v>#N/A</v>
      </c>
      <c r="AD355" s="66" t="e">
        <v>#N/A</v>
      </c>
      <c r="AE355" s="66" t="e">
        <v>#N/A</v>
      </c>
      <c r="AF355" s="66" t="e">
        <v>#N/A</v>
      </c>
      <c r="AG355" s="66" t="e">
        <v>#N/A</v>
      </c>
      <c r="AH355" s="66" t="e">
        <v>#N/A</v>
      </c>
      <c r="AI355" s="66" t="e">
        <v>#N/A</v>
      </c>
      <c r="AJ355" s="66" t="e">
        <v>#N/A</v>
      </c>
      <c r="AK355" s="66" t="e">
        <v>#N/A</v>
      </c>
      <c r="AL355" s="66" t="e">
        <v>#N/A</v>
      </c>
      <c r="AM355" s="66" t="e">
        <v>#N/A</v>
      </c>
      <c r="AN355" s="66" t="e">
        <v>#N/A</v>
      </c>
      <c r="AO355" s="66" t="e">
        <v>#N/A</v>
      </c>
      <c r="AP355" s="66" t="e">
        <v>#N/A</v>
      </c>
      <c r="AQ355" s="66" t="e">
        <v>#N/A</v>
      </c>
    </row>
    <row r="356" spans="1:43" ht="13.5" customHeight="1">
      <c r="A356" s="25" t="s">
        <v>920</v>
      </c>
      <c r="B356" s="26" t="str">
        <f>HYPERLINK("http://flybase.org/reports/"&amp;VLOOKUP(Table3[[#This Row],[gene]],'Flybqse ID for link'!A:B,2,FALSE)&amp;".html",Table3[[#This Row],[gene]])</f>
        <v>CG7147</v>
      </c>
      <c r="C356" s="25">
        <v>0</v>
      </c>
      <c r="D356" s="25" t="str">
        <f>VLOOKUP(A356,'Flybase batch'!$A:$E,2,FALSE)</f>
        <v>kuzbanian</v>
      </c>
      <c r="E356" s="25">
        <f>COUNTIF('Genes Expressed in larvae only'!A:A,Table3[[#This Row],[gene]])</f>
        <v>0</v>
      </c>
      <c r="F356" s="35" t="str">
        <f>VLOOKUP(A356,'Flybase batch'!$A:$E,3,FALSE)</f>
        <v>Notch receptor processing Notch signaling pathway central nervous system development regulation of axon extension glial cell migration phagocytosis, engulfment border follicle cell migration heart morphogenesis lymph gland development skeletal muscle tissue development cardiac cell differentiation muscle tissue development axon guidance regulation of Roundabout signaling pathway pericardial nephrocyte differentiation neuroblast fate determination membrane protein ectodomain proteolysis membrane protein ectodomain proteolysis</v>
      </c>
      <c r="G356" s="35" t="str">
        <f>VLOOKUP(A356,'Flybase batch'!$A:$E,4,FALSE)</f>
        <v>integral to membrane</v>
      </c>
      <c r="H356" s="35" t="s">
        <v>13558</v>
      </c>
      <c r="I356" s="35" t="s">
        <v>15325</v>
      </c>
      <c r="J356" s="35" t="s">
        <v>9</v>
      </c>
      <c r="K356" s="30" t="str">
        <f>VLOOKUP(A356,'SignalP unique values'!A:D,2,FALSE)</f>
        <v>Y</v>
      </c>
      <c r="L356" s="30" t="str">
        <f>VLOOKUP(A356,'SignalP unique values'!A:D,3,FALSE)</f>
        <v>between 24 and 25</v>
      </c>
      <c r="M356" s="30" t="str">
        <f>VLOOKUP(A356,'SignalP unique values'!A:D,4,FALSE)</f>
        <v>GYA-KDI</v>
      </c>
      <c r="N356" s="66"/>
      <c r="O356" s="66"/>
      <c r="P356" s="66"/>
      <c r="Q356" s="66"/>
      <c r="R356" s="66"/>
      <c r="S356" s="66"/>
      <c r="T356" s="66"/>
      <c r="U356" s="66"/>
      <c r="V356" s="66"/>
      <c r="W356" s="66"/>
      <c r="X356" s="66"/>
      <c r="Y356" s="66"/>
      <c r="Z356" s="66"/>
      <c r="AA356" s="66"/>
      <c r="AB356" s="66"/>
      <c r="AC356" s="66" t="e">
        <v>#N/A</v>
      </c>
      <c r="AD356" s="66" t="e">
        <v>#N/A</v>
      </c>
      <c r="AE356" s="66" t="e">
        <v>#N/A</v>
      </c>
      <c r="AF356" s="66" t="e">
        <v>#N/A</v>
      </c>
      <c r="AG356" s="66" t="e">
        <v>#N/A</v>
      </c>
      <c r="AH356" s="66" t="e">
        <v>#N/A</v>
      </c>
      <c r="AI356" s="66" t="e">
        <v>#N/A</v>
      </c>
      <c r="AJ356" s="66" t="e">
        <v>#N/A</v>
      </c>
      <c r="AK356" s="66" t="e">
        <v>#N/A</v>
      </c>
      <c r="AL356" s="66" t="e">
        <v>#N/A</v>
      </c>
      <c r="AM356" s="66" t="e">
        <v>#N/A</v>
      </c>
      <c r="AN356" s="66" t="e">
        <v>#N/A</v>
      </c>
      <c r="AO356" s="66" t="e">
        <v>#N/A</v>
      </c>
      <c r="AP356" s="66" t="e">
        <v>#N/A</v>
      </c>
      <c r="AQ356" s="66" t="e">
        <v>#N/A</v>
      </c>
    </row>
    <row r="357" spans="1:43" ht="13.5" customHeight="1">
      <c r="A357" s="25" t="s">
        <v>338</v>
      </c>
      <c r="B357" s="26" t="str">
        <f>HYPERLINK("http://flybase.org/reports/"&amp;VLOOKUP(Table3[[#This Row],[gene]],'Flybqse ID for link'!A:B,2,FALSE)&amp;".html",Table3[[#This Row],[gene]])</f>
        <v>CG14034</v>
      </c>
      <c r="C357" s="25">
        <v>0</v>
      </c>
      <c r="D357" s="25" t="str">
        <f>VLOOKUP(A357,'Flybase batch'!$A:$E,2,FALSE)</f>
        <v>-</v>
      </c>
      <c r="E357" s="25">
        <f>COUNTIF('Genes Expressed in larvae only'!A:A,Table3[[#This Row],[gene]])</f>
        <v>0</v>
      </c>
      <c r="F357" s="35" t="str">
        <f>VLOOKUP(A357,'Flybase batch'!$A:$E,3,FALSE)</f>
        <v>phospholipid metabolic process neurogenesis multicellular organism reproduction lipid metabolic process</v>
      </c>
      <c r="G357" s="35" t="str">
        <f>VLOOKUP(A357,'Flybase batch'!$A:$E,4,FALSE)</f>
        <v>extracellular space extracellular space</v>
      </c>
      <c r="H357" s="35" t="s">
        <v>13666</v>
      </c>
      <c r="I357" s="35" t="s">
        <v>15313</v>
      </c>
      <c r="J357" s="35" t="s">
        <v>9</v>
      </c>
      <c r="K357" s="30" t="str">
        <f>VLOOKUP(A357,'SignalP unique values'!A:D,2,FALSE)</f>
        <v>Y</v>
      </c>
      <c r="L357" s="30" t="str">
        <f>VLOOKUP(A357,'SignalP unique values'!A:D,3,FALSE)</f>
        <v>between 19 and 20</v>
      </c>
      <c r="M357" s="30" t="str">
        <f>VLOOKUP(A357,'SignalP unique values'!A:D,4,FALSE)</f>
        <v>VAG-LDD</v>
      </c>
      <c r="N357" s="66"/>
      <c r="O357" s="66"/>
      <c r="P357" s="66"/>
      <c r="Q357" s="66"/>
      <c r="R357" s="66"/>
      <c r="S357" s="66"/>
      <c r="T357" s="66"/>
      <c r="U357" s="66"/>
      <c r="V357" s="66"/>
      <c r="W357" s="66"/>
      <c r="X357" s="66"/>
      <c r="Y357" s="66"/>
      <c r="Z357" s="66"/>
      <c r="AA357" s="66"/>
      <c r="AB357" s="66"/>
      <c r="AC357" s="66" t="e">
        <v>#N/A</v>
      </c>
      <c r="AD357" s="66" t="e">
        <v>#N/A</v>
      </c>
      <c r="AE357" s="66" t="e">
        <v>#N/A</v>
      </c>
      <c r="AF357" s="66" t="e">
        <v>#N/A</v>
      </c>
      <c r="AG357" s="66" t="e">
        <v>#N/A</v>
      </c>
      <c r="AH357" s="66" t="e">
        <v>#N/A</v>
      </c>
      <c r="AI357" s="66" t="e">
        <v>#N/A</v>
      </c>
      <c r="AJ357" s="66" t="e">
        <v>#N/A</v>
      </c>
      <c r="AK357" s="66" t="e">
        <v>#N/A</v>
      </c>
      <c r="AL357" s="66" t="e">
        <v>#N/A</v>
      </c>
      <c r="AM357" s="66" t="e">
        <v>#N/A</v>
      </c>
      <c r="AN357" s="66" t="e">
        <v>#N/A</v>
      </c>
      <c r="AO357" s="66" t="e">
        <v>#N/A</v>
      </c>
      <c r="AP357" s="66" t="e">
        <v>#N/A</v>
      </c>
      <c r="AQ357" s="66" t="e">
        <v>#N/A</v>
      </c>
    </row>
    <row r="358" spans="1:43" ht="13.5" customHeight="1">
      <c r="A358" s="25" t="s">
        <v>1463</v>
      </c>
      <c r="B358" s="26" t="str">
        <f>HYPERLINK("http://flybase.org/reports/"&amp;VLOOKUP(Table3[[#This Row],[gene]],'Flybqse ID for link'!A:B,2,FALSE)&amp;".html",Table3[[#This Row],[gene]])</f>
        <v>CG7532</v>
      </c>
      <c r="C358" s="25">
        <v>1</v>
      </c>
      <c r="D358" s="25" t="str">
        <f>VLOOKUP(A358,'Flybase batch'!$A:$E,2,FALSE)</f>
        <v>lethal (2) 34Fc</v>
      </c>
      <c r="E358" s="25">
        <f>COUNTIF('Genes Expressed in larvae only'!A:A,Table3[[#This Row],[gene]])</f>
        <v>1</v>
      </c>
      <c r="F358" s="35" t="str">
        <f>VLOOKUP(A358,'Flybase batch'!$A:$E,3,FALSE)</f>
        <v>-</v>
      </c>
      <c r="G358" s="35" t="str">
        <f>VLOOKUP(A358,'Flybase batch'!$A:$E,4,FALSE)</f>
        <v>-</v>
      </c>
      <c r="H358" s="35" t="s">
        <v>13530</v>
      </c>
      <c r="I358" s="35" t="s">
        <v>15321</v>
      </c>
      <c r="J358" s="35" t="s">
        <v>9</v>
      </c>
      <c r="K358" s="30" t="str">
        <f>VLOOKUP(A358,'SignalP unique values'!A:D,2,FALSE)</f>
        <v>Y</v>
      </c>
      <c r="L358" s="30" t="str">
        <f>VLOOKUP(A358,'SignalP unique values'!A:D,3,FALSE)</f>
        <v>between 17 and 18</v>
      </c>
      <c r="M358" s="30" t="str">
        <f>VLOOKUP(A358,'SignalP unique values'!A:D,4,FALSE)</f>
        <v>VHA-YSD</v>
      </c>
      <c r="N358" s="26" t="s">
        <v>6167</v>
      </c>
      <c r="O358" s="28">
        <v>-1</v>
      </c>
      <c r="P358" s="25">
        <v>0</v>
      </c>
      <c r="Q358" s="28">
        <v>-1</v>
      </c>
      <c r="R358" s="28">
        <v>-1</v>
      </c>
      <c r="S358" s="28">
        <v>-1</v>
      </c>
      <c r="T358" s="28">
        <v>-1</v>
      </c>
      <c r="U358" s="28">
        <v>-1</v>
      </c>
      <c r="V358" s="28">
        <v>-1</v>
      </c>
      <c r="W358" s="28">
        <v>-1</v>
      </c>
      <c r="X358" s="28">
        <v>-1</v>
      </c>
      <c r="Y358" s="28">
        <v>-1</v>
      </c>
      <c r="Z358" s="28">
        <v>-1</v>
      </c>
      <c r="AA358" s="27">
        <v>1</v>
      </c>
      <c r="AB358" s="28">
        <v>-1</v>
      </c>
      <c r="AC358" s="25" t="s">
        <v>12128</v>
      </c>
      <c r="AD358" s="28" t="s">
        <v>12129</v>
      </c>
      <c r="AE358" s="25" t="s">
        <v>12130</v>
      </c>
      <c r="AF358" s="28" t="s">
        <v>12131</v>
      </c>
      <c r="AG358" s="28" t="s">
        <v>12132</v>
      </c>
      <c r="AH358" s="28" t="s">
        <v>12133</v>
      </c>
      <c r="AI358" s="28" t="s">
        <v>12134</v>
      </c>
      <c r="AJ358" s="28" t="s">
        <v>7748</v>
      </c>
      <c r="AK358" s="28" t="s">
        <v>12135</v>
      </c>
      <c r="AL358" s="28" t="s">
        <v>12136</v>
      </c>
      <c r="AM358" s="28" t="s">
        <v>12137</v>
      </c>
      <c r="AN358" s="28" t="s">
        <v>12138</v>
      </c>
      <c r="AO358" s="28" t="s">
        <v>9982</v>
      </c>
      <c r="AP358" s="27" t="s">
        <v>12139</v>
      </c>
      <c r="AQ358" s="28" t="s">
        <v>12140</v>
      </c>
    </row>
    <row r="359" spans="1:43" ht="13.5" customHeight="1">
      <c r="A359" s="25" t="s">
        <v>366</v>
      </c>
      <c r="B359" s="26" t="str">
        <f>HYPERLINK("http://flybase.org/reports/"&amp;VLOOKUP(Table3[[#This Row],[gene]],'Flybqse ID for link'!A:B,2,FALSE)&amp;".html",Table3[[#This Row],[gene]])</f>
        <v>CG30503</v>
      </c>
      <c r="C359" s="25">
        <v>1</v>
      </c>
      <c r="D359" s="25" t="str">
        <f>VLOOKUP(A359,'Flybase batch'!$A:$E,2,FALSE)</f>
        <v>-</v>
      </c>
      <c r="E359" s="25">
        <f>COUNTIF('Genes Expressed in larvae only'!A:A,Table3[[#This Row],[gene]])</f>
        <v>1</v>
      </c>
      <c r="F359" s="35" t="str">
        <f>VLOOKUP(A359,'Flybase batch'!$A:$E,3,FALSE)</f>
        <v>phospholipid metabolic process lipid catabolic process</v>
      </c>
      <c r="G359" s="35" t="str">
        <f>VLOOKUP(A359,'Flybase batch'!$A:$E,4,FALSE)</f>
        <v>-</v>
      </c>
      <c r="H359" s="35" t="s">
        <v>13586</v>
      </c>
      <c r="I359" s="35" t="s">
        <v>15313</v>
      </c>
      <c r="J359" s="35" t="s">
        <v>9</v>
      </c>
      <c r="K359" s="30" t="str">
        <f>VLOOKUP(A359,'SignalP unique values'!A:D,2,FALSE)</f>
        <v>Y</v>
      </c>
      <c r="L359" s="30" t="str">
        <f>VLOOKUP(A359,'SignalP unique values'!A:D,3,FALSE)</f>
        <v>between 20 and 21</v>
      </c>
      <c r="M359" s="30" t="str">
        <f>VLOOKUP(A359,'SignalP unique values'!A:D,4,FALSE)</f>
        <v>SHA-AAG</v>
      </c>
      <c r="N359" s="26" t="s">
        <v>6204</v>
      </c>
      <c r="O359" s="25">
        <v>0</v>
      </c>
      <c r="P359" s="27">
        <v>1</v>
      </c>
      <c r="Q359" s="28">
        <v>-1</v>
      </c>
      <c r="R359" s="28">
        <v>-1</v>
      </c>
      <c r="S359" s="28">
        <v>-1</v>
      </c>
      <c r="T359" s="28">
        <v>-1</v>
      </c>
      <c r="U359" s="28">
        <v>-1</v>
      </c>
      <c r="V359" s="28">
        <v>-1</v>
      </c>
      <c r="W359" s="28">
        <v>-1</v>
      </c>
      <c r="X359" s="28">
        <v>-1</v>
      </c>
      <c r="Y359" s="27">
        <v>1</v>
      </c>
      <c r="Z359" s="25">
        <v>0</v>
      </c>
      <c r="AA359" s="27">
        <v>1</v>
      </c>
      <c r="AB359" s="28">
        <v>-1</v>
      </c>
      <c r="AC359" s="25" t="s">
        <v>9399</v>
      </c>
      <c r="AD359" s="25" t="s">
        <v>9400</v>
      </c>
      <c r="AE359" s="27" t="s">
        <v>9401</v>
      </c>
      <c r="AF359" s="28" t="s">
        <v>9402</v>
      </c>
      <c r="AG359" s="28" t="s">
        <v>9403</v>
      </c>
      <c r="AH359" s="28" t="s">
        <v>9404</v>
      </c>
      <c r="AI359" s="28" t="s">
        <v>9405</v>
      </c>
      <c r="AJ359" s="28" t="s">
        <v>9406</v>
      </c>
      <c r="AK359" s="28" t="s">
        <v>9407</v>
      </c>
      <c r="AL359" s="28" t="s">
        <v>9408</v>
      </c>
      <c r="AM359" s="28" t="s">
        <v>9409</v>
      </c>
      <c r="AN359" s="27" t="s">
        <v>9410</v>
      </c>
      <c r="AO359" s="25" t="s">
        <v>9411</v>
      </c>
      <c r="AP359" s="27" t="s">
        <v>9412</v>
      </c>
      <c r="AQ359" s="28" t="s">
        <v>9413</v>
      </c>
    </row>
    <row r="360" spans="1:43" ht="13.5" customHeight="1">
      <c r="A360" s="25" t="s">
        <v>61</v>
      </c>
      <c r="B360" s="26" t="str">
        <f>HYPERLINK("http://flybase.org/reports/"&amp;VLOOKUP(Table3[[#This Row],[gene]],'Flybqse ID for link'!A:B,2,FALSE)&amp;".html",Table3[[#This Row],[gene]])</f>
        <v>CG2054</v>
      </c>
      <c r="C360" s="25">
        <v>1</v>
      </c>
      <c r="D360" s="25" t="str">
        <f>VLOOKUP(A360,'Flybase batch'!$A:$E,2,FALSE)</f>
        <v>Chitinase 2</v>
      </c>
      <c r="E360" s="25">
        <f>COUNTIF('Genes Expressed in larvae only'!A:A,Table3[[#This Row],[gene]])</f>
        <v>1</v>
      </c>
      <c r="F360" s="35" t="str">
        <f>VLOOKUP(A360,'Flybase batch'!$A:$E,3,FALSE)</f>
        <v>cuticle chitin catabolic process carbohydrate metabolic process</v>
      </c>
      <c r="G360" s="35" t="str">
        <f>VLOOKUP(A360,'Flybase batch'!$A:$E,4,FALSE)</f>
        <v>cellular_component</v>
      </c>
      <c r="H360" s="35" t="s">
        <v>13543</v>
      </c>
      <c r="I360" s="35" t="s">
        <v>15318</v>
      </c>
      <c r="J360" s="35" t="s">
        <v>9</v>
      </c>
      <c r="K360" s="30" t="str">
        <f>VLOOKUP(A360,'SignalP unique values'!A:D,2,FALSE)</f>
        <v>Y</v>
      </c>
      <c r="L360" s="30" t="str">
        <f>VLOOKUP(A360,'SignalP unique values'!A:D,3,FALSE)</f>
        <v>between 33 and 34</v>
      </c>
      <c r="M360" s="30" t="str">
        <f>VLOOKUP(A360,'SignalP unique values'!A:D,4,FALSE)</f>
        <v>VAA-RTG</v>
      </c>
      <c r="N360" s="26" t="s">
        <v>6252</v>
      </c>
      <c r="O360" s="28">
        <v>-1</v>
      </c>
      <c r="P360" s="28">
        <v>-1</v>
      </c>
      <c r="Q360" s="28">
        <v>-1</v>
      </c>
      <c r="R360" s="28">
        <v>-1</v>
      </c>
      <c r="S360" s="28">
        <v>-1</v>
      </c>
      <c r="T360" s="28">
        <v>-1</v>
      </c>
      <c r="U360" s="27">
        <v>1</v>
      </c>
      <c r="V360" s="28">
        <v>-1</v>
      </c>
      <c r="W360" s="28">
        <v>-1</v>
      </c>
      <c r="X360" s="28">
        <v>-1</v>
      </c>
      <c r="Y360" s="28">
        <v>-1</v>
      </c>
      <c r="Z360" s="28">
        <v>-1</v>
      </c>
      <c r="AA360" s="28">
        <v>-1</v>
      </c>
      <c r="AB360" s="28">
        <v>-1</v>
      </c>
      <c r="AC360" s="25" t="s">
        <v>9089</v>
      </c>
      <c r="AD360" s="28" t="s">
        <v>9090</v>
      </c>
      <c r="AE360" s="28" t="s">
        <v>9091</v>
      </c>
      <c r="AF360" s="28" t="s">
        <v>9092</v>
      </c>
      <c r="AG360" s="28" t="s">
        <v>9093</v>
      </c>
      <c r="AH360" s="28" t="s">
        <v>9094</v>
      </c>
      <c r="AI360" s="28" t="s">
        <v>9095</v>
      </c>
      <c r="AJ360" s="27" t="s">
        <v>9096</v>
      </c>
      <c r="AK360" s="28" t="s">
        <v>9097</v>
      </c>
      <c r="AL360" s="28" t="s">
        <v>9098</v>
      </c>
      <c r="AM360" s="28" t="s">
        <v>8017</v>
      </c>
      <c r="AN360" s="28" t="s">
        <v>9099</v>
      </c>
      <c r="AO360" s="28" t="s">
        <v>9100</v>
      </c>
      <c r="AP360" s="28" t="s">
        <v>9101</v>
      </c>
      <c r="AQ360" s="28" t="s">
        <v>9102</v>
      </c>
    </row>
    <row r="361" spans="1:43" ht="13.5" customHeight="1">
      <c r="A361" s="25" t="s">
        <v>794</v>
      </c>
      <c r="B361" s="26" t="str">
        <f>HYPERLINK("http://flybase.org/reports/"&amp;VLOOKUP(Table3[[#This Row],[gene]],'Flybqse ID for link'!A:B,2,FALSE)&amp;".html",Table3[[#This Row],[gene]])</f>
        <v>CG14523</v>
      </c>
      <c r="C361" s="25">
        <v>1</v>
      </c>
      <c r="D361" s="25" t="str">
        <f>VLOOKUP(A361,'Flybase batch'!$A:$E,2,FALSE)</f>
        <v>-</v>
      </c>
      <c r="E361" s="25">
        <f>COUNTIF('Genes Expressed in larvae only'!A:A,Table3[[#This Row],[gene]])</f>
        <v>1</v>
      </c>
      <c r="F361" s="35" t="str">
        <f>VLOOKUP(A361,'Flybase batch'!$A:$E,3,FALSE)</f>
        <v>proteolysis</v>
      </c>
      <c r="G361" s="35" t="str">
        <f>VLOOKUP(A361,'Flybase batch'!$A:$E,4,FALSE)</f>
        <v>-</v>
      </c>
      <c r="H361" s="35" t="s">
        <v>13558</v>
      </c>
      <c r="I361" s="35" t="s">
        <v>15325</v>
      </c>
      <c r="J361" s="35" t="s">
        <v>9</v>
      </c>
      <c r="K361" s="30" t="str">
        <f>VLOOKUP(A361,'SignalP unique values'!A:D,2,FALSE)</f>
        <v>Y</v>
      </c>
      <c r="L361" s="30" t="str">
        <f>VLOOKUP(A361,'SignalP unique values'!A:D,3,FALSE)</f>
        <v>between 24 and 25</v>
      </c>
      <c r="M361" s="30" t="str">
        <f>VLOOKUP(A361,'SignalP unique values'!A:D,4,FALSE)</f>
        <v>GRG-HLL</v>
      </c>
      <c r="N361" s="26" t="s">
        <v>6382</v>
      </c>
      <c r="O361" s="28">
        <v>-1</v>
      </c>
      <c r="P361" s="27">
        <v>1</v>
      </c>
      <c r="Q361" s="28">
        <v>-1</v>
      </c>
      <c r="R361" s="28">
        <v>-1</v>
      </c>
      <c r="S361" s="28">
        <v>-1</v>
      </c>
      <c r="T361" s="28">
        <v>-1</v>
      </c>
      <c r="U361" s="28">
        <v>-1</v>
      </c>
      <c r="V361" s="28">
        <v>-1</v>
      </c>
      <c r="W361" s="28">
        <v>-1</v>
      </c>
      <c r="X361" s="28">
        <v>-1</v>
      </c>
      <c r="Y361" s="27">
        <v>1</v>
      </c>
      <c r="Z361" s="28">
        <v>-1</v>
      </c>
      <c r="AA361" s="27">
        <v>1</v>
      </c>
      <c r="AB361" s="28">
        <v>-1</v>
      </c>
      <c r="AC361" s="25" t="s">
        <v>8013</v>
      </c>
      <c r="AD361" s="28" t="s">
        <v>8014</v>
      </c>
      <c r="AE361" s="27" t="s">
        <v>8015</v>
      </c>
      <c r="AF361" s="28" t="s">
        <v>6910</v>
      </c>
      <c r="AG361" s="28" t="s">
        <v>8016</v>
      </c>
      <c r="AH361" s="28" t="s">
        <v>8017</v>
      </c>
      <c r="AI361" s="28" t="s">
        <v>8018</v>
      </c>
      <c r="AJ361" s="28" t="s">
        <v>6594</v>
      </c>
      <c r="AK361" s="28" t="s">
        <v>8019</v>
      </c>
      <c r="AL361" s="28" t="s">
        <v>8020</v>
      </c>
      <c r="AM361" s="28" t="s">
        <v>8021</v>
      </c>
      <c r="AN361" s="27" t="s">
        <v>8022</v>
      </c>
      <c r="AO361" s="28" t="s">
        <v>8023</v>
      </c>
      <c r="AP361" s="27" t="s">
        <v>8024</v>
      </c>
      <c r="AQ361" s="28" t="s">
        <v>8025</v>
      </c>
    </row>
    <row r="362" spans="1:43" ht="13.5" customHeight="1">
      <c r="A362" s="25" t="s">
        <v>1148</v>
      </c>
      <c r="B362" s="26" t="str">
        <f>HYPERLINK("http://flybase.org/reports/"&amp;VLOOKUP(Table3[[#This Row],[gene]],'Flybqse ID for link'!A:B,2,FALSE)&amp;".html",Table3[[#This Row],[gene]])</f>
        <v>CG1773</v>
      </c>
      <c r="C362" s="25">
        <v>1</v>
      </c>
      <c r="D362" s="25" t="str">
        <f>VLOOKUP(A362,'Flybase batch'!$A:$E,2,FALSE)</f>
        <v>-</v>
      </c>
      <c r="E362" s="25">
        <f>COUNTIF('Genes Expressed in larvae only'!A:A,Table3[[#This Row],[gene]])</f>
        <v>1</v>
      </c>
      <c r="F362" s="35" t="str">
        <f>VLOOKUP(A362,'Flybase batch'!$A:$E,3,FALSE)</f>
        <v>proteolysis</v>
      </c>
      <c r="G362" s="35" t="str">
        <f>VLOOKUP(A362,'Flybase batch'!$A:$E,4,FALSE)</f>
        <v>-</v>
      </c>
      <c r="H362" s="35" t="s">
        <v>13531</v>
      </c>
      <c r="I362" s="35" t="s">
        <v>15321</v>
      </c>
      <c r="J362" s="35" t="s">
        <v>13842</v>
      </c>
      <c r="K362" s="30" t="str">
        <f>VLOOKUP(A362,'SignalP unique values'!A:D,2,FALSE)</f>
        <v>Y</v>
      </c>
      <c r="L362" s="30" t="str">
        <f>VLOOKUP(A362,'SignalP unique values'!A:D,3,FALSE)</f>
        <v>between 25 and 26</v>
      </c>
      <c r="M362" s="30" t="str">
        <f>VLOOKUP(A362,'SignalP unique values'!A:D,4,FALSE)</f>
        <v>SQA-GRE</v>
      </c>
      <c r="N362" s="26" t="s">
        <v>5857</v>
      </c>
      <c r="O362" s="28">
        <v>-1</v>
      </c>
      <c r="P362" s="27">
        <v>1</v>
      </c>
      <c r="Q362" s="28">
        <v>-1</v>
      </c>
      <c r="R362" s="28">
        <v>-1</v>
      </c>
      <c r="S362" s="28">
        <v>-1</v>
      </c>
      <c r="T362" s="28">
        <v>-1</v>
      </c>
      <c r="U362" s="28">
        <v>-1</v>
      </c>
      <c r="V362" s="28">
        <v>-1</v>
      </c>
      <c r="W362" s="28">
        <v>-1</v>
      </c>
      <c r="X362" s="25">
        <v>0</v>
      </c>
      <c r="Y362" s="27">
        <v>1</v>
      </c>
      <c r="Z362" s="28">
        <v>-1</v>
      </c>
      <c r="AA362" s="27">
        <v>1</v>
      </c>
      <c r="AB362" s="28">
        <v>-1</v>
      </c>
      <c r="AC362" s="25" t="s">
        <v>8756</v>
      </c>
      <c r="AD362" s="28" t="s">
        <v>8724</v>
      </c>
      <c r="AE362" s="27" t="s">
        <v>8757</v>
      </c>
      <c r="AF362" s="28" t="s">
        <v>8758</v>
      </c>
      <c r="AG362" s="28" t="s">
        <v>7799</v>
      </c>
      <c r="AH362" s="28" t="s">
        <v>8759</v>
      </c>
      <c r="AI362" s="28" t="s">
        <v>8760</v>
      </c>
      <c r="AJ362" s="28" t="s">
        <v>7252</v>
      </c>
      <c r="AK362" s="28" t="s">
        <v>8761</v>
      </c>
      <c r="AL362" s="28" t="s">
        <v>6519</v>
      </c>
      <c r="AM362" s="25" t="s">
        <v>8762</v>
      </c>
      <c r="AN362" s="27" t="s">
        <v>8763</v>
      </c>
      <c r="AO362" s="28" t="s">
        <v>8106</v>
      </c>
      <c r="AP362" s="27" t="s">
        <v>8764</v>
      </c>
      <c r="AQ362" s="28" t="s">
        <v>8765</v>
      </c>
    </row>
    <row r="363" spans="1:43" ht="13.5" customHeight="1">
      <c r="A363" s="25" t="s">
        <v>1389</v>
      </c>
      <c r="B363" s="26" t="str">
        <f>HYPERLINK("http://flybase.org/reports/"&amp;VLOOKUP(Table3[[#This Row],[gene]],'Flybqse ID for link'!A:B,2,FALSE)&amp;".html",Table3[[#This Row],[gene]])</f>
        <v>CG4821</v>
      </c>
      <c r="C363" s="25">
        <v>1</v>
      </c>
      <c r="D363" s="25" t="str">
        <f>VLOOKUP(A363,'Flybase batch'!$A:$E,2,FALSE)</f>
        <v>Tequila</v>
      </c>
      <c r="E363" s="25">
        <f>COUNTIF('Genes Expressed in larvae only'!A:A,Table3[[#This Row],[gene]])</f>
        <v>0</v>
      </c>
      <c r="F363" s="35" t="str">
        <f>VLOOKUP(A363,'Flybase batch'!$A:$E,3,FALSE)</f>
        <v>proteolysis long-term memory short-term memory chitin metabolic process proteolysis</v>
      </c>
      <c r="G363" s="35" t="str">
        <f>VLOOKUP(A363,'Flybase batch'!$A:$E,4,FALSE)</f>
        <v>extracellular region membrane</v>
      </c>
      <c r="H363" s="35" t="s">
        <v>13530</v>
      </c>
      <c r="I363" s="35" t="s">
        <v>15321</v>
      </c>
      <c r="J363" s="35" t="s">
        <v>14052</v>
      </c>
      <c r="K363" s="30" t="str">
        <f>VLOOKUP(A363,'SignalP unique values'!A:D,2,FALSE)</f>
        <v>Y</v>
      </c>
      <c r="L363" s="30" t="str">
        <f>VLOOKUP(A363,'SignalP unique values'!A:D,3,FALSE)</f>
        <v>between 23 and 24</v>
      </c>
      <c r="M363" s="30" t="str">
        <f>VLOOKUP(A363,'SignalP unique values'!A:D,4,FALSE)</f>
        <v>AKA-YRS</v>
      </c>
      <c r="N363" s="26" t="s">
        <v>5818</v>
      </c>
      <c r="O363" s="27">
        <v>1</v>
      </c>
      <c r="P363" s="27">
        <v>1</v>
      </c>
      <c r="Q363" s="28">
        <v>-1</v>
      </c>
      <c r="R363" s="28">
        <v>-1</v>
      </c>
      <c r="S363" s="28">
        <v>-1</v>
      </c>
      <c r="T363" s="28">
        <v>-1</v>
      </c>
      <c r="U363" s="28">
        <v>-1</v>
      </c>
      <c r="V363" s="28">
        <v>-1</v>
      </c>
      <c r="W363" s="28">
        <v>-1</v>
      </c>
      <c r="X363" s="28">
        <v>-1</v>
      </c>
      <c r="Y363" s="27">
        <v>1</v>
      </c>
      <c r="Z363" s="27">
        <v>1</v>
      </c>
      <c r="AA363" s="27">
        <v>1</v>
      </c>
      <c r="AB363" s="28">
        <v>-1</v>
      </c>
      <c r="AC363" s="25" t="s">
        <v>10954</v>
      </c>
      <c r="AD363" s="27" t="s">
        <v>10955</v>
      </c>
      <c r="AE363" s="27" t="s">
        <v>10956</v>
      </c>
      <c r="AF363" s="28" t="s">
        <v>10957</v>
      </c>
      <c r="AG363" s="28" t="s">
        <v>6475</v>
      </c>
      <c r="AH363" s="28" t="s">
        <v>10958</v>
      </c>
      <c r="AI363" s="28" t="s">
        <v>10959</v>
      </c>
      <c r="AJ363" s="28" t="s">
        <v>7931</v>
      </c>
      <c r="AK363" s="28" t="s">
        <v>9111</v>
      </c>
      <c r="AL363" s="28" t="s">
        <v>6469</v>
      </c>
      <c r="AM363" s="28" t="s">
        <v>10960</v>
      </c>
      <c r="AN363" s="27" t="s">
        <v>10961</v>
      </c>
      <c r="AO363" s="27" t="s">
        <v>10962</v>
      </c>
      <c r="AP363" s="27" t="s">
        <v>10963</v>
      </c>
      <c r="AQ363" s="28" t="s">
        <v>10128</v>
      </c>
    </row>
    <row r="364" spans="1:43" ht="13.5" customHeight="1">
      <c r="A364" s="25" t="s">
        <v>935</v>
      </c>
      <c r="B364" s="26" t="str">
        <f>HYPERLINK("http://flybase.org/reports/"&amp;VLOOKUP(Table3[[#This Row],[gene]],'Flybqse ID for link'!A:B,2,FALSE)&amp;".html",Table3[[#This Row],[gene]])</f>
        <v>CG8196</v>
      </c>
      <c r="C364" s="25">
        <v>1</v>
      </c>
      <c r="D364" s="25" t="str">
        <f>VLOOKUP(A364,'Flybase batch'!$A:$E,2,FALSE)</f>
        <v>Ance-4</v>
      </c>
      <c r="E364" s="25">
        <f>COUNTIF('Genes Expressed in larvae only'!A:A,Table3[[#This Row],[gene]])</f>
        <v>1</v>
      </c>
      <c r="F364" s="35" t="str">
        <f>VLOOKUP(A364,'Flybase batch'!$A:$E,3,FALSE)</f>
        <v>proteolysis</v>
      </c>
      <c r="G364" s="35" t="str">
        <f>VLOOKUP(A364,'Flybase batch'!$A:$E,4,FALSE)</f>
        <v>membrane</v>
      </c>
      <c r="H364" s="35" t="s">
        <v>13599</v>
      </c>
      <c r="I364" s="35" t="s">
        <v>15329</v>
      </c>
      <c r="J364" s="35" t="s">
        <v>9</v>
      </c>
      <c r="K364" s="30" t="str">
        <f>VLOOKUP(A364,'SignalP unique values'!A:D,2,FALSE)</f>
        <v>Y</v>
      </c>
      <c r="L364" s="30" t="str">
        <f>VLOOKUP(A364,'SignalP unique values'!A:D,3,FALSE)</f>
        <v>between 18 and 19</v>
      </c>
      <c r="M364" s="30" t="str">
        <f>VLOOKUP(A364,'SignalP unique values'!A:D,4,FALSE)</f>
        <v>ATA-AAN</v>
      </c>
      <c r="N364" s="26" t="s">
        <v>6388</v>
      </c>
      <c r="O364" s="28">
        <v>-1</v>
      </c>
      <c r="P364" s="27">
        <v>1</v>
      </c>
      <c r="Q364" s="28">
        <v>-1</v>
      </c>
      <c r="R364" s="28">
        <v>-1</v>
      </c>
      <c r="S364" s="28">
        <v>-1</v>
      </c>
      <c r="T364" s="28">
        <v>-1</v>
      </c>
      <c r="U364" s="28">
        <v>-1</v>
      </c>
      <c r="V364" s="28">
        <v>-1</v>
      </c>
      <c r="W364" s="28">
        <v>-1</v>
      </c>
      <c r="X364" s="28">
        <v>-1</v>
      </c>
      <c r="Y364" s="27">
        <v>1</v>
      </c>
      <c r="Z364" s="28">
        <v>-1</v>
      </c>
      <c r="AA364" s="27">
        <v>1</v>
      </c>
      <c r="AB364" s="28">
        <v>-1</v>
      </c>
      <c r="AC364" s="25" t="s">
        <v>12408</v>
      </c>
      <c r="AD364" s="28" t="s">
        <v>12409</v>
      </c>
      <c r="AE364" s="27" t="s">
        <v>12410</v>
      </c>
      <c r="AF364" s="28" t="s">
        <v>12411</v>
      </c>
      <c r="AG364" s="28" t="s">
        <v>7305</v>
      </c>
      <c r="AH364" s="28" t="s">
        <v>12412</v>
      </c>
      <c r="AI364" s="28" t="s">
        <v>12413</v>
      </c>
      <c r="AJ364" s="28" t="s">
        <v>7405</v>
      </c>
      <c r="AK364" s="28" t="s">
        <v>6541</v>
      </c>
      <c r="AL364" s="28" t="s">
        <v>12414</v>
      </c>
      <c r="AM364" s="28" t="s">
        <v>12415</v>
      </c>
      <c r="AN364" s="27" t="s">
        <v>12416</v>
      </c>
      <c r="AO364" s="28" t="s">
        <v>12417</v>
      </c>
      <c r="AP364" s="27" t="s">
        <v>12418</v>
      </c>
      <c r="AQ364" s="28" t="s">
        <v>12419</v>
      </c>
    </row>
    <row r="365" spans="1:43" ht="13.5" customHeight="1">
      <c r="A365" s="25" t="s">
        <v>841</v>
      </c>
      <c r="B365" s="26" t="str">
        <f>HYPERLINK("http://flybase.org/reports/"&amp;VLOOKUP(Table3[[#This Row],[gene]],'Flybqse ID for link'!A:B,2,FALSE)&amp;".html",Table3[[#This Row],[gene]])</f>
        <v>CG33103</v>
      </c>
      <c r="C365" s="25">
        <v>1</v>
      </c>
      <c r="D365" s="25" t="str">
        <f>VLOOKUP(A365,'Flybase batch'!$A:$E,2,FALSE)</f>
        <v>Papilin</v>
      </c>
      <c r="E365" s="25">
        <f>COUNTIF('Genes Expressed in larvae only'!A:A,Table3[[#This Row],[gene]])</f>
        <v>1</v>
      </c>
      <c r="F365" s="35" t="str">
        <f>VLOOKUP(A365,'Flybase batch'!$A:$E,3,FALSE)</f>
        <v>extracellular matrix organization</v>
      </c>
      <c r="G365" s="35" t="str">
        <f>VLOOKUP(A365,'Flybase batch'!$A:$E,4,FALSE)</f>
        <v>basement membrane proteinaceous extracellular matrix</v>
      </c>
      <c r="H365" s="35" t="s">
        <v>13558</v>
      </c>
      <c r="I365" s="35" t="s">
        <v>15325</v>
      </c>
      <c r="J365" s="35" t="s">
        <v>9</v>
      </c>
      <c r="K365" s="30" t="str">
        <f>VLOOKUP(A365,'SignalP unique values'!A:D,2,FALSE)</f>
        <v>Y</v>
      </c>
      <c r="L365" s="30" t="str">
        <f>VLOOKUP(A365,'SignalP unique values'!A:D,3,FALSE)</f>
        <v>between 26 and 27</v>
      </c>
      <c r="M365" s="30" t="str">
        <f>VLOOKUP(A365,'SignalP unique values'!A:D,4,FALSE)</f>
        <v>SQS-RFP</v>
      </c>
      <c r="N365" s="26" t="s">
        <v>6169</v>
      </c>
      <c r="O365" s="25">
        <v>0</v>
      </c>
      <c r="P365" s="27">
        <v>1</v>
      </c>
      <c r="Q365" s="28">
        <v>-1</v>
      </c>
      <c r="R365" s="28">
        <v>-1</v>
      </c>
      <c r="S365" s="28">
        <v>-1</v>
      </c>
      <c r="T365" s="28">
        <v>-1</v>
      </c>
      <c r="U365" s="28">
        <v>-1</v>
      </c>
      <c r="V365" s="28">
        <v>-1</v>
      </c>
      <c r="W365" s="28">
        <v>-1</v>
      </c>
      <c r="X365" s="28">
        <v>-1</v>
      </c>
      <c r="Y365" s="28">
        <v>-1</v>
      </c>
      <c r="Z365" s="28">
        <v>-1</v>
      </c>
      <c r="AA365" s="27">
        <v>1</v>
      </c>
      <c r="AB365" s="28">
        <v>-1</v>
      </c>
      <c r="AC365" s="25" t="s">
        <v>10051</v>
      </c>
      <c r="AD365" s="25" t="s">
        <v>10052</v>
      </c>
      <c r="AE365" s="27" t="s">
        <v>10053</v>
      </c>
      <c r="AF365" s="28" t="s">
        <v>10054</v>
      </c>
      <c r="AG365" s="28" t="s">
        <v>10055</v>
      </c>
      <c r="AH365" s="28" t="s">
        <v>10056</v>
      </c>
      <c r="AI365" s="28" t="s">
        <v>10057</v>
      </c>
      <c r="AJ365" s="28" t="s">
        <v>10058</v>
      </c>
      <c r="AK365" s="28" t="s">
        <v>10059</v>
      </c>
      <c r="AL365" s="28" t="s">
        <v>10060</v>
      </c>
      <c r="AM365" s="28" t="s">
        <v>10061</v>
      </c>
      <c r="AN365" s="28" t="s">
        <v>10062</v>
      </c>
      <c r="AO365" s="28" t="s">
        <v>10063</v>
      </c>
      <c r="AP365" s="27" t="s">
        <v>10064</v>
      </c>
      <c r="AQ365" s="28" t="s">
        <v>10065</v>
      </c>
    </row>
    <row r="366" spans="1:43" ht="13.5" customHeight="1">
      <c r="A366" s="25" t="s">
        <v>873</v>
      </c>
      <c r="B366" s="26" t="str">
        <f>HYPERLINK("http://flybase.org/reports/"&amp;VLOOKUP(Table3[[#This Row],[gene]],'Flybqse ID for link'!A:B,2,FALSE)&amp;".html",Table3[[#This Row],[gene]])</f>
        <v>CG4725</v>
      </c>
      <c r="C366" s="25">
        <v>1</v>
      </c>
      <c r="D366" s="25" t="str">
        <f>VLOOKUP(A366,'Flybase batch'!$A:$E,2,FALSE)</f>
        <v>-</v>
      </c>
      <c r="E366" s="25">
        <f>COUNTIF('Genes Expressed in larvae only'!A:A,Table3[[#This Row],[gene]])</f>
        <v>1</v>
      </c>
      <c r="F366" s="35" t="str">
        <f>VLOOKUP(A366,'Flybase batch'!$A:$E,3,FALSE)</f>
        <v>proteolysis</v>
      </c>
      <c r="G366" s="35" t="str">
        <f>VLOOKUP(A366,'Flybase batch'!$A:$E,4,FALSE)</f>
        <v>extracellular region</v>
      </c>
      <c r="H366" s="35" t="s">
        <v>13558</v>
      </c>
      <c r="I366" s="35" t="s">
        <v>15325</v>
      </c>
      <c r="J366" s="35" t="s">
        <v>9</v>
      </c>
      <c r="K366" s="30" t="str">
        <f>VLOOKUP(A366,'SignalP unique values'!A:D,2,FALSE)</f>
        <v>Y</v>
      </c>
      <c r="L366" s="30" t="str">
        <f>VLOOKUP(A366,'SignalP unique values'!A:D,3,FALSE)</f>
        <v>between 29 and 30</v>
      </c>
      <c r="M366" s="30" t="str">
        <f>VLOOKUP(A366,'SignalP unique values'!A:D,4,FALSE)</f>
        <v>TEA-RQN</v>
      </c>
      <c r="N366" s="26" t="s">
        <v>6373</v>
      </c>
      <c r="O366" s="28">
        <v>-1</v>
      </c>
      <c r="P366" s="27">
        <v>1</v>
      </c>
      <c r="Q366" s="28">
        <v>-1</v>
      </c>
      <c r="R366" s="28">
        <v>-1</v>
      </c>
      <c r="S366" s="28">
        <v>-1</v>
      </c>
      <c r="T366" s="28">
        <v>-1</v>
      </c>
      <c r="U366" s="28">
        <v>-1</v>
      </c>
      <c r="V366" s="28">
        <v>-1</v>
      </c>
      <c r="W366" s="28">
        <v>-1</v>
      </c>
      <c r="X366" s="28">
        <v>-1</v>
      </c>
      <c r="Y366" s="27">
        <v>1</v>
      </c>
      <c r="Z366" s="28">
        <v>-1</v>
      </c>
      <c r="AA366" s="27">
        <v>1</v>
      </c>
      <c r="AB366" s="28">
        <v>-1</v>
      </c>
      <c r="AC366" s="25" t="s">
        <v>10910</v>
      </c>
      <c r="AD366" s="28" t="s">
        <v>10911</v>
      </c>
      <c r="AE366" s="27" t="s">
        <v>10912</v>
      </c>
      <c r="AF366" s="28" t="s">
        <v>10913</v>
      </c>
      <c r="AG366" s="28" t="s">
        <v>10914</v>
      </c>
      <c r="AH366" s="28" t="s">
        <v>10915</v>
      </c>
      <c r="AI366" s="28" t="s">
        <v>8186</v>
      </c>
      <c r="AJ366" s="28" t="s">
        <v>6563</v>
      </c>
      <c r="AK366" s="28" t="s">
        <v>7272</v>
      </c>
      <c r="AL366" s="28" t="s">
        <v>7496</v>
      </c>
      <c r="AM366" s="28" t="s">
        <v>10916</v>
      </c>
      <c r="AN366" s="27" t="s">
        <v>10917</v>
      </c>
      <c r="AO366" s="28" t="s">
        <v>7710</v>
      </c>
      <c r="AP366" s="27" t="s">
        <v>10918</v>
      </c>
      <c r="AQ366" s="28" t="s">
        <v>10919</v>
      </c>
    </row>
    <row r="367" spans="1:43" ht="13.5" customHeight="1">
      <c r="A367" s="25" t="s">
        <v>959</v>
      </c>
      <c r="B367" s="26" t="str">
        <f>HYPERLINK("http://flybase.org/reports/"&amp;VLOOKUP(Table3[[#This Row],[gene]],'Flybqse ID for link'!A:B,2,FALSE)&amp;".html",Table3[[#This Row],[gene]])</f>
        <v>CG9505</v>
      </c>
      <c r="C367" s="25">
        <v>1</v>
      </c>
      <c r="D367" s="25" t="str">
        <f>VLOOKUP(A367,'Flybase batch'!$A:$E,2,FALSE)</f>
        <v>-</v>
      </c>
      <c r="E367" s="25">
        <f>COUNTIF('Genes Expressed in larvae only'!A:A,Table3[[#This Row],[gene]])</f>
        <v>1</v>
      </c>
      <c r="F367" s="35" t="str">
        <f>VLOOKUP(A367,'Flybase batch'!$A:$E,3,FALSE)</f>
        <v>proteolysis</v>
      </c>
      <c r="G367" s="35" t="str">
        <f>VLOOKUP(A367,'Flybase batch'!$A:$E,4,FALSE)</f>
        <v>-</v>
      </c>
      <c r="H367" s="35" t="s">
        <v>13558</v>
      </c>
      <c r="I367" s="35" t="s">
        <v>15325</v>
      </c>
      <c r="J367" s="35" t="s">
        <v>9</v>
      </c>
      <c r="K367" s="30" t="str">
        <f>VLOOKUP(A367,'SignalP unique values'!A:D,2,FALSE)</f>
        <v>Y</v>
      </c>
      <c r="L367" s="30" t="str">
        <f>VLOOKUP(A367,'SignalP unique values'!A:D,3,FALSE)</f>
        <v>between 20 and 21</v>
      </c>
      <c r="M367" s="30" t="str">
        <f>VLOOKUP(A367,'SignalP unique values'!A:D,4,FALSE)</f>
        <v>GSS-VPV</v>
      </c>
      <c r="N367" s="26" t="s">
        <v>5749</v>
      </c>
      <c r="O367" s="28">
        <v>-1</v>
      </c>
      <c r="P367" s="27">
        <v>1</v>
      </c>
      <c r="Q367" s="28">
        <v>-1</v>
      </c>
      <c r="R367" s="28">
        <v>-1</v>
      </c>
      <c r="S367" s="28">
        <v>-1</v>
      </c>
      <c r="T367" s="28">
        <v>-1</v>
      </c>
      <c r="U367" s="28">
        <v>-1</v>
      </c>
      <c r="V367" s="28">
        <v>-1</v>
      </c>
      <c r="W367" s="28">
        <v>-1</v>
      </c>
      <c r="X367" s="28">
        <v>-1</v>
      </c>
      <c r="Y367" s="27">
        <v>1</v>
      </c>
      <c r="Z367" s="28">
        <v>-1</v>
      </c>
      <c r="AA367" s="27">
        <v>1</v>
      </c>
      <c r="AB367" s="28">
        <v>-1</v>
      </c>
      <c r="AC367" s="25" t="s">
        <v>12924</v>
      </c>
      <c r="AD367" s="28" t="s">
        <v>8686</v>
      </c>
      <c r="AE367" s="27" t="s">
        <v>12925</v>
      </c>
      <c r="AF367" s="28" t="s">
        <v>7044</v>
      </c>
      <c r="AG367" s="28" t="s">
        <v>7202</v>
      </c>
      <c r="AH367" s="28" t="s">
        <v>6720</v>
      </c>
      <c r="AI367" s="28" t="s">
        <v>7175</v>
      </c>
      <c r="AJ367" s="28" t="s">
        <v>12926</v>
      </c>
      <c r="AK367" s="28" t="s">
        <v>12927</v>
      </c>
      <c r="AL367" s="28" t="s">
        <v>12928</v>
      </c>
      <c r="AM367" s="28" t="s">
        <v>12929</v>
      </c>
      <c r="AN367" s="27" t="s">
        <v>12930</v>
      </c>
      <c r="AO367" s="28" t="s">
        <v>6957</v>
      </c>
      <c r="AP367" s="27" t="s">
        <v>12931</v>
      </c>
      <c r="AQ367" s="28" t="s">
        <v>8341</v>
      </c>
    </row>
    <row r="368" spans="1:43" ht="13.5" customHeight="1">
      <c r="A368" s="25" t="s">
        <v>718</v>
      </c>
      <c r="B368" s="26" t="str">
        <f>HYPERLINK("http://flybase.org/reports/"&amp;VLOOKUP(Table3[[#This Row],[gene]],'Flybqse ID for link'!A:B,2,FALSE)&amp;".html",Table3[[#This Row],[gene]])</f>
        <v>CG4847</v>
      </c>
      <c r="C368" s="25">
        <v>1</v>
      </c>
      <c r="D368" s="25" t="str">
        <f>VLOOKUP(A368,'Flybase batch'!$A:$E,2,FALSE)</f>
        <v>-</v>
      </c>
      <c r="E368" s="25">
        <f>COUNTIF('Genes Expressed in larvae only'!A:A,Table3[[#This Row],[gene]])</f>
        <v>1</v>
      </c>
      <c r="F368" s="35" t="str">
        <f>VLOOKUP(A368,'Flybase batch'!$A:$E,3,FALSE)</f>
        <v>proteolysis multicellular organism reproduction proteolysis</v>
      </c>
      <c r="G368" s="35" t="str">
        <f>VLOOKUP(A368,'Flybase batch'!$A:$E,4,FALSE)</f>
        <v>extracellular space extracellular space extracellular region</v>
      </c>
      <c r="H368" s="35" t="s">
        <v>13677</v>
      </c>
      <c r="I368" s="35" t="s">
        <v>15320</v>
      </c>
      <c r="J368" s="35" t="s">
        <v>9</v>
      </c>
      <c r="K368" s="30" t="str">
        <f>VLOOKUP(A368,'SignalP unique values'!A:D,2,FALSE)</f>
        <v>Y</v>
      </c>
      <c r="L368" s="30" t="str">
        <f>VLOOKUP(A368,'SignalP unique values'!A:D,3,FALSE)</f>
        <v>between 16 and 17</v>
      </c>
      <c r="M368" s="30" t="str">
        <f>VLOOKUP(A368,'SignalP unique values'!A:D,4,FALSE)</f>
        <v>VSG-QGF</v>
      </c>
      <c r="N368" s="26" t="s">
        <v>6283</v>
      </c>
      <c r="O368" s="28">
        <v>-1</v>
      </c>
      <c r="P368" s="27">
        <v>1</v>
      </c>
      <c r="Q368" s="28">
        <v>-1</v>
      </c>
      <c r="R368" s="28">
        <v>-1</v>
      </c>
      <c r="S368" s="28">
        <v>-1</v>
      </c>
      <c r="T368" s="28">
        <v>-1</v>
      </c>
      <c r="U368" s="28">
        <v>-1</v>
      </c>
      <c r="V368" s="28">
        <v>-1</v>
      </c>
      <c r="W368" s="27">
        <v>1</v>
      </c>
      <c r="X368" s="28">
        <v>-1</v>
      </c>
      <c r="Y368" s="28">
        <v>-1</v>
      </c>
      <c r="Z368" s="28">
        <v>-1</v>
      </c>
      <c r="AA368" s="27">
        <v>1</v>
      </c>
      <c r="AB368" s="28">
        <v>-1</v>
      </c>
      <c r="AC368" s="25" t="s">
        <v>10989</v>
      </c>
      <c r="AD368" s="28" t="s">
        <v>9013</v>
      </c>
      <c r="AE368" s="27" t="s">
        <v>10990</v>
      </c>
      <c r="AF368" s="28" t="s">
        <v>10991</v>
      </c>
      <c r="AG368" s="28" t="s">
        <v>10992</v>
      </c>
      <c r="AH368" s="28" t="s">
        <v>10993</v>
      </c>
      <c r="AI368" s="28" t="s">
        <v>10994</v>
      </c>
      <c r="AJ368" s="28" t="s">
        <v>6526</v>
      </c>
      <c r="AK368" s="28" t="s">
        <v>10995</v>
      </c>
      <c r="AL368" s="27" t="s">
        <v>10996</v>
      </c>
      <c r="AM368" s="28" t="s">
        <v>6549</v>
      </c>
      <c r="AN368" s="28" t="s">
        <v>8162</v>
      </c>
      <c r="AO368" s="28" t="s">
        <v>10997</v>
      </c>
      <c r="AP368" s="27" t="s">
        <v>10998</v>
      </c>
      <c r="AQ368" s="28" t="s">
        <v>8960</v>
      </c>
    </row>
    <row r="369" spans="1:43" ht="13.5" customHeight="1">
      <c r="A369" s="25" t="s">
        <v>778</v>
      </c>
      <c r="B369" s="26" t="str">
        <f>HYPERLINK("http://flybase.org/reports/"&amp;VLOOKUP(Table3[[#This Row],[gene]],'Flybqse ID for link'!A:B,2,FALSE)&amp;".html",Table3[[#This Row],[gene]])</f>
        <v>CG10593</v>
      </c>
      <c r="C369" s="25">
        <v>1</v>
      </c>
      <c r="D369" s="25" t="str">
        <f>VLOOKUP(A369,'Flybase batch'!$A:$E,2,FALSE)</f>
        <v>Angiotensin-converting enzyme-related</v>
      </c>
      <c r="E369" s="25">
        <f>COUNTIF('Genes Expressed in larvae only'!A:A,Table3[[#This Row],[gene]])</f>
        <v>1</v>
      </c>
      <c r="F369" s="35" t="str">
        <f>VLOOKUP(A369,'Flybase batch'!$A:$E,3,FALSE)</f>
        <v>heart development proteolysis heart development positive regulation of circadian sleep/wake cycle, sleep sleep</v>
      </c>
      <c r="G369" s="35" t="str">
        <f>VLOOKUP(A369,'Flybase batch'!$A:$E,4,FALSE)</f>
        <v>membrane extracellular region extracellular space</v>
      </c>
      <c r="H369" s="35" t="s">
        <v>13611</v>
      </c>
      <c r="I369" s="35" t="s">
        <v>15329</v>
      </c>
      <c r="J369" s="35" t="s">
        <v>9</v>
      </c>
      <c r="K369" s="30" t="str">
        <f>VLOOKUP(A369,'SignalP unique values'!A:D,2,FALSE)</f>
        <v>Y</v>
      </c>
      <c r="L369" s="30" t="str">
        <f>VLOOKUP(A369,'SignalP unique values'!A:D,3,FALSE)</f>
        <v>between 22 and 23</v>
      </c>
      <c r="M369" s="30" t="str">
        <f>VLOOKUP(A369,'SignalP unique values'!A:D,4,FALSE)</f>
        <v>GLS-MGN</v>
      </c>
      <c r="N369" s="26" t="s">
        <v>6341</v>
      </c>
      <c r="O369" s="28">
        <v>-1</v>
      </c>
      <c r="P369" s="27">
        <v>1</v>
      </c>
      <c r="Q369" s="28">
        <v>-1</v>
      </c>
      <c r="R369" s="28">
        <v>-1</v>
      </c>
      <c r="S369" s="28">
        <v>-1</v>
      </c>
      <c r="T369" s="28">
        <v>-1</v>
      </c>
      <c r="U369" s="28">
        <v>-1</v>
      </c>
      <c r="V369" s="27">
        <v>1</v>
      </c>
      <c r="W369" s="28">
        <v>-1</v>
      </c>
      <c r="X369" s="28">
        <v>-1</v>
      </c>
      <c r="Y369" s="27">
        <v>1</v>
      </c>
      <c r="Z369" s="28">
        <v>-1</v>
      </c>
      <c r="AA369" s="27">
        <v>1</v>
      </c>
      <c r="AB369" s="28">
        <v>-1</v>
      </c>
      <c r="AC369" s="25" t="s">
        <v>6732</v>
      </c>
      <c r="AD369" s="28" t="s">
        <v>6733</v>
      </c>
      <c r="AE369" s="27" t="s">
        <v>6734</v>
      </c>
      <c r="AF369" s="28" t="s">
        <v>6735</v>
      </c>
      <c r="AG369" s="28" t="s">
        <v>6736</v>
      </c>
      <c r="AH369" s="28" t="s">
        <v>6737</v>
      </c>
      <c r="AI369" s="28" t="s">
        <v>6738</v>
      </c>
      <c r="AJ369" s="28" t="s">
        <v>6739</v>
      </c>
      <c r="AK369" s="27" t="s">
        <v>6740</v>
      </c>
      <c r="AL369" s="28" t="s">
        <v>6741</v>
      </c>
      <c r="AM369" s="28" t="s">
        <v>6742</v>
      </c>
      <c r="AN369" s="27" t="s">
        <v>6743</v>
      </c>
      <c r="AO369" s="28" t="s">
        <v>6744</v>
      </c>
      <c r="AP369" s="27" t="s">
        <v>6745</v>
      </c>
      <c r="AQ369" s="28" t="s">
        <v>6746</v>
      </c>
    </row>
    <row r="370" spans="1:43" ht="13.5" customHeight="1">
      <c r="A370" s="25" t="s">
        <v>342</v>
      </c>
      <c r="B370" s="26" t="str">
        <f>HYPERLINK("http://flybase.org/reports/"&amp;VLOOKUP(Table3[[#This Row],[gene]],'Flybqse ID for link'!A:B,2,FALSE)&amp;".html",Table3[[#This Row],[gene]])</f>
        <v>CG14945</v>
      </c>
      <c r="C370" s="25">
        <v>1</v>
      </c>
      <c r="D370" s="25" t="str">
        <f>VLOOKUP(A370,'Flybase batch'!$A:$E,2,FALSE)</f>
        <v>-</v>
      </c>
      <c r="E370" s="25">
        <f>COUNTIF('Genes Expressed in larvae only'!A:A,Table3[[#This Row],[gene]])</f>
        <v>1</v>
      </c>
      <c r="F370" s="35" t="str">
        <f>VLOOKUP(A370,'Flybase batch'!$A:$E,3,FALSE)</f>
        <v>glycerophospholipid metabolic process</v>
      </c>
      <c r="G370" s="35" t="str">
        <f>VLOOKUP(A370,'Flybase batch'!$A:$E,4,FALSE)</f>
        <v>-</v>
      </c>
      <c r="H370" s="35" t="s">
        <v>13549</v>
      </c>
      <c r="I370" s="35" t="e">
        <v>#N/A</v>
      </c>
      <c r="J370" s="35" t="s">
        <v>9</v>
      </c>
      <c r="K370" s="30" t="str">
        <f>VLOOKUP(A370,'SignalP unique values'!A:D,2,FALSE)</f>
        <v>Y</v>
      </c>
      <c r="L370" s="30" t="str">
        <f>VLOOKUP(A370,'SignalP unique values'!A:D,3,FALSE)</f>
        <v>between 24 and 25</v>
      </c>
      <c r="M370" s="30" t="str">
        <f>VLOOKUP(A370,'SignalP unique values'!A:D,4,FALSE)</f>
        <v>GRA-QTE</v>
      </c>
      <c r="N370" s="26" t="s">
        <v>6108</v>
      </c>
      <c r="O370" s="27">
        <v>1</v>
      </c>
      <c r="P370" s="27">
        <v>1</v>
      </c>
      <c r="Q370" s="28">
        <v>-1</v>
      </c>
      <c r="R370" s="28">
        <v>-1</v>
      </c>
      <c r="S370" s="28">
        <v>-1</v>
      </c>
      <c r="T370" s="27">
        <v>1</v>
      </c>
      <c r="U370" s="28">
        <v>-1</v>
      </c>
      <c r="V370" s="28">
        <v>-1</v>
      </c>
      <c r="W370" s="28">
        <v>-1</v>
      </c>
      <c r="X370" s="27">
        <v>1</v>
      </c>
      <c r="Y370" s="28">
        <v>-1</v>
      </c>
      <c r="Z370" s="27">
        <v>1</v>
      </c>
      <c r="AA370" s="27">
        <v>1</v>
      </c>
      <c r="AB370" s="28">
        <v>-1</v>
      </c>
      <c r="AC370" s="25" t="s">
        <v>8287</v>
      </c>
      <c r="AD370" s="27" t="s">
        <v>8288</v>
      </c>
      <c r="AE370" s="27" t="s">
        <v>8289</v>
      </c>
      <c r="AF370" s="28" t="s">
        <v>8290</v>
      </c>
      <c r="AG370" s="28" t="s">
        <v>8291</v>
      </c>
      <c r="AH370" s="28" t="s">
        <v>8292</v>
      </c>
      <c r="AI370" s="27" t="s">
        <v>8293</v>
      </c>
      <c r="AJ370" s="28" t="s">
        <v>8294</v>
      </c>
      <c r="AK370" s="28" t="s">
        <v>8295</v>
      </c>
      <c r="AL370" s="28" t="s">
        <v>8296</v>
      </c>
      <c r="AM370" s="27" t="s">
        <v>8297</v>
      </c>
      <c r="AN370" s="28" t="s">
        <v>8298</v>
      </c>
      <c r="AO370" s="27" t="s">
        <v>8299</v>
      </c>
      <c r="AP370" s="27" t="s">
        <v>8300</v>
      </c>
      <c r="AQ370" s="28" t="s">
        <v>8301</v>
      </c>
    </row>
    <row r="371" spans="1:43" ht="13.5" customHeight="1">
      <c r="A371" s="25" t="s">
        <v>1002</v>
      </c>
      <c r="B371" s="26" t="str">
        <f>HYPERLINK("http://flybase.org/reports/"&amp;VLOOKUP(Table3[[#This Row],[gene]],'Flybqse ID for link'!A:B,2,FALSE)&amp;".html",Table3[[#This Row],[gene]])</f>
        <v>CG10764</v>
      </c>
      <c r="C371" s="25">
        <v>1</v>
      </c>
      <c r="D371" s="25" t="str">
        <f>VLOOKUP(A371,'Flybase batch'!$A:$E,2,FALSE)</f>
        <v>-</v>
      </c>
      <c r="E371" s="25">
        <f>COUNTIF('Genes Expressed in larvae only'!A:A,Table3[[#This Row],[gene]])</f>
        <v>1</v>
      </c>
      <c r="F371" s="35" t="str">
        <f>VLOOKUP(A371,'Flybase batch'!$A:$E,3,FALSE)</f>
        <v>proteolysis negative regulation of hemocyte proliferation</v>
      </c>
      <c r="G371" s="35" t="str">
        <f>VLOOKUP(A371,'Flybase batch'!$A:$E,4,FALSE)</f>
        <v>-</v>
      </c>
      <c r="H371" s="35" t="s">
        <v>13531</v>
      </c>
      <c r="I371" s="35" t="s">
        <v>15321</v>
      </c>
      <c r="J371" s="35" t="s">
        <v>13842</v>
      </c>
      <c r="K371" s="30" t="str">
        <f>VLOOKUP(A371,'SignalP unique values'!A:D,2,FALSE)</f>
        <v>Y</v>
      </c>
      <c r="L371" s="30" t="str">
        <f>VLOOKUP(A371,'SignalP unique values'!A:D,3,FALSE)</f>
        <v>between 18 and 19</v>
      </c>
      <c r="M371" s="30" t="str">
        <f>VLOOKUP(A371,'SignalP unique values'!A:D,4,FALSE)</f>
        <v>CVT-ENE</v>
      </c>
      <c r="N371" s="26" t="s">
        <v>5809</v>
      </c>
      <c r="O371" s="28">
        <v>-1</v>
      </c>
      <c r="P371" s="28">
        <v>-1</v>
      </c>
      <c r="Q371" s="28">
        <v>-1</v>
      </c>
      <c r="R371" s="28">
        <v>-1</v>
      </c>
      <c r="S371" s="28">
        <v>-1</v>
      </c>
      <c r="T371" s="28">
        <v>-1</v>
      </c>
      <c r="U371" s="28">
        <v>-1</v>
      </c>
      <c r="V371" s="27">
        <v>1</v>
      </c>
      <c r="W371" s="28">
        <v>-1</v>
      </c>
      <c r="X371" s="27">
        <v>1</v>
      </c>
      <c r="Y371" s="27">
        <v>1</v>
      </c>
      <c r="Z371" s="28">
        <v>-1</v>
      </c>
      <c r="AA371" s="25">
        <v>0</v>
      </c>
      <c r="AB371" s="28">
        <v>-1</v>
      </c>
      <c r="AC371" s="25" t="s">
        <v>6791</v>
      </c>
      <c r="AD371" s="28" t="s">
        <v>6792</v>
      </c>
      <c r="AE371" s="28" t="s">
        <v>6793</v>
      </c>
      <c r="AF371" s="28" t="s">
        <v>6794</v>
      </c>
      <c r="AG371" s="28" t="s">
        <v>6427</v>
      </c>
      <c r="AH371" s="28" t="s">
        <v>6795</v>
      </c>
      <c r="AI371" s="28" t="s">
        <v>6796</v>
      </c>
      <c r="AJ371" s="28" t="s">
        <v>6430</v>
      </c>
      <c r="AK371" s="27" t="s">
        <v>6797</v>
      </c>
      <c r="AL371" s="28" t="s">
        <v>6798</v>
      </c>
      <c r="AM371" s="27" t="s">
        <v>6799</v>
      </c>
      <c r="AN371" s="27" t="s">
        <v>6800</v>
      </c>
      <c r="AO371" s="28" t="s">
        <v>6801</v>
      </c>
      <c r="AP371" s="25" t="s">
        <v>6802</v>
      </c>
      <c r="AQ371" s="28" t="s">
        <v>6803</v>
      </c>
    </row>
    <row r="372" spans="1:43" ht="13.5" customHeight="1">
      <c r="A372" s="25" t="s">
        <v>852</v>
      </c>
      <c r="B372" s="26" t="str">
        <f>HYPERLINK("http://flybase.org/reports/"&amp;VLOOKUP(Table3[[#This Row],[gene]],'Flybqse ID for link'!A:B,2,FALSE)&amp;".html",Table3[[#This Row],[gene]])</f>
        <v>CG3953</v>
      </c>
      <c r="C372" s="25">
        <v>2</v>
      </c>
      <c r="D372" s="25" t="str">
        <f>VLOOKUP(A372,'Flybase batch'!$A:$E,2,FALSE)</f>
        <v>Invadolysin</v>
      </c>
      <c r="E372" s="25">
        <f>COUNTIF('Genes Expressed in larvae only'!A:A,Table3[[#This Row],[gene]])</f>
        <v>0</v>
      </c>
      <c r="F372" s="35" t="str">
        <f>VLOOKUP(A372,'Flybase batch'!$A:$E,3,FALSE)</f>
        <v>mitotic chromosome condensation imaginal disc development brain development chromatin remodeling mitotic spindle organization positive regulation of mitotic metaphase/anaphase transition mitotic centrosome separation centrosome duplication germ cell migration gonad development spindle assembly cell adhesion proteolysis</v>
      </c>
      <c r="G372" s="35" t="str">
        <f>VLOOKUP(A372,'Flybase batch'!$A:$E,4,FALSE)</f>
        <v>cell leading edge cytoplasm membrane</v>
      </c>
      <c r="H372" s="35" t="s">
        <v>13656</v>
      </c>
      <c r="I372" s="35" t="e">
        <v>#N/A</v>
      </c>
      <c r="J372" s="35" t="s">
        <v>9</v>
      </c>
      <c r="K372" s="30" t="str">
        <f>VLOOKUP(A372,'SignalP unique values'!A:D,2,FALSE)</f>
        <v>Y</v>
      </c>
      <c r="L372" s="30" t="str">
        <f>VLOOKUP(A372,'SignalP unique values'!A:D,3,FALSE)</f>
        <v>between 32 and 33</v>
      </c>
      <c r="M372" s="30" t="str">
        <f>VLOOKUP(A372,'SignalP unique values'!A:D,4,FALSE)</f>
        <v>ATA-HNC</v>
      </c>
      <c r="N372" s="66"/>
      <c r="O372" s="66"/>
      <c r="P372" s="66"/>
      <c r="Q372" s="66"/>
      <c r="R372" s="66"/>
      <c r="S372" s="66"/>
      <c r="T372" s="66"/>
      <c r="U372" s="66"/>
      <c r="V372" s="66"/>
      <c r="W372" s="66"/>
      <c r="X372" s="66"/>
      <c r="Y372" s="66"/>
      <c r="Z372" s="66"/>
      <c r="AA372" s="66"/>
      <c r="AB372" s="66"/>
      <c r="AC372" s="66">
        <v>35.4</v>
      </c>
      <c r="AD372" s="66">
        <v>258.10000000000002</v>
      </c>
      <c r="AE372" s="66">
        <v>105.5</v>
      </c>
      <c r="AF372" s="66">
        <v>14.1</v>
      </c>
      <c r="AG372" s="66">
        <v>4.7</v>
      </c>
      <c r="AH372" s="66">
        <v>25</v>
      </c>
      <c r="AI372" s="66">
        <v>5.4</v>
      </c>
      <c r="AJ372" s="66">
        <v>31.8</v>
      </c>
      <c r="AK372" s="66">
        <v>49</v>
      </c>
      <c r="AL372" s="66">
        <v>9</v>
      </c>
      <c r="AM372" s="66">
        <v>20.5</v>
      </c>
      <c r="AN372" s="66">
        <v>5.6</v>
      </c>
      <c r="AO372" s="66" t="s">
        <v>16594</v>
      </c>
      <c r="AP372" s="66">
        <v>101.5</v>
      </c>
      <c r="AQ372" s="66">
        <v>6.4</v>
      </c>
    </row>
    <row r="373" spans="1:43" ht="13.5" customHeight="1">
      <c r="A373" s="25" t="s">
        <v>912</v>
      </c>
      <c r="B373" s="26" t="str">
        <f>HYPERLINK("http://flybase.org/reports/"&amp;VLOOKUP(Table3[[#This Row],[gene]],'Flybqse ID for link'!A:B,2,FALSE)&amp;".html",Table3[[#This Row],[gene]])</f>
        <v>CG6863</v>
      </c>
      <c r="C373" s="25">
        <v>2</v>
      </c>
      <c r="D373" s="25" t="str">
        <f>VLOOKUP(A373,'Flybase batch'!$A:$E,2,FALSE)</f>
        <v>tolkin</v>
      </c>
      <c r="E373" s="25">
        <f>COUNTIF('Genes Expressed in larvae only'!A:A,Table3[[#This Row],[gene]])</f>
        <v>0</v>
      </c>
      <c r="F373" s="35" t="str">
        <f>VLOOKUP(A373,'Flybase batch'!$A:$E,3,FALSE)</f>
        <v>imaginal disc-derived wing vein morphogenesis axon guidance motor neuron axon guidance defasciculation of motor neuron axon negative regulation of gene expression protein processing proteolysis</v>
      </c>
      <c r="G373" s="35" t="str">
        <f>VLOOKUP(A373,'Flybase batch'!$A:$E,4,FALSE)</f>
        <v>-</v>
      </c>
      <c r="H373" s="35" t="s">
        <v>13705</v>
      </c>
      <c r="I373" s="35" t="e">
        <v>#N/A</v>
      </c>
      <c r="J373" s="35" t="s">
        <v>9</v>
      </c>
      <c r="K373" s="30" t="str">
        <f>VLOOKUP(A373,'SignalP unique values'!A:D,2,FALSE)</f>
        <v>Y</v>
      </c>
      <c r="L373" s="30" t="str">
        <f>VLOOKUP(A373,'SignalP unique values'!A:D,3,FALSE)</f>
        <v>between 33 and 34</v>
      </c>
      <c r="M373" s="30" t="str">
        <f>VLOOKUP(A373,'SignalP unique values'!A:D,4,FALSE)</f>
        <v>VHA-KNP</v>
      </c>
      <c r="N373" s="26" t="s">
        <v>6378</v>
      </c>
      <c r="O373" s="27">
        <v>1</v>
      </c>
      <c r="P373" s="27">
        <v>1</v>
      </c>
      <c r="Q373" s="28">
        <v>-1</v>
      </c>
      <c r="R373" s="28">
        <v>-1</v>
      </c>
      <c r="S373" s="28">
        <v>-1</v>
      </c>
      <c r="T373" s="28">
        <v>-1</v>
      </c>
      <c r="U373" s="28">
        <v>-1</v>
      </c>
      <c r="V373" s="28">
        <v>-1</v>
      </c>
      <c r="W373" s="28">
        <v>-1</v>
      </c>
      <c r="X373" s="28">
        <v>-1</v>
      </c>
      <c r="Y373" s="27">
        <v>1</v>
      </c>
      <c r="Z373" s="27">
        <v>1</v>
      </c>
      <c r="AA373" s="27">
        <v>1</v>
      </c>
      <c r="AB373" s="28">
        <v>-1</v>
      </c>
      <c r="AC373" s="25" t="s">
        <v>11938</v>
      </c>
      <c r="AD373" s="27" t="s">
        <v>11939</v>
      </c>
      <c r="AE373" s="27" t="s">
        <v>11940</v>
      </c>
      <c r="AF373" s="28" t="s">
        <v>11941</v>
      </c>
      <c r="AG373" s="28" t="s">
        <v>7549</v>
      </c>
      <c r="AH373" s="28" t="s">
        <v>11942</v>
      </c>
      <c r="AI373" s="28" t="s">
        <v>11943</v>
      </c>
      <c r="AJ373" s="28" t="s">
        <v>11944</v>
      </c>
      <c r="AK373" s="28" t="s">
        <v>11945</v>
      </c>
      <c r="AL373" s="28" t="s">
        <v>7632</v>
      </c>
      <c r="AM373" s="28" t="s">
        <v>7201</v>
      </c>
      <c r="AN373" s="27" t="s">
        <v>11946</v>
      </c>
      <c r="AO373" s="27" t="s">
        <v>11947</v>
      </c>
      <c r="AP373" s="27" t="s">
        <v>11948</v>
      </c>
      <c r="AQ373" s="28" t="s">
        <v>11949</v>
      </c>
    </row>
    <row r="374" spans="1:43" ht="13.5" customHeight="1">
      <c r="A374" s="25" t="s">
        <v>851</v>
      </c>
      <c r="B374" s="26" t="str">
        <f>HYPERLINK("http://flybase.org/reports/"&amp;VLOOKUP(Table3[[#This Row],[gene]],'Flybqse ID for link'!A:B,2,FALSE)&amp;".html",Table3[[#This Row],[gene]])</f>
        <v>CG3775</v>
      </c>
      <c r="C374" s="25">
        <v>2</v>
      </c>
      <c r="D374" s="25" t="str">
        <f>VLOOKUP(A374,'Flybase batch'!$A:$E,2,FALSE)</f>
        <v>-</v>
      </c>
      <c r="E374" s="25">
        <f>COUNTIF('Genes Expressed in larvae only'!A:A,Table3[[#This Row],[gene]])</f>
        <v>0</v>
      </c>
      <c r="F374" s="35" t="str">
        <f>VLOOKUP(A374,'Flybase batch'!$A:$E,3,FALSE)</f>
        <v>proteolysis</v>
      </c>
      <c r="G374" s="35" t="str">
        <f>VLOOKUP(A374,'Flybase batch'!$A:$E,4,FALSE)</f>
        <v>-</v>
      </c>
      <c r="H374" s="35" t="s">
        <v>13558</v>
      </c>
      <c r="I374" s="35" t="s">
        <v>15325</v>
      </c>
      <c r="J374" s="35" t="s">
        <v>9</v>
      </c>
      <c r="K374" s="30" t="str">
        <f>VLOOKUP(A374,'SignalP unique values'!A:D,2,FALSE)</f>
        <v>Y</v>
      </c>
      <c r="L374" s="30" t="str">
        <f>VLOOKUP(A374,'SignalP unique values'!A:D,3,FALSE)</f>
        <v>between 25 and 26</v>
      </c>
      <c r="M374" s="30" t="str">
        <f>VLOOKUP(A374,'SignalP unique values'!A:D,4,FALSE)</f>
        <v>AAA-QDC</v>
      </c>
      <c r="N374" s="26" t="s">
        <v>6355</v>
      </c>
      <c r="O374" s="28">
        <v>-1</v>
      </c>
      <c r="P374" s="27">
        <v>1</v>
      </c>
      <c r="Q374" s="28">
        <v>-1</v>
      </c>
      <c r="R374" s="28">
        <v>-1</v>
      </c>
      <c r="S374" s="28">
        <v>-1</v>
      </c>
      <c r="T374" s="28">
        <v>-1</v>
      </c>
      <c r="U374" s="28">
        <v>-1</v>
      </c>
      <c r="V374" s="28">
        <v>-1</v>
      </c>
      <c r="W374" s="28">
        <v>-1</v>
      </c>
      <c r="X374" s="28">
        <v>-1</v>
      </c>
      <c r="Y374" s="27">
        <v>1</v>
      </c>
      <c r="Z374" s="28">
        <v>-1</v>
      </c>
      <c r="AA374" s="27">
        <v>1</v>
      </c>
      <c r="AB374" s="28">
        <v>-1</v>
      </c>
      <c r="AC374" s="25" t="s">
        <v>10394</v>
      </c>
      <c r="AD374" s="28" t="s">
        <v>10395</v>
      </c>
      <c r="AE374" s="27" t="s">
        <v>10396</v>
      </c>
      <c r="AF374" s="28" t="s">
        <v>10397</v>
      </c>
      <c r="AG374" s="28" t="s">
        <v>6520</v>
      </c>
      <c r="AH374" s="28" t="s">
        <v>10398</v>
      </c>
      <c r="AI374" s="28" t="s">
        <v>10399</v>
      </c>
      <c r="AJ374" s="28" t="s">
        <v>6547</v>
      </c>
      <c r="AK374" s="28" t="s">
        <v>8304</v>
      </c>
      <c r="AL374" s="28" t="s">
        <v>10400</v>
      </c>
      <c r="AM374" s="28" t="s">
        <v>7212</v>
      </c>
      <c r="AN374" s="27" t="s">
        <v>10401</v>
      </c>
      <c r="AO374" s="28" t="s">
        <v>10402</v>
      </c>
      <c r="AP374" s="27" t="s">
        <v>10403</v>
      </c>
      <c r="AQ374" s="28" t="s">
        <v>10404</v>
      </c>
    </row>
    <row r="375" spans="1:43" ht="13.5" customHeight="1">
      <c r="A375" s="25" t="s">
        <v>996</v>
      </c>
      <c r="B375" s="26" t="str">
        <f>HYPERLINK("http://flybase.org/reports/"&amp;VLOOKUP(Table3[[#This Row],[gene]],'Flybqse ID for link'!A:B,2,FALSE)&amp;".html",Table3[[#This Row],[gene]])</f>
        <v>CG10586</v>
      </c>
      <c r="C375" s="25">
        <v>2</v>
      </c>
      <c r="D375" s="25" t="str">
        <f>VLOOKUP(A375,'Flybase batch'!$A:$E,2,FALSE)</f>
        <v>Seminase</v>
      </c>
      <c r="E375" s="25">
        <f>COUNTIF('Genes Expressed in larvae only'!A:A,Table3[[#This Row],[gene]])</f>
        <v>0</v>
      </c>
      <c r="F375" s="35" t="str">
        <f>VLOOKUP(A375,'Flybase batch'!$A:$E,3,FALSE)</f>
        <v>proteolysis zymogen activation negative regulation of female receptivity, post-mating sperm storage proteolysis multicellular organism reproduction</v>
      </c>
      <c r="G375" s="35" t="str">
        <f>VLOOKUP(A375,'Flybase batch'!$A:$E,4,FALSE)</f>
        <v>extracellular space</v>
      </c>
      <c r="H375" s="35" t="s">
        <v>13545</v>
      </c>
      <c r="I375" s="35" t="s">
        <v>15321</v>
      </c>
      <c r="J375" s="35" t="s">
        <v>13842</v>
      </c>
      <c r="K375" s="30" t="str">
        <f>VLOOKUP(A375,'SignalP unique values'!A:D,2,FALSE)</f>
        <v>Y</v>
      </c>
      <c r="L375" s="30" t="str">
        <f>VLOOKUP(A375,'SignalP unique values'!A:D,3,FALSE)</f>
        <v>between 19 and 20</v>
      </c>
      <c r="M375" s="30" t="str">
        <f>VLOOKUP(A375,'SignalP unique values'!A:D,4,FALSE)</f>
        <v>NHA-LQH</v>
      </c>
      <c r="N375" s="26" t="s">
        <v>6336</v>
      </c>
      <c r="O375" s="28">
        <v>-1</v>
      </c>
      <c r="P375" s="28">
        <v>-1</v>
      </c>
      <c r="Q375" s="28">
        <v>-1</v>
      </c>
      <c r="R375" s="28">
        <v>-1</v>
      </c>
      <c r="S375" s="28">
        <v>-1</v>
      </c>
      <c r="T375" s="28">
        <v>-1</v>
      </c>
      <c r="U375" s="28">
        <v>-1</v>
      </c>
      <c r="V375" s="28">
        <v>-1</v>
      </c>
      <c r="W375" s="27">
        <v>1</v>
      </c>
      <c r="X375" s="28">
        <v>-1</v>
      </c>
      <c r="Y375" s="28">
        <v>-1</v>
      </c>
      <c r="Z375" s="28">
        <v>-1</v>
      </c>
      <c r="AA375" s="28">
        <v>-1</v>
      </c>
      <c r="AB375" s="28">
        <v>-1</v>
      </c>
      <c r="AC375" s="25" t="s">
        <v>6695</v>
      </c>
      <c r="AD375" s="28" t="s">
        <v>6453</v>
      </c>
      <c r="AE375" s="28" t="s">
        <v>6596</v>
      </c>
      <c r="AF375" s="28" t="s">
        <v>6696</v>
      </c>
      <c r="AG375" s="28" t="s">
        <v>6697</v>
      </c>
      <c r="AH375" s="28" t="s">
        <v>6698</v>
      </c>
      <c r="AI375" s="28" t="s">
        <v>6553</v>
      </c>
      <c r="AJ375" s="28" t="s">
        <v>6699</v>
      </c>
      <c r="AK375" s="28" t="s">
        <v>6700</v>
      </c>
      <c r="AL375" s="27" t="s">
        <v>6701</v>
      </c>
      <c r="AM375" s="28" t="s">
        <v>6465</v>
      </c>
      <c r="AN375" s="28" t="s">
        <v>6702</v>
      </c>
      <c r="AO375" s="28" t="s">
        <v>6703</v>
      </c>
      <c r="AP375" s="28" t="s">
        <v>6704</v>
      </c>
      <c r="AQ375" s="28" t="s">
        <v>6705</v>
      </c>
    </row>
    <row r="376" spans="1:43" ht="13.5" customHeight="1">
      <c r="A376" s="25" t="s">
        <v>1132</v>
      </c>
      <c r="B376" s="26" t="str">
        <f>HYPERLINK("http://flybase.org/reports/"&amp;VLOOKUP(Table3[[#This Row],[gene]],'Flybqse ID for link'!A:B,2,FALSE)&amp;".html",Table3[[#This Row],[gene]])</f>
        <v>CG17239</v>
      </c>
      <c r="C376" s="25">
        <v>2</v>
      </c>
      <c r="D376" s="25" t="str">
        <f>VLOOKUP(A376,'Flybase batch'!$A:$E,2,FALSE)</f>
        <v>-</v>
      </c>
      <c r="E376" s="25">
        <f>COUNTIF('Genes Expressed in larvae only'!A:A,Table3[[#This Row],[gene]])</f>
        <v>0</v>
      </c>
      <c r="F376" s="35" t="str">
        <f>VLOOKUP(A376,'Flybase batch'!$A:$E,3,FALSE)</f>
        <v>proteolysis</v>
      </c>
      <c r="G376" s="35" t="str">
        <f>VLOOKUP(A376,'Flybase batch'!$A:$E,4,FALSE)</f>
        <v>-</v>
      </c>
      <c r="H376" s="35" t="s">
        <v>13531</v>
      </c>
      <c r="I376" s="35" t="s">
        <v>15321</v>
      </c>
      <c r="J376" s="35" t="s">
        <v>13842</v>
      </c>
      <c r="K376" s="30" t="str">
        <f>VLOOKUP(A376,'SignalP unique values'!A:D,2,FALSE)</f>
        <v>Y</v>
      </c>
      <c r="L376" s="30" t="str">
        <f>VLOOKUP(A376,'SignalP unique values'!A:D,3,FALSE)</f>
        <v>between 17 and 18</v>
      </c>
      <c r="M376" s="30" t="str">
        <f>VLOOKUP(A376,'SignalP unique values'!A:D,4,FALSE)</f>
        <v>VSS-NWI</v>
      </c>
      <c r="N376" s="26" t="s">
        <v>5764</v>
      </c>
      <c r="O376" s="28">
        <v>-1</v>
      </c>
      <c r="P376" s="28">
        <v>-1</v>
      </c>
      <c r="Q376" s="28">
        <v>-1</v>
      </c>
      <c r="R376" s="28">
        <v>-1</v>
      </c>
      <c r="S376" s="28">
        <v>-1</v>
      </c>
      <c r="T376" s="28">
        <v>-1</v>
      </c>
      <c r="U376" s="28">
        <v>-1</v>
      </c>
      <c r="V376" s="28">
        <v>-1</v>
      </c>
      <c r="W376" s="28">
        <v>-1</v>
      </c>
      <c r="X376" s="28">
        <v>-1</v>
      </c>
      <c r="Y376" s="28">
        <v>-1</v>
      </c>
      <c r="Z376" s="28">
        <v>-1</v>
      </c>
      <c r="AA376" s="28">
        <v>-1</v>
      </c>
      <c r="AB376" s="28">
        <v>-1</v>
      </c>
      <c r="AC376" s="25" t="s">
        <v>8671</v>
      </c>
      <c r="AD376" s="28" t="s">
        <v>8053</v>
      </c>
      <c r="AE376" s="28" t="s">
        <v>7574</v>
      </c>
      <c r="AF376" s="28" t="s">
        <v>8672</v>
      </c>
      <c r="AG376" s="28" t="s">
        <v>8673</v>
      </c>
      <c r="AH376" s="28" t="s">
        <v>8674</v>
      </c>
      <c r="AI376" s="28" t="s">
        <v>6657</v>
      </c>
      <c r="AJ376" s="28" t="s">
        <v>6999</v>
      </c>
      <c r="AK376" s="28" t="s">
        <v>8624</v>
      </c>
      <c r="AL376" s="28" t="s">
        <v>8675</v>
      </c>
      <c r="AM376" s="28" t="s">
        <v>8676</v>
      </c>
      <c r="AN376" s="28" t="s">
        <v>8677</v>
      </c>
      <c r="AO376" s="28" t="s">
        <v>8678</v>
      </c>
      <c r="AP376" s="28" t="s">
        <v>8679</v>
      </c>
      <c r="AQ376" s="28" t="s">
        <v>8680</v>
      </c>
    </row>
    <row r="377" spans="1:43" ht="13.5" customHeight="1">
      <c r="A377" s="25" t="s">
        <v>869</v>
      </c>
      <c r="B377" s="26" t="str">
        <f>HYPERLINK("http://flybase.org/reports/"&amp;VLOOKUP(Table3[[#This Row],[gene]],'Flybqse ID for link'!A:B,2,FALSE)&amp;".html",Table3[[#This Row],[gene]])</f>
        <v>CG4721</v>
      </c>
      <c r="C377" s="25">
        <v>2</v>
      </c>
      <c r="D377" s="25" t="str">
        <f>VLOOKUP(A377,'Flybase batch'!$A:$E,2,FALSE)</f>
        <v>-</v>
      </c>
      <c r="E377" s="25">
        <f>COUNTIF('Genes Expressed in larvae only'!A:A,Table3[[#This Row],[gene]])</f>
        <v>0</v>
      </c>
      <c r="F377" s="35" t="str">
        <f>VLOOKUP(A377,'Flybase batch'!$A:$E,3,FALSE)</f>
        <v>proteolysis compound eye morphogenesis</v>
      </c>
      <c r="G377" s="35" t="str">
        <f>VLOOKUP(A377,'Flybase batch'!$A:$E,4,FALSE)</f>
        <v>-</v>
      </c>
      <c r="H377" s="35" t="s">
        <v>13558</v>
      </c>
      <c r="I377" s="35" t="s">
        <v>15325</v>
      </c>
      <c r="J377" s="35" t="s">
        <v>9</v>
      </c>
      <c r="K377" s="30" t="str">
        <f>VLOOKUP(A377,'SignalP unique values'!A:D,2,FALSE)</f>
        <v>Y</v>
      </c>
      <c r="L377" s="30" t="str">
        <f>VLOOKUP(A377,'SignalP unique values'!A:D,3,FALSE)</f>
        <v>between 22 and 23</v>
      </c>
      <c r="M377" s="30" t="str">
        <f>VLOOKUP(A377,'SignalP unique values'!A:D,4,FALSE)</f>
        <v>IDA-SVP</v>
      </c>
      <c r="N377" s="26" t="s">
        <v>6295</v>
      </c>
      <c r="O377" s="25">
        <v>0</v>
      </c>
      <c r="P377" s="27">
        <v>1</v>
      </c>
      <c r="Q377" s="28">
        <v>-1</v>
      </c>
      <c r="R377" s="28">
        <v>-1</v>
      </c>
      <c r="S377" s="28">
        <v>-1</v>
      </c>
      <c r="T377" s="28">
        <v>-1</v>
      </c>
      <c r="U377" s="28">
        <v>-1</v>
      </c>
      <c r="V377" s="28">
        <v>-1</v>
      </c>
      <c r="W377" s="28">
        <v>-1</v>
      </c>
      <c r="X377" s="28">
        <v>-1</v>
      </c>
      <c r="Y377" s="27">
        <v>1</v>
      </c>
      <c r="Z377" s="27">
        <v>1</v>
      </c>
      <c r="AA377" s="27">
        <v>1</v>
      </c>
      <c r="AB377" s="28">
        <v>-1</v>
      </c>
      <c r="AC377" s="25" t="s">
        <v>10893</v>
      </c>
      <c r="AD377" s="25" t="s">
        <v>10894</v>
      </c>
      <c r="AE377" s="27" t="s">
        <v>10895</v>
      </c>
      <c r="AF377" s="28" t="s">
        <v>10896</v>
      </c>
      <c r="AG377" s="28" t="s">
        <v>6703</v>
      </c>
      <c r="AH377" s="28" t="s">
        <v>10897</v>
      </c>
      <c r="AI377" s="28" t="s">
        <v>8577</v>
      </c>
      <c r="AJ377" s="28" t="s">
        <v>6453</v>
      </c>
      <c r="AK377" s="28" t="s">
        <v>8233</v>
      </c>
      <c r="AL377" s="28" t="s">
        <v>10898</v>
      </c>
      <c r="AM377" s="28" t="s">
        <v>6558</v>
      </c>
      <c r="AN377" s="27" t="s">
        <v>10899</v>
      </c>
      <c r="AO377" s="27" t="s">
        <v>10900</v>
      </c>
      <c r="AP377" s="27" t="s">
        <v>10901</v>
      </c>
      <c r="AQ377" s="28" t="s">
        <v>10902</v>
      </c>
    </row>
    <row r="378" spans="1:43" ht="13.5" customHeight="1">
      <c r="A378" s="25" t="s">
        <v>971</v>
      </c>
      <c r="B378" s="26" t="str">
        <f>HYPERLINK("http://flybase.org/reports/"&amp;VLOOKUP(Table3[[#This Row],[gene]],'Flybqse ID for link'!A:B,2,FALSE)&amp;".html",Table3[[#This Row],[gene]])</f>
        <v>CG9780</v>
      </c>
      <c r="C378" s="25">
        <v>2</v>
      </c>
      <c r="D378" s="25" t="str">
        <f>VLOOKUP(A378,'Flybase batch'!$A:$E,2,FALSE)</f>
        <v>-</v>
      </c>
      <c r="E378" s="25">
        <f>COUNTIF('Genes Expressed in larvae only'!A:A,Table3[[#This Row],[gene]])</f>
        <v>0</v>
      </c>
      <c r="F378" s="35" t="str">
        <f>VLOOKUP(A378,'Flybase batch'!$A:$E,3,FALSE)</f>
        <v>proteolysis</v>
      </c>
      <c r="G378" s="35" t="str">
        <f>VLOOKUP(A378,'Flybase batch'!$A:$E,4,FALSE)</f>
        <v>-</v>
      </c>
      <c r="H378" s="35" t="s">
        <v>9</v>
      </c>
      <c r="I378" s="35" t="e">
        <v>#N/A</v>
      </c>
      <c r="J378" s="35" t="s">
        <v>9</v>
      </c>
      <c r="K378" s="30" t="str">
        <f>VLOOKUP(A378,'SignalP unique values'!A:D,2,FALSE)</f>
        <v>Y</v>
      </c>
      <c r="L378" s="30" t="str">
        <f>VLOOKUP(A378,'SignalP unique values'!A:D,3,FALSE)</f>
        <v>between 17 and 18</v>
      </c>
      <c r="M378" s="30" t="str">
        <f>VLOOKUP(A378,'SignalP unique values'!A:D,4,FALSE)</f>
        <v>AYG-QDD</v>
      </c>
      <c r="N378" s="26" t="s">
        <v>6250</v>
      </c>
      <c r="O378" s="28">
        <v>-1</v>
      </c>
      <c r="P378" s="27">
        <v>1</v>
      </c>
      <c r="Q378" s="28">
        <v>-1</v>
      </c>
      <c r="R378" s="28">
        <v>-1</v>
      </c>
      <c r="S378" s="28">
        <v>-1</v>
      </c>
      <c r="T378" s="28">
        <v>-1</v>
      </c>
      <c r="U378" s="28">
        <v>-1</v>
      </c>
      <c r="V378" s="28">
        <v>-1</v>
      </c>
      <c r="W378" s="28">
        <v>-1</v>
      </c>
      <c r="X378" s="28">
        <v>-1</v>
      </c>
      <c r="Y378" s="28">
        <v>-1</v>
      </c>
      <c r="Z378" s="28">
        <v>-1</v>
      </c>
      <c r="AA378" s="27">
        <v>1</v>
      </c>
      <c r="AB378" s="28">
        <v>-1</v>
      </c>
      <c r="AC378" s="25" t="s">
        <v>13112</v>
      </c>
      <c r="AD378" s="28" t="s">
        <v>13113</v>
      </c>
      <c r="AE378" s="27" t="s">
        <v>13114</v>
      </c>
      <c r="AF378" s="28" t="s">
        <v>13115</v>
      </c>
      <c r="AG378" s="28" t="s">
        <v>10256</v>
      </c>
      <c r="AH378" s="28" t="s">
        <v>13116</v>
      </c>
      <c r="AI378" s="28" t="s">
        <v>11751</v>
      </c>
      <c r="AJ378" s="28" t="s">
        <v>6546</v>
      </c>
      <c r="AK378" s="28" t="s">
        <v>12209</v>
      </c>
      <c r="AL378" s="28" t="s">
        <v>7649</v>
      </c>
      <c r="AM378" s="28" t="s">
        <v>6795</v>
      </c>
      <c r="AN378" s="28" t="s">
        <v>13117</v>
      </c>
      <c r="AO378" s="28" t="s">
        <v>13118</v>
      </c>
      <c r="AP378" s="27" t="s">
        <v>13119</v>
      </c>
      <c r="AQ378" s="28" t="s">
        <v>7837</v>
      </c>
    </row>
    <row r="379" spans="1:43" ht="13.5" customHeight="1">
      <c r="A379" s="50" t="s">
        <v>1543</v>
      </c>
      <c r="B379" s="51" t="str">
        <f>HYPERLINK("http://flybase.org/reports/"&amp;VLOOKUP(Table3[[#This Row],[gene]],'Flybqse ID for link'!A:B,2,FALSE)&amp;".html",Table3[[#This Row],[gene]])</f>
        <v>CG9997</v>
      </c>
      <c r="C379" s="25">
        <v>2</v>
      </c>
      <c r="D379" s="25" t="str">
        <f>VLOOKUP(A379,'Flybase batch'!$A:$E,2,FALSE)</f>
        <v>-</v>
      </c>
      <c r="E379" s="25">
        <f>COUNTIF('Genes Expressed in larvae only'!A:A,Table3[[#This Row],[gene]])</f>
        <v>0</v>
      </c>
      <c r="F379" s="35" t="str">
        <f>VLOOKUP(A379,'Flybase batch'!$A:$E,3,FALSE)</f>
        <v>regulation of female receptivity, post-mating sperm competition multicellular organism reproduction proteolysis</v>
      </c>
      <c r="G379" s="35" t="str">
        <f>VLOOKUP(A379,'Flybase batch'!$A:$E,4,FALSE)</f>
        <v>extracellular space extracellular space</v>
      </c>
      <c r="H379" s="35" t="s">
        <v>13530</v>
      </c>
      <c r="I379" s="35" t="s">
        <v>15321</v>
      </c>
      <c r="J379" s="35" t="s">
        <v>9</v>
      </c>
      <c r="K379" s="30" t="str">
        <f>VLOOKUP(A379,'SignalP unique values'!A:D,2,FALSE)</f>
        <v>Y</v>
      </c>
      <c r="L379" s="30" t="str">
        <f>VLOOKUP(A379,'SignalP unique values'!A:D,3,FALSE)</f>
        <v>between 22 and 23</v>
      </c>
      <c r="M379" s="30" t="str">
        <f>VLOOKUP(A379,'SignalP unique values'!A:D,4,FALSE)</f>
        <v>SES-SNT</v>
      </c>
      <c r="N379" s="51" t="s">
        <v>6135</v>
      </c>
      <c r="O379" s="52">
        <v>-1</v>
      </c>
      <c r="P379" s="52">
        <v>-1</v>
      </c>
      <c r="Q379" s="52">
        <v>-1</v>
      </c>
      <c r="R379" s="52">
        <v>-1</v>
      </c>
      <c r="S379" s="52">
        <v>-1</v>
      </c>
      <c r="T379" s="52">
        <v>-1</v>
      </c>
      <c r="U379" s="52">
        <v>-1</v>
      </c>
      <c r="V379" s="52">
        <v>-1</v>
      </c>
      <c r="W379" s="53">
        <v>1</v>
      </c>
      <c r="X379" s="52">
        <v>-1</v>
      </c>
      <c r="Y379" s="52">
        <v>-1</v>
      </c>
      <c r="Z379" s="52">
        <v>-1</v>
      </c>
      <c r="AA379" s="52">
        <v>-1</v>
      </c>
      <c r="AB379" s="52">
        <v>-1</v>
      </c>
      <c r="AC379" s="50" t="s">
        <v>13186</v>
      </c>
      <c r="AD379" s="52" t="s">
        <v>6591</v>
      </c>
      <c r="AE379" s="52" t="s">
        <v>9610</v>
      </c>
      <c r="AF379" s="52" t="s">
        <v>6581</v>
      </c>
      <c r="AG379" s="52" t="s">
        <v>6470</v>
      </c>
      <c r="AH379" s="52" t="s">
        <v>6586</v>
      </c>
      <c r="AI379" s="52" t="s">
        <v>7124</v>
      </c>
      <c r="AJ379" s="52" t="s">
        <v>6591</v>
      </c>
      <c r="AK379" s="52" t="s">
        <v>13187</v>
      </c>
      <c r="AL379" s="53" t="s">
        <v>13188</v>
      </c>
      <c r="AM379" s="52" t="s">
        <v>8948</v>
      </c>
      <c r="AN379" s="52" t="s">
        <v>8615</v>
      </c>
      <c r="AO379" s="52" t="s">
        <v>7652</v>
      </c>
      <c r="AP379" s="52" t="s">
        <v>13189</v>
      </c>
      <c r="AQ379" s="52">
        <v>-1</v>
      </c>
    </row>
    <row r="380" spans="1:43" ht="13.5" customHeight="1">
      <c r="A380" s="25" t="s">
        <v>1125</v>
      </c>
      <c r="B380" s="26" t="str">
        <f>HYPERLINK("http://flybase.org/reports/"&amp;VLOOKUP(Table3[[#This Row],[gene]],'Flybqse ID for link'!A:B,2,FALSE)&amp;".html",Table3[[#This Row],[gene]])</f>
        <v>CG17012</v>
      </c>
      <c r="C380" s="25">
        <v>2</v>
      </c>
      <c r="D380" s="25" t="str">
        <f>VLOOKUP(A380,'Flybase batch'!$A:$E,2,FALSE)</f>
        <v>Spermathecal endopeptidase 1</v>
      </c>
      <c r="E380" s="25">
        <f>COUNTIF('Genes Expressed in larvae only'!A:A,Table3[[#This Row],[gene]])</f>
        <v>0</v>
      </c>
      <c r="F380" s="35" t="str">
        <f>VLOOKUP(A380,'Flybase batch'!$A:$E,3,FALSE)</f>
        <v>proteolysis</v>
      </c>
      <c r="G380" s="35" t="str">
        <f>VLOOKUP(A380,'Flybase batch'!$A:$E,4,FALSE)</f>
        <v>-</v>
      </c>
      <c r="H380" s="35" t="s">
        <v>13531</v>
      </c>
      <c r="I380" s="35" t="s">
        <v>15321</v>
      </c>
      <c r="J380" s="35" t="s">
        <v>13842</v>
      </c>
      <c r="K380" s="30" t="str">
        <f>VLOOKUP(A380,'SignalP unique values'!A:D,2,FALSE)</f>
        <v>Y</v>
      </c>
      <c r="L380" s="30" t="str">
        <f>VLOOKUP(A380,'SignalP unique values'!A:D,3,FALSE)</f>
        <v>between 21 and 22</v>
      </c>
      <c r="M380" s="30" t="str">
        <f>VLOOKUP(A380,'SignalP unique values'!A:D,4,FALSE)</f>
        <v>VVP-VLL</v>
      </c>
      <c r="N380" s="26" t="s">
        <v>5926</v>
      </c>
      <c r="O380" s="28">
        <v>-1</v>
      </c>
      <c r="P380" s="28">
        <v>-1</v>
      </c>
      <c r="Q380" s="28">
        <v>-1</v>
      </c>
      <c r="R380" s="28">
        <v>-1</v>
      </c>
      <c r="S380" s="28">
        <v>-1</v>
      </c>
      <c r="T380" s="28">
        <v>-1</v>
      </c>
      <c r="U380" s="28">
        <v>-1</v>
      </c>
      <c r="V380" s="28">
        <v>-1</v>
      </c>
      <c r="W380" s="28">
        <v>-1</v>
      </c>
      <c r="X380" s="28">
        <v>-1</v>
      </c>
      <c r="Y380" s="28">
        <v>-1</v>
      </c>
      <c r="Z380" s="28">
        <v>-1</v>
      </c>
      <c r="AA380" s="28">
        <v>-1</v>
      </c>
      <c r="AB380" s="28">
        <v>-1</v>
      </c>
      <c r="AC380" s="25" t="s">
        <v>8595</v>
      </c>
      <c r="AD380" s="28" t="s">
        <v>8596</v>
      </c>
      <c r="AE380" s="28" t="s">
        <v>7886</v>
      </c>
      <c r="AF380" s="28" t="s">
        <v>8345</v>
      </c>
      <c r="AG380" s="28" t="s">
        <v>6798</v>
      </c>
      <c r="AH380" s="28" t="s">
        <v>8058</v>
      </c>
      <c r="AI380" s="28" t="s">
        <v>7631</v>
      </c>
      <c r="AJ380" s="28" t="s">
        <v>7529</v>
      </c>
      <c r="AK380" s="28" t="s">
        <v>7918</v>
      </c>
      <c r="AL380" s="28" t="s">
        <v>7045</v>
      </c>
      <c r="AM380" s="28" t="s">
        <v>7566</v>
      </c>
      <c r="AN380" s="28" t="s">
        <v>8597</v>
      </c>
      <c r="AO380" s="28" t="s">
        <v>6425</v>
      </c>
      <c r="AP380" s="28" t="s">
        <v>8598</v>
      </c>
      <c r="AQ380" s="28" t="s">
        <v>7106</v>
      </c>
    </row>
    <row r="381" spans="1:43" ht="13.5" customHeight="1">
      <c r="A381" s="25" t="s">
        <v>444</v>
      </c>
      <c r="B381" s="26" t="str">
        <f>HYPERLINK("http://flybase.org/reports/"&amp;VLOOKUP(Table3[[#This Row],[gene]],'Flybqse ID for link'!A:B,2,FALSE)&amp;".html",Table3[[#This Row],[gene]])</f>
        <v>CG31872</v>
      </c>
      <c r="C381" s="25">
        <v>2</v>
      </c>
      <c r="D381" s="25" t="str">
        <f>VLOOKUP(A381,'Flybase batch'!$A:$E,2,FALSE)</f>
        <v>-</v>
      </c>
      <c r="E381" s="25">
        <f>COUNTIF('Genes Expressed in larvae only'!A:A,Table3[[#This Row],[gene]])</f>
        <v>0</v>
      </c>
      <c r="F381" s="35" t="str">
        <f>VLOOKUP(A381,'Flybase batch'!$A:$E,3,FALSE)</f>
        <v>multicellular organism reproduction lipid metabolic process</v>
      </c>
      <c r="G381" s="35" t="str">
        <f>VLOOKUP(A381,'Flybase batch'!$A:$E,4,FALSE)</f>
        <v>extracellular space extracellular space</v>
      </c>
      <c r="H381" s="35" t="s">
        <v>13541</v>
      </c>
      <c r="I381" s="35" t="s">
        <v>15323</v>
      </c>
      <c r="J381" s="35" t="s">
        <v>9</v>
      </c>
      <c r="K381" s="30" t="str">
        <f>VLOOKUP(A381,'SignalP unique values'!A:D,2,FALSE)</f>
        <v>Y</v>
      </c>
      <c r="L381" s="30" t="str">
        <f>VLOOKUP(A381,'SignalP unique values'!A:D,3,FALSE)</f>
        <v>between 23 and 24</v>
      </c>
      <c r="M381" s="30" t="str">
        <f>VLOOKUP(A381,'SignalP unique values'!A:D,4,FALSE)</f>
        <v>SEG-IID</v>
      </c>
      <c r="N381" s="26" t="s">
        <v>6216</v>
      </c>
      <c r="O381" s="28">
        <v>-1</v>
      </c>
      <c r="P381" s="28">
        <v>-1</v>
      </c>
      <c r="Q381" s="28">
        <v>-1</v>
      </c>
      <c r="R381" s="28">
        <v>-1</v>
      </c>
      <c r="S381" s="28">
        <v>-1</v>
      </c>
      <c r="T381" s="28">
        <v>-1</v>
      </c>
      <c r="U381" s="28">
        <v>-1</v>
      </c>
      <c r="V381" s="28">
        <v>-1</v>
      </c>
      <c r="W381" s="27">
        <v>1</v>
      </c>
      <c r="X381" s="28">
        <v>-1</v>
      </c>
      <c r="Y381" s="28">
        <v>-1</v>
      </c>
      <c r="Z381" s="28">
        <v>-1</v>
      </c>
      <c r="AA381" s="28">
        <v>-1</v>
      </c>
      <c r="AB381" s="28">
        <v>-1</v>
      </c>
      <c r="AC381" s="25" t="s">
        <v>9776</v>
      </c>
      <c r="AD381" s="28" t="s">
        <v>7588</v>
      </c>
      <c r="AE381" s="28" t="s">
        <v>9777</v>
      </c>
      <c r="AF381" s="28" t="s">
        <v>9778</v>
      </c>
      <c r="AG381" s="28" t="s">
        <v>9779</v>
      </c>
      <c r="AH381" s="28" t="s">
        <v>9780</v>
      </c>
      <c r="AI381" s="28" t="s">
        <v>9781</v>
      </c>
      <c r="AJ381" s="28" t="s">
        <v>9782</v>
      </c>
      <c r="AK381" s="28" t="s">
        <v>9783</v>
      </c>
      <c r="AL381" s="27" t="s">
        <v>9784</v>
      </c>
      <c r="AM381" s="28" t="s">
        <v>9785</v>
      </c>
      <c r="AN381" s="28" t="s">
        <v>9786</v>
      </c>
      <c r="AO381" s="28" t="s">
        <v>8017</v>
      </c>
      <c r="AP381" s="28" t="s">
        <v>9787</v>
      </c>
      <c r="AQ381" s="28" t="s">
        <v>9788</v>
      </c>
    </row>
    <row r="382" spans="1:43" ht="13.5" customHeight="1">
      <c r="A382" s="25" t="s">
        <v>1081</v>
      </c>
      <c r="B382" s="26" t="str">
        <f>HYPERLINK("http://flybase.org/reports/"&amp;VLOOKUP(Table3[[#This Row],[gene]],'Flybqse ID for link'!A:B,2,FALSE)&amp;".html",Table3[[#This Row],[gene]])</f>
        <v>CG14061</v>
      </c>
      <c r="C382" s="25">
        <v>2</v>
      </c>
      <c r="D382" s="25" t="str">
        <f>VLOOKUP(A382,'Flybase batch'!$A:$E,2,FALSE)</f>
        <v>-</v>
      </c>
      <c r="E382" s="25">
        <f>COUNTIF('Genes Expressed in larvae only'!A:A,Table3[[#This Row],[gene]])</f>
        <v>0</v>
      </c>
      <c r="F382" s="35" t="str">
        <f>VLOOKUP(A382,'Flybase batch'!$A:$E,3,FALSE)</f>
        <v>proteolysis multicellular organism reproduction</v>
      </c>
      <c r="G382" s="35" t="str">
        <f>VLOOKUP(A382,'Flybase batch'!$A:$E,4,FALSE)</f>
        <v>extracellular space</v>
      </c>
      <c r="H382" s="35" t="s">
        <v>13530</v>
      </c>
      <c r="I382" s="35" t="s">
        <v>15321</v>
      </c>
      <c r="J382" s="35" t="s">
        <v>9</v>
      </c>
      <c r="K382" s="30" t="str">
        <f>VLOOKUP(A382,'SignalP unique values'!A:D,2,FALSE)</f>
        <v>Y</v>
      </c>
      <c r="L382" s="30" t="str">
        <f>VLOOKUP(A382,'SignalP unique values'!A:D,3,FALSE)</f>
        <v>between 19 and 20</v>
      </c>
      <c r="M382" s="30" t="str">
        <f>VLOOKUP(A382,'SignalP unique values'!A:D,4,FALSE)</f>
        <v>SAS-LWI</v>
      </c>
      <c r="N382" s="26" t="s">
        <v>6197</v>
      </c>
      <c r="O382" s="28">
        <v>-1</v>
      </c>
      <c r="P382" s="28">
        <v>-1</v>
      </c>
      <c r="Q382" s="28">
        <v>-1</v>
      </c>
      <c r="R382" s="28">
        <v>-1</v>
      </c>
      <c r="S382" s="28">
        <v>-1</v>
      </c>
      <c r="T382" s="28">
        <v>-1</v>
      </c>
      <c r="U382" s="28">
        <v>-1</v>
      </c>
      <c r="V382" s="28">
        <v>-1</v>
      </c>
      <c r="W382" s="27">
        <v>1</v>
      </c>
      <c r="X382" s="28">
        <v>-1</v>
      </c>
      <c r="Y382" s="28">
        <v>-1</v>
      </c>
      <c r="Z382" s="28">
        <v>-1</v>
      </c>
      <c r="AA382" s="28">
        <v>-1</v>
      </c>
      <c r="AB382" s="28">
        <v>-1</v>
      </c>
      <c r="AC382" s="25" t="s">
        <v>7915</v>
      </c>
      <c r="AD382" s="28" t="s">
        <v>7652</v>
      </c>
      <c r="AE382" s="28" t="s">
        <v>7916</v>
      </c>
      <c r="AF382" s="28" t="s">
        <v>7583</v>
      </c>
      <c r="AG382" s="28" t="s">
        <v>7917</v>
      </c>
      <c r="AH382" s="28" t="s">
        <v>7222</v>
      </c>
      <c r="AI382" s="28" t="s">
        <v>7918</v>
      </c>
      <c r="AJ382" s="28" t="s">
        <v>7023</v>
      </c>
      <c r="AK382" s="28" t="s">
        <v>7919</v>
      </c>
      <c r="AL382" s="27" t="s">
        <v>7920</v>
      </c>
      <c r="AM382" s="28" t="s">
        <v>6429</v>
      </c>
      <c r="AN382" s="28" t="s">
        <v>7921</v>
      </c>
      <c r="AO382" s="28" t="s">
        <v>7922</v>
      </c>
      <c r="AP382" s="28" t="s">
        <v>7923</v>
      </c>
      <c r="AQ382" s="28" t="s">
        <v>7924</v>
      </c>
    </row>
    <row r="383" spans="1:43" ht="13.5" customHeight="1">
      <c r="A383" s="25" t="s">
        <v>799</v>
      </c>
      <c r="B383" s="26" t="str">
        <f>HYPERLINK("http://flybase.org/reports/"&amp;VLOOKUP(Table3[[#This Row],[gene]],'Flybqse ID for link'!A:B,2,FALSE)&amp;".html",Table3[[#This Row],[gene]])</f>
        <v>CG14528</v>
      </c>
      <c r="C383" s="25">
        <v>2</v>
      </c>
      <c r="D383" s="25" t="str">
        <f>VLOOKUP(A383,'Flybase batch'!$A:$E,2,FALSE)</f>
        <v>-</v>
      </c>
      <c r="E383" s="25">
        <f>COUNTIF('Genes Expressed in larvae only'!A:A,Table3[[#This Row],[gene]])</f>
        <v>0</v>
      </c>
      <c r="F383" s="35" t="str">
        <f>VLOOKUP(A383,'Flybase batch'!$A:$E,3,FALSE)</f>
        <v>proteolysis</v>
      </c>
      <c r="G383" s="35" t="str">
        <f>VLOOKUP(A383,'Flybase batch'!$A:$E,4,FALSE)</f>
        <v>-</v>
      </c>
      <c r="H383" s="35" t="s">
        <v>13558</v>
      </c>
      <c r="I383" s="35" t="s">
        <v>15325</v>
      </c>
      <c r="J383" s="35" t="s">
        <v>9</v>
      </c>
      <c r="K383" s="30" t="str">
        <f>VLOOKUP(A383,'SignalP unique values'!A:D,2,FALSE)</f>
        <v>Y</v>
      </c>
      <c r="L383" s="30" t="str">
        <f>VLOOKUP(A383,'SignalP unique values'!A:D,3,FALSE)</f>
        <v>between 20 and 21</v>
      </c>
      <c r="M383" s="30" t="str">
        <f>VLOOKUP(A383,'SignalP unique values'!A:D,4,FALSE)</f>
        <v>AMA-KPS</v>
      </c>
      <c r="N383" s="26" t="s">
        <v>6325</v>
      </c>
      <c r="O383" s="28">
        <v>-1</v>
      </c>
      <c r="P383" s="27">
        <v>1</v>
      </c>
      <c r="Q383" s="28">
        <v>-1</v>
      </c>
      <c r="R383" s="28">
        <v>-1</v>
      </c>
      <c r="S383" s="28">
        <v>-1</v>
      </c>
      <c r="T383" s="28">
        <v>-1</v>
      </c>
      <c r="U383" s="28">
        <v>-1</v>
      </c>
      <c r="V383" s="28">
        <v>-1</v>
      </c>
      <c r="W383" s="28">
        <v>-1</v>
      </c>
      <c r="X383" s="28">
        <v>-1</v>
      </c>
      <c r="Y383" s="27">
        <v>1</v>
      </c>
      <c r="Z383" s="28">
        <v>-1</v>
      </c>
      <c r="AA383" s="27">
        <v>1</v>
      </c>
      <c r="AB383" s="28">
        <v>-1</v>
      </c>
      <c r="AC383" s="25" t="s">
        <v>8048</v>
      </c>
      <c r="AD383" s="28" t="s">
        <v>8049</v>
      </c>
      <c r="AE383" s="27" t="s">
        <v>8050</v>
      </c>
      <c r="AF383" s="28" t="s">
        <v>6678</v>
      </c>
      <c r="AG383" s="28" t="s">
        <v>8051</v>
      </c>
      <c r="AH383" s="28" t="s">
        <v>8052</v>
      </c>
      <c r="AI383" s="28" t="s">
        <v>8053</v>
      </c>
      <c r="AJ383" s="28" t="s">
        <v>7128</v>
      </c>
      <c r="AK383" s="28" t="s">
        <v>6477</v>
      </c>
      <c r="AL383" s="28" t="s">
        <v>6551</v>
      </c>
      <c r="AM383" s="28" t="s">
        <v>7386</v>
      </c>
      <c r="AN383" s="27" t="s">
        <v>8054</v>
      </c>
      <c r="AO383" s="28" t="s">
        <v>8055</v>
      </c>
      <c r="AP383" s="27" t="s">
        <v>8056</v>
      </c>
      <c r="AQ383" s="28" t="s">
        <v>8057</v>
      </c>
    </row>
    <row r="384" spans="1:43" ht="13.5" customHeight="1">
      <c r="A384" s="25" t="s">
        <v>1321</v>
      </c>
      <c r="B384" s="26" t="str">
        <f>HYPERLINK("http://flybase.org/reports/"&amp;VLOOKUP(Table3[[#This Row],[gene]],'Flybqse ID for link'!A:B,2,FALSE)&amp;".html",Table3[[#This Row],[gene]])</f>
        <v>CG33225</v>
      </c>
      <c r="C384" s="25">
        <v>2</v>
      </c>
      <c r="D384" s="25" t="str">
        <f>VLOOKUP(A384,'Flybase batch'!$A:$E,2,FALSE)</f>
        <v>-</v>
      </c>
      <c r="E384" s="25">
        <f>COUNTIF('Genes Expressed in larvae only'!A:A,Table3[[#This Row],[gene]])</f>
        <v>0</v>
      </c>
      <c r="F384" s="35" t="str">
        <f>VLOOKUP(A384,'Flybase batch'!$A:$E,3,FALSE)</f>
        <v>proteolysis</v>
      </c>
      <c r="G384" s="35" t="str">
        <f>VLOOKUP(A384,'Flybase batch'!$A:$E,4,FALSE)</f>
        <v>cellular_component</v>
      </c>
      <c r="H384" s="35" t="s">
        <v>13530</v>
      </c>
      <c r="I384" s="35" t="s">
        <v>15321</v>
      </c>
      <c r="J384" s="35" t="s">
        <v>9</v>
      </c>
      <c r="K384" s="30" t="str">
        <f>VLOOKUP(A384,'SignalP unique values'!A:D,2,FALSE)</f>
        <v>Y</v>
      </c>
      <c r="L384" s="30" t="str">
        <f>VLOOKUP(A384,'SignalP unique values'!A:D,3,FALSE)</f>
        <v>between 17 and 18</v>
      </c>
      <c r="M384" s="30" t="str">
        <f>VLOOKUP(A384,'SignalP unique values'!A:D,4,FALSE)</f>
        <v>VLG-ARL</v>
      </c>
      <c r="N384" s="26" t="s">
        <v>5913</v>
      </c>
      <c r="O384" s="28">
        <v>-1</v>
      </c>
      <c r="P384" s="28">
        <v>-1</v>
      </c>
      <c r="Q384" s="28">
        <v>-1</v>
      </c>
      <c r="R384" s="28">
        <v>-1</v>
      </c>
      <c r="S384" s="28">
        <v>-1</v>
      </c>
      <c r="T384" s="28">
        <v>-1</v>
      </c>
      <c r="U384" s="28">
        <v>-1</v>
      </c>
      <c r="V384" s="27">
        <v>1</v>
      </c>
      <c r="W384" s="25">
        <v>0</v>
      </c>
      <c r="X384" s="28">
        <v>-1</v>
      </c>
      <c r="Y384" s="25">
        <v>0</v>
      </c>
      <c r="Z384" s="28">
        <v>-1</v>
      </c>
      <c r="AA384" s="28">
        <v>-1</v>
      </c>
      <c r="AB384" s="28">
        <v>-1</v>
      </c>
      <c r="AC384" s="25" t="s">
        <v>10135</v>
      </c>
      <c r="AD384" s="28" t="s">
        <v>7648</v>
      </c>
      <c r="AE384" s="28" t="s">
        <v>10136</v>
      </c>
      <c r="AF384" s="28" t="s">
        <v>7207</v>
      </c>
      <c r="AG384" s="28" t="s">
        <v>6518</v>
      </c>
      <c r="AH384" s="28" t="s">
        <v>7128</v>
      </c>
      <c r="AI384" s="28" t="s">
        <v>7908</v>
      </c>
      <c r="AJ384" s="28" t="s">
        <v>6471</v>
      </c>
      <c r="AK384" s="27" t="s">
        <v>10137</v>
      </c>
      <c r="AL384" s="25" t="s">
        <v>10138</v>
      </c>
      <c r="AM384" s="28" t="s">
        <v>6416</v>
      </c>
      <c r="AN384" s="25" t="s">
        <v>10139</v>
      </c>
      <c r="AO384" s="28" t="s">
        <v>8476</v>
      </c>
      <c r="AP384" s="28" t="s">
        <v>10140</v>
      </c>
      <c r="AQ384" s="28" t="s">
        <v>10141</v>
      </c>
    </row>
    <row r="385" spans="1:43" ht="13.5" customHeight="1">
      <c r="A385" s="25" t="s">
        <v>1133</v>
      </c>
      <c r="B385" s="26" t="str">
        <f>HYPERLINK("http://flybase.org/reports/"&amp;VLOOKUP(Table3[[#This Row],[gene]],'Flybqse ID for link'!A:B,2,FALSE)&amp;".html",Table3[[#This Row],[gene]])</f>
        <v>CG17240</v>
      </c>
      <c r="C385" s="25">
        <v>2</v>
      </c>
      <c r="D385" s="25" t="str">
        <f>VLOOKUP(A385,'Flybase batch'!$A:$E,2,FALSE)</f>
        <v>Serine protease 12</v>
      </c>
      <c r="E385" s="25">
        <f>COUNTIF('Genes Expressed in larvae only'!A:A,Table3[[#This Row],[gene]])</f>
        <v>0</v>
      </c>
      <c r="F385" s="35" t="str">
        <f>VLOOKUP(A385,'Flybase batch'!$A:$E,3,FALSE)</f>
        <v>proteolysis wound healing</v>
      </c>
      <c r="G385" s="35" t="str">
        <f>VLOOKUP(A385,'Flybase batch'!$A:$E,4,FALSE)</f>
        <v>-</v>
      </c>
      <c r="H385" s="35" t="s">
        <v>13605</v>
      </c>
      <c r="I385" s="35" t="e">
        <v>#N/A</v>
      </c>
      <c r="J385" s="35" t="s">
        <v>13842</v>
      </c>
      <c r="K385" s="30" t="str">
        <f>VLOOKUP(A385,'SignalP unique values'!A:D,2,FALSE)</f>
        <v>Y</v>
      </c>
      <c r="L385" s="30" t="str">
        <f>VLOOKUP(A385,'SignalP unique values'!A:D,3,FALSE)</f>
        <v>between 17 and 18</v>
      </c>
      <c r="M385" s="30" t="str">
        <f>VLOOKUP(A385,'SignalP unique values'!A:D,4,FALSE)</f>
        <v>ISA-GSS</v>
      </c>
      <c r="N385" s="26" t="s">
        <v>6047</v>
      </c>
      <c r="O385" s="28">
        <v>-1</v>
      </c>
      <c r="P385" s="28">
        <v>-1</v>
      </c>
      <c r="Q385" s="28">
        <v>-1</v>
      </c>
      <c r="R385" s="28">
        <v>-1</v>
      </c>
      <c r="S385" s="28">
        <v>-1</v>
      </c>
      <c r="T385" s="28">
        <v>-1</v>
      </c>
      <c r="U385" s="28">
        <v>-1</v>
      </c>
      <c r="V385" s="28">
        <v>-1</v>
      </c>
      <c r="W385" s="28">
        <v>-1</v>
      </c>
      <c r="X385" s="28">
        <v>-1</v>
      </c>
      <c r="Y385" s="28">
        <v>-1</v>
      </c>
      <c r="Z385" s="28">
        <v>-1</v>
      </c>
      <c r="AA385" s="25">
        <v>0</v>
      </c>
      <c r="AB385" s="28">
        <v>-1</v>
      </c>
      <c r="AC385" s="25" t="s">
        <v>8681</v>
      </c>
      <c r="AD385" s="28" t="s">
        <v>8682</v>
      </c>
      <c r="AE385" s="28" t="s">
        <v>6500</v>
      </c>
      <c r="AF385" s="28" t="s">
        <v>8683</v>
      </c>
      <c r="AG385" s="28" t="s">
        <v>8641</v>
      </c>
      <c r="AH385" s="28" t="s">
        <v>8684</v>
      </c>
      <c r="AI385" s="28" t="s">
        <v>6456</v>
      </c>
      <c r="AJ385" s="28" t="s">
        <v>6919</v>
      </c>
      <c r="AK385" s="28" t="s">
        <v>7479</v>
      </c>
      <c r="AL385" s="28" t="s">
        <v>8685</v>
      </c>
      <c r="AM385" s="28" t="s">
        <v>6720</v>
      </c>
      <c r="AN385" s="28" t="s">
        <v>8686</v>
      </c>
      <c r="AO385" s="28" t="s">
        <v>8687</v>
      </c>
      <c r="AP385" s="25" t="s">
        <v>8688</v>
      </c>
      <c r="AQ385" s="28" t="s">
        <v>8689</v>
      </c>
    </row>
    <row r="386" spans="1:43" ht="13.5" customHeight="1">
      <c r="A386" s="25" t="s">
        <v>162</v>
      </c>
      <c r="B386" s="26" t="str">
        <f>HYPERLINK("http://flybase.org/reports/"&amp;VLOOKUP(Table3[[#This Row],[gene]],'Flybqse ID for link'!A:B,2,FALSE)&amp;".html",Table3[[#This Row],[gene]])</f>
        <v>CG16756</v>
      </c>
      <c r="C386" s="25">
        <v>2</v>
      </c>
      <c r="D386" s="25" t="str">
        <f>VLOOKUP(A386,'Flybase batch'!$A:$E,2,FALSE)</f>
        <v>-</v>
      </c>
      <c r="E386" s="25">
        <f>COUNTIF('Genes Expressed in larvae only'!A:A,Table3[[#This Row],[gene]])</f>
        <v>0</v>
      </c>
      <c r="F386" s="35" t="str">
        <f>VLOOKUP(A386,'Flybase batch'!$A:$E,3,FALSE)</f>
        <v>antimicrobial humoral response</v>
      </c>
      <c r="G386" s="35" t="str">
        <f>VLOOKUP(A386,'Flybase batch'!$A:$E,4,FALSE)</f>
        <v>-</v>
      </c>
      <c r="H386" s="35" t="s">
        <v>13590</v>
      </c>
      <c r="I386" s="35" t="s">
        <v>15324</v>
      </c>
      <c r="J386" s="35" t="s">
        <v>9</v>
      </c>
      <c r="K386" s="30" t="str">
        <f>VLOOKUP(A386,'SignalP unique values'!A:D,2,FALSE)</f>
        <v>Y</v>
      </c>
      <c r="L386" s="30" t="str">
        <f>VLOOKUP(A386,'SignalP unique values'!A:D,3,FALSE)</f>
        <v>between 29 and 30</v>
      </c>
      <c r="M386" s="30" t="str">
        <f>VLOOKUP(A386,'SignalP unique values'!A:D,4,FALSE)</f>
        <v>VSA-KRF</v>
      </c>
      <c r="N386" s="26" t="s">
        <v>5896</v>
      </c>
      <c r="O386" s="28">
        <v>-1</v>
      </c>
      <c r="P386" s="27">
        <v>1</v>
      </c>
      <c r="Q386" s="28">
        <v>-1</v>
      </c>
      <c r="R386" s="28">
        <v>-1</v>
      </c>
      <c r="S386" s="28">
        <v>-1</v>
      </c>
      <c r="T386" s="28">
        <v>-1</v>
      </c>
      <c r="U386" s="28">
        <v>-1</v>
      </c>
      <c r="V386" s="28">
        <v>-1</v>
      </c>
      <c r="W386" s="28">
        <v>-1</v>
      </c>
      <c r="X386" s="28">
        <v>-1</v>
      </c>
      <c r="Y386" s="28">
        <v>-1</v>
      </c>
      <c r="Z386" s="28">
        <v>-1</v>
      </c>
      <c r="AA386" s="27">
        <v>1</v>
      </c>
      <c r="AB386" s="28">
        <v>-1</v>
      </c>
      <c r="AC386" s="25" t="s">
        <v>8481</v>
      </c>
      <c r="AD386" s="28" t="s">
        <v>8482</v>
      </c>
      <c r="AE386" s="27" t="s">
        <v>8483</v>
      </c>
      <c r="AF386" s="28" t="s">
        <v>8484</v>
      </c>
      <c r="AG386" s="28" t="s">
        <v>8485</v>
      </c>
      <c r="AH386" s="28" t="s">
        <v>8486</v>
      </c>
      <c r="AI386" s="28" t="s">
        <v>8487</v>
      </c>
      <c r="AJ386" s="28" t="s">
        <v>7250</v>
      </c>
      <c r="AK386" s="28" t="s">
        <v>6586</v>
      </c>
      <c r="AL386" s="28" t="s">
        <v>6542</v>
      </c>
      <c r="AM386" s="28" t="s">
        <v>8488</v>
      </c>
      <c r="AN386" s="28" t="s">
        <v>8489</v>
      </c>
      <c r="AO386" s="28" t="s">
        <v>8490</v>
      </c>
      <c r="AP386" s="27" t="s">
        <v>8491</v>
      </c>
      <c r="AQ386" s="28" t="s">
        <v>8492</v>
      </c>
    </row>
    <row r="387" spans="1:43" ht="13.5" customHeight="1">
      <c r="A387" s="25" t="s">
        <v>671</v>
      </c>
      <c r="B387" s="26" t="str">
        <f>HYPERLINK("http://flybase.org/reports/"&amp;VLOOKUP(Table3[[#This Row],[gene]],'Flybqse ID for link'!A:B,2,FALSE)&amp;".html",Table3[[#This Row],[gene]])</f>
        <v>CG4678</v>
      </c>
      <c r="C387" s="25">
        <v>2</v>
      </c>
      <c r="D387" s="25" t="str">
        <f>VLOOKUP(A387,'Flybase batch'!$A:$E,2,FALSE)</f>
        <v>-</v>
      </c>
      <c r="E387" s="25">
        <f>COUNTIF('Genes Expressed in larvae only'!A:A,Table3[[#This Row],[gene]])</f>
        <v>0</v>
      </c>
      <c r="F387" s="35" t="str">
        <f>VLOOKUP(A387,'Flybase batch'!$A:$E,3,FALSE)</f>
        <v>proteolysis</v>
      </c>
      <c r="G387" s="35" t="str">
        <f>VLOOKUP(A387,'Flybase batch'!$A:$E,4,FALSE)</f>
        <v>-</v>
      </c>
      <c r="H387" s="35" t="s">
        <v>13675</v>
      </c>
      <c r="I387" s="35" t="e">
        <v>#N/A</v>
      </c>
      <c r="J387" s="35" t="s">
        <v>9</v>
      </c>
      <c r="K387" s="30" t="str">
        <f>VLOOKUP(A387,'SignalP unique values'!A:D,2,FALSE)</f>
        <v>Y</v>
      </c>
      <c r="L387" s="30" t="str">
        <f>VLOOKUP(A387,'SignalP unique values'!A:D,3,FALSE)</f>
        <v>between 33 and 34</v>
      </c>
      <c r="M387" s="30" t="str">
        <f>VLOOKUP(A387,'SignalP unique values'!A:D,4,FALSE)</f>
        <v>CDA-KTV</v>
      </c>
      <c r="N387" s="26" t="s">
        <v>5895</v>
      </c>
      <c r="O387" s="27">
        <v>1</v>
      </c>
      <c r="P387" s="27">
        <v>1</v>
      </c>
      <c r="Q387" s="28">
        <v>-1</v>
      </c>
      <c r="R387" s="28">
        <v>-1</v>
      </c>
      <c r="S387" s="28">
        <v>-1</v>
      </c>
      <c r="T387" s="28">
        <v>-1</v>
      </c>
      <c r="U387" s="28">
        <v>-1</v>
      </c>
      <c r="V387" s="28">
        <v>-1</v>
      </c>
      <c r="W387" s="28">
        <v>-1</v>
      </c>
      <c r="X387" s="28">
        <v>-1</v>
      </c>
      <c r="Y387" s="28">
        <v>-1</v>
      </c>
      <c r="Z387" s="27">
        <v>1</v>
      </c>
      <c r="AA387" s="25">
        <v>0</v>
      </c>
      <c r="AB387" s="28">
        <v>-1</v>
      </c>
      <c r="AC387" s="25" t="s">
        <v>10886</v>
      </c>
      <c r="AD387" s="27" t="s">
        <v>10887</v>
      </c>
      <c r="AE387" s="27" t="s">
        <v>10888</v>
      </c>
      <c r="AF387" s="28" t="s">
        <v>10889</v>
      </c>
      <c r="AG387" s="28" t="s">
        <v>6646</v>
      </c>
      <c r="AH387" s="28" t="s">
        <v>7926</v>
      </c>
      <c r="AI387" s="28" t="s">
        <v>6865</v>
      </c>
      <c r="AJ387" s="28" t="s">
        <v>7411</v>
      </c>
      <c r="AK387" s="28" t="s">
        <v>8890</v>
      </c>
      <c r="AL387" s="28" t="s">
        <v>6424</v>
      </c>
      <c r="AM387" s="28" t="s">
        <v>8367</v>
      </c>
      <c r="AN387" s="28" t="s">
        <v>7062</v>
      </c>
      <c r="AO387" s="27" t="s">
        <v>10890</v>
      </c>
      <c r="AP387" s="25" t="s">
        <v>10891</v>
      </c>
      <c r="AQ387" s="28" t="s">
        <v>10892</v>
      </c>
    </row>
    <row r="388" spans="1:43" ht="13.5" customHeight="1">
      <c r="A388" s="25" t="s">
        <v>473</v>
      </c>
      <c r="B388" s="26" t="str">
        <f>HYPERLINK("http://flybase.org/reports/"&amp;VLOOKUP(Table3[[#This Row],[gene]],'Flybqse ID for link'!A:B,2,FALSE)&amp;".html",Table3[[#This Row],[gene]])</f>
        <v>CG7329</v>
      </c>
      <c r="C388" s="25">
        <v>2</v>
      </c>
      <c r="D388" s="25" t="str">
        <f>VLOOKUP(A388,'Flybase batch'!$A:$E,2,FALSE)</f>
        <v>-</v>
      </c>
      <c r="E388" s="25">
        <f>COUNTIF('Genes Expressed in larvae only'!A:A,Table3[[#This Row],[gene]])</f>
        <v>0</v>
      </c>
      <c r="F388" s="35" t="str">
        <f>VLOOKUP(A388,'Flybase batch'!$A:$E,3,FALSE)</f>
        <v>lipid metabolic process</v>
      </c>
      <c r="G388" s="35" t="str">
        <f>VLOOKUP(A388,'Flybase batch'!$A:$E,4,FALSE)</f>
        <v>-</v>
      </c>
      <c r="H388" s="35" t="s">
        <v>13541</v>
      </c>
      <c r="I388" s="35" t="s">
        <v>15323</v>
      </c>
      <c r="J388" s="35" t="s">
        <v>9</v>
      </c>
      <c r="K388" s="30" t="str">
        <f>VLOOKUP(A388,'SignalP unique values'!A:D,2,FALSE)</f>
        <v>Y</v>
      </c>
      <c r="L388" s="30" t="str">
        <f>VLOOKUP(A388,'SignalP unique values'!A:D,3,FALSE)</f>
        <v>between 20 and 21</v>
      </c>
      <c r="M388" s="30" t="str">
        <f>VLOOKUP(A388,'SignalP unique values'!A:D,4,FALSE)</f>
        <v>GSG-VLG</v>
      </c>
      <c r="N388" s="26" t="s">
        <v>6343</v>
      </c>
      <c r="O388" s="28">
        <v>-1</v>
      </c>
      <c r="P388" s="28">
        <v>-1</v>
      </c>
      <c r="Q388" s="28">
        <v>-1</v>
      </c>
      <c r="R388" s="28">
        <v>-1</v>
      </c>
      <c r="S388" s="28">
        <v>-1</v>
      </c>
      <c r="T388" s="28">
        <v>-1</v>
      </c>
      <c r="U388" s="28">
        <v>-1</v>
      </c>
      <c r="V388" s="27">
        <v>1</v>
      </c>
      <c r="W388" s="27">
        <v>1</v>
      </c>
      <c r="X388" s="28">
        <v>-1</v>
      </c>
      <c r="Y388" s="25">
        <v>0</v>
      </c>
      <c r="Z388" s="28">
        <v>-1</v>
      </c>
      <c r="AA388" s="25">
        <v>0</v>
      </c>
      <c r="AB388" s="28">
        <v>-1</v>
      </c>
      <c r="AC388" s="25" t="s">
        <v>12038</v>
      </c>
      <c r="AD388" s="28" t="s">
        <v>6540</v>
      </c>
      <c r="AE388" s="28" t="s">
        <v>9305</v>
      </c>
      <c r="AF388" s="28" t="s">
        <v>10469</v>
      </c>
      <c r="AG388" s="28" t="s">
        <v>12039</v>
      </c>
      <c r="AH388" s="28" t="s">
        <v>6648</v>
      </c>
      <c r="AI388" s="28" t="s">
        <v>7058</v>
      </c>
      <c r="AJ388" s="28" t="s">
        <v>8021</v>
      </c>
      <c r="AK388" s="27" t="s">
        <v>12040</v>
      </c>
      <c r="AL388" s="27" t="s">
        <v>12041</v>
      </c>
      <c r="AM388" s="28" t="s">
        <v>7556</v>
      </c>
      <c r="AN388" s="25" t="s">
        <v>12042</v>
      </c>
      <c r="AO388" s="28" t="s">
        <v>6477</v>
      </c>
      <c r="AP388" s="25" t="s">
        <v>12043</v>
      </c>
      <c r="AQ388" s="28" t="s">
        <v>8358</v>
      </c>
    </row>
    <row r="389" spans="1:43" ht="13.5" customHeight="1">
      <c r="A389" s="25" t="s">
        <v>102</v>
      </c>
      <c r="B389" s="26" t="str">
        <f>HYPERLINK("http://flybase.org/reports/"&amp;VLOOKUP(Table3[[#This Row],[gene]],'Flybqse ID for link'!A:B,2,FALSE)&amp;".html",Table3[[#This Row],[gene]])</f>
        <v>CG7997</v>
      </c>
      <c r="C389" s="25">
        <v>2</v>
      </c>
      <c r="D389" s="25" t="str">
        <f>VLOOKUP(A389,'Flybase batch'!$A:$E,2,FALSE)</f>
        <v>-</v>
      </c>
      <c r="E389" s="25">
        <f>COUNTIF('Genes Expressed in larvae only'!A:A,Table3[[#This Row],[gene]])</f>
        <v>0</v>
      </c>
      <c r="F389" s="35" t="str">
        <f>VLOOKUP(A389,'Flybase batch'!$A:$E,3,FALSE)</f>
        <v>carbohydrate metabolic process</v>
      </c>
      <c r="G389" s="35" t="str">
        <f>VLOOKUP(A389,'Flybase batch'!$A:$E,4,FALSE)</f>
        <v>-</v>
      </c>
      <c r="H389" s="35" t="s">
        <v>13716</v>
      </c>
      <c r="I389" s="35" t="e">
        <v>#N/A</v>
      </c>
      <c r="J389" s="35" t="s">
        <v>9</v>
      </c>
      <c r="K389" s="30" t="str">
        <f>VLOOKUP(A389,'SignalP unique values'!A:D,2,FALSE)</f>
        <v>Y</v>
      </c>
      <c r="L389" s="30" t="str">
        <f>VLOOKUP(A389,'SignalP unique values'!A:D,3,FALSE)</f>
        <v>between 23 and 24</v>
      </c>
      <c r="M389" s="30" t="str">
        <f>VLOOKUP(A389,'SignalP unique values'!A:D,4,FALSE)</f>
        <v>SMG-LDN</v>
      </c>
      <c r="N389" s="26" t="s">
        <v>6207</v>
      </c>
      <c r="O389" s="25">
        <v>0</v>
      </c>
      <c r="P389" s="27">
        <v>1</v>
      </c>
      <c r="Q389" s="28">
        <v>-1</v>
      </c>
      <c r="R389" s="28">
        <v>-1</v>
      </c>
      <c r="S389" s="28">
        <v>-1</v>
      </c>
      <c r="T389" s="28">
        <v>-1</v>
      </c>
      <c r="U389" s="28">
        <v>-1</v>
      </c>
      <c r="V389" s="28">
        <v>-1</v>
      </c>
      <c r="W389" s="28">
        <v>-1</v>
      </c>
      <c r="X389" s="28">
        <v>-1</v>
      </c>
      <c r="Y389" s="27">
        <v>1</v>
      </c>
      <c r="Z389" s="27">
        <v>1</v>
      </c>
      <c r="AA389" s="27">
        <v>1</v>
      </c>
      <c r="AB389" s="28">
        <v>-1</v>
      </c>
      <c r="AC389" s="25" t="s">
        <v>12336</v>
      </c>
      <c r="AD389" s="25" t="s">
        <v>12337</v>
      </c>
      <c r="AE389" s="27" t="s">
        <v>12338</v>
      </c>
      <c r="AF389" s="28" t="s">
        <v>12339</v>
      </c>
      <c r="AG389" s="28" t="s">
        <v>12340</v>
      </c>
      <c r="AH389" s="28" t="s">
        <v>12341</v>
      </c>
      <c r="AI389" s="28" t="s">
        <v>12342</v>
      </c>
      <c r="AJ389" s="28" t="s">
        <v>12343</v>
      </c>
      <c r="AK389" s="28" t="s">
        <v>12344</v>
      </c>
      <c r="AL389" s="28" t="s">
        <v>12345</v>
      </c>
      <c r="AM389" s="28" t="s">
        <v>12346</v>
      </c>
      <c r="AN389" s="27" t="s">
        <v>12347</v>
      </c>
      <c r="AO389" s="27" t="s">
        <v>12348</v>
      </c>
      <c r="AP389" s="27" t="s">
        <v>12349</v>
      </c>
      <c r="AQ389" s="28" t="s">
        <v>12350</v>
      </c>
    </row>
    <row r="390" spans="1:43" ht="13.5" customHeight="1">
      <c r="A390" s="25" t="s">
        <v>1013</v>
      </c>
      <c r="B390" s="26" t="str">
        <f>HYPERLINK("http://flybase.org/reports/"&amp;VLOOKUP(Table3[[#This Row],[gene]],'Flybqse ID for link'!A:B,2,FALSE)&amp;".html",Table3[[#This Row],[gene]])</f>
        <v>CG11037</v>
      </c>
      <c r="C390" s="25">
        <v>2</v>
      </c>
      <c r="D390" s="25" t="str">
        <f>VLOOKUP(A390,'Flybase batch'!$A:$E,2,FALSE)</f>
        <v>-</v>
      </c>
      <c r="E390" s="25">
        <f>COUNTIF('Genes Expressed in larvae only'!A:A,Table3[[#This Row],[gene]])</f>
        <v>0</v>
      </c>
      <c r="F390" s="35" t="str">
        <f>VLOOKUP(A390,'Flybase batch'!$A:$E,3,FALSE)</f>
        <v>proteolysis multicellular organism reproduction</v>
      </c>
      <c r="G390" s="35" t="str">
        <f>VLOOKUP(A390,'Flybase batch'!$A:$E,4,FALSE)</f>
        <v>extracellular space</v>
      </c>
      <c r="H390" s="35" t="s">
        <v>13531</v>
      </c>
      <c r="I390" s="35" t="s">
        <v>15321</v>
      </c>
      <c r="J390" s="35" t="s">
        <v>13842</v>
      </c>
      <c r="K390" s="30" t="str">
        <f>VLOOKUP(A390,'SignalP unique values'!A:D,2,FALSE)</f>
        <v>Y</v>
      </c>
      <c r="L390" s="30" t="str">
        <f>VLOOKUP(A390,'SignalP unique values'!A:D,3,FALSE)</f>
        <v>between 21 and 22</v>
      </c>
      <c r="M390" s="30" t="str">
        <f>VLOOKUP(A390,'SignalP unique values'!A:D,4,FALSE)</f>
        <v>VYG-QEQ</v>
      </c>
      <c r="N390" s="26" t="s">
        <v>6147</v>
      </c>
      <c r="O390" s="28">
        <v>-1</v>
      </c>
      <c r="P390" s="28">
        <v>-1</v>
      </c>
      <c r="Q390" s="28">
        <v>-1</v>
      </c>
      <c r="R390" s="28">
        <v>-1</v>
      </c>
      <c r="S390" s="28">
        <v>-1</v>
      </c>
      <c r="T390" s="28">
        <v>-1</v>
      </c>
      <c r="U390" s="28">
        <v>-1</v>
      </c>
      <c r="V390" s="28">
        <v>-1</v>
      </c>
      <c r="W390" s="27">
        <v>1</v>
      </c>
      <c r="X390" s="28">
        <v>-1</v>
      </c>
      <c r="Y390" s="28">
        <v>-1</v>
      </c>
      <c r="Z390" s="28">
        <v>-1</v>
      </c>
      <c r="AA390" s="28">
        <v>-1</v>
      </c>
      <c r="AB390" s="28">
        <v>-1</v>
      </c>
      <c r="AC390" s="25" t="s">
        <v>6924</v>
      </c>
      <c r="AD390" s="28" t="s">
        <v>6925</v>
      </c>
      <c r="AE390" s="28" t="s">
        <v>6926</v>
      </c>
      <c r="AF390" s="28" t="s">
        <v>6793</v>
      </c>
      <c r="AG390" s="28" t="s">
        <v>6520</v>
      </c>
      <c r="AH390" s="28" t="s">
        <v>6648</v>
      </c>
      <c r="AI390" s="28" t="s">
        <v>6648</v>
      </c>
      <c r="AJ390" s="28" t="s">
        <v>6927</v>
      </c>
      <c r="AK390" s="28" t="s">
        <v>6928</v>
      </c>
      <c r="AL390" s="27" t="s">
        <v>6929</v>
      </c>
      <c r="AM390" s="28" t="s">
        <v>6477</v>
      </c>
      <c r="AN390" s="28" t="s">
        <v>6536</v>
      </c>
      <c r="AO390" s="28" t="s">
        <v>6930</v>
      </c>
      <c r="AP390" s="28" t="s">
        <v>6931</v>
      </c>
      <c r="AQ390" s="28" t="s">
        <v>6562</v>
      </c>
    </row>
    <row r="391" spans="1:43" ht="13.5" customHeight="1">
      <c r="A391" s="25" t="s">
        <v>998</v>
      </c>
      <c r="B391" s="26" t="str">
        <f>HYPERLINK("http://flybase.org/reports/"&amp;VLOOKUP(Table3[[#This Row],[gene]],'Flybqse ID for link'!A:B,2,FALSE)&amp;".html",Table3[[#This Row],[gene]])</f>
        <v>CG10587</v>
      </c>
      <c r="C391" s="25">
        <v>2</v>
      </c>
      <c r="D391" s="25" t="str">
        <f>VLOOKUP(A391,'Flybase batch'!$A:$E,2,FALSE)</f>
        <v>-</v>
      </c>
      <c r="E391" s="25">
        <f>COUNTIF('Genes Expressed in larvae only'!A:A,Table3[[#This Row],[gene]])</f>
        <v>0</v>
      </c>
      <c r="F391" s="35" t="str">
        <f>VLOOKUP(A391,'Flybase batch'!$A:$E,3,FALSE)</f>
        <v>proteolysis multicellular organism reproduction</v>
      </c>
      <c r="G391" s="35" t="str">
        <f>VLOOKUP(A391,'Flybase batch'!$A:$E,4,FALSE)</f>
        <v>extracellular space</v>
      </c>
      <c r="H391" s="35" t="s">
        <v>13545</v>
      </c>
      <c r="I391" s="35" t="s">
        <v>15321</v>
      </c>
      <c r="J391" s="35" t="s">
        <v>13842</v>
      </c>
      <c r="K391" s="30" t="str">
        <f>VLOOKUP(A391,'SignalP unique values'!A:D,2,FALSE)</f>
        <v>Y</v>
      </c>
      <c r="L391" s="30" t="str">
        <f>VLOOKUP(A391,'SignalP unique values'!A:D,3,FALSE)</f>
        <v>between 21 and 22</v>
      </c>
      <c r="M391" s="30" t="str">
        <f>VLOOKUP(A391,'SignalP unique values'!A:D,4,FALSE)</f>
        <v>VLA-QDL</v>
      </c>
      <c r="N391" s="26" t="s">
        <v>6205</v>
      </c>
      <c r="O391" s="28">
        <v>-1</v>
      </c>
      <c r="P391" s="28">
        <v>-1</v>
      </c>
      <c r="Q391" s="28">
        <v>-1</v>
      </c>
      <c r="R391" s="28">
        <v>-1</v>
      </c>
      <c r="S391" s="28">
        <v>-1</v>
      </c>
      <c r="T391" s="28">
        <v>-1</v>
      </c>
      <c r="U391" s="28">
        <v>-1</v>
      </c>
      <c r="V391" s="28">
        <v>-1</v>
      </c>
      <c r="W391" s="27">
        <v>1</v>
      </c>
      <c r="X391" s="28">
        <v>-1</v>
      </c>
      <c r="Y391" s="28">
        <v>-1</v>
      </c>
      <c r="Z391" s="28">
        <v>-1</v>
      </c>
      <c r="AA391" s="28">
        <v>-1</v>
      </c>
      <c r="AB391" s="28">
        <v>-1</v>
      </c>
      <c r="AC391" s="25" t="s">
        <v>6706</v>
      </c>
      <c r="AD391" s="28" t="s">
        <v>6707</v>
      </c>
      <c r="AE391" s="28" t="s">
        <v>6462</v>
      </c>
      <c r="AF391" s="28" t="s">
        <v>6430</v>
      </c>
      <c r="AG391" s="28" t="s">
        <v>6708</v>
      </c>
      <c r="AH391" s="28" t="s">
        <v>6709</v>
      </c>
      <c r="AI391" s="28" t="s">
        <v>6710</v>
      </c>
      <c r="AJ391" s="28" t="s">
        <v>6711</v>
      </c>
      <c r="AK391" s="28" t="s">
        <v>6712</v>
      </c>
      <c r="AL391" s="27" t="s">
        <v>6713</v>
      </c>
      <c r="AM391" s="28" t="s">
        <v>6590</v>
      </c>
      <c r="AN391" s="28" t="s">
        <v>6714</v>
      </c>
      <c r="AO391" s="28" t="s">
        <v>6715</v>
      </c>
      <c r="AP391" s="28" t="s">
        <v>6716</v>
      </c>
      <c r="AQ391" s="28" t="s">
        <v>6647</v>
      </c>
    </row>
    <row r="392" spans="1:43" ht="13.5" customHeight="1">
      <c r="A392" s="25" t="s">
        <v>424</v>
      </c>
      <c r="B392" s="26" t="str">
        <f>HYPERLINK("http://flybase.org/reports/"&amp;VLOOKUP(Table3[[#This Row],[gene]],'Flybqse ID for link'!A:B,2,FALSE)&amp;".html",Table3[[#This Row],[gene]])</f>
        <v>CG11608</v>
      </c>
      <c r="C392" s="25">
        <v>2</v>
      </c>
      <c r="D392" s="25" t="str">
        <f>VLOOKUP(A392,'Flybase batch'!$A:$E,2,FALSE)</f>
        <v>-</v>
      </c>
      <c r="E392" s="25">
        <f>COUNTIF('Genes Expressed in larvae only'!A:A,Table3[[#This Row],[gene]])</f>
        <v>0</v>
      </c>
      <c r="F392" s="35" t="str">
        <f>VLOOKUP(A392,'Flybase batch'!$A:$E,3,FALSE)</f>
        <v>lipid metabolic process multicellular organism reproduction</v>
      </c>
      <c r="G392" s="35" t="str">
        <f>VLOOKUP(A392,'Flybase batch'!$A:$E,4,FALSE)</f>
        <v>extracellular space</v>
      </c>
      <c r="H392" s="35" t="s">
        <v>13541</v>
      </c>
      <c r="I392" s="35" t="s">
        <v>15323</v>
      </c>
      <c r="J392" s="35" t="s">
        <v>9</v>
      </c>
      <c r="K392" s="30" t="str">
        <f>VLOOKUP(A392,'SignalP unique values'!A:D,2,FALSE)</f>
        <v>Y</v>
      </c>
      <c r="L392" s="30" t="str">
        <f>VLOOKUP(A392,'SignalP unique values'!A:D,3,FALSE)</f>
        <v>between 25 and 26</v>
      </c>
      <c r="M392" s="30" t="str">
        <f>VLOOKUP(A392,'SignalP unique values'!A:D,4,FALSE)</f>
        <v>STA-LSE</v>
      </c>
      <c r="N392" s="26" t="s">
        <v>6242</v>
      </c>
      <c r="O392" s="28">
        <v>-1</v>
      </c>
      <c r="P392" s="28">
        <v>-1</v>
      </c>
      <c r="Q392" s="28">
        <v>-1</v>
      </c>
      <c r="R392" s="28">
        <v>-1</v>
      </c>
      <c r="S392" s="28">
        <v>-1</v>
      </c>
      <c r="T392" s="28">
        <v>-1</v>
      </c>
      <c r="U392" s="28">
        <v>-1</v>
      </c>
      <c r="V392" s="28">
        <v>-1</v>
      </c>
      <c r="W392" s="27">
        <v>1</v>
      </c>
      <c r="X392" s="28">
        <v>-1</v>
      </c>
      <c r="Y392" s="28">
        <v>-1</v>
      </c>
      <c r="Z392" s="28">
        <v>-1</v>
      </c>
      <c r="AA392" s="28">
        <v>-1</v>
      </c>
      <c r="AB392" s="28">
        <v>-1</v>
      </c>
      <c r="AC392" s="25" t="s">
        <v>7225</v>
      </c>
      <c r="AD392" s="28" t="s">
        <v>7226</v>
      </c>
      <c r="AE392" s="28" t="s">
        <v>6520</v>
      </c>
      <c r="AF392" s="28" t="s">
        <v>7227</v>
      </c>
      <c r="AG392" s="28" t="s">
        <v>7228</v>
      </c>
      <c r="AH392" s="28" t="s">
        <v>7229</v>
      </c>
      <c r="AI392" s="28" t="s">
        <v>7230</v>
      </c>
      <c r="AJ392" s="28" t="s">
        <v>6563</v>
      </c>
      <c r="AK392" s="28" t="s">
        <v>7231</v>
      </c>
      <c r="AL392" s="27" t="s">
        <v>7232</v>
      </c>
      <c r="AM392" s="28" t="s">
        <v>6596</v>
      </c>
      <c r="AN392" s="28" t="s">
        <v>6537</v>
      </c>
      <c r="AO392" s="28" t="s">
        <v>6520</v>
      </c>
      <c r="AP392" s="28" t="s">
        <v>6468</v>
      </c>
      <c r="AQ392" s="28" t="s">
        <v>7233</v>
      </c>
    </row>
    <row r="393" spans="1:43" ht="13.5" customHeight="1">
      <c r="A393" s="25" t="s">
        <v>1532</v>
      </c>
      <c r="B393" s="26" t="str">
        <f>HYPERLINK("http://flybase.org/reports/"&amp;VLOOKUP(Table3[[#This Row],[gene]],'Flybqse ID for link'!A:B,2,FALSE)&amp;".html",Table3[[#This Row],[gene]])</f>
        <v>CG9676</v>
      </c>
      <c r="C393" s="25">
        <v>2</v>
      </c>
      <c r="D393" s="25" t="str">
        <f>VLOOKUP(A393,'Flybase batch'!$A:$E,2,FALSE)</f>
        <v>-</v>
      </c>
      <c r="E393" s="25">
        <f>COUNTIF('Genes Expressed in larvae only'!A:A,Table3[[#This Row],[gene]])</f>
        <v>0</v>
      </c>
      <c r="F393" s="35" t="str">
        <f>VLOOKUP(A393,'Flybase batch'!$A:$E,3,FALSE)</f>
        <v>proteolysis</v>
      </c>
      <c r="G393" s="35" t="str">
        <f>VLOOKUP(A393,'Flybase batch'!$A:$E,4,FALSE)</f>
        <v>-</v>
      </c>
      <c r="H393" s="35" t="s">
        <v>13531</v>
      </c>
      <c r="I393" s="35" t="s">
        <v>15321</v>
      </c>
      <c r="J393" s="35" t="s">
        <v>13842</v>
      </c>
      <c r="K393" s="30" t="str">
        <f>VLOOKUP(A393,'SignalP unique values'!A:D,2,FALSE)</f>
        <v>Y</v>
      </c>
      <c r="L393" s="30" t="str">
        <f>VLOOKUP(A393,'SignalP unique values'!A:D,3,FALSE)</f>
        <v>between 18 and 19</v>
      </c>
      <c r="M393" s="30" t="str">
        <f>VLOOKUP(A393,'SignalP unique values'!A:D,4,FALSE)</f>
        <v>VLA-QND</v>
      </c>
      <c r="N393" s="26" t="s">
        <v>6318</v>
      </c>
      <c r="O393" s="28">
        <v>-1</v>
      </c>
      <c r="P393" s="27">
        <v>1</v>
      </c>
      <c r="Q393" s="28">
        <v>-1</v>
      </c>
      <c r="R393" s="28">
        <v>-1</v>
      </c>
      <c r="S393" s="28">
        <v>-1</v>
      </c>
      <c r="T393" s="28">
        <v>-1</v>
      </c>
      <c r="U393" s="28">
        <v>-1</v>
      </c>
      <c r="V393" s="28">
        <v>-1</v>
      </c>
      <c r="W393" s="28">
        <v>-1</v>
      </c>
      <c r="X393" s="28">
        <v>-1</v>
      </c>
      <c r="Y393" s="28">
        <v>-1</v>
      </c>
      <c r="Z393" s="28">
        <v>-1</v>
      </c>
      <c r="AA393" s="28">
        <v>-1</v>
      </c>
      <c r="AB393" s="28">
        <v>-1</v>
      </c>
      <c r="AC393" s="25" t="s">
        <v>13042</v>
      </c>
      <c r="AD393" s="28" t="s">
        <v>8632</v>
      </c>
      <c r="AE393" s="27" t="s">
        <v>13043</v>
      </c>
      <c r="AF393" s="28" t="s">
        <v>7276</v>
      </c>
      <c r="AG393" s="28" t="s">
        <v>13044</v>
      </c>
      <c r="AH393" s="28" t="s">
        <v>11042</v>
      </c>
      <c r="AI393" s="28" t="s">
        <v>13045</v>
      </c>
      <c r="AJ393" s="28" t="s">
        <v>13046</v>
      </c>
      <c r="AK393" s="28" t="s">
        <v>8812</v>
      </c>
      <c r="AL393" s="28" t="s">
        <v>13047</v>
      </c>
      <c r="AM393" s="28" t="s">
        <v>13048</v>
      </c>
      <c r="AN393" s="28" t="s">
        <v>13049</v>
      </c>
      <c r="AO393" s="28" t="s">
        <v>13050</v>
      </c>
      <c r="AP393" s="28" t="s">
        <v>13051</v>
      </c>
      <c r="AQ393" s="28" t="s">
        <v>13052</v>
      </c>
    </row>
    <row r="394" spans="1:43" ht="13.5" customHeight="1">
      <c r="A394" s="25" t="s">
        <v>667</v>
      </c>
      <c r="B394" s="26" t="str">
        <f>HYPERLINK("http://flybase.org/reports/"&amp;VLOOKUP(Table3[[#This Row],[gene]],'Flybqse ID for link'!A:B,2,FALSE)&amp;".html",Table3[[#This Row],[gene]])</f>
        <v>CG4408</v>
      </c>
      <c r="C394" s="25">
        <v>2</v>
      </c>
      <c r="D394" s="25" t="str">
        <f>VLOOKUP(A394,'Flybase batch'!$A:$E,2,FALSE)</f>
        <v>-</v>
      </c>
      <c r="E394" s="25">
        <f>COUNTIF('Genes Expressed in larvae only'!A:A,Table3[[#This Row],[gene]])</f>
        <v>0</v>
      </c>
      <c r="F394" s="35" t="str">
        <f>VLOOKUP(A394,'Flybase batch'!$A:$E,3,FALSE)</f>
        <v>proteolysis</v>
      </c>
      <c r="G394" s="35" t="str">
        <f>VLOOKUP(A394,'Flybase batch'!$A:$E,4,FALSE)</f>
        <v>-</v>
      </c>
      <c r="H394" s="35" t="s">
        <v>13576</v>
      </c>
      <c r="I394" s="35" t="s">
        <v>15317</v>
      </c>
      <c r="J394" s="35" t="s">
        <v>9</v>
      </c>
      <c r="K394" s="30" t="str">
        <f>VLOOKUP(A394,'SignalP unique values'!A:D,2,FALSE)</f>
        <v>Y</v>
      </c>
      <c r="L394" s="30" t="str">
        <f>VLOOKUP(A394,'SignalP unique values'!A:D,3,FALSE)</f>
        <v>between 42 and 43</v>
      </c>
      <c r="M394" s="30" t="str">
        <f>VLOOKUP(A394,'SignalP unique values'!A:D,4,FALSE)</f>
        <v>SKA-SSF</v>
      </c>
      <c r="N394" s="26" t="s">
        <v>5899</v>
      </c>
      <c r="O394" s="28">
        <v>-1</v>
      </c>
      <c r="P394" s="27">
        <v>1</v>
      </c>
      <c r="Q394" s="28">
        <v>-1</v>
      </c>
      <c r="R394" s="28">
        <v>-1</v>
      </c>
      <c r="S394" s="28">
        <v>-1</v>
      </c>
      <c r="T394" s="28">
        <v>-1</v>
      </c>
      <c r="U394" s="25">
        <v>0</v>
      </c>
      <c r="V394" s="28">
        <v>-1</v>
      </c>
      <c r="W394" s="28">
        <v>-1</v>
      </c>
      <c r="X394" s="28">
        <v>-1</v>
      </c>
      <c r="Y394" s="27">
        <v>1</v>
      </c>
      <c r="Z394" s="28">
        <v>-1</v>
      </c>
      <c r="AA394" s="27">
        <v>1</v>
      </c>
      <c r="AB394" s="28">
        <v>-1</v>
      </c>
      <c r="AC394" s="25" t="s">
        <v>10682</v>
      </c>
      <c r="AD394" s="28" t="s">
        <v>10683</v>
      </c>
      <c r="AE394" s="27" t="s">
        <v>10684</v>
      </c>
      <c r="AF394" s="28" t="s">
        <v>10685</v>
      </c>
      <c r="AG394" s="28" t="s">
        <v>10686</v>
      </c>
      <c r="AH394" s="28" t="s">
        <v>10687</v>
      </c>
      <c r="AI394" s="28" t="s">
        <v>10688</v>
      </c>
      <c r="AJ394" s="25" t="s">
        <v>10689</v>
      </c>
      <c r="AK394" s="28" t="s">
        <v>8508</v>
      </c>
      <c r="AL394" s="28" t="s">
        <v>10690</v>
      </c>
      <c r="AM394" s="28" t="s">
        <v>10691</v>
      </c>
      <c r="AN394" s="27" t="s">
        <v>10692</v>
      </c>
      <c r="AO394" s="28" t="s">
        <v>10693</v>
      </c>
      <c r="AP394" s="27" t="s">
        <v>10694</v>
      </c>
      <c r="AQ394" s="28" t="s">
        <v>10695</v>
      </c>
    </row>
    <row r="395" spans="1:43" ht="13.5" customHeight="1">
      <c r="A395" s="25" t="s">
        <v>871</v>
      </c>
      <c r="B395" s="26" t="str">
        <f>HYPERLINK("http://flybase.org/reports/"&amp;VLOOKUP(Table3[[#This Row],[gene]],'Flybqse ID for link'!A:B,2,FALSE)&amp;".html",Table3[[#This Row],[gene]])</f>
        <v>CG4723</v>
      </c>
      <c r="C395" s="25">
        <v>2</v>
      </c>
      <c r="D395" s="25" t="str">
        <f>VLOOKUP(A395,'Flybase batch'!$A:$E,2,FALSE)</f>
        <v>-</v>
      </c>
      <c r="E395" s="25">
        <f>COUNTIF('Genes Expressed in larvae only'!A:A,Table3[[#This Row],[gene]])</f>
        <v>0</v>
      </c>
      <c r="F395" s="35" t="str">
        <f>VLOOKUP(A395,'Flybase batch'!$A:$E,3,FALSE)</f>
        <v>proteolysis</v>
      </c>
      <c r="G395" s="35" t="str">
        <f>VLOOKUP(A395,'Flybase batch'!$A:$E,4,FALSE)</f>
        <v>-</v>
      </c>
      <c r="H395" s="35" t="s">
        <v>13558</v>
      </c>
      <c r="I395" s="35" t="s">
        <v>15325</v>
      </c>
      <c r="J395" s="35" t="s">
        <v>9</v>
      </c>
      <c r="K395" s="30" t="str">
        <f>VLOOKUP(A395,'SignalP unique values'!A:D,2,FALSE)</f>
        <v>Y</v>
      </c>
      <c r="L395" s="30" t="str">
        <f>VLOOKUP(A395,'SignalP unique values'!A:D,3,FALSE)</f>
        <v>between 27 and 28</v>
      </c>
      <c r="M395" s="30" t="str">
        <f>VLOOKUP(A395,'SignalP unique values'!A:D,4,FALSE)</f>
        <v>VSG-EDL</v>
      </c>
      <c r="N395" s="26" t="s">
        <v>6020</v>
      </c>
      <c r="O395" s="28">
        <v>-1</v>
      </c>
      <c r="P395" s="27">
        <v>1</v>
      </c>
      <c r="Q395" s="28">
        <v>-1</v>
      </c>
      <c r="R395" s="28">
        <v>-1</v>
      </c>
      <c r="S395" s="28">
        <v>-1</v>
      </c>
      <c r="T395" s="28">
        <v>-1</v>
      </c>
      <c r="U395" s="28">
        <v>-1</v>
      </c>
      <c r="V395" s="28">
        <v>-1</v>
      </c>
      <c r="W395" s="28">
        <v>-1</v>
      </c>
      <c r="X395" s="28">
        <v>-1</v>
      </c>
      <c r="Y395" s="27">
        <v>1</v>
      </c>
      <c r="Z395" s="25">
        <v>0</v>
      </c>
      <c r="AA395" s="27">
        <v>1</v>
      </c>
      <c r="AB395" s="28">
        <v>-1</v>
      </c>
      <c r="AC395" s="25" t="s">
        <v>10903</v>
      </c>
      <c r="AD395" s="28" t="s">
        <v>10904</v>
      </c>
      <c r="AE395" s="27" t="s">
        <v>10905</v>
      </c>
      <c r="AF395" s="28" t="s">
        <v>8060</v>
      </c>
      <c r="AG395" s="28" t="s">
        <v>7062</v>
      </c>
      <c r="AH395" s="28" t="s">
        <v>10624</v>
      </c>
      <c r="AI395" s="28" t="s">
        <v>7250</v>
      </c>
      <c r="AJ395" s="28" t="s">
        <v>6425</v>
      </c>
      <c r="AK395" s="28" t="s">
        <v>7023</v>
      </c>
      <c r="AL395" s="28" t="s">
        <v>10906</v>
      </c>
      <c r="AM395" s="28" t="s">
        <v>6715</v>
      </c>
      <c r="AN395" s="27" t="s">
        <v>10907</v>
      </c>
      <c r="AO395" s="25" t="s">
        <v>10908</v>
      </c>
      <c r="AP395" s="27" t="s">
        <v>10909</v>
      </c>
      <c r="AQ395" s="28" t="s">
        <v>6697</v>
      </c>
    </row>
    <row r="396" spans="1:43" ht="13.5" customHeight="1">
      <c r="A396" s="25" t="s">
        <v>1279</v>
      </c>
      <c r="B396" s="26" t="str">
        <f>HYPERLINK("http://flybase.org/reports/"&amp;VLOOKUP(Table3[[#This Row],[gene]],'Flybqse ID for link'!A:B,2,FALSE)&amp;".html",Table3[[#This Row],[gene]])</f>
        <v>CG31681</v>
      </c>
      <c r="C396" s="25">
        <v>2</v>
      </c>
      <c r="D396" s="25" t="str">
        <f>VLOOKUP(A396,'Flybase batch'!$A:$E,2,FALSE)</f>
        <v>-</v>
      </c>
      <c r="E396" s="25">
        <f>COUNTIF('Genes Expressed in larvae only'!A:A,Table3[[#This Row],[gene]])</f>
        <v>0</v>
      </c>
      <c r="F396" s="35" t="str">
        <f>VLOOKUP(A396,'Flybase batch'!$A:$E,3,FALSE)</f>
        <v>proteolysis</v>
      </c>
      <c r="G396" s="35" t="str">
        <f>VLOOKUP(A396,'Flybase batch'!$A:$E,4,FALSE)</f>
        <v>extracellular region</v>
      </c>
      <c r="H396" s="35" t="s">
        <v>13530</v>
      </c>
      <c r="I396" s="35" t="s">
        <v>15321</v>
      </c>
      <c r="J396" s="35" t="s">
        <v>9</v>
      </c>
      <c r="K396" s="30" t="str">
        <f>VLOOKUP(A396,'SignalP unique values'!A:D,2,FALSE)</f>
        <v>Y</v>
      </c>
      <c r="L396" s="30" t="str">
        <f>VLOOKUP(A396,'SignalP unique values'!A:D,3,FALSE)</f>
        <v>between 19 and 20</v>
      </c>
      <c r="M396" s="30" t="str">
        <f>VLOOKUP(A396,'SignalP unique values'!A:D,4,FALSE)</f>
        <v>ACA-ARI</v>
      </c>
      <c r="N396" s="26" t="s">
        <v>5914</v>
      </c>
      <c r="O396" s="28">
        <v>-1</v>
      </c>
      <c r="P396" s="28">
        <v>-1</v>
      </c>
      <c r="Q396" s="28">
        <v>-1</v>
      </c>
      <c r="R396" s="28">
        <v>-1</v>
      </c>
      <c r="S396" s="28">
        <v>-1</v>
      </c>
      <c r="T396" s="28">
        <v>-1</v>
      </c>
      <c r="U396" s="28">
        <v>-1</v>
      </c>
      <c r="V396" s="28">
        <v>-1</v>
      </c>
      <c r="W396" s="28">
        <v>-1</v>
      </c>
      <c r="X396" s="28">
        <v>-1</v>
      </c>
      <c r="Y396" s="28">
        <v>-1</v>
      </c>
      <c r="Z396" s="28">
        <v>-1</v>
      </c>
      <c r="AA396" s="28">
        <v>-1</v>
      </c>
      <c r="AB396" s="28">
        <v>-1</v>
      </c>
      <c r="AC396" s="25" t="s">
        <v>9701</v>
      </c>
      <c r="AD396" s="28" t="s">
        <v>6926</v>
      </c>
      <c r="AE396" s="28" t="s">
        <v>7932</v>
      </c>
      <c r="AF396" s="28" t="s">
        <v>9702</v>
      </c>
      <c r="AG396" s="28" t="s">
        <v>9695</v>
      </c>
      <c r="AH396" s="28" t="s">
        <v>6958</v>
      </c>
      <c r="AI396" s="28" t="s">
        <v>8229</v>
      </c>
      <c r="AJ396" s="28" t="s">
        <v>7374</v>
      </c>
      <c r="AK396" s="28" t="s">
        <v>9703</v>
      </c>
      <c r="AL396" s="28" t="s">
        <v>7162</v>
      </c>
      <c r="AM396" s="28" t="s">
        <v>6674</v>
      </c>
      <c r="AN396" s="28" t="s">
        <v>9704</v>
      </c>
      <c r="AO396" s="28" t="s">
        <v>8067</v>
      </c>
      <c r="AP396" s="28" t="s">
        <v>9705</v>
      </c>
      <c r="AQ396" s="28" t="s">
        <v>9706</v>
      </c>
    </row>
    <row r="397" spans="1:43" ht="13.5" customHeight="1">
      <c r="A397" s="25" t="s">
        <v>1298</v>
      </c>
      <c r="B397" s="26" t="str">
        <f>HYPERLINK("http://flybase.org/reports/"&amp;VLOOKUP(Table3[[#This Row],[gene]],'Flybqse ID for link'!A:B,2,FALSE)&amp;".html",Table3[[#This Row],[gene]])</f>
        <v>CG32382</v>
      </c>
      <c r="C397" s="25">
        <v>2</v>
      </c>
      <c r="D397" s="25" t="str">
        <f>VLOOKUP(A397,'Flybase batch'!$A:$E,2,FALSE)</f>
        <v>sphinx2</v>
      </c>
      <c r="E397" s="25">
        <f>COUNTIF('Genes Expressed in larvae only'!A:A,Table3[[#This Row],[gene]])</f>
        <v>0</v>
      </c>
      <c r="F397" s="35" t="str">
        <f>VLOOKUP(A397,'Flybase batch'!$A:$E,3,FALSE)</f>
        <v>innate immune response defense response to Gram-positive bacterium defense response to Gram-negative bacterium defense response to fungus positive regulation of Toll signaling pathway proteolysis</v>
      </c>
      <c r="G397" s="35" t="str">
        <f>VLOOKUP(A397,'Flybase batch'!$A:$E,4,FALSE)</f>
        <v>-</v>
      </c>
      <c r="H397" s="35" t="s">
        <v>13531</v>
      </c>
      <c r="I397" s="35" t="s">
        <v>15321</v>
      </c>
      <c r="J397" s="35" t="s">
        <v>9</v>
      </c>
      <c r="K397" s="30" t="str">
        <f>VLOOKUP(A397,'SignalP unique values'!A:D,2,FALSE)</f>
        <v>Y</v>
      </c>
      <c r="L397" s="30" t="str">
        <f>VLOOKUP(A397,'SignalP unique values'!A:D,3,FALSE)</f>
        <v>between 19 and 20</v>
      </c>
      <c r="M397" s="30" t="str">
        <f>VLOOKUP(A397,'SignalP unique values'!A:D,4,FALSE)</f>
        <v>CEK-NKL</v>
      </c>
      <c r="N397" s="26" t="s">
        <v>5993</v>
      </c>
      <c r="O397" s="28">
        <v>-1</v>
      </c>
      <c r="P397" s="28">
        <v>-1</v>
      </c>
      <c r="Q397" s="28">
        <v>-1</v>
      </c>
      <c r="R397" s="28">
        <v>-1</v>
      </c>
      <c r="S397" s="28">
        <v>-1</v>
      </c>
      <c r="T397" s="28">
        <v>-1</v>
      </c>
      <c r="U397" s="28">
        <v>-1</v>
      </c>
      <c r="V397" s="28">
        <v>-1</v>
      </c>
      <c r="W397" s="27">
        <v>1</v>
      </c>
      <c r="X397" s="28">
        <v>-1</v>
      </c>
      <c r="Y397" s="28">
        <v>-1</v>
      </c>
      <c r="Z397" s="28">
        <v>-1</v>
      </c>
      <c r="AA397" s="28">
        <v>-1</v>
      </c>
      <c r="AB397" s="28">
        <v>-1</v>
      </c>
      <c r="AC397" s="25" t="s">
        <v>9880</v>
      </c>
      <c r="AD397" s="28" t="s">
        <v>9513</v>
      </c>
      <c r="AE397" s="28" t="s">
        <v>7836</v>
      </c>
      <c r="AF397" s="28" t="s">
        <v>7117</v>
      </c>
      <c r="AG397" s="28" t="s">
        <v>9881</v>
      </c>
      <c r="AH397" s="28" t="s">
        <v>9130</v>
      </c>
      <c r="AI397" s="28" t="s">
        <v>6762</v>
      </c>
      <c r="AJ397" s="28" t="s">
        <v>6415</v>
      </c>
      <c r="AK397" s="28" t="s">
        <v>9882</v>
      </c>
      <c r="AL397" s="27" t="s">
        <v>9883</v>
      </c>
      <c r="AM397" s="28" t="s">
        <v>6916</v>
      </c>
      <c r="AN397" s="28" t="s">
        <v>9884</v>
      </c>
      <c r="AO397" s="28" t="s">
        <v>9885</v>
      </c>
      <c r="AP397" s="28" t="s">
        <v>9886</v>
      </c>
      <c r="AQ397" s="28" t="s">
        <v>9887</v>
      </c>
    </row>
    <row r="398" spans="1:43" ht="13.5" customHeight="1">
      <c r="A398" s="25" t="s">
        <v>1471</v>
      </c>
      <c r="B398" s="26" t="str">
        <f>HYPERLINK("http://flybase.org/reports/"&amp;VLOOKUP(Table3[[#This Row],[gene]],'Flybqse ID for link'!A:B,2,FALSE)&amp;".html",Table3[[#This Row],[gene]])</f>
        <v>CG7829</v>
      </c>
      <c r="C398" s="25">
        <v>2</v>
      </c>
      <c r="D398" s="25" t="str">
        <f>VLOOKUP(A398,'Flybase batch'!$A:$E,2,FALSE)</f>
        <v>-</v>
      </c>
      <c r="E398" s="25">
        <f>COUNTIF('Genes Expressed in larvae only'!A:A,Table3[[#This Row],[gene]])</f>
        <v>0</v>
      </c>
      <c r="F398" s="35" t="str">
        <f>VLOOKUP(A398,'Flybase batch'!$A:$E,3,FALSE)</f>
        <v>proteolysis</v>
      </c>
      <c r="G398" s="35" t="str">
        <f>VLOOKUP(A398,'Flybase batch'!$A:$E,4,FALSE)</f>
        <v>-</v>
      </c>
      <c r="H398" s="35" t="s">
        <v>13531</v>
      </c>
      <c r="I398" s="35" t="s">
        <v>15321</v>
      </c>
      <c r="J398" s="35" t="s">
        <v>13842</v>
      </c>
      <c r="K398" s="30" t="str">
        <f>VLOOKUP(A398,'SignalP unique values'!A:D,2,FALSE)</f>
        <v>Y</v>
      </c>
      <c r="L398" s="30" t="str">
        <f>VLOOKUP(A398,'SignalP unique values'!A:D,3,FALSE)</f>
        <v>between 19 and 20</v>
      </c>
      <c r="M398" s="30" t="str">
        <f>VLOOKUP(A398,'SignalP unique values'!A:D,4,FALSE)</f>
        <v>CLS-LES</v>
      </c>
      <c r="N398" s="26" t="s">
        <v>6070</v>
      </c>
      <c r="O398" s="28">
        <v>-1</v>
      </c>
      <c r="P398" s="27">
        <v>1</v>
      </c>
      <c r="Q398" s="28">
        <v>-1</v>
      </c>
      <c r="R398" s="28">
        <v>-1</v>
      </c>
      <c r="S398" s="28">
        <v>-1</v>
      </c>
      <c r="T398" s="28">
        <v>-1</v>
      </c>
      <c r="U398" s="28">
        <v>-1</v>
      </c>
      <c r="V398" s="28">
        <v>-1</v>
      </c>
      <c r="W398" s="28">
        <v>-1</v>
      </c>
      <c r="X398" s="28">
        <v>-1</v>
      </c>
      <c r="Y398" s="28">
        <v>-1</v>
      </c>
      <c r="Z398" s="28">
        <v>-1</v>
      </c>
      <c r="AA398" s="28">
        <v>-1</v>
      </c>
      <c r="AB398" s="28">
        <v>-1</v>
      </c>
      <c r="AC398" s="25" t="s">
        <v>12302</v>
      </c>
      <c r="AD398" s="28" t="s">
        <v>6540</v>
      </c>
      <c r="AE398" s="27" t="s">
        <v>12303</v>
      </c>
      <c r="AF398" s="28" t="s">
        <v>9352</v>
      </c>
      <c r="AG398" s="28" t="s">
        <v>6534</v>
      </c>
      <c r="AH398" s="28" t="s">
        <v>10629</v>
      </c>
      <c r="AI398" s="28" t="s">
        <v>8307</v>
      </c>
      <c r="AJ398" s="28" t="s">
        <v>6551</v>
      </c>
      <c r="AK398" s="28" t="s">
        <v>7000</v>
      </c>
      <c r="AL398" s="28" t="s">
        <v>7263</v>
      </c>
      <c r="AM398" s="28" t="s">
        <v>12304</v>
      </c>
      <c r="AN398" s="28" t="s">
        <v>11057</v>
      </c>
      <c r="AO398" s="28" t="s">
        <v>6646</v>
      </c>
      <c r="AP398" s="28" t="s">
        <v>12305</v>
      </c>
      <c r="AQ398" s="28" t="s">
        <v>12306</v>
      </c>
    </row>
    <row r="399" spans="1:43" ht="13.5" customHeight="1">
      <c r="A399" s="25" t="s">
        <v>720</v>
      </c>
      <c r="B399" s="26" t="str">
        <f>HYPERLINK("http://flybase.org/reports/"&amp;VLOOKUP(Table3[[#This Row],[gene]],'Flybqse ID for link'!A:B,2,FALSE)&amp;".html",Table3[[#This Row],[gene]])</f>
        <v>CG5367</v>
      </c>
      <c r="C399" s="25">
        <v>2</v>
      </c>
      <c r="D399" s="25" t="str">
        <f>VLOOKUP(A399,'Flybase batch'!$A:$E,2,FALSE)</f>
        <v>-</v>
      </c>
      <c r="E399" s="25">
        <f>COUNTIF('Genes Expressed in larvae only'!A:A,Table3[[#This Row],[gene]])</f>
        <v>0</v>
      </c>
      <c r="F399" s="35" t="str">
        <f>VLOOKUP(A399,'Flybase batch'!$A:$E,3,FALSE)</f>
        <v>proteolysis</v>
      </c>
      <c r="G399" s="35" t="str">
        <f>VLOOKUP(A399,'Flybase batch'!$A:$E,4,FALSE)</f>
        <v>-</v>
      </c>
      <c r="H399" s="35" t="s">
        <v>13553</v>
      </c>
      <c r="I399" s="35" t="s">
        <v>15319</v>
      </c>
      <c r="J399" s="35" t="s">
        <v>9</v>
      </c>
      <c r="K399" s="30" t="str">
        <f>VLOOKUP(A399,'SignalP unique values'!A:D,2,FALSE)</f>
        <v>Y</v>
      </c>
      <c r="L399" s="30" t="str">
        <f>VLOOKUP(A399,'SignalP unique values'!A:D,3,FALSE)</f>
        <v>between 20 and 21</v>
      </c>
      <c r="M399" s="30" t="str">
        <f>VLOOKUP(A399,'SignalP unique values'!A:D,4,FALSE)</f>
        <v>VTS-NLS</v>
      </c>
      <c r="N399" s="26" t="s">
        <v>6194</v>
      </c>
      <c r="O399" s="28">
        <v>-1</v>
      </c>
      <c r="P399" s="28">
        <v>-1</v>
      </c>
      <c r="Q399" s="28">
        <v>-1</v>
      </c>
      <c r="R399" s="28">
        <v>-1</v>
      </c>
      <c r="S399" s="28">
        <v>-1</v>
      </c>
      <c r="T399" s="28">
        <v>-1</v>
      </c>
      <c r="U399" s="27">
        <v>1</v>
      </c>
      <c r="V399" s="28">
        <v>-1</v>
      </c>
      <c r="W399" s="28">
        <v>-1</v>
      </c>
      <c r="X399" s="28">
        <v>-1</v>
      </c>
      <c r="Y399" s="28">
        <v>-1</v>
      </c>
      <c r="Z399" s="28">
        <v>-1</v>
      </c>
      <c r="AA399" s="28">
        <v>-1</v>
      </c>
      <c r="AB399" s="28">
        <v>-1</v>
      </c>
      <c r="AC399" s="25" t="s">
        <v>11264</v>
      </c>
      <c r="AD399" s="28" t="s">
        <v>9840</v>
      </c>
      <c r="AE399" s="28" t="s">
        <v>11265</v>
      </c>
      <c r="AF399" s="28" t="s">
        <v>11266</v>
      </c>
      <c r="AG399" s="28" t="s">
        <v>11267</v>
      </c>
      <c r="AH399" s="28" t="s">
        <v>11268</v>
      </c>
      <c r="AI399" s="28" t="s">
        <v>8642</v>
      </c>
      <c r="AJ399" s="27" t="s">
        <v>11269</v>
      </c>
      <c r="AK399" s="28" t="s">
        <v>11270</v>
      </c>
      <c r="AL399" s="28" t="s">
        <v>10311</v>
      </c>
      <c r="AM399" s="28" t="s">
        <v>11271</v>
      </c>
      <c r="AN399" s="28" t="s">
        <v>11272</v>
      </c>
      <c r="AO399" s="28" t="s">
        <v>11273</v>
      </c>
      <c r="AP399" s="28" t="s">
        <v>7729</v>
      </c>
      <c r="AQ399" s="28" t="s">
        <v>11274</v>
      </c>
    </row>
    <row r="400" spans="1:43" ht="13.5" customHeight="1">
      <c r="A400" s="25" t="s">
        <v>1256</v>
      </c>
      <c r="B400" s="26" t="str">
        <f>HYPERLINK("http://flybase.org/reports/"&amp;VLOOKUP(Table3[[#This Row],[gene]],'Flybqse ID for link'!A:B,2,FALSE)&amp;".html",Table3[[#This Row],[gene]])</f>
        <v>CG31205</v>
      </c>
      <c r="C400" s="25">
        <v>2</v>
      </c>
      <c r="D400" s="25" t="str">
        <f>VLOOKUP(A400,'Flybase batch'!$A:$E,2,FALSE)</f>
        <v>-</v>
      </c>
      <c r="E400" s="25">
        <f>COUNTIF('Genes Expressed in larvae only'!A:A,Table3[[#This Row],[gene]])</f>
        <v>0</v>
      </c>
      <c r="F400" s="35" t="str">
        <f>VLOOKUP(A400,'Flybase batch'!$A:$E,3,FALSE)</f>
        <v>proteolysis</v>
      </c>
      <c r="G400" s="35" t="str">
        <f>VLOOKUP(A400,'Flybase batch'!$A:$E,4,FALSE)</f>
        <v>-</v>
      </c>
      <c r="H400" s="35" t="s">
        <v>13530</v>
      </c>
      <c r="I400" s="35" t="s">
        <v>15321</v>
      </c>
      <c r="J400" s="35" t="s">
        <v>9</v>
      </c>
      <c r="K400" s="30" t="str">
        <f>VLOOKUP(A400,'SignalP unique values'!A:D,2,FALSE)</f>
        <v>Y</v>
      </c>
      <c r="L400" s="30" t="str">
        <f>VLOOKUP(A400,'SignalP unique values'!A:D,3,FALSE)</f>
        <v>between 22 and 23</v>
      </c>
      <c r="M400" s="30" t="str">
        <f>VLOOKUP(A400,'SignalP unique values'!A:D,4,FALSE)</f>
        <v>IQA-ASV</v>
      </c>
      <c r="N400" s="26" t="s">
        <v>6362</v>
      </c>
      <c r="O400" s="28">
        <v>-1</v>
      </c>
      <c r="P400" s="27">
        <v>1</v>
      </c>
      <c r="Q400" s="28">
        <v>-1</v>
      </c>
      <c r="R400" s="28">
        <v>-1</v>
      </c>
      <c r="S400" s="28">
        <v>-1</v>
      </c>
      <c r="T400" s="28">
        <v>-1</v>
      </c>
      <c r="U400" s="28">
        <v>-1</v>
      </c>
      <c r="V400" s="25">
        <v>0</v>
      </c>
      <c r="W400" s="28">
        <v>-1</v>
      </c>
      <c r="X400" s="28">
        <v>-1</v>
      </c>
      <c r="Y400" s="28">
        <v>-1</v>
      </c>
      <c r="Z400" s="28">
        <v>-1</v>
      </c>
      <c r="AA400" s="27">
        <v>1</v>
      </c>
      <c r="AB400" s="28">
        <v>-1</v>
      </c>
      <c r="AC400" s="25" t="s">
        <v>9569</v>
      </c>
      <c r="AD400" s="28" t="s">
        <v>6608</v>
      </c>
      <c r="AE400" s="27" t="s">
        <v>9570</v>
      </c>
      <c r="AF400" s="28" t="s">
        <v>9571</v>
      </c>
      <c r="AG400" s="28" t="s">
        <v>8812</v>
      </c>
      <c r="AH400" s="28" t="s">
        <v>7865</v>
      </c>
      <c r="AI400" s="28" t="s">
        <v>7047</v>
      </c>
      <c r="AJ400" s="28" t="s">
        <v>8507</v>
      </c>
      <c r="AK400" s="25" t="s">
        <v>9572</v>
      </c>
      <c r="AL400" s="28" t="s">
        <v>6835</v>
      </c>
      <c r="AM400" s="28" t="s">
        <v>7651</v>
      </c>
      <c r="AN400" s="28" t="s">
        <v>9573</v>
      </c>
      <c r="AO400" s="28" t="s">
        <v>8897</v>
      </c>
      <c r="AP400" s="27" t="s">
        <v>9574</v>
      </c>
      <c r="AQ400" s="28" t="s">
        <v>9575</v>
      </c>
    </row>
    <row r="401" spans="1:43" ht="13.5" customHeight="1">
      <c r="A401" s="25" t="s">
        <v>1354</v>
      </c>
      <c r="B401" s="26" t="str">
        <f>HYPERLINK("http://flybase.org/reports/"&amp;VLOOKUP(Table3[[#This Row],[gene]],'Flybqse ID for link'!A:B,2,FALSE)&amp;".html",Table3[[#This Row],[gene]])</f>
        <v>CG3795</v>
      </c>
      <c r="C401" s="25">
        <v>2</v>
      </c>
      <c r="D401" s="25" t="str">
        <f>VLOOKUP(A401,'Flybase batch'!$A:$E,2,FALSE)</f>
        <v>-</v>
      </c>
      <c r="E401" s="25">
        <f>COUNTIF('Genes Expressed in larvae only'!A:A,Table3[[#This Row],[gene]])</f>
        <v>0</v>
      </c>
      <c r="F401" s="35" t="str">
        <f>VLOOKUP(A401,'Flybase batch'!$A:$E,3,FALSE)</f>
        <v>proteolysis</v>
      </c>
      <c r="G401" s="35" t="str">
        <f>VLOOKUP(A401,'Flybase batch'!$A:$E,4,FALSE)</f>
        <v>-</v>
      </c>
      <c r="H401" s="35" t="s">
        <v>13550</v>
      </c>
      <c r="I401" s="35" t="s">
        <v>15321</v>
      </c>
      <c r="J401" s="35" t="s">
        <v>13842</v>
      </c>
      <c r="K401" s="30" t="str">
        <f>VLOOKUP(A401,'SignalP unique values'!A:D,2,FALSE)</f>
        <v>Y</v>
      </c>
      <c r="L401" s="30" t="str">
        <f>VLOOKUP(A401,'SignalP unique values'!A:D,3,FALSE)</f>
        <v>between 17 and 18</v>
      </c>
      <c r="M401" s="30" t="str">
        <f>VLOOKUP(A401,'SignalP unique values'!A:D,4,FALSE)</f>
        <v>VSA-NSN</v>
      </c>
      <c r="N401" s="26" t="s">
        <v>6157</v>
      </c>
      <c r="O401" s="28">
        <v>-1</v>
      </c>
      <c r="P401" s="28">
        <v>-1</v>
      </c>
      <c r="Q401" s="28">
        <v>-1</v>
      </c>
      <c r="R401" s="28">
        <v>-1</v>
      </c>
      <c r="S401" s="28">
        <v>-1</v>
      </c>
      <c r="T401" s="28">
        <v>-1</v>
      </c>
      <c r="U401" s="28">
        <v>-1</v>
      </c>
      <c r="V401" s="27">
        <v>1</v>
      </c>
      <c r="W401" s="28">
        <v>-1</v>
      </c>
      <c r="X401" s="28">
        <v>-1</v>
      </c>
      <c r="Y401" s="25">
        <v>0</v>
      </c>
      <c r="Z401" s="28">
        <v>-1</v>
      </c>
      <c r="AA401" s="28">
        <v>-1</v>
      </c>
      <c r="AB401" s="28">
        <v>-1</v>
      </c>
      <c r="AC401" s="25" t="s">
        <v>10405</v>
      </c>
      <c r="AD401" s="28" t="s">
        <v>7123</v>
      </c>
      <c r="AE401" s="28" t="s">
        <v>6727</v>
      </c>
      <c r="AF401" s="28" t="s">
        <v>8632</v>
      </c>
      <c r="AG401" s="28" t="s">
        <v>7998</v>
      </c>
      <c r="AH401" s="28" t="s">
        <v>8641</v>
      </c>
      <c r="AI401" s="28" t="s">
        <v>8759</v>
      </c>
      <c r="AJ401" s="28" t="s">
        <v>8862</v>
      </c>
      <c r="AK401" s="27" t="s">
        <v>10406</v>
      </c>
      <c r="AL401" s="28" t="s">
        <v>10407</v>
      </c>
      <c r="AM401" s="28" t="s">
        <v>10408</v>
      </c>
      <c r="AN401" s="25" t="s">
        <v>10409</v>
      </c>
      <c r="AO401" s="28" t="s">
        <v>10400</v>
      </c>
      <c r="AP401" s="28" t="s">
        <v>10410</v>
      </c>
      <c r="AQ401" s="28" t="s">
        <v>10411</v>
      </c>
    </row>
    <row r="402" spans="1:43" ht="13.5" customHeight="1">
      <c r="A402" s="25" t="s">
        <v>1308</v>
      </c>
      <c r="B402" s="26" t="str">
        <f>HYPERLINK("http://flybase.org/reports/"&amp;VLOOKUP(Table3[[#This Row],[gene]],'Flybqse ID for link'!A:B,2,FALSE)&amp;".html",Table3[[#This Row],[gene]])</f>
        <v>CG32833</v>
      </c>
      <c r="C402" s="25">
        <v>2</v>
      </c>
      <c r="D402" s="25" t="str">
        <f>VLOOKUP(A402,'Flybase batch'!$A:$E,2,FALSE)</f>
        <v>-</v>
      </c>
      <c r="E402" s="25">
        <f>COUNTIF('Genes Expressed in larvae only'!A:A,Table3[[#This Row],[gene]])</f>
        <v>0</v>
      </c>
      <c r="F402" s="35" t="str">
        <f>VLOOKUP(A402,'Flybase batch'!$A:$E,3,FALSE)</f>
        <v>proteolysis multicellular organism reproduction</v>
      </c>
      <c r="G402" s="35" t="str">
        <f>VLOOKUP(A402,'Flybase batch'!$A:$E,4,FALSE)</f>
        <v>extracellular space</v>
      </c>
      <c r="H402" s="35" t="s">
        <v>13531</v>
      </c>
      <c r="I402" s="35" t="s">
        <v>15321</v>
      </c>
      <c r="J402" s="35" t="s">
        <v>9</v>
      </c>
      <c r="K402" s="30" t="str">
        <f>VLOOKUP(A402,'SignalP unique values'!A:D,2,FALSE)</f>
        <v>Y</v>
      </c>
      <c r="L402" s="30" t="str">
        <f>VLOOKUP(A402,'SignalP unique values'!A:D,3,FALSE)</f>
        <v>between 23 and 24</v>
      </c>
      <c r="M402" s="30" t="str">
        <f>VLOOKUP(A402,'SignalP unique values'!A:D,4,FALSE)</f>
        <v>GAG-EDS</v>
      </c>
      <c r="N402" s="26" t="s">
        <v>5880</v>
      </c>
      <c r="O402" s="28">
        <v>-1</v>
      </c>
      <c r="P402" s="28">
        <v>-1</v>
      </c>
      <c r="Q402" s="28">
        <v>-1</v>
      </c>
      <c r="R402" s="28">
        <v>-1</v>
      </c>
      <c r="S402" s="28">
        <v>-1</v>
      </c>
      <c r="T402" s="28">
        <v>-1</v>
      </c>
      <c r="U402" s="28">
        <v>-1</v>
      </c>
      <c r="V402" s="28">
        <v>-1</v>
      </c>
      <c r="W402" s="27">
        <v>1</v>
      </c>
      <c r="X402" s="28">
        <v>-1</v>
      </c>
      <c r="Y402" s="28">
        <v>-1</v>
      </c>
      <c r="Z402" s="28">
        <v>-1</v>
      </c>
      <c r="AA402" s="28">
        <v>-1</v>
      </c>
      <c r="AB402" s="28">
        <v>-1</v>
      </c>
      <c r="AC402" s="25" t="s">
        <v>9959</v>
      </c>
      <c r="AD402" s="28" t="s">
        <v>6915</v>
      </c>
      <c r="AE402" s="28" t="s">
        <v>9960</v>
      </c>
      <c r="AF402" s="28" t="s">
        <v>7496</v>
      </c>
      <c r="AG402" s="28" t="s">
        <v>9961</v>
      </c>
      <c r="AH402" s="28" t="s">
        <v>9962</v>
      </c>
      <c r="AI402" s="28" t="s">
        <v>7790</v>
      </c>
      <c r="AJ402" s="28" t="s">
        <v>9274</v>
      </c>
      <c r="AK402" s="28" t="s">
        <v>9963</v>
      </c>
      <c r="AL402" s="27" t="s">
        <v>9964</v>
      </c>
      <c r="AM402" s="28" t="s">
        <v>9965</v>
      </c>
      <c r="AN402" s="28" t="s">
        <v>9966</v>
      </c>
      <c r="AO402" s="28" t="s">
        <v>7031</v>
      </c>
      <c r="AP402" s="28" t="s">
        <v>7046</v>
      </c>
      <c r="AQ402" s="28" t="s">
        <v>9967</v>
      </c>
    </row>
    <row r="403" spans="1:43" ht="13.5" customHeight="1">
      <c r="A403" s="25" t="s">
        <v>785</v>
      </c>
      <c r="B403" s="26" t="str">
        <f>HYPERLINK("http://flybase.org/reports/"&amp;VLOOKUP(Table3[[#This Row],[gene]],'Flybqse ID for link'!A:B,2,FALSE)&amp;".html",Table3[[#This Row],[gene]])</f>
        <v>CG11864</v>
      </c>
      <c r="C403" s="25">
        <v>2</v>
      </c>
      <c r="D403" s="25" t="str">
        <f>VLOOKUP(A403,'Flybase batch'!$A:$E,2,FALSE)</f>
        <v>-</v>
      </c>
      <c r="E403" s="25">
        <f>COUNTIF('Genes Expressed in larvae only'!A:A,Table3[[#This Row],[gene]])</f>
        <v>0</v>
      </c>
      <c r="F403" s="35" t="str">
        <f>VLOOKUP(A403,'Flybase batch'!$A:$E,3,FALSE)</f>
        <v>proteolysis multicellular organism reproduction</v>
      </c>
      <c r="G403" s="35" t="str">
        <f>VLOOKUP(A403,'Flybase batch'!$A:$E,4,FALSE)</f>
        <v>extracellular space extracellular space</v>
      </c>
      <c r="H403" s="35" t="s">
        <v>13568</v>
      </c>
      <c r="I403" s="35" t="e">
        <v>#N/A</v>
      </c>
      <c r="J403" s="35" t="s">
        <v>9</v>
      </c>
      <c r="K403" s="30" t="str">
        <f>VLOOKUP(A403,'SignalP unique values'!A:D,2,FALSE)</f>
        <v>Y</v>
      </c>
      <c r="L403" s="30" t="str">
        <f>VLOOKUP(A403,'SignalP unique values'!A:D,3,FALSE)</f>
        <v>between 18 and 19</v>
      </c>
      <c r="M403" s="30" t="str">
        <f>VLOOKUP(A403,'SignalP unique values'!A:D,4,FALSE)</f>
        <v>VFS-ELF</v>
      </c>
      <c r="N403" s="26" t="s">
        <v>6367</v>
      </c>
      <c r="O403" s="28">
        <v>-1</v>
      </c>
      <c r="P403" s="28">
        <v>-1</v>
      </c>
      <c r="Q403" s="28">
        <v>-1</v>
      </c>
      <c r="R403" s="28">
        <v>-1</v>
      </c>
      <c r="S403" s="28">
        <v>-1</v>
      </c>
      <c r="T403" s="28">
        <v>-1</v>
      </c>
      <c r="U403" s="28">
        <v>-1</v>
      </c>
      <c r="V403" s="28">
        <v>-1</v>
      </c>
      <c r="W403" s="27">
        <v>1</v>
      </c>
      <c r="X403" s="28">
        <v>-1</v>
      </c>
      <c r="Y403" s="28">
        <v>-1</v>
      </c>
      <c r="Z403" s="28">
        <v>-1</v>
      </c>
      <c r="AA403" s="28">
        <v>-1</v>
      </c>
      <c r="AB403" s="28">
        <v>-1</v>
      </c>
      <c r="AC403" s="25" t="s">
        <v>7404</v>
      </c>
      <c r="AD403" s="28" t="s">
        <v>7405</v>
      </c>
      <c r="AE403" s="28" t="s">
        <v>7256</v>
      </c>
      <c r="AF403" s="28" t="s">
        <v>7290</v>
      </c>
      <c r="AG403" s="28" t="s">
        <v>7406</v>
      </c>
      <c r="AH403" s="28" t="s">
        <v>7407</v>
      </c>
      <c r="AI403" s="28" t="s">
        <v>7058</v>
      </c>
      <c r="AJ403" s="28" t="s">
        <v>7407</v>
      </c>
      <c r="AK403" s="28" t="s">
        <v>7180</v>
      </c>
      <c r="AL403" s="27" t="s">
        <v>7408</v>
      </c>
      <c r="AM403" s="28" t="s">
        <v>6647</v>
      </c>
      <c r="AN403" s="28" t="s">
        <v>6649</v>
      </c>
      <c r="AO403" s="28" t="s">
        <v>6865</v>
      </c>
      <c r="AP403" s="28" t="s">
        <v>7409</v>
      </c>
      <c r="AQ403" s="28" t="s">
        <v>7410</v>
      </c>
    </row>
    <row r="404" spans="1:43" ht="13.5" customHeight="1">
      <c r="A404" s="25" t="s">
        <v>1293</v>
      </c>
      <c r="B404" s="26" t="str">
        <f>HYPERLINK("http://flybase.org/reports/"&amp;VLOOKUP(Table3[[#This Row],[gene]],'Flybqse ID for link'!A:B,2,FALSE)&amp;".html",Table3[[#This Row],[gene]])</f>
        <v>CG32277</v>
      </c>
      <c r="C404" s="25">
        <v>2</v>
      </c>
      <c r="D404" s="25" t="str">
        <f>VLOOKUP(A404,'Flybase batch'!$A:$E,2,FALSE)</f>
        <v>-</v>
      </c>
      <c r="E404" s="25">
        <f>COUNTIF('Genes Expressed in larvae only'!A:A,Table3[[#This Row],[gene]])</f>
        <v>0</v>
      </c>
      <c r="F404" s="35" t="str">
        <f>VLOOKUP(A404,'Flybase batch'!$A:$E,3,FALSE)</f>
        <v>proteolysis</v>
      </c>
      <c r="G404" s="35" t="str">
        <f>VLOOKUP(A404,'Flybase batch'!$A:$E,4,FALSE)</f>
        <v>-</v>
      </c>
      <c r="H404" s="35" t="s">
        <v>13531</v>
      </c>
      <c r="I404" s="35" t="s">
        <v>15321</v>
      </c>
      <c r="J404" s="35" t="s">
        <v>13842</v>
      </c>
      <c r="K404" s="30" t="str">
        <f>VLOOKUP(A404,'SignalP unique values'!A:D,2,FALSE)</f>
        <v>Y</v>
      </c>
      <c r="L404" s="30" t="str">
        <f>VLOOKUP(A404,'SignalP unique values'!A:D,3,FALSE)</f>
        <v>between 16 and 17</v>
      </c>
      <c r="M404" s="30" t="str">
        <f>VLOOKUP(A404,'SignalP unique values'!A:D,4,FALSE)</f>
        <v>LEG-SSL</v>
      </c>
      <c r="N404" s="26" t="s">
        <v>6300</v>
      </c>
      <c r="O404" s="28">
        <v>-1</v>
      </c>
      <c r="P404" s="28">
        <v>-1</v>
      </c>
      <c r="Q404" s="28">
        <v>-1</v>
      </c>
      <c r="R404" s="28">
        <v>-1</v>
      </c>
      <c r="S404" s="28">
        <v>-1</v>
      </c>
      <c r="T404" s="28">
        <v>-1</v>
      </c>
      <c r="U404" s="28">
        <v>-1</v>
      </c>
      <c r="V404" s="28">
        <v>-1</v>
      </c>
      <c r="W404" s="28">
        <v>-1</v>
      </c>
      <c r="X404" s="28">
        <v>-1</v>
      </c>
      <c r="Y404" s="28">
        <v>-1</v>
      </c>
      <c r="Z404" s="28">
        <v>-1</v>
      </c>
      <c r="AA404" s="28">
        <v>-1</v>
      </c>
      <c r="AB404" s="28">
        <v>-1</v>
      </c>
      <c r="AC404" s="25" t="s">
        <v>9857</v>
      </c>
      <c r="AD404" s="28" t="s">
        <v>7412</v>
      </c>
      <c r="AE404" s="28" t="s">
        <v>6562</v>
      </c>
      <c r="AF404" s="28" t="s">
        <v>8248</v>
      </c>
      <c r="AG404" s="28" t="s">
        <v>8461</v>
      </c>
      <c r="AH404" s="28" t="s">
        <v>6558</v>
      </c>
      <c r="AI404" s="28" t="s">
        <v>8833</v>
      </c>
      <c r="AJ404" s="28" t="s">
        <v>6715</v>
      </c>
      <c r="AK404" s="28" t="s">
        <v>9858</v>
      </c>
      <c r="AL404" s="28" t="s">
        <v>6647</v>
      </c>
      <c r="AM404" s="28" t="s">
        <v>6430</v>
      </c>
      <c r="AN404" s="28" t="s">
        <v>6648</v>
      </c>
      <c r="AO404" s="28" t="s">
        <v>7415</v>
      </c>
      <c r="AP404" s="28" t="s">
        <v>9859</v>
      </c>
      <c r="AQ404" s="28" t="s">
        <v>6550</v>
      </c>
    </row>
    <row r="405" spans="1:43" ht="13.5" customHeight="1">
      <c r="A405" s="25" t="s">
        <v>856</v>
      </c>
      <c r="B405" s="26" t="str">
        <f>HYPERLINK("http://flybase.org/reports/"&amp;VLOOKUP(Table3[[#This Row],[gene]],'Flybqse ID for link'!A:B,2,FALSE)&amp;".html",Table3[[#This Row],[gene]])</f>
        <v>CG4058</v>
      </c>
      <c r="C405" s="25">
        <v>2</v>
      </c>
      <c r="D405" s="25" t="str">
        <f>VLOOKUP(A405,'Flybase batch'!$A:$E,2,FALSE)</f>
        <v>Neprilysin 4</v>
      </c>
      <c r="E405" s="25">
        <f>COUNTIF('Genes Expressed in larvae only'!A:A,Table3[[#This Row],[gene]])</f>
        <v>0</v>
      </c>
      <c r="F405" s="35" t="str">
        <f>VLOOKUP(A405,'Flybase batch'!$A:$E,3,FALSE)</f>
        <v>proteolysis</v>
      </c>
      <c r="G405" s="35" t="str">
        <f>VLOOKUP(A405,'Flybase batch'!$A:$E,4,FALSE)</f>
        <v>integral to membrane sarcoplasmic reticulum</v>
      </c>
      <c r="H405" s="35" t="s">
        <v>13660</v>
      </c>
      <c r="I405" s="35" t="e">
        <v>#N/A</v>
      </c>
      <c r="J405" s="35" t="s">
        <v>9</v>
      </c>
      <c r="K405" s="30" t="str">
        <f>VLOOKUP(A405,'SignalP unique values'!A:D,2,FALSE)</f>
        <v>Y</v>
      </c>
      <c r="L405" s="30" t="str">
        <f>VLOOKUP(A405,'SignalP unique values'!A:D,3,FALSE)</f>
        <v>between 21 and 22</v>
      </c>
      <c r="M405" s="30" t="str">
        <f>VLOOKUP(A405,'SignalP unique values'!A:D,4,FALSE)</f>
        <v>MLA-ALQ</v>
      </c>
      <c r="N405" s="26" t="s">
        <v>5948</v>
      </c>
      <c r="O405" s="27">
        <v>1</v>
      </c>
      <c r="P405" s="27">
        <v>1</v>
      </c>
      <c r="Q405" s="28">
        <v>-1</v>
      </c>
      <c r="R405" s="28">
        <v>-1</v>
      </c>
      <c r="S405" s="28">
        <v>-1</v>
      </c>
      <c r="T405" s="28">
        <v>-1</v>
      </c>
      <c r="U405" s="28">
        <v>-1</v>
      </c>
      <c r="V405" s="27">
        <v>1</v>
      </c>
      <c r="W405" s="28">
        <v>-1</v>
      </c>
      <c r="X405" s="28">
        <v>-1</v>
      </c>
      <c r="Y405" s="25">
        <v>0</v>
      </c>
      <c r="Z405" s="27">
        <v>1</v>
      </c>
      <c r="AA405" s="25">
        <v>0</v>
      </c>
      <c r="AB405" s="28">
        <v>-1</v>
      </c>
      <c r="AC405" s="25" t="s">
        <v>10548</v>
      </c>
      <c r="AD405" s="27" t="s">
        <v>10549</v>
      </c>
      <c r="AE405" s="27" t="s">
        <v>10550</v>
      </c>
      <c r="AF405" s="28" t="s">
        <v>6545</v>
      </c>
      <c r="AG405" s="28" t="s">
        <v>8179</v>
      </c>
      <c r="AH405" s="28" t="s">
        <v>10551</v>
      </c>
      <c r="AI405" s="28" t="s">
        <v>7263</v>
      </c>
      <c r="AJ405" s="28" t="s">
        <v>7883</v>
      </c>
      <c r="AK405" s="27" t="s">
        <v>10552</v>
      </c>
      <c r="AL405" s="28" t="s">
        <v>6519</v>
      </c>
      <c r="AM405" s="28" t="s">
        <v>6768</v>
      </c>
      <c r="AN405" s="25" t="s">
        <v>10553</v>
      </c>
      <c r="AO405" s="27" t="s">
        <v>10554</v>
      </c>
      <c r="AP405" s="25" t="s">
        <v>10555</v>
      </c>
      <c r="AQ405" s="28" t="s">
        <v>10197</v>
      </c>
    </row>
    <row r="406" spans="1:43" ht="13.5" customHeight="1">
      <c r="A406" s="25" t="s">
        <v>1304</v>
      </c>
      <c r="B406" s="26" t="str">
        <f>HYPERLINK("http://flybase.org/reports/"&amp;VLOOKUP(Table3[[#This Row],[gene]],'Flybqse ID for link'!A:B,2,FALSE)&amp;".html",Table3[[#This Row],[gene]])</f>
        <v>CG32523</v>
      </c>
      <c r="C406" s="25">
        <v>2</v>
      </c>
      <c r="D406" s="25" t="str">
        <f>VLOOKUP(A406,'Flybase batch'!$A:$E,2,FALSE)</f>
        <v>-</v>
      </c>
      <c r="E406" s="25">
        <f>COUNTIF('Genes Expressed in larvae only'!A:A,Table3[[#This Row],[gene]])</f>
        <v>0</v>
      </c>
      <c r="F406" s="35" t="str">
        <f>VLOOKUP(A406,'Flybase batch'!$A:$E,3,FALSE)</f>
        <v>proteolysis</v>
      </c>
      <c r="G406" s="35" t="str">
        <f>VLOOKUP(A406,'Flybase batch'!$A:$E,4,FALSE)</f>
        <v>-</v>
      </c>
      <c r="H406" s="35" t="s">
        <v>13530</v>
      </c>
      <c r="I406" s="35" t="s">
        <v>15321</v>
      </c>
      <c r="J406" s="35" t="s">
        <v>13842</v>
      </c>
      <c r="K406" s="30" t="str">
        <f>VLOOKUP(A406,'SignalP unique values'!A:D,2,FALSE)</f>
        <v>Y</v>
      </c>
      <c r="L406" s="30" t="str">
        <f>VLOOKUP(A406,'SignalP unique values'!A:D,3,FALSE)</f>
        <v>between 21 and 22</v>
      </c>
      <c r="M406" s="30" t="str">
        <f>VLOOKUP(A406,'SignalP unique values'!A:D,4,FALSE)</f>
        <v>ILG-QDV</v>
      </c>
      <c r="N406" s="26" t="s">
        <v>6369</v>
      </c>
      <c r="O406" s="28">
        <v>-1</v>
      </c>
      <c r="P406" s="27">
        <v>1</v>
      </c>
      <c r="Q406" s="28">
        <v>-1</v>
      </c>
      <c r="R406" s="28">
        <v>-1</v>
      </c>
      <c r="S406" s="28">
        <v>-1</v>
      </c>
      <c r="T406" s="28">
        <v>-1</v>
      </c>
      <c r="U406" s="28">
        <v>-1</v>
      </c>
      <c r="V406" s="28">
        <v>-1</v>
      </c>
      <c r="W406" s="28">
        <v>-1</v>
      </c>
      <c r="X406" s="28">
        <v>-1</v>
      </c>
      <c r="Y406" s="28">
        <v>-1</v>
      </c>
      <c r="Z406" s="28">
        <v>-1</v>
      </c>
      <c r="AA406" s="28">
        <v>-1</v>
      </c>
      <c r="AB406" s="28">
        <v>-1</v>
      </c>
      <c r="AC406" s="25" t="s">
        <v>9926</v>
      </c>
      <c r="AD406" s="28" t="s">
        <v>9927</v>
      </c>
      <c r="AE406" s="27" t="s">
        <v>9928</v>
      </c>
      <c r="AF406" s="28" t="s">
        <v>6503</v>
      </c>
      <c r="AG406" s="28" t="s">
        <v>9929</v>
      </c>
      <c r="AH406" s="28" t="s">
        <v>6585</v>
      </c>
      <c r="AI406" s="28" t="s">
        <v>6549</v>
      </c>
      <c r="AJ406" s="28" t="s">
        <v>8916</v>
      </c>
      <c r="AK406" s="28" t="s">
        <v>8890</v>
      </c>
      <c r="AL406" s="28" t="s">
        <v>6553</v>
      </c>
      <c r="AM406" s="28" t="s">
        <v>7644</v>
      </c>
      <c r="AN406" s="28" t="s">
        <v>6648</v>
      </c>
      <c r="AO406" s="28" t="s">
        <v>6710</v>
      </c>
      <c r="AP406" s="28" t="s">
        <v>9930</v>
      </c>
      <c r="AQ406" s="28" t="s">
        <v>6471</v>
      </c>
    </row>
    <row r="407" spans="1:43" ht="13.5" customHeight="1">
      <c r="A407" s="25" t="s">
        <v>1372</v>
      </c>
      <c r="B407" s="26" t="str">
        <f>HYPERLINK("http://flybase.org/reports/"&amp;VLOOKUP(Table3[[#This Row],[gene]],'Flybqse ID for link'!A:B,2,FALSE)&amp;".html",Table3[[#This Row],[gene]])</f>
        <v>CG4477</v>
      </c>
      <c r="C407" s="25">
        <v>2</v>
      </c>
      <c r="D407" s="25" t="str">
        <f>VLOOKUP(A407,'Flybase batch'!$A:$E,2,FALSE)</f>
        <v>-</v>
      </c>
      <c r="E407" s="25">
        <f>COUNTIF('Genes Expressed in larvae only'!A:A,Table3[[#This Row],[gene]])</f>
        <v>0</v>
      </c>
      <c r="F407" s="35" t="str">
        <f>VLOOKUP(A407,'Flybase batch'!$A:$E,3,FALSE)</f>
        <v>wing disc dorsal/ventral pattern formation proteolysis</v>
      </c>
      <c r="G407" s="35" t="str">
        <f>VLOOKUP(A407,'Flybase batch'!$A:$E,4,FALSE)</f>
        <v>-</v>
      </c>
      <c r="H407" s="35" t="s">
        <v>13530</v>
      </c>
      <c r="I407" s="35" t="s">
        <v>15321</v>
      </c>
      <c r="J407" s="35" t="s">
        <v>9</v>
      </c>
      <c r="K407" s="30" t="str">
        <f>VLOOKUP(A407,'SignalP unique values'!A:D,2,FALSE)</f>
        <v>Y</v>
      </c>
      <c r="L407" s="30" t="str">
        <f>VLOOKUP(A407,'SignalP unique values'!A:D,3,FALSE)</f>
        <v>between 22 and 23</v>
      </c>
      <c r="M407" s="30" t="str">
        <f>VLOOKUP(A407,'SignalP unique values'!A:D,4,FALSE)</f>
        <v>CLG-DSP</v>
      </c>
      <c r="N407" s="26" t="s">
        <v>5771</v>
      </c>
      <c r="O407" s="28">
        <v>-1</v>
      </c>
      <c r="P407" s="28">
        <v>-1</v>
      </c>
      <c r="Q407" s="28">
        <v>-1</v>
      </c>
      <c r="R407" s="28">
        <v>-1</v>
      </c>
      <c r="S407" s="28">
        <v>-1</v>
      </c>
      <c r="T407" s="28">
        <v>-1</v>
      </c>
      <c r="U407" s="28">
        <v>-1</v>
      </c>
      <c r="V407" s="27">
        <v>1</v>
      </c>
      <c r="W407" s="28">
        <v>-1</v>
      </c>
      <c r="X407" s="28">
        <v>-1</v>
      </c>
      <c r="Y407" s="25">
        <v>0</v>
      </c>
      <c r="Z407" s="28">
        <v>-1</v>
      </c>
      <c r="AA407" s="28">
        <v>-1</v>
      </c>
      <c r="AB407" s="28">
        <v>-1</v>
      </c>
      <c r="AC407" s="25" t="s">
        <v>10764</v>
      </c>
      <c r="AD407" s="28" t="s">
        <v>6546</v>
      </c>
      <c r="AE407" s="28" t="s">
        <v>6585</v>
      </c>
      <c r="AF407" s="28" t="s">
        <v>9620</v>
      </c>
      <c r="AG407" s="28" t="s">
        <v>7124</v>
      </c>
      <c r="AH407" s="28" t="s">
        <v>8387</v>
      </c>
      <c r="AI407" s="28" t="s">
        <v>6715</v>
      </c>
      <c r="AJ407" s="28" t="s">
        <v>7909</v>
      </c>
      <c r="AK407" s="27" t="s">
        <v>10765</v>
      </c>
      <c r="AL407" s="28" t="s">
        <v>9679</v>
      </c>
      <c r="AM407" s="28" t="s">
        <v>6453</v>
      </c>
      <c r="AN407" s="25" t="s">
        <v>10766</v>
      </c>
      <c r="AO407" s="28" t="s">
        <v>7300</v>
      </c>
      <c r="AP407" s="28" t="s">
        <v>7860</v>
      </c>
      <c r="AQ407" s="28" t="s">
        <v>7558</v>
      </c>
    </row>
    <row r="408" spans="1:43" ht="13.5" customHeight="1">
      <c r="A408" s="25" t="s">
        <v>1471</v>
      </c>
      <c r="B408" s="26" t="str">
        <f>HYPERLINK("http://flybase.org/reports/"&amp;VLOOKUP(Table3[[#This Row],[gene]],'Flybqse ID for link'!A:B,2,FALSE)&amp;".html",Table3[[#This Row],[gene]])</f>
        <v>CG7829</v>
      </c>
      <c r="C408" s="25">
        <v>2</v>
      </c>
      <c r="D408" s="25" t="str">
        <f>VLOOKUP(A408,'Flybase batch'!$A:$E,2,FALSE)</f>
        <v>-</v>
      </c>
      <c r="E408" s="25">
        <f>COUNTIF('Genes Expressed in larvae only'!A:A,Table3[[#This Row],[gene]])</f>
        <v>0</v>
      </c>
      <c r="F408" s="35" t="str">
        <f>VLOOKUP(A408,'Flybase batch'!$A:$E,3,FALSE)</f>
        <v>proteolysis</v>
      </c>
      <c r="G408" s="35" t="str">
        <f>VLOOKUP(A408,'Flybase batch'!$A:$E,4,FALSE)</f>
        <v>-</v>
      </c>
      <c r="H408" s="35" t="s">
        <v>13531</v>
      </c>
      <c r="I408" s="35" t="s">
        <v>15321</v>
      </c>
      <c r="J408" s="35" t="s">
        <v>13842</v>
      </c>
      <c r="K408" s="30" t="str">
        <f>VLOOKUP(A408,'SignalP unique values'!A:D,2,FALSE)</f>
        <v>Y</v>
      </c>
      <c r="L408" s="30" t="str">
        <f>VLOOKUP(A408,'SignalP unique values'!A:D,3,FALSE)</f>
        <v>between 19 and 20</v>
      </c>
      <c r="M408" s="30" t="str">
        <f>VLOOKUP(A408,'SignalP unique values'!A:D,4,FALSE)</f>
        <v>CLS-LES</v>
      </c>
      <c r="N408" s="26" t="s">
        <v>6397</v>
      </c>
      <c r="O408" s="28">
        <v>-1</v>
      </c>
      <c r="P408" s="27">
        <v>1</v>
      </c>
      <c r="Q408" s="28">
        <v>-1</v>
      </c>
      <c r="R408" s="28">
        <v>-1</v>
      </c>
      <c r="S408" s="28">
        <v>-1</v>
      </c>
      <c r="T408" s="28">
        <v>-1</v>
      </c>
      <c r="U408" s="28">
        <v>-1</v>
      </c>
      <c r="V408" s="28">
        <v>-1</v>
      </c>
      <c r="W408" s="28">
        <v>-1</v>
      </c>
      <c r="X408" s="28">
        <v>-1</v>
      </c>
      <c r="Y408" s="28">
        <v>-1</v>
      </c>
      <c r="Z408" s="28">
        <v>-1</v>
      </c>
      <c r="AA408" s="28">
        <v>-1</v>
      </c>
      <c r="AB408" s="28">
        <v>-1</v>
      </c>
      <c r="AC408" s="25" t="s">
        <v>12307</v>
      </c>
      <c r="AD408" s="28" t="s">
        <v>8589</v>
      </c>
      <c r="AE408" s="27" t="s">
        <v>12308</v>
      </c>
      <c r="AF408" s="28" t="s">
        <v>12309</v>
      </c>
      <c r="AG408" s="28" t="s">
        <v>12310</v>
      </c>
      <c r="AH408" s="28" t="s">
        <v>12311</v>
      </c>
      <c r="AI408" s="28" t="s">
        <v>6910</v>
      </c>
      <c r="AJ408" s="28" t="s">
        <v>9517</v>
      </c>
      <c r="AK408" s="28" t="s">
        <v>8405</v>
      </c>
      <c r="AL408" s="28" t="s">
        <v>12312</v>
      </c>
      <c r="AM408" s="28" t="s">
        <v>9308</v>
      </c>
      <c r="AN408" s="28" t="s">
        <v>12313</v>
      </c>
      <c r="AO408" s="28" t="s">
        <v>7469</v>
      </c>
      <c r="AP408" s="28" t="s">
        <v>12314</v>
      </c>
      <c r="AQ408" s="28" t="s">
        <v>12315</v>
      </c>
    </row>
    <row r="409" spans="1:43" ht="13.5" customHeight="1">
      <c r="A409" s="25" t="s">
        <v>323</v>
      </c>
      <c r="B409" s="26" t="str">
        <f>HYPERLINK("http://flybase.org/reports/"&amp;VLOOKUP(Table3[[#This Row],[gene]],'Flybqse ID for link'!A:B,2,FALSE)&amp;".html",Table3[[#This Row],[gene]])</f>
        <v>CG10163</v>
      </c>
      <c r="C409" s="25">
        <v>2</v>
      </c>
      <c r="D409" s="25" t="str">
        <f>VLOOKUP(A409,'Flybase batch'!$A:$E,2,FALSE)</f>
        <v>-</v>
      </c>
      <c r="E409" s="25">
        <f>COUNTIF('Genes Expressed in larvae only'!A:A,Table3[[#This Row],[gene]])</f>
        <v>0</v>
      </c>
      <c r="F409" s="35" t="str">
        <f>VLOOKUP(A409,'Flybase batch'!$A:$E,3,FALSE)</f>
        <v>cell adhesion regulation of cell shape lipid metabolic process</v>
      </c>
      <c r="G409" s="35" t="str">
        <f>VLOOKUP(A409,'Flybase batch'!$A:$E,4,FALSE)</f>
        <v>-</v>
      </c>
      <c r="H409" s="35" t="s">
        <v>13537</v>
      </c>
      <c r="I409" s="35" t="e">
        <v>#N/A</v>
      </c>
      <c r="J409" s="35" t="s">
        <v>9</v>
      </c>
      <c r="K409" s="30" t="str">
        <f>VLOOKUP(A409,'SignalP unique values'!A:D,2,FALSE)</f>
        <v>Y</v>
      </c>
      <c r="L409" s="30" t="str">
        <f>VLOOKUP(A409,'SignalP unique values'!A:D,3,FALSE)</f>
        <v>between 26 and 27</v>
      </c>
      <c r="M409" s="30" t="str">
        <f>VLOOKUP(A409,'SignalP unique values'!A:D,4,FALSE)</f>
        <v>SLA-VED</v>
      </c>
      <c r="N409" s="26" t="s">
        <v>5761</v>
      </c>
      <c r="O409" s="28">
        <v>-1</v>
      </c>
      <c r="P409" s="28">
        <v>-1</v>
      </c>
      <c r="Q409" s="28">
        <v>-1</v>
      </c>
      <c r="R409" s="28">
        <v>-1</v>
      </c>
      <c r="S409" s="28">
        <v>-1</v>
      </c>
      <c r="T409" s="28">
        <v>-1</v>
      </c>
      <c r="U409" s="27">
        <v>1</v>
      </c>
      <c r="V409" s="28">
        <v>-1</v>
      </c>
      <c r="W409" s="28">
        <v>-1</v>
      </c>
      <c r="X409" s="28">
        <v>-1</v>
      </c>
      <c r="Y409" s="28">
        <v>-1</v>
      </c>
      <c r="Z409" s="28">
        <v>-1</v>
      </c>
      <c r="AA409" s="28">
        <v>-1</v>
      </c>
      <c r="AB409" s="28">
        <v>-1</v>
      </c>
      <c r="AC409" s="25" t="s">
        <v>6511</v>
      </c>
      <c r="AD409" s="28" t="s">
        <v>6512</v>
      </c>
      <c r="AE409" s="28" t="s">
        <v>6429</v>
      </c>
      <c r="AF409" s="28" t="s">
        <v>6513</v>
      </c>
      <c r="AG409" s="28" t="s">
        <v>6514</v>
      </c>
      <c r="AH409" s="28" t="s">
        <v>6515</v>
      </c>
      <c r="AI409" s="28" t="s">
        <v>6516</v>
      </c>
      <c r="AJ409" s="27" t="s">
        <v>6517</v>
      </c>
      <c r="AK409" s="28" t="s">
        <v>6518</v>
      </c>
      <c r="AL409" s="28" t="s">
        <v>6519</v>
      </c>
      <c r="AM409" s="28" t="s">
        <v>6520</v>
      </c>
      <c r="AN409" s="28" t="s">
        <v>6521</v>
      </c>
      <c r="AO409" s="28" t="s">
        <v>6522</v>
      </c>
      <c r="AP409" s="28" t="s">
        <v>6523</v>
      </c>
      <c r="AQ409" s="28" t="s">
        <v>6524</v>
      </c>
    </row>
    <row r="410" spans="1:43" ht="13.5" customHeight="1">
      <c r="A410" s="25" t="s">
        <v>547</v>
      </c>
      <c r="B410" s="26" t="str">
        <f>HYPERLINK("http://flybase.org/reports/"&amp;VLOOKUP(Table3[[#This Row],[gene]],'Flybqse ID for link'!A:B,2,FALSE)&amp;".html",Table3[[#This Row],[gene]])</f>
        <v>CG6071</v>
      </c>
      <c r="C410" s="25">
        <v>2</v>
      </c>
      <c r="D410" s="25" t="str">
        <f>VLOOKUP(A410,'Flybase batch'!$A:$E,2,FALSE)</f>
        <v>-</v>
      </c>
      <c r="E410" s="25">
        <f>COUNTIF('Genes Expressed in larvae only'!A:A,Table3[[#This Row],[gene]])</f>
        <v>0</v>
      </c>
      <c r="F410" s="35" t="str">
        <f>VLOOKUP(A410,'Flybase batch'!$A:$E,3,FALSE)</f>
        <v>proteolysis multicellular organism reproduction</v>
      </c>
      <c r="G410" s="35" t="str">
        <f>VLOOKUP(A410,'Flybase batch'!$A:$E,4,FALSE)</f>
        <v>extracellular space</v>
      </c>
      <c r="H410" s="35" t="s">
        <v>13571</v>
      </c>
      <c r="I410" s="35" t="s">
        <v>15310</v>
      </c>
      <c r="J410" s="35" t="s">
        <v>9</v>
      </c>
      <c r="K410" s="30" t="str">
        <f>VLOOKUP(A410,'SignalP unique values'!A:D,2,FALSE)</f>
        <v>Y</v>
      </c>
      <c r="L410" s="30" t="str">
        <f>VLOOKUP(A410,'SignalP unique values'!A:D,3,FALSE)</f>
        <v>between 18 and 19</v>
      </c>
      <c r="M410" s="30" t="str">
        <f>VLOOKUP(A410,'SignalP unique values'!A:D,4,FALSE)</f>
        <v>KLA-ESF</v>
      </c>
      <c r="N410" s="26" t="s">
        <v>5738</v>
      </c>
      <c r="O410" s="28">
        <v>-1</v>
      </c>
      <c r="P410" s="28">
        <v>-1</v>
      </c>
      <c r="Q410" s="28">
        <v>-1</v>
      </c>
      <c r="R410" s="28">
        <v>-1</v>
      </c>
      <c r="S410" s="28">
        <v>-1</v>
      </c>
      <c r="T410" s="28">
        <v>-1</v>
      </c>
      <c r="U410" s="28">
        <v>-1</v>
      </c>
      <c r="V410" s="28">
        <v>-1</v>
      </c>
      <c r="W410" s="27">
        <v>1</v>
      </c>
      <c r="X410" s="28">
        <v>-1</v>
      </c>
      <c r="Y410" s="28">
        <v>-1</v>
      </c>
      <c r="Z410" s="28">
        <v>-1</v>
      </c>
      <c r="AA410" s="28">
        <v>-1</v>
      </c>
      <c r="AB410" s="28">
        <v>-1</v>
      </c>
      <c r="AC410" s="25" t="s">
        <v>11492</v>
      </c>
      <c r="AD410" s="28" t="s">
        <v>11493</v>
      </c>
      <c r="AE410" s="28" t="s">
        <v>11494</v>
      </c>
      <c r="AF410" s="28" t="s">
        <v>10150</v>
      </c>
      <c r="AG410" s="28" t="s">
        <v>7911</v>
      </c>
      <c r="AH410" s="28" t="s">
        <v>9513</v>
      </c>
      <c r="AI410" s="28" t="s">
        <v>10628</v>
      </c>
      <c r="AJ410" s="28" t="s">
        <v>7454</v>
      </c>
      <c r="AK410" s="28" t="s">
        <v>9546</v>
      </c>
      <c r="AL410" s="27" t="s">
        <v>11495</v>
      </c>
      <c r="AM410" s="28" t="s">
        <v>8367</v>
      </c>
      <c r="AN410" s="28" t="s">
        <v>11496</v>
      </c>
      <c r="AO410" s="28" t="s">
        <v>11497</v>
      </c>
      <c r="AP410" s="28" t="s">
        <v>11498</v>
      </c>
      <c r="AQ410" s="28" t="s">
        <v>11499</v>
      </c>
    </row>
    <row r="411" spans="1:43" ht="13.5" customHeight="1">
      <c r="A411" s="25" t="s">
        <v>691</v>
      </c>
      <c r="B411" s="26" t="str">
        <f>HYPERLINK("http://flybase.org/reports/"&amp;VLOOKUP(Table3[[#This Row],[gene]],'Flybqse ID for link'!A:B,2,FALSE)&amp;".html",Table3[[#This Row],[gene]])</f>
        <v>CG11459</v>
      </c>
      <c r="C411" s="25">
        <v>2</v>
      </c>
      <c r="D411" s="25" t="str">
        <f>VLOOKUP(A411,'Flybase batch'!$A:$E,2,FALSE)</f>
        <v>-</v>
      </c>
      <c r="E411" s="25">
        <f>COUNTIF('Genes Expressed in larvae only'!A:A,Table3[[#This Row],[gene]])</f>
        <v>0</v>
      </c>
      <c r="F411" s="35" t="str">
        <f>VLOOKUP(A411,'Flybase batch'!$A:$E,3,FALSE)</f>
        <v>proteolysis</v>
      </c>
      <c r="G411" s="35" t="str">
        <f>VLOOKUP(A411,'Flybase batch'!$A:$E,4,FALSE)</f>
        <v>-</v>
      </c>
      <c r="H411" s="35" t="s">
        <v>13561</v>
      </c>
      <c r="I411" s="35" t="e">
        <v>#N/A</v>
      </c>
      <c r="J411" s="35" t="s">
        <v>9</v>
      </c>
      <c r="K411" s="30" t="str">
        <f>VLOOKUP(A411,'SignalP unique values'!A:D,2,FALSE)</f>
        <v>Y</v>
      </c>
      <c r="L411" s="30" t="str">
        <f>VLOOKUP(A411,'SignalP unique values'!A:D,3,FALSE)</f>
        <v>between 23 and 24</v>
      </c>
      <c r="M411" s="30" t="str">
        <f>VLOOKUP(A411,'SignalP unique values'!A:D,4,FALSE)</f>
        <v>GLT-AVS</v>
      </c>
      <c r="N411" s="26" t="s">
        <v>6239</v>
      </c>
      <c r="O411" s="28">
        <v>-1</v>
      </c>
      <c r="P411" s="27">
        <v>1</v>
      </c>
      <c r="Q411" s="28">
        <v>-1</v>
      </c>
      <c r="R411" s="28">
        <v>-1</v>
      </c>
      <c r="S411" s="28">
        <v>-1</v>
      </c>
      <c r="T411" s="28">
        <v>-1</v>
      </c>
      <c r="U411" s="28">
        <v>-1</v>
      </c>
      <c r="V411" s="28">
        <v>-1</v>
      </c>
      <c r="W411" s="28">
        <v>-1</v>
      </c>
      <c r="X411" s="28">
        <v>-1</v>
      </c>
      <c r="Y411" s="27">
        <v>1</v>
      </c>
      <c r="Z411" s="28">
        <v>-1</v>
      </c>
      <c r="AA411" s="27">
        <v>1</v>
      </c>
      <c r="AB411" s="28">
        <v>-1</v>
      </c>
      <c r="AC411" s="25" t="s">
        <v>7163</v>
      </c>
      <c r="AD411" s="28" t="s">
        <v>7036</v>
      </c>
      <c r="AE411" s="27" t="s">
        <v>7164</v>
      </c>
      <c r="AF411" s="28" t="s">
        <v>7165</v>
      </c>
      <c r="AG411" s="28" t="s">
        <v>7166</v>
      </c>
      <c r="AH411" s="28" t="s">
        <v>7167</v>
      </c>
      <c r="AI411" s="28" t="s">
        <v>7168</v>
      </c>
      <c r="AJ411" s="28" t="s">
        <v>6710</v>
      </c>
      <c r="AK411" s="28" t="s">
        <v>7128</v>
      </c>
      <c r="AL411" s="28" t="s">
        <v>7169</v>
      </c>
      <c r="AM411" s="28" t="s">
        <v>7170</v>
      </c>
      <c r="AN411" s="27" t="s">
        <v>7171</v>
      </c>
      <c r="AO411" s="28" t="s">
        <v>7172</v>
      </c>
      <c r="AP411" s="27" t="s">
        <v>7173</v>
      </c>
      <c r="AQ411" s="28" t="s">
        <v>7174</v>
      </c>
    </row>
    <row r="412" spans="1:43" ht="13.5" customHeight="1">
      <c r="A412" s="25" t="s">
        <v>599</v>
      </c>
      <c r="B412" s="26" t="str">
        <f>HYPERLINK("http://flybase.org/reports/"&amp;VLOOKUP(Table3[[#This Row],[gene]],'Flybqse ID for link'!A:B,2,FALSE)&amp;".html",Table3[[#This Row],[gene]])</f>
        <v>CG31661</v>
      </c>
      <c r="C412" s="25">
        <v>2</v>
      </c>
      <c r="D412" s="25" t="str">
        <f>VLOOKUP(A412,'Flybase batch'!$A:$E,2,FALSE)</f>
        <v>-</v>
      </c>
      <c r="E412" s="25">
        <f>COUNTIF('Genes Expressed in larvae only'!A:A,Table3[[#This Row],[gene]])</f>
        <v>0</v>
      </c>
      <c r="F412" s="35" t="str">
        <f>VLOOKUP(A412,'Flybase batch'!$A:$E,3,FALSE)</f>
        <v>proteolysis eggshell chorion assembly</v>
      </c>
      <c r="G412" s="35" t="str">
        <f>VLOOKUP(A412,'Flybase batch'!$A:$E,4,FALSE)</f>
        <v>chorion</v>
      </c>
      <c r="H412" s="35" t="s">
        <v>13594</v>
      </c>
      <c r="I412" s="35" t="s">
        <v>15311</v>
      </c>
      <c r="J412" s="35" t="s">
        <v>9</v>
      </c>
      <c r="K412" s="30" t="str">
        <f>VLOOKUP(A412,'SignalP unique values'!A:D,2,FALSE)</f>
        <v>Y</v>
      </c>
      <c r="L412" s="30" t="str">
        <f>VLOOKUP(A412,'SignalP unique values'!A:D,3,FALSE)</f>
        <v>between 18 and 19</v>
      </c>
      <c r="M412" s="30" t="str">
        <f>VLOOKUP(A412,'SignalP unique values'!A:D,4,FALSE)</f>
        <v>VGG-KKV</v>
      </c>
      <c r="N412" s="26" t="s">
        <v>6104</v>
      </c>
      <c r="O412" s="28">
        <v>-1</v>
      </c>
      <c r="P412" s="28">
        <v>-1</v>
      </c>
      <c r="Q412" s="28">
        <v>-1</v>
      </c>
      <c r="R412" s="28">
        <v>-1</v>
      </c>
      <c r="S412" s="28">
        <v>-1</v>
      </c>
      <c r="T412" s="28">
        <v>-1</v>
      </c>
      <c r="U412" s="27">
        <v>1</v>
      </c>
      <c r="V412" s="28">
        <v>-1</v>
      </c>
      <c r="W412" s="28">
        <v>-1</v>
      </c>
      <c r="X412" s="28">
        <v>-1</v>
      </c>
      <c r="Y412" s="28">
        <v>-1</v>
      </c>
      <c r="Z412" s="28">
        <v>-1</v>
      </c>
      <c r="AA412" s="28">
        <v>-1</v>
      </c>
      <c r="AB412" s="28">
        <v>-1</v>
      </c>
      <c r="AC412" s="25" t="s">
        <v>9693</v>
      </c>
      <c r="AD412" s="28" t="s">
        <v>7396</v>
      </c>
      <c r="AE412" s="28" t="s">
        <v>8521</v>
      </c>
      <c r="AF412" s="28" t="s">
        <v>8153</v>
      </c>
      <c r="AG412" s="28" t="s">
        <v>8644</v>
      </c>
      <c r="AH412" s="28" t="s">
        <v>9694</v>
      </c>
      <c r="AI412" s="28" t="s">
        <v>9695</v>
      </c>
      <c r="AJ412" s="27" t="s">
        <v>9696</v>
      </c>
      <c r="AK412" s="28" t="s">
        <v>8461</v>
      </c>
      <c r="AL412" s="28" t="s">
        <v>7120</v>
      </c>
      <c r="AM412" s="28" t="s">
        <v>6595</v>
      </c>
      <c r="AN412" s="28" t="s">
        <v>9697</v>
      </c>
      <c r="AO412" s="28" t="s">
        <v>9698</v>
      </c>
      <c r="AP412" s="28" t="s">
        <v>9699</v>
      </c>
      <c r="AQ412" s="28" t="s">
        <v>9700</v>
      </c>
    </row>
    <row r="413" spans="1:43" ht="13.5" customHeight="1">
      <c r="A413" s="25" t="s">
        <v>64</v>
      </c>
      <c r="B413" s="26" t="str">
        <f>HYPERLINK("http://flybase.org/reports/"&amp;VLOOKUP(Table3[[#This Row],[gene]],'Flybqse ID for link'!A:B,2,FALSE)&amp;".html",Table3[[#This Row],[gene]])</f>
        <v>CG30293</v>
      </c>
      <c r="C413" s="25">
        <v>2</v>
      </c>
      <c r="D413" s="25" t="str">
        <f>VLOOKUP(A413,'Flybase batch'!$A:$E,2,FALSE)</f>
        <v>Cht12</v>
      </c>
      <c r="E413" s="25">
        <f>COUNTIF('Genes Expressed in larvae only'!A:A,Table3[[#This Row],[gene]])</f>
        <v>0</v>
      </c>
      <c r="F413" s="35" t="str">
        <f>VLOOKUP(A413,'Flybase batch'!$A:$E,3,FALSE)</f>
        <v>chitin metabolic process chitin catabolic process carbohydrate metabolic process</v>
      </c>
      <c r="G413" s="35" t="str">
        <f>VLOOKUP(A413,'Flybase batch'!$A:$E,4,FALSE)</f>
        <v>extracellular region</v>
      </c>
      <c r="H413" s="35" t="s">
        <v>13629</v>
      </c>
      <c r="I413" s="35" t="e">
        <v>#N/A</v>
      </c>
      <c r="J413" s="35" t="s">
        <v>9</v>
      </c>
      <c r="K413" s="30" t="str">
        <f>VLOOKUP(A413,'SignalP unique values'!A:D,2,FALSE)</f>
        <v>Y</v>
      </c>
      <c r="L413" s="30" t="str">
        <f>VLOOKUP(A413,'SignalP unique values'!A:D,3,FALSE)</f>
        <v>between 20 and 21</v>
      </c>
      <c r="M413" s="30" t="str">
        <f>VLOOKUP(A413,'SignalP unique values'!A:D,4,FALSE)</f>
        <v>CIA-KEY</v>
      </c>
      <c r="N413" s="26" t="s">
        <v>6032</v>
      </c>
      <c r="O413" s="28">
        <v>-1</v>
      </c>
      <c r="P413" s="28">
        <v>-1</v>
      </c>
      <c r="Q413" s="28">
        <v>-1</v>
      </c>
      <c r="R413" s="28">
        <v>-1</v>
      </c>
      <c r="S413" s="28">
        <v>-1</v>
      </c>
      <c r="T413" s="28">
        <v>-1</v>
      </c>
      <c r="U413" s="28">
        <v>-1</v>
      </c>
      <c r="V413" s="27">
        <v>1</v>
      </c>
      <c r="W413" s="28">
        <v>-1</v>
      </c>
      <c r="X413" s="28">
        <v>-1</v>
      </c>
      <c r="Y413" s="25">
        <v>0</v>
      </c>
      <c r="Z413" s="28">
        <v>-1</v>
      </c>
      <c r="AA413" s="28">
        <v>-1</v>
      </c>
      <c r="AB413" s="28">
        <v>-1</v>
      </c>
      <c r="AC413" s="25" t="s">
        <v>8719</v>
      </c>
      <c r="AD413" s="28" t="s">
        <v>7125</v>
      </c>
      <c r="AE413" s="28" t="s">
        <v>6503</v>
      </c>
      <c r="AF413" s="28" t="s">
        <v>6715</v>
      </c>
      <c r="AG413" s="28" t="s">
        <v>9352</v>
      </c>
      <c r="AH413" s="28" t="s">
        <v>6709</v>
      </c>
      <c r="AI413" s="28" t="s">
        <v>8790</v>
      </c>
      <c r="AJ413" s="28" t="s">
        <v>6646</v>
      </c>
      <c r="AK413" s="27" t="s">
        <v>9353</v>
      </c>
      <c r="AL413" s="28" t="s">
        <v>6470</v>
      </c>
      <c r="AM413" s="28" t="s">
        <v>9354</v>
      </c>
      <c r="AN413" s="25" t="s">
        <v>9355</v>
      </c>
      <c r="AO413" s="28" t="s">
        <v>8062</v>
      </c>
      <c r="AP413" s="28" t="s">
        <v>6433</v>
      </c>
      <c r="AQ413" s="28" t="s">
        <v>7202</v>
      </c>
    </row>
    <row r="414" spans="1:43" ht="13.5" customHeight="1">
      <c r="A414" s="25" t="s">
        <v>1482</v>
      </c>
      <c r="B414" s="26" t="str">
        <f>HYPERLINK("http://flybase.org/reports/"&amp;VLOOKUP(Table3[[#This Row],[gene]],'Flybqse ID for link'!A:B,2,FALSE)&amp;".html",Table3[[#This Row],[gene]])</f>
        <v>CG8329</v>
      </c>
      <c r="C414" s="25">
        <v>2</v>
      </c>
      <c r="D414" s="25" t="str">
        <f>VLOOKUP(A414,'Flybase batch'!$A:$E,2,FALSE)</f>
        <v>-</v>
      </c>
      <c r="E414" s="25">
        <f>COUNTIF('Genes Expressed in larvae only'!A:A,Table3[[#This Row],[gene]])</f>
        <v>0</v>
      </c>
      <c r="F414" s="35" t="str">
        <f>VLOOKUP(A414,'Flybase batch'!$A:$E,3,FALSE)</f>
        <v>proteolysis</v>
      </c>
      <c r="G414" s="35" t="str">
        <f>VLOOKUP(A414,'Flybase batch'!$A:$E,4,FALSE)</f>
        <v>-</v>
      </c>
      <c r="H414" s="35" t="s">
        <v>13531</v>
      </c>
      <c r="I414" s="35" t="s">
        <v>15321</v>
      </c>
      <c r="J414" s="35" t="s">
        <v>13842</v>
      </c>
      <c r="K414" s="30" t="str">
        <f>VLOOKUP(A414,'SignalP unique values'!A:D,2,FALSE)</f>
        <v>Y</v>
      </c>
      <c r="L414" s="30" t="str">
        <f>VLOOKUP(A414,'SignalP unique values'!A:D,3,FALSE)</f>
        <v>between 17 and 18</v>
      </c>
      <c r="M414" s="30" t="str">
        <f>VLOOKUP(A414,'SignalP unique values'!A:D,4,FALSE)</f>
        <v>VCA-HRN</v>
      </c>
      <c r="N414" s="26" t="s">
        <v>5910</v>
      </c>
      <c r="O414" s="28">
        <v>-1</v>
      </c>
      <c r="P414" s="27">
        <v>1</v>
      </c>
      <c r="Q414" s="28">
        <v>-1</v>
      </c>
      <c r="R414" s="28">
        <v>-1</v>
      </c>
      <c r="S414" s="28">
        <v>-1</v>
      </c>
      <c r="T414" s="28">
        <v>-1</v>
      </c>
      <c r="U414" s="28">
        <v>-1</v>
      </c>
      <c r="V414" s="28">
        <v>-1</v>
      </c>
      <c r="W414" s="28">
        <v>-1</v>
      </c>
      <c r="X414" s="28">
        <v>-1</v>
      </c>
      <c r="Y414" s="28">
        <v>-1</v>
      </c>
      <c r="Z414" s="28">
        <v>-1</v>
      </c>
      <c r="AA414" s="28">
        <v>-1</v>
      </c>
      <c r="AB414" s="28">
        <v>-1</v>
      </c>
      <c r="AC414" s="25" t="s">
        <v>12440</v>
      </c>
      <c r="AD414" s="28" t="s">
        <v>6430</v>
      </c>
      <c r="AE414" s="27" t="s">
        <v>12441</v>
      </c>
      <c r="AF414" s="28" t="s">
        <v>6520</v>
      </c>
      <c r="AG414" s="28" t="s">
        <v>9935</v>
      </c>
      <c r="AH414" s="28" t="s">
        <v>6586</v>
      </c>
      <c r="AI414" s="28" t="s">
        <v>6457</v>
      </c>
      <c r="AJ414" s="28" t="s">
        <v>7387</v>
      </c>
      <c r="AK414" s="28" t="s">
        <v>6461</v>
      </c>
      <c r="AL414" s="28" t="s">
        <v>6586</v>
      </c>
      <c r="AM414" s="28" t="s">
        <v>6724</v>
      </c>
      <c r="AN414" s="28" t="s">
        <v>6561</v>
      </c>
      <c r="AO414" s="28" t="s">
        <v>6464</v>
      </c>
      <c r="AP414" s="28" t="s">
        <v>12442</v>
      </c>
      <c r="AQ414" s="28" t="s">
        <v>9670</v>
      </c>
    </row>
    <row r="415" spans="1:43" ht="13.5" customHeight="1">
      <c r="A415" s="25" t="s">
        <v>310</v>
      </c>
      <c r="B415" s="26" t="str">
        <f>HYPERLINK("http://flybase.org/reports/"&amp;VLOOKUP(Table3[[#This Row],[gene]],'Flybqse ID for link'!A:B,2,FALSE)&amp;".html",Table3[[#This Row],[gene]])</f>
        <v>CG8424</v>
      </c>
      <c r="C415" s="25">
        <v>2</v>
      </c>
      <c r="D415" s="25" t="str">
        <f>VLOOKUP(A415,'Flybase batch'!$A:$E,2,FALSE)</f>
        <v>Juvenile hormone esterase duplication</v>
      </c>
      <c r="E415" s="25">
        <f>COUNTIF('Genes Expressed in larvae only'!A:A,Table3[[#This Row],[gene]])</f>
        <v>0</v>
      </c>
      <c r="F415" s="35" t="str">
        <f>VLOOKUP(A415,'Flybase batch'!$A:$E,3,FALSE)</f>
        <v>-</v>
      </c>
      <c r="G415" s="35" t="str">
        <f>VLOOKUP(A415,'Flybase batch'!$A:$E,4,FALSE)</f>
        <v>-</v>
      </c>
      <c r="H415" s="35" t="s">
        <v>13538</v>
      </c>
      <c r="I415" s="35" t="s">
        <v>15315</v>
      </c>
      <c r="J415" s="35" t="s">
        <v>9</v>
      </c>
      <c r="K415" s="30" t="str">
        <f>VLOOKUP(A415,'SignalP unique values'!A:D,2,FALSE)</f>
        <v>Y</v>
      </c>
      <c r="L415" s="30" t="str">
        <f>VLOOKUP(A415,'SignalP unique values'!A:D,3,FALSE)</f>
        <v>between 17 and 18</v>
      </c>
      <c r="M415" s="30" t="str">
        <f>VLOOKUP(A415,'SignalP unique values'!A:D,4,FALSE)</f>
        <v>AVG-DSL</v>
      </c>
      <c r="N415" s="26" t="s">
        <v>6371</v>
      </c>
      <c r="O415" s="28">
        <v>-1</v>
      </c>
      <c r="P415" s="27">
        <v>1</v>
      </c>
      <c r="Q415" s="28">
        <v>-1</v>
      </c>
      <c r="R415" s="28">
        <v>-1</v>
      </c>
      <c r="S415" s="28">
        <v>-1</v>
      </c>
      <c r="T415" s="28">
        <v>-1</v>
      </c>
      <c r="U415" s="28">
        <v>-1</v>
      </c>
      <c r="V415" s="28">
        <v>-1</v>
      </c>
      <c r="W415" s="28">
        <v>-1</v>
      </c>
      <c r="X415" s="27">
        <v>1</v>
      </c>
      <c r="Y415" s="28">
        <v>-1</v>
      </c>
      <c r="Z415" s="28">
        <v>-1</v>
      </c>
      <c r="AA415" s="28">
        <v>-1</v>
      </c>
      <c r="AB415" s="28">
        <v>-1</v>
      </c>
      <c r="AC415" s="25" t="s">
        <v>12451</v>
      </c>
      <c r="AD415" s="28" t="s">
        <v>6792</v>
      </c>
      <c r="AE415" s="27" t="s">
        <v>12452</v>
      </c>
      <c r="AF415" s="28" t="s">
        <v>8668</v>
      </c>
      <c r="AG415" s="28" t="s">
        <v>6592</v>
      </c>
      <c r="AH415" s="28" t="s">
        <v>7659</v>
      </c>
      <c r="AI415" s="28" t="s">
        <v>11823</v>
      </c>
      <c r="AJ415" s="28" t="s">
        <v>6560</v>
      </c>
      <c r="AK415" s="28" t="s">
        <v>6427</v>
      </c>
      <c r="AL415" s="28" t="s">
        <v>12453</v>
      </c>
      <c r="AM415" s="27" t="s">
        <v>12454</v>
      </c>
      <c r="AN415" s="28" t="s">
        <v>12455</v>
      </c>
      <c r="AO415" s="28" t="s">
        <v>6455</v>
      </c>
      <c r="AP415" s="28" t="s">
        <v>11283</v>
      </c>
      <c r="AQ415" s="28" t="s">
        <v>12456</v>
      </c>
    </row>
    <row r="416" spans="1:43" ht="13.5" customHeight="1">
      <c r="A416" s="25" t="s">
        <v>770</v>
      </c>
      <c r="B416" s="26" t="str">
        <f>HYPERLINK("http://flybase.org/reports/"&amp;VLOOKUP(Table3[[#This Row],[gene]],'Flybqse ID for link'!A:B,2,FALSE)&amp;".html",Table3[[#This Row],[gene]])</f>
        <v>CG10142</v>
      </c>
      <c r="C416" s="25">
        <v>2</v>
      </c>
      <c r="D416" s="25" t="str">
        <f>VLOOKUP(A416,'Flybase batch'!$A:$E,2,FALSE)</f>
        <v>Ance-5</v>
      </c>
      <c r="E416" s="25">
        <f>COUNTIF('Genes Expressed in larvae only'!A:A,Table3[[#This Row],[gene]])</f>
        <v>0</v>
      </c>
      <c r="F416" s="35" t="str">
        <f>VLOOKUP(A416,'Flybase batch'!$A:$E,3,FALSE)</f>
        <v>proteolysis</v>
      </c>
      <c r="G416" s="35" t="str">
        <f>VLOOKUP(A416,'Flybase batch'!$A:$E,4,FALSE)</f>
        <v>membrane</v>
      </c>
      <c r="H416" s="35" t="s">
        <v>13536</v>
      </c>
      <c r="I416" s="35" t="e">
        <v>#N/A</v>
      </c>
      <c r="J416" s="35" t="s">
        <v>9</v>
      </c>
      <c r="K416" s="30" t="str">
        <f>VLOOKUP(A416,'SignalP unique values'!A:D,2,FALSE)</f>
        <v>Y</v>
      </c>
      <c r="L416" s="30" t="str">
        <f>VLOOKUP(A416,'SignalP unique values'!A:D,3,FALSE)</f>
        <v>between 21 and 22</v>
      </c>
      <c r="M416" s="30" t="str">
        <f>VLOOKUP(A416,'SignalP unique values'!A:D,4,FALSE)</f>
        <v>GIG-QSS</v>
      </c>
      <c r="N416" s="26" t="s">
        <v>6224</v>
      </c>
      <c r="O416" s="25">
        <v>0</v>
      </c>
      <c r="P416" s="27">
        <v>1</v>
      </c>
      <c r="Q416" s="28">
        <v>-1</v>
      </c>
      <c r="R416" s="28">
        <v>-1</v>
      </c>
      <c r="S416" s="28">
        <v>-1</v>
      </c>
      <c r="T416" s="28">
        <v>-1</v>
      </c>
      <c r="U416" s="28">
        <v>-1</v>
      </c>
      <c r="V416" s="28">
        <v>-1</v>
      </c>
      <c r="W416" s="28">
        <v>-1</v>
      </c>
      <c r="X416" s="28">
        <v>-1</v>
      </c>
      <c r="Y416" s="28">
        <v>-1</v>
      </c>
      <c r="Z416" s="28">
        <v>-1</v>
      </c>
      <c r="AA416" s="27">
        <v>1</v>
      </c>
      <c r="AB416" s="28">
        <v>-1</v>
      </c>
      <c r="AC416" s="25" t="s">
        <v>6496</v>
      </c>
      <c r="AD416" s="25" t="s">
        <v>6497</v>
      </c>
      <c r="AE416" s="27" t="s">
        <v>6498</v>
      </c>
      <c r="AF416" s="28" t="s">
        <v>6499</v>
      </c>
      <c r="AG416" s="28" t="s">
        <v>6500</v>
      </c>
      <c r="AH416" s="28" t="s">
        <v>6501</v>
      </c>
      <c r="AI416" s="28" t="s">
        <v>6502</v>
      </c>
      <c r="AJ416" s="28" t="s">
        <v>6503</v>
      </c>
      <c r="AK416" s="28" t="s">
        <v>6504</v>
      </c>
      <c r="AL416" s="28" t="s">
        <v>6505</v>
      </c>
      <c r="AM416" s="28" t="s">
        <v>6506</v>
      </c>
      <c r="AN416" s="28" t="s">
        <v>6507</v>
      </c>
      <c r="AO416" s="28" t="s">
        <v>6508</v>
      </c>
      <c r="AP416" s="27" t="s">
        <v>6509</v>
      </c>
      <c r="AQ416" s="28" t="s">
        <v>6510</v>
      </c>
    </row>
    <row r="417" spans="1:43" ht="13.5" customHeight="1">
      <c r="A417" s="25" t="s">
        <v>832</v>
      </c>
      <c r="B417" s="26" t="str">
        <f>HYPERLINK("http://flybase.org/reports/"&amp;VLOOKUP(Table3[[#This Row],[gene]],'Flybqse ID for link'!A:B,2,FALSE)&amp;".html",Table3[[#This Row],[gene]])</f>
        <v>CG31619</v>
      </c>
      <c r="C417" s="25">
        <v>2</v>
      </c>
      <c r="D417" s="25" t="str">
        <f>VLOOKUP(A417,'Flybase batch'!$A:$E,2,FALSE)</f>
        <v>-</v>
      </c>
      <c r="E417" s="25">
        <f>COUNTIF('Genes Expressed in larvae only'!A:A,Table3[[#This Row],[gene]])</f>
        <v>0</v>
      </c>
      <c r="F417" s="35" t="str">
        <f>VLOOKUP(A417,'Flybase batch'!$A:$E,3,FALSE)</f>
        <v>proteolysis</v>
      </c>
      <c r="G417" s="35" t="str">
        <f>VLOOKUP(A417,'Flybase batch'!$A:$E,4,FALSE)</f>
        <v>proteinaceous extracellular matrix</v>
      </c>
      <c r="H417" s="35" t="s">
        <v>13539</v>
      </c>
      <c r="I417" s="35" t="s">
        <v>15325</v>
      </c>
      <c r="J417" s="35" t="s">
        <v>9</v>
      </c>
      <c r="K417" s="30" t="str">
        <f>VLOOKUP(A417,'SignalP unique values'!A:D,2,FALSE)</f>
        <v>Y</v>
      </c>
      <c r="L417" s="30" t="str">
        <f>VLOOKUP(A417,'SignalP unique values'!A:D,3,FALSE)</f>
        <v>between 31 and 32</v>
      </c>
      <c r="M417" s="30" t="str">
        <f>VLOOKUP(A417,'SignalP unique values'!A:D,4,FALSE)</f>
        <v>AWA-KKL</v>
      </c>
      <c r="N417" s="26" t="s">
        <v>6347</v>
      </c>
      <c r="O417" s="27">
        <v>1</v>
      </c>
      <c r="P417" s="27">
        <v>1</v>
      </c>
      <c r="Q417" s="28">
        <v>-1</v>
      </c>
      <c r="R417" s="28">
        <v>-1</v>
      </c>
      <c r="S417" s="28">
        <v>-1</v>
      </c>
      <c r="T417" s="28">
        <v>-1</v>
      </c>
      <c r="U417" s="28">
        <v>-1</v>
      </c>
      <c r="V417" s="28">
        <v>-1</v>
      </c>
      <c r="W417" s="28">
        <v>-1</v>
      </c>
      <c r="X417" s="28">
        <v>-1</v>
      </c>
      <c r="Y417" s="28">
        <v>-1</v>
      </c>
      <c r="Z417" s="27">
        <v>1</v>
      </c>
      <c r="AA417" s="28">
        <v>-1</v>
      </c>
      <c r="AB417" s="28">
        <v>-1</v>
      </c>
      <c r="AC417" s="25" t="s">
        <v>9683</v>
      </c>
      <c r="AD417" s="27" t="s">
        <v>9684</v>
      </c>
      <c r="AE417" s="27" t="s">
        <v>9685</v>
      </c>
      <c r="AF417" s="28" t="s">
        <v>9686</v>
      </c>
      <c r="AG417" s="28" t="s">
        <v>9687</v>
      </c>
      <c r="AH417" s="28" t="s">
        <v>9688</v>
      </c>
      <c r="AI417" s="28" t="s">
        <v>6697</v>
      </c>
      <c r="AJ417" s="28" t="s">
        <v>6719</v>
      </c>
      <c r="AK417" s="28" t="s">
        <v>7620</v>
      </c>
      <c r="AL417" s="28" t="s">
        <v>9323</v>
      </c>
      <c r="AM417" s="28" t="s">
        <v>9689</v>
      </c>
      <c r="AN417" s="28" t="s">
        <v>7110</v>
      </c>
      <c r="AO417" s="27" t="s">
        <v>9690</v>
      </c>
      <c r="AP417" s="28" t="s">
        <v>9691</v>
      </c>
      <c r="AQ417" s="28" t="s">
        <v>9692</v>
      </c>
    </row>
    <row r="418" spans="1:43" ht="13.5" customHeight="1">
      <c r="A418" s="25" t="s">
        <v>971</v>
      </c>
      <c r="B418" s="26" t="str">
        <f>HYPERLINK("http://flybase.org/reports/"&amp;VLOOKUP(Table3[[#This Row],[gene]],'Flybqse ID for link'!A:B,2,FALSE)&amp;".html",Table3[[#This Row],[gene]])</f>
        <v>CG9780</v>
      </c>
      <c r="C418" s="25">
        <v>2</v>
      </c>
      <c r="D418" s="25" t="str">
        <f>VLOOKUP(A418,'Flybase batch'!$A:$E,2,FALSE)</f>
        <v>-</v>
      </c>
      <c r="E418" s="25">
        <f>COUNTIF('Genes Expressed in larvae only'!A:A,Table3[[#This Row],[gene]])</f>
        <v>0</v>
      </c>
      <c r="F418" s="35" t="str">
        <f>VLOOKUP(A418,'Flybase batch'!$A:$E,3,FALSE)</f>
        <v>proteolysis</v>
      </c>
      <c r="G418" s="35" t="str">
        <f>VLOOKUP(A418,'Flybase batch'!$A:$E,4,FALSE)</f>
        <v>-</v>
      </c>
      <c r="H418" s="35" t="s">
        <v>9</v>
      </c>
      <c r="I418" s="35" t="e">
        <v>#N/A</v>
      </c>
      <c r="J418" s="35" t="s">
        <v>9</v>
      </c>
      <c r="K418" s="30" t="str">
        <f>VLOOKUP(A418,'SignalP unique values'!A:D,2,FALSE)</f>
        <v>Y</v>
      </c>
      <c r="L418" s="30" t="str">
        <f>VLOOKUP(A418,'SignalP unique values'!A:D,3,FALSE)</f>
        <v>between 17 and 18</v>
      </c>
      <c r="M418" s="30" t="str">
        <f>VLOOKUP(A418,'SignalP unique values'!A:D,4,FALSE)</f>
        <v>AYG-QDD</v>
      </c>
      <c r="N418" s="26" t="s">
        <v>6106</v>
      </c>
      <c r="O418" s="28">
        <v>-1</v>
      </c>
      <c r="P418" s="27">
        <v>1</v>
      </c>
      <c r="Q418" s="28">
        <v>-1</v>
      </c>
      <c r="R418" s="28">
        <v>-1</v>
      </c>
      <c r="S418" s="28">
        <v>-1</v>
      </c>
      <c r="T418" s="28">
        <v>-1</v>
      </c>
      <c r="U418" s="28">
        <v>-1</v>
      </c>
      <c r="V418" s="28">
        <v>-1</v>
      </c>
      <c r="W418" s="28">
        <v>-1</v>
      </c>
      <c r="X418" s="28">
        <v>-1</v>
      </c>
      <c r="Y418" s="28">
        <v>-1</v>
      </c>
      <c r="Z418" s="28">
        <v>-1</v>
      </c>
      <c r="AA418" s="27">
        <v>1</v>
      </c>
      <c r="AB418" s="28">
        <v>-1</v>
      </c>
      <c r="AC418" s="25" t="s">
        <v>13106</v>
      </c>
      <c r="AD418" s="28" t="s">
        <v>9021</v>
      </c>
      <c r="AE418" s="27" t="s">
        <v>13107</v>
      </c>
      <c r="AF418" s="28" t="s">
        <v>7805</v>
      </c>
      <c r="AG418" s="28" t="s">
        <v>6646</v>
      </c>
      <c r="AH418" s="28" t="s">
        <v>13108</v>
      </c>
      <c r="AI418" s="28" t="s">
        <v>7705</v>
      </c>
      <c r="AJ418" s="28" t="s">
        <v>6649</v>
      </c>
      <c r="AK418" s="28" t="s">
        <v>13109</v>
      </c>
      <c r="AL418" s="28" t="s">
        <v>7043</v>
      </c>
      <c r="AM418" s="28" t="s">
        <v>6586</v>
      </c>
      <c r="AN418" s="28" t="s">
        <v>9759</v>
      </c>
      <c r="AO418" s="28" t="s">
        <v>13110</v>
      </c>
      <c r="AP418" s="27" t="s">
        <v>13111</v>
      </c>
      <c r="AQ418" s="28" t="s">
        <v>7013</v>
      </c>
    </row>
    <row r="419" spans="1:43" ht="13.5" customHeight="1">
      <c r="A419" s="25" t="s">
        <v>293</v>
      </c>
      <c r="B419" s="26" t="str">
        <f>HYPERLINK("http://flybase.org/reports/"&amp;VLOOKUP(Table3[[#This Row],[gene]],'Flybqse ID for link'!A:B,2,FALSE)&amp;".html",Table3[[#This Row],[gene]])</f>
        <v>CG4757</v>
      </c>
      <c r="C419" s="25">
        <v>2</v>
      </c>
      <c r="D419" s="25" t="str">
        <f>VLOOKUP(A419,'Flybase batch'!$A:$E,2,FALSE)</f>
        <v>-</v>
      </c>
      <c r="E419" s="25">
        <f>COUNTIF('Genes Expressed in larvae only'!A:A,Table3[[#This Row],[gene]])</f>
        <v>0</v>
      </c>
      <c r="F419" s="35" t="str">
        <f>VLOOKUP(A419,'Flybase batch'!$A:$E,3,FALSE)</f>
        <v>-</v>
      </c>
      <c r="G419" s="35" t="str">
        <f>VLOOKUP(A419,'Flybase batch'!$A:$E,4,FALSE)</f>
        <v>-</v>
      </c>
      <c r="H419" s="35" t="s">
        <v>13538</v>
      </c>
      <c r="I419" s="35" t="s">
        <v>15315</v>
      </c>
      <c r="J419" s="35" t="s">
        <v>9</v>
      </c>
      <c r="K419" s="30" t="str">
        <f>VLOOKUP(A419,'SignalP unique values'!A:D,2,FALSE)</f>
        <v>Y</v>
      </c>
      <c r="L419" s="30" t="str">
        <f>VLOOKUP(A419,'SignalP unique values'!A:D,3,FALSE)</f>
        <v>between 20 and 21</v>
      </c>
      <c r="M419" s="30" t="str">
        <f>VLOOKUP(A419,'SignalP unique values'!A:D,4,FALSE)</f>
        <v>VLS-IEV</v>
      </c>
      <c r="N419" s="26" t="s">
        <v>6276</v>
      </c>
      <c r="O419" s="28">
        <v>-1</v>
      </c>
      <c r="P419" s="27">
        <v>1</v>
      </c>
      <c r="Q419" s="28">
        <v>-1</v>
      </c>
      <c r="R419" s="28">
        <v>-1</v>
      </c>
      <c r="S419" s="28">
        <v>-1</v>
      </c>
      <c r="T419" s="28">
        <v>-1</v>
      </c>
      <c r="U419" s="28">
        <v>-1</v>
      </c>
      <c r="V419" s="28">
        <v>-1</v>
      </c>
      <c r="W419" s="28">
        <v>-1</v>
      </c>
      <c r="X419" s="27">
        <v>1</v>
      </c>
      <c r="Y419" s="25">
        <v>0</v>
      </c>
      <c r="Z419" s="28">
        <v>-1</v>
      </c>
      <c r="AA419" s="25">
        <v>0</v>
      </c>
      <c r="AB419" s="28">
        <v>-1</v>
      </c>
      <c r="AC419" s="25" t="s">
        <v>10920</v>
      </c>
      <c r="AD419" s="28" t="s">
        <v>10921</v>
      </c>
      <c r="AE419" s="27" t="s">
        <v>10922</v>
      </c>
      <c r="AF419" s="28" t="s">
        <v>10923</v>
      </c>
      <c r="AG419" s="28" t="s">
        <v>6542</v>
      </c>
      <c r="AH419" s="28" t="s">
        <v>10924</v>
      </c>
      <c r="AI419" s="28" t="s">
        <v>10925</v>
      </c>
      <c r="AJ419" s="28" t="s">
        <v>10926</v>
      </c>
      <c r="AK419" s="28" t="s">
        <v>10927</v>
      </c>
      <c r="AL419" s="28" t="s">
        <v>10928</v>
      </c>
      <c r="AM419" s="27" t="s">
        <v>10929</v>
      </c>
      <c r="AN419" s="25" t="s">
        <v>10930</v>
      </c>
      <c r="AO419" s="28" t="s">
        <v>9130</v>
      </c>
      <c r="AP419" s="25" t="s">
        <v>10931</v>
      </c>
      <c r="AQ419" s="28" t="s">
        <v>8395</v>
      </c>
    </row>
    <row r="420" spans="1:43" ht="13.5" customHeight="1">
      <c r="A420" s="25" t="s">
        <v>329</v>
      </c>
      <c r="B420" s="26" t="str">
        <f>HYPERLINK("http://flybase.org/reports/"&amp;VLOOKUP(Table3[[#This Row],[gene]],'Flybqse ID for link'!A:B,2,FALSE)&amp;".html",Table3[[#This Row],[gene]])</f>
        <v>CG11124</v>
      </c>
      <c r="C420" s="25">
        <v>2</v>
      </c>
      <c r="D420" s="25" t="str">
        <f>VLOOKUP(A420,'Flybase batch'!$A:$E,2,FALSE)</f>
        <v>secretory Phospholipase A2</v>
      </c>
      <c r="E420" s="25">
        <f>COUNTIF('Genes Expressed in larvae only'!A:A,Table3[[#This Row],[gene]])</f>
        <v>0</v>
      </c>
      <c r="F420" s="35" t="str">
        <f>VLOOKUP(A420,'Flybase batch'!$A:$E,3,FALSE)</f>
        <v>phospholipid metabolic process lipid catabolic process</v>
      </c>
      <c r="G420" s="35" t="str">
        <f>VLOOKUP(A420,'Flybase batch'!$A:$E,4,FALSE)</f>
        <v>-</v>
      </c>
      <c r="H420" s="35" t="s">
        <v>13556</v>
      </c>
      <c r="I420" s="35" t="e">
        <v>#N/A</v>
      </c>
      <c r="J420" s="35" t="s">
        <v>9</v>
      </c>
      <c r="K420" s="30" t="str">
        <f>VLOOKUP(A420,'SignalP unique values'!A:D,2,FALSE)</f>
        <v>Y</v>
      </c>
      <c r="L420" s="30" t="str">
        <f>VLOOKUP(A420,'SignalP unique values'!A:D,3,FALSE)</f>
        <v>between 18 and 19</v>
      </c>
      <c r="M420" s="30" t="str">
        <f>VLOOKUP(A420,'SignalP unique values'!A:D,4,FALSE)</f>
        <v>AWA-FGD</v>
      </c>
      <c r="N420" s="26" t="s">
        <v>6036</v>
      </c>
      <c r="O420" s="27">
        <v>1</v>
      </c>
      <c r="P420" s="27">
        <v>1</v>
      </c>
      <c r="Q420" s="28">
        <v>-1</v>
      </c>
      <c r="R420" s="28">
        <v>-1</v>
      </c>
      <c r="S420" s="28">
        <v>-1</v>
      </c>
      <c r="T420" s="28">
        <v>-1</v>
      </c>
      <c r="U420" s="28">
        <v>-1</v>
      </c>
      <c r="V420" s="28">
        <v>-1</v>
      </c>
      <c r="W420" s="28">
        <v>-1</v>
      </c>
      <c r="X420" s="28">
        <v>-1</v>
      </c>
      <c r="Y420" s="27">
        <v>1</v>
      </c>
      <c r="Z420" s="25">
        <v>0</v>
      </c>
      <c r="AA420" s="27">
        <v>1</v>
      </c>
      <c r="AB420" s="28">
        <v>-1</v>
      </c>
      <c r="AC420" s="25" t="s">
        <v>6992</v>
      </c>
      <c r="AD420" s="27" t="s">
        <v>6993</v>
      </c>
      <c r="AE420" s="27" t="s">
        <v>6994</v>
      </c>
      <c r="AF420" s="28" t="s">
        <v>6995</v>
      </c>
      <c r="AG420" s="28" t="s">
        <v>6996</v>
      </c>
      <c r="AH420" s="28" t="s">
        <v>6997</v>
      </c>
      <c r="AI420" s="28" t="s">
        <v>6998</v>
      </c>
      <c r="AJ420" s="28" t="s">
        <v>6930</v>
      </c>
      <c r="AK420" s="28" t="s">
        <v>6999</v>
      </c>
      <c r="AL420" s="28" t="s">
        <v>7000</v>
      </c>
      <c r="AM420" s="28" t="s">
        <v>7001</v>
      </c>
      <c r="AN420" s="27" t="s">
        <v>7002</v>
      </c>
      <c r="AO420" s="25" t="s">
        <v>7003</v>
      </c>
      <c r="AP420" s="27" t="s">
        <v>7004</v>
      </c>
      <c r="AQ420" s="28" t="s">
        <v>7005</v>
      </c>
    </row>
    <row r="421" spans="1:43" ht="13.5" customHeight="1">
      <c r="A421" s="25" t="s">
        <v>428</v>
      </c>
      <c r="B421" s="26" t="str">
        <f>HYPERLINK("http://flybase.org/reports/"&amp;VLOOKUP(Table3[[#This Row],[gene]],'Flybqse ID for link'!A:B,2,FALSE)&amp;".html",Table3[[#This Row],[gene]])</f>
        <v>CG17097</v>
      </c>
      <c r="C421" s="25">
        <v>2</v>
      </c>
      <c r="D421" s="25" t="str">
        <f>VLOOKUP(A421,'Flybase batch'!$A:$E,2,FALSE)</f>
        <v>-</v>
      </c>
      <c r="E421" s="25">
        <f>COUNTIF('Genes Expressed in larvae only'!A:A,Table3[[#This Row],[gene]])</f>
        <v>0</v>
      </c>
      <c r="F421" s="35" t="str">
        <f>VLOOKUP(A421,'Flybase batch'!$A:$E,3,FALSE)</f>
        <v>multicellular organism reproduction lipid metabolic process lipid metabolic process</v>
      </c>
      <c r="G421" s="35" t="str">
        <f>VLOOKUP(A421,'Flybase batch'!$A:$E,4,FALSE)</f>
        <v>extracellular space extracellular space</v>
      </c>
      <c r="H421" s="35" t="s">
        <v>13562</v>
      </c>
      <c r="I421" s="35" t="s">
        <v>15323</v>
      </c>
      <c r="J421" s="35" t="s">
        <v>9</v>
      </c>
      <c r="K421" s="30" t="str">
        <f>VLOOKUP(A421,'SignalP unique values'!A:D,2,FALSE)</f>
        <v>Y</v>
      </c>
      <c r="L421" s="30" t="str">
        <f>VLOOKUP(A421,'SignalP unique values'!A:D,3,FALSE)</f>
        <v>between 23 and 24</v>
      </c>
      <c r="M421" s="30" t="str">
        <f>VLOOKUP(A421,'SignalP unique values'!A:D,4,FALSE)</f>
        <v>SNS-QKW</v>
      </c>
      <c r="N421" s="26" t="s">
        <v>5854</v>
      </c>
      <c r="O421" s="28">
        <v>-1</v>
      </c>
      <c r="P421" s="28">
        <v>-1</v>
      </c>
      <c r="Q421" s="28">
        <v>-1</v>
      </c>
      <c r="R421" s="28">
        <v>-1</v>
      </c>
      <c r="S421" s="28">
        <v>-1</v>
      </c>
      <c r="T421" s="28">
        <v>-1</v>
      </c>
      <c r="U421" s="28">
        <v>-1</v>
      </c>
      <c r="V421" s="28">
        <v>-1</v>
      </c>
      <c r="W421" s="27">
        <v>1</v>
      </c>
      <c r="X421" s="28">
        <v>-1</v>
      </c>
      <c r="Y421" s="28">
        <v>-1</v>
      </c>
      <c r="Z421" s="28">
        <v>-1</v>
      </c>
      <c r="AA421" s="28">
        <v>-1</v>
      </c>
      <c r="AB421" s="28">
        <v>-1</v>
      </c>
      <c r="AC421" s="25" t="s">
        <v>8614</v>
      </c>
      <c r="AD421" s="28" t="s">
        <v>8345</v>
      </c>
      <c r="AE421" s="28" t="s">
        <v>8061</v>
      </c>
      <c r="AF421" s="28" t="s">
        <v>8615</v>
      </c>
      <c r="AG421" s="28" t="s">
        <v>6430</v>
      </c>
      <c r="AH421" s="28" t="s">
        <v>6586</v>
      </c>
      <c r="AI421" s="28" t="s">
        <v>8461</v>
      </c>
      <c r="AJ421" s="28" t="s">
        <v>8616</v>
      </c>
      <c r="AK421" s="28" t="s">
        <v>8617</v>
      </c>
      <c r="AL421" s="27" t="s">
        <v>8618</v>
      </c>
      <c r="AM421" s="28" t="s">
        <v>7932</v>
      </c>
      <c r="AN421" s="28" t="s">
        <v>6522</v>
      </c>
      <c r="AO421" s="28" t="s">
        <v>7256</v>
      </c>
      <c r="AP421" s="28" t="s">
        <v>8619</v>
      </c>
      <c r="AQ421" s="28" t="s">
        <v>8620</v>
      </c>
    </row>
    <row r="422" spans="1:43" ht="13.5" customHeight="1">
      <c r="A422" s="25" t="s">
        <v>862</v>
      </c>
      <c r="B422" s="26" t="str">
        <f>HYPERLINK("http://flybase.org/reports/"&amp;VLOOKUP(Table3[[#This Row],[gene]],'Flybqse ID for link'!A:B,2,FALSE)&amp;".html",Table3[[#This Row],[gene]])</f>
        <v>CG42252</v>
      </c>
      <c r="C422" s="25">
        <v>2</v>
      </c>
      <c r="D422" s="25" t="str">
        <f>VLOOKUP(A422,'Flybase batch'!$A:$E,2,FALSE)</f>
        <v>mind-meld</v>
      </c>
      <c r="E422" s="25">
        <f>COUNTIF('Genes Expressed in larvae only'!A:A,Table3[[#This Row],[gene]])</f>
        <v>0</v>
      </c>
      <c r="F422" s="35" t="str">
        <f>VLOOKUP(A422,'Flybase batch'!$A:$E,3,FALSE)</f>
        <v>membrane protein ectodomain proteolysis</v>
      </c>
      <c r="G422" s="35" t="str">
        <f>VLOOKUP(A422,'Flybase batch'!$A:$E,4,FALSE)</f>
        <v>integral to membrane</v>
      </c>
      <c r="H422" s="35" t="s">
        <v>13620</v>
      </c>
      <c r="I422" s="35" t="s">
        <v>15325</v>
      </c>
      <c r="J422" s="35" t="s">
        <v>9</v>
      </c>
      <c r="K422" s="30" t="str">
        <f>VLOOKUP(A422,'SignalP unique values'!A:D,2,FALSE)</f>
        <v>Y</v>
      </c>
      <c r="L422" s="30" t="str">
        <f>VLOOKUP(A422,'SignalP unique values'!A:D,3,FALSE)</f>
        <v>between 25 and 26</v>
      </c>
      <c r="M422" s="30" t="str">
        <f>VLOOKUP(A422,'SignalP unique values'!A:D,4,FALSE)</f>
        <v>GEA-DYT</v>
      </c>
      <c r="N422" s="66"/>
      <c r="O422" s="66"/>
      <c r="P422" s="66"/>
      <c r="Q422" s="66"/>
      <c r="R422" s="66"/>
      <c r="S422" s="66"/>
      <c r="T422" s="66"/>
      <c r="U422" s="66"/>
      <c r="V422" s="66"/>
      <c r="W422" s="66"/>
      <c r="X422" s="66"/>
      <c r="Y422" s="66"/>
      <c r="Z422" s="66"/>
      <c r="AA422" s="66"/>
      <c r="AB422" s="66"/>
      <c r="AC422" s="66">
        <v>2</v>
      </c>
      <c r="AD422" s="66">
        <v>147</v>
      </c>
      <c r="AE422" s="66">
        <v>21</v>
      </c>
      <c r="AF422" s="66">
        <v>1</v>
      </c>
      <c r="AG422" s="66">
        <v>2</v>
      </c>
      <c r="AH422" s="66">
        <v>2</v>
      </c>
      <c r="AI422" s="66">
        <v>1</v>
      </c>
      <c r="AJ422" s="66">
        <v>0</v>
      </c>
      <c r="AK422" s="66">
        <v>1</v>
      </c>
      <c r="AL422" s="66">
        <v>3</v>
      </c>
      <c r="AM422" s="66">
        <v>1</v>
      </c>
      <c r="AN422" s="66">
        <v>1</v>
      </c>
      <c r="AO422" s="66">
        <v>84</v>
      </c>
      <c r="AP422" s="66">
        <v>2</v>
      </c>
      <c r="AQ422" s="66">
        <v>5</v>
      </c>
    </row>
    <row r="423" spans="1:43" ht="13.5" customHeight="1">
      <c r="A423" s="25" t="s">
        <v>1204</v>
      </c>
      <c r="B423" s="26" t="str">
        <f>HYPERLINK("http://flybase.org/reports/"&amp;VLOOKUP(Table3[[#This Row],[gene]],'Flybqse ID for link'!A:B,2,FALSE)&amp;".html",Table3[[#This Row],[gene]])</f>
        <v>CG30002</v>
      </c>
      <c r="C423" s="25">
        <v>2</v>
      </c>
      <c r="D423" s="25" t="str">
        <f>VLOOKUP(A423,'Flybase batch'!$A:$E,2,FALSE)</f>
        <v>-</v>
      </c>
      <c r="E423" s="25">
        <f>COUNTIF('Genes Expressed in larvae only'!A:A,Table3[[#This Row],[gene]])</f>
        <v>0</v>
      </c>
      <c r="F423" s="35" t="str">
        <f>VLOOKUP(A423,'Flybase batch'!$A:$E,3,FALSE)</f>
        <v>proteolysis</v>
      </c>
      <c r="G423" s="35" t="str">
        <f>VLOOKUP(A423,'Flybase batch'!$A:$E,4,FALSE)</f>
        <v>-</v>
      </c>
      <c r="H423" s="35" t="s">
        <v>13530</v>
      </c>
      <c r="I423" s="35" t="s">
        <v>15321</v>
      </c>
      <c r="J423" s="35" t="s">
        <v>9</v>
      </c>
      <c r="K423" s="30" t="str">
        <f>VLOOKUP(A423,'SignalP unique values'!A:D,2,FALSE)</f>
        <v>Y</v>
      </c>
      <c r="L423" s="30" t="str">
        <f>VLOOKUP(A423,'SignalP unique values'!A:D,3,FALSE)</f>
        <v>between 25 and 26</v>
      </c>
      <c r="M423" s="30" t="str">
        <f>VLOOKUP(A423,'SignalP unique values'!A:D,4,FALSE)</f>
        <v>SEA-GME</v>
      </c>
      <c r="N423" s="66"/>
      <c r="O423" s="66"/>
      <c r="P423" s="66"/>
      <c r="Q423" s="66"/>
      <c r="R423" s="66"/>
      <c r="S423" s="66"/>
      <c r="T423" s="66"/>
      <c r="U423" s="66"/>
      <c r="V423" s="66"/>
      <c r="W423" s="66"/>
      <c r="X423" s="66"/>
      <c r="Y423" s="66"/>
      <c r="Z423" s="66"/>
      <c r="AA423" s="66"/>
      <c r="AB423" s="66"/>
      <c r="AC423" s="66">
        <v>93</v>
      </c>
      <c r="AD423" s="66">
        <v>16</v>
      </c>
      <c r="AE423" s="66">
        <v>333</v>
      </c>
      <c r="AF423" s="66">
        <v>12</v>
      </c>
      <c r="AG423" s="66">
        <v>5</v>
      </c>
      <c r="AH423" s="66">
        <v>45</v>
      </c>
      <c r="AI423" s="66">
        <v>22</v>
      </c>
      <c r="AJ423" s="66">
        <v>2</v>
      </c>
      <c r="AK423" s="66">
        <v>45</v>
      </c>
      <c r="AL423" s="66">
        <v>9</v>
      </c>
      <c r="AM423" s="66">
        <v>6</v>
      </c>
      <c r="AN423" s="66">
        <v>51</v>
      </c>
      <c r="AO423" s="66">
        <v>15</v>
      </c>
      <c r="AP423" s="66">
        <v>476</v>
      </c>
      <c r="AQ423" s="66">
        <v>18</v>
      </c>
    </row>
    <row r="424" spans="1:43" ht="13.5" customHeight="1">
      <c r="A424" s="25" t="s">
        <v>1322</v>
      </c>
      <c r="B424" s="26" t="str">
        <f>HYPERLINK("http://flybase.org/reports/"&amp;VLOOKUP(Table3[[#This Row],[gene]],'Flybqse ID for link'!A:B,2,FALSE)&amp;".html",Table3[[#This Row],[gene]])</f>
        <v>CG33226</v>
      </c>
      <c r="C424" s="25">
        <v>2</v>
      </c>
      <c r="D424" s="25" t="str">
        <f>VLOOKUP(A424,'Flybase batch'!$A:$E,2,FALSE)</f>
        <v>-</v>
      </c>
      <c r="E424" s="25">
        <f>COUNTIF('Genes Expressed in larvae only'!A:A,Table3[[#This Row],[gene]])</f>
        <v>0</v>
      </c>
      <c r="F424" s="35" t="str">
        <f>VLOOKUP(A424,'Flybase batch'!$A:$E,3,FALSE)</f>
        <v>proteolysis</v>
      </c>
      <c r="G424" s="35" t="str">
        <f>VLOOKUP(A424,'Flybase batch'!$A:$E,4,FALSE)</f>
        <v>cellular_component</v>
      </c>
      <c r="H424" s="35" t="s">
        <v>13530</v>
      </c>
      <c r="I424" s="35" t="s">
        <v>15321</v>
      </c>
      <c r="J424" s="35" t="s">
        <v>9</v>
      </c>
      <c r="K424" s="30" t="str">
        <f>VLOOKUP(A424,'SignalP unique values'!A:D,2,FALSE)</f>
        <v>Y</v>
      </c>
      <c r="L424" s="30" t="str">
        <f>VLOOKUP(A424,'SignalP unique values'!A:D,3,FALSE)</f>
        <v>between 28 and 29</v>
      </c>
      <c r="M424" s="30" t="str">
        <f>VLOOKUP(A424,'SignalP unique values'!A:D,4,FALSE)</f>
        <v>SLG-QDL</v>
      </c>
      <c r="N424" s="66"/>
      <c r="O424" s="66"/>
      <c r="P424" s="66"/>
      <c r="Q424" s="66"/>
      <c r="R424" s="66"/>
      <c r="S424" s="66"/>
      <c r="T424" s="66"/>
      <c r="U424" s="66"/>
      <c r="V424" s="66"/>
      <c r="W424" s="66"/>
      <c r="X424" s="66"/>
      <c r="Y424" s="66"/>
      <c r="Z424" s="66"/>
      <c r="AA424" s="66"/>
      <c r="AB424" s="66"/>
      <c r="AC424" s="66" t="e">
        <v>#N/A</v>
      </c>
      <c r="AD424" s="66" t="e">
        <v>#N/A</v>
      </c>
      <c r="AE424" s="66" t="e">
        <v>#N/A</v>
      </c>
      <c r="AF424" s="66" t="e">
        <v>#N/A</v>
      </c>
      <c r="AG424" s="66" t="e">
        <v>#N/A</v>
      </c>
      <c r="AH424" s="66" t="e">
        <v>#N/A</v>
      </c>
      <c r="AI424" s="66" t="e">
        <v>#N/A</v>
      </c>
      <c r="AJ424" s="66" t="e">
        <v>#N/A</v>
      </c>
      <c r="AK424" s="66" t="e">
        <v>#N/A</v>
      </c>
      <c r="AL424" s="66" t="e">
        <v>#N/A</v>
      </c>
      <c r="AM424" s="66" t="e">
        <v>#N/A</v>
      </c>
      <c r="AN424" s="66" t="e">
        <v>#N/A</v>
      </c>
      <c r="AO424" s="66" t="e">
        <v>#N/A</v>
      </c>
      <c r="AP424" s="66" t="e">
        <v>#N/A</v>
      </c>
      <c r="AQ424" s="66" t="e">
        <v>#N/A</v>
      </c>
    </row>
    <row r="425" spans="1:43" ht="13.5" customHeight="1">
      <c r="A425" s="25" t="s">
        <v>1334</v>
      </c>
      <c r="B425" s="26" t="str">
        <f>HYPERLINK("http://flybase.org/reports/"&amp;VLOOKUP(Table3[[#This Row],[gene]],'Flybqse ID for link'!A:B,2,FALSE)&amp;".html",Table3[[#This Row],[gene]])</f>
        <v>CG33461</v>
      </c>
      <c r="C425" s="25">
        <v>2</v>
      </c>
      <c r="D425" s="25" t="str">
        <f>VLOOKUP(A425,'Flybase batch'!$A:$E,2,FALSE)</f>
        <v>-</v>
      </c>
      <c r="E425" s="25">
        <f>COUNTIF('Genes Expressed in larvae only'!A:A,Table3[[#This Row],[gene]])</f>
        <v>0</v>
      </c>
      <c r="F425" s="35" t="str">
        <f>VLOOKUP(A425,'Flybase batch'!$A:$E,3,FALSE)</f>
        <v>proteolysis</v>
      </c>
      <c r="G425" s="35" t="str">
        <f>VLOOKUP(A425,'Flybase batch'!$A:$E,4,FALSE)</f>
        <v>-</v>
      </c>
      <c r="H425" s="35" t="s">
        <v>13531</v>
      </c>
      <c r="I425" s="35" t="s">
        <v>15321</v>
      </c>
      <c r="J425" s="35" t="s">
        <v>9</v>
      </c>
      <c r="K425" s="30" t="str">
        <f>VLOOKUP(A425,'SignalP unique values'!A:D,2,FALSE)</f>
        <v>Y</v>
      </c>
      <c r="L425" s="30" t="str">
        <f>VLOOKUP(A425,'SignalP unique values'!A:D,3,FALSE)</f>
        <v>between 25 and 26</v>
      </c>
      <c r="M425" s="30" t="str">
        <f>VLOOKUP(A425,'SignalP unique values'!A:D,4,FALSE)</f>
        <v>SSS-VFL</v>
      </c>
      <c r="N425" s="66"/>
      <c r="O425" s="66"/>
      <c r="P425" s="66"/>
      <c r="Q425" s="66"/>
      <c r="R425" s="66"/>
      <c r="S425" s="66"/>
      <c r="T425" s="66"/>
      <c r="U425" s="66"/>
      <c r="V425" s="66"/>
      <c r="W425" s="66"/>
      <c r="X425" s="66"/>
      <c r="Y425" s="66"/>
      <c r="Z425" s="66"/>
      <c r="AA425" s="66"/>
      <c r="AB425" s="66"/>
      <c r="AC425" s="66" t="e">
        <v>#N/A</v>
      </c>
      <c r="AD425" s="66" t="e">
        <v>#N/A</v>
      </c>
      <c r="AE425" s="66" t="e">
        <v>#N/A</v>
      </c>
      <c r="AF425" s="66" t="e">
        <v>#N/A</v>
      </c>
      <c r="AG425" s="66" t="e">
        <v>#N/A</v>
      </c>
      <c r="AH425" s="66" t="e">
        <v>#N/A</v>
      </c>
      <c r="AI425" s="66" t="e">
        <v>#N/A</v>
      </c>
      <c r="AJ425" s="66" t="e">
        <v>#N/A</v>
      </c>
      <c r="AK425" s="66" t="e">
        <v>#N/A</v>
      </c>
      <c r="AL425" s="66" t="e">
        <v>#N/A</v>
      </c>
      <c r="AM425" s="66" t="e">
        <v>#N/A</v>
      </c>
      <c r="AN425" s="66" t="e">
        <v>#N/A</v>
      </c>
      <c r="AO425" s="66" t="e">
        <v>#N/A</v>
      </c>
      <c r="AP425" s="66" t="e">
        <v>#N/A</v>
      </c>
      <c r="AQ425" s="66" t="e">
        <v>#N/A</v>
      </c>
    </row>
    <row r="426" spans="1:43" ht="13.5" customHeight="1">
      <c r="A426" s="25" t="s">
        <v>52</v>
      </c>
      <c r="B426" s="26" t="str">
        <f>HYPERLINK("http://flybase.org/reports/"&amp;VLOOKUP(Table3[[#This Row],[gene]],'Flybqse ID for link'!A:B,2,FALSE)&amp;".html",Table3[[#This Row],[gene]])</f>
        <v>CG1780</v>
      </c>
      <c r="C426" s="25">
        <v>3</v>
      </c>
      <c r="D426" s="25" t="str">
        <f>VLOOKUP(A426,'Flybase batch'!$A:$E,2,FALSE)</f>
        <v>Imaginal disc growth factor 4</v>
      </c>
      <c r="E426" s="25">
        <f>COUNTIF('Genes Expressed in larvae only'!A:A,Table3[[#This Row],[gene]])</f>
        <v>0</v>
      </c>
      <c r="F426" s="35" t="str">
        <f>VLOOKUP(A426,'Flybase batch'!$A:$E,3,FALSE)</f>
        <v>imaginal disc development chitin catabolic process carbohydrate metabolic process</v>
      </c>
      <c r="G426" s="35" t="str">
        <f>VLOOKUP(A426,'Flybase batch'!$A:$E,4,FALSE)</f>
        <v>extracellular region extracellular region</v>
      </c>
      <c r="H426" s="35" t="s">
        <v>13608</v>
      </c>
      <c r="I426" s="35" t="e">
        <v>#N/A</v>
      </c>
      <c r="J426" s="35" t="s">
        <v>9</v>
      </c>
      <c r="K426" s="30" t="str">
        <f>VLOOKUP(A426,'SignalP unique values'!A:D,2,FALSE)</f>
        <v>Y</v>
      </c>
      <c r="L426" s="30" t="str">
        <f>VLOOKUP(A426,'SignalP unique values'!A:D,3,FALSE)</f>
        <v>between 21 and 22</v>
      </c>
      <c r="M426" s="30" t="str">
        <f>VLOOKUP(A426,'SignalP unique values'!A:D,4,FALSE)</f>
        <v>ISA-AGS</v>
      </c>
      <c r="N426" s="26" t="s">
        <v>6176</v>
      </c>
      <c r="O426" s="28">
        <v>-1</v>
      </c>
      <c r="P426" s="27">
        <v>1</v>
      </c>
      <c r="Q426" s="25">
        <v>0</v>
      </c>
      <c r="R426" s="28">
        <v>-1</v>
      </c>
      <c r="S426" s="27">
        <v>1</v>
      </c>
      <c r="T426" s="28">
        <v>-1</v>
      </c>
      <c r="U426" s="28">
        <v>-1</v>
      </c>
      <c r="V426" s="28">
        <v>-1</v>
      </c>
      <c r="W426" s="28">
        <v>-1</v>
      </c>
      <c r="X426" s="28">
        <v>-1</v>
      </c>
      <c r="Y426" s="27">
        <v>1</v>
      </c>
      <c r="Z426" s="27">
        <v>1</v>
      </c>
      <c r="AA426" s="27">
        <v>1</v>
      </c>
      <c r="AB426" s="28">
        <v>-1</v>
      </c>
      <c r="AC426" s="25" t="s">
        <v>8766</v>
      </c>
      <c r="AD426" s="28" t="s">
        <v>8767</v>
      </c>
      <c r="AE426" s="27" t="s">
        <v>8768</v>
      </c>
      <c r="AF426" s="25" t="s">
        <v>8769</v>
      </c>
      <c r="AG426" s="28" t="s">
        <v>8770</v>
      </c>
      <c r="AH426" s="27" t="s">
        <v>8771</v>
      </c>
      <c r="AI426" s="28" t="s">
        <v>8772</v>
      </c>
      <c r="AJ426" s="28" t="s">
        <v>8773</v>
      </c>
      <c r="AK426" s="28" t="s">
        <v>8774</v>
      </c>
      <c r="AL426" s="28" t="s">
        <v>8775</v>
      </c>
      <c r="AM426" s="28" t="s">
        <v>8776</v>
      </c>
      <c r="AN426" s="27" t="s">
        <v>8777</v>
      </c>
      <c r="AO426" s="27" t="s">
        <v>8778</v>
      </c>
      <c r="AP426" s="27" t="s">
        <v>8779</v>
      </c>
      <c r="AQ426" s="28" t="s">
        <v>8780</v>
      </c>
    </row>
    <row r="427" spans="1:43" ht="13.5" customHeight="1">
      <c r="A427" s="25" t="s">
        <v>73</v>
      </c>
      <c r="B427" s="26" t="str">
        <f>HYPERLINK("http://flybase.org/reports/"&amp;VLOOKUP(Table3[[#This Row],[gene]],'Flybqse ID for link'!A:B,2,FALSE)&amp;".html",Table3[[#This Row],[gene]])</f>
        <v>CG4472</v>
      </c>
      <c r="C427" s="25">
        <v>3</v>
      </c>
      <c r="D427" s="25" t="str">
        <f>VLOOKUP(A427,'Flybase batch'!$A:$E,2,FALSE)</f>
        <v>Imaginal disc growth factor 1</v>
      </c>
      <c r="E427" s="25">
        <f>COUNTIF('Genes Expressed in larvae only'!A:A,Table3[[#This Row],[gene]])</f>
        <v>0</v>
      </c>
      <c r="F427" s="35" t="str">
        <f>VLOOKUP(A427,'Flybase batch'!$A:$E,3,FALSE)</f>
        <v>imaginal disc development chitin catabolic process carbohydrate metabolic process</v>
      </c>
      <c r="G427" s="35" t="str">
        <f>VLOOKUP(A427,'Flybase batch'!$A:$E,4,FALSE)</f>
        <v>extracellular region</v>
      </c>
      <c r="H427" s="35" t="s">
        <v>13670</v>
      </c>
      <c r="I427" s="35" t="e">
        <v>#N/A</v>
      </c>
      <c r="J427" s="35" t="s">
        <v>9</v>
      </c>
      <c r="K427" s="30" t="str">
        <f>VLOOKUP(A427,'SignalP unique values'!A:D,2,FALSE)</f>
        <v>Y</v>
      </c>
      <c r="L427" s="30" t="str">
        <f>VLOOKUP(A427,'SignalP unique values'!A:D,3,FALSE)</f>
        <v>between 20 and 21</v>
      </c>
      <c r="M427" s="30" t="str">
        <f>VLOOKUP(A427,'SignalP unique values'!A:D,4,FALSE)</f>
        <v>THA-ASN</v>
      </c>
      <c r="N427" s="26" t="s">
        <v>6109</v>
      </c>
      <c r="O427" s="28">
        <v>-1</v>
      </c>
      <c r="P427" s="27">
        <v>1</v>
      </c>
      <c r="Q427" s="27">
        <v>1</v>
      </c>
      <c r="R427" s="28">
        <v>-1</v>
      </c>
      <c r="S427" s="27">
        <v>1</v>
      </c>
      <c r="T427" s="25">
        <v>0</v>
      </c>
      <c r="U427" s="28">
        <v>-1</v>
      </c>
      <c r="V427" s="28">
        <v>-1</v>
      </c>
      <c r="W427" s="28">
        <v>-1</v>
      </c>
      <c r="X427" s="25">
        <v>0</v>
      </c>
      <c r="Y427" s="27">
        <v>1</v>
      </c>
      <c r="Z427" s="28">
        <v>-1</v>
      </c>
      <c r="AA427" s="27">
        <v>1</v>
      </c>
      <c r="AB427" s="28">
        <v>-1</v>
      </c>
      <c r="AC427" s="25" t="s">
        <v>10738</v>
      </c>
      <c r="AD427" s="28" t="s">
        <v>10739</v>
      </c>
      <c r="AE427" s="27" t="s">
        <v>10740</v>
      </c>
      <c r="AF427" s="27" t="s">
        <v>10741</v>
      </c>
      <c r="AG427" s="28" t="s">
        <v>8994</v>
      </c>
      <c r="AH427" s="27" t="s">
        <v>10742</v>
      </c>
      <c r="AI427" s="25" t="s">
        <v>10743</v>
      </c>
      <c r="AJ427" s="28" t="s">
        <v>9742</v>
      </c>
      <c r="AK427" s="28" t="s">
        <v>8517</v>
      </c>
      <c r="AL427" s="28" t="s">
        <v>10080</v>
      </c>
      <c r="AM427" s="25" t="s">
        <v>10744</v>
      </c>
      <c r="AN427" s="27" t="s">
        <v>10745</v>
      </c>
      <c r="AO427" s="28" t="s">
        <v>10746</v>
      </c>
      <c r="AP427" s="27" t="s">
        <v>10747</v>
      </c>
      <c r="AQ427" s="28" t="s">
        <v>10748</v>
      </c>
    </row>
    <row r="428" spans="1:43" ht="13.5" customHeight="1">
      <c r="A428" s="25" t="s">
        <v>757</v>
      </c>
      <c r="B428" s="26" t="str">
        <f>HYPERLINK("http://flybase.org/reports/"&amp;VLOOKUP(Table3[[#This Row],[gene]],'Flybqse ID for link'!A:B,2,FALSE)&amp;".html",Table3[[#This Row],[gene]])</f>
        <v>CG9660</v>
      </c>
      <c r="C428" s="25">
        <v>3</v>
      </c>
      <c r="D428" s="25" t="str">
        <f>VLOOKUP(A428,'Flybase batch'!$A:$E,2,FALSE)</f>
        <v>toucan</v>
      </c>
      <c r="E428" s="25">
        <f>COUNTIF('Genes Expressed in larvae only'!A:A,Table3[[#This Row],[gene]])</f>
        <v>0</v>
      </c>
      <c r="F428" s="35" t="str">
        <f>VLOOKUP(A428,'Flybase batch'!$A:$E,3,FALSE)</f>
        <v>syncytial blastoderm mitotic cell cycle ovarian follicle cell development mitotic sister chromatid segregation mitotic spindle organization imaginal disc-derived wing morphogenesis</v>
      </c>
      <c r="G428" s="35" t="str">
        <f>VLOOKUP(A428,'Flybase batch'!$A:$E,4,FALSE)</f>
        <v>centrosome midbody nuclear membrane spindle spindle pole cell cortex nucleus nucleus spindle microtubule</v>
      </c>
      <c r="H428" s="35" t="s">
        <v>13735</v>
      </c>
      <c r="I428" s="35" t="s">
        <v>13735</v>
      </c>
      <c r="J428" s="35" t="s">
        <v>9</v>
      </c>
      <c r="K428" s="30" t="str">
        <f>VLOOKUP(A428,'SignalP unique values'!A:D,2,FALSE)</f>
        <v>Y</v>
      </c>
      <c r="L428" s="30" t="str">
        <f>VLOOKUP(A428,'SignalP unique values'!A:D,3,FALSE)</f>
        <v>between 15 and 16</v>
      </c>
      <c r="M428" s="30" t="str">
        <f>VLOOKUP(A428,'SignalP unique values'!A:D,4,FALSE)</f>
        <v>GVC-INP</v>
      </c>
      <c r="N428" s="26" t="s">
        <v>6376</v>
      </c>
      <c r="O428" s="27">
        <v>1</v>
      </c>
      <c r="P428" s="27">
        <v>1</v>
      </c>
      <c r="Q428" s="27">
        <v>1</v>
      </c>
      <c r="R428" s="28">
        <v>-1</v>
      </c>
      <c r="S428" s="27">
        <v>1</v>
      </c>
      <c r="T428" s="28">
        <v>-1</v>
      </c>
      <c r="U428" s="27">
        <v>1</v>
      </c>
      <c r="V428" s="28">
        <v>-1</v>
      </c>
      <c r="W428" s="27">
        <v>1</v>
      </c>
      <c r="X428" s="28">
        <v>-1</v>
      </c>
      <c r="Y428" s="28">
        <v>-1</v>
      </c>
      <c r="Z428" s="27">
        <v>1</v>
      </c>
      <c r="AA428" s="25">
        <v>0</v>
      </c>
      <c r="AB428" s="27">
        <v>1</v>
      </c>
      <c r="AC428" s="25" t="s">
        <v>13011</v>
      </c>
      <c r="AD428" s="27" t="s">
        <v>13012</v>
      </c>
      <c r="AE428" s="27" t="s">
        <v>13013</v>
      </c>
      <c r="AF428" s="27" t="s">
        <v>13014</v>
      </c>
      <c r="AG428" s="28" t="s">
        <v>13015</v>
      </c>
      <c r="AH428" s="27" t="s">
        <v>13016</v>
      </c>
      <c r="AI428" s="28" t="s">
        <v>13017</v>
      </c>
      <c r="AJ428" s="27" t="s">
        <v>13018</v>
      </c>
      <c r="AK428" s="28" t="s">
        <v>13019</v>
      </c>
      <c r="AL428" s="27" t="s">
        <v>13020</v>
      </c>
      <c r="AM428" s="28" t="s">
        <v>13021</v>
      </c>
      <c r="AN428" s="28" t="s">
        <v>13022</v>
      </c>
      <c r="AO428" s="27" t="s">
        <v>13023</v>
      </c>
      <c r="AP428" s="25" t="s">
        <v>13024</v>
      </c>
      <c r="AQ428" s="27" t="s">
        <v>13025</v>
      </c>
    </row>
    <row r="429" spans="1:43" ht="13.5" customHeight="1">
      <c r="A429" s="25" t="s">
        <v>840</v>
      </c>
      <c r="B429" s="26" t="str">
        <f>HYPERLINK("http://flybase.org/reports/"&amp;VLOOKUP(Table3[[#This Row],[gene]],'Flybqse ID for link'!A:B,2,FALSE)&amp;".html",Table3[[#This Row],[gene]])</f>
        <v>CG32762</v>
      </c>
      <c r="C429" s="25">
        <v>3</v>
      </c>
      <c r="D429" s="25" t="str">
        <f>VLOOKUP(A429,'Flybase batch'!$A:$E,2,FALSE)</f>
        <v>-</v>
      </c>
      <c r="E429" s="25">
        <f>COUNTIF('Genes Expressed in larvae only'!A:A,Table3[[#This Row],[gene]])</f>
        <v>0</v>
      </c>
      <c r="F429" s="35" t="str">
        <f>VLOOKUP(A429,'Flybase batch'!$A:$E,3,FALSE)</f>
        <v>-</v>
      </c>
      <c r="G429" s="35" t="str">
        <f>VLOOKUP(A429,'Flybase batch'!$A:$E,4,FALSE)</f>
        <v>-</v>
      </c>
      <c r="H429" s="35" t="s">
        <v>9</v>
      </c>
      <c r="I429" s="35" t="e">
        <v>#N/A</v>
      </c>
      <c r="J429" s="35" t="s">
        <v>9</v>
      </c>
      <c r="K429" s="30" t="str">
        <f>VLOOKUP(A429,'SignalP unique values'!A:D,2,FALSE)</f>
        <v>Y</v>
      </c>
      <c r="L429" s="30" t="str">
        <f>VLOOKUP(A429,'SignalP unique values'!A:D,3,FALSE)</f>
        <v>between 21 and 22</v>
      </c>
      <c r="M429" s="30" t="str">
        <f>VLOOKUP(A429,'SignalP unique values'!A:D,4,FALSE)</f>
        <v>ASG-TTQ</v>
      </c>
      <c r="N429" s="26" t="s">
        <v>6006</v>
      </c>
      <c r="O429" s="25">
        <v>0</v>
      </c>
      <c r="P429" s="25">
        <v>0</v>
      </c>
      <c r="Q429" s="25">
        <v>0</v>
      </c>
      <c r="R429" s="25">
        <v>0</v>
      </c>
      <c r="S429" s="25">
        <v>0</v>
      </c>
      <c r="T429" s="28">
        <v>-1</v>
      </c>
      <c r="U429" s="25">
        <v>0</v>
      </c>
      <c r="V429" s="25">
        <v>0</v>
      </c>
      <c r="W429" s="25">
        <v>0</v>
      </c>
      <c r="X429" s="25">
        <v>0</v>
      </c>
      <c r="Y429" s="25">
        <v>0</v>
      </c>
      <c r="Z429" s="25">
        <v>0</v>
      </c>
      <c r="AA429" s="25">
        <v>0</v>
      </c>
      <c r="AB429" s="25">
        <v>0</v>
      </c>
      <c r="AC429" s="25" t="s">
        <v>6563</v>
      </c>
      <c r="AD429" s="25" t="s">
        <v>7774</v>
      </c>
      <c r="AE429" s="25" t="s">
        <v>7125</v>
      </c>
      <c r="AF429" s="25" t="s">
        <v>6541</v>
      </c>
      <c r="AG429" s="25" t="s">
        <v>8060</v>
      </c>
      <c r="AH429" s="25" t="s">
        <v>6549</v>
      </c>
      <c r="AI429" s="28" t="s">
        <v>6503</v>
      </c>
      <c r="AJ429" s="25" t="s">
        <v>7411</v>
      </c>
      <c r="AK429" s="25" t="s">
        <v>7575</v>
      </c>
      <c r="AL429" s="25" t="s">
        <v>6585</v>
      </c>
      <c r="AM429" s="25" t="s">
        <v>9337</v>
      </c>
      <c r="AN429" s="25" t="s">
        <v>9952</v>
      </c>
      <c r="AO429" s="25" t="s">
        <v>6453</v>
      </c>
      <c r="AP429" s="25" t="s">
        <v>9953</v>
      </c>
      <c r="AQ429" s="25" t="s">
        <v>7227</v>
      </c>
    </row>
    <row r="430" spans="1:43" ht="13.5" customHeight="1">
      <c r="A430" s="25" t="s">
        <v>1428</v>
      </c>
      <c r="B430" s="26" t="str">
        <f>HYPERLINK("http://flybase.org/reports/"&amp;VLOOKUP(Table3[[#This Row],[gene]],'Flybqse ID for link'!A:B,2,FALSE)&amp;".html",Table3[[#This Row],[gene]])</f>
        <v>CG6438</v>
      </c>
      <c r="C430" s="25">
        <v>3</v>
      </c>
      <c r="D430" s="25" t="str">
        <f>VLOOKUP(A430,'Flybase batch'!$A:$E,2,FALSE)</f>
        <v>amontillado</v>
      </c>
      <c r="E430" s="25">
        <f>COUNTIF('Genes Expressed in larvae only'!A:A,Table3[[#This Row],[gene]])</f>
        <v>0</v>
      </c>
      <c r="F430" s="35" t="str">
        <f>VLOOKUP(A430,'Flybase batch'!$A:$E,3,FALSE)</f>
        <v>peptide hormone processing hatching behavior proteolysis instar larval or pupal development peptide hormone processing larval wandering behavior carbohydrate homeostasis</v>
      </c>
      <c r="G430" s="35" t="str">
        <f>VLOOKUP(A430,'Flybase batch'!$A:$E,4,FALSE)</f>
        <v>extracellular region</v>
      </c>
      <c r="H430" s="35" t="s">
        <v>13698</v>
      </c>
      <c r="I430" s="35" t="e">
        <v>#N/A</v>
      </c>
      <c r="J430" s="35" t="s">
        <v>9</v>
      </c>
      <c r="K430" s="30" t="str">
        <f>VLOOKUP(A430,'SignalP unique values'!A:D,2,FALSE)</f>
        <v>Y</v>
      </c>
      <c r="L430" s="30" t="str">
        <f>VLOOKUP(A430,'SignalP unique values'!A:D,3,FALSE)</f>
        <v>between 21 and 22</v>
      </c>
      <c r="M430" s="30" t="str">
        <f>VLOOKUP(A430,'SignalP unique values'!A:D,4,FALSE)</f>
        <v>ASA-GAG</v>
      </c>
      <c r="N430" s="26" t="s">
        <v>5829</v>
      </c>
      <c r="O430" s="27">
        <v>1</v>
      </c>
      <c r="P430" s="27">
        <v>1</v>
      </c>
      <c r="Q430" s="28">
        <v>-1</v>
      </c>
      <c r="R430" s="25">
        <v>0</v>
      </c>
      <c r="S430" s="28">
        <v>-1</v>
      </c>
      <c r="T430" s="28">
        <v>-1</v>
      </c>
      <c r="U430" s="28">
        <v>-1</v>
      </c>
      <c r="V430" s="28">
        <v>-1</v>
      </c>
      <c r="W430" s="28">
        <v>-1</v>
      </c>
      <c r="X430" s="28">
        <v>-1</v>
      </c>
      <c r="Y430" s="28">
        <v>-1</v>
      </c>
      <c r="Z430" s="27">
        <v>1</v>
      </c>
      <c r="AA430" s="25">
        <v>0</v>
      </c>
      <c r="AB430" s="28">
        <v>-1</v>
      </c>
      <c r="AC430" s="25" t="s">
        <v>11762</v>
      </c>
      <c r="AD430" s="27" t="s">
        <v>11763</v>
      </c>
      <c r="AE430" s="27" t="s">
        <v>11764</v>
      </c>
      <c r="AF430" s="28" t="s">
        <v>11765</v>
      </c>
      <c r="AG430" s="25" t="s">
        <v>11766</v>
      </c>
      <c r="AH430" s="28" t="s">
        <v>7205</v>
      </c>
      <c r="AI430" s="28" t="s">
        <v>7793</v>
      </c>
      <c r="AJ430" s="28" t="s">
        <v>8058</v>
      </c>
      <c r="AK430" s="28" t="s">
        <v>7906</v>
      </c>
      <c r="AL430" s="28" t="s">
        <v>11767</v>
      </c>
      <c r="AM430" s="28" t="s">
        <v>7043</v>
      </c>
      <c r="AN430" s="28" t="s">
        <v>11768</v>
      </c>
      <c r="AO430" s="27" t="s">
        <v>11769</v>
      </c>
      <c r="AP430" s="25" t="s">
        <v>11770</v>
      </c>
      <c r="AQ430" s="28" t="s">
        <v>8956</v>
      </c>
    </row>
    <row r="431" spans="1:43" ht="13.5" customHeight="1">
      <c r="A431" s="25" t="s">
        <v>42</v>
      </c>
      <c r="B431" s="26" t="str">
        <f>HYPERLINK("http://flybase.org/reports/"&amp;VLOOKUP(Table3[[#This Row],[gene]],'Flybqse ID for link'!A:B,2,FALSE)&amp;".html",Table3[[#This Row],[gene]])</f>
        <v>CG9681</v>
      </c>
      <c r="C431" s="25">
        <v>3</v>
      </c>
      <c r="D431" s="25" t="str">
        <f>VLOOKUP(A431,'Flybase batch'!$A:$E,2,FALSE)</f>
        <v>PGRP-SB1</v>
      </c>
      <c r="E431" s="25">
        <f>COUNTIF('Genes Expressed in larvae only'!A:A,Table3[[#This Row],[gene]])</f>
        <v>0</v>
      </c>
      <c r="F431" s="35" t="str">
        <f>VLOOKUP(A431,'Flybase batch'!$A:$E,3,FALSE)</f>
        <v>immune response defense response peptidoglycan catabolic process</v>
      </c>
      <c r="G431" s="35" t="str">
        <f>VLOOKUP(A431,'Flybase batch'!$A:$E,4,FALSE)</f>
        <v>extracellular region integral to plasma membrane microtubule associated complex</v>
      </c>
      <c r="H431" s="35" t="s">
        <v>13736</v>
      </c>
      <c r="I431" s="35" t="e">
        <v>#N/A</v>
      </c>
      <c r="J431" s="35" t="s">
        <v>9</v>
      </c>
      <c r="K431" s="30" t="str">
        <f>VLOOKUP(A431,'SignalP unique values'!A:D,2,FALSE)</f>
        <v>Y</v>
      </c>
      <c r="L431" s="30" t="str">
        <f>VLOOKUP(A431,'SignalP unique values'!A:D,3,FALSE)</f>
        <v>between 24 and 25</v>
      </c>
      <c r="M431" s="30" t="str">
        <f>VLOOKUP(A431,'SignalP unique values'!A:D,4,FALSE)</f>
        <v>ANA-LQI</v>
      </c>
      <c r="N431" s="26" t="s">
        <v>6218</v>
      </c>
      <c r="O431" s="25">
        <v>0</v>
      </c>
      <c r="P431" s="25">
        <v>0</v>
      </c>
      <c r="Q431" s="25">
        <v>0</v>
      </c>
      <c r="R431" s="25">
        <v>0</v>
      </c>
      <c r="S431" s="25">
        <v>0</v>
      </c>
      <c r="T431" s="25">
        <v>0</v>
      </c>
      <c r="U431" s="25">
        <v>0</v>
      </c>
      <c r="V431" s="25">
        <v>0</v>
      </c>
      <c r="W431" s="25">
        <v>0</v>
      </c>
      <c r="X431" s="25">
        <v>0</v>
      </c>
      <c r="Y431" s="27">
        <v>1</v>
      </c>
      <c r="Z431" s="25">
        <v>0</v>
      </c>
      <c r="AA431" s="27">
        <v>1</v>
      </c>
      <c r="AB431" s="25">
        <v>0</v>
      </c>
      <c r="AC431" s="25" t="s">
        <v>13053</v>
      </c>
      <c r="AD431" s="25" t="s">
        <v>13054</v>
      </c>
      <c r="AE431" s="25" t="s">
        <v>13055</v>
      </c>
      <c r="AF431" s="25" t="s">
        <v>13056</v>
      </c>
      <c r="AG431" s="25" t="s">
        <v>13057</v>
      </c>
      <c r="AH431" s="25" t="s">
        <v>13058</v>
      </c>
      <c r="AI431" s="25" t="s">
        <v>13059</v>
      </c>
      <c r="AJ431" s="25" t="s">
        <v>13060</v>
      </c>
      <c r="AK431" s="25" t="s">
        <v>7127</v>
      </c>
      <c r="AL431" s="25" t="s">
        <v>13061</v>
      </c>
      <c r="AM431" s="25" t="s">
        <v>13062</v>
      </c>
      <c r="AN431" s="27" t="s">
        <v>13063</v>
      </c>
      <c r="AO431" s="25" t="s">
        <v>13064</v>
      </c>
      <c r="AP431" s="27" t="s">
        <v>13065</v>
      </c>
      <c r="AQ431" s="25" t="s">
        <v>13066</v>
      </c>
    </row>
    <row r="432" spans="1:43" ht="13.5" customHeight="1">
      <c r="A432" s="25" t="s">
        <v>79</v>
      </c>
      <c r="B432" s="26" t="str">
        <f>HYPERLINK("http://flybase.org/reports/"&amp;VLOOKUP(Table3[[#This Row],[gene]],'Flybqse ID for link'!A:B,2,FALSE)&amp;".html",Table3[[#This Row],[gene]])</f>
        <v>CG4559</v>
      </c>
      <c r="C432" s="25">
        <v>3</v>
      </c>
      <c r="D432" s="25" t="str">
        <f>VLOOKUP(A432,'Flybase batch'!$A:$E,2,FALSE)</f>
        <v>Imaginal disc growth factor 3</v>
      </c>
      <c r="E432" s="25">
        <f>COUNTIF('Genes Expressed in larvae only'!A:A,Table3[[#This Row],[gene]])</f>
        <v>0</v>
      </c>
      <c r="F432" s="35" t="str">
        <f>VLOOKUP(A432,'Flybase batch'!$A:$E,3,FALSE)</f>
        <v>imaginal disc development chitin catabolic process carbohydrate metabolic process</v>
      </c>
      <c r="G432" s="35" t="str">
        <f>VLOOKUP(A432,'Flybase batch'!$A:$E,4,FALSE)</f>
        <v>extracellular region</v>
      </c>
      <c r="H432" s="35" t="s">
        <v>13670</v>
      </c>
      <c r="I432" s="35" t="e">
        <v>#N/A</v>
      </c>
      <c r="J432" s="35" t="s">
        <v>9</v>
      </c>
      <c r="K432" s="30" t="str">
        <f>VLOOKUP(A432,'SignalP unique values'!A:D,2,FALSE)</f>
        <v>Y</v>
      </c>
      <c r="L432" s="30" t="str">
        <f>VLOOKUP(A432,'SignalP unique values'!A:D,3,FALSE)</f>
        <v>between 17 and 18</v>
      </c>
      <c r="M432" s="30" t="str">
        <f>VLOOKUP(A432,'SignalP unique values'!A:D,4,FALSE)</f>
        <v>VLA-QFK</v>
      </c>
      <c r="N432" s="26" t="s">
        <v>5878</v>
      </c>
      <c r="O432" s="27">
        <v>1</v>
      </c>
      <c r="P432" s="25">
        <v>0</v>
      </c>
      <c r="Q432" s="25">
        <v>0</v>
      </c>
      <c r="R432" s="25">
        <v>0</v>
      </c>
      <c r="S432" s="27">
        <v>1</v>
      </c>
      <c r="T432" s="27">
        <v>1</v>
      </c>
      <c r="U432" s="25">
        <v>0</v>
      </c>
      <c r="V432" s="25">
        <v>0</v>
      </c>
      <c r="W432" s="25">
        <v>0</v>
      </c>
      <c r="X432" s="25">
        <v>0</v>
      </c>
      <c r="Y432" s="27">
        <v>1</v>
      </c>
      <c r="Z432" s="27">
        <v>1</v>
      </c>
      <c r="AA432" s="25">
        <v>0</v>
      </c>
      <c r="AB432" s="27">
        <v>1</v>
      </c>
      <c r="AC432" s="25" t="s">
        <v>10797</v>
      </c>
      <c r="AD432" s="27" t="s">
        <v>10798</v>
      </c>
      <c r="AE432" s="25" t="s">
        <v>10799</v>
      </c>
      <c r="AF432" s="25" t="s">
        <v>10800</v>
      </c>
      <c r="AG432" s="25" t="s">
        <v>9057</v>
      </c>
      <c r="AH432" s="27" t="s">
        <v>10801</v>
      </c>
      <c r="AI432" s="27" t="s">
        <v>10802</v>
      </c>
      <c r="AJ432" s="25" t="s">
        <v>7710</v>
      </c>
      <c r="AK432" s="25" t="s">
        <v>10803</v>
      </c>
      <c r="AL432" s="25" t="s">
        <v>10804</v>
      </c>
      <c r="AM432" s="25" t="s">
        <v>10805</v>
      </c>
      <c r="AN432" s="27" t="s">
        <v>10806</v>
      </c>
      <c r="AO432" s="27" t="s">
        <v>10807</v>
      </c>
      <c r="AP432" s="25" t="s">
        <v>10808</v>
      </c>
      <c r="AQ432" s="27" t="s">
        <v>10809</v>
      </c>
    </row>
    <row r="433" spans="1:43" ht="13.5" customHeight="1">
      <c r="A433" s="25">
        <v>0</v>
      </c>
      <c r="B433" s="26">
        <f>HYPERLINK("http://flybase.org/reports/"&amp;VLOOKUP(Table3[[#This Row],[gene]],'Flybqse ID for link'!A:B,2,FALSE)&amp;".html",Table3[[#This Row],[gene]])</f>
        <v>0</v>
      </c>
      <c r="C433" s="25">
        <v>3</v>
      </c>
      <c r="D433" s="25" t="e">
        <f>VLOOKUP(A433,'Flybase batch'!$A:$E,2,FALSE)</f>
        <v>#N/A</v>
      </c>
      <c r="E433" s="25">
        <f>COUNTIF('Genes Expressed in larvae only'!A:A,Table3[[#This Row],[gene]])</f>
        <v>0</v>
      </c>
      <c r="F433" s="35" t="e">
        <f>VLOOKUP(A433,'Flybase batch'!$A:$E,3,FALSE)</f>
        <v>#N/A</v>
      </c>
      <c r="G433" s="35" t="e">
        <f>VLOOKUP(A433,'Flybase batch'!$A:$E,4,FALSE)</f>
        <v>#N/A</v>
      </c>
      <c r="H433" s="35" t="s">
        <v>13727</v>
      </c>
      <c r="I433" s="35" t="e">
        <v>#N/A</v>
      </c>
      <c r="J433" s="35" t="s">
        <v>9</v>
      </c>
      <c r="K433" s="30" t="e">
        <f>VLOOKUP(A433,'SignalP unique values'!A:D,2,FALSE)</f>
        <v>#N/A</v>
      </c>
      <c r="L433" s="30" t="e">
        <f>VLOOKUP(A433,'SignalP unique values'!A:D,3,FALSE)</f>
        <v>#N/A</v>
      </c>
      <c r="M433" s="30" t="e">
        <f>VLOOKUP(A433,'SignalP unique values'!A:D,4,FALSE)</f>
        <v>#N/A</v>
      </c>
      <c r="N433" s="26" t="s">
        <v>6076</v>
      </c>
      <c r="O433" s="28">
        <v>-1</v>
      </c>
      <c r="P433" s="28">
        <v>-1</v>
      </c>
      <c r="Q433" s="28">
        <v>-1</v>
      </c>
      <c r="R433" s="27">
        <v>1</v>
      </c>
      <c r="S433" s="25">
        <v>0</v>
      </c>
      <c r="T433" s="28">
        <v>-1</v>
      </c>
      <c r="U433" s="28">
        <v>-1</v>
      </c>
      <c r="V433" s="28">
        <v>-1</v>
      </c>
      <c r="W433" s="28">
        <v>-1</v>
      </c>
      <c r="X433" s="28">
        <v>-1</v>
      </c>
      <c r="Y433" s="27">
        <v>1</v>
      </c>
      <c r="Z433" s="28">
        <v>-1</v>
      </c>
      <c r="AA433" s="25">
        <v>0</v>
      </c>
      <c r="AB433" s="27">
        <v>1</v>
      </c>
      <c r="AC433" s="25" t="s">
        <v>12665</v>
      </c>
      <c r="AD433" s="28" t="s">
        <v>12666</v>
      </c>
      <c r="AE433" s="28" t="s">
        <v>12667</v>
      </c>
      <c r="AF433" s="28" t="s">
        <v>12668</v>
      </c>
      <c r="AG433" s="27" t="s">
        <v>12669</v>
      </c>
      <c r="AH433" s="25" t="s">
        <v>12670</v>
      </c>
      <c r="AI433" s="28" t="s">
        <v>12671</v>
      </c>
      <c r="AJ433" s="28" t="s">
        <v>12672</v>
      </c>
      <c r="AK433" s="28" t="s">
        <v>12673</v>
      </c>
      <c r="AL433" s="28" t="s">
        <v>12674</v>
      </c>
      <c r="AM433" s="28" t="s">
        <v>12675</v>
      </c>
      <c r="AN433" s="27" t="s">
        <v>12676</v>
      </c>
      <c r="AO433" s="28" t="s">
        <v>12677</v>
      </c>
      <c r="AP433" s="25" t="s">
        <v>12678</v>
      </c>
      <c r="AQ433" s="27" t="s">
        <v>12679</v>
      </c>
    </row>
    <row r="434" spans="1:43" ht="13.5" customHeight="1">
      <c r="A434" s="25" t="s">
        <v>79</v>
      </c>
      <c r="B434" s="26" t="str">
        <f>HYPERLINK("http://flybase.org/reports/"&amp;VLOOKUP(Table3[[#This Row],[gene]],'Flybqse ID for link'!A:B,2,FALSE)&amp;".html",Table3[[#This Row],[gene]])</f>
        <v>CG4559</v>
      </c>
      <c r="C434" s="25">
        <v>3</v>
      </c>
      <c r="D434" s="25" t="str">
        <f>VLOOKUP(A434,'Flybase batch'!$A:$E,2,FALSE)</f>
        <v>Imaginal disc growth factor 3</v>
      </c>
      <c r="E434" s="25">
        <f>COUNTIF('Genes Expressed in larvae only'!A:A,Table3[[#This Row],[gene]])</f>
        <v>0</v>
      </c>
      <c r="F434" s="35" t="str">
        <f>VLOOKUP(A434,'Flybase batch'!$A:$E,3,FALSE)</f>
        <v>imaginal disc development chitin catabolic process carbohydrate metabolic process</v>
      </c>
      <c r="G434" s="35" t="str">
        <f>VLOOKUP(A434,'Flybase batch'!$A:$E,4,FALSE)</f>
        <v>extracellular region</v>
      </c>
      <c r="H434" s="35" t="s">
        <v>13670</v>
      </c>
      <c r="I434" s="35" t="e">
        <v>#N/A</v>
      </c>
      <c r="J434" s="35" t="s">
        <v>9</v>
      </c>
      <c r="K434" s="30" t="str">
        <f>VLOOKUP(A434,'SignalP unique values'!A:D,2,FALSE)</f>
        <v>Y</v>
      </c>
      <c r="L434" s="30" t="str">
        <f>VLOOKUP(A434,'SignalP unique values'!A:D,3,FALSE)</f>
        <v>between 17 and 18</v>
      </c>
      <c r="M434" s="30" t="str">
        <f>VLOOKUP(A434,'SignalP unique values'!A:D,4,FALSE)</f>
        <v>VLA-QFK</v>
      </c>
      <c r="N434" s="26" t="s">
        <v>5759</v>
      </c>
      <c r="O434" s="27">
        <v>1</v>
      </c>
      <c r="P434" s="27">
        <v>1</v>
      </c>
      <c r="Q434" s="27">
        <v>1</v>
      </c>
      <c r="R434" s="28">
        <v>-1</v>
      </c>
      <c r="S434" s="27">
        <v>1</v>
      </c>
      <c r="T434" s="27">
        <v>1</v>
      </c>
      <c r="U434" s="28">
        <v>-1</v>
      </c>
      <c r="V434" s="27">
        <v>1</v>
      </c>
      <c r="W434" s="28">
        <v>-1</v>
      </c>
      <c r="X434" s="27">
        <v>1</v>
      </c>
      <c r="Y434" s="27">
        <v>1</v>
      </c>
      <c r="Z434" s="27">
        <v>1</v>
      </c>
      <c r="AA434" s="27">
        <v>1</v>
      </c>
      <c r="AB434" s="27">
        <v>1</v>
      </c>
      <c r="AC434" s="25" t="s">
        <v>10782</v>
      </c>
      <c r="AD434" s="27" t="s">
        <v>10783</v>
      </c>
      <c r="AE434" s="27" t="s">
        <v>10784</v>
      </c>
      <c r="AF434" s="27" t="s">
        <v>10785</v>
      </c>
      <c r="AG434" s="28" t="s">
        <v>10786</v>
      </c>
      <c r="AH434" s="27" t="s">
        <v>10787</v>
      </c>
      <c r="AI434" s="27" t="s">
        <v>10788</v>
      </c>
      <c r="AJ434" s="28" t="s">
        <v>10789</v>
      </c>
      <c r="AK434" s="27" t="s">
        <v>10790</v>
      </c>
      <c r="AL434" s="28" t="s">
        <v>10791</v>
      </c>
      <c r="AM434" s="27" t="s">
        <v>10792</v>
      </c>
      <c r="AN434" s="27" t="s">
        <v>10793</v>
      </c>
      <c r="AO434" s="27" t="s">
        <v>10794</v>
      </c>
      <c r="AP434" s="27" t="s">
        <v>10795</v>
      </c>
      <c r="AQ434" s="27" t="s">
        <v>10796</v>
      </c>
    </row>
    <row r="435" spans="1:43" ht="13.5" customHeight="1">
      <c r="A435" s="25" t="s">
        <v>76</v>
      </c>
      <c r="B435" s="26" t="str">
        <f>HYPERLINK("http://flybase.org/reports/"&amp;VLOOKUP(Table3[[#This Row],[gene]],'Flybqse ID for link'!A:B,2,FALSE)&amp;".html",Table3[[#This Row],[gene]])</f>
        <v>CG4475</v>
      </c>
      <c r="C435" s="25">
        <v>3</v>
      </c>
      <c r="D435" s="25" t="str">
        <f>VLOOKUP(A435,'Flybase batch'!$A:$E,2,FALSE)</f>
        <v>Imaginal disc growth factor 2</v>
      </c>
      <c r="E435" s="25">
        <f>COUNTIF('Genes Expressed in larvae only'!A:A,Table3[[#This Row],[gene]])</f>
        <v>0</v>
      </c>
      <c r="F435" s="35" t="str">
        <f>VLOOKUP(A435,'Flybase batch'!$A:$E,3,FALSE)</f>
        <v>imaginal disc development chitin catabolic process carbohydrate metabolic process</v>
      </c>
      <c r="G435" s="35" t="str">
        <f>VLOOKUP(A435,'Flybase batch'!$A:$E,4,FALSE)</f>
        <v>extracellular region</v>
      </c>
      <c r="H435" s="35" t="s">
        <v>13670</v>
      </c>
      <c r="I435" s="35" t="e">
        <v>#N/A</v>
      </c>
      <c r="J435" s="35" t="s">
        <v>9</v>
      </c>
      <c r="K435" s="30" t="str">
        <f>VLOOKUP(A435,'SignalP unique values'!A:D,2,FALSE)</f>
        <v>Y</v>
      </c>
      <c r="L435" s="30" t="str">
        <f>VLOOKUP(A435,'SignalP unique values'!A:D,3,FALSE)</f>
        <v>between 20 and 21</v>
      </c>
      <c r="M435" s="30" t="str">
        <f>VLOOKUP(A435,'SignalP unique values'!A:D,4,FALSE)</f>
        <v>TEA-ASN</v>
      </c>
      <c r="N435" s="26" t="s">
        <v>6346</v>
      </c>
      <c r="O435" s="28">
        <v>-1</v>
      </c>
      <c r="P435" s="27">
        <v>1</v>
      </c>
      <c r="Q435" s="27">
        <v>1</v>
      </c>
      <c r="R435" s="28">
        <v>-1</v>
      </c>
      <c r="S435" s="27">
        <v>1</v>
      </c>
      <c r="T435" s="28">
        <v>-1</v>
      </c>
      <c r="U435" s="28">
        <v>-1</v>
      </c>
      <c r="V435" s="28">
        <v>-1</v>
      </c>
      <c r="W435" s="28">
        <v>-1</v>
      </c>
      <c r="X435" s="28">
        <v>-1</v>
      </c>
      <c r="Y435" s="27">
        <v>1</v>
      </c>
      <c r="Z435" s="28">
        <v>-1</v>
      </c>
      <c r="AA435" s="27">
        <v>1</v>
      </c>
      <c r="AB435" s="28">
        <v>-1</v>
      </c>
      <c r="AC435" s="25" t="s">
        <v>10749</v>
      </c>
      <c r="AD435" s="28" t="s">
        <v>10750</v>
      </c>
      <c r="AE435" s="27" t="s">
        <v>10751</v>
      </c>
      <c r="AF435" s="27" t="s">
        <v>10752</v>
      </c>
      <c r="AG435" s="28" t="s">
        <v>10753</v>
      </c>
      <c r="AH435" s="27" t="s">
        <v>10754</v>
      </c>
      <c r="AI435" s="28" t="s">
        <v>10755</v>
      </c>
      <c r="AJ435" s="28" t="s">
        <v>10756</v>
      </c>
      <c r="AK435" s="28" t="s">
        <v>10757</v>
      </c>
      <c r="AL435" s="28" t="s">
        <v>10758</v>
      </c>
      <c r="AM435" s="28" t="s">
        <v>10759</v>
      </c>
      <c r="AN435" s="27" t="s">
        <v>10760</v>
      </c>
      <c r="AO435" s="28" t="s">
        <v>10761</v>
      </c>
      <c r="AP435" s="27" t="s">
        <v>10762</v>
      </c>
      <c r="AQ435" s="28" t="s">
        <v>10763</v>
      </c>
    </row>
    <row r="436" spans="1:43" ht="13.5" customHeight="1">
      <c r="A436" s="25" t="s">
        <v>82</v>
      </c>
      <c r="B436" s="26" t="str">
        <f>HYPERLINK("http://flybase.org/reports/"&amp;VLOOKUP(Table3[[#This Row],[gene]],'Flybqse ID for link'!A:B,2,FALSE)&amp;".html",Table3[[#This Row],[gene]])</f>
        <v>CG5154</v>
      </c>
      <c r="C436" s="25">
        <v>3</v>
      </c>
      <c r="D436" s="25" t="str">
        <f>VLOOKUP(A436,'Flybase batch'!$A:$E,2,FALSE)</f>
        <v>Imaginal disc growth factor 5</v>
      </c>
      <c r="E436" s="25">
        <f>COUNTIF('Genes Expressed in larvae only'!A:A,Table3[[#This Row],[gene]])</f>
        <v>0</v>
      </c>
      <c r="F436" s="35" t="str">
        <f>VLOOKUP(A436,'Flybase batch'!$A:$E,3,FALSE)</f>
        <v>imaginal disc development chitin catabolic process carbohydrate metabolic process</v>
      </c>
      <c r="G436" s="35" t="str">
        <f>VLOOKUP(A436,'Flybase batch'!$A:$E,4,FALSE)</f>
        <v>extracellular region extracellular region</v>
      </c>
      <c r="H436" s="35" t="s">
        <v>13681</v>
      </c>
      <c r="I436" s="35" t="e">
        <v>#N/A</v>
      </c>
      <c r="J436" s="35" t="s">
        <v>9</v>
      </c>
      <c r="K436" s="30" t="str">
        <f>VLOOKUP(A436,'SignalP unique values'!A:D,2,FALSE)</f>
        <v>Y</v>
      </c>
      <c r="L436" s="30" t="str">
        <f>VLOOKUP(A436,'SignalP unique values'!A:D,3,FALSE)</f>
        <v>between 26 and 27</v>
      </c>
      <c r="M436" s="30" t="str">
        <f>VLOOKUP(A436,'SignalP unique values'!A:D,4,FALSE)</f>
        <v>TYA-EVG</v>
      </c>
      <c r="N436" s="26" t="s">
        <v>6057</v>
      </c>
      <c r="O436" s="28">
        <v>-1</v>
      </c>
      <c r="P436" s="27">
        <v>1</v>
      </c>
      <c r="Q436" s="28">
        <v>-1</v>
      </c>
      <c r="R436" s="28">
        <v>-1</v>
      </c>
      <c r="S436" s="25">
        <v>0</v>
      </c>
      <c r="T436" s="28">
        <v>-1</v>
      </c>
      <c r="U436" s="28">
        <v>-1</v>
      </c>
      <c r="V436" s="28">
        <v>-1</v>
      </c>
      <c r="W436" s="28">
        <v>-1</v>
      </c>
      <c r="X436" s="28">
        <v>-1</v>
      </c>
      <c r="Y436" s="27">
        <v>1</v>
      </c>
      <c r="Z436" s="28">
        <v>-1</v>
      </c>
      <c r="AA436" s="27">
        <v>1</v>
      </c>
      <c r="AB436" s="28">
        <v>-1</v>
      </c>
      <c r="AC436" s="25" t="s">
        <v>11163</v>
      </c>
      <c r="AD436" s="28" t="s">
        <v>11164</v>
      </c>
      <c r="AE436" s="27" t="s">
        <v>11165</v>
      </c>
      <c r="AF436" s="28" t="s">
        <v>7288</v>
      </c>
      <c r="AG436" s="28" t="s">
        <v>7182</v>
      </c>
      <c r="AH436" s="25" t="s">
        <v>11166</v>
      </c>
      <c r="AI436" s="28" t="s">
        <v>11167</v>
      </c>
      <c r="AJ436" s="28" t="s">
        <v>7124</v>
      </c>
      <c r="AK436" s="28" t="s">
        <v>11168</v>
      </c>
      <c r="AL436" s="28" t="s">
        <v>6775</v>
      </c>
      <c r="AM436" s="28" t="s">
        <v>10187</v>
      </c>
      <c r="AN436" s="27" t="s">
        <v>11169</v>
      </c>
      <c r="AO436" s="28" t="s">
        <v>7443</v>
      </c>
      <c r="AP436" s="27" t="s">
        <v>11170</v>
      </c>
      <c r="AQ436" s="28" t="s">
        <v>8422</v>
      </c>
    </row>
    <row r="437" spans="1:43" ht="13.5" customHeight="1">
      <c r="A437" s="25" t="s">
        <v>45</v>
      </c>
      <c r="B437" s="26" t="str">
        <f>HYPERLINK("http://flybase.org/reports/"&amp;VLOOKUP(Table3[[#This Row],[gene]],'Flybqse ID for link'!A:B,2,FALSE)&amp;".html",Table3[[#This Row],[gene]])</f>
        <v>CG9697</v>
      </c>
      <c r="C437" s="25">
        <v>3</v>
      </c>
      <c r="D437" s="25" t="str">
        <f>VLOOKUP(A437,'Flybase batch'!$A:$E,2,FALSE)</f>
        <v>PGRP-SB2</v>
      </c>
      <c r="E437" s="25">
        <f>COUNTIF('Genes Expressed in larvae only'!A:A,Table3[[#This Row],[gene]])</f>
        <v>0</v>
      </c>
      <c r="F437" s="35" t="str">
        <f>VLOOKUP(A437,'Flybase batch'!$A:$E,3,FALSE)</f>
        <v>immune response defense response peptidoglycan catabolic process</v>
      </c>
      <c r="G437" s="35" t="str">
        <f>VLOOKUP(A437,'Flybase batch'!$A:$E,4,FALSE)</f>
        <v>extracellular region integral to plasma membrane</v>
      </c>
      <c r="H437" s="35" t="s">
        <v>13736</v>
      </c>
      <c r="I437" s="35" t="e">
        <v>#N/A</v>
      </c>
      <c r="J437" s="35" t="s">
        <v>9</v>
      </c>
      <c r="K437" s="30" t="str">
        <f>VLOOKUP(A437,'SignalP unique values'!A:D,2,FALSE)</f>
        <v>Y</v>
      </c>
      <c r="L437" s="30" t="str">
        <f>VLOOKUP(A437,'SignalP unique values'!A:D,3,FALSE)</f>
        <v>between 17 and 18</v>
      </c>
      <c r="M437" s="30" t="str">
        <f>VLOOKUP(A437,'SignalP unique values'!A:D,4,FALSE)</f>
        <v>ALG-QIV</v>
      </c>
      <c r="N437" s="26" t="s">
        <v>6338</v>
      </c>
      <c r="O437" s="25">
        <v>0</v>
      </c>
      <c r="P437" s="25">
        <v>0</v>
      </c>
      <c r="Q437" s="25">
        <v>0</v>
      </c>
      <c r="R437" s="25">
        <v>0</v>
      </c>
      <c r="S437" s="25">
        <v>0</v>
      </c>
      <c r="T437" s="25">
        <v>0</v>
      </c>
      <c r="U437" s="25">
        <v>0</v>
      </c>
      <c r="V437" s="25">
        <v>0</v>
      </c>
      <c r="W437" s="25">
        <v>0</v>
      </c>
      <c r="X437" s="25">
        <v>0</v>
      </c>
      <c r="Y437" s="25">
        <v>0</v>
      </c>
      <c r="Z437" s="25">
        <v>0</v>
      </c>
      <c r="AA437" s="25">
        <v>0</v>
      </c>
      <c r="AB437" s="25">
        <v>0</v>
      </c>
      <c r="AC437" s="25" t="s">
        <v>8080</v>
      </c>
      <c r="AD437" s="25" t="s">
        <v>8862</v>
      </c>
      <c r="AE437" s="25" t="s">
        <v>7752</v>
      </c>
      <c r="AF437" s="25" t="s">
        <v>6967</v>
      </c>
      <c r="AG437" s="25" t="s">
        <v>6524</v>
      </c>
      <c r="AH437" s="25" t="s">
        <v>8021</v>
      </c>
      <c r="AI437" s="25" t="s">
        <v>7303</v>
      </c>
      <c r="AJ437" s="25" t="s">
        <v>6540</v>
      </c>
      <c r="AK437" s="25" t="s">
        <v>7399</v>
      </c>
      <c r="AL437" s="25" t="s">
        <v>13067</v>
      </c>
      <c r="AM437" s="25" t="s">
        <v>6951</v>
      </c>
      <c r="AN437" s="25" t="s">
        <v>13068</v>
      </c>
      <c r="AO437" s="25" t="s">
        <v>8831</v>
      </c>
      <c r="AP437" s="25" t="s">
        <v>13069</v>
      </c>
      <c r="AQ437" s="25" t="s">
        <v>13070</v>
      </c>
    </row>
    <row r="438" spans="1:43" ht="13.5" customHeight="1">
      <c r="A438" s="25" t="s">
        <v>31</v>
      </c>
      <c r="B438" s="26" t="str">
        <f>HYPERLINK("http://flybase.org/reports/"&amp;VLOOKUP(Table3[[#This Row],[gene]],'Flybqse ID for link'!A:B,2,FALSE)&amp;".html",Table3[[#This Row],[gene]])</f>
        <v>CG14704</v>
      </c>
      <c r="C438" s="25">
        <v>3</v>
      </c>
      <c r="D438" s="25" t="str">
        <f>VLOOKUP(A438,'Flybase batch'!$A:$E,2,FALSE)</f>
        <v>Peptidoglycan recognition protein LB</v>
      </c>
      <c r="E438" s="25">
        <f>COUNTIF('Genes Expressed in larvae only'!A:A,Table3[[#This Row],[gene]])</f>
        <v>0</v>
      </c>
      <c r="F438" s="35" t="str">
        <f>VLOOKUP(A438,'Flybase batch'!$A:$E,3,FALSE)</f>
        <v>detection of bacterium immune response defense response defense response to Gram-positive bacterium peptidoglycan metabolic process negative regulation of peptidoglycan recognition protein signaling pathway peptidoglycan catabolic process</v>
      </c>
      <c r="G438" s="35" t="str">
        <f>VLOOKUP(A438,'Flybase batch'!$A:$E,4,FALSE)</f>
        <v>integral to plasma membrane extracellular region</v>
      </c>
      <c r="H438" s="35" t="s">
        <v>13587</v>
      </c>
      <c r="I438" s="35" t="e">
        <v>#N/A</v>
      </c>
      <c r="J438" s="35" t="s">
        <v>9</v>
      </c>
      <c r="K438" s="30" t="str">
        <f>VLOOKUP(A438,'SignalP unique values'!A:D,2,FALSE)</f>
        <v>Y</v>
      </c>
      <c r="L438" s="30" t="str">
        <f>VLOOKUP(A438,'SignalP unique values'!A:D,3,FALSE)</f>
        <v>between 17 and 18</v>
      </c>
      <c r="M438" s="30" t="str">
        <f>VLOOKUP(A438,'SignalP unique values'!A:D,4,FALSE)</f>
        <v>SQH-MQQ</v>
      </c>
      <c r="N438" s="26" t="s">
        <v>6026</v>
      </c>
      <c r="O438" s="28">
        <v>-1</v>
      </c>
      <c r="P438" s="25">
        <v>0</v>
      </c>
      <c r="Q438" s="27">
        <v>1</v>
      </c>
      <c r="R438" s="27">
        <v>1</v>
      </c>
      <c r="S438" s="27">
        <v>1</v>
      </c>
      <c r="T438" s="28">
        <v>-1</v>
      </c>
      <c r="U438" s="28">
        <v>-1</v>
      </c>
      <c r="V438" s="28">
        <v>-1</v>
      </c>
      <c r="W438" s="25">
        <v>0</v>
      </c>
      <c r="X438" s="28">
        <v>-1</v>
      </c>
      <c r="Y438" s="28">
        <v>-1</v>
      </c>
      <c r="Z438" s="28">
        <v>-1</v>
      </c>
      <c r="AA438" s="25">
        <v>0</v>
      </c>
      <c r="AB438" s="27">
        <v>1</v>
      </c>
      <c r="AC438" s="25" t="s">
        <v>8119</v>
      </c>
      <c r="AD438" s="28" t="s">
        <v>8120</v>
      </c>
      <c r="AE438" s="25" t="s">
        <v>8121</v>
      </c>
      <c r="AF438" s="27" t="s">
        <v>8122</v>
      </c>
      <c r="AG438" s="27" t="s">
        <v>8123</v>
      </c>
      <c r="AH438" s="27" t="s">
        <v>8124</v>
      </c>
      <c r="AI438" s="28" t="s">
        <v>8125</v>
      </c>
      <c r="AJ438" s="28" t="s">
        <v>8126</v>
      </c>
      <c r="AK438" s="28" t="s">
        <v>8127</v>
      </c>
      <c r="AL438" s="25" t="s">
        <v>8128</v>
      </c>
      <c r="AM438" s="28" t="s">
        <v>8129</v>
      </c>
      <c r="AN438" s="28" t="s">
        <v>8130</v>
      </c>
      <c r="AO438" s="28" t="s">
        <v>8131</v>
      </c>
      <c r="AP438" s="25" t="s">
        <v>8132</v>
      </c>
      <c r="AQ438" s="27" t="s">
        <v>8133</v>
      </c>
    </row>
    <row r="439" spans="1:43" ht="13.5" customHeight="1">
      <c r="A439" s="25" t="s">
        <v>1345</v>
      </c>
      <c r="B439" s="26" t="str">
        <f>HYPERLINK("http://flybase.org/reports/"&amp;VLOOKUP(Table3[[#This Row],[gene]],'Flybqse ID for link'!A:B,2,FALSE)&amp;".html",Table3[[#This Row],[gene]])</f>
        <v>CG34409</v>
      </c>
      <c r="C439" s="25">
        <v>4</v>
      </c>
      <c r="D439" s="25" t="str">
        <f>VLOOKUP(A439,'Flybase batch'!$A:$E,2,FALSE)</f>
        <v>-</v>
      </c>
      <c r="E439" s="25">
        <f>COUNTIF('Genes Expressed in larvae only'!A:A,Table3[[#This Row],[gene]])</f>
        <v>0</v>
      </c>
      <c r="F439" s="35" t="str">
        <f>VLOOKUP(A439,'Flybase batch'!$A:$E,3,FALSE)</f>
        <v>proteolysis</v>
      </c>
      <c r="G439" s="35" t="str">
        <f>VLOOKUP(A439,'Flybase batch'!$A:$E,4,FALSE)</f>
        <v>-</v>
      </c>
      <c r="H439" s="35" t="s">
        <v>13531</v>
      </c>
      <c r="I439" s="35" t="s">
        <v>15321</v>
      </c>
      <c r="J439" s="35" t="s">
        <v>13795</v>
      </c>
      <c r="K439" s="30" t="str">
        <f>VLOOKUP(A439,'SignalP unique values'!A:D,2,FALSE)</f>
        <v>Y</v>
      </c>
      <c r="L439" s="30" t="str">
        <f>VLOOKUP(A439,'SignalP unique values'!A:D,3,FALSE)</f>
        <v>between 24 and 25</v>
      </c>
      <c r="M439" s="30" t="str">
        <f>VLOOKUP(A439,'SignalP unique values'!A:D,4,FALSE)</f>
        <v>ASA-CHC</v>
      </c>
      <c r="N439" s="66"/>
      <c r="O439" s="66"/>
      <c r="P439" s="66"/>
      <c r="Q439" s="66"/>
      <c r="R439" s="66"/>
      <c r="S439" s="66"/>
      <c r="T439" s="66"/>
      <c r="U439" s="66"/>
      <c r="V439" s="66"/>
      <c r="W439" s="66"/>
      <c r="X439" s="66"/>
      <c r="Y439" s="66"/>
      <c r="Z439" s="66"/>
      <c r="AA439" s="66"/>
      <c r="AB439" s="66"/>
      <c r="AC439" s="66">
        <v>7.5</v>
      </c>
      <c r="AD439" s="66">
        <v>6.7</v>
      </c>
      <c r="AE439" s="66">
        <v>9.3000000000000007</v>
      </c>
      <c r="AF439" s="66">
        <v>7.8</v>
      </c>
      <c r="AG439" s="66">
        <v>8.8000000000000007</v>
      </c>
      <c r="AH439" s="66">
        <v>8.9</v>
      </c>
      <c r="AI439" s="66">
        <v>11.4</v>
      </c>
      <c r="AJ439" s="66">
        <v>2.5</v>
      </c>
      <c r="AK439" s="66">
        <v>10.1</v>
      </c>
      <c r="AL439" s="66">
        <v>11.7</v>
      </c>
      <c r="AM439" s="66">
        <v>8.8000000000000007</v>
      </c>
      <c r="AN439" s="66">
        <v>6.1</v>
      </c>
      <c r="AO439" s="66" t="s">
        <v>16594</v>
      </c>
      <c r="AP439" s="66">
        <v>7.7</v>
      </c>
      <c r="AQ439" s="66">
        <v>20.9</v>
      </c>
    </row>
    <row r="440" spans="1:43" ht="13.5" customHeight="1">
      <c r="A440" s="25" t="s">
        <v>1250</v>
      </c>
      <c r="B440" s="26" t="str">
        <f>HYPERLINK("http://flybase.org/reports/"&amp;VLOOKUP(Table3[[#This Row],[gene]],'Flybqse ID for link'!A:B,2,FALSE)&amp;".html",Table3[[#This Row],[gene]])</f>
        <v>CG3117</v>
      </c>
      <c r="C440" s="25">
        <v>4</v>
      </c>
      <c r="D440" s="25" t="str">
        <f>VLOOKUP(A440,'Flybase batch'!$A:$E,2,FALSE)</f>
        <v>-</v>
      </c>
      <c r="E440" s="25">
        <f>COUNTIF('Genes Expressed in larvae only'!A:A,Table3[[#This Row],[gene]])</f>
        <v>0</v>
      </c>
      <c r="F440" s="35" t="str">
        <f>VLOOKUP(A440,'Flybase batch'!$A:$E,3,FALSE)</f>
        <v>proteolysis</v>
      </c>
      <c r="G440" s="35" t="str">
        <f>VLOOKUP(A440,'Flybase batch'!$A:$E,4,FALSE)</f>
        <v>-</v>
      </c>
      <c r="H440" s="35" t="s">
        <v>13531</v>
      </c>
      <c r="I440" s="35" t="s">
        <v>15321</v>
      </c>
      <c r="J440" s="35" t="s">
        <v>13917</v>
      </c>
      <c r="K440" s="30" t="str">
        <f>VLOOKUP(A440,'SignalP unique values'!A:D,2,FALSE)</f>
        <v>Y</v>
      </c>
      <c r="L440" s="30" t="str">
        <f>VLOOKUP(A440,'SignalP unique values'!A:D,3,FALSE)</f>
        <v>between 20 and 21</v>
      </c>
      <c r="M440" s="30" t="str">
        <f>VLOOKUP(A440,'SignalP unique values'!A:D,4,FALSE)</f>
        <v>SGG-THI</v>
      </c>
      <c r="N440" s="26" t="s">
        <v>5916</v>
      </c>
      <c r="O440" s="25">
        <v>0</v>
      </c>
      <c r="P440" s="25">
        <v>0</v>
      </c>
      <c r="Q440" s="25">
        <v>0</v>
      </c>
      <c r="R440" s="25">
        <v>0</v>
      </c>
      <c r="S440" s="25">
        <v>0</v>
      </c>
      <c r="T440" s="27">
        <v>1</v>
      </c>
      <c r="U440" s="25">
        <v>0</v>
      </c>
      <c r="V440" s="27">
        <v>1</v>
      </c>
      <c r="W440" s="25">
        <v>0</v>
      </c>
      <c r="X440" s="25">
        <v>0</v>
      </c>
      <c r="Y440" s="27">
        <v>1</v>
      </c>
      <c r="Z440" s="25">
        <v>0</v>
      </c>
      <c r="AA440" s="25">
        <v>0</v>
      </c>
      <c r="AB440" s="25">
        <v>0</v>
      </c>
      <c r="AC440" s="25" t="s">
        <v>6464</v>
      </c>
      <c r="AD440" s="25" t="s">
        <v>7781</v>
      </c>
      <c r="AE440" s="25" t="s">
        <v>6424</v>
      </c>
      <c r="AF440" s="25" t="s">
        <v>9525</v>
      </c>
      <c r="AG440" s="25" t="s">
        <v>9365</v>
      </c>
      <c r="AH440" s="25" t="s">
        <v>7009</v>
      </c>
      <c r="AI440" s="27" t="s">
        <v>9526</v>
      </c>
      <c r="AJ440" s="25" t="s">
        <v>9514</v>
      </c>
      <c r="AK440" s="27" t="s">
        <v>9527</v>
      </c>
      <c r="AL440" s="25" t="s">
        <v>6865</v>
      </c>
      <c r="AM440" s="25" t="s">
        <v>7256</v>
      </c>
      <c r="AN440" s="27" t="s">
        <v>9528</v>
      </c>
      <c r="AO440" s="25" t="s">
        <v>9218</v>
      </c>
      <c r="AP440" s="25" t="s">
        <v>7883</v>
      </c>
      <c r="AQ440" s="25" t="s">
        <v>9529</v>
      </c>
    </row>
    <row r="441" spans="1:43" ht="13.5" customHeight="1">
      <c r="A441" s="25" t="s">
        <v>1382</v>
      </c>
      <c r="B441" s="26" t="str">
        <f>HYPERLINK("http://flybase.org/reports/"&amp;VLOOKUP(Table3[[#This Row],[gene]],'Flybqse ID for link'!A:B,2,FALSE)&amp;".html",Table3[[#This Row],[gene]])</f>
        <v>CG4793</v>
      </c>
      <c r="C441" s="25">
        <v>4</v>
      </c>
      <c r="D441" s="25" t="str">
        <f>VLOOKUP(A441,'Flybase batch'!$A:$E,2,FALSE)</f>
        <v>-</v>
      </c>
      <c r="E441" s="25">
        <f>COUNTIF('Genes Expressed in larvae only'!A:A,Table3[[#This Row],[gene]])</f>
        <v>0</v>
      </c>
      <c r="F441" s="35" t="str">
        <f>VLOOKUP(A441,'Flybase batch'!$A:$E,3,FALSE)</f>
        <v>proteolysis positive regulation of hemocyte proliferation</v>
      </c>
      <c r="G441" s="35" t="str">
        <f>VLOOKUP(A441,'Flybase batch'!$A:$E,4,FALSE)</f>
        <v>-</v>
      </c>
      <c r="H441" s="35" t="s">
        <v>13531</v>
      </c>
      <c r="I441" s="35" t="s">
        <v>15321</v>
      </c>
      <c r="J441" s="35" t="s">
        <v>13917</v>
      </c>
      <c r="K441" s="30" t="str">
        <f>VLOOKUP(A441,'SignalP unique values'!A:D,2,FALSE)</f>
        <v>Y</v>
      </c>
      <c r="L441" s="30" t="str">
        <f>VLOOKUP(A441,'SignalP unique values'!A:D,3,FALSE)</f>
        <v>between 18 and 19</v>
      </c>
      <c r="M441" s="30" t="str">
        <f>VLOOKUP(A441,'SignalP unique values'!A:D,4,FALSE)</f>
        <v>IQA-LFC</v>
      </c>
      <c r="N441" s="26" t="s">
        <v>6080</v>
      </c>
      <c r="O441" s="25">
        <v>0</v>
      </c>
      <c r="P441" s="25">
        <v>0</v>
      </c>
      <c r="Q441" s="25">
        <v>0</v>
      </c>
      <c r="R441" s="25">
        <v>0</v>
      </c>
      <c r="S441" s="25">
        <v>0</v>
      </c>
      <c r="T441" s="25">
        <v>0</v>
      </c>
      <c r="U441" s="25">
        <v>0</v>
      </c>
      <c r="V441" s="25">
        <v>0</v>
      </c>
      <c r="W441" s="27">
        <v>1</v>
      </c>
      <c r="X441" s="25">
        <v>0</v>
      </c>
      <c r="Y441" s="27">
        <v>1</v>
      </c>
      <c r="Z441" s="25">
        <v>0</v>
      </c>
      <c r="AA441" s="25">
        <v>0</v>
      </c>
      <c r="AB441" s="27">
        <v>1</v>
      </c>
      <c r="AC441" s="25" t="s">
        <v>7126</v>
      </c>
      <c r="AD441" s="25" t="s">
        <v>6424</v>
      </c>
      <c r="AE441" s="25" t="s">
        <v>6793</v>
      </c>
      <c r="AF441" s="25" t="s">
        <v>8206</v>
      </c>
      <c r="AG441" s="25" t="s">
        <v>6561</v>
      </c>
      <c r="AH441" s="25" t="s">
        <v>6430</v>
      </c>
      <c r="AI441" s="25" t="s">
        <v>6647</v>
      </c>
      <c r="AJ441" s="25" t="s">
        <v>6464</v>
      </c>
      <c r="AK441" s="25" t="s">
        <v>6608</v>
      </c>
      <c r="AL441" s="27" t="s">
        <v>10169</v>
      </c>
      <c r="AM441" s="25" t="s">
        <v>8999</v>
      </c>
      <c r="AN441" s="27" t="s">
        <v>8232</v>
      </c>
      <c r="AO441" s="25" t="s">
        <v>6425</v>
      </c>
      <c r="AP441" s="25" t="s">
        <v>10939</v>
      </c>
      <c r="AQ441" s="27" t="s">
        <v>8228</v>
      </c>
    </row>
    <row r="442" spans="1:43" ht="13.5" customHeight="1">
      <c r="A442" s="25" t="s">
        <v>1110</v>
      </c>
      <c r="B442" s="26" t="str">
        <f>HYPERLINK("http://flybase.org/reports/"&amp;VLOOKUP(Table3[[#This Row],[gene]],'Flybqse ID for link'!A:B,2,FALSE)&amp;".html",Table3[[#This Row],[gene]])</f>
        <v>CG16710</v>
      </c>
      <c r="C442" s="25">
        <v>4</v>
      </c>
      <c r="D442" s="25" t="str">
        <f>VLOOKUP(A442,'Flybase batch'!$A:$E,2,FALSE)</f>
        <v>-</v>
      </c>
      <c r="E442" s="25">
        <f>COUNTIF('Genes Expressed in larvae only'!A:A,Table3[[#This Row],[gene]])</f>
        <v>0</v>
      </c>
      <c r="F442" s="35" t="str">
        <f>VLOOKUP(A442,'Flybase batch'!$A:$E,3,FALSE)</f>
        <v>proteolysis</v>
      </c>
      <c r="G442" s="35" t="str">
        <f>VLOOKUP(A442,'Flybase batch'!$A:$E,4,FALSE)</f>
        <v>-</v>
      </c>
      <c r="H442" s="35" t="s">
        <v>13531</v>
      </c>
      <c r="I442" s="35" t="s">
        <v>15321</v>
      </c>
      <c r="J442" s="35" t="s">
        <v>13798</v>
      </c>
      <c r="K442" s="30" t="str">
        <f>VLOOKUP(A442,'SignalP unique values'!A:D,2,FALSE)</f>
        <v>Y</v>
      </c>
      <c r="L442" s="30" t="str">
        <f>VLOOKUP(A442,'SignalP unique values'!A:D,3,FALSE)</f>
        <v>between 25 and 26</v>
      </c>
      <c r="M442" s="30" t="str">
        <f>VLOOKUP(A442,'SignalP unique values'!A:D,4,FALSE)</f>
        <v>AES-EYP</v>
      </c>
      <c r="N442" s="26" t="s">
        <v>5902</v>
      </c>
      <c r="O442" s="25">
        <v>0</v>
      </c>
      <c r="P442" s="25">
        <v>0</v>
      </c>
      <c r="Q442" s="25">
        <v>0</v>
      </c>
      <c r="R442" s="25">
        <v>0</v>
      </c>
      <c r="S442" s="25">
        <v>0</v>
      </c>
      <c r="T442" s="25">
        <v>0</v>
      </c>
      <c r="U442" s="27">
        <v>1</v>
      </c>
      <c r="V442" s="25">
        <v>0</v>
      </c>
      <c r="W442" s="27">
        <v>1</v>
      </c>
      <c r="X442" s="25">
        <v>0</v>
      </c>
      <c r="Y442" s="25">
        <v>0</v>
      </c>
      <c r="Z442" s="25">
        <v>0</v>
      </c>
      <c r="AA442" s="25">
        <v>0</v>
      </c>
      <c r="AB442" s="25">
        <v>0</v>
      </c>
      <c r="AC442" s="25" t="s">
        <v>6558</v>
      </c>
      <c r="AD442" s="25" t="s">
        <v>8338</v>
      </c>
      <c r="AE442" s="25" t="s">
        <v>6586</v>
      </c>
      <c r="AF442" s="25" t="s">
        <v>6712</v>
      </c>
      <c r="AG442" s="25" t="s">
        <v>7124</v>
      </c>
      <c r="AH442" s="25" t="s">
        <v>6551</v>
      </c>
      <c r="AI442" s="25" t="s">
        <v>7415</v>
      </c>
      <c r="AJ442" s="27" t="s">
        <v>7314</v>
      </c>
      <c r="AK442" s="25" t="s">
        <v>8466</v>
      </c>
      <c r="AL442" s="27" t="s">
        <v>6768</v>
      </c>
      <c r="AM442" s="25" t="s">
        <v>7114</v>
      </c>
      <c r="AN442" s="25" t="s">
        <v>7045</v>
      </c>
      <c r="AO442" s="25" t="s">
        <v>7455</v>
      </c>
      <c r="AP442" s="25" t="s">
        <v>8467</v>
      </c>
      <c r="AQ442" s="25" t="s">
        <v>8468</v>
      </c>
    </row>
    <row r="443" spans="1:43" ht="13.5" customHeight="1">
      <c r="A443" s="25" t="s">
        <v>1169</v>
      </c>
      <c r="B443" s="26" t="str">
        <f>HYPERLINK("http://flybase.org/reports/"&amp;VLOOKUP(Table3[[#This Row],[gene]],'Flybqse ID for link'!A:B,2,FALSE)&amp;".html",Table3[[#This Row],[gene]])</f>
        <v>CG18477</v>
      </c>
      <c r="C443" s="25">
        <v>4</v>
      </c>
      <c r="D443" s="25" t="str">
        <f>VLOOKUP(A443,'Flybase batch'!$A:$E,2,FALSE)</f>
        <v>-</v>
      </c>
      <c r="E443" s="25">
        <f>COUNTIF('Genes Expressed in larvae only'!A:A,Table3[[#This Row],[gene]])</f>
        <v>0</v>
      </c>
      <c r="F443" s="35" t="str">
        <f>VLOOKUP(A443,'Flybase batch'!$A:$E,3,FALSE)</f>
        <v>proteolysis</v>
      </c>
      <c r="G443" s="35" t="str">
        <f>VLOOKUP(A443,'Flybase batch'!$A:$E,4,FALSE)</f>
        <v>-</v>
      </c>
      <c r="H443" s="35" t="s">
        <v>13531</v>
      </c>
      <c r="I443" s="35" t="s">
        <v>15321</v>
      </c>
      <c r="J443" s="35" t="s">
        <v>13917</v>
      </c>
      <c r="K443" s="30" t="str">
        <f>VLOOKUP(A443,'SignalP unique values'!A:D,2,FALSE)</f>
        <v>Y</v>
      </c>
      <c r="L443" s="30" t="str">
        <f>VLOOKUP(A443,'SignalP unique values'!A:D,3,FALSE)</f>
        <v>between 22 and 23</v>
      </c>
      <c r="M443" s="30" t="str">
        <f>VLOOKUP(A443,'SignalP unique values'!A:D,4,FALSE)</f>
        <v>VQA-QGQ</v>
      </c>
      <c r="N443" s="26" t="s">
        <v>6016</v>
      </c>
      <c r="O443" s="25">
        <v>0</v>
      </c>
      <c r="P443" s="25">
        <v>0</v>
      </c>
      <c r="Q443" s="25">
        <v>0</v>
      </c>
      <c r="R443" s="25">
        <v>0</v>
      </c>
      <c r="S443" s="25">
        <v>0</v>
      </c>
      <c r="T443" s="25">
        <v>0</v>
      </c>
      <c r="U443" s="25">
        <v>0</v>
      </c>
      <c r="V443" s="25">
        <v>0</v>
      </c>
      <c r="W443" s="25">
        <v>0</v>
      </c>
      <c r="X443" s="25">
        <v>0</v>
      </c>
      <c r="Y443" s="25">
        <v>0</v>
      </c>
      <c r="Z443" s="25">
        <v>0</v>
      </c>
      <c r="AA443" s="25">
        <v>0</v>
      </c>
      <c r="AB443" s="27">
        <v>1</v>
      </c>
      <c r="AC443" s="25" t="s">
        <v>6558</v>
      </c>
      <c r="AD443" s="25" t="s">
        <v>6429</v>
      </c>
      <c r="AE443" s="25" t="s">
        <v>7652</v>
      </c>
      <c r="AF443" s="25" t="s">
        <v>6649</v>
      </c>
      <c r="AG443" s="25" t="s">
        <v>6503</v>
      </c>
      <c r="AH443" s="25" t="s">
        <v>6425</v>
      </c>
      <c r="AI443" s="25" t="s">
        <v>6709</v>
      </c>
      <c r="AJ443" s="25" t="s">
        <v>6586</v>
      </c>
      <c r="AK443" s="25" t="s">
        <v>6647</v>
      </c>
      <c r="AL443" s="25" t="s">
        <v>6553</v>
      </c>
      <c r="AM443" s="25" t="s">
        <v>6586</v>
      </c>
      <c r="AN443" s="25" t="s">
        <v>6549</v>
      </c>
      <c r="AO443" s="25" t="s">
        <v>6586</v>
      </c>
      <c r="AP443" s="25" t="s">
        <v>7541</v>
      </c>
      <c r="AQ443" s="27" t="s">
        <v>8943</v>
      </c>
    </row>
    <row r="444" spans="1:43" ht="13.5" customHeight="1">
      <c r="A444" s="25" t="s">
        <v>1382</v>
      </c>
      <c r="B444" s="26" t="str">
        <f>HYPERLINK("http://flybase.org/reports/"&amp;VLOOKUP(Table3[[#This Row],[gene]],'Flybqse ID for link'!A:B,2,FALSE)&amp;".html",Table3[[#This Row],[gene]])</f>
        <v>CG4793</v>
      </c>
      <c r="C444" s="25">
        <v>4</v>
      </c>
      <c r="D444" s="25" t="str">
        <f>VLOOKUP(A444,'Flybase batch'!$A:$E,2,FALSE)</f>
        <v>-</v>
      </c>
      <c r="E444" s="25">
        <f>COUNTIF('Genes Expressed in larvae only'!A:A,Table3[[#This Row],[gene]])</f>
        <v>0</v>
      </c>
      <c r="F444" s="35" t="str">
        <f>VLOOKUP(A444,'Flybase batch'!$A:$E,3,FALSE)</f>
        <v>proteolysis positive regulation of hemocyte proliferation</v>
      </c>
      <c r="G444" s="35" t="str">
        <f>VLOOKUP(A444,'Flybase batch'!$A:$E,4,FALSE)</f>
        <v>-</v>
      </c>
      <c r="H444" s="35" t="s">
        <v>13531</v>
      </c>
      <c r="I444" s="35" t="s">
        <v>15321</v>
      </c>
      <c r="J444" s="35" t="s">
        <v>13917</v>
      </c>
      <c r="K444" s="30" t="str">
        <f>VLOOKUP(A444,'SignalP unique values'!A:D,2,FALSE)</f>
        <v>Y</v>
      </c>
      <c r="L444" s="30" t="str">
        <f>VLOOKUP(A444,'SignalP unique values'!A:D,3,FALSE)</f>
        <v>between 18 and 19</v>
      </c>
      <c r="M444" s="30" t="str">
        <f>VLOOKUP(A444,'SignalP unique values'!A:D,4,FALSE)</f>
        <v>IQA-LFC</v>
      </c>
      <c r="N444" s="26" t="s">
        <v>5944</v>
      </c>
      <c r="O444" s="25">
        <v>0</v>
      </c>
      <c r="P444" s="25">
        <v>0</v>
      </c>
      <c r="Q444" s="25">
        <v>0</v>
      </c>
      <c r="R444" s="25">
        <v>0</v>
      </c>
      <c r="S444" s="25">
        <v>0</v>
      </c>
      <c r="T444" s="27">
        <v>1</v>
      </c>
      <c r="U444" s="25">
        <v>0</v>
      </c>
      <c r="V444" s="25">
        <v>0</v>
      </c>
      <c r="W444" s="25">
        <v>0</v>
      </c>
      <c r="X444" s="27">
        <v>1</v>
      </c>
      <c r="Y444" s="27">
        <v>1</v>
      </c>
      <c r="Z444" s="25">
        <v>0</v>
      </c>
      <c r="AA444" s="25">
        <v>0</v>
      </c>
      <c r="AB444" s="25">
        <v>0</v>
      </c>
      <c r="AC444" s="25" t="s">
        <v>6715</v>
      </c>
      <c r="AD444" s="25" t="s">
        <v>7250</v>
      </c>
      <c r="AE444" s="25" t="s">
        <v>7652</v>
      </c>
      <c r="AF444" s="25" t="s">
        <v>6719</v>
      </c>
      <c r="AG444" s="25" t="s">
        <v>10928</v>
      </c>
      <c r="AH444" s="25" t="s">
        <v>8236</v>
      </c>
      <c r="AI444" s="27" t="s">
        <v>6963</v>
      </c>
      <c r="AJ444" s="25" t="s">
        <v>6461</v>
      </c>
      <c r="AK444" s="25" t="s">
        <v>7385</v>
      </c>
      <c r="AL444" s="25" t="s">
        <v>7483</v>
      </c>
      <c r="AM444" s="27" t="s">
        <v>10937</v>
      </c>
      <c r="AN444" s="27" t="s">
        <v>10938</v>
      </c>
      <c r="AO444" s="25" t="s">
        <v>7250</v>
      </c>
      <c r="AP444" s="25" t="s">
        <v>6608</v>
      </c>
      <c r="AQ444" s="25" t="s">
        <v>7725</v>
      </c>
    </row>
    <row r="445" spans="1:43" ht="13.5" customHeight="1">
      <c r="A445" s="25" t="s">
        <v>1086</v>
      </c>
      <c r="B445" s="26" t="str">
        <f>HYPERLINK("http://flybase.org/reports/"&amp;VLOOKUP(Table3[[#This Row],[gene]],'Flybqse ID for link'!A:B,2,FALSE)&amp;".html",Table3[[#This Row],[gene]])</f>
        <v>CG14227</v>
      </c>
      <c r="C445" s="25">
        <v>4</v>
      </c>
      <c r="D445" s="25" t="str">
        <f>VLOOKUP(A445,'Flybase batch'!$A:$E,2,FALSE)</f>
        <v>-</v>
      </c>
      <c r="E445" s="25">
        <f>COUNTIF('Genes Expressed in larvae only'!A:A,Table3[[#This Row],[gene]])</f>
        <v>0</v>
      </c>
      <c r="F445" s="35" t="str">
        <f>VLOOKUP(A445,'Flybase batch'!$A:$E,3,FALSE)</f>
        <v>proteolysis</v>
      </c>
      <c r="G445" s="35" t="str">
        <f>VLOOKUP(A445,'Flybase batch'!$A:$E,4,FALSE)</f>
        <v>-</v>
      </c>
      <c r="H445" s="35" t="s">
        <v>13531</v>
      </c>
      <c r="I445" s="35" t="s">
        <v>15321</v>
      </c>
      <c r="J445" s="35" t="s">
        <v>14090</v>
      </c>
      <c r="K445" s="30" t="str">
        <f>VLOOKUP(A445,'SignalP unique values'!A:D,2,FALSE)</f>
        <v>Y</v>
      </c>
      <c r="L445" s="30" t="str">
        <f>VLOOKUP(A445,'SignalP unique values'!A:D,3,FALSE)</f>
        <v>between 24 and 25</v>
      </c>
      <c r="M445" s="30" t="str">
        <f>VLOOKUP(A445,'SignalP unique values'!A:D,4,FALSE)</f>
        <v>GSA-FLL</v>
      </c>
      <c r="N445" s="26" t="s">
        <v>5971</v>
      </c>
      <c r="O445" s="28">
        <v>-1</v>
      </c>
      <c r="P445" s="25">
        <v>0</v>
      </c>
      <c r="Q445" s="28">
        <v>-1</v>
      </c>
      <c r="R445" s="25">
        <v>0</v>
      </c>
      <c r="S445" s="28">
        <v>-1</v>
      </c>
      <c r="T445" s="28">
        <v>-1</v>
      </c>
      <c r="U445" s="25">
        <v>0</v>
      </c>
      <c r="V445" s="25">
        <v>0</v>
      </c>
      <c r="W445" s="27">
        <v>1</v>
      </c>
      <c r="X445" s="25">
        <v>0</v>
      </c>
      <c r="Y445" s="25">
        <v>0</v>
      </c>
      <c r="Z445" s="28">
        <v>-1</v>
      </c>
      <c r="AA445" s="25">
        <v>0</v>
      </c>
      <c r="AB445" s="25">
        <v>0</v>
      </c>
      <c r="AC445" s="25" t="s">
        <v>6544</v>
      </c>
      <c r="AD445" s="28" t="s">
        <v>6425</v>
      </c>
      <c r="AE445" s="25" t="s">
        <v>6558</v>
      </c>
      <c r="AF445" s="28" t="s">
        <v>6583</v>
      </c>
      <c r="AG445" s="25" t="s">
        <v>7124</v>
      </c>
      <c r="AH445" s="28" t="s">
        <v>6586</v>
      </c>
      <c r="AI445" s="28" t="s">
        <v>6558</v>
      </c>
      <c r="AJ445" s="25" t="s">
        <v>6425</v>
      </c>
      <c r="AK445" s="25" t="s">
        <v>7781</v>
      </c>
      <c r="AL445" s="27" t="s">
        <v>7260</v>
      </c>
      <c r="AM445" s="25" t="s">
        <v>6425</v>
      </c>
      <c r="AN445" s="25" t="s">
        <v>6585</v>
      </c>
      <c r="AO445" s="28" t="s">
        <v>6586</v>
      </c>
      <c r="AP445" s="25" t="s">
        <v>7941</v>
      </c>
      <c r="AQ445" s="25" t="s">
        <v>7942</v>
      </c>
    </row>
    <row r="446" spans="1:43" ht="13.5" customHeight="1">
      <c r="A446" s="25" t="s">
        <v>1224</v>
      </c>
      <c r="B446" s="26" t="str">
        <f>HYPERLINK("http://flybase.org/reports/"&amp;VLOOKUP(Table3[[#This Row],[gene]],'Flybqse ID for link'!A:B,2,FALSE)&amp;".html",Table3[[#This Row],[gene]])</f>
        <v>CG30286</v>
      </c>
      <c r="C446" s="25">
        <v>4</v>
      </c>
      <c r="D446" s="25" t="str">
        <f>VLOOKUP(A446,'Flybase batch'!$A:$E,2,FALSE)</f>
        <v>-</v>
      </c>
      <c r="E446" s="25">
        <f>COUNTIF('Genes Expressed in larvae only'!A:A,Table3[[#This Row],[gene]])</f>
        <v>0</v>
      </c>
      <c r="F446" s="35" t="str">
        <f>VLOOKUP(A446,'Flybase batch'!$A:$E,3,FALSE)</f>
        <v>proteolysis</v>
      </c>
      <c r="G446" s="35" t="str">
        <f>VLOOKUP(A446,'Flybase batch'!$A:$E,4,FALSE)</f>
        <v>-</v>
      </c>
      <c r="H446" s="35" t="s">
        <v>13530</v>
      </c>
      <c r="I446" s="35" t="s">
        <v>15321</v>
      </c>
      <c r="J446" s="35" t="s">
        <v>13925</v>
      </c>
      <c r="K446" s="30" t="str">
        <f>VLOOKUP(A446,'SignalP unique values'!A:D,2,FALSE)</f>
        <v>Y</v>
      </c>
      <c r="L446" s="30" t="str">
        <f>VLOOKUP(A446,'SignalP unique values'!A:D,3,FALSE)</f>
        <v>between 19 and 20</v>
      </c>
      <c r="M446" s="30" t="str">
        <f>VLOOKUP(A446,'SignalP unique values'!A:D,4,FALSE)</f>
        <v>ATA-QFL</v>
      </c>
      <c r="N446" s="26" t="s">
        <v>6029</v>
      </c>
      <c r="O446" s="25">
        <v>0</v>
      </c>
      <c r="P446" s="25">
        <v>0</v>
      </c>
      <c r="Q446" s="27">
        <v>1</v>
      </c>
      <c r="R446" s="25">
        <v>0</v>
      </c>
      <c r="S446" s="27">
        <v>1</v>
      </c>
      <c r="T446" s="25">
        <v>0</v>
      </c>
      <c r="U446" s="25">
        <v>0</v>
      </c>
      <c r="V446" s="25">
        <v>0</v>
      </c>
      <c r="W446" s="25">
        <v>0</v>
      </c>
      <c r="X446" s="25">
        <v>0</v>
      </c>
      <c r="Y446" s="27">
        <v>1</v>
      </c>
      <c r="Z446" s="25">
        <v>0</v>
      </c>
      <c r="AA446" s="25">
        <v>0</v>
      </c>
      <c r="AB446" s="27">
        <v>1</v>
      </c>
      <c r="AC446" s="25" t="s">
        <v>6541</v>
      </c>
      <c r="AD446" s="25" t="s">
        <v>8983</v>
      </c>
      <c r="AE446" s="25" t="s">
        <v>6540</v>
      </c>
      <c r="AF446" s="27" t="s">
        <v>9321</v>
      </c>
      <c r="AG446" s="25" t="s">
        <v>8974</v>
      </c>
      <c r="AH446" s="27" t="s">
        <v>8953</v>
      </c>
      <c r="AI446" s="25" t="s">
        <v>6547</v>
      </c>
      <c r="AJ446" s="25" t="s">
        <v>7652</v>
      </c>
      <c r="AK446" s="25" t="s">
        <v>7385</v>
      </c>
      <c r="AL446" s="25" t="s">
        <v>9322</v>
      </c>
      <c r="AM446" s="25" t="s">
        <v>9323</v>
      </c>
      <c r="AN446" s="27" t="s">
        <v>9324</v>
      </c>
      <c r="AO446" s="25" t="s">
        <v>7125</v>
      </c>
      <c r="AP446" s="25" t="s">
        <v>8386</v>
      </c>
      <c r="AQ446" s="27" t="s">
        <v>9325</v>
      </c>
    </row>
    <row r="447" spans="1:43" ht="13.5" customHeight="1">
      <c r="A447" s="25" t="s">
        <v>1082</v>
      </c>
      <c r="B447" s="26" t="str">
        <f>HYPERLINK("http://flybase.org/reports/"&amp;VLOOKUP(Table3[[#This Row],[gene]],'Flybqse ID for link'!A:B,2,FALSE)&amp;".html",Table3[[#This Row],[gene]])</f>
        <v>CG14088</v>
      </c>
      <c r="C447" s="25">
        <v>4</v>
      </c>
      <c r="D447" s="25" t="str">
        <f>VLOOKUP(A447,'Flybase batch'!$A:$E,2,FALSE)</f>
        <v>-</v>
      </c>
      <c r="E447" s="25">
        <f>COUNTIF('Genes Expressed in larvae only'!A:A,Table3[[#This Row],[gene]])</f>
        <v>0</v>
      </c>
      <c r="F447" s="35" t="str">
        <f>VLOOKUP(A447,'Flybase batch'!$A:$E,3,FALSE)</f>
        <v>proteolysis</v>
      </c>
      <c r="G447" s="35" t="str">
        <f>VLOOKUP(A447,'Flybase batch'!$A:$E,4,FALSE)</f>
        <v>-</v>
      </c>
      <c r="H447" s="35" t="s">
        <v>13531</v>
      </c>
      <c r="I447" s="35" t="s">
        <v>15321</v>
      </c>
      <c r="J447" s="35" t="s">
        <v>14090</v>
      </c>
      <c r="K447" s="30" t="str">
        <f>VLOOKUP(A447,'SignalP unique values'!A:D,2,FALSE)</f>
        <v>Y</v>
      </c>
      <c r="L447" s="30" t="str">
        <f>VLOOKUP(A447,'SignalP unique values'!A:D,3,FALSE)</f>
        <v>between 24 and 25</v>
      </c>
      <c r="M447" s="30" t="str">
        <f>VLOOKUP(A447,'SignalP unique values'!A:D,4,FALSE)</f>
        <v>GSA-QFL</v>
      </c>
      <c r="N447" s="26" t="s">
        <v>5750</v>
      </c>
      <c r="O447" s="25">
        <v>0</v>
      </c>
      <c r="P447" s="25">
        <v>0</v>
      </c>
      <c r="Q447" s="25">
        <v>0</v>
      </c>
      <c r="R447" s="25">
        <v>0</v>
      </c>
      <c r="S447" s="25">
        <v>0</v>
      </c>
      <c r="T447" s="27">
        <v>1</v>
      </c>
      <c r="U447" s="25">
        <v>0</v>
      </c>
      <c r="V447" s="25">
        <v>0</v>
      </c>
      <c r="W447" s="25">
        <v>0</v>
      </c>
      <c r="X447" s="25">
        <v>0</v>
      </c>
      <c r="Y447" s="25">
        <v>0</v>
      </c>
      <c r="Z447" s="25">
        <v>0</v>
      </c>
      <c r="AA447" s="25">
        <v>0</v>
      </c>
      <c r="AB447" s="25">
        <v>0</v>
      </c>
      <c r="AC447" s="25" t="s">
        <v>6503</v>
      </c>
      <c r="AD447" s="25" t="s">
        <v>7387</v>
      </c>
      <c r="AE447" s="25" t="s">
        <v>6792</v>
      </c>
      <c r="AF447" s="25" t="s">
        <v>6425</v>
      </c>
      <c r="AG447" s="25" t="s">
        <v>6672</v>
      </c>
      <c r="AH447" s="25" t="s">
        <v>7925</v>
      </c>
      <c r="AI447" s="27" t="s">
        <v>7926</v>
      </c>
      <c r="AJ447" s="25" t="s">
        <v>7407</v>
      </c>
      <c r="AK447" s="25" t="s">
        <v>6430</v>
      </c>
      <c r="AL447" s="25" t="s">
        <v>7927</v>
      </c>
      <c r="AM447" s="25" t="s">
        <v>7928</v>
      </c>
      <c r="AN447" s="25" t="s">
        <v>6795</v>
      </c>
      <c r="AO447" s="25" t="s">
        <v>7929</v>
      </c>
      <c r="AP447" s="25" t="s">
        <v>6500</v>
      </c>
      <c r="AQ447" s="25" t="s">
        <v>7930</v>
      </c>
    </row>
    <row r="448" spans="1:43" ht="13.5" customHeight="1">
      <c r="A448" s="25" t="s">
        <v>1164</v>
      </c>
      <c r="B448" s="26" t="str">
        <f>HYPERLINK("http://flybase.org/reports/"&amp;VLOOKUP(Table3[[#This Row],[gene]],'Flybqse ID for link'!A:B,2,FALSE)&amp;".html",Table3[[#This Row],[gene]])</f>
        <v>CG18420</v>
      </c>
      <c r="C448" s="25">
        <v>4</v>
      </c>
      <c r="D448" s="25" t="str">
        <f>VLOOKUP(A448,'Flybase batch'!$A:$E,2,FALSE)</f>
        <v>-</v>
      </c>
      <c r="E448" s="25">
        <f>COUNTIF('Genes Expressed in larvae only'!A:A,Table3[[#This Row],[gene]])</f>
        <v>0</v>
      </c>
      <c r="F448" s="35" t="str">
        <f>VLOOKUP(A448,'Flybase batch'!$A:$E,3,FALSE)</f>
        <v>proteolysis</v>
      </c>
      <c r="G448" s="35" t="str">
        <f>VLOOKUP(A448,'Flybase batch'!$A:$E,4,FALSE)</f>
        <v>-</v>
      </c>
      <c r="H448" s="35" t="s">
        <v>13531</v>
      </c>
      <c r="I448" s="35" t="s">
        <v>15321</v>
      </c>
      <c r="J448" s="35" t="s">
        <v>14090</v>
      </c>
      <c r="K448" s="30" t="str">
        <f>VLOOKUP(A448,'SignalP unique values'!A:D,2,FALSE)</f>
        <v>Y</v>
      </c>
      <c r="L448" s="30" t="str">
        <f>VLOOKUP(A448,'SignalP unique values'!A:D,3,FALSE)</f>
        <v>between 23 and 24</v>
      </c>
      <c r="M448" s="30" t="str">
        <f>VLOOKUP(A448,'SignalP unique values'!A:D,4,FALSE)</f>
        <v>LGS-TQF</v>
      </c>
      <c r="N448" s="26" t="s">
        <v>5802</v>
      </c>
      <c r="O448" s="27">
        <v>1</v>
      </c>
      <c r="P448" s="25">
        <v>0</v>
      </c>
      <c r="Q448" s="25">
        <v>0</v>
      </c>
      <c r="R448" s="25">
        <v>0</v>
      </c>
      <c r="S448" s="25">
        <v>0</v>
      </c>
      <c r="T448" s="27">
        <v>1</v>
      </c>
      <c r="U448" s="25">
        <v>0</v>
      </c>
      <c r="V448" s="25">
        <v>0</v>
      </c>
      <c r="W448" s="25">
        <v>0</v>
      </c>
      <c r="X448" s="25">
        <v>0</v>
      </c>
      <c r="Y448" s="25">
        <v>0</v>
      </c>
      <c r="Z448" s="27">
        <v>1</v>
      </c>
      <c r="AA448" s="25">
        <v>0</v>
      </c>
      <c r="AB448" s="25">
        <v>0</v>
      </c>
      <c r="AC448" s="25" t="s">
        <v>7656</v>
      </c>
      <c r="AD448" s="27" t="s">
        <v>8914</v>
      </c>
      <c r="AE448" s="25" t="s">
        <v>8915</v>
      </c>
      <c r="AF448" s="25" t="s">
        <v>8916</v>
      </c>
      <c r="AG448" s="25" t="s">
        <v>7178</v>
      </c>
      <c r="AH448" s="25" t="s">
        <v>8917</v>
      </c>
      <c r="AI448" s="27" t="s">
        <v>7218</v>
      </c>
      <c r="AJ448" s="25" t="s">
        <v>6457</v>
      </c>
      <c r="AK448" s="25" t="s">
        <v>7407</v>
      </c>
      <c r="AL448" s="25" t="s">
        <v>7918</v>
      </c>
      <c r="AM448" s="25" t="s">
        <v>6464</v>
      </c>
      <c r="AN448" s="25" t="s">
        <v>8918</v>
      </c>
      <c r="AO448" s="27" t="s">
        <v>6952</v>
      </c>
      <c r="AP448" s="25" t="s">
        <v>7018</v>
      </c>
      <c r="AQ448" s="25" t="s">
        <v>7255</v>
      </c>
    </row>
    <row r="449" spans="1:43" ht="13.5" customHeight="1">
      <c r="A449" s="25" t="s">
        <v>1382</v>
      </c>
      <c r="B449" s="26" t="str">
        <f>HYPERLINK("http://flybase.org/reports/"&amp;VLOOKUP(Table3[[#This Row],[gene]],'Flybqse ID for link'!A:B,2,FALSE)&amp;".html",Table3[[#This Row],[gene]])</f>
        <v>CG4793</v>
      </c>
      <c r="C449" s="25">
        <v>4</v>
      </c>
      <c r="D449" s="25" t="str">
        <f>VLOOKUP(A449,'Flybase batch'!$A:$E,2,FALSE)</f>
        <v>-</v>
      </c>
      <c r="E449" s="25">
        <f>COUNTIF('Genes Expressed in larvae only'!A:A,Table3[[#This Row],[gene]])</f>
        <v>0</v>
      </c>
      <c r="F449" s="35" t="str">
        <f>VLOOKUP(A449,'Flybase batch'!$A:$E,3,FALSE)</f>
        <v>proteolysis positive regulation of hemocyte proliferation</v>
      </c>
      <c r="G449" s="35" t="str">
        <f>VLOOKUP(A449,'Flybase batch'!$A:$E,4,FALSE)</f>
        <v>-</v>
      </c>
      <c r="H449" s="35" t="s">
        <v>13531</v>
      </c>
      <c r="I449" s="35" t="s">
        <v>15321</v>
      </c>
      <c r="J449" s="35" t="s">
        <v>13917</v>
      </c>
      <c r="K449" s="30" t="str">
        <f>VLOOKUP(A449,'SignalP unique values'!A:D,2,FALSE)</f>
        <v>Y</v>
      </c>
      <c r="L449" s="30" t="str">
        <f>VLOOKUP(A449,'SignalP unique values'!A:D,3,FALSE)</f>
        <v>between 18 and 19</v>
      </c>
      <c r="M449" s="30" t="str">
        <f>VLOOKUP(A449,'SignalP unique values'!A:D,4,FALSE)</f>
        <v>IQA-LFC</v>
      </c>
      <c r="N449" s="26" t="s">
        <v>5756</v>
      </c>
      <c r="O449" s="25">
        <v>0</v>
      </c>
      <c r="P449" s="25">
        <v>0</v>
      </c>
      <c r="Q449" s="25">
        <v>0</v>
      </c>
      <c r="R449" s="25">
        <v>0</v>
      </c>
      <c r="S449" s="25">
        <v>0</v>
      </c>
      <c r="T449" s="27">
        <v>1</v>
      </c>
      <c r="U449" s="28">
        <v>-1</v>
      </c>
      <c r="V449" s="25">
        <v>0</v>
      </c>
      <c r="W449" s="25">
        <v>0</v>
      </c>
      <c r="X449" s="25">
        <v>0</v>
      </c>
      <c r="Y449" s="28">
        <v>-1</v>
      </c>
      <c r="Z449" s="25">
        <v>0</v>
      </c>
      <c r="AA449" s="25">
        <v>0</v>
      </c>
      <c r="AB449" s="25">
        <v>0</v>
      </c>
      <c r="AC449" s="25" t="s">
        <v>6433</v>
      </c>
      <c r="AD449" s="25" t="s">
        <v>7541</v>
      </c>
      <c r="AE449" s="25" t="s">
        <v>9514</v>
      </c>
      <c r="AF449" s="25" t="s">
        <v>7652</v>
      </c>
      <c r="AG449" s="25" t="s">
        <v>10932</v>
      </c>
      <c r="AH449" s="25" t="s">
        <v>6581</v>
      </c>
      <c r="AI449" s="27" t="s">
        <v>10629</v>
      </c>
      <c r="AJ449" s="28" t="s">
        <v>10933</v>
      </c>
      <c r="AK449" s="25" t="s">
        <v>6798</v>
      </c>
      <c r="AL449" s="25" t="s">
        <v>10934</v>
      </c>
      <c r="AM449" s="25" t="s">
        <v>10935</v>
      </c>
      <c r="AN449" s="28" t="s">
        <v>8193</v>
      </c>
      <c r="AO449" s="25" t="s">
        <v>6560</v>
      </c>
      <c r="AP449" s="25" t="s">
        <v>7407</v>
      </c>
      <c r="AQ449" s="25" t="s">
        <v>10936</v>
      </c>
    </row>
    <row r="450" spans="1:43" ht="13.5" customHeight="1">
      <c r="A450" s="25" t="s">
        <v>1477</v>
      </c>
      <c r="B450" s="26" t="str">
        <f>HYPERLINK("http://flybase.org/reports/"&amp;VLOOKUP(Table3[[#This Row],[gene]],'Flybqse ID for link'!A:B,2,FALSE)&amp;".html",Table3[[#This Row],[gene]])</f>
        <v>CG8172</v>
      </c>
      <c r="C450" s="25">
        <v>4</v>
      </c>
      <c r="D450" s="25" t="str">
        <f>VLOOKUP(A450,'Flybase batch'!$A:$E,2,FALSE)</f>
        <v>-</v>
      </c>
      <c r="E450" s="25">
        <f>COUNTIF('Genes Expressed in larvae only'!A:A,Table3[[#This Row],[gene]])</f>
        <v>0</v>
      </c>
      <c r="F450" s="35" t="str">
        <f>VLOOKUP(A450,'Flybase batch'!$A:$E,3,FALSE)</f>
        <v>proteolysis</v>
      </c>
      <c r="G450" s="35" t="str">
        <f>VLOOKUP(A450,'Flybase batch'!$A:$E,4,FALSE)</f>
        <v>-</v>
      </c>
      <c r="H450" s="35" t="s">
        <v>13531</v>
      </c>
      <c r="I450" s="35" t="s">
        <v>15321</v>
      </c>
      <c r="J450" s="35" t="s">
        <v>13795</v>
      </c>
      <c r="K450" s="30" t="str">
        <f>VLOOKUP(A450,'SignalP unique values'!A:D,2,FALSE)</f>
        <v>Y</v>
      </c>
      <c r="L450" s="30" t="str">
        <f>VLOOKUP(A450,'SignalP unique values'!A:D,3,FALSE)</f>
        <v>isoforms with different signal peptides</v>
      </c>
      <c r="M450" s="30" t="str">
        <f>VLOOKUP(A450,'SignalP unique values'!A:D,4,FALSE)</f>
        <v>more than one</v>
      </c>
      <c r="N450" s="26" t="s">
        <v>6247</v>
      </c>
      <c r="O450" s="25">
        <v>0</v>
      </c>
      <c r="P450" s="25">
        <v>0</v>
      </c>
      <c r="Q450" s="25">
        <v>0</v>
      </c>
      <c r="R450" s="25">
        <v>0</v>
      </c>
      <c r="S450" s="25">
        <v>0</v>
      </c>
      <c r="T450" s="25">
        <v>0</v>
      </c>
      <c r="U450" s="25">
        <v>0</v>
      </c>
      <c r="V450" s="25">
        <v>0</v>
      </c>
      <c r="W450" s="27">
        <v>1</v>
      </c>
      <c r="X450" s="25">
        <v>0</v>
      </c>
      <c r="Y450" s="25">
        <v>0</v>
      </c>
      <c r="Z450" s="25">
        <v>0</v>
      </c>
      <c r="AA450" s="25">
        <v>0</v>
      </c>
      <c r="AB450" s="25">
        <v>0</v>
      </c>
      <c r="AC450" s="25" t="s">
        <v>9001</v>
      </c>
      <c r="AD450" s="25" t="s">
        <v>6546</v>
      </c>
      <c r="AE450" s="25" t="s">
        <v>8386</v>
      </c>
      <c r="AF450" s="25" t="s">
        <v>8060</v>
      </c>
      <c r="AG450" s="25" t="s">
        <v>7990</v>
      </c>
      <c r="AH450" s="25" t="s">
        <v>7051</v>
      </c>
      <c r="AI450" s="25" t="s">
        <v>6561</v>
      </c>
      <c r="AJ450" s="25" t="s">
        <v>6586</v>
      </c>
      <c r="AK450" s="25" t="s">
        <v>7202</v>
      </c>
      <c r="AL450" s="27" t="s">
        <v>12405</v>
      </c>
      <c r="AM450" s="25" t="s">
        <v>6648</v>
      </c>
      <c r="AN450" s="25" t="s">
        <v>9698</v>
      </c>
      <c r="AO450" s="25" t="s">
        <v>8399</v>
      </c>
      <c r="AP450" s="25" t="s">
        <v>12406</v>
      </c>
      <c r="AQ450" s="25" t="s">
        <v>12407</v>
      </c>
    </row>
    <row r="451" spans="1:43" ht="13.5" customHeight="1">
      <c r="A451" s="25" t="s">
        <v>1175</v>
      </c>
      <c r="B451" s="26" t="str">
        <f>HYPERLINK("http://flybase.org/reports/"&amp;VLOOKUP(Table3[[#This Row],[gene]],'Flybqse ID for link'!A:B,2,FALSE)&amp;".html",Table3[[#This Row],[gene]])</f>
        <v>CG18636</v>
      </c>
      <c r="C451" s="25">
        <v>4</v>
      </c>
      <c r="D451" s="25" t="str">
        <f>VLOOKUP(A451,'Flybase batch'!$A:$E,2,FALSE)</f>
        <v>-</v>
      </c>
      <c r="E451" s="25">
        <f>COUNTIF('Genes Expressed in larvae only'!A:A,Table3[[#This Row],[gene]])</f>
        <v>0</v>
      </c>
      <c r="F451" s="35" t="str">
        <f>VLOOKUP(A451,'Flybase batch'!$A:$E,3,FALSE)</f>
        <v>proteolysis</v>
      </c>
      <c r="G451" s="35" t="str">
        <f>VLOOKUP(A451,'Flybase batch'!$A:$E,4,FALSE)</f>
        <v>-</v>
      </c>
      <c r="H451" s="35" t="s">
        <v>13531</v>
      </c>
      <c r="I451" s="35" t="s">
        <v>15321</v>
      </c>
      <c r="J451" s="35" t="s">
        <v>14090</v>
      </c>
      <c r="K451" s="30" t="str">
        <f>VLOOKUP(A451,'SignalP unique values'!A:D,2,FALSE)</f>
        <v>Y</v>
      </c>
      <c r="L451" s="30" t="str">
        <f>VLOOKUP(A451,'SignalP unique values'!A:D,3,FALSE)</f>
        <v>between 26 and 27</v>
      </c>
      <c r="M451" s="30" t="str">
        <f>VLOOKUP(A451,'SignalP unique values'!A:D,4,FALSE)</f>
        <v>GCS-QFL</v>
      </c>
      <c r="N451" s="26" t="s">
        <v>6271</v>
      </c>
      <c r="O451" s="25">
        <v>0</v>
      </c>
      <c r="P451" s="25">
        <v>0</v>
      </c>
      <c r="Q451" s="25">
        <v>0</v>
      </c>
      <c r="R451" s="25">
        <v>0</v>
      </c>
      <c r="S451" s="25">
        <v>0</v>
      </c>
      <c r="T451" s="28">
        <v>-1</v>
      </c>
      <c r="U451" s="25">
        <v>0</v>
      </c>
      <c r="V451" s="25">
        <v>0</v>
      </c>
      <c r="W451" s="25">
        <v>0</v>
      </c>
      <c r="X451" s="25">
        <v>0</v>
      </c>
      <c r="Y451" s="25">
        <v>0</v>
      </c>
      <c r="Z451" s="25">
        <v>0</v>
      </c>
      <c r="AA451" s="25">
        <v>0</v>
      </c>
      <c r="AB451" s="25">
        <v>0</v>
      </c>
      <c r="AC451" s="25" t="s">
        <v>8981</v>
      </c>
      <c r="AD451" s="25" t="s">
        <v>8352</v>
      </c>
      <c r="AE451" s="25" t="s">
        <v>7990</v>
      </c>
      <c r="AF451" s="25" t="s">
        <v>8982</v>
      </c>
      <c r="AG451" s="25" t="s">
        <v>6430</v>
      </c>
      <c r="AH451" s="25" t="s">
        <v>7597</v>
      </c>
      <c r="AI451" s="28" t="s">
        <v>6585</v>
      </c>
      <c r="AJ451" s="25" t="s">
        <v>6464</v>
      </c>
      <c r="AK451" s="25" t="s">
        <v>8508</v>
      </c>
      <c r="AL451" s="25" t="s">
        <v>6586</v>
      </c>
      <c r="AM451" s="25" t="s">
        <v>7415</v>
      </c>
      <c r="AN451" s="25" t="s">
        <v>8242</v>
      </c>
      <c r="AO451" s="25" t="s">
        <v>8983</v>
      </c>
      <c r="AP451" s="25" t="s">
        <v>8984</v>
      </c>
      <c r="AQ451" s="25" t="s">
        <v>6768</v>
      </c>
    </row>
    <row r="452" spans="1:43" ht="13.5" customHeight="1">
      <c r="A452" s="25" t="s">
        <v>1461</v>
      </c>
      <c r="B452" s="26" t="str">
        <f>HYPERLINK("http://flybase.org/reports/"&amp;VLOOKUP(Table3[[#This Row],[gene]],'Flybqse ID for link'!A:B,2,FALSE)&amp;".html",Table3[[#This Row],[gene]])</f>
        <v>CG7432</v>
      </c>
      <c r="C452" s="25">
        <v>4</v>
      </c>
      <c r="D452" s="25" t="str">
        <f>VLOOKUP(A452,'Flybase batch'!$A:$E,2,FALSE)</f>
        <v>-</v>
      </c>
      <c r="E452" s="25">
        <f>COUNTIF('Genes Expressed in larvae only'!A:A,Table3[[#This Row],[gene]])</f>
        <v>0</v>
      </c>
      <c r="F452" s="35" t="str">
        <f>VLOOKUP(A452,'Flybase batch'!$A:$E,3,FALSE)</f>
        <v>proteolysis</v>
      </c>
      <c r="G452" s="35" t="str">
        <f>VLOOKUP(A452,'Flybase batch'!$A:$E,4,FALSE)</f>
        <v>-</v>
      </c>
      <c r="H452" s="35" t="s">
        <v>13531</v>
      </c>
      <c r="I452" s="35" t="s">
        <v>15321</v>
      </c>
      <c r="J452" s="35" t="s">
        <v>13795</v>
      </c>
      <c r="K452" s="30" t="str">
        <f>VLOOKUP(A452,'SignalP unique values'!A:D,2,FALSE)</f>
        <v>Y</v>
      </c>
      <c r="L452" s="30" t="str">
        <f>VLOOKUP(A452,'SignalP unique values'!A:D,3,FALSE)</f>
        <v>between 26 and 27</v>
      </c>
      <c r="M452" s="30" t="str">
        <f>VLOOKUP(A452,'SignalP unique values'!A:D,4,FALSE)</f>
        <v>AQG-QSD</v>
      </c>
      <c r="N452" s="26" t="s">
        <v>6385</v>
      </c>
      <c r="O452" s="25">
        <v>0</v>
      </c>
      <c r="P452" s="25">
        <v>0</v>
      </c>
      <c r="Q452" s="25">
        <v>0</v>
      </c>
      <c r="R452" s="25">
        <v>0</v>
      </c>
      <c r="S452" s="25">
        <v>0</v>
      </c>
      <c r="T452" s="25">
        <v>0</v>
      </c>
      <c r="U452" s="28">
        <v>-1</v>
      </c>
      <c r="V452" s="25">
        <v>0</v>
      </c>
      <c r="W452" s="25">
        <v>0</v>
      </c>
      <c r="X452" s="25">
        <v>0</v>
      </c>
      <c r="Y452" s="27">
        <v>1</v>
      </c>
      <c r="Z452" s="25">
        <v>0</v>
      </c>
      <c r="AA452" s="27">
        <v>1</v>
      </c>
      <c r="AB452" s="27">
        <v>1</v>
      </c>
      <c r="AC452" s="25" t="s">
        <v>9555</v>
      </c>
      <c r="AD452" s="25" t="s">
        <v>7175</v>
      </c>
      <c r="AE452" s="25" t="s">
        <v>12088</v>
      </c>
      <c r="AF452" s="25" t="s">
        <v>12089</v>
      </c>
      <c r="AG452" s="25" t="s">
        <v>12090</v>
      </c>
      <c r="AH452" s="25" t="s">
        <v>12091</v>
      </c>
      <c r="AI452" s="25" t="s">
        <v>12092</v>
      </c>
      <c r="AJ452" s="28" t="s">
        <v>12093</v>
      </c>
      <c r="AK452" s="25" t="s">
        <v>12094</v>
      </c>
      <c r="AL452" s="25" t="s">
        <v>11434</v>
      </c>
      <c r="AM452" s="25" t="s">
        <v>12095</v>
      </c>
      <c r="AN452" s="27" t="s">
        <v>12096</v>
      </c>
      <c r="AO452" s="25" t="s">
        <v>12097</v>
      </c>
      <c r="AP452" s="27" t="s">
        <v>12098</v>
      </c>
      <c r="AQ452" s="27" t="s">
        <v>12099</v>
      </c>
    </row>
    <row r="453" spans="1:43" ht="13.5" customHeight="1">
      <c r="A453" s="25" t="s">
        <v>1491</v>
      </c>
      <c r="B453" s="26" t="str">
        <f>HYPERLINK("http://flybase.org/reports/"&amp;VLOOKUP(Table3[[#This Row],[gene]],'Flybqse ID for link'!A:B,2,FALSE)&amp;".html",Table3[[#This Row],[gene]])</f>
        <v>CG8586</v>
      </c>
      <c r="C453" s="25">
        <v>4</v>
      </c>
      <c r="D453" s="25" t="str">
        <f>VLOOKUP(A453,'Flybase batch'!$A:$E,2,FALSE)</f>
        <v>-</v>
      </c>
      <c r="E453" s="25">
        <f>COUNTIF('Genes Expressed in larvae only'!A:A,Table3[[#This Row],[gene]])</f>
        <v>0</v>
      </c>
      <c r="F453" s="35" t="str">
        <f>VLOOKUP(A453,'Flybase batch'!$A:$E,3,FALSE)</f>
        <v>proteolysis</v>
      </c>
      <c r="G453" s="35" t="str">
        <f>VLOOKUP(A453,'Flybase batch'!$A:$E,4,FALSE)</f>
        <v>extracellular region</v>
      </c>
      <c r="H453" s="35" t="s">
        <v>13531</v>
      </c>
      <c r="I453" s="35" t="s">
        <v>15321</v>
      </c>
      <c r="J453" s="35" t="s">
        <v>14004</v>
      </c>
      <c r="K453" s="30" t="str">
        <f>VLOOKUP(A453,'SignalP unique values'!A:D,2,FALSE)</f>
        <v>Y</v>
      </c>
      <c r="L453" s="30" t="str">
        <f>VLOOKUP(A453,'SignalP unique values'!A:D,3,FALSE)</f>
        <v>between 20 and 21</v>
      </c>
      <c r="M453" s="30" t="str">
        <f>VLOOKUP(A453,'SignalP unique values'!A:D,4,FALSE)</f>
        <v>SMG-QDT</v>
      </c>
      <c r="N453" s="26" t="s">
        <v>5805</v>
      </c>
      <c r="O453" s="28">
        <v>-1</v>
      </c>
      <c r="P453" s="27">
        <v>1</v>
      </c>
      <c r="Q453" s="27">
        <v>1</v>
      </c>
      <c r="R453" s="28">
        <v>-1</v>
      </c>
      <c r="S453" s="27">
        <v>1</v>
      </c>
      <c r="T453" s="28">
        <v>-1</v>
      </c>
      <c r="U453" s="28">
        <v>-1</v>
      </c>
      <c r="V453" s="28">
        <v>-1</v>
      </c>
      <c r="W453" s="28">
        <v>-1</v>
      </c>
      <c r="X453" s="28">
        <v>-1</v>
      </c>
      <c r="Y453" s="27">
        <v>1</v>
      </c>
      <c r="Z453" s="28">
        <v>-1</v>
      </c>
      <c r="AA453" s="27">
        <v>1</v>
      </c>
      <c r="AB453" s="28">
        <v>-1</v>
      </c>
      <c r="AC453" s="25" t="s">
        <v>12576</v>
      </c>
      <c r="AD453" s="28" t="s">
        <v>12577</v>
      </c>
      <c r="AE453" s="27" t="s">
        <v>12578</v>
      </c>
      <c r="AF453" s="27" t="s">
        <v>12579</v>
      </c>
      <c r="AG453" s="28" t="s">
        <v>8043</v>
      </c>
      <c r="AH453" s="27" t="s">
        <v>12580</v>
      </c>
      <c r="AI453" s="28" t="s">
        <v>9812</v>
      </c>
      <c r="AJ453" s="28" t="s">
        <v>8801</v>
      </c>
      <c r="AK453" s="28" t="s">
        <v>7095</v>
      </c>
      <c r="AL453" s="28" t="s">
        <v>12581</v>
      </c>
      <c r="AM453" s="28" t="s">
        <v>7560</v>
      </c>
      <c r="AN453" s="27" t="s">
        <v>12582</v>
      </c>
      <c r="AO453" s="28" t="s">
        <v>12583</v>
      </c>
      <c r="AP453" s="27" t="s">
        <v>12584</v>
      </c>
      <c r="AQ453" s="28" t="s">
        <v>12585</v>
      </c>
    </row>
    <row r="454" spans="1:43" ht="13.5" customHeight="1">
      <c r="A454" s="25" t="s">
        <v>1254</v>
      </c>
      <c r="B454" s="26" t="str">
        <f>HYPERLINK("http://flybase.org/reports/"&amp;VLOOKUP(Table3[[#This Row],[gene]],'Flybqse ID for link'!A:B,2,FALSE)&amp;".html",Table3[[#This Row],[gene]])</f>
        <v>CG31200</v>
      </c>
      <c r="C454" s="25">
        <v>4</v>
      </c>
      <c r="D454" s="25" t="str">
        <f>VLOOKUP(A454,'Flybase batch'!$A:$E,2,FALSE)</f>
        <v>-</v>
      </c>
      <c r="E454" s="25">
        <f>COUNTIF('Genes Expressed in larvae only'!A:A,Table3[[#This Row],[gene]])</f>
        <v>0</v>
      </c>
      <c r="F454" s="35" t="str">
        <f>VLOOKUP(A454,'Flybase batch'!$A:$E,3,FALSE)</f>
        <v>proteolysis</v>
      </c>
      <c r="G454" s="35" t="str">
        <f>VLOOKUP(A454,'Flybase batch'!$A:$E,4,FALSE)</f>
        <v>-</v>
      </c>
      <c r="H454" s="35" t="s">
        <v>13530</v>
      </c>
      <c r="I454" s="35" t="s">
        <v>15321</v>
      </c>
      <c r="J454" s="35" t="s">
        <v>14090</v>
      </c>
      <c r="K454" s="30" t="str">
        <f>VLOOKUP(A454,'SignalP unique values'!A:D,2,FALSE)</f>
        <v>Y</v>
      </c>
      <c r="L454" s="30" t="str">
        <f>VLOOKUP(A454,'SignalP unique values'!A:D,3,FALSE)</f>
        <v>between 22 and 23</v>
      </c>
      <c r="M454" s="30" t="str">
        <f>VLOOKUP(A454,'SignalP unique values'!A:D,4,FALSE)</f>
        <v>TMA-EFR</v>
      </c>
      <c r="N454" s="26" t="s">
        <v>5774</v>
      </c>
      <c r="O454" s="28">
        <v>-1</v>
      </c>
      <c r="P454" s="27">
        <v>1</v>
      </c>
      <c r="Q454" s="27">
        <v>1</v>
      </c>
      <c r="R454" s="28">
        <v>-1</v>
      </c>
      <c r="S454" s="28">
        <v>-1</v>
      </c>
      <c r="T454" s="28">
        <v>-1</v>
      </c>
      <c r="U454" s="28">
        <v>-1</v>
      </c>
      <c r="V454" s="28">
        <v>-1</v>
      </c>
      <c r="W454" s="28">
        <v>-1</v>
      </c>
      <c r="X454" s="28">
        <v>-1</v>
      </c>
      <c r="Y454" s="28">
        <v>-1</v>
      </c>
      <c r="Z454" s="25">
        <v>0</v>
      </c>
      <c r="AA454" s="27">
        <v>1</v>
      </c>
      <c r="AB454" s="28">
        <v>-1</v>
      </c>
      <c r="AC454" s="25" t="s">
        <v>9549</v>
      </c>
      <c r="AD454" s="28" t="s">
        <v>9550</v>
      </c>
      <c r="AE454" s="27" t="s">
        <v>9551</v>
      </c>
      <c r="AF454" s="27" t="s">
        <v>9552</v>
      </c>
      <c r="AG454" s="28" t="s">
        <v>9553</v>
      </c>
      <c r="AH454" s="28" t="s">
        <v>9554</v>
      </c>
      <c r="AI454" s="28" t="s">
        <v>9555</v>
      </c>
      <c r="AJ454" s="28" t="s">
        <v>6598</v>
      </c>
      <c r="AK454" s="28" t="s">
        <v>7396</v>
      </c>
      <c r="AL454" s="28" t="s">
        <v>9556</v>
      </c>
      <c r="AM454" s="28" t="s">
        <v>9557</v>
      </c>
      <c r="AN454" s="28" t="s">
        <v>6604</v>
      </c>
      <c r="AO454" s="25" t="s">
        <v>9558</v>
      </c>
      <c r="AP454" s="27" t="s">
        <v>9559</v>
      </c>
      <c r="AQ454" s="28" t="s">
        <v>9560</v>
      </c>
    </row>
    <row r="455" spans="1:43" ht="13.5" customHeight="1">
      <c r="A455" s="25" t="s">
        <v>1010</v>
      </c>
      <c r="B455" s="26" t="str">
        <f>HYPERLINK("http://flybase.org/reports/"&amp;VLOOKUP(Table3[[#This Row],[gene]],'Flybqse ID for link'!A:B,2,FALSE)&amp;".html",Table3[[#This Row],[gene]])</f>
        <v>CG1102</v>
      </c>
      <c r="C455" s="25">
        <v>4</v>
      </c>
      <c r="D455" s="25" t="str">
        <f>VLOOKUP(A455,'Flybase batch'!$A:$E,2,FALSE)</f>
        <v>Melanization Protease 1</v>
      </c>
      <c r="E455" s="25">
        <f>COUNTIF('Genes Expressed in larvae only'!A:A,Table3[[#This Row],[gene]])</f>
        <v>0</v>
      </c>
      <c r="F455" s="35" t="str">
        <f>VLOOKUP(A455,'Flybase batch'!$A:$E,3,FALSE)</f>
        <v>proteolysis defense response melanization defense response melanization defense response proteolysis</v>
      </c>
      <c r="G455" s="35" t="str">
        <f>VLOOKUP(A455,'Flybase batch'!$A:$E,4,FALSE)</f>
        <v>-</v>
      </c>
      <c r="H455" s="35" t="s">
        <v>13554</v>
      </c>
      <c r="I455" s="35" t="e">
        <v>#N/A</v>
      </c>
      <c r="J455" s="35" t="s">
        <v>13795</v>
      </c>
      <c r="K455" s="30" t="str">
        <f>VLOOKUP(A455,'SignalP unique values'!A:D,2,FALSE)</f>
        <v>Y</v>
      </c>
      <c r="L455" s="30" t="str">
        <f>VLOOKUP(A455,'SignalP unique values'!A:D,3,FALSE)</f>
        <v>between 22 and 23</v>
      </c>
      <c r="M455" s="30" t="str">
        <f>VLOOKUP(A455,'SignalP unique values'!A:D,4,FALSE)</f>
        <v>TYA-QEI</v>
      </c>
      <c r="N455" s="26" t="s">
        <v>5864</v>
      </c>
      <c r="O455" s="28">
        <v>-1</v>
      </c>
      <c r="P455" s="27">
        <v>1</v>
      </c>
      <c r="Q455" s="27">
        <v>1</v>
      </c>
      <c r="R455" s="28">
        <v>-1</v>
      </c>
      <c r="S455" s="27">
        <v>1</v>
      </c>
      <c r="T455" s="28">
        <v>-1</v>
      </c>
      <c r="U455" s="28">
        <v>-1</v>
      </c>
      <c r="V455" s="28">
        <v>-1</v>
      </c>
      <c r="W455" s="28">
        <v>-1</v>
      </c>
      <c r="X455" s="28">
        <v>-1</v>
      </c>
      <c r="Y455" s="27">
        <v>1</v>
      </c>
      <c r="Z455" s="28">
        <v>-1</v>
      </c>
      <c r="AA455" s="27">
        <v>1</v>
      </c>
      <c r="AB455" s="28">
        <v>-1</v>
      </c>
      <c r="AC455" s="25" t="s">
        <v>6894</v>
      </c>
      <c r="AD455" s="28" t="s">
        <v>6895</v>
      </c>
      <c r="AE455" s="27" t="s">
        <v>6896</v>
      </c>
      <c r="AF455" s="27" t="s">
        <v>6897</v>
      </c>
      <c r="AG455" s="28" t="s">
        <v>6898</v>
      </c>
      <c r="AH455" s="27" t="s">
        <v>6899</v>
      </c>
      <c r="AI455" s="28" t="s">
        <v>6900</v>
      </c>
      <c r="AJ455" s="28" t="s">
        <v>6901</v>
      </c>
      <c r="AK455" s="28" t="s">
        <v>6902</v>
      </c>
      <c r="AL455" s="28" t="s">
        <v>6903</v>
      </c>
      <c r="AM455" s="28" t="s">
        <v>6904</v>
      </c>
      <c r="AN455" s="27" t="s">
        <v>6905</v>
      </c>
      <c r="AO455" s="28" t="s">
        <v>6906</v>
      </c>
      <c r="AP455" s="27" t="s">
        <v>6907</v>
      </c>
      <c r="AQ455" s="28" t="s">
        <v>6908</v>
      </c>
    </row>
    <row r="456" spans="1:43" ht="13.5" customHeight="1">
      <c r="A456" s="25" t="s">
        <v>1187</v>
      </c>
      <c r="B456" s="26" t="str">
        <f>HYPERLINK("http://flybase.org/reports/"&amp;VLOOKUP(Table3[[#This Row],[gene]],'Flybqse ID for link'!A:B,2,FALSE)&amp;".html",Table3[[#This Row],[gene]])</f>
        <v>CG2045</v>
      </c>
      <c r="C456" s="25">
        <v>4</v>
      </c>
      <c r="D456" s="25" t="str">
        <f>VLOOKUP(A456,'Flybase batch'!$A:$E,2,FALSE)</f>
        <v>Ser7</v>
      </c>
      <c r="E456" s="25">
        <f>COUNTIF('Genes Expressed in larvae only'!A:A,Table3[[#This Row],[gene]])</f>
        <v>0</v>
      </c>
      <c r="F456" s="35" t="str">
        <f>VLOOKUP(A456,'Flybase batch'!$A:$E,3,FALSE)</f>
        <v>proteolysis</v>
      </c>
      <c r="G456" s="35" t="str">
        <f>VLOOKUP(A456,'Flybase batch'!$A:$E,4,FALSE)</f>
        <v>-</v>
      </c>
      <c r="H456" s="35" t="s">
        <v>13621</v>
      </c>
      <c r="I456" s="35" t="s">
        <v>15332</v>
      </c>
      <c r="J456" s="35" t="s">
        <v>13795</v>
      </c>
      <c r="K456" s="30" t="str">
        <f>VLOOKUP(A456,'SignalP unique values'!A:D,2,FALSE)</f>
        <v>Y</v>
      </c>
      <c r="L456" s="30" t="str">
        <f>VLOOKUP(A456,'SignalP unique values'!A:D,3,FALSE)</f>
        <v>between 16 and 17</v>
      </c>
      <c r="M456" s="30" t="str">
        <f>VLOOKUP(A456,'SignalP unique values'!A:D,4,FALSE)</f>
        <v>AEA-QQF</v>
      </c>
      <c r="N456" s="26" t="s">
        <v>6391</v>
      </c>
      <c r="O456" s="28">
        <v>-1</v>
      </c>
      <c r="P456" s="27">
        <v>1</v>
      </c>
      <c r="Q456" s="28">
        <v>-1</v>
      </c>
      <c r="R456" s="28">
        <v>-1</v>
      </c>
      <c r="S456" s="28">
        <v>-1</v>
      </c>
      <c r="T456" s="28">
        <v>-1</v>
      </c>
      <c r="U456" s="28">
        <v>-1</v>
      </c>
      <c r="V456" s="28">
        <v>-1</v>
      </c>
      <c r="W456" s="28">
        <v>-1</v>
      </c>
      <c r="X456" s="28">
        <v>-1</v>
      </c>
      <c r="Y456" s="28">
        <v>-1</v>
      </c>
      <c r="Z456" s="28">
        <v>-1</v>
      </c>
      <c r="AA456" s="27">
        <v>1</v>
      </c>
      <c r="AB456" s="28">
        <v>-1</v>
      </c>
      <c r="AC456" s="25" t="s">
        <v>9077</v>
      </c>
      <c r="AD456" s="28" t="s">
        <v>8742</v>
      </c>
      <c r="AE456" s="27" t="s">
        <v>9078</v>
      </c>
      <c r="AF456" s="28" t="s">
        <v>9079</v>
      </c>
      <c r="AG456" s="28" t="s">
        <v>7274</v>
      </c>
      <c r="AH456" s="28" t="s">
        <v>9080</v>
      </c>
      <c r="AI456" s="28" t="s">
        <v>9081</v>
      </c>
      <c r="AJ456" s="28" t="s">
        <v>6643</v>
      </c>
      <c r="AK456" s="28" t="s">
        <v>9082</v>
      </c>
      <c r="AL456" s="28" t="s">
        <v>9083</v>
      </c>
      <c r="AM456" s="28" t="s">
        <v>9084</v>
      </c>
      <c r="AN456" s="28" t="s">
        <v>9085</v>
      </c>
      <c r="AO456" s="28" t="s">
        <v>9086</v>
      </c>
      <c r="AP456" s="27" t="s">
        <v>9087</v>
      </c>
      <c r="AQ456" s="28" t="s">
        <v>9088</v>
      </c>
    </row>
    <row r="457" spans="1:43" ht="13.5" customHeight="1">
      <c r="A457" s="25" t="s">
        <v>1101</v>
      </c>
      <c r="B457" s="26" t="str">
        <f>HYPERLINK("http://flybase.org/reports/"&amp;VLOOKUP(Table3[[#This Row],[gene]],'Flybqse ID for link'!A:B,2,FALSE)&amp;".html",Table3[[#This Row],[gene]])</f>
        <v>CG1505</v>
      </c>
      <c r="C457" s="25">
        <v>4</v>
      </c>
      <c r="D457" s="25" t="str">
        <f>VLOOKUP(A457,'Flybase batch'!$A:$E,2,FALSE)</f>
        <v>gastrulation-defective</v>
      </c>
      <c r="E457" s="25">
        <f>COUNTIF('Genes Expressed in larvae only'!A:A,Table3[[#This Row],[gene]])</f>
        <v>0</v>
      </c>
      <c r="F457" s="35" t="str">
        <f>VLOOKUP(A457,'Flybase batch'!$A:$E,3,FALSE)</f>
        <v>Toll signaling pathway maternal specification of dorsal/ventral axis, oocyte, germ-line encoded protein processing dorsal/ventral axis specification Toll signaling pathway proteolysis dorsal/ventral axis specification dorsal/ventral axis specification Toll signaling pathway proteolysis</v>
      </c>
      <c r="G457" s="35" t="str">
        <f>VLOOKUP(A457,'Flybase batch'!$A:$E,4,FALSE)</f>
        <v>extracellular region extracellular region</v>
      </c>
      <c r="H457" s="35" t="s">
        <v>13593</v>
      </c>
      <c r="I457" s="35" t="e">
        <v>#N/A</v>
      </c>
      <c r="J457" s="35" t="s">
        <v>14090</v>
      </c>
      <c r="K457" s="30" t="str">
        <f>VLOOKUP(A457,'SignalP unique values'!A:D,2,FALSE)</f>
        <v>Y</v>
      </c>
      <c r="L457" s="30" t="str">
        <f>VLOOKUP(A457,'SignalP unique values'!A:D,3,FALSE)</f>
        <v>between 21 and 22</v>
      </c>
      <c r="M457" s="30" t="str">
        <f>VLOOKUP(A457,'SignalP unique values'!A:D,4,FALSE)</f>
        <v>AVA-QGM</v>
      </c>
      <c r="N457" s="26" t="s">
        <v>5982</v>
      </c>
      <c r="O457" s="28">
        <v>-1</v>
      </c>
      <c r="P457" s="28">
        <v>-1</v>
      </c>
      <c r="Q457" s="28">
        <v>-1</v>
      </c>
      <c r="R457" s="28">
        <v>-1</v>
      </c>
      <c r="S457" s="28">
        <v>-1</v>
      </c>
      <c r="T457" s="28">
        <v>-1</v>
      </c>
      <c r="U457" s="27">
        <v>1</v>
      </c>
      <c r="V457" s="28">
        <v>-1</v>
      </c>
      <c r="W457" s="28">
        <v>-1</v>
      </c>
      <c r="X457" s="28">
        <v>-1</v>
      </c>
      <c r="Y457" s="28">
        <v>-1</v>
      </c>
      <c r="Z457" s="28">
        <v>-1</v>
      </c>
      <c r="AA457" s="28">
        <v>-1</v>
      </c>
      <c r="AB457" s="25">
        <v>0</v>
      </c>
      <c r="AC457" s="25" t="s">
        <v>8335</v>
      </c>
      <c r="AD457" s="28" t="s">
        <v>7417</v>
      </c>
      <c r="AE457" s="28" t="s">
        <v>8336</v>
      </c>
      <c r="AF457" s="28" t="s">
        <v>8337</v>
      </c>
      <c r="AG457" s="28" t="s">
        <v>7644</v>
      </c>
      <c r="AH457" s="28" t="s">
        <v>8338</v>
      </c>
      <c r="AI457" s="28" t="s">
        <v>7717</v>
      </c>
      <c r="AJ457" s="27" t="s">
        <v>8339</v>
      </c>
      <c r="AK457" s="28" t="s">
        <v>8340</v>
      </c>
      <c r="AL457" s="28" t="s">
        <v>7385</v>
      </c>
      <c r="AM457" s="28" t="s">
        <v>7620</v>
      </c>
      <c r="AN457" s="28" t="s">
        <v>8341</v>
      </c>
      <c r="AO457" s="28" t="s">
        <v>6427</v>
      </c>
      <c r="AP457" s="28" t="s">
        <v>8342</v>
      </c>
      <c r="AQ457" s="25" t="s">
        <v>8343</v>
      </c>
    </row>
    <row r="458" spans="1:43" ht="13.5" customHeight="1">
      <c r="A458" s="25" t="s">
        <v>1025</v>
      </c>
      <c r="B458" s="26" t="str">
        <f>HYPERLINK("http://flybase.org/reports/"&amp;VLOOKUP(Table3[[#This Row],[gene]],'Flybqse ID for link'!A:B,2,FALSE)&amp;".html",Table3[[#This Row],[gene]])</f>
        <v>CG11664</v>
      </c>
      <c r="C458" s="25">
        <v>4</v>
      </c>
      <c r="D458" s="25" t="str">
        <f>VLOOKUP(A458,'Flybase batch'!$A:$E,2,FALSE)</f>
        <v>-</v>
      </c>
      <c r="E458" s="25">
        <f>COUNTIF('Genes Expressed in larvae only'!A:A,Table3[[#This Row],[gene]])</f>
        <v>0</v>
      </c>
      <c r="F458" s="35" t="str">
        <f>VLOOKUP(A458,'Flybase batch'!$A:$E,3,FALSE)</f>
        <v>proteolysis multicellular organism reproduction</v>
      </c>
      <c r="G458" s="35" t="str">
        <f>VLOOKUP(A458,'Flybase batch'!$A:$E,4,FALSE)</f>
        <v>extracellular space</v>
      </c>
      <c r="H458" s="35" t="s">
        <v>13531</v>
      </c>
      <c r="I458" s="35" t="s">
        <v>15321</v>
      </c>
      <c r="J458" s="35" t="s">
        <v>14090</v>
      </c>
      <c r="K458" s="30" t="str">
        <f>VLOOKUP(A458,'SignalP unique values'!A:D,2,FALSE)</f>
        <v>Y</v>
      </c>
      <c r="L458" s="30" t="str">
        <f>VLOOKUP(A458,'SignalP unique values'!A:D,3,FALSE)</f>
        <v>between 22 and 23</v>
      </c>
      <c r="M458" s="30" t="str">
        <f>VLOOKUP(A458,'SignalP unique values'!A:D,4,FALSE)</f>
        <v>GDA-LHR</v>
      </c>
      <c r="N458" s="26" t="s">
        <v>5866</v>
      </c>
      <c r="O458" s="28">
        <v>-1</v>
      </c>
      <c r="P458" s="28">
        <v>-1</v>
      </c>
      <c r="Q458" s="25">
        <v>0</v>
      </c>
      <c r="R458" s="25">
        <v>0</v>
      </c>
      <c r="S458" s="28">
        <v>-1</v>
      </c>
      <c r="T458" s="28">
        <v>-1</v>
      </c>
      <c r="U458" s="25">
        <v>0</v>
      </c>
      <c r="V458" s="28">
        <v>-1</v>
      </c>
      <c r="W458" s="27">
        <v>1</v>
      </c>
      <c r="X458" s="28">
        <v>-1</v>
      </c>
      <c r="Y458" s="28">
        <v>-1</v>
      </c>
      <c r="Z458" s="28">
        <v>-1</v>
      </c>
      <c r="AA458" s="25">
        <v>0</v>
      </c>
      <c r="AB458" s="25">
        <v>0</v>
      </c>
      <c r="AC458" s="25" t="s">
        <v>7271</v>
      </c>
      <c r="AD458" s="28" t="s">
        <v>7272</v>
      </c>
      <c r="AE458" s="28" t="s">
        <v>7273</v>
      </c>
      <c r="AF458" s="25" t="s">
        <v>7274</v>
      </c>
      <c r="AG458" s="25" t="s">
        <v>7275</v>
      </c>
      <c r="AH458" s="28" t="s">
        <v>6676</v>
      </c>
      <c r="AI458" s="28" t="s">
        <v>7276</v>
      </c>
      <c r="AJ458" s="25" t="s">
        <v>7277</v>
      </c>
      <c r="AK458" s="28" t="s">
        <v>7202</v>
      </c>
      <c r="AL458" s="27" t="s">
        <v>7278</v>
      </c>
      <c r="AM458" s="28" t="s">
        <v>7279</v>
      </c>
      <c r="AN458" s="28" t="s">
        <v>6557</v>
      </c>
      <c r="AO458" s="28" t="s">
        <v>7280</v>
      </c>
      <c r="AP458" s="25" t="s">
        <v>7281</v>
      </c>
      <c r="AQ458" s="25" t="s">
        <v>7282</v>
      </c>
    </row>
    <row r="459" spans="1:43" ht="13.5" customHeight="1">
      <c r="A459" s="25" t="s">
        <v>1503</v>
      </c>
      <c r="B459" s="26" t="str">
        <f>HYPERLINK("http://flybase.org/reports/"&amp;VLOOKUP(Table3[[#This Row],[gene]],'Flybqse ID for link'!A:B,2,FALSE)&amp;".html",Table3[[#This Row],[gene]])</f>
        <v>CG8870</v>
      </c>
      <c r="C459" s="25">
        <v>4</v>
      </c>
      <c r="D459" s="25" t="str">
        <f>VLOOKUP(A459,'Flybase batch'!$A:$E,2,FALSE)</f>
        <v>-</v>
      </c>
      <c r="E459" s="25">
        <f>COUNTIF('Genes Expressed in larvae only'!A:A,Table3[[#This Row],[gene]])</f>
        <v>0</v>
      </c>
      <c r="F459" s="35" t="str">
        <f>VLOOKUP(A459,'Flybase batch'!$A:$E,3,FALSE)</f>
        <v>proteolysis</v>
      </c>
      <c r="G459" s="35" t="str">
        <f>VLOOKUP(A459,'Flybase batch'!$A:$E,4,FALSE)</f>
        <v>-</v>
      </c>
      <c r="H459" s="35" t="s">
        <v>13531</v>
      </c>
      <c r="I459" s="35" t="s">
        <v>15321</v>
      </c>
      <c r="J459" s="35" t="s">
        <v>13798</v>
      </c>
      <c r="K459" s="30" t="str">
        <f>VLOOKUP(A459,'SignalP unique values'!A:D,2,FALSE)</f>
        <v>Y</v>
      </c>
      <c r="L459" s="30" t="str">
        <f>VLOOKUP(A459,'SignalP unique values'!A:D,3,FALSE)</f>
        <v>between 23 and 24</v>
      </c>
      <c r="M459" s="30" t="str">
        <f>VLOOKUP(A459,'SignalP unique values'!A:D,4,FALSE)</f>
        <v>SNG-AGC</v>
      </c>
      <c r="N459" s="26" t="s">
        <v>6062</v>
      </c>
      <c r="O459" s="28">
        <v>-1</v>
      </c>
      <c r="P459" s="25">
        <v>0</v>
      </c>
      <c r="Q459" s="27">
        <v>1</v>
      </c>
      <c r="R459" s="25">
        <v>0</v>
      </c>
      <c r="S459" s="27">
        <v>1</v>
      </c>
      <c r="T459" s="28">
        <v>-1</v>
      </c>
      <c r="U459" s="28">
        <v>-1</v>
      </c>
      <c r="V459" s="27">
        <v>1</v>
      </c>
      <c r="W459" s="25">
        <v>0</v>
      </c>
      <c r="X459" s="25">
        <v>0</v>
      </c>
      <c r="Y459" s="25">
        <v>0</v>
      </c>
      <c r="Z459" s="25">
        <v>0</v>
      </c>
      <c r="AA459" s="25">
        <v>0</v>
      </c>
      <c r="AB459" s="25">
        <v>0</v>
      </c>
      <c r="AC459" s="25" t="s">
        <v>6637</v>
      </c>
      <c r="AD459" s="28" t="s">
        <v>7010</v>
      </c>
      <c r="AE459" s="25" t="s">
        <v>12698</v>
      </c>
      <c r="AF459" s="27" t="s">
        <v>9325</v>
      </c>
      <c r="AG459" s="25" t="s">
        <v>9024</v>
      </c>
      <c r="AH459" s="27" t="s">
        <v>12699</v>
      </c>
      <c r="AI459" s="28" t="s">
        <v>11525</v>
      </c>
      <c r="AJ459" s="28" t="s">
        <v>6697</v>
      </c>
      <c r="AK459" s="27" t="s">
        <v>12700</v>
      </c>
      <c r="AL459" s="25" t="s">
        <v>9321</v>
      </c>
      <c r="AM459" s="25" t="s">
        <v>12701</v>
      </c>
      <c r="AN459" s="25" t="s">
        <v>12702</v>
      </c>
      <c r="AO459" s="25" t="s">
        <v>9128</v>
      </c>
      <c r="AP459" s="25" t="s">
        <v>12703</v>
      </c>
      <c r="AQ459" s="25" t="s">
        <v>12704</v>
      </c>
    </row>
    <row r="460" spans="1:43" ht="13.5" customHeight="1">
      <c r="A460" s="25" t="s">
        <v>1107</v>
      </c>
      <c r="B460" s="26" t="str">
        <f>HYPERLINK("http://flybase.org/reports/"&amp;VLOOKUP(Table3[[#This Row],[gene]],'Flybqse ID for link'!A:B,2,FALSE)&amp;".html",Table3[[#This Row],[gene]])</f>
        <v>CG16705</v>
      </c>
      <c r="C460" s="25">
        <v>4</v>
      </c>
      <c r="D460" s="25" t="str">
        <f>VLOOKUP(A460,'Flybase batch'!$A:$E,2,FALSE)</f>
        <v>Spatzle-Processing Enzyme</v>
      </c>
      <c r="E460" s="25">
        <f>COUNTIF('Genes Expressed in larvae only'!A:A,Table3[[#This Row],[gene]])</f>
        <v>0</v>
      </c>
      <c r="F460" s="35" t="str">
        <f>VLOOKUP(A460,'Flybase batch'!$A:$E,3,FALSE)</f>
        <v>proteolysis innate immune response defense response to Gram-positive bacterium defense response to Gram-negative bacterium defense response to fungus Toll signaling pathway positive regulation of biosynthetic process of antibacterial peptides active against Gram-negative bacteria zymogen activation positive regulation of Toll signaling pathway defense response humoral immune response proteolysis</v>
      </c>
      <c r="G460" s="35" t="str">
        <f>VLOOKUP(A460,'Flybase batch'!$A:$E,4,FALSE)</f>
        <v>-</v>
      </c>
      <c r="H460" s="35" t="s">
        <v>13531</v>
      </c>
      <c r="I460" s="35" t="s">
        <v>15321</v>
      </c>
      <c r="J460" s="35" t="s">
        <v>13795</v>
      </c>
      <c r="K460" s="30" t="str">
        <f>VLOOKUP(A460,'SignalP unique values'!A:D,2,FALSE)</f>
        <v>Y</v>
      </c>
      <c r="L460" s="30" t="str">
        <f>VLOOKUP(A460,'SignalP unique values'!A:D,3,FALSE)</f>
        <v>between 27 and 28</v>
      </c>
      <c r="M460" s="30" t="str">
        <f>VLOOKUP(A460,'SignalP unique values'!A:D,4,FALSE)</f>
        <v>SDA-AEI</v>
      </c>
      <c r="N460" s="26" t="s">
        <v>6155</v>
      </c>
      <c r="O460" s="28">
        <v>-1</v>
      </c>
      <c r="P460" s="27">
        <v>1</v>
      </c>
      <c r="Q460" s="27">
        <v>1</v>
      </c>
      <c r="R460" s="28">
        <v>-1</v>
      </c>
      <c r="S460" s="27">
        <v>1</v>
      </c>
      <c r="T460" s="28">
        <v>-1</v>
      </c>
      <c r="U460" s="28">
        <v>-1</v>
      </c>
      <c r="V460" s="28">
        <v>-1</v>
      </c>
      <c r="W460" s="28">
        <v>-1</v>
      </c>
      <c r="X460" s="28">
        <v>-1</v>
      </c>
      <c r="Y460" s="27">
        <v>1</v>
      </c>
      <c r="Z460" s="28">
        <v>-1</v>
      </c>
      <c r="AA460" s="27">
        <v>1</v>
      </c>
      <c r="AB460" s="28">
        <v>-1</v>
      </c>
      <c r="AC460" s="25" t="s">
        <v>8454</v>
      </c>
      <c r="AD460" s="28" t="s">
        <v>8455</v>
      </c>
      <c r="AE460" s="27" t="s">
        <v>8456</v>
      </c>
      <c r="AF460" s="27" t="s">
        <v>8457</v>
      </c>
      <c r="AG460" s="28" t="s">
        <v>6471</v>
      </c>
      <c r="AH460" s="27" t="s">
        <v>8458</v>
      </c>
      <c r="AI460" s="28" t="s">
        <v>8459</v>
      </c>
      <c r="AJ460" s="28" t="s">
        <v>6453</v>
      </c>
      <c r="AK460" s="28" t="s">
        <v>8460</v>
      </c>
      <c r="AL460" s="28" t="s">
        <v>6430</v>
      </c>
      <c r="AM460" s="28" t="s">
        <v>8461</v>
      </c>
      <c r="AN460" s="27" t="s">
        <v>8462</v>
      </c>
      <c r="AO460" s="28" t="s">
        <v>8463</v>
      </c>
      <c r="AP460" s="27" t="s">
        <v>8464</v>
      </c>
      <c r="AQ460" s="28" t="s">
        <v>8465</v>
      </c>
    </row>
    <row r="461" spans="1:43" ht="13.5" customHeight="1">
      <c r="A461" s="25" t="s">
        <v>1267</v>
      </c>
      <c r="B461" s="26" t="str">
        <f>HYPERLINK("http://flybase.org/reports/"&amp;VLOOKUP(Table3[[#This Row],[gene]],'Flybqse ID for link'!A:B,2,FALSE)&amp;".html",Table3[[#This Row],[gene]])</f>
        <v>CG31266</v>
      </c>
      <c r="C461" s="25">
        <v>4</v>
      </c>
      <c r="D461" s="25" t="str">
        <f>VLOOKUP(A461,'Flybase batch'!$A:$E,2,FALSE)</f>
        <v>-</v>
      </c>
      <c r="E461" s="25">
        <f>COUNTIF('Genes Expressed in larvae only'!A:A,Table3[[#This Row],[gene]])</f>
        <v>0</v>
      </c>
      <c r="F461" s="35" t="str">
        <f>VLOOKUP(A461,'Flybase batch'!$A:$E,3,FALSE)</f>
        <v>proteolysis</v>
      </c>
      <c r="G461" s="35" t="str">
        <f>VLOOKUP(A461,'Flybase batch'!$A:$E,4,FALSE)</f>
        <v>-</v>
      </c>
      <c r="H461" s="35" t="s">
        <v>13531</v>
      </c>
      <c r="I461" s="35" t="s">
        <v>15321</v>
      </c>
      <c r="J461" s="35" t="s">
        <v>14090</v>
      </c>
      <c r="K461" s="30" t="str">
        <f>VLOOKUP(A461,'SignalP unique values'!A:D,2,FALSE)</f>
        <v>Y</v>
      </c>
      <c r="L461" s="30" t="str">
        <f>VLOOKUP(A461,'SignalP unique values'!A:D,3,FALSE)</f>
        <v>between 24 and 25</v>
      </c>
      <c r="M461" s="30" t="str">
        <f>VLOOKUP(A461,'SignalP unique values'!A:D,4,FALSE)</f>
        <v>TEA-MRM</v>
      </c>
      <c r="N461" s="26" t="s">
        <v>6088</v>
      </c>
      <c r="O461" s="28">
        <v>-1</v>
      </c>
      <c r="P461" s="28">
        <v>-1</v>
      </c>
      <c r="Q461" s="28">
        <v>-1</v>
      </c>
      <c r="R461" s="27">
        <v>1</v>
      </c>
      <c r="S461" s="27">
        <v>1</v>
      </c>
      <c r="T461" s="28">
        <v>-1</v>
      </c>
      <c r="U461" s="28">
        <v>-1</v>
      </c>
      <c r="V461" s="28">
        <v>-1</v>
      </c>
      <c r="W461" s="28">
        <v>-1</v>
      </c>
      <c r="X461" s="28">
        <v>-1</v>
      </c>
      <c r="Y461" s="28">
        <v>-1</v>
      </c>
      <c r="Z461" s="28">
        <v>-1</v>
      </c>
      <c r="AA461" s="28">
        <v>-1</v>
      </c>
      <c r="AB461" s="28">
        <v>-1</v>
      </c>
      <c r="AC461" s="25" t="s">
        <v>9609</v>
      </c>
      <c r="AD461" s="28" t="s">
        <v>6586</v>
      </c>
      <c r="AE461" s="28" t="s">
        <v>6430</v>
      </c>
      <c r="AF461" s="28" t="s">
        <v>9610</v>
      </c>
      <c r="AG461" s="27" t="s">
        <v>9611</v>
      </c>
      <c r="AH461" s="27" t="s">
        <v>9612</v>
      </c>
      <c r="AI461" s="28" t="s">
        <v>9613</v>
      </c>
      <c r="AJ461" s="28" t="s">
        <v>9614</v>
      </c>
      <c r="AK461" s="28" t="s">
        <v>6646</v>
      </c>
      <c r="AL461" s="28" t="s">
        <v>9615</v>
      </c>
      <c r="AM461" s="28" t="s">
        <v>6648</v>
      </c>
      <c r="AN461" s="28" t="s">
        <v>7387</v>
      </c>
      <c r="AO461" s="28" t="s">
        <v>6430</v>
      </c>
      <c r="AP461" s="28" t="s">
        <v>6585</v>
      </c>
      <c r="AQ461" s="28" t="s">
        <v>8250</v>
      </c>
    </row>
    <row r="462" spans="1:43" ht="13.5" customHeight="1">
      <c r="A462" s="25" t="s">
        <v>1169</v>
      </c>
      <c r="B462" s="26" t="str">
        <f>HYPERLINK("http://flybase.org/reports/"&amp;VLOOKUP(Table3[[#This Row],[gene]],'Flybqse ID for link'!A:B,2,FALSE)&amp;".html",Table3[[#This Row],[gene]])</f>
        <v>CG18477</v>
      </c>
      <c r="C462" s="25">
        <v>4</v>
      </c>
      <c r="D462" s="25" t="str">
        <f>VLOOKUP(A462,'Flybase batch'!$A:$E,2,FALSE)</f>
        <v>-</v>
      </c>
      <c r="E462" s="25">
        <f>COUNTIF('Genes Expressed in larvae only'!A:A,Table3[[#This Row],[gene]])</f>
        <v>0</v>
      </c>
      <c r="F462" s="35" t="str">
        <f>VLOOKUP(A462,'Flybase batch'!$A:$E,3,FALSE)</f>
        <v>proteolysis</v>
      </c>
      <c r="G462" s="35" t="str">
        <f>VLOOKUP(A462,'Flybase batch'!$A:$E,4,FALSE)</f>
        <v>-</v>
      </c>
      <c r="H462" s="35" t="s">
        <v>13531</v>
      </c>
      <c r="I462" s="35" t="s">
        <v>15321</v>
      </c>
      <c r="J462" s="35" t="s">
        <v>13917</v>
      </c>
      <c r="K462" s="30" t="str">
        <f>VLOOKUP(A462,'SignalP unique values'!A:D,2,FALSE)</f>
        <v>Y</v>
      </c>
      <c r="L462" s="30" t="str">
        <f>VLOOKUP(A462,'SignalP unique values'!A:D,3,FALSE)</f>
        <v>between 22 and 23</v>
      </c>
      <c r="M462" s="30" t="str">
        <f>VLOOKUP(A462,'SignalP unique values'!A:D,4,FALSE)</f>
        <v>VQA-QGQ</v>
      </c>
      <c r="N462" s="26" t="s">
        <v>5801</v>
      </c>
      <c r="O462" s="28">
        <v>-1</v>
      </c>
      <c r="P462" s="27">
        <v>1</v>
      </c>
      <c r="Q462" s="28">
        <v>-1</v>
      </c>
      <c r="R462" s="28">
        <v>-1</v>
      </c>
      <c r="S462" s="28">
        <v>-1</v>
      </c>
      <c r="T462" s="28">
        <v>-1</v>
      </c>
      <c r="U462" s="28">
        <v>-1</v>
      </c>
      <c r="V462" s="27">
        <v>1</v>
      </c>
      <c r="W462" s="25">
        <v>0</v>
      </c>
      <c r="X462" s="25">
        <v>0</v>
      </c>
      <c r="Y462" s="27">
        <v>1</v>
      </c>
      <c r="Z462" s="28">
        <v>-1</v>
      </c>
      <c r="AA462" s="27">
        <v>1</v>
      </c>
      <c r="AB462" s="25">
        <v>0</v>
      </c>
      <c r="AC462" s="25" t="s">
        <v>8933</v>
      </c>
      <c r="AD462" s="28" t="s">
        <v>7387</v>
      </c>
      <c r="AE462" s="27" t="s">
        <v>8934</v>
      </c>
      <c r="AF462" s="28" t="s">
        <v>8935</v>
      </c>
      <c r="AG462" s="28" t="s">
        <v>8862</v>
      </c>
      <c r="AH462" s="28" t="s">
        <v>8936</v>
      </c>
      <c r="AI462" s="28" t="s">
        <v>8937</v>
      </c>
      <c r="AJ462" s="28" t="s">
        <v>7994</v>
      </c>
      <c r="AK462" s="27" t="s">
        <v>8938</v>
      </c>
      <c r="AL462" s="25" t="s">
        <v>8927</v>
      </c>
      <c r="AM462" s="25" t="s">
        <v>8939</v>
      </c>
      <c r="AN462" s="27" t="s">
        <v>8940</v>
      </c>
      <c r="AO462" s="28" t="s">
        <v>6592</v>
      </c>
      <c r="AP462" s="27" t="s">
        <v>8941</v>
      </c>
      <c r="AQ462" s="25" t="s">
        <v>8942</v>
      </c>
    </row>
    <row r="463" spans="1:43" ht="13.5" customHeight="1">
      <c r="A463" s="25" t="s">
        <v>1239</v>
      </c>
      <c r="B463" s="26" t="str">
        <f>HYPERLINK("http://flybase.org/reports/"&amp;VLOOKUP(Table3[[#This Row],[gene]],'Flybqse ID for link'!A:B,2,FALSE)&amp;".html",Table3[[#This Row],[gene]])</f>
        <v>CG3066</v>
      </c>
      <c r="C463" s="25">
        <v>4</v>
      </c>
      <c r="D463" s="25" t="str">
        <f>VLOOKUP(A463,'Flybase batch'!$A:$E,2,FALSE)</f>
        <v>Serine protease 7</v>
      </c>
      <c r="E463" s="25">
        <f>COUNTIF('Genes Expressed in larvae only'!A:A,Table3[[#This Row],[gene]])</f>
        <v>0</v>
      </c>
      <c r="F463" s="35" t="str">
        <f>VLOOKUP(A463,'Flybase batch'!$A:$E,3,FALSE)</f>
        <v>melanization defense response proteolysis defense response positive regulation of melanization defense response melanization defense response proteolysis</v>
      </c>
      <c r="G463" s="35" t="str">
        <f>VLOOKUP(A463,'Flybase batch'!$A:$E,4,FALSE)</f>
        <v>extracellular region</v>
      </c>
      <c r="H463" s="35" t="s">
        <v>13631</v>
      </c>
      <c r="I463" s="35" t="e">
        <v>#N/A</v>
      </c>
      <c r="J463" s="35" t="s">
        <v>13795</v>
      </c>
      <c r="K463" s="30" t="str">
        <f>VLOOKUP(A463,'SignalP unique values'!A:D,2,FALSE)</f>
        <v>Y</v>
      </c>
      <c r="L463" s="30" t="str">
        <f>VLOOKUP(A463,'SignalP unique values'!A:D,3,FALSE)</f>
        <v>between 27 and 28</v>
      </c>
      <c r="M463" s="30" t="str">
        <f>VLOOKUP(A463,'SignalP unique values'!A:D,4,FALSE)</f>
        <v>VAA-QGS</v>
      </c>
      <c r="N463" s="26" t="s">
        <v>5875</v>
      </c>
      <c r="O463" s="28">
        <v>-1</v>
      </c>
      <c r="P463" s="27">
        <v>1</v>
      </c>
      <c r="Q463" s="27">
        <v>1</v>
      </c>
      <c r="R463" s="28">
        <v>-1</v>
      </c>
      <c r="S463" s="27">
        <v>1</v>
      </c>
      <c r="T463" s="28">
        <v>-1</v>
      </c>
      <c r="U463" s="25">
        <v>0</v>
      </c>
      <c r="V463" s="28">
        <v>-1</v>
      </c>
      <c r="W463" s="28">
        <v>-1</v>
      </c>
      <c r="X463" s="28">
        <v>-1</v>
      </c>
      <c r="Y463" s="27">
        <v>1</v>
      </c>
      <c r="Z463" s="28">
        <v>-1</v>
      </c>
      <c r="AA463" s="27">
        <v>1</v>
      </c>
      <c r="AB463" s="25">
        <v>0</v>
      </c>
      <c r="AC463" s="25" t="s">
        <v>9414</v>
      </c>
      <c r="AD463" s="28" t="s">
        <v>9415</v>
      </c>
      <c r="AE463" s="27" t="s">
        <v>9416</v>
      </c>
      <c r="AF463" s="27" t="s">
        <v>9417</v>
      </c>
      <c r="AG463" s="28" t="s">
        <v>9418</v>
      </c>
      <c r="AH463" s="27" t="s">
        <v>9419</v>
      </c>
      <c r="AI463" s="28" t="s">
        <v>9420</v>
      </c>
      <c r="AJ463" s="25" t="s">
        <v>9421</v>
      </c>
      <c r="AK463" s="28" t="s">
        <v>9422</v>
      </c>
      <c r="AL463" s="28" t="s">
        <v>9423</v>
      </c>
      <c r="AM463" s="28" t="s">
        <v>9424</v>
      </c>
      <c r="AN463" s="27" t="s">
        <v>9425</v>
      </c>
      <c r="AO463" s="28" t="s">
        <v>9426</v>
      </c>
      <c r="AP463" s="27" t="s">
        <v>9427</v>
      </c>
      <c r="AQ463" s="25" t="s">
        <v>9428</v>
      </c>
    </row>
    <row r="464" spans="1:43" ht="13.5" customHeight="1">
      <c r="A464" s="25" t="s">
        <v>1412</v>
      </c>
      <c r="B464" s="26" t="str">
        <f>HYPERLINK("http://flybase.org/reports/"&amp;VLOOKUP(Table3[[#This Row],[gene]],'Flybqse ID for link'!A:B,2,FALSE)&amp;".html",Table3[[#This Row],[gene]])</f>
        <v>CG5909</v>
      </c>
      <c r="C464" s="25">
        <v>4</v>
      </c>
      <c r="D464" s="25" t="str">
        <f>VLOOKUP(A464,'Flybase batch'!$A:$E,2,FALSE)</f>
        <v>-</v>
      </c>
      <c r="E464" s="25">
        <f>COUNTIF('Genes Expressed in larvae only'!A:A,Table3[[#This Row],[gene]])</f>
        <v>0</v>
      </c>
      <c r="F464" s="35" t="str">
        <f>VLOOKUP(A464,'Flybase batch'!$A:$E,3,FALSE)</f>
        <v>proteolysis</v>
      </c>
      <c r="G464" s="35" t="str">
        <f>VLOOKUP(A464,'Flybase batch'!$A:$E,4,FALSE)</f>
        <v>-</v>
      </c>
      <c r="H464" s="35" t="s">
        <v>13531</v>
      </c>
      <c r="I464" s="35" t="s">
        <v>15321</v>
      </c>
      <c r="J464" s="35" t="s">
        <v>13795</v>
      </c>
      <c r="K464" s="30" t="str">
        <f>VLOOKUP(A464,'SignalP unique values'!A:D,2,FALSE)</f>
        <v>Y</v>
      </c>
      <c r="L464" s="30" t="str">
        <f>VLOOKUP(A464,'SignalP unique values'!A:D,3,FALSE)</f>
        <v>between 21 and 22</v>
      </c>
      <c r="M464" s="30" t="str">
        <f>VLOOKUP(A464,'SignalP unique values'!A:D,4,FALSE)</f>
        <v>VIS-QSS</v>
      </c>
      <c r="N464" s="26" t="s">
        <v>6375</v>
      </c>
      <c r="O464" s="28">
        <v>-1</v>
      </c>
      <c r="P464" s="27">
        <v>1</v>
      </c>
      <c r="Q464" s="27">
        <v>1</v>
      </c>
      <c r="R464" s="28">
        <v>-1</v>
      </c>
      <c r="S464" s="25">
        <v>0</v>
      </c>
      <c r="T464" s="28">
        <v>-1</v>
      </c>
      <c r="U464" s="28">
        <v>-1</v>
      </c>
      <c r="V464" s="28">
        <v>-1</v>
      </c>
      <c r="W464" s="28">
        <v>-1</v>
      </c>
      <c r="X464" s="28">
        <v>-1</v>
      </c>
      <c r="Y464" s="28">
        <v>-1</v>
      </c>
      <c r="Z464" s="28">
        <v>-1</v>
      </c>
      <c r="AA464" s="27">
        <v>1</v>
      </c>
      <c r="AB464" s="28">
        <v>-1</v>
      </c>
      <c r="AC464" s="25" t="s">
        <v>11421</v>
      </c>
      <c r="AD464" s="28" t="s">
        <v>8206</v>
      </c>
      <c r="AE464" s="27" t="s">
        <v>11422</v>
      </c>
      <c r="AF464" s="27" t="s">
        <v>11423</v>
      </c>
      <c r="AG464" s="28" t="s">
        <v>6647</v>
      </c>
      <c r="AH464" s="25" t="s">
        <v>11424</v>
      </c>
      <c r="AI464" s="28" t="s">
        <v>11425</v>
      </c>
      <c r="AJ464" s="28" t="s">
        <v>6586</v>
      </c>
      <c r="AK464" s="28" t="s">
        <v>7050</v>
      </c>
      <c r="AL464" s="28" t="s">
        <v>7387</v>
      </c>
      <c r="AM464" s="28" t="s">
        <v>8405</v>
      </c>
      <c r="AN464" s="28" t="s">
        <v>6715</v>
      </c>
      <c r="AO464" s="28" t="s">
        <v>7385</v>
      </c>
      <c r="AP464" s="27" t="s">
        <v>11426</v>
      </c>
      <c r="AQ464" s="28" t="s">
        <v>7179</v>
      </c>
    </row>
    <row r="465" spans="1:43" ht="13.5" customHeight="1">
      <c r="A465" s="25" t="s">
        <v>1515</v>
      </c>
      <c r="B465" s="26" t="str">
        <f>HYPERLINK("http://flybase.org/reports/"&amp;VLOOKUP(Table3[[#This Row],[gene]],'Flybqse ID for link'!A:B,2,FALSE)&amp;".html",Table3[[#This Row],[gene]])</f>
        <v>CG9372</v>
      </c>
      <c r="C465" s="25">
        <v>4</v>
      </c>
      <c r="D465" s="25" t="str">
        <f>VLOOKUP(A465,'Flybase batch'!$A:$E,2,FALSE)</f>
        <v>-</v>
      </c>
      <c r="E465" s="25">
        <f>COUNTIF('Genes Expressed in larvae only'!A:A,Table3[[#This Row],[gene]])</f>
        <v>0</v>
      </c>
      <c r="F465" s="35" t="str">
        <f>VLOOKUP(A465,'Flybase batch'!$A:$E,3,FALSE)</f>
        <v>proteolysis neuron projection morphogenesis proteolysis</v>
      </c>
      <c r="G465" s="35" t="str">
        <f>VLOOKUP(A465,'Flybase batch'!$A:$E,4,FALSE)</f>
        <v>-</v>
      </c>
      <c r="H465" s="35" t="s">
        <v>13621</v>
      </c>
      <c r="I465" s="35" t="s">
        <v>15332</v>
      </c>
      <c r="J465" s="35" t="s">
        <v>13795</v>
      </c>
      <c r="K465" s="30" t="str">
        <f>VLOOKUP(A465,'SignalP unique values'!A:D,2,FALSE)</f>
        <v>Y</v>
      </c>
      <c r="L465" s="30" t="str">
        <f>VLOOKUP(A465,'SignalP unique values'!A:D,3,FALSE)</f>
        <v>between 21 and 22</v>
      </c>
      <c r="M465" s="30" t="str">
        <f>VLOOKUP(A465,'SignalP unique values'!A:D,4,FALSE)</f>
        <v>TIA-KTV</v>
      </c>
      <c r="N465" s="26" t="s">
        <v>5980</v>
      </c>
      <c r="O465" s="28">
        <v>-1</v>
      </c>
      <c r="P465" s="27">
        <v>1</v>
      </c>
      <c r="Q465" s="28">
        <v>-1</v>
      </c>
      <c r="R465" s="28">
        <v>-1</v>
      </c>
      <c r="S465" s="28">
        <v>-1</v>
      </c>
      <c r="T465" s="28">
        <v>-1</v>
      </c>
      <c r="U465" s="28">
        <v>-1</v>
      </c>
      <c r="V465" s="28">
        <v>-1</v>
      </c>
      <c r="W465" s="28">
        <v>-1</v>
      </c>
      <c r="X465" s="28">
        <v>-1</v>
      </c>
      <c r="Y465" s="28">
        <v>-1</v>
      </c>
      <c r="Z465" s="28">
        <v>-1</v>
      </c>
      <c r="AA465" s="27">
        <v>1</v>
      </c>
      <c r="AB465" s="28">
        <v>-1</v>
      </c>
      <c r="AC465" s="25" t="s">
        <v>12870</v>
      </c>
      <c r="AD465" s="28" t="s">
        <v>12871</v>
      </c>
      <c r="AE465" s="27" t="s">
        <v>12872</v>
      </c>
      <c r="AF465" s="28" t="s">
        <v>12873</v>
      </c>
      <c r="AG465" s="28" t="s">
        <v>12874</v>
      </c>
      <c r="AH465" s="28" t="s">
        <v>12875</v>
      </c>
      <c r="AI465" s="28" t="s">
        <v>12876</v>
      </c>
      <c r="AJ465" s="28" t="s">
        <v>7276</v>
      </c>
      <c r="AK465" s="28" t="s">
        <v>12877</v>
      </c>
      <c r="AL465" s="28" t="s">
        <v>12878</v>
      </c>
      <c r="AM465" s="28" t="s">
        <v>11394</v>
      </c>
      <c r="AN465" s="28" t="s">
        <v>12879</v>
      </c>
      <c r="AO465" s="28" t="s">
        <v>12880</v>
      </c>
      <c r="AP465" s="27" t="s">
        <v>12881</v>
      </c>
      <c r="AQ465" s="28" t="s">
        <v>12882</v>
      </c>
    </row>
    <row r="466" spans="1:43" ht="13.5" customHeight="1">
      <c r="A466" s="25" t="s">
        <v>1530</v>
      </c>
      <c r="B466" s="26" t="str">
        <f>HYPERLINK("http://flybase.org/reports/"&amp;VLOOKUP(Table3[[#This Row],[gene]],'Flybqse ID for link'!A:B,2,FALSE)&amp;".html",Table3[[#This Row],[gene]])</f>
        <v>CG9675</v>
      </c>
      <c r="C466" s="25">
        <v>4</v>
      </c>
      <c r="D466" s="25" t="str">
        <f>VLOOKUP(A466,'Flybase batch'!$A:$E,2,FALSE)</f>
        <v>spheroide</v>
      </c>
      <c r="E466" s="25">
        <f>COUNTIF('Genes Expressed in larvae only'!A:A,Table3[[#This Row],[gene]])</f>
        <v>0</v>
      </c>
      <c r="F466" s="35" t="str">
        <f>VLOOKUP(A466,'Flybase batch'!$A:$E,3,FALSE)</f>
        <v>innate immune response defense response to Gram-positive bacterium defense response to fungus positive regulation of Toll signaling pathway proteolysis</v>
      </c>
      <c r="G466" s="35" t="str">
        <f>VLOOKUP(A466,'Flybase batch'!$A:$E,4,FALSE)</f>
        <v>-</v>
      </c>
      <c r="H466" s="35" t="s">
        <v>13531</v>
      </c>
      <c r="I466" s="35" t="s">
        <v>15321</v>
      </c>
      <c r="J466" s="35" t="s">
        <v>14090</v>
      </c>
      <c r="K466" s="30" t="str">
        <f>VLOOKUP(A466,'SignalP unique values'!A:D,2,FALSE)</f>
        <v>Y</v>
      </c>
      <c r="L466" s="30" t="str">
        <f>VLOOKUP(A466,'SignalP unique values'!A:D,3,FALSE)</f>
        <v>between 22 and 23</v>
      </c>
      <c r="M466" s="30" t="str">
        <f>VLOOKUP(A466,'SignalP unique values'!A:D,4,FALSE)</f>
        <v>CHA-QGR</v>
      </c>
      <c r="N466" s="26" t="s">
        <v>5798</v>
      </c>
      <c r="O466" s="28">
        <v>-1</v>
      </c>
      <c r="P466" s="28">
        <v>-1</v>
      </c>
      <c r="Q466" s="28">
        <v>-1</v>
      </c>
      <c r="R466" s="27">
        <v>1</v>
      </c>
      <c r="S466" s="27">
        <v>1</v>
      </c>
      <c r="T466" s="28">
        <v>-1</v>
      </c>
      <c r="U466" s="28">
        <v>-1</v>
      </c>
      <c r="V466" s="28">
        <v>-1</v>
      </c>
      <c r="W466" s="28">
        <v>-1</v>
      </c>
      <c r="X466" s="28">
        <v>-1</v>
      </c>
      <c r="Y466" s="28">
        <v>-1</v>
      </c>
      <c r="Z466" s="28">
        <v>-1</v>
      </c>
      <c r="AA466" s="28">
        <v>-1</v>
      </c>
      <c r="AB466" s="28">
        <v>-1</v>
      </c>
      <c r="AC466" s="25" t="s">
        <v>13038</v>
      </c>
      <c r="AD466" s="28" t="s">
        <v>7009</v>
      </c>
      <c r="AE466" s="28" t="s">
        <v>6930</v>
      </c>
      <c r="AF466" s="28" t="s">
        <v>10068</v>
      </c>
      <c r="AG466" s="27" t="s">
        <v>13039</v>
      </c>
      <c r="AH466" s="27" t="s">
        <v>13040</v>
      </c>
      <c r="AI466" s="28" t="s">
        <v>13041</v>
      </c>
      <c r="AJ466" s="28" t="s">
        <v>6427</v>
      </c>
      <c r="AK466" s="28" t="s">
        <v>6453</v>
      </c>
      <c r="AL466" s="28" t="s">
        <v>7178</v>
      </c>
      <c r="AM466" s="28" t="s">
        <v>7058</v>
      </c>
      <c r="AN466" s="28" t="s">
        <v>9670</v>
      </c>
      <c r="AO466" s="28" t="s">
        <v>9620</v>
      </c>
      <c r="AP466" s="28" t="s">
        <v>7130</v>
      </c>
      <c r="AQ466" s="28" t="s">
        <v>7255</v>
      </c>
    </row>
    <row r="467" spans="1:43" ht="13.5" customHeight="1">
      <c r="A467" s="25" t="s">
        <v>1142</v>
      </c>
      <c r="B467" s="26" t="str">
        <f>HYPERLINK("http://flybase.org/reports/"&amp;VLOOKUP(Table3[[#This Row],[gene]],'Flybqse ID for link'!A:B,2,FALSE)&amp;".html",Table3[[#This Row],[gene]])</f>
        <v>CG17477</v>
      </c>
      <c r="C467" s="25">
        <v>4</v>
      </c>
      <c r="D467" s="25" t="str">
        <f>VLOOKUP(A467,'Flybase batch'!$A:$E,2,FALSE)</f>
        <v>-</v>
      </c>
      <c r="E467" s="25">
        <f>COUNTIF('Genes Expressed in larvae only'!A:A,Table3[[#This Row],[gene]])</f>
        <v>0</v>
      </c>
      <c r="F467" s="35" t="str">
        <f>VLOOKUP(A467,'Flybase batch'!$A:$E,3,FALSE)</f>
        <v>proteolysis</v>
      </c>
      <c r="G467" s="35" t="str">
        <f>VLOOKUP(A467,'Flybase batch'!$A:$E,4,FALSE)</f>
        <v>-</v>
      </c>
      <c r="H467" s="35" t="s">
        <v>13530</v>
      </c>
      <c r="I467" s="35" t="s">
        <v>15321</v>
      </c>
      <c r="J467" s="35" t="s">
        <v>14090</v>
      </c>
      <c r="K467" s="30" t="str">
        <f>VLOOKUP(A467,'SignalP unique values'!A:D,2,FALSE)</f>
        <v>Y</v>
      </c>
      <c r="L467" s="30" t="str">
        <f>VLOOKUP(A467,'SignalP unique values'!A:D,3,FALSE)</f>
        <v>between 22 and 23</v>
      </c>
      <c r="M467" s="30" t="str">
        <f>VLOOKUP(A467,'SignalP unique values'!A:D,4,FALSE)</f>
        <v>LLA-LEH</v>
      </c>
      <c r="N467" s="26" t="s">
        <v>6351</v>
      </c>
      <c r="O467" s="28">
        <v>-1</v>
      </c>
      <c r="P467" s="28">
        <v>-1</v>
      </c>
      <c r="Q467" s="28">
        <v>-1</v>
      </c>
      <c r="R467" s="27">
        <v>1</v>
      </c>
      <c r="S467" s="27">
        <v>1</v>
      </c>
      <c r="T467" s="28">
        <v>-1</v>
      </c>
      <c r="U467" s="28">
        <v>-1</v>
      </c>
      <c r="V467" s="28">
        <v>-1</v>
      </c>
      <c r="W467" s="28">
        <v>-1</v>
      </c>
      <c r="X467" s="28">
        <v>-1</v>
      </c>
      <c r="Y467" s="28">
        <v>-1</v>
      </c>
      <c r="Z467" s="28">
        <v>-1</v>
      </c>
      <c r="AA467" s="28">
        <v>-1</v>
      </c>
      <c r="AB467" s="25">
        <v>0</v>
      </c>
      <c r="AC467" s="25" t="s">
        <v>8731</v>
      </c>
      <c r="AD467" s="28" t="s">
        <v>8732</v>
      </c>
      <c r="AE467" s="28" t="s">
        <v>7062</v>
      </c>
      <c r="AF467" s="28" t="s">
        <v>7741</v>
      </c>
      <c r="AG467" s="27" t="s">
        <v>8733</v>
      </c>
      <c r="AH467" s="27" t="s">
        <v>8734</v>
      </c>
      <c r="AI467" s="28" t="s">
        <v>8735</v>
      </c>
      <c r="AJ467" s="28" t="s">
        <v>7530</v>
      </c>
      <c r="AK467" s="28" t="s">
        <v>8736</v>
      </c>
      <c r="AL467" s="28" t="s">
        <v>8737</v>
      </c>
      <c r="AM467" s="28" t="s">
        <v>7299</v>
      </c>
      <c r="AN467" s="28" t="s">
        <v>7928</v>
      </c>
      <c r="AO467" s="28" t="s">
        <v>7784</v>
      </c>
      <c r="AP467" s="28" t="s">
        <v>8738</v>
      </c>
      <c r="AQ467" s="25" t="s">
        <v>8739</v>
      </c>
    </row>
    <row r="468" spans="1:43" ht="13.5" customHeight="1">
      <c r="A468" s="25" t="s">
        <v>1146</v>
      </c>
      <c r="B468" s="26" t="str">
        <f>HYPERLINK("http://flybase.org/reports/"&amp;VLOOKUP(Table3[[#This Row],[gene]],'Flybqse ID for link'!A:B,2,FALSE)&amp;".html",Table3[[#This Row],[gene]])</f>
        <v>CG17572</v>
      </c>
      <c r="C468" s="25">
        <v>4</v>
      </c>
      <c r="D468" s="25" t="str">
        <f>VLOOKUP(A468,'Flybase batch'!$A:$E,2,FALSE)</f>
        <v>-</v>
      </c>
      <c r="E468" s="25">
        <f>COUNTIF('Genes Expressed in larvae only'!A:A,Table3[[#This Row],[gene]])</f>
        <v>0</v>
      </c>
      <c r="F468" s="35" t="str">
        <f>VLOOKUP(A468,'Flybase batch'!$A:$E,3,FALSE)</f>
        <v>proteolysis</v>
      </c>
      <c r="G468" s="35" t="str">
        <f>VLOOKUP(A468,'Flybase batch'!$A:$E,4,FALSE)</f>
        <v>-</v>
      </c>
      <c r="H468" s="35" t="s">
        <v>13531</v>
      </c>
      <c r="I468" s="35" t="s">
        <v>15321</v>
      </c>
      <c r="J468" s="35" t="s">
        <v>13917</v>
      </c>
      <c r="K468" s="30" t="str">
        <f>VLOOKUP(A468,'SignalP unique values'!A:D,2,FALSE)</f>
        <v>Y</v>
      </c>
      <c r="L468" s="30" t="str">
        <f>VLOOKUP(A468,'SignalP unique values'!A:D,3,FALSE)</f>
        <v>between 19 and 20</v>
      </c>
      <c r="M468" s="30" t="str">
        <f>VLOOKUP(A468,'SignalP unique values'!A:D,4,FALSE)</f>
        <v>VRA-ESG</v>
      </c>
      <c r="N468" s="26" t="s">
        <v>5851</v>
      </c>
      <c r="O468" s="28">
        <v>-1</v>
      </c>
      <c r="P468" s="27">
        <v>1</v>
      </c>
      <c r="Q468" s="28">
        <v>-1</v>
      </c>
      <c r="R468" s="25">
        <v>0</v>
      </c>
      <c r="S468" s="28">
        <v>-1</v>
      </c>
      <c r="T468" s="28">
        <v>-1</v>
      </c>
      <c r="U468" s="28">
        <v>-1</v>
      </c>
      <c r="V468" s="28">
        <v>-1</v>
      </c>
      <c r="W468" s="28">
        <v>-1</v>
      </c>
      <c r="X468" s="28">
        <v>-1</v>
      </c>
      <c r="Y468" s="28">
        <v>-1</v>
      </c>
      <c r="Z468" s="28">
        <v>-1</v>
      </c>
      <c r="AA468" s="25">
        <v>0</v>
      </c>
      <c r="AB468" s="28">
        <v>-1</v>
      </c>
      <c r="AC468" s="25" t="s">
        <v>8740</v>
      </c>
      <c r="AD468" s="28" t="s">
        <v>6477</v>
      </c>
      <c r="AE468" s="27" t="s">
        <v>8741</v>
      </c>
      <c r="AF468" s="28" t="s">
        <v>7226</v>
      </c>
      <c r="AG468" s="25" t="s">
        <v>8742</v>
      </c>
      <c r="AH468" s="28" t="s">
        <v>7608</v>
      </c>
      <c r="AI468" s="28" t="s">
        <v>6556</v>
      </c>
      <c r="AJ468" s="28" t="s">
        <v>6581</v>
      </c>
      <c r="AK468" s="28" t="s">
        <v>8743</v>
      </c>
      <c r="AL468" s="28" t="s">
        <v>7644</v>
      </c>
      <c r="AM468" s="28" t="s">
        <v>8345</v>
      </c>
      <c r="AN468" s="28" t="s">
        <v>8744</v>
      </c>
      <c r="AO468" s="28" t="s">
        <v>7106</v>
      </c>
      <c r="AP468" s="25" t="s">
        <v>8745</v>
      </c>
      <c r="AQ468" s="28" t="s">
        <v>8746</v>
      </c>
    </row>
    <row r="469" spans="1:43" ht="13.5" customHeight="1">
      <c r="A469" s="25" t="s">
        <v>1473</v>
      </c>
      <c r="B469" s="26" t="str">
        <f>HYPERLINK("http://flybase.org/reports/"&amp;VLOOKUP(Table3[[#This Row],[gene]],'Flybqse ID for link'!A:B,2,FALSE)&amp;".html",Table3[[#This Row],[gene]])</f>
        <v>CG7996</v>
      </c>
      <c r="C469" s="25">
        <v>4</v>
      </c>
      <c r="D469" s="25" t="str">
        <f>VLOOKUP(A469,'Flybase batch'!$A:$E,2,FALSE)</f>
        <v>snake</v>
      </c>
      <c r="E469" s="25">
        <f>COUNTIF('Genes Expressed in larvae only'!A:A,Table3[[#This Row],[gene]])</f>
        <v>0</v>
      </c>
      <c r="F469" s="35" t="str">
        <f>VLOOKUP(A469,'Flybase batch'!$A:$E,3,FALSE)</f>
        <v>dorsal/ventral axis specification Toll signaling pathway maternal specification of dorsal/ventral axis, oocyte, germ-line encoded protein processing proteolysis dorsal/ventral axis specification Toll signaling pathway proteolysis Toll signaling pathway proteolysis</v>
      </c>
      <c r="G469" s="35" t="str">
        <f>VLOOKUP(A469,'Flybase batch'!$A:$E,4,FALSE)</f>
        <v>extracellular region</v>
      </c>
      <c r="H469" s="35" t="s">
        <v>13715</v>
      </c>
      <c r="I469" s="35" t="e">
        <v>#N/A</v>
      </c>
      <c r="J469" s="35" t="s">
        <v>13795</v>
      </c>
      <c r="K469" s="30" t="str">
        <f>VLOOKUP(A469,'SignalP unique values'!A:D,2,FALSE)</f>
        <v>Y</v>
      </c>
      <c r="L469" s="30" t="str">
        <f>VLOOKUP(A469,'SignalP unique values'!A:D,3,FALSE)</f>
        <v>between 27 and 28</v>
      </c>
      <c r="M469" s="30" t="str">
        <f>VLOOKUP(A469,'SignalP unique values'!A:D,4,FALSE)</f>
        <v>LEA-LDA</v>
      </c>
      <c r="N469" s="26" t="s">
        <v>5803</v>
      </c>
      <c r="O469" s="28">
        <v>-1</v>
      </c>
      <c r="P469" s="28">
        <v>-1</v>
      </c>
      <c r="Q469" s="28">
        <v>-1</v>
      </c>
      <c r="R469" s="28">
        <v>-1</v>
      </c>
      <c r="S469" s="28">
        <v>-1</v>
      </c>
      <c r="T469" s="28">
        <v>-1</v>
      </c>
      <c r="U469" s="27">
        <v>1</v>
      </c>
      <c r="V469" s="28">
        <v>-1</v>
      </c>
      <c r="W469" s="28">
        <v>-1</v>
      </c>
      <c r="X469" s="28">
        <v>-1</v>
      </c>
      <c r="Y469" s="28">
        <v>-1</v>
      </c>
      <c r="Z469" s="28">
        <v>-1</v>
      </c>
      <c r="AA469" s="25">
        <v>0</v>
      </c>
      <c r="AB469" s="28">
        <v>-1</v>
      </c>
      <c r="AC469" s="25" t="s">
        <v>8079</v>
      </c>
      <c r="AD469" s="28" t="s">
        <v>7917</v>
      </c>
      <c r="AE469" s="28" t="s">
        <v>12082</v>
      </c>
      <c r="AF469" s="28" t="s">
        <v>7301</v>
      </c>
      <c r="AG469" s="28" t="s">
        <v>8898</v>
      </c>
      <c r="AH469" s="28" t="s">
        <v>12332</v>
      </c>
      <c r="AI469" s="28" t="s">
        <v>7867</v>
      </c>
      <c r="AJ469" s="27" t="s">
        <v>12333</v>
      </c>
      <c r="AK469" s="28" t="s">
        <v>6915</v>
      </c>
      <c r="AL469" s="28" t="s">
        <v>8211</v>
      </c>
      <c r="AM469" s="28" t="s">
        <v>6648</v>
      </c>
      <c r="AN469" s="28" t="s">
        <v>12334</v>
      </c>
      <c r="AO469" s="28" t="s">
        <v>7774</v>
      </c>
      <c r="AP469" s="25" t="s">
        <v>12335</v>
      </c>
      <c r="AQ469" s="28" t="s">
        <v>7934</v>
      </c>
    </row>
    <row r="470" spans="1:43" ht="13.5" customHeight="1">
      <c r="A470" s="25" t="s">
        <v>1065</v>
      </c>
      <c r="B470" s="26" t="str">
        <f>HYPERLINK("http://flybase.org/reports/"&amp;VLOOKUP(Table3[[#This Row],[gene]],'Flybqse ID for link'!A:B,2,FALSE)&amp;".html",Table3[[#This Row],[gene]])</f>
        <v>CG12388</v>
      </c>
      <c r="C470" s="25">
        <v>4</v>
      </c>
      <c r="D470" s="25" t="str">
        <f>VLOOKUP(A470,'Flybase batch'!$A:$E,2,FALSE)</f>
        <v>kappaTry</v>
      </c>
      <c r="E470" s="25">
        <f>COUNTIF('Genes Expressed in larvae only'!A:A,Table3[[#This Row],[gene]])</f>
        <v>0</v>
      </c>
      <c r="F470" s="35" t="str">
        <f>VLOOKUP(A470,'Flybase batch'!$A:$E,3,FALSE)</f>
        <v>proteolysis</v>
      </c>
      <c r="G470" s="35" t="str">
        <f>VLOOKUP(A470,'Flybase batch'!$A:$E,4,FALSE)</f>
        <v>-</v>
      </c>
      <c r="H470" s="35" t="s">
        <v>13531</v>
      </c>
      <c r="I470" s="35" t="s">
        <v>15321</v>
      </c>
      <c r="J470" s="35" t="s">
        <v>14090</v>
      </c>
      <c r="K470" s="30" t="str">
        <f>VLOOKUP(A470,'SignalP unique values'!A:D,2,FALSE)</f>
        <v>Y</v>
      </c>
      <c r="L470" s="30" t="str">
        <f>VLOOKUP(A470,'SignalP unique values'!A:D,3,FALSE)</f>
        <v>between 17 and 18</v>
      </c>
      <c r="M470" s="30" t="str">
        <f>VLOOKUP(A470,'SignalP unique values'!A:D,4,FALSE)</f>
        <v>VIS-ISG</v>
      </c>
      <c r="N470" s="26" t="s">
        <v>6061</v>
      </c>
      <c r="O470" s="28">
        <v>-1</v>
      </c>
      <c r="P470" s="28">
        <v>-1</v>
      </c>
      <c r="Q470" s="28">
        <v>-1</v>
      </c>
      <c r="R470" s="27">
        <v>1</v>
      </c>
      <c r="S470" s="28">
        <v>-1</v>
      </c>
      <c r="T470" s="28">
        <v>-1</v>
      </c>
      <c r="U470" s="28">
        <v>-1</v>
      </c>
      <c r="V470" s="28">
        <v>-1</v>
      </c>
      <c r="W470" s="28">
        <v>-1</v>
      </c>
      <c r="X470" s="28">
        <v>-1</v>
      </c>
      <c r="Y470" s="28">
        <v>-1</v>
      </c>
      <c r="Z470" s="28">
        <v>-1</v>
      </c>
      <c r="AA470" s="28">
        <v>-1</v>
      </c>
      <c r="AB470" s="28">
        <v>-1</v>
      </c>
      <c r="AC470" s="25" t="s">
        <v>7643</v>
      </c>
      <c r="AD470" s="28" t="s">
        <v>6703</v>
      </c>
      <c r="AE470" s="28" t="s">
        <v>7644</v>
      </c>
      <c r="AF470" s="28" t="s">
        <v>7386</v>
      </c>
      <c r="AG470" s="27" t="s">
        <v>7645</v>
      </c>
      <c r="AH470" s="28" t="s">
        <v>7646</v>
      </c>
      <c r="AI470" s="28" t="s">
        <v>7647</v>
      </c>
      <c r="AJ470" s="28" t="s">
        <v>7648</v>
      </c>
      <c r="AK470" s="28" t="s">
        <v>7049</v>
      </c>
      <c r="AL470" s="28" t="s">
        <v>7649</v>
      </c>
      <c r="AM470" s="28" t="s">
        <v>7031</v>
      </c>
      <c r="AN470" s="28" t="s">
        <v>7650</v>
      </c>
      <c r="AO470" s="28" t="s">
        <v>7651</v>
      </c>
      <c r="AP470" s="28" t="s">
        <v>7652</v>
      </c>
      <c r="AQ470" s="28" t="s">
        <v>7653</v>
      </c>
    </row>
    <row r="471" spans="1:43" ht="13.5" customHeight="1">
      <c r="A471" s="25" t="s">
        <v>1104</v>
      </c>
      <c r="B471" s="26" t="str">
        <f>HYPERLINK("http://flybase.org/reports/"&amp;VLOOKUP(Table3[[#This Row],[gene]],'Flybqse ID for link'!A:B,2,FALSE)&amp;".html",Table3[[#This Row],[gene]])</f>
        <v>CG15873</v>
      </c>
      <c r="C471" s="25">
        <v>4</v>
      </c>
      <c r="D471" s="25" t="str">
        <f>VLOOKUP(A471,'Flybase batch'!$A:$E,2,FALSE)</f>
        <v>-</v>
      </c>
      <c r="E471" s="25">
        <f>COUNTIF('Genes Expressed in larvae only'!A:A,Table3[[#This Row],[gene]])</f>
        <v>0</v>
      </c>
      <c r="F471" s="35" t="str">
        <f>VLOOKUP(A471,'Flybase batch'!$A:$E,3,FALSE)</f>
        <v>proteolysis</v>
      </c>
      <c r="G471" s="35" t="str">
        <f>VLOOKUP(A471,'Flybase batch'!$A:$E,4,FALSE)</f>
        <v>-</v>
      </c>
      <c r="H471" s="35" t="s">
        <v>13531</v>
      </c>
      <c r="I471" s="35" t="s">
        <v>15321</v>
      </c>
      <c r="J471" s="35" t="s">
        <v>14090</v>
      </c>
      <c r="K471" s="30" t="str">
        <f>VLOOKUP(A471,'SignalP unique values'!A:D,2,FALSE)</f>
        <v>Y</v>
      </c>
      <c r="L471" s="30" t="str">
        <f>VLOOKUP(A471,'SignalP unique values'!A:D,3,FALSE)</f>
        <v>between 19 and 20</v>
      </c>
      <c r="M471" s="30" t="str">
        <f>VLOOKUP(A471,'SignalP unique values'!A:D,4,FALSE)</f>
        <v>SDA-DLG</v>
      </c>
      <c r="N471" s="26" t="s">
        <v>6019</v>
      </c>
      <c r="O471" s="28">
        <v>-1</v>
      </c>
      <c r="P471" s="28">
        <v>-1</v>
      </c>
      <c r="Q471" s="28">
        <v>-1</v>
      </c>
      <c r="R471" s="28">
        <v>-1</v>
      </c>
      <c r="S471" s="28">
        <v>-1</v>
      </c>
      <c r="T471" s="28">
        <v>-1</v>
      </c>
      <c r="U471" s="28">
        <v>-1</v>
      </c>
      <c r="V471" s="27">
        <v>1</v>
      </c>
      <c r="W471" s="28">
        <v>-1</v>
      </c>
      <c r="X471" s="28">
        <v>-1</v>
      </c>
      <c r="Y471" s="25">
        <v>0</v>
      </c>
      <c r="Z471" s="28">
        <v>-1</v>
      </c>
      <c r="AA471" s="28">
        <v>-1</v>
      </c>
      <c r="AB471" s="25">
        <v>0</v>
      </c>
      <c r="AC471" s="25" t="s">
        <v>8421</v>
      </c>
      <c r="AD471" s="28" t="s">
        <v>8387</v>
      </c>
      <c r="AE471" s="28" t="s">
        <v>6798</v>
      </c>
      <c r="AF471" s="28" t="s">
        <v>8422</v>
      </c>
      <c r="AG471" s="28" t="s">
        <v>6469</v>
      </c>
      <c r="AH471" s="28" t="s">
        <v>7566</v>
      </c>
      <c r="AI471" s="28" t="s">
        <v>7652</v>
      </c>
      <c r="AJ471" s="28" t="s">
        <v>8423</v>
      </c>
      <c r="AK471" s="27" t="s">
        <v>8424</v>
      </c>
      <c r="AL471" s="28" t="s">
        <v>7868</v>
      </c>
      <c r="AM471" s="28" t="s">
        <v>6951</v>
      </c>
      <c r="AN471" s="25" t="s">
        <v>8425</v>
      </c>
      <c r="AO471" s="28" t="s">
        <v>7058</v>
      </c>
      <c r="AP471" s="28" t="s">
        <v>8426</v>
      </c>
      <c r="AQ471" s="25" t="s">
        <v>7927</v>
      </c>
    </row>
    <row r="472" spans="1:43" ht="13.5" customHeight="1">
      <c r="A472" s="25" t="s">
        <v>1190</v>
      </c>
      <c r="B472" s="26" t="str">
        <f>HYPERLINK("http://flybase.org/reports/"&amp;VLOOKUP(Table3[[#This Row],[gene]],'Flybqse ID for link'!A:B,2,FALSE)&amp;".html",Table3[[#This Row],[gene]])</f>
        <v>CG2056</v>
      </c>
      <c r="C472" s="25">
        <v>4</v>
      </c>
      <c r="D472" s="25" t="str">
        <f>VLOOKUP(A472,'Flybase batch'!$A:$E,2,FALSE)</f>
        <v>Serine Protease Immune Response Integrator</v>
      </c>
      <c r="E472" s="25">
        <f>COUNTIF('Genes Expressed in larvae only'!A:A,Table3[[#This Row],[gene]])</f>
        <v>0</v>
      </c>
      <c r="F472" s="35" t="str">
        <f>VLOOKUP(A472,'Flybase batch'!$A:$E,3,FALSE)</f>
        <v>proteolysis innate immune response defense response to Gram-positive bacterium defense response to Gram-negative bacterium defense response to fungus positive regulation of Toll signaling pathway proteolysis</v>
      </c>
      <c r="G472" s="35" t="str">
        <f>VLOOKUP(A472,'Flybase batch'!$A:$E,4,FALSE)</f>
        <v>-</v>
      </c>
      <c r="H472" s="35" t="s">
        <v>13531</v>
      </c>
      <c r="I472" s="35" t="s">
        <v>15321</v>
      </c>
      <c r="J472" s="35" t="s">
        <v>13795</v>
      </c>
      <c r="K472" s="30" t="str">
        <f>VLOOKUP(A472,'SignalP unique values'!A:D,2,FALSE)</f>
        <v>Y</v>
      </c>
      <c r="L472" s="30" t="str">
        <f>VLOOKUP(A472,'SignalP unique values'!A:D,3,FALSE)</f>
        <v>between 29 and 30</v>
      </c>
      <c r="M472" s="30" t="str">
        <f>VLOOKUP(A472,'SignalP unique values'!A:D,4,FALSE)</f>
        <v>VHA-TPA</v>
      </c>
      <c r="N472" s="26" t="s">
        <v>6050</v>
      </c>
      <c r="O472" s="28">
        <v>-1</v>
      </c>
      <c r="P472" s="27">
        <v>1</v>
      </c>
      <c r="Q472" s="27">
        <v>1</v>
      </c>
      <c r="R472" s="25">
        <v>0</v>
      </c>
      <c r="S472" s="27">
        <v>1</v>
      </c>
      <c r="T472" s="28">
        <v>-1</v>
      </c>
      <c r="U472" s="28">
        <v>-1</v>
      </c>
      <c r="V472" s="28">
        <v>-1</v>
      </c>
      <c r="W472" s="28">
        <v>-1</v>
      </c>
      <c r="X472" s="28">
        <v>-1</v>
      </c>
      <c r="Y472" s="27">
        <v>1</v>
      </c>
      <c r="Z472" s="28">
        <v>-1</v>
      </c>
      <c r="AA472" s="27">
        <v>1</v>
      </c>
      <c r="AB472" s="28">
        <v>-1</v>
      </c>
      <c r="AC472" s="25" t="s">
        <v>9103</v>
      </c>
      <c r="AD472" s="28" t="s">
        <v>7483</v>
      </c>
      <c r="AE472" s="27" t="s">
        <v>9104</v>
      </c>
      <c r="AF472" s="27" t="s">
        <v>9105</v>
      </c>
      <c r="AG472" s="25" t="s">
        <v>9106</v>
      </c>
      <c r="AH472" s="27" t="s">
        <v>9107</v>
      </c>
      <c r="AI472" s="28" t="s">
        <v>9108</v>
      </c>
      <c r="AJ472" s="28" t="s">
        <v>6500</v>
      </c>
      <c r="AK472" s="28" t="s">
        <v>9109</v>
      </c>
      <c r="AL472" s="28" t="s">
        <v>6643</v>
      </c>
      <c r="AM472" s="28" t="s">
        <v>8488</v>
      </c>
      <c r="AN472" s="27" t="s">
        <v>9110</v>
      </c>
      <c r="AO472" s="28" t="s">
        <v>9111</v>
      </c>
      <c r="AP472" s="27" t="s">
        <v>9112</v>
      </c>
      <c r="AQ472" s="28" t="s">
        <v>8229</v>
      </c>
    </row>
    <row r="473" spans="1:43" ht="13.5" customHeight="1">
      <c r="A473" s="25" t="s">
        <v>1301</v>
      </c>
      <c r="B473" s="26" t="str">
        <f>HYPERLINK("http://flybase.org/reports/"&amp;VLOOKUP(Table3[[#This Row],[gene]],'Flybqse ID for link'!A:B,2,FALSE)&amp;".html",Table3[[#This Row],[gene]])</f>
        <v>CG32383</v>
      </c>
      <c r="C473" s="25">
        <v>4</v>
      </c>
      <c r="D473" s="25" t="str">
        <f>VLOOKUP(A473,'Flybase batch'!$A:$E,2,FALSE)</f>
        <v>sphinx1</v>
      </c>
      <c r="E473" s="25">
        <f>COUNTIF('Genes Expressed in larvae only'!A:A,Table3[[#This Row],[gene]])</f>
        <v>0</v>
      </c>
      <c r="F473" s="35" t="str">
        <f>VLOOKUP(A473,'Flybase batch'!$A:$E,3,FALSE)</f>
        <v>innate immune response defense response to Gram-positive bacterium defense response to Gram-negative bacterium defense response to fungus positive regulation of Toll signaling pathway proteolysis</v>
      </c>
      <c r="G473" s="35" t="str">
        <f>VLOOKUP(A473,'Flybase batch'!$A:$E,4,FALSE)</f>
        <v>-</v>
      </c>
      <c r="H473" s="35" t="s">
        <v>13530</v>
      </c>
      <c r="I473" s="35" t="s">
        <v>15321</v>
      </c>
      <c r="J473" s="35" t="s">
        <v>14090</v>
      </c>
      <c r="K473" s="30" t="str">
        <f>VLOOKUP(A473,'SignalP unique values'!A:D,2,FALSE)</f>
        <v>Y</v>
      </c>
      <c r="L473" s="30" t="str">
        <f>VLOOKUP(A473,'SignalP unique values'!A:D,3,FALSE)</f>
        <v>between 17 and 18</v>
      </c>
      <c r="M473" s="30" t="str">
        <f>VLOOKUP(A473,'SignalP unique values'!A:D,4,FALSE)</f>
        <v>SVG-EKN</v>
      </c>
      <c r="N473" s="26" t="s">
        <v>5865</v>
      </c>
      <c r="O473" s="28">
        <v>-1</v>
      </c>
      <c r="P473" s="28">
        <v>-1</v>
      </c>
      <c r="Q473" s="28">
        <v>-1</v>
      </c>
      <c r="R473" s="28">
        <v>-1</v>
      </c>
      <c r="S473" s="28">
        <v>-1</v>
      </c>
      <c r="T473" s="28">
        <v>-1</v>
      </c>
      <c r="U473" s="28">
        <v>-1</v>
      </c>
      <c r="V473" s="28">
        <v>-1</v>
      </c>
      <c r="W473" s="27">
        <v>1</v>
      </c>
      <c r="X473" s="28">
        <v>-1</v>
      </c>
      <c r="Y473" s="28">
        <v>-1</v>
      </c>
      <c r="Z473" s="28">
        <v>-1</v>
      </c>
      <c r="AA473" s="28">
        <v>-1</v>
      </c>
      <c r="AB473" s="25">
        <v>0</v>
      </c>
      <c r="AC473" s="25" t="s">
        <v>9888</v>
      </c>
      <c r="AD473" s="28" t="s">
        <v>8669</v>
      </c>
      <c r="AE473" s="28" t="s">
        <v>6522</v>
      </c>
      <c r="AF473" s="28" t="s">
        <v>9889</v>
      </c>
      <c r="AG473" s="28" t="s">
        <v>9450</v>
      </c>
      <c r="AH473" s="28" t="s">
        <v>7885</v>
      </c>
      <c r="AI473" s="28" t="s">
        <v>7303</v>
      </c>
      <c r="AJ473" s="28" t="s">
        <v>6462</v>
      </c>
      <c r="AK473" s="28" t="s">
        <v>6512</v>
      </c>
      <c r="AL473" s="27" t="s">
        <v>9890</v>
      </c>
      <c r="AM473" s="28" t="s">
        <v>6561</v>
      </c>
      <c r="AN473" s="28" t="s">
        <v>7877</v>
      </c>
      <c r="AO473" s="28" t="s">
        <v>7110</v>
      </c>
      <c r="AP473" s="28" t="s">
        <v>7396</v>
      </c>
      <c r="AQ473" s="25" t="s">
        <v>9891</v>
      </c>
    </row>
    <row r="474" spans="1:43" ht="13.5" customHeight="1">
      <c r="A474" s="25" t="s">
        <v>1423</v>
      </c>
      <c r="B474" s="26" t="str">
        <f>HYPERLINK("http://flybase.org/reports/"&amp;VLOOKUP(Table3[[#This Row],[gene]],'Flybqse ID for link'!A:B,2,FALSE)&amp;".html",Table3[[#This Row],[gene]])</f>
        <v>CG6361</v>
      </c>
      <c r="C474" s="25">
        <v>4</v>
      </c>
      <c r="D474" s="25" t="str">
        <f>VLOOKUP(A474,'Flybase batch'!$A:$E,2,FALSE)</f>
        <v>Hayan</v>
      </c>
      <c r="E474" s="25">
        <f>COUNTIF('Genes Expressed in larvae only'!A:A,Table3[[#This Row],[gene]])</f>
        <v>0</v>
      </c>
      <c r="F474" s="35" t="str">
        <f>VLOOKUP(A474,'Flybase batch'!$A:$E,3,FALSE)</f>
        <v>proteolysis regulation of melanization defense response</v>
      </c>
      <c r="G474" s="35" t="str">
        <f>VLOOKUP(A474,'Flybase batch'!$A:$E,4,FALSE)</f>
        <v>-</v>
      </c>
      <c r="H474" s="35" t="s">
        <v>13531</v>
      </c>
      <c r="I474" s="35" t="s">
        <v>15321</v>
      </c>
      <c r="J474" s="35" t="s">
        <v>13795</v>
      </c>
      <c r="K474" s="30" t="str">
        <f>VLOOKUP(A474,'SignalP unique values'!A:D,2,FALSE)</f>
        <v>Y</v>
      </c>
      <c r="L474" s="30" t="str">
        <f>VLOOKUP(A474,'SignalP unique values'!A:D,3,FALSE)</f>
        <v>between 26 and 27</v>
      </c>
      <c r="M474" s="30" t="str">
        <f>VLOOKUP(A474,'SignalP unique values'!A:D,4,FALSE)</f>
        <v>TVG-DEG</v>
      </c>
      <c r="N474" s="26" t="s">
        <v>6361</v>
      </c>
      <c r="O474" s="28">
        <v>-1</v>
      </c>
      <c r="P474" s="27">
        <v>1</v>
      </c>
      <c r="Q474" s="27">
        <v>1</v>
      </c>
      <c r="R474" s="28">
        <v>-1</v>
      </c>
      <c r="S474" s="27">
        <v>1</v>
      </c>
      <c r="T474" s="28">
        <v>-1</v>
      </c>
      <c r="U474" s="28">
        <v>-1</v>
      </c>
      <c r="V474" s="28">
        <v>-1</v>
      </c>
      <c r="W474" s="28">
        <v>-1</v>
      </c>
      <c r="X474" s="28">
        <v>-1</v>
      </c>
      <c r="Y474" s="27">
        <v>1</v>
      </c>
      <c r="Z474" s="28">
        <v>-1</v>
      </c>
      <c r="AA474" s="27">
        <v>1</v>
      </c>
      <c r="AB474" s="25">
        <v>0</v>
      </c>
      <c r="AC474" s="25" t="s">
        <v>11678</v>
      </c>
      <c r="AD474" s="28" t="s">
        <v>8959</v>
      </c>
      <c r="AE474" s="27" t="s">
        <v>6872</v>
      </c>
      <c r="AF474" s="27" t="s">
        <v>11679</v>
      </c>
      <c r="AG474" s="28" t="s">
        <v>11680</v>
      </c>
      <c r="AH474" s="27" t="s">
        <v>11681</v>
      </c>
      <c r="AI474" s="28" t="s">
        <v>8737</v>
      </c>
      <c r="AJ474" s="28" t="s">
        <v>7864</v>
      </c>
      <c r="AK474" s="28" t="s">
        <v>11482</v>
      </c>
      <c r="AL474" s="28" t="s">
        <v>7741</v>
      </c>
      <c r="AM474" s="28" t="s">
        <v>7998</v>
      </c>
      <c r="AN474" s="27" t="s">
        <v>11682</v>
      </c>
      <c r="AO474" s="28" t="s">
        <v>11683</v>
      </c>
      <c r="AP474" s="27" t="s">
        <v>11684</v>
      </c>
      <c r="AQ474" s="25" t="s">
        <v>11685</v>
      </c>
    </row>
    <row r="475" spans="1:43" ht="13.5" customHeight="1">
      <c r="A475" s="25" t="s">
        <v>1378</v>
      </c>
      <c r="B475" s="26" t="str">
        <f>HYPERLINK("http://flybase.org/reports/"&amp;VLOOKUP(Table3[[#This Row],[gene]],'Flybqse ID for link'!A:B,2,FALSE)&amp;".html",Table3[[#This Row],[gene]])</f>
        <v>CG4650</v>
      </c>
      <c r="C475" s="25">
        <v>4</v>
      </c>
      <c r="D475" s="25" t="str">
        <f>VLOOKUP(A475,'Flybase batch'!$A:$E,2,FALSE)</f>
        <v>-</v>
      </c>
      <c r="E475" s="25">
        <f>COUNTIF('Genes Expressed in larvae only'!A:A,Table3[[#This Row],[gene]])</f>
        <v>0</v>
      </c>
      <c r="F475" s="35" t="str">
        <f>VLOOKUP(A475,'Flybase batch'!$A:$E,3,FALSE)</f>
        <v>proteolysis</v>
      </c>
      <c r="G475" s="35" t="str">
        <f>VLOOKUP(A475,'Flybase batch'!$A:$E,4,FALSE)</f>
        <v>-</v>
      </c>
      <c r="H475" s="35" t="s">
        <v>13531</v>
      </c>
      <c r="I475" s="35" t="s">
        <v>15321</v>
      </c>
      <c r="J475" s="35" t="s">
        <v>14090</v>
      </c>
      <c r="K475" s="30" t="str">
        <f>VLOOKUP(A475,'SignalP unique values'!A:D,2,FALSE)</f>
        <v>Y</v>
      </c>
      <c r="L475" s="30" t="str">
        <f>VLOOKUP(A475,'SignalP unique values'!A:D,3,FALSE)</f>
        <v>between 21 and 22</v>
      </c>
      <c r="M475" s="30" t="str">
        <f>VLOOKUP(A475,'SignalP unique values'!A:D,4,FALSE)</f>
        <v>GSS-QYL</v>
      </c>
      <c r="N475" s="26" t="s">
        <v>6172</v>
      </c>
      <c r="O475" s="25">
        <v>0</v>
      </c>
      <c r="P475" s="25">
        <v>0</v>
      </c>
      <c r="Q475" s="25">
        <v>0</v>
      </c>
      <c r="R475" s="27">
        <v>1</v>
      </c>
      <c r="S475" s="25">
        <v>0</v>
      </c>
      <c r="T475" s="25">
        <v>0</v>
      </c>
      <c r="U475" s="25">
        <v>0</v>
      </c>
      <c r="V475" s="25">
        <v>0</v>
      </c>
      <c r="W475" s="27">
        <v>1</v>
      </c>
      <c r="X475" s="25">
        <v>0</v>
      </c>
      <c r="Y475" s="27">
        <v>1</v>
      </c>
      <c r="Z475" s="25">
        <v>0</v>
      </c>
      <c r="AA475" s="25">
        <v>0</v>
      </c>
      <c r="AB475" s="25">
        <v>0</v>
      </c>
      <c r="AC475" s="25" t="s">
        <v>6596</v>
      </c>
      <c r="AD475" s="25" t="s">
        <v>7121</v>
      </c>
      <c r="AE475" s="25" t="s">
        <v>10870</v>
      </c>
      <c r="AF475" s="25" t="s">
        <v>8466</v>
      </c>
      <c r="AG475" s="27" t="s">
        <v>10871</v>
      </c>
      <c r="AH475" s="25" t="s">
        <v>8336</v>
      </c>
      <c r="AI475" s="25" t="s">
        <v>6729</v>
      </c>
      <c r="AJ475" s="25" t="s">
        <v>7226</v>
      </c>
      <c r="AK475" s="25" t="s">
        <v>7179</v>
      </c>
      <c r="AL475" s="27" t="s">
        <v>7216</v>
      </c>
      <c r="AM475" s="25" t="s">
        <v>7044</v>
      </c>
      <c r="AN475" s="27" t="s">
        <v>10872</v>
      </c>
      <c r="AO475" s="25" t="s">
        <v>8386</v>
      </c>
      <c r="AP475" s="25" t="s">
        <v>7496</v>
      </c>
      <c r="AQ475" s="25" t="s">
        <v>10125</v>
      </c>
    </row>
    <row r="476" spans="1:43" ht="13.5" customHeight="1">
      <c r="A476" s="25" t="s">
        <v>1170</v>
      </c>
      <c r="B476" s="26" t="str">
        <f>HYPERLINK("http://flybase.org/reports/"&amp;VLOOKUP(Table3[[#This Row],[gene]],'Flybqse ID for link'!A:B,2,FALSE)&amp;".html",Table3[[#This Row],[gene]])</f>
        <v>CG18478</v>
      </c>
      <c r="C476" s="25">
        <v>4</v>
      </c>
      <c r="D476" s="25" t="str">
        <f>VLOOKUP(A476,'Flybase batch'!$A:$E,2,FALSE)</f>
        <v>-</v>
      </c>
      <c r="E476" s="25">
        <f>COUNTIF('Genes Expressed in larvae only'!A:A,Table3[[#This Row],[gene]])</f>
        <v>0</v>
      </c>
      <c r="F476" s="35" t="str">
        <f>VLOOKUP(A476,'Flybase batch'!$A:$E,3,FALSE)</f>
        <v>proteolysis</v>
      </c>
      <c r="G476" s="35" t="str">
        <f>VLOOKUP(A476,'Flybase batch'!$A:$E,4,FALSE)</f>
        <v>-</v>
      </c>
      <c r="H476" s="35" t="s">
        <v>13531</v>
      </c>
      <c r="I476" s="35" t="s">
        <v>15321</v>
      </c>
      <c r="J476" s="35" t="s">
        <v>14090</v>
      </c>
      <c r="K476" s="30" t="str">
        <f>VLOOKUP(A476,'SignalP unique values'!A:D,2,FALSE)</f>
        <v>Y</v>
      </c>
      <c r="L476" s="30" t="str">
        <f>VLOOKUP(A476,'SignalP unique values'!A:D,3,FALSE)</f>
        <v>between 17 and 18</v>
      </c>
      <c r="M476" s="30" t="str">
        <f>VLOOKUP(A476,'SignalP unique values'!A:D,4,FALSE)</f>
        <v>GVA-ENV</v>
      </c>
      <c r="N476" s="26" t="s">
        <v>6150</v>
      </c>
      <c r="O476" s="25">
        <v>0</v>
      </c>
      <c r="P476" s="25">
        <v>0</v>
      </c>
      <c r="Q476" s="25">
        <v>0</v>
      </c>
      <c r="R476" s="25">
        <v>0</v>
      </c>
      <c r="S476" s="25">
        <v>0</v>
      </c>
      <c r="T476" s="25">
        <v>0</v>
      </c>
      <c r="U476" s="25">
        <v>0</v>
      </c>
      <c r="V476" s="25">
        <v>0</v>
      </c>
      <c r="W476" s="25">
        <v>0</v>
      </c>
      <c r="X476" s="25">
        <v>0</v>
      </c>
      <c r="Y476" s="27">
        <v>1</v>
      </c>
      <c r="Z476" s="25">
        <v>0</v>
      </c>
      <c r="AA476" s="25">
        <v>0</v>
      </c>
      <c r="AB476" s="25">
        <v>0</v>
      </c>
      <c r="AC476" s="25" t="s">
        <v>6930</v>
      </c>
      <c r="AD476" s="25" t="s">
        <v>6431</v>
      </c>
      <c r="AE476" s="25" t="s">
        <v>8944</v>
      </c>
      <c r="AF476" s="25" t="s">
        <v>6675</v>
      </c>
      <c r="AG476" s="25" t="s">
        <v>7911</v>
      </c>
      <c r="AH476" s="25" t="s">
        <v>6561</v>
      </c>
      <c r="AI476" s="25" t="s">
        <v>8171</v>
      </c>
      <c r="AJ476" s="25" t="s">
        <v>8790</v>
      </c>
      <c r="AK476" s="25" t="s">
        <v>8198</v>
      </c>
      <c r="AL476" s="25" t="s">
        <v>6846</v>
      </c>
      <c r="AM476" s="25" t="s">
        <v>8043</v>
      </c>
      <c r="AN476" s="27" t="s">
        <v>8945</v>
      </c>
      <c r="AO476" s="25" t="s">
        <v>8512</v>
      </c>
      <c r="AP476" s="25" t="s">
        <v>7376</v>
      </c>
      <c r="AQ476" s="25" t="s">
        <v>8946</v>
      </c>
    </row>
    <row r="477" spans="1:43" ht="13.5" customHeight="1">
      <c r="A477" s="25" t="s">
        <v>983</v>
      </c>
      <c r="B477" s="26" t="str">
        <f>HYPERLINK("http://flybase.org/reports/"&amp;VLOOKUP(Table3[[#This Row],[gene]],'Flybqse ID for link'!A:B,2,FALSE)&amp;".html",Table3[[#This Row],[gene]])</f>
        <v>CG10232</v>
      </c>
      <c r="C477" s="25">
        <v>4</v>
      </c>
      <c r="D477" s="25" t="str">
        <f>VLOOKUP(A477,'Flybase batch'!$A:$E,2,FALSE)</f>
        <v>-</v>
      </c>
      <c r="E477" s="25">
        <f>COUNTIF('Genes Expressed in larvae only'!A:A,Table3[[#This Row],[gene]])</f>
        <v>0</v>
      </c>
      <c r="F477" s="35" t="str">
        <f>VLOOKUP(A477,'Flybase batch'!$A:$E,3,FALSE)</f>
        <v>proteolysis</v>
      </c>
      <c r="G477" s="35" t="str">
        <f>VLOOKUP(A477,'Flybase batch'!$A:$E,4,FALSE)</f>
        <v>-</v>
      </c>
      <c r="H477" s="35" t="s">
        <v>13531</v>
      </c>
      <c r="I477" s="35" t="s">
        <v>15321</v>
      </c>
      <c r="J477" s="35" t="s">
        <v>13798</v>
      </c>
      <c r="K477" s="30" t="str">
        <f>VLOOKUP(A477,'SignalP unique values'!A:D,2,FALSE)</f>
        <v>Y</v>
      </c>
      <c r="L477" s="30" t="str">
        <f>VLOOKUP(A477,'SignalP unique values'!A:D,3,FALSE)</f>
        <v>between 24 and 25</v>
      </c>
      <c r="M477" s="30" t="str">
        <f>VLOOKUP(A477,'SignalP unique values'!A:D,4,FALSE)</f>
        <v>VQL-QVY</v>
      </c>
      <c r="N477" s="26" t="s">
        <v>6249</v>
      </c>
      <c r="O477" s="25">
        <v>0</v>
      </c>
      <c r="P477" s="25">
        <v>0</v>
      </c>
      <c r="Q477" s="25">
        <v>0</v>
      </c>
      <c r="R477" s="25">
        <v>0</v>
      </c>
      <c r="S477" s="25">
        <v>0</v>
      </c>
      <c r="T477" s="25">
        <v>0</v>
      </c>
      <c r="U477" s="25">
        <v>0</v>
      </c>
      <c r="V477" s="25">
        <v>0</v>
      </c>
      <c r="W477" s="25">
        <v>0</v>
      </c>
      <c r="X477" s="25">
        <v>0</v>
      </c>
      <c r="Y477" s="25">
        <v>0</v>
      </c>
      <c r="Z477" s="25">
        <v>0</v>
      </c>
      <c r="AA477" s="25">
        <v>0</v>
      </c>
      <c r="AB477" s="25">
        <v>0</v>
      </c>
      <c r="AC477" s="25" t="s">
        <v>6540</v>
      </c>
      <c r="AD477" s="25" t="s">
        <v>6541</v>
      </c>
      <c r="AE477" s="25" t="s">
        <v>6542</v>
      </c>
      <c r="AF477" s="25" t="s">
        <v>6543</v>
      </c>
      <c r="AG477" s="25" t="s">
        <v>6544</v>
      </c>
      <c r="AH477" s="25" t="s">
        <v>6542</v>
      </c>
      <c r="AI477" s="25" t="s">
        <v>6545</v>
      </c>
      <c r="AJ477" s="25" t="s">
        <v>6546</v>
      </c>
      <c r="AK477" s="25" t="s">
        <v>6547</v>
      </c>
      <c r="AL477" s="25" t="s">
        <v>6548</v>
      </c>
      <c r="AM477" s="25" t="s">
        <v>6549</v>
      </c>
      <c r="AN477" s="25" t="s">
        <v>6550</v>
      </c>
      <c r="AO477" s="25" t="s">
        <v>6424</v>
      </c>
      <c r="AP477" s="25" t="s">
        <v>6551</v>
      </c>
      <c r="AQ477" s="25" t="s">
        <v>6552</v>
      </c>
    </row>
    <row r="478" spans="1:43" ht="13.5" customHeight="1">
      <c r="A478" s="25" t="s">
        <v>1493</v>
      </c>
      <c r="B478" s="26" t="str">
        <f>HYPERLINK("http://flybase.org/reports/"&amp;VLOOKUP(Table3[[#This Row],[gene]],'Flybqse ID for link'!A:B,2,FALSE)&amp;".html",Table3[[#This Row],[gene]])</f>
        <v>CG8738</v>
      </c>
      <c r="C478" s="25">
        <v>4</v>
      </c>
      <c r="D478" s="25" t="str">
        <f>VLOOKUP(A478,'Flybase batch'!$A:$E,2,FALSE)</f>
        <v>-</v>
      </c>
      <c r="E478" s="25">
        <f>COUNTIF('Genes Expressed in larvae only'!A:A,Table3[[#This Row],[gene]])</f>
        <v>0</v>
      </c>
      <c r="F478" s="35" t="str">
        <f>VLOOKUP(A478,'Flybase batch'!$A:$E,3,FALSE)</f>
        <v>proteolysis</v>
      </c>
      <c r="G478" s="35" t="str">
        <f>VLOOKUP(A478,'Flybase batch'!$A:$E,4,FALSE)</f>
        <v>-</v>
      </c>
      <c r="H478" s="35" t="s">
        <v>13531</v>
      </c>
      <c r="I478" s="35" t="s">
        <v>15321</v>
      </c>
      <c r="J478" s="35" t="s">
        <v>14004</v>
      </c>
      <c r="K478" s="30" t="str">
        <f>VLOOKUP(A478,'SignalP unique values'!A:D,2,FALSE)</f>
        <v>Y</v>
      </c>
      <c r="L478" s="30" t="str">
        <f>VLOOKUP(A478,'SignalP unique values'!A:D,3,FALSE)</f>
        <v>between 22 and 23</v>
      </c>
      <c r="M478" s="30" t="str">
        <f>VLOOKUP(A478,'SignalP unique values'!A:D,4,FALSE)</f>
        <v>ILS-IRT</v>
      </c>
      <c r="N478" s="26" t="s">
        <v>5954</v>
      </c>
      <c r="O478" s="28">
        <v>-1</v>
      </c>
      <c r="P478" s="27">
        <v>1</v>
      </c>
      <c r="Q478" s="27">
        <v>1</v>
      </c>
      <c r="R478" s="28">
        <v>-1</v>
      </c>
      <c r="S478" s="27">
        <v>1</v>
      </c>
      <c r="T478" s="28">
        <v>-1</v>
      </c>
      <c r="U478" s="28">
        <v>-1</v>
      </c>
      <c r="V478" s="28">
        <v>-1</v>
      </c>
      <c r="W478" s="28">
        <v>-1</v>
      </c>
      <c r="X478" s="28">
        <v>-1</v>
      </c>
      <c r="Y478" s="27">
        <v>1</v>
      </c>
      <c r="Z478" s="28">
        <v>-1</v>
      </c>
      <c r="AA478" s="27">
        <v>1</v>
      </c>
      <c r="AB478" s="27">
        <v>1</v>
      </c>
      <c r="AC478" s="25" t="s">
        <v>10022</v>
      </c>
      <c r="AD478" s="28" t="s">
        <v>8356</v>
      </c>
      <c r="AE478" s="27" t="s">
        <v>12627</v>
      </c>
      <c r="AF478" s="27" t="s">
        <v>12628</v>
      </c>
      <c r="AG478" s="28" t="s">
        <v>6550</v>
      </c>
      <c r="AH478" s="27" t="s">
        <v>12629</v>
      </c>
      <c r="AI478" s="28" t="s">
        <v>6768</v>
      </c>
      <c r="AJ478" s="28" t="s">
        <v>6430</v>
      </c>
      <c r="AK478" s="28" t="s">
        <v>10939</v>
      </c>
      <c r="AL478" s="28" t="s">
        <v>6562</v>
      </c>
      <c r="AM478" s="28" t="s">
        <v>6461</v>
      </c>
      <c r="AN478" s="27" t="s">
        <v>12630</v>
      </c>
      <c r="AO478" s="28" t="s">
        <v>7609</v>
      </c>
      <c r="AP478" s="27" t="s">
        <v>12631</v>
      </c>
      <c r="AQ478" s="27" t="s">
        <v>12632</v>
      </c>
    </row>
    <row r="479" spans="1:43" ht="13.5" customHeight="1">
      <c r="A479" s="25" t="s">
        <v>1407</v>
      </c>
      <c r="B479" s="26" t="str">
        <f>HYPERLINK("http://flybase.org/reports/"&amp;VLOOKUP(Table3[[#This Row],[gene]],'Flybqse ID for link'!A:B,2,FALSE)&amp;".html",Table3[[#This Row],[gene]])</f>
        <v>CG5390</v>
      </c>
      <c r="C479" s="25">
        <v>4</v>
      </c>
      <c r="D479" s="25" t="str">
        <f>VLOOKUP(A479,'Flybase batch'!$A:$E,2,FALSE)</f>
        <v>-</v>
      </c>
      <c r="E479" s="25">
        <f>COUNTIF('Genes Expressed in larvae only'!A:A,Table3[[#This Row],[gene]])</f>
        <v>0</v>
      </c>
      <c r="F479" s="35" t="str">
        <f>VLOOKUP(A479,'Flybase batch'!$A:$E,3,FALSE)</f>
        <v>proteolysis</v>
      </c>
      <c r="G479" s="35" t="str">
        <f>VLOOKUP(A479,'Flybase batch'!$A:$E,4,FALSE)</f>
        <v>extracellular region</v>
      </c>
      <c r="H479" s="35" t="s">
        <v>13531</v>
      </c>
      <c r="I479" s="35" t="s">
        <v>15321</v>
      </c>
      <c r="J479" s="35" t="s">
        <v>13917</v>
      </c>
      <c r="K479" s="30" t="str">
        <f>VLOOKUP(A479,'SignalP unique values'!A:D,2,FALSE)</f>
        <v>Y</v>
      </c>
      <c r="L479" s="30" t="str">
        <f>VLOOKUP(A479,'SignalP unique values'!A:D,3,FALSE)</f>
        <v>between 18 and 19</v>
      </c>
      <c r="M479" s="30" t="str">
        <f>VLOOKUP(A479,'SignalP unique values'!A:D,4,FALSE)</f>
        <v>CGA-QDS</v>
      </c>
      <c r="N479" s="26" t="s">
        <v>6236</v>
      </c>
      <c r="O479" s="28">
        <v>-1</v>
      </c>
      <c r="P479" s="27">
        <v>1</v>
      </c>
      <c r="Q479" s="27">
        <v>1</v>
      </c>
      <c r="R479" s="28">
        <v>-1</v>
      </c>
      <c r="S479" s="27">
        <v>1</v>
      </c>
      <c r="T479" s="28">
        <v>-1</v>
      </c>
      <c r="U479" s="28">
        <v>-1</v>
      </c>
      <c r="V479" s="28">
        <v>-1</v>
      </c>
      <c r="W479" s="28">
        <v>-1</v>
      </c>
      <c r="X479" s="28">
        <v>-1</v>
      </c>
      <c r="Y479" s="27">
        <v>1</v>
      </c>
      <c r="Z479" s="25">
        <v>0</v>
      </c>
      <c r="AA479" s="27">
        <v>1</v>
      </c>
      <c r="AB479" s="28">
        <v>-1</v>
      </c>
      <c r="AC479" s="25" t="s">
        <v>11287</v>
      </c>
      <c r="AD479" s="28" t="s">
        <v>11288</v>
      </c>
      <c r="AE479" s="27" t="s">
        <v>11289</v>
      </c>
      <c r="AF479" s="27" t="s">
        <v>11290</v>
      </c>
      <c r="AG479" s="28" t="s">
        <v>11291</v>
      </c>
      <c r="AH479" s="27" t="s">
        <v>11292</v>
      </c>
      <c r="AI479" s="28" t="s">
        <v>11293</v>
      </c>
      <c r="AJ479" s="28" t="s">
        <v>11294</v>
      </c>
      <c r="AK479" s="28" t="s">
        <v>11295</v>
      </c>
      <c r="AL479" s="28" t="s">
        <v>11296</v>
      </c>
      <c r="AM479" s="28" t="s">
        <v>11297</v>
      </c>
      <c r="AN479" s="27" t="s">
        <v>11298</v>
      </c>
      <c r="AO479" s="25" t="s">
        <v>11299</v>
      </c>
      <c r="AP479" s="27" t="s">
        <v>11300</v>
      </c>
      <c r="AQ479" s="28" t="s">
        <v>11301</v>
      </c>
    </row>
    <row r="480" spans="1:43" ht="13.5" customHeight="1">
      <c r="A480" s="25" t="s">
        <v>1162</v>
      </c>
      <c r="B480" s="26" t="str">
        <f>HYPERLINK("http://flybase.org/reports/"&amp;VLOOKUP(Table3[[#This Row],[gene]],'Flybqse ID for link'!A:B,2,FALSE)&amp;".html",Table3[[#This Row],[gene]])</f>
        <v>CG18223</v>
      </c>
      <c r="C480" s="25">
        <v>4</v>
      </c>
      <c r="D480" s="25" t="str">
        <f>VLOOKUP(A480,'Flybase batch'!$A:$E,2,FALSE)</f>
        <v>-</v>
      </c>
      <c r="E480" s="25">
        <f>COUNTIF('Genes Expressed in larvae only'!A:A,Table3[[#This Row],[gene]])</f>
        <v>0</v>
      </c>
      <c r="F480" s="35" t="str">
        <f>VLOOKUP(A480,'Flybase batch'!$A:$E,3,FALSE)</f>
        <v>proteolysis</v>
      </c>
      <c r="G480" s="35" t="str">
        <f>VLOOKUP(A480,'Flybase batch'!$A:$E,4,FALSE)</f>
        <v>-</v>
      </c>
      <c r="H480" s="35" t="s">
        <v>13531</v>
      </c>
      <c r="I480" s="35" t="s">
        <v>15321</v>
      </c>
      <c r="J480" s="35" t="s">
        <v>14090</v>
      </c>
      <c r="K480" s="30" t="str">
        <f>VLOOKUP(A480,'SignalP unique values'!A:D,2,FALSE)</f>
        <v>Y</v>
      </c>
      <c r="L480" s="30" t="str">
        <f>VLOOKUP(A480,'SignalP unique values'!A:D,3,FALSE)</f>
        <v>between 28 and 29</v>
      </c>
      <c r="M480" s="30" t="str">
        <f>VLOOKUP(A480,'SignalP unique values'!A:D,4,FALSE)</f>
        <v>LDA-GDP</v>
      </c>
      <c r="N480" s="26" t="s">
        <v>5840</v>
      </c>
      <c r="O480" s="28">
        <v>-1</v>
      </c>
      <c r="P480" s="28">
        <v>-1</v>
      </c>
      <c r="Q480" s="28">
        <v>-1</v>
      </c>
      <c r="R480" s="28">
        <v>-1</v>
      </c>
      <c r="S480" s="28">
        <v>-1</v>
      </c>
      <c r="T480" s="28">
        <v>-1</v>
      </c>
      <c r="U480" s="28">
        <v>-1</v>
      </c>
      <c r="V480" s="27">
        <v>1</v>
      </c>
      <c r="W480" s="28">
        <v>-1</v>
      </c>
      <c r="X480" s="28">
        <v>-1</v>
      </c>
      <c r="Y480" s="25">
        <v>0</v>
      </c>
      <c r="Z480" s="28">
        <v>-1</v>
      </c>
      <c r="AA480" s="28">
        <v>-1</v>
      </c>
      <c r="AB480" s="25">
        <v>0</v>
      </c>
      <c r="AC480" s="25" t="s">
        <v>8886</v>
      </c>
      <c r="AD480" s="28" t="s">
        <v>7556</v>
      </c>
      <c r="AE480" s="28" t="s">
        <v>8887</v>
      </c>
      <c r="AF480" s="28" t="s">
        <v>7546</v>
      </c>
      <c r="AG480" s="28" t="s">
        <v>8888</v>
      </c>
      <c r="AH480" s="28" t="s">
        <v>8171</v>
      </c>
      <c r="AI480" s="28" t="s">
        <v>8889</v>
      </c>
      <c r="AJ480" s="28" t="s">
        <v>8890</v>
      </c>
      <c r="AK480" s="27" t="s">
        <v>8891</v>
      </c>
      <c r="AL480" s="28" t="s">
        <v>8892</v>
      </c>
      <c r="AM480" s="28" t="s">
        <v>7221</v>
      </c>
      <c r="AN480" s="25" t="s">
        <v>8893</v>
      </c>
      <c r="AO480" s="28" t="s">
        <v>6876</v>
      </c>
      <c r="AP480" s="28" t="s">
        <v>8894</v>
      </c>
      <c r="AQ480" s="25" t="s">
        <v>8895</v>
      </c>
    </row>
    <row r="481" spans="1:43" ht="13.5" customHeight="1">
      <c r="A481" s="25" t="s">
        <v>1067</v>
      </c>
      <c r="B481" s="26" t="str">
        <f>HYPERLINK("http://flybase.org/reports/"&amp;VLOOKUP(Table3[[#This Row],[gene]],'Flybqse ID for link'!A:B,2,FALSE)&amp;".html",Table3[[#This Row],[gene]])</f>
        <v>CG12558</v>
      </c>
      <c r="C481" s="25">
        <v>4</v>
      </c>
      <c r="D481" s="25" t="str">
        <f>VLOOKUP(A481,'Flybase batch'!$A:$E,2,FALSE)</f>
        <v>-</v>
      </c>
      <c r="E481" s="25">
        <f>COUNTIF('Genes Expressed in larvae only'!A:A,Table3[[#This Row],[gene]])</f>
        <v>0</v>
      </c>
      <c r="F481" s="35" t="str">
        <f>VLOOKUP(A481,'Flybase batch'!$A:$E,3,FALSE)</f>
        <v>proteolysis</v>
      </c>
      <c r="G481" s="35" t="str">
        <f>VLOOKUP(A481,'Flybase batch'!$A:$E,4,FALSE)</f>
        <v>-</v>
      </c>
      <c r="H481" s="35" t="s">
        <v>13530</v>
      </c>
      <c r="I481" s="35" t="s">
        <v>15321</v>
      </c>
      <c r="J481" s="35" t="s">
        <v>14090</v>
      </c>
      <c r="K481" s="30" t="str">
        <f>VLOOKUP(A481,'SignalP unique values'!A:D,2,FALSE)</f>
        <v>Y</v>
      </c>
      <c r="L481" s="30" t="str">
        <f>VLOOKUP(A481,'SignalP unique values'!A:D,3,FALSE)</f>
        <v>between 19 and 20</v>
      </c>
      <c r="M481" s="30" t="str">
        <f>VLOOKUP(A481,'SignalP unique values'!A:D,4,FALSE)</f>
        <v>VYG-SSE</v>
      </c>
      <c r="N481" s="26" t="s">
        <v>6327</v>
      </c>
      <c r="O481" s="28">
        <v>-1</v>
      </c>
      <c r="P481" s="28">
        <v>-1</v>
      </c>
      <c r="Q481" s="28">
        <v>-1</v>
      </c>
      <c r="R481" s="28">
        <v>-1</v>
      </c>
      <c r="S481" s="28">
        <v>-1</v>
      </c>
      <c r="T481" s="28">
        <v>-1</v>
      </c>
      <c r="U481" s="28">
        <v>-1</v>
      </c>
      <c r="V481" s="28">
        <v>-1</v>
      </c>
      <c r="W481" s="27">
        <v>1</v>
      </c>
      <c r="X481" s="28">
        <v>-1</v>
      </c>
      <c r="Y481" s="28">
        <v>-1</v>
      </c>
      <c r="Z481" s="28">
        <v>-1</v>
      </c>
      <c r="AA481" s="28">
        <v>-1</v>
      </c>
      <c r="AB481" s="28">
        <v>-1</v>
      </c>
      <c r="AC481" s="25" t="s">
        <v>7654</v>
      </c>
      <c r="AD481" s="28" t="s">
        <v>6425</v>
      </c>
      <c r="AE481" s="28" t="s">
        <v>7655</v>
      </c>
      <c r="AF481" s="28" t="s">
        <v>7205</v>
      </c>
      <c r="AG481" s="28" t="s">
        <v>7656</v>
      </c>
      <c r="AH481" s="28" t="s">
        <v>6585</v>
      </c>
      <c r="AI481" s="28" t="s">
        <v>6723</v>
      </c>
      <c r="AJ481" s="28" t="s">
        <v>6464</v>
      </c>
      <c r="AK481" s="28" t="s">
        <v>7657</v>
      </c>
      <c r="AL481" s="27" t="s">
        <v>7658</v>
      </c>
      <c r="AM481" s="28" t="s">
        <v>7397</v>
      </c>
      <c r="AN481" s="28" t="s">
        <v>6461</v>
      </c>
      <c r="AO481" s="28" t="s">
        <v>7659</v>
      </c>
      <c r="AP481" s="28" t="s">
        <v>7568</v>
      </c>
      <c r="AQ481" s="28" t="s">
        <v>7660</v>
      </c>
    </row>
    <row r="482" spans="1:43" ht="13.5" customHeight="1">
      <c r="A482" s="25" t="s">
        <v>1150</v>
      </c>
      <c r="B482" s="26" t="str">
        <f>HYPERLINK("http://flybase.org/reports/"&amp;VLOOKUP(Table3[[#This Row],[gene]],'Flybqse ID for link'!A:B,2,FALSE)&amp;".html",Table3[[#This Row],[gene]])</f>
        <v>CG18030</v>
      </c>
      <c r="C482" s="25">
        <v>4</v>
      </c>
      <c r="D482" s="25" t="str">
        <f>VLOOKUP(A482,'Flybase batch'!$A:$E,2,FALSE)</f>
        <v>Jonah 99Fi</v>
      </c>
      <c r="E482" s="25">
        <f>COUNTIF('Genes Expressed in larvae only'!A:A,Table3[[#This Row],[gene]])</f>
        <v>0</v>
      </c>
      <c r="F482" s="35" t="str">
        <f>VLOOKUP(A482,'Flybase batch'!$A:$E,3,FALSE)</f>
        <v>proteolysis</v>
      </c>
      <c r="G482" s="35" t="str">
        <f>VLOOKUP(A482,'Flybase batch'!$A:$E,4,FALSE)</f>
        <v>-</v>
      </c>
      <c r="H482" s="35" t="s">
        <v>13531</v>
      </c>
      <c r="I482" s="35" t="s">
        <v>15321</v>
      </c>
      <c r="J482" s="35" t="s">
        <v>14090</v>
      </c>
      <c r="K482" s="30" t="str">
        <f>VLOOKUP(A482,'SignalP unique values'!A:D,2,FALSE)</f>
        <v>Y</v>
      </c>
      <c r="L482" s="30" t="str">
        <f>VLOOKUP(A482,'SignalP unique values'!A:D,3,FALSE)</f>
        <v>between 16 and 17</v>
      </c>
      <c r="M482" s="30" t="str">
        <f>VLOOKUP(A482,'SignalP unique values'!A:D,4,FALSE)</f>
        <v>ATA-IPT</v>
      </c>
      <c r="N482" s="26" t="s">
        <v>5884</v>
      </c>
      <c r="O482" s="28">
        <v>-1</v>
      </c>
      <c r="P482" s="28">
        <v>-1</v>
      </c>
      <c r="Q482" s="28">
        <v>-1</v>
      </c>
      <c r="R482" s="27">
        <v>1</v>
      </c>
      <c r="S482" s="28">
        <v>-1</v>
      </c>
      <c r="T482" s="28">
        <v>-1</v>
      </c>
      <c r="U482" s="28">
        <v>-1</v>
      </c>
      <c r="V482" s="28">
        <v>-1</v>
      </c>
      <c r="W482" s="28">
        <v>-1</v>
      </c>
      <c r="X482" s="28">
        <v>-1</v>
      </c>
      <c r="Y482" s="28">
        <v>-1</v>
      </c>
      <c r="Z482" s="28">
        <v>-1</v>
      </c>
      <c r="AA482" s="28">
        <v>-1</v>
      </c>
      <c r="AB482" s="28">
        <v>-1</v>
      </c>
      <c r="AC482" s="25" t="s">
        <v>8825</v>
      </c>
      <c r="AD482" s="28" t="s">
        <v>7126</v>
      </c>
      <c r="AE482" s="28" t="s">
        <v>7411</v>
      </c>
      <c r="AF482" s="28" t="s">
        <v>8826</v>
      </c>
      <c r="AG482" s="27" t="s">
        <v>8827</v>
      </c>
      <c r="AH482" s="28" t="s">
        <v>8828</v>
      </c>
      <c r="AI482" s="28" t="s">
        <v>7018</v>
      </c>
      <c r="AJ482" s="28" t="s">
        <v>7125</v>
      </c>
      <c r="AK482" s="28" t="s">
        <v>6554</v>
      </c>
      <c r="AL482" s="28" t="s">
        <v>7015</v>
      </c>
      <c r="AM482" s="28" t="s">
        <v>8193</v>
      </c>
      <c r="AN482" s="28" t="s">
        <v>8340</v>
      </c>
      <c r="AO482" s="28" t="s">
        <v>6563</v>
      </c>
      <c r="AP482" s="28" t="s">
        <v>8829</v>
      </c>
      <c r="AQ482" s="28" t="s">
        <v>8830</v>
      </c>
    </row>
    <row r="483" spans="1:43" ht="13.5" customHeight="1">
      <c r="A483" s="25" t="s">
        <v>1075</v>
      </c>
      <c r="B483" s="26" t="str">
        <f>HYPERLINK("http://flybase.org/reports/"&amp;VLOOKUP(Table3[[#This Row],[gene]],'Flybqse ID for link'!A:B,2,FALSE)&amp;".html",Table3[[#This Row],[gene]])</f>
        <v>CG13318</v>
      </c>
      <c r="C483" s="25">
        <v>4</v>
      </c>
      <c r="D483" s="25" t="str">
        <f>VLOOKUP(A483,'Flybase batch'!$A:$E,2,FALSE)</f>
        <v>-</v>
      </c>
      <c r="E483" s="25">
        <f>COUNTIF('Genes Expressed in larvae only'!A:A,Table3[[#This Row],[gene]])</f>
        <v>0</v>
      </c>
      <c r="F483" s="35" t="str">
        <f>VLOOKUP(A483,'Flybase batch'!$A:$E,3,FALSE)</f>
        <v>proteolysis</v>
      </c>
      <c r="G483" s="35" t="str">
        <f>VLOOKUP(A483,'Flybase batch'!$A:$E,4,FALSE)</f>
        <v>-</v>
      </c>
      <c r="H483" s="35" t="s">
        <v>13531</v>
      </c>
      <c r="I483" s="35" t="s">
        <v>15321</v>
      </c>
      <c r="J483" s="35" t="s">
        <v>13917</v>
      </c>
      <c r="K483" s="30" t="str">
        <f>VLOOKUP(A483,'SignalP unique values'!A:D,2,FALSE)</f>
        <v>Y</v>
      </c>
      <c r="L483" s="30" t="str">
        <f>VLOOKUP(A483,'SignalP unique values'!A:D,3,FALSE)</f>
        <v>between 23 and 24</v>
      </c>
      <c r="M483" s="30" t="str">
        <f>VLOOKUP(A483,'SignalP unique values'!A:D,4,FALSE)</f>
        <v>GLG-VGA</v>
      </c>
      <c r="N483" s="26" t="s">
        <v>5983</v>
      </c>
      <c r="O483" s="28">
        <v>-1</v>
      </c>
      <c r="P483" s="27">
        <v>1</v>
      </c>
      <c r="Q483" s="28">
        <v>-1</v>
      </c>
      <c r="R483" s="28">
        <v>-1</v>
      </c>
      <c r="S483" s="28">
        <v>-1</v>
      </c>
      <c r="T483" s="28">
        <v>-1</v>
      </c>
      <c r="U483" s="28">
        <v>-1</v>
      </c>
      <c r="V483" s="28">
        <v>-1</v>
      </c>
      <c r="W483" s="28">
        <v>-1</v>
      </c>
      <c r="X483" s="28">
        <v>-1</v>
      </c>
      <c r="Y483" s="28">
        <v>-1</v>
      </c>
      <c r="Z483" s="28">
        <v>-1</v>
      </c>
      <c r="AA483" s="28">
        <v>-1</v>
      </c>
      <c r="AB483" s="28">
        <v>-1</v>
      </c>
      <c r="AC483" s="25" t="s">
        <v>7766</v>
      </c>
      <c r="AD483" s="28" t="s">
        <v>6473</v>
      </c>
      <c r="AE483" s="27" t="s">
        <v>7767</v>
      </c>
      <c r="AF483" s="28" t="s">
        <v>7768</v>
      </c>
      <c r="AG483" s="28" t="s">
        <v>7769</v>
      </c>
      <c r="AH483" s="28" t="s">
        <v>7770</v>
      </c>
      <c r="AI483" s="28" t="s">
        <v>7771</v>
      </c>
      <c r="AJ483" s="28" t="s">
        <v>7416</v>
      </c>
      <c r="AK483" s="28" t="s">
        <v>7772</v>
      </c>
      <c r="AL483" s="28" t="s">
        <v>7773</v>
      </c>
      <c r="AM483" s="28" t="s">
        <v>7773</v>
      </c>
      <c r="AN483" s="28" t="s">
        <v>7773</v>
      </c>
      <c r="AO483" s="28" t="s">
        <v>7774</v>
      </c>
      <c r="AP483" s="28" t="s">
        <v>7775</v>
      </c>
      <c r="AQ483" s="28" t="s">
        <v>7776</v>
      </c>
    </row>
    <row r="484" spans="1:43" ht="13.5" customHeight="1">
      <c r="A484" s="25" t="s">
        <v>1397</v>
      </c>
      <c r="B484" s="26" t="str">
        <f>HYPERLINK("http://flybase.org/reports/"&amp;VLOOKUP(Table3[[#This Row],[gene]],'Flybqse ID for link'!A:B,2,FALSE)&amp;".html",Table3[[#This Row],[gene]])</f>
        <v>CG4998</v>
      </c>
      <c r="C484" s="25">
        <v>4</v>
      </c>
      <c r="D484" s="25" t="str">
        <f>VLOOKUP(A484,'Flybase batch'!$A:$E,2,FALSE)</f>
        <v>-</v>
      </c>
      <c r="E484" s="25">
        <f>COUNTIF('Genes Expressed in larvae only'!A:A,Table3[[#This Row],[gene]])</f>
        <v>0</v>
      </c>
      <c r="F484" s="35" t="str">
        <f>VLOOKUP(A484,'Flybase batch'!$A:$E,3,FALSE)</f>
        <v>proteolysis</v>
      </c>
      <c r="G484" s="35" t="str">
        <f>VLOOKUP(A484,'Flybase batch'!$A:$E,4,FALSE)</f>
        <v>-</v>
      </c>
      <c r="H484" s="35" t="s">
        <v>13531</v>
      </c>
      <c r="I484" s="35" t="s">
        <v>15321</v>
      </c>
      <c r="J484" s="35" t="s">
        <v>13830</v>
      </c>
      <c r="K484" s="30" t="str">
        <f>VLOOKUP(A484,'SignalP unique values'!A:D,2,FALSE)</f>
        <v>Y</v>
      </c>
      <c r="L484" s="30" t="str">
        <f>VLOOKUP(A484,'SignalP unique values'!A:D,3,FALSE)</f>
        <v>between 19 and 20</v>
      </c>
      <c r="M484" s="30" t="str">
        <f>VLOOKUP(A484,'SignalP unique values'!A:D,4,FALSE)</f>
        <v>SLA-EES</v>
      </c>
      <c r="N484" s="26" t="s">
        <v>5797</v>
      </c>
      <c r="O484" s="25">
        <v>0</v>
      </c>
      <c r="P484" s="25">
        <v>0</v>
      </c>
      <c r="Q484" s="25">
        <v>0</v>
      </c>
      <c r="R484" s="25">
        <v>0</v>
      </c>
      <c r="S484" s="25">
        <v>0</v>
      </c>
      <c r="T484" s="28">
        <v>-1</v>
      </c>
      <c r="U484" s="25">
        <v>0</v>
      </c>
      <c r="V484" s="25">
        <v>0</v>
      </c>
      <c r="W484" s="25">
        <v>0</v>
      </c>
      <c r="X484" s="25">
        <v>0</v>
      </c>
      <c r="Y484" s="28">
        <v>-1</v>
      </c>
      <c r="Z484" s="25">
        <v>0</v>
      </c>
      <c r="AA484" s="25">
        <v>0</v>
      </c>
      <c r="AB484" s="25">
        <v>0</v>
      </c>
      <c r="AC484" s="25" t="s">
        <v>11108</v>
      </c>
      <c r="AD484" s="25" t="s">
        <v>11109</v>
      </c>
      <c r="AE484" s="25" t="s">
        <v>11110</v>
      </c>
      <c r="AF484" s="25" t="s">
        <v>11111</v>
      </c>
      <c r="AG484" s="25" t="s">
        <v>7274</v>
      </c>
      <c r="AH484" s="25" t="s">
        <v>11112</v>
      </c>
      <c r="AI484" s="28" t="s">
        <v>11113</v>
      </c>
      <c r="AJ484" s="25" t="s">
        <v>11114</v>
      </c>
      <c r="AK484" s="25" t="s">
        <v>11115</v>
      </c>
      <c r="AL484" s="25" t="s">
        <v>9373</v>
      </c>
      <c r="AM484" s="25" t="s">
        <v>11116</v>
      </c>
      <c r="AN484" s="28" t="s">
        <v>8336</v>
      </c>
      <c r="AO484" s="25" t="s">
        <v>10251</v>
      </c>
      <c r="AP484" s="25" t="s">
        <v>11117</v>
      </c>
      <c r="AQ484" s="25" t="s">
        <v>11118</v>
      </c>
    </row>
    <row r="485" spans="1:43" ht="13.5" customHeight="1">
      <c r="A485" s="25" t="s">
        <v>1261</v>
      </c>
      <c r="B485" s="26" t="str">
        <f>HYPERLINK("http://flybase.org/reports/"&amp;VLOOKUP(Table3[[#This Row],[gene]],'Flybqse ID for link'!A:B,2,FALSE)&amp;".html",Table3[[#This Row],[gene]])</f>
        <v>CG31219</v>
      </c>
      <c r="C485" s="25">
        <v>4</v>
      </c>
      <c r="D485" s="25" t="str">
        <f>VLOOKUP(A485,'Flybase batch'!$A:$E,2,FALSE)</f>
        <v>-</v>
      </c>
      <c r="E485" s="25">
        <f>COUNTIF('Genes Expressed in larvae only'!A:A,Table3[[#This Row],[gene]])</f>
        <v>0</v>
      </c>
      <c r="F485" s="35" t="str">
        <f>VLOOKUP(A485,'Flybase batch'!$A:$E,3,FALSE)</f>
        <v>proteolysis</v>
      </c>
      <c r="G485" s="35" t="str">
        <f>VLOOKUP(A485,'Flybase batch'!$A:$E,4,FALSE)</f>
        <v>-</v>
      </c>
      <c r="H485" s="35" t="s">
        <v>13531</v>
      </c>
      <c r="I485" s="35" t="s">
        <v>15321</v>
      </c>
      <c r="J485" s="35" t="s">
        <v>13818</v>
      </c>
      <c r="K485" s="30" t="str">
        <f>VLOOKUP(A485,'SignalP unique values'!A:D,2,FALSE)</f>
        <v>Y</v>
      </c>
      <c r="L485" s="30" t="str">
        <f>VLOOKUP(A485,'SignalP unique values'!A:D,3,FALSE)</f>
        <v>between 20 and 21</v>
      </c>
      <c r="M485" s="30" t="str">
        <f>VLOOKUP(A485,'SignalP unique values'!A:D,4,FALSE)</f>
        <v>AHS-TNS</v>
      </c>
      <c r="N485" s="26" t="s">
        <v>5927</v>
      </c>
      <c r="O485" s="25">
        <v>0</v>
      </c>
      <c r="P485" s="25">
        <v>0</v>
      </c>
      <c r="Q485" s="25">
        <v>0</v>
      </c>
      <c r="R485" s="25">
        <v>0</v>
      </c>
      <c r="S485" s="25">
        <v>0</v>
      </c>
      <c r="T485" s="27">
        <v>1</v>
      </c>
      <c r="U485" s="25">
        <v>0</v>
      </c>
      <c r="V485" s="25">
        <v>0</v>
      </c>
      <c r="W485" s="25">
        <v>0</v>
      </c>
      <c r="X485" s="25">
        <v>0</v>
      </c>
      <c r="Y485" s="25">
        <v>0</v>
      </c>
      <c r="Z485" s="25">
        <v>0</v>
      </c>
      <c r="AA485" s="25">
        <v>0</v>
      </c>
      <c r="AB485" s="25">
        <v>0</v>
      </c>
      <c r="AC485" s="25" t="s">
        <v>7131</v>
      </c>
      <c r="AD485" s="25" t="s">
        <v>6651</v>
      </c>
      <c r="AE485" s="25" t="s">
        <v>7659</v>
      </c>
      <c r="AF485" s="25" t="s">
        <v>6926</v>
      </c>
      <c r="AG485" s="25" t="s">
        <v>7129</v>
      </c>
      <c r="AH485" s="25" t="s">
        <v>8892</v>
      </c>
      <c r="AI485" s="27" t="s">
        <v>9589</v>
      </c>
      <c r="AJ485" s="25" t="s">
        <v>6795</v>
      </c>
      <c r="AK485" s="25" t="s">
        <v>6610</v>
      </c>
      <c r="AL485" s="25" t="s">
        <v>9590</v>
      </c>
      <c r="AM485" s="25" t="s">
        <v>6930</v>
      </c>
      <c r="AN485" s="25" t="s">
        <v>6999</v>
      </c>
      <c r="AO485" s="25" t="s">
        <v>8663</v>
      </c>
      <c r="AP485" s="25" t="s">
        <v>9591</v>
      </c>
      <c r="AQ485" s="25" t="s">
        <v>6559</v>
      </c>
    </row>
    <row r="486" spans="1:43" ht="13.5" customHeight="1">
      <c r="A486" s="25" t="s">
        <v>1019</v>
      </c>
      <c r="B486" s="26" t="str">
        <f>HYPERLINK("http://flybase.org/reports/"&amp;VLOOKUP(Table3[[#This Row],[gene]],'Flybqse ID for link'!A:B,2,FALSE)&amp;".html",Table3[[#This Row],[gene]])</f>
        <v>CG11313</v>
      </c>
      <c r="C486" s="25">
        <v>4</v>
      </c>
      <c r="D486" s="25" t="str">
        <f>VLOOKUP(A486,'Flybase batch'!$A:$E,2,FALSE)</f>
        <v>-</v>
      </c>
      <c r="E486" s="25">
        <f>COUNTIF('Genes Expressed in larvae only'!A:A,Table3[[#This Row],[gene]])</f>
        <v>0</v>
      </c>
      <c r="F486" s="35" t="str">
        <f>VLOOKUP(A486,'Flybase batch'!$A:$E,3,FALSE)</f>
        <v>proteolysis hemolymph coagulation</v>
      </c>
      <c r="G486" s="35" t="str">
        <f>VLOOKUP(A486,'Flybase batch'!$A:$E,4,FALSE)</f>
        <v>extracellular region</v>
      </c>
      <c r="H486" s="35" t="s">
        <v>13531</v>
      </c>
      <c r="I486" s="35" t="s">
        <v>15321</v>
      </c>
      <c r="J486" s="35" t="s">
        <v>13795</v>
      </c>
      <c r="K486" s="30" t="str">
        <f>VLOOKUP(A486,'SignalP unique values'!A:D,2,FALSE)</f>
        <v>Y</v>
      </c>
      <c r="L486" s="30" t="str">
        <f>VLOOKUP(A486,'SignalP unique values'!A:D,3,FALSE)</f>
        <v>between 19 and 20</v>
      </c>
      <c r="M486" s="30" t="str">
        <f>VLOOKUP(A486,'SignalP unique values'!A:D,4,FALSE)</f>
        <v>AHG-QYV</v>
      </c>
      <c r="N486" s="26" t="s">
        <v>6039</v>
      </c>
      <c r="O486" s="25">
        <v>0</v>
      </c>
      <c r="P486" s="25">
        <v>0</v>
      </c>
      <c r="Q486" s="25">
        <v>0</v>
      </c>
      <c r="R486" s="27">
        <v>1</v>
      </c>
      <c r="S486" s="25">
        <v>0</v>
      </c>
      <c r="T486" s="27">
        <v>1</v>
      </c>
      <c r="U486" s="25">
        <v>0</v>
      </c>
      <c r="V486" s="25">
        <v>0</v>
      </c>
      <c r="W486" s="25">
        <v>0</v>
      </c>
      <c r="X486" s="25">
        <v>0</v>
      </c>
      <c r="Y486" s="27">
        <v>1</v>
      </c>
      <c r="Z486" s="25">
        <v>0</v>
      </c>
      <c r="AA486" s="25">
        <v>0</v>
      </c>
      <c r="AB486" s="25">
        <v>0</v>
      </c>
      <c r="AC486" s="25" t="s">
        <v>7109</v>
      </c>
      <c r="AD486" s="25" t="s">
        <v>7110</v>
      </c>
      <c r="AE486" s="25" t="s">
        <v>7111</v>
      </c>
      <c r="AF486" s="25" t="s">
        <v>7112</v>
      </c>
      <c r="AG486" s="27" t="s">
        <v>7113</v>
      </c>
      <c r="AH486" s="25" t="s">
        <v>7114</v>
      </c>
      <c r="AI486" s="27" t="s">
        <v>7115</v>
      </c>
      <c r="AJ486" s="25" t="s">
        <v>6453</v>
      </c>
      <c r="AK486" s="25" t="s">
        <v>7116</v>
      </c>
      <c r="AL486" s="25" t="s">
        <v>7117</v>
      </c>
      <c r="AM486" s="25" t="s">
        <v>7118</v>
      </c>
      <c r="AN486" s="27" t="s">
        <v>7119</v>
      </c>
      <c r="AO486" s="25" t="s">
        <v>6930</v>
      </c>
      <c r="AP486" s="25" t="s">
        <v>6541</v>
      </c>
      <c r="AQ486" s="25" t="s">
        <v>7120</v>
      </c>
    </row>
    <row r="487" spans="1:43" ht="13.5" customHeight="1">
      <c r="A487" s="25" t="s">
        <v>1446</v>
      </c>
      <c r="B487" s="26" t="str">
        <f>HYPERLINK("http://flybase.org/reports/"&amp;VLOOKUP(Table3[[#This Row],[gene]],'Flybqse ID for link'!A:B,2,FALSE)&amp;".html",Table3[[#This Row],[gene]])</f>
        <v>CG6639</v>
      </c>
      <c r="C487" s="25">
        <v>4</v>
      </c>
      <c r="D487" s="25" t="str">
        <f>VLOOKUP(A487,'Flybase batch'!$A:$E,2,FALSE)</f>
        <v>-</v>
      </c>
      <c r="E487" s="25">
        <f>COUNTIF('Genes Expressed in larvae only'!A:A,Table3[[#This Row],[gene]])</f>
        <v>0</v>
      </c>
      <c r="F487" s="35" t="str">
        <f>VLOOKUP(A487,'Flybase batch'!$A:$E,3,FALSE)</f>
        <v>defense response to Gram-positive bacterium proteolysis</v>
      </c>
      <c r="G487" s="35" t="str">
        <f>VLOOKUP(A487,'Flybase batch'!$A:$E,4,FALSE)</f>
        <v>-</v>
      </c>
      <c r="H487" s="35" t="s">
        <v>13531</v>
      </c>
      <c r="I487" s="35" t="s">
        <v>15321</v>
      </c>
      <c r="J487" s="35" t="s">
        <v>13917</v>
      </c>
      <c r="K487" s="30" t="str">
        <f>VLOOKUP(A487,'SignalP unique values'!A:D,2,FALSE)</f>
        <v>Y</v>
      </c>
      <c r="L487" s="30" t="str">
        <f>VLOOKUP(A487,'SignalP unique values'!A:D,3,FALSE)</f>
        <v>between 20 and 21</v>
      </c>
      <c r="M487" s="30" t="str">
        <f>VLOOKUP(A487,'SignalP unique values'!A:D,4,FALSE)</f>
        <v>GNA-CRH</v>
      </c>
      <c r="N487" s="26" t="s">
        <v>5847</v>
      </c>
      <c r="O487" s="25">
        <v>0</v>
      </c>
      <c r="P487" s="25">
        <v>0</v>
      </c>
      <c r="Q487" s="25">
        <v>0</v>
      </c>
      <c r="R487" s="25">
        <v>0</v>
      </c>
      <c r="S487" s="25">
        <v>0</v>
      </c>
      <c r="T487" s="25">
        <v>0</v>
      </c>
      <c r="U487" s="25">
        <v>0</v>
      </c>
      <c r="V487" s="25">
        <v>0</v>
      </c>
      <c r="W487" s="25">
        <v>0</v>
      </c>
      <c r="X487" s="25">
        <v>0</v>
      </c>
      <c r="Y487" s="27">
        <v>1</v>
      </c>
      <c r="Z487" s="25">
        <v>0</v>
      </c>
      <c r="AA487" s="25">
        <v>0</v>
      </c>
      <c r="AB487" s="25">
        <v>0</v>
      </c>
      <c r="AC487" s="25" t="s">
        <v>11860</v>
      </c>
      <c r="AD487" s="25" t="s">
        <v>6563</v>
      </c>
      <c r="AE487" s="25" t="s">
        <v>11058</v>
      </c>
      <c r="AF487" s="25" t="s">
        <v>11861</v>
      </c>
      <c r="AG487" s="25" t="s">
        <v>7130</v>
      </c>
      <c r="AH487" s="25" t="s">
        <v>8040</v>
      </c>
      <c r="AI487" s="25" t="s">
        <v>11862</v>
      </c>
      <c r="AJ487" s="25" t="s">
        <v>6461</v>
      </c>
      <c r="AK487" s="25" t="s">
        <v>7644</v>
      </c>
      <c r="AL487" s="25" t="s">
        <v>11863</v>
      </c>
      <c r="AM487" s="25" t="s">
        <v>7050</v>
      </c>
      <c r="AN487" s="27" t="s">
        <v>11864</v>
      </c>
      <c r="AO487" s="25" t="s">
        <v>9858</v>
      </c>
      <c r="AP487" s="25" t="s">
        <v>11865</v>
      </c>
      <c r="AQ487" s="25" t="s">
        <v>6702</v>
      </c>
    </row>
    <row r="488" spans="1:43" ht="13.5" customHeight="1">
      <c r="A488" s="25" t="s">
        <v>1517</v>
      </c>
      <c r="B488" s="26" t="str">
        <f>HYPERLINK("http://flybase.org/reports/"&amp;VLOOKUP(Table3[[#This Row],[gene]],'Flybqse ID for link'!A:B,2,FALSE)&amp;".html",Table3[[#This Row],[gene]])</f>
        <v>CG9377</v>
      </c>
      <c r="C488" s="25">
        <v>4</v>
      </c>
      <c r="D488" s="25" t="str">
        <f>VLOOKUP(A488,'Flybase batch'!$A:$E,2,FALSE)</f>
        <v>-</v>
      </c>
      <c r="E488" s="25">
        <f>COUNTIF('Genes Expressed in larvae only'!A:A,Table3[[#This Row],[gene]])</f>
        <v>0</v>
      </c>
      <c r="F488" s="35" t="str">
        <f>VLOOKUP(A488,'Flybase batch'!$A:$E,3,FALSE)</f>
        <v>proteolysis</v>
      </c>
      <c r="G488" s="35" t="str">
        <f>VLOOKUP(A488,'Flybase batch'!$A:$E,4,FALSE)</f>
        <v>-</v>
      </c>
      <c r="H488" s="35" t="s">
        <v>13531</v>
      </c>
      <c r="I488" s="35" t="s">
        <v>15321</v>
      </c>
      <c r="J488" s="35" t="s">
        <v>13917</v>
      </c>
      <c r="K488" s="30" t="str">
        <f>VLOOKUP(A488,'SignalP unique values'!A:D,2,FALSE)</f>
        <v>Y</v>
      </c>
      <c r="L488" s="30" t="str">
        <f>VLOOKUP(A488,'SignalP unique values'!A:D,3,FALSE)</f>
        <v>between 21 and 22</v>
      </c>
      <c r="M488" s="30" t="str">
        <f>VLOOKUP(A488,'SignalP unique values'!A:D,4,FALSE)</f>
        <v>IAA-SKV</v>
      </c>
      <c r="N488" s="26" t="s">
        <v>6045</v>
      </c>
      <c r="O488" s="27">
        <v>1</v>
      </c>
      <c r="P488" s="27">
        <v>1</v>
      </c>
      <c r="Q488" s="28">
        <v>-1</v>
      </c>
      <c r="R488" s="28">
        <v>-1</v>
      </c>
      <c r="S488" s="28">
        <v>-1</v>
      </c>
      <c r="T488" s="28">
        <v>-1</v>
      </c>
      <c r="U488" s="28">
        <v>-1</v>
      </c>
      <c r="V488" s="28">
        <v>-1</v>
      </c>
      <c r="W488" s="28">
        <v>-1</v>
      </c>
      <c r="X488" s="28">
        <v>-1</v>
      </c>
      <c r="Y488" s="28">
        <v>-1</v>
      </c>
      <c r="Z488" s="27">
        <v>1</v>
      </c>
      <c r="AA488" s="28">
        <v>-1</v>
      </c>
      <c r="AB488" s="28">
        <v>-1</v>
      </c>
      <c r="AC488" s="25" t="s">
        <v>12883</v>
      </c>
      <c r="AD488" s="27" t="s">
        <v>12884</v>
      </c>
      <c r="AE488" s="27" t="s">
        <v>12885</v>
      </c>
      <c r="AF488" s="28" t="s">
        <v>6678</v>
      </c>
      <c r="AG488" s="28" t="s">
        <v>6703</v>
      </c>
      <c r="AH488" s="28" t="s">
        <v>10849</v>
      </c>
      <c r="AI488" s="28" t="s">
        <v>9135</v>
      </c>
      <c r="AJ488" s="28" t="s">
        <v>6427</v>
      </c>
      <c r="AK488" s="28" t="s">
        <v>7264</v>
      </c>
      <c r="AL488" s="28" t="s">
        <v>8358</v>
      </c>
      <c r="AM488" s="28" t="s">
        <v>8466</v>
      </c>
      <c r="AN488" s="28" t="s">
        <v>10202</v>
      </c>
      <c r="AO488" s="27" t="s">
        <v>12886</v>
      </c>
      <c r="AP488" s="28" t="s">
        <v>7916</v>
      </c>
      <c r="AQ488" s="28" t="s">
        <v>12887</v>
      </c>
    </row>
    <row r="489" spans="1:43" ht="13.5" customHeight="1">
      <c r="A489" s="25" t="s">
        <v>1094</v>
      </c>
      <c r="B489" s="26" t="str">
        <f>HYPERLINK("http://flybase.org/reports/"&amp;VLOOKUP(Table3[[#This Row],[gene]],'Flybqse ID for link'!A:B,2,FALSE)&amp;".html",Table3[[#This Row],[gene]])</f>
        <v>CG14990</v>
      </c>
      <c r="C489" s="25">
        <v>4</v>
      </c>
      <c r="D489" s="25" t="str">
        <f>VLOOKUP(A489,'Flybase batch'!$A:$E,2,FALSE)</f>
        <v>-</v>
      </c>
      <c r="E489" s="25">
        <f>COUNTIF('Genes Expressed in larvae only'!A:A,Table3[[#This Row],[gene]])</f>
        <v>0</v>
      </c>
      <c r="F489" s="35" t="str">
        <f>VLOOKUP(A489,'Flybase batch'!$A:$E,3,FALSE)</f>
        <v>proteolysis</v>
      </c>
      <c r="G489" s="35" t="str">
        <f>VLOOKUP(A489,'Flybase batch'!$A:$E,4,FALSE)</f>
        <v>-</v>
      </c>
      <c r="H489" s="35" t="s">
        <v>13531</v>
      </c>
      <c r="I489" s="35" t="s">
        <v>15321</v>
      </c>
      <c r="J489" s="35" t="s">
        <v>14090</v>
      </c>
      <c r="K489" s="30" t="str">
        <f>VLOOKUP(A489,'SignalP unique values'!A:D,2,FALSE)</f>
        <v>Y</v>
      </c>
      <c r="L489" s="30" t="str">
        <f>VLOOKUP(A489,'SignalP unique values'!A:D,3,FALSE)</f>
        <v>between 21 and 22</v>
      </c>
      <c r="M489" s="30" t="str">
        <f>VLOOKUP(A489,'SignalP unique values'!A:D,4,FALSE)</f>
        <v>ATG-QNE</v>
      </c>
      <c r="N489" s="26" t="s">
        <v>5950</v>
      </c>
      <c r="O489" s="28">
        <v>-1</v>
      </c>
      <c r="P489" s="28">
        <v>-1</v>
      </c>
      <c r="Q489" s="28">
        <v>-1</v>
      </c>
      <c r="R489" s="28">
        <v>-1</v>
      </c>
      <c r="S489" s="28">
        <v>-1</v>
      </c>
      <c r="T489" s="28">
        <v>-1</v>
      </c>
      <c r="U489" s="28">
        <v>-1</v>
      </c>
      <c r="V489" s="28">
        <v>-1</v>
      </c>
      <c r="W489" s="28">
        <v>-1</v>
      </c>
      <c r="X489" s="25">
        <v>0</v>
      </c>
      <c r="Y489" s="27">
        <v>1</v>
      </c>
      <c r="Z489" s="28">
        <v>-1</v>
      </c>
      <c r="AA489" s="27">
        <v>1</v>
      </c>
      <c r="AB489" s="28">
        <v>-1</v>
      </c>
      <c r="AC489" s="25" t="s">
        <v>8302</v>
      </c>
      <c r="AD489" s="28" t="s">
        <v>8303</v>
      </c>
      <c r="AE489" s="28" t="s">
        <v>7114</v>
      </c>
      <c r="AF489" s="28" t="s">
        <v>8304</v>
      </c>
      <c r="AG489" s="28" t="s">
        <v>8305</v>
      </c>
      <c r="AH489" s="28" t="s">
        <v>8306</v>
      </c>
      <c r="AI489" s="28" t="s">
        <v>7639</v>
      </c>
      <c r="AJ489" s="28" t="s">
        <v>8307</v>
      </c>
      <c r="AK489" s="28" t="s">
        <v>8308</v>
      </c>
      <c r="AL489" s="28" t="s">
        <v>6520</v>
      </c>
      <c r="AM489" s="25" t="s">
        <v>8309</v>
      </c>
      <c r="AN489" s="27" t="s">
        <v>8310</v>
      </c>
      <c r="AO489" s="28" t="s">
        <v>7415</v>
      </c>
      <c r="AP489" s="27" t="s">
        <v>8311</v>
      </c>
      <c r="AQ489" s="28" t="s">
        <v>8312</v>
      </c>
    </row>
    <row r="490" spans="1:43" ht="13.5" customHeight="1">
      <c r="A490" s="25" t="s">
        <v>1425</v>
      </c>
      <c r="B490" s="26" t="str">
        <f>HYPERLINK("http://flybase.org/reports/"&amp;VLOOKUP(Table3[[#This Row],[gene]],'Flybqse ID for link'!A:B,2,FALSE)&amp;".html",Table3[[#This Row],[gene]])</f>
        <v>CG6367</v>
      </c>
      <c r="C490" s="25">
        <v>4</v>
      </c>
      <c r="D490" s="25" t="str">
        <f>VLOOKUP(A490,'Flybase batch'!$A:$E,2,FALSE)</f>
        <v>persephone</v>
      </c>
      <c r="E490" s="25">
        <f>COUNTIF('Genes Expressed in larvae only'!A:A,Table3[[#This Row],[gene]])</f>
        <v>0</v>
      </c>
      <c r="F490" s="35" t="str">
        <f>VLOOKUP(A490,'Flybase batch'!$A:$E,3,FALSE)</f>
        <v>positive regulation of antifungal peptide biosynthetic process proteolysis regulation of Toll signaling pathway defense response to fungus proteolysis defense response to fungus innate immune response defense response</v>
      </c>
      <c r="G490" s="35" t="str">
        <f>VLOOKUP(A490,'Flybase batch'!$A:$E,4,FALSE)</f>
        <v>extracellular region</v>
      </c>
      <c r="H490" s="35" t="s">
        <v>13696</v>
      </c>
      <c r="I490" s="35" t="e">
        <v>#N/A</v>
      </c>
      <c r="J490" s="35" t="s">
        <v>13795</v>
      </c>
      <c r="K490" s="30" t="str">
        <f>VLOOKUP(A490,'SignalP unique values'!A:D,2,FALSE)</f>
        <v>Y</v>
      </c>
      <c r="L490" s="30" t="str">
        <f>VLOOKUP(A490,'SignalP unique values'!A:D,3,FALSE)</f>
        <v>between 22 and 23</v>
      </c>
      <c r="M490" s="30" t="str">
        <f>VLOOKUP(A490,'SignalP unique values'!A:D,4,FALSE)</f>
        <v>VEA-AVT</v>
      </c>
      <c r="N490" s="26" t="s">
        <v>6209</v>
      </c>
      <c r="O490" s="28">
        <v>-1</v>
      </c>
      <c r="P490" s="27">
        <v>1</v>
      </c>
      <c r="Q490" s="25">
        <v>0</v>
      </c>
      <c r="R490" s="28">
        <v>-1</v>
      </c>
      <c r="S490" s="25">
        <v>0</v>
      </c>
      <c r="T490" s="28">
        <v>-1</v>
      </c>
      <c r="U490" s="28">
        <v>-1</v>
      </c>
      <c r="V490" s="28">
        <v>-1</v>
      </c>
      <c r="W490" s="28">
        <v>-1</v>
      </c>
      <c r="X490" s="28">
        <v>-1</v>
      </c>
      <c r="Y490" s="27">
        <v>1</v>
      </c>
      <c r="Z490" s="28">
        <v>-1</v>
      </c>
      <c r="AA490" s="27">
        <v>1</v>
      </c>
      <c r="AB490" s="28">
        <v>-1</v>
      </c>
      <c r="AC490" s="25" t="s">
        <v>10420</v>
      </c>
      <c r="AD490" s="28" t="s">
        <v>9766</v>
      </c>
      <c r="AE490" s="27" t="s">
        <v>11686</v>
      </c>
      <c r="AF490" s="25" t="s">
        <v>9667</v>
      </c>
      <c r="AG490" s="28" t="s">
        <v>11687</v>
      </c>
      <c r="AH490" s="25" t="s">
        <v>11688</v>
      </c>
      <c r="AI490" s="28" t="s">
        <v>11689</v>
      </c>
      <c r="AJ490" s="28" t="s">
        <v>7483</v>
      </c>
      <c r="AK490" s="28" t="s">
        <v>6562</v>
      </c>
      <c r="AL490" s="28" t="s">
        <v>9341</v>
      </c>
      <c r="AM490" s="28" t="s">
        <v>8041</v>
      </c>
      <c r="AN490" s="27" t="s">
        <v>11690</v>
      </c>
      <c r="AO490" s="28" t="s">
        <v>11691</v>
      </c>
      <c r="AP490" s="27" t="s">
        <v>11692</v>
      </c>
      <c r="AQ490" s="28" t="s">
        <v>7637</v>
      </c>
    </row>
    <row r="491" spans="1:43" ht="13.5" customHeight="1">
      <c r="A491" s="25" t="s">
        <v>1365</v>
      </c>
      <c r="B491" s="26" t="str">
        <f>HYPERLINK("http://flybase.org/reports/"&amp;VLOOKUP(Table3[[#This Row],[gene]],'Flybqse ID for link'!A:B,2,FALSE)&amp;".html",Table3[[#This Row],[gene]])</f>
        <v>CG4271</v>
      </c>
      <c r="C491" s="25">
        <v>4</v>
      </c>
      <c r="D491" s="25" t="str">
        <f>VLOOKUP(A491,'Flybase batch'!$A:$E,2,FALSE)</f>
        <v>-</v>
      </c>
      <c r="E491" s="25">
        <f>COUNTIF('Genes Expressed in larvae only'!A:A,Table3[[#This Row],[gene]])</f>
        <v>0</v>
      </c>
      <c r="F491" s="35" t="str">
        <f>VLOOKUP(A491,'Flybase batch'!$A:$E,3,FALSE)</f>
        <v>proteolysis</v>
      </c>
      <c r="G491" s="35" t="str">
        <f>VLOOKUP(A491,'Flybase batch'!$A:$E,4,FALSE)</f>
        <v>-</v>
      </c>
      <c r="H491" s="35" t="s">
        <v>13531</v>
      </c>
      <c r="I491" s="35" t="s">
        <v>15321</v>
      </c>
      <c r="J491" s="35" t="s">
        <v>14090</v>
      </c>
      <c r="K491" s="30" t="str">
        <f>VLOOKUP(A491,'SignalP unique values'!A:D,2,FALSE)</f>
        <v>Y</v>
      </c>
      <c r="L491" s="30" t="str">
        <f>VLOOKUP(A491,'SignalP unique values'!A:D,3,FALSE)</f>
        <v>between 18 and 19</v>
      </c>
      <c r="M491" s="30" t="str">
        <f>VLOOKUP(A491,'SignalP unique values'!A:D,4,FALSE)</f>
        <v>SNG-IYN</v>
      </c>
      <c r="N491" s="26" t="s">
        <v>5912</v>
      </c>
      <c r="O491" s="28">
        <v>-1</v>
      </c>
      <c r="P491" s="28">
        <v>-1</v>
      </c>
      <c r="Q491" s="28">
        <v>-1</v>
      </c>
      <c r="R491" s="28">
        <v>-1</v>
      </c>
      <c r="S491" s="28">
        <v>-1</v>
      </c>
      <c r="T491" s="28">
        <v>-1</v>
      </c>
      <c r="U491" s="28">
        <v>-1</v>
      </c>
      <c r="V491" s="28">
        <v>-1</v>
      </c>
      <c r="W491" s="27">
        <v>1</v>
      </c>
      <c r="X491" s="28">
        <v>-1</v>
      </c>
      <c r="Y491" s="28">
        <v>-1</v>
      </c>
      <c r="Z491" s="28">
        <v>-1</v>
      </c>
      <c r="AA491" s="28">
        <v>-1</v>
      </c>
      <c r="AB491" s="28">
        <v>-1</v>
      </c>
      <c r="AC491" s="25" t="s">
        <v>10619</v>
      </c>
      <c r="AD491" s="28" t="s">
        <v>6473</v>
      </c>
      <c r="AE491" s="28" t="s">
        <v>10620</v>
      </c>
      <c r="AF491" s="28" t="s">
        <v>6836</v>
      </c>
      <c r="AG491" s="28" t="s">
        <v>10621</v>
      </c>
      <c r="AH491" s="28" t="s">
        <v>7746</v>
      </c>
      <c r="AI491" s="28" t="s">
        <v>10622</v>
      </c>
      <c r="AJ491" s="28" t="s">
        <v>6604</v>
      </c>
      <c r="AK491" s="28" t="s">
        <v>8318</v>
      </c>
      <c r="AL491" s="27" t="s">
        <v>10623</v>
      </c>
      <c r="AM491" s="28" t="s">
        <v>7798</v>
      </c>
      <c r="AN491" s="28" t="s">
        <v>10624</v>
      </c>
      <c r="AO491" s="28" t="s">
        <v>10363</v>
      </c>
      <c r="AP491" s="28" t="s">
        <v>10625</v>
      </c>
      <c r="AQ491" s="28" t="s">
        <v>10626</v>
      </c>
    </row>
    <row r="492" spans="1:43" ht="13.5" customHeight="1">
      <c r="A492" s="25" t="s">
        <v>1084</v>
      </c>
      <c r="B492" s="26" t="str">
        <f>HYPERLINK("http://flybase.org/reports/"&amp;VLOOKUP(Table3[[#This Row],[gene]],'Flybqse ID for link'!A:B,2,FALSE)&amp;".html",Table3[[#This Row],[gene]])</f>
        <v>CG14218</v>
      </c>
      <c r="C492" s="25">
        <v>4</v>
      </c>
      <c r="D492" s="25" t="str">
        <f>VLOOKUP(A492,'Flybase batch'!$A:$E,2,FALSE)</f>
        <v>-</v>
      </c>
      <c r="E492" s="25">
        <f>COUNTIF('Genes Expressed in larvae only'!A:A,Table3[[#This Row],[gene]])</f>
        <v>0</v>
      </c>
      <c r="F492" s="35" t="str">
        <f>VLOOKUP(A492,'Flybase batch'!$A:$E,3,FALSE)</f>
        <v>-</v>
      </c>
      <c r="G492" s="35" t="str">
        <f>VLOOKUP(A492,'Flybase batch'!$A:$E,4,FALSE)</f>
        <v>-</v>
      </c>
      <c r="H492" s="35" t="s">
        <v>13530</v>
      </c>
      <c r="I492" s="35" t="s">
        <v>15321</v>
      </c>
      <c r="J492" s="35" t="s">
        <v>14090</v>
      </c>
      <c r="K492" s="30" t="str">
        <f>VLOOKUP(A492,'SignalP unique values'!A:D,2,FALSE)</f>
        <v>Y</v>
      </c>
      <c r="L492" s="30" t="str">
        <f>VLOOKUP(A492,'SignalP unique values'!A:D,3,FALSE)</f>
        <v>between 23 and 24</v>
      </c>
      <c r="M492" s="30" t="str">
        <f>VLOOKUP(A492,'SignalP unique values'!A:D,4,FALSE)</f>
        <v>ISA-DPG</v>
      </c>
      <c r="N492" s="26" t="s">
        <v>6130</v>
      </c>
      <c r="O492" s="25">
        <v>0</v>
      </c>
      <c r="P492" s="25">
        <v>0</v>
      </c>
      <c r="Q492" s="25">
        <v>0</v>
      </c>
      <c r="R492" s="25">
        <v>0</v>
      </c>
      <c r="S492" s="25">
        <v>0</v>
      </c>
      <c r="T492" s="28">
        <v>-1</v>
      </c>
      <c r="U492" s="27">
        <v>1</v>
      </c>
      <c r="V492" s="25">
        <v>0</v>
      </c>
      <c r="W492" s="25">
        <v>0</v>
      </c>
      <c r="X492" s="25">
        <v>0</v>
      </c>
      <c r="Y492" s="25">
        <v>0</v>
      </c>
      <c r="Z492" s="25">
        <v>0</v>
      </c>
      <c r="AA492" s="25">
        <v>0</v>
      </c>
      <c r="AB492" s="25">
        <v>0</v>
      </c>
      <c r="AC492" s="25" t="s">
        <v>7042</v>
      </c>
      <c r="AD492" s="25" t="s">
        <v>7126</v>
      </c>
      <c r="AE492" s="25" t="s">
        <v>6547</v>
      </c>
      <c r="AF492" s="25" t="s">
        <v>7931</v>
      </c>
      <c r="AG492" s="25" t="s">
        <v>7932</v>
      </c>
      <c r="AH492" s="25" t="s">
        <v>7933</v>
      </c>
      <c r="AI492" s="28" t="s">
        <v>7934</v>
      </c>
      <c r="AJ492" s="27" t="s">
        <v>7935</v>
      </c>
      <c r="AK492" s="25" t="s">
        <v>7226</v>
      </c>
      <c r="AL492" s="25" t="s">
        <v>7936</v>
      </c>
      <c r="AM492" s="25" t="s">
        <v>7937</v>
      </c>
      <c r="AN492" s="25" t="s">
        <v>6720</v>
      </c>
      <c r="AO492" s="25" t="s">
        <v>7938</v>
      </c>
      <c r="AP492" s="25" t="s">
        <v>7939</v>
      </c>
      <c r="AQ492" s="25" t="s">
        <v>7940</v>
      </c>
    </row>
    <row r="493" spans="1:43" ht="13.5" customHeight="1">
      <c r="A493" s="25" t="s">
        <v>1014</v>
      </c>
      <c r="B493" s="26" t="str">
        <f>HYPERLINK("http://flybase.org/reports/"&amp;VLOOKUP(Table3[[#This Row],[gene]],'Flybqse ID for link'!A:B,2,FALSE)&amp;".html",Table3[[#This Row],[gene]])</f>
        <v>CG11066</v>
      </c>
      <c r="C493" s="25">
        <v>4</v>
      </c>
      <c r="D493" s="25" t="str">
        <f>VLOOKUP(A493,'Flybase batch'!$A:$E,2,FALSE)</f>
        <v>scarface</v>
      </c>
      <c r="E493" s="25">
        <f>COUNTIF('Genes Expressed in larvae only'!A:A,Table3[[#This Row],[gene]])</f>
        <v>0</v>
      </c>
      <c r="F493" s="35" t="str">
        <f>VLOOKUP(A493,'Flybase batch'!$A:$E,3,FALSE)</f>
        <v>imaginal disc-derived male genitalia morphogenesis proteolysis</v>
      </c>
      <c r="G493" s="35" t="str">
        <f>VLOOKUP(A493,'Flybase batch'!$A:$E,4,FALSE)</f>
        <v>extracellular space</v>
      </c>
      <c r="H493" s="35" t="s">
        <v>13531</v>
      </c>
      <c r="I493" s="35" t="s">
        <v>15321</v>
      </c>
      <c r="J493" s="35" t="s">
        <v>14295</v>
      </c>
      <c r="K493" s="30" t="str">
        <f>VLOOKUP(A493,'SignalP unique values'!A:D,2,FALSE)</f>
        <v>Y</v>
      </c>
      <c r="L493" s="30" t="str">
        <f>VLOOKUP(A493,'SignalP unique values'!A:D,3,FALSE)</f>
        <v>between 24 and 25</v>
      </c>
      <c r="M493" s="30" t="str">
        <f>VLOOKUP(A493,'SignalP unique values'!A:D,4,FALSE)</f>
        <v>ASG-DYR</v>
      </c>
      <c r="N493" s="26" t="s">
        <v>6370</v>
      </c>
      <c r="O493" s="27">
        <v>1</v>
      </c>
      <c r="P493" s="27">
        <v>1</v>
      </c>
      <c r="Q493" s="27">
        <v>1</v>
      </c>
      <c r="R493" s="28">
        <v>-1</v>
      </c>
      <c r="S493" s="28">
        <v>-1</v>
      </c>
      <c r="T493" s="28">
        <v>-1</v>
      </c>
      <c r="U493" s="28">
        <v>-1</v>
      </c>
      <c r="V493" s="25">
        <v>0</v>
      </c>
      <c r="W493" s="28">
        <v>-1</v>
      </c>
      <c r="X493" s="28">
        <v>-1</v>
      </c>
      <c r="Y493" s="28">
        <v>-1</v>
      </c>
      <c r="Z493" s="28">
        <v>-1</v>
      </c>
      <c r="AA493" s="27">
        <v>1</v>
      </c>
      <c r="AB493" s="28">
        <v>-1</v>
      </c>
      <c r="AC493" s="25" t="s">
        <v>6947</v>
      </c>
      <c r="AD493" s="27" t="s">
        <v>6948</v>
      </c>
      <c r="AE493" s="27" t="s">
        <v>6949</v>
      </c>
      <c r="AF493" s="27" t="s">
        <v>6950</v>
      </c>
      <c r="AG493" s="28" t="s">
        <v>6951</v>
      </c>
      <c r="AH493" s="28" t="s">
        <v>6952</v>
      </c>
      <c r="AI493" s="28" t="s">
        <v>6953</v>
      </c>
      <c r="AJ493" s="28" t="s">
        <v>6954</v>
      </c>
      <c r="AK493" s="25" t="s">
        <v>6955</v>
      </c>
      <c r="AL493" s="28" t="s">
        <v>6956</v>
      </c>
      <c r="AM493" s="28" t="s">
        <v>6957</v>
      </c>
      <c r="AN493" s="28" t="s">
        <v>6958</v>
      </c>
      <c r="AO493" s="28" t="s">
        <v>6959</v>
      </c>
      <c r="AP493" s="27" t="s">
        <v>6960</v>
      </c>
      <c r="AQ493" s="28" t="s">
        <v>6961</v>
      </c>
    </row>
    <row r="494" spans="1:43" ht="13.5" customHeight="1">
      <c r="A494" s="25" t="s">
        <v>1380</v>
      </c>
      <c r="B494" s="26" t="str">
        <f>HYPERLINK("http://flybase.org/reports/"&amp;VLOOKUP(Table3[[#This Row],[gene]],'Flybqse ID for link'!A:B,2,FALSE)&amp;".html",Table3[[#This Row],[gene]])</f>
        <v>CG4653</v>
      </c>
      <c r="C494" s="25">
        <v>4</v>
      </c>
      <c r="D494" s="25" t="str">
        <f>VLOOKUP(A494,'Flybase batch'!$A:$E,2,FALSE)</f>
        <v>-</v>
      </c>
      <c r="E494" s="25">
        <f>COUNTIF('Genes Expressed in larvae only'!A:A,Table3[[#This Row],[gene]])</f>
        <v>0</v>
      </c>
      <c r="F494" s="35" t="str">
        <f>VLOOKUP(A494,'Flybase batch'!$A:$E,3,FALSE)</f>
        <v>proteolysis</v>
      </c>
      <c r="G494" s="35" t="str">
        <f>VLOOKUP(A494,'Flybase batch'!$A:$E,4,FALSE)</f>
        <v>-</v>
      </c>
      <c r="H494" s="35" t="s">
        <v>13531</v>
      </c>
      <c r="I494" s="35" t="s">
        <v>15321</v>
      </c>
      <c r="J494" s="35" t="s">
        <v>14090</v>
      </c>
      <c r="K494" s="30" t="str">
        <f>VLOOKUP(A494,'SignalP unique values'!A:D,2,FALSE)</f>
        <v>Y</v>
      </c>
      <c r="L494" s="30" t="str">
        <f>VLOOKUP(A494,'SignalP unique values'!A:D,3,FALSE)</f>
        <v>between 26 and 27</v>
      </c>
      <c r="M494" s="30" t="str">
        <f>VLOOKUP(A494,'SignalP unique values'!A:D,4,FALSE)</f>
        <v>VQS-SRL</v>
      </c>
      <c r="N494" s="26" t="s">
        <v>5826</v>
      </c>
      <c r="O494" s="28">
        <v>-1</v>
      </c>
      <c r="P494" s="28">
        <v>-1</v>
      </c>
      <c r="Q494" s="28">
        <v>-1</v>
      </c>
      <c r="R494" s="27">
        <v>1</v>
      </c>
      <c r="S494" s="27">
        <v>1</v>
      </c>
      <c r="T494" s="28">
        <v>-1</v>
      </c>
      <c r="U494" s="28">
        <v>-1</v>
      </c>
      <c r="V494" s="28">
        <v>-1</v>
      </c>
      <c r="W494" s="28">
        <v>-1</v>
      </c>
      <c r="X494" s="28">
        <v>-1</v>
      </c>
      <c r="Y494" s="28">
        <v>-1</v>
      </c>
      <c r="Z494" s="28">
        <v>-1</v>
      </c>
      <c r="AA494" s="28">
        <v>-1</v>
      </c>
      <c r="AB494" s="28">
        <v>-1</v>
      </c>
      <c r="AC494" s="25" t="s">
        <v>10873</v>
      </c>
      <c r="AD494" s="28" t="s">
        <v>10874</v>
      </c>
      <c r="AE494" s="28" t="s">
        <v>10875</v>
      </c>
      <c r="AF494" s="28" t="s">
        <v>10876</v>
      </c>
      <c r="AG494" s="27" t="s">
        <v>10877</v>
      </c>
      <c r="AH494" s="27" t="s">
        <v>10878</v>
      </c>
      <c r="AI494" s="28" t="s">
        <v>10879</v>
      </c>
      <c r="AJ494" s="28" t="s">
        <v>10880</v>
      </c>
      <c r="AK494" s="28" t="s">
        <v>7926</v>
      </c>
      <c r="AL494" s="28" t="s">
        <v>10881</v>
      </c>
      <c r="AM494" s="28" t="s">
        <v>8980</v>
      </c>
      <c r="AN494" s="28" t="s">
        <v>10882</v>
      </c>
      <c r="AO494" s="28" t="s">
        <v>10883</v>
      </c>
      <c r="AP494" s="28" t="s">
        <v>10884</v>
      </c>
      <c r="AQ494" s="28" t="s">
        <v>10885</v>
      </c>
    </row>
    <row r="495" spans="1:43" ht="13.5" customHeight="1">
      <c r="A495" s="25" t="s">
        <v>1526</v>
      </c>
      <c r="B495" s="26" t="str">
        <f>HYPERLINK("http://flybase.org/reports/"&amp;VLOOKUP(Table3[[#This Row],[gene]],'Flybqse ID for link'!A:B,2,FALSE)&amp;".html",Table3[[#This Row],[gene]])</f>
        <v>CG9672</v>
      </c>
      <c r="C495" s="25">
        <v>4</v>
      </c>
      <c r="D495" s="25" t="str">
        <f>VLOOKUP(A495,'Flybase batch'!$A:$E,2,FALSE)</f>
        <v>-</v>
      </c>
      <c r="E495" s="25">
        <f>COUNTIF('Genes Expressed in larvae only'!A:A,Table3[[#This Row],[gene]])</f>
        <v>0</v>
      </c>
      <c r="F495" s="35" t="str">
        <f>VLOOKUP(A495,'Flybase batch'!$A:$E,3,FALSE)</f>
        <v>proteolysis</v>
      </c>
      <c r="G495" s="35" t="str">
        <f>VLOOKUP(A495,'Flybase batch'!$A:$E,4,FALSE)</f>
        <v>-</v>
      </c>
      <c r="H495" s="35" t="s">
        <v>13531</v>
      </c>
      <c r="I495" s="35" t="s">
        <v>15321</v>
      </c>
      <c r="J495" s="35" t="s">
        <v>14090</v>
      </c>
      <c r="K495" s="30" t="str">
        <f>VLOOKUP(A495,'SignalP unique values'!A:D,2,FALSE)</f>
        <v>Y</v>
      </c>
      <c r="L495" s="30" t="str">
        <f>VLOOKUP(A495,'SignalP unique values'!A:D,3,FALSE)</f>
        <v>between 19 and 20</v>
      </c>
      <c r="M495" s="30" t="str">
        <f>VLOOKUP(A495,'SignalP unique values'!A:D,4,FALSE)</f>
        <v>LEA-QPQ</v>
      </c>
      <c r="N495" s="26" t="s">
        <v>6183</v>
      </c>
      <c r="O495" s="28">
        <v>-1</v>
      </c>
      <c r="P495" s="28">
        <v>-1</v>
      </c>
      <c r="Q495" s="28">
        <v>-1</v>
      </c>
      <c r="R495" s="27">
        <v>1</v>
      </c>
      <c r="S495" s="28">
        <v>-1</v>
      </c>
      <c r="T495" s="28">
        <v>-1</v>
      </c>
      <c r="U495" s="28">
        <v>-1</v>
      </c>
      <c r="V495" s="28">
        <v>-1</v>
      </c>
      <c r="W495" s="28">
        <v>-1</v>
      </c>
      <c r="X495" s="28">
        <v>-1</v>
      </c>
      <c r="Y495" s="28">
        <v>-1</v>
      </c>
      <c r="Z495" s="28">
        <v>-1</v>
      </c>
      <c r="AA495" s="28">
        <v>-1</v>
      </c>
      <c r="AB495" s="28">
        <v>-1</v>
      </c>
      <c r="AC495" s="25" t="s">
        <v>13026</v>
      </c>
      <c r="AD495" s="28" t="s">
        <v>6430</v>
      </c>
      <c r="AE495" s="28" t="s">
        <v>6425</v>
      </c>
      <c r="AF495" s="28" t="s">
        <v>7644</v>
      </c>
      <c r="AG495" s="27" t="s">
        <v>13027</v>
      </c>
      <c r="AH495" s="28" t="s">
        <v>13028</v>
      </c>
      <c r="AI495" s="28" t="s">
        <v>10162</v>
      </c>
      <c r="AJ495" s="28" t="s">
        <v>9610</v>
      </c>
      <c r="AK495" s="28" t="s">
        <v>9514</v>
      </c>
      <c r="AL495" s="28" t="s">
        <v>6425</v>
      </c>
      <c r="AM495" s="28" t="s">
        <v>6585</v>
      </c>
      <c r="AN495" s="28" t="s">
        <v>13029</v>
      </c>
      <c r="AO495" s="28" t="s">
        <v>6715</v>
      </c>
      <c r="AP495" s="28" t="s">
        <v>6545</v>
      </c>
      <c r="AQ495" s="28" t="s">
        <v>7019</v>
      </c>
    </row>
    <row r="496" spans="1:43" ht="13.5" customHeight="1">
      <c r="A496" s="25" t="s">
        <v>1409</v>
      </c>
      <c r="B496" s="26" t="str">
        <f>HYPERLINK("http://flybase.org/reports/"&amp;VLOOKUP(Table3[[#This Row],[gene]],'Flybqse ID for link'!A:B,2,FALSE)&amp;".html",Table3[[#This Row],[gene]])</f>
        <v>CG5896</v>
      </c>
      <c r="C496" s="25">
        <v>4</v>
      </c>
      <c r="D496" s="25" t="str">
        <f>VLOOKUP(A496,'Flybase batch'!$A:$E,2,FALSE)</f>
        <v>Gram-positive Specific Serine protease</v>
      </c>
      <c r="E496" s="25">
        <f>COUNTIF('Genes Expressed in larvae only'!A:A,Table3[[#This Row],[gene]])</f>
        <v>0</v>
      </c>
      <c r="F496" s="35" t="str">
        <f>VLOOKUP(A496,'Flybase batch'!$A:$E,3,FALSE)</f>
        <v>proteolysis defense response to Gram-positive bacterium innate immune response positive regulation of Toll signaling pathway defense response proteolysis</v>
      </c>
      <c r="G496" s="35" t="str">
        <f>VLOOKUP(A496,'Flybase batch'!$A:$E,4,FALSE)</f>
        <v>extracellular region</v>
      </c>
      <c r="H496" s="35" t="s">
        <v>13531</v>
      </c>
      <c r="I496" s="35" t="s">
        <v>15321</v>
      </c>
      <c r="J496" s="35" t="s">
        <v>13795</v>
      </c>
      <c r="K496" s="30" t="str">
        <f>VLOOKUP(A496,'SignalP unique values'!A:D,2,FALSE)</f>
        <v>Y</v>
      </c>
      <c r="L496" s="30" t="str">
        <f>VLOOKUP(A496,'SignalP unique values'!A:D,3,FALSE)</f>
        <v>between 26 and 27</v>
      </c>
      <c r="M496" s="30" t="str">
        <f>VLOOKUP(A496,'SignalP unique values'!A:D,4,FALSE)</f>
        <v>ARA-DYA</v>
      </c>
      <c r="N496" s="26" t="s">
        <v>6395</v>
      </c>
      <c r="O496" s="28">
        <v>-1</v>
      </c>
      <c r="P496" s="27">
        <v>1</v>
      </c>
      <c r="Q496" s="27">
        <v>1</v>
      </c>
      <c r="R496" s="28">
        <v>-1</v>
      </c>
      <c r="S496" s="27">
        <v>1</v>
      </c>
      <c r="T496" s="28">
        <v>-1</v>
      </c>
      <c r="U496" s="28">
        <v>-1</v>
      </c>
      <c r="V496" s="28">
        <v>-1</v>
      </c>
      <c r="W496" s="28">
        <v>-1</v>
      </c>
      <c r="X496" s="28">
        <v>-1</v>
      </c>
      <c r="Y496" s="27">
        <v>1</v>
      </c>
      <c r="Z496" s="28">
        <v>-1</v>
      </c>
      <c r="AA496" s="27">
        <v>1</v>
      </c>
      <c r="AB496" s="28">
        <v>-1</v>
      </c>
      <c r="AC496" s="25" t="s">
        <v>11397</v>
      </c>
      <c r="AD496" s="28" t="s">
        <v>11398</v>
      </c>
      <c r="AE496" s="27" t="s">
        <v>11399</v>
      </c>
      <c r="AF496" s="27" t="s">
        <v>11400</v>
      </c>
      <c r="AG496" s="28" t="s">
        <v>11401</v>
      </c>
      <c r="AH496" s="27" t="s">
        <v>11402</v>
      </c>
      <c r="AI496" s="28" t="s">
        <v>11403</v>
      </c>
      <c r="AJ496" s="28" t="s">
        <v>8040</v>
      </c>
      <c r="AK496" s="28" t="s">
        <v>11404</v>
      </c>
      <c r="AL496" s="28" t="s">
        <v>11405</v>
      </c>
      <c r="AM496" s="28" t="s">
        <v>11406</v>
      </c>
      <c r="AN496" s="27" t="s">
        <v>11407</v>
      </c>
      <c r="AO496" s="28" t="s">
        <v>11408</v>
      </c>
      <c r="AP496" s="27" t="s">
        <v>11409</v>
      </c>
      <c r="AQ496" s="28" t="s">
        <v>11410</v>
      </c>
    </row>
    <row r="497" spans="1:43" ht="13.5" customHeight="1">
      <c r="A497" s="25" t="s">
        <v>1536</v>
      </c>
      <c r="B497" s="26" t="str">
        <f>HYPERLINK("http://flybase.org/reports/"&amp;VLOOKUP(Table3[[#This Row],[gene]],'Flybqse ID for link'!A:B,2,FALSE)&amp;".html",Table3[[#This Row],[gene]])</f>
        <v>CG9737</v>
      </c>
      <c r="C497" s="25">
        <v>4</v>
      </c>
      <c r="D497" s="25" t="str">
        <f>VLOOKUP(A497,'Flybase batch'!$A:$E,2,FALSE)</f>
        <v>-</v>
      </c>
      <c r="E497" s="25">
        <f>COUNTIF('Genes Expressed in larvae only'!A:A,Table3[[#This Row],[gene]])</f>
        <v>0</v>
      </c>
      <c r="F497" s="35" t="str">
        <f>VLOOKUP(A497,'Flybase batch'!$A:$E,3,FALSE)</f>
        <v>proteolysis phagocytosis, engulfment proteolysis</v>
      </c>
      <c r="G497" s="35" t="str">
        <f>VLOOKUP(A497,'Flybase batch'!$A:$E,4,FALSE)</f>
        <v>-</v>
      </c>
      <c r="H497" s="35" t="s">
        <v>13531</v>
      </c>
      <c r="I497" s="35" t="s">
        <v>15321</v>
      </c>
      <c r="J497" s="35" t="s">
        <v>13795</v>
      </c>
      <c r="K497" s="30" t="str">
        <f>VLOOKUP(A497,'SignalP unique values'!A:D,2,FALSE)</f>
        <v>Y</v>
      </c>
      <c r="L497" s="30" t="str">
        <f>VLOOKUP(A497,'SignalP unique values'!A:D,3,FALSE)</f>
        <v>between 22 and 23</v>
      </c>
      <c r="M497" s="30" t="str">
        <f>VLOOKUP(A497,'SignalP unique values'!A:D,4,FALSE)</f>
        <v>ALA-EVL</v>
      </c>
      <c r="N497" s="26" t="s">
        <v>5787</v>
      </c>
      <c r="O497" s="25">
        <v>0</v>
      </c>
      <c r="P497" s="28">
        <v>-1</v>
      </c>
      <c r="Q497" s="25">
        <v>0</v>
      </c>
      <c r="R497" s="28">
        <v>-1</v>
      </c>
      <c r="S497" s="25">
        <v>0</v>
      </c>
      <c r="T497" s="28">
        <v>-1</v>
      </c>
      <c r="U497" s="25">
        <v>0</v>
      </c>
      <c r="V497" s="27">
        <v>1</v>
      </c>
      <c r="W497" s="25">
        <v>0</v>
      </c>
      <c r="X497" s="28">
        <v>-1</v>
      </c>
      <c r="Y497" s="25">
        <v>0</v>
      </c>
      <c r="Z497" s="25">
        <v>0</v>
      </c>
      <c r="AA497" s="28">
        <v>-1</v>
      </c>
      <c r="AB497" s="25">
        <v>0</v>
      </c>
      <c r="AC497" s="25" t="s">
        <v>8687</v>
      </c>
      <c r="AD497" s="25" t="s">
        <v>7997</v>
      </c>
      <c r="AE497" s="28" t="s">
        <v>7483</v>
      </c>
      <c r="AF497" s="25" t="s">
        <v>10191</v>
      </c>
      <c r="AG497" s="28" t="s">
        <v>7906</v>
      </c>
      <c r="AH497" s="25" t="s">
        <v>7397</v>
      </c>
      <c r="AI497" s="28" t="s">
        <v>7717</v>
      </c>
      <c r="AJ497" s="25" t="s">
        <v>7631</v>
      </c>
      <c r="AK497" s="27" t="s">
        <v>13074</v>
      </c>
      <c r="AL497" s="25" t="s">
        <v>8874</v>
      </c>
      <c r="AM497" s="28" t="s">
        <v>7597</v>
      </c>
      <c r="AN497" s="25" t="s">
        <v>13075</v>
      </c>
      <c r="AO497" s="25" t="s">
        <v>8405</v>
      </c>
      <c r="AP497" s="28" t="s">
        <v>7121</v>
      </c>
      <c r="AQ497" s="25" t="s">
        <v>13076</v>
      </c>
    </row>
    <row r="498" spans="1:43" ht="13.5" customHeight="1">
      <c r="A498" s="25" t="s">
        <v>1534</v>
      </c>
      <c r="B498" s="26" t="str">
        <f>HYPERLINK("http://flybase.org/reports/"&amp;VLOOKUP(Table3[[#This Row],[gene]],'Flybqse ID for link'!A:B,2,FALSE)&amp;".html",Table3[[#This Row],[gene]])</f>
        <v>CG9733</v>
      </c>
      <c r="C498" s="25">
        <v>4</v>
      </c>
      <c r="D498" s="25" t="str">
        <f>VLOOKUP(A498,'Flybase batch'!$A:$E,2,FALSE)</f>
        <v>-</v>
      </c>
      <c r="E498" s="25">
        <f>COUNTIF('Genes Expressed in larvae only'!A:A,Table3[[#This Row],[gene]])</f>
        <v>0</v>
      </c>
      <c r="F498" s="35" t="str">
        <f>VLOOKUP(A498,'Flybase batch'!$A:$E,3,FALSE)</f>
        <v>proteolysis defense response proteolysis</v>
      </c>
      <c r="G498" s="35" t="str">
        <f>VLOOKUP(A498,'Flybase batch'!$A:$E,4,FALSE)</f>
        <v>-</v>
      </c>
      <c r="H498" s="35" t="s">
        <v>13550</v>
      </c>
      <c r="I498" s="35" t="s">
        <v>15321</v>
      </c>
      <c r="J498" s="35" t="s">
        <v>13795</v>
      </c>
      <c r="K498" s="30" t="str">
        <f>VLOOKUP(A498,'SignalP unique values'!A:D,2,FALSE)</f>
        <v>Y</v>
      </c>
      <c r="L498" s="30" t="str">
        <f>VLOOKUP(A498,'SignalP unique values'!A:D,3,FALSE)</f>
        <v>between 19 and 20</v>
      </c>
      <c r="M498" s="30" t="str">
        <f>VLOOKUP(A498,'SignalP unique values'!A:D,4,FALSE)</f>
        <v>AKA-QSD</v>
      </c>
      <c r="N498" s="26" t="s">
        <v>6344</v>
      </c>
      <c r="O498" s="25">
        <v>0</v>
      </c>
      <c r="P498" s="27">
        <v>1</v>
      </c>
      <c r="Q498" s="25">
        <v>0</v>
      </c>
      <c r="R498" s="25">
        <v>0</v>
      </c>
      <c r="S498" s="25">
        <v>0</v>
      </c>
      <c r="T498" s="28">
        <v>-1</v>
      </c>
      <c r="U498" s="25">
        <v>0</v>
      </c>
      <c r="V498" s="25">
        <v>0</v>
      </c>
      <c r="W498" s="25">
        <v>0</v>
      </c>
      <c r="X498" s="25">
        <v>0</v>
      </c>
      <c r="Y498" s="25">
        <v>0</v>
      </c>
      <c r="Z498" s="25">
        <v>0</v>
      </c>
      <c r="AA498" s="27">
        <v>1</v>
      </c>
      <c r="AB498" s="25">
        <v>0</v>
      </c>
      <c r="AC498" s="25" t="s">
        <v>8065</v>
      </c>
      <c r="AD498" s="25" t="s">
        <v>6649</v>
      </c>
      <c r="AE498" s="27" t="s">
        <v>13071</v>
      </c>
      <c r="AF498" s="25" t="s">
        <v>6709</v>
      </c>
      <c r="AG498" s="25" t="s">
        <v>6703</v>
      </c>
      <c r="AH498" s="25" t="s">
        <v>13072</v>
      </c>
      <c r="AI498" s="28" t="s">
        <v>6583</v>
      </c>
      <c r="AJ498" s="25" t="s">
        <v>6464</v>
      </c>
      <c r="AK498" s="25" t="s">
        <v>6793</v>
      </c>
      <c r="AL498" s="25" t="s">
        <v>8833</v>
      </c>
      <c r="AM498" s="25" t="s">
        <v>6715</v>
      </c>
      <c r="AN498" s="25" t="s">
        <v>6585</v>
      </c>
      <c r="AO498" s="25" t="s">
        <v>6558</v>
      </c>
      <c r="AP498" s="27" t="s">
        <v>13073</v>
      </c>
      <c r="AQ498" s="25" t="s">
        <v>6433</v>
      </c>
    </row>
    <row r="499" spans="1:43" ht="13.5" customHeight="1">
      <c r="A499" s="25" t="s">
        <v>1079</v>
      </c>
      <c r="B499" s="26" t="str">
        <f>HYPERLINK("http://flybase.org/reports/"&amp;VLOOKUP(Table3[[#This Row],[gene]],'Flybqse ID for link'!A:B,2,FALSE)&amp;".html",Table3[[#This Row],[gene]])</f>
        <v>CG13744</v>
      </c>
      <c r="C499" s="25">
        <v>4</v>
      </c>
      <c r="D499" s="25" t="str">
        <f>VLOOKUP(A499,'Flybase batch'!$A:$E,2,FALSE)</f>
        <v>-</v>
      </c>
      <c r="E499" s="25">
        <f>COUNTIF('Genes Expressed in larvae only'!A:A,Table3[[#This Row],[gene]])</f>
        <v>0</v>
      </c>
      <c r="F499" s="35" t="str">
        <f>VLOOKUP(A499,'Flybase batch'!$A:$E,3,FALSE)</f>
        <v>proteolysis</v>
      </c>
      <c r="G499" s="35" t="str">
        <f>VLOOKUP(A499,'Flybase batch'!$A:$E,4,FALSE)</f>
        <v>-</v>
      </c>
      <c r="H499" s="35" t="s">
        <v>13531</v>
      </c>
      <c r="I499" s="35" t="s">
        <v>15321</v>
      </c>
      <c r="J499" s="35" t="s">
        <v>13795</v>
      </c>
      <c r="K499" s="30" t="str">
        <f>VLOOKUP(A499,'SignalP unique values'!A:D,2,FALSE)</f>
        <v>Y</v>
      </c>
      <c r="L499" s="30" t="str">
        <f>VLOOKUP(A499,'SignalP unique values'!A:D,3,FALSE)</f>
        <v>between 18 and 19</v>
      </c>
      <c r="M499" s="30" t="str">
        <f>VLOOKUP(A499,'SignalP unique values'!A:D,4,FALSE)</f>
        <v>CQS-SPS</v>
      </c>
      <c r="N499" s="26" t="s">
        <v>5892</v>
      </c>
      <c r="O499" s="25">
        <v>0</v>
      </c>
      <c r="P499" s="25">
        <v>0</v>
      </c>
      <c r="Q499" s="25">
        <v>0</v>
      </c>
      <c r="R499" s="25">
        <v>0</v>
      </c>
      <c r="S499" s="25">
        <v>0</v>
      </c>
      <c r="T499" s="25">
        <v>0</v>
      </c>
      <c r="U499" s="28">
        <v>-1</v>
      </c>
      <c r="V499" s="25">
        <v>0</v>
      </c>
      <c r="W499" s="25">
        <v>0</v>
      </c>
      <c r="X499" s="25">
        <v>0</v>
      </c>
      <c r="Y499" s="25">
        <v>0</v>
      </c>
      <c r="Z499" s="25">
        <v>0</v>
      </c>
      <c r="AA499" s="25">
        <v>0</v>
      </c>
      <c r="AB499" s="25">
        <v>0</v>
      </c>
      <c r="AC499" s="25" t="s">
        <v>7115</v>
      </c>
      <c r="AD499" s="25" t="s">
        <v>6515</v>
      </c>
      <c r="AE499" s="25" t="s">
        <v>7860</v>
      </c>
      <c r="AF499" s="25" t="s">
        <v>7861</v>
      </c>
      <c r="AG499" s="25" t="s">
        <v>7862</v>
      </c>
      <c r="AH499" s="25" t="s">
        <v>7863</v>
      </c>
      <c r="AI499" s="25" t="s">
        <v>7864</v>
      </c>
      <c r="AJ499" s="28" t="s">
        <v>7865</v>
      </c>
      <c r="AK499" s="25" t="s">
        <v>7309</v>
      </c>
      <c r="AL499" s="25" t="s">
        <v>7866</v>
      </c>
      <c r="AM499" s="25" t="s">
        <v>7022</v>
      </c>
      <c r="AN499" s="25" t="s">
        <v>7867</v>
      </c>
      <c r="AO499" s="25" t="s">
        <v>7868</v>
      </c>
      <c r="AP499" s="25" t="s">
        <v>6730</v>
      </c>
      <c r="AQ499" s="25" t="s">
        <v>7869</v>
      </c>
    </row>
    <row r="500" spans="1:43" ht="13.5" customHeight="1">
      <c r="A500" s="25" t="s">
        <v>1171</v>
      </c>
      <c r="B500" s="26" t="str">
        <f>HYPERLINK("http://flybase.org/reports/"&amp;VLOOKUP(Table3[[#This Row],[gene]],'Flybqse ID for link'!A:B,2,FALSE)&amp;".html",Table3[[#This Row],[gene]])</f>
        <v>CG18557</v>
      </c>
      <c r="C500" s="25">
        <v>4</v>
      </c>
      <c r="D500" s="25" t="str">
        <f>VLOOKUP(A500,'Flybase batch'!$A:$E,2,FALSE)</f>
        <v>-</v>
      </c>
      <c r="E500" s="25">
        <f>COUNTIF('Genes Expressed in larvae only'!A:A,Table3[[#This Row],[gene]])</f>
        <v>0</v>
      </c>
      <c r="F500" s="35" t="str">
        <f>VLOOKUP(A500,'Flybase batch'!$A:$E,3,FALSE)</f>
        <v>proteolysis</v>
      </c>
      <c r="G500" s="35" t="str">
        <f>VLOOKUP(A500,'Flybase batch'!$A:$E,4,FALSE)</f>
        <v>-</v>
      </c>
      <c r="H500" s="35" t="s">
        <v>13531</v>
      </c>
      <c r="I500" s="35" t="s">
        <v>15321</v>
      </c>
      <c r="J500" s="35" t="s">
        <v>13917</v>
      </c>
      <c r="K500" s="30" t="str">
        <f>VLOOKUP(A500,'SignalP unique values'!A:D,2,FALSE)</f>
        <v>Y</v>
      </c>
      <c r="L500" s="30" t="str">
        <f>VLOOKUP(A500,'SignalP unique values'!A:D,3,FALSE)</f>
        <v>between 18 and 19</v>
      </c>
      <c r="M500" s="30" t="str">
        <f>VLOOKUP(A500,'SignalP unique values'!A:D,4,FALSE)</f>
        <v>TET-GAP</v>
      </c>
      <c r="N500" s="26" t="s">
        <v>6332</v>
      </c>
      <c r="O500" s="25">
        <v>0</v>
      </c>
      <c r="P500" s="25">
        <v>0</v>
      </c>
      <c r="Q500" s="25">
        <v>0</v>
      </c>
      <c r="R500" s="25">
        <v>0</v>
      </c>
      <c r="S500" s="25">
        <v>0</v>
      </c>
      <c r="T500" s="25">
        <v>0</v>
      </c>
      <c r="U500" s="25">
        <v>0</v>
      </c>
      <c r="V500" s="25">
        <v>0</v>
      </c>
      <c r="W500" s="25">
        <v>0</v>
      </c>
      <c r="X500" s="25">
        <v>0</v>
      </c>
      <c r="Y500" s="27">
        <v>1</v>
      </c>
      <c r="Z500" s="25">
        <v>0</v>
      </c>
      <c r="AA500" s="25">
        <v>0</v>
      </c>
      <c r="AB500" s="25">
        <v>0</v>
      </c>
      <c r="AC500" s="25" t="s">
        <v>8953</v>
      </c>
      <c r="AD500" s="25" t="s">
        <v>6803</v>
      </c>
      <c r="AE500" s="25" t="s">
        <v>7172</v>
      </c>
      <c r="AF500" s="25" t="s">
        <v>7728</v>
      </c>
      <c r="AG500" s="25" t="s">
        <v>8184</v>
      </c>
      <c r="AH500" s="25" t="s">
        <v>8574</v>
      </c>
      <c r="AI500" s="25" t="s">
        <v>8954</v>
      </c>
      <c r="AJ500" s="25" t="s">
        <v>7793</v>
      </c>
      <c r="AK500" s="25" t="s">
        <v>6551</v>
      </c>
      <c r="AL500" s="25" t="s">
        <v>8955</v>
      </c>
      <c r="AM500" s="25" t="s">
        <v>8956</v>
      </c>
      <c r="AN500" s="27" t="s">
        <v>8957</v>
      </c>
      <c r="AO500" s="25" t="s">
        <v>8958</v>
      </c>
      <c r="AP500" s="25" t="s">
        <v>8959</v>
      </c>
      <c r="AQ500" s="25" t="s">
        <v>8960</v>
      </c>
    </row>
    <row r="501" spans="1:43" ht="13.5" customHeight="1">
      <c r="A501" s="25" t="s">
        <v>1184</v>
      </c>
      <c r="B501" s="26" t="str">
        <f>HYPERLINK("http://flybase.org/reports/"&amp;VLOOKUP(Table3[[#This Row],[gene]],'Flybqse ID for link'!A:B,2,FALSE)&amp;".html",Table3[[#This Row],[gene]])</f>
        <v>CG18754</v>
      </c>
      <c r="C501" s="25">
        <v>4</v>
      </c>
      <c r="D501" s="25" t="str">
        <f>VLOOKUP(A501,'Flybase batch'!$A:$E,2,FALSE)</f>
        <v>-</v>
      </c>
      <c r="E501" s="25">
        <f>COUNTIF('Genes Expressed in larvae only'!A:A,Table3[[#This Row],[gene]])</f>
        <v>0</v>
      </c>
      <c r="F501" s="35" t="str">
        <f>VLOOKUP(A501,'Flybase batch'!$A:$E,3,FALSE)</f>
        <v>proteolysis</v>
      </c>
      <c r="G501" s="35" t="str">
        <f>VLOOKUP(A501,'Flybase batch'!$A:$E,4,FALSE)</f>
        <v>-</v>
      </c>
      <c r="H501" s="35" t="s">
        <v>13531</v>
      </c>
      <c r="I501" s="35" t="s">
        <v>15321</v>
      </c>
      <c r="J501" s="35" t="s">
        <v>13798</v>
      </c>
      <c r="K501" s="30" t="str">
        <f>VLOOKUP(A501,'SignalP unique values'!A:D,2,FALSE)</f>
        <v>Y</v>
      </c>
      <c r="L501" s="30" t="str">
        <f>VLOOKUP(A501,'SignalP unique values'!A:D,3,FALSE)</f>
        <v>between 24 and 25</v>
      </c>
      <c r="M501" s="30" t="str">
        <f>VLOOKUP(A501,'SignalP unique values'!A:D,4,FALSE)</f>
        <v>AEC-VRL</v>
      </c>
      <c r="N501" s="26" t="s">
        <v>6306</v>
      </c>
      <c r="O501" s="25">
        <v>0</v>
      </c>
      <c r="P501" s="25">
        <v>0</v>
      </c>
      <c r="Q501" s="25">
        <v>0</v>
      </c>
      <c r="R501" s="25">
        <v>0</v>
      </c>
      <c r="S501" s="25">
        <v>0</v>
      </c>
      <c r="T501" s="28">
        <v>-1</v>
      </c>
      <c r="U501" s="25">
        <v>0</v>
      </c>
      <c r="V501" s="27">
        <v>1</v>
      </c>
      <c r="W501" s="25">
        <v>0</v>
      </c>
      <c r="X501" s="25">
        <v>0</v>
      </c>
      <c r="Y501" s="25">
        <v>0</v>
      </c>
      <c r="Z501" s="25">
        <v>0</v>
      </c>
      <c r="AA501" s="27">
        <v>1</v>
      </c>
      <c r="AB501" s="25">
        <v>0</v>
      </c>
      <c r="AC501" s="25" t="s">
        <v>6999</v>
      </c>
      <c r="AD501" s="25" t="s">
        <v>6455</v>
      </c>
      <c r="AE501" s="25" t="s">
        <v>8366</v>
      </c>
      <c r="AF501" s="25" t="s">
        <v>8045</v>
      </c>
      <c r="AG501" s="25" t="s">
        <v>8154</v>
      </c>
      <c r="AH501" s="25" t="s">
        <v>7314</v>
      </c>
      <c r="AI501" s="28" t="s">
        <v>9019</v>
      </c>
      <c r="AJ501" s="25" t="s">
        <v>7650</v>
      </c>
      <c r="AK501" s="27" t="s">
        <v>9020</v>
      </c>
      <c r="AL501" s="25" t="s">
        <v>9021</v>
      </c>
      <c r="AM501" s="25" t="s">
        <v>8231</v>
      </c>
      <c r="AN501" s="25" t="s">
        <v>9022</v>
      </c>
      <c r="AO501" s="25" t="s">
        <v>9023</v>
      </c>
      <c r="AP501" s="27" t="s">
        <v>9024</v>
      </c>
      <c r="AQ501" s="25" t="s">
        <v>9025</v>
      </c>
    </row>
    <row r="502" spans="1:43" ht="13.5" customHeight="1">
      <c r="A502" s="25" t="s">
        <v>1242</v>
      </c>
      <c r="B502" s="26" t="str">
        <f>HYPERLINK("http://flybase.org/reports/"&amp;VLOOKUP(Table3[[#This Row],[gene]],'Flybqse ID for link'!A:B,2,FALSE)&amp;".html",Table3[[#This Row],[gene]])</f>
        <v>CG3088</v>
      </c>
      <c r="C502" s="25">
        <v>4</v>
      </c>
      <c r="D502" s="25" t="str">
        <f>VLOOKUP(A502,'Flybase batch'!$A:$E,2,FALSE)</f>
        <v>-</v>
      </c>
      <c r="E502" s="25">
        <f>COUNTIF('Genes Expressed in larvae only'!A:A,Table3[[#This Row],[gene]])</f>
        <v>0</v>
      </c>
      <c r="F502" s="35" t="str">
        <f>VLOOKUP(A502,'Flybase batch'!$A:$E,3,FALSE)</f>
        <v>proteolysis</v>
      </c>
      <c r="G502" s="35" t="str">
        <f>VLOOKUP(A502,'Flybase batch'!$A:$E,4,FALSE)</f>
        <v>-</v>
      </c>
      <c r="H502" s="35" t="s">
        <v>13531</v>
      </c>
      <c r="I502" s="35" t="s">
        <v>15321</v>
      </c>
      <c r="J502" s="35" t="s">
        <v>14090</v>
      </c>
      <c r="K502" s="30" t="str">
        <f>VLOOKUP(A502,'SignalP unique values'!A:D,2,FALSE)</f>
        <v>Y</v>
      </c>
      <c r="L502" s="30" t="str">
        <f>VLOOKUP(A502,'SignalP unique values'!A:D,3,FALSE)</f>
        <v>between 18 and 19</v>
      </c>
      <c r="M502" s="30" t="str">
        <f>VLOOKUP(A502,'SignalP unique values'!A:D,4,FALSE)</f>
        <v>GSA-KKD</v>
      </c>
      <c r="N502" s="26" t="s">
        <v>5785</v>
      </c>
      <c r="O502" s="28">
        <v>-1</v>
      </c>
      <c r="P502" s="27">
        <v>1</v>
      </c>
      <c r="Q502" s="28">
        <v>-1</v>
      </c>
      <c r="R502" s="28">
        <v>-1</v>
      </c>
      <c r="S502" s="28">
        <v>-1</v>
      </c>
      <c r="T502" s="28">
        <v>-1</v>
      </c>
      <c r="U502" s="28">
        <v>-1</v>
      </c>
      <c r="V502" s="28">
        <v>-1</v>
      </c>
      <c r="W502" s="28">
        <v>-1</v>
      </c>
      <c r="X502" s="28">
        <v>-1</v>
      </c>
      <c r="Y502" s="28">
        <v>-1</v>
      </c>
      <c r="Z502" s="28">
        <v>-1</v>
      </c>
      <c r="AA502" s="28">
        <v>-1</v>
      </c>
      <c r="AB502" s="28">
        <v>-1</v>
      </c>
      <c r="AC502" s="25" t="s">
        <v>9444</v>
      </c>
      <c r="AD502" s="28" t="s">
        <v>9445</v>
      </c>
      <c r="AE502" s="27" t="s">
        <v>9446</v>
      </c>
      <c r="AF502" s="28" t="s">
        <v>7286</v>
      </c>
      <c r="AG502" s="28" t="s">
        <v>9447</v>
      </c>
      <c r="AH502" s="28" t="s">
        <v>9448</v>
      </c>
      <c r="AI502" s="28" t="s">
        <v>9449</v>
      </c>
      <c r="AJ502" s="28" t="s">
        <v>9450</v>
      </c>
      <c r="AK502" s="28" t="s">
        <v>9451</v>
      </c>
      <c r="AL502" s="28" t="s">
        <v>9452</v>
      </c>
      <c r="AM502" s="28" t="s">
        <v>9453</v>
      </c>
      <c r="AN502" s="28" t="s">
        <v>9454</v>
      </c>
      <c r="AO502" s="28" t="s">
        <v>9455</v>
      </c>
      <c r="AP502" s="28" t="s">
        <v>9456</v>
      </c>
      <c r="AQ502" s="28" t="s">
        <v>9457</v>
      </c>
    </row>
    <row r="503" spans="1:43" ht="13.5" customHeight="1">
      <c r="A503" s="25" t="s">
        <v>1363</v>
      </c>
      <c r="B503" s="26" t="str">
        <f>HYPERLINK("http://flybase.org/reports/"&amp;VLOOKUP(Table3[[#This Row],[gene]],'Flybqse ID for link'!A:B,2,FALSE)&amp;".html",Table3[[#This Row],[gene]])</f>
        <v>CG4259</v>
      </c>
      <c r="C503" s="25">
        <v>4</v>
      </c>
      <c r="D503" s="25" t="str">
        <f>VLOOKUP(A503,'Flybase batch'!$A:$E,2,FALSE)</f>
        <v>-</v>
      </c>
      <c r="E503" s="25">
        <f>COUNTIF('Genes Expressed in larvae only'!A:A,Table3[[#This Row],[gene]])</f>
        <v>0</v>
      </c>
      <c r="F503" s="35" t="str">
        <f>VLOOKUP(A503,'Flybase batch'!$A:$E,3,FALSE)</f>
        <v>proteolysis</v>
      </c>
      <c r="G503" s="35" t="str">
        <f>VLOOKUP(A503,'Flybase batch'!$A:$E,4,FALSE)</f>
        <v>-</v>
      </c>
      <c r="H503" s="35" t="s">
        <v>13531</v>
      </c>
      <c r="I503" s="35" t="s">
        <v>15321</v>
      </c>
      <c r="J503" s="35" t="s">
        <v>14090</v>
      </c>
      <c r="K503" s="30" t="str">
        <f>VLOOKUP(A503,'SignalP unique values'!A:D,2,FALSE)</f>
        <v>Y</v>
      </c>
      <c r="L503" s="30" t="str">
        <f>VLOOKUP(A503,'SignalP unique values'!A:D,3,FALSE)</f>
        <v>between 18 and 19</v>
      </c>
      <c r="M503" s="30" t="str">
        <f>VLOOKUP(A503,'SignalP unique values'!A:D,4,FALSE)</f>
        <v>VNS-QYF</v>
      </c>
      <c r="N503" s="26" t="s">
        <v>6229</v>
      </c>
      <c r="O503" s="28">
        <v>-1</v>
      </c>
      <c r="P503" s="27">
        <v>1</v>
      </c>
      <c r="Q503" s="28">
        <v>-1</v>
      </c>
      <c r="R503" s="28">
        <v>-1</v>
      </c>
      <c r="S503" s="28">
        <v>-1</v>
      </c>
      <c r="T503" s="28">
        <v>-1</v>
      </c>
      <c r="U503" s="28">
        <v>-1</v>
      </c>
      <c r="V503" s="28">
        <v>-1</v>
      </c>
      <c r="W503" s="28">
        <v>-1</v>
      </c>
      <c r="X503" s="25">
        <v>0</v>
      </c>
      <c r="Y503" s="25">
        <v>0</v>
      </c>
      <c r="Z503" s="28">
        <v>-1</v>
      </c>
      <c r="AA503" s="27">
        <v>1</v>
      </c>
      <c r="AB503" s="28">
        <v>-1</v>
      </c>
      <c r="AC503" s="25" t="s">
        <v>10595</v>
      </c>
      <c r="AD503" s="28" t="s">
        <v>10596</v>
      </c>
      <c r="AE503" s="27" t="s">
        <v>10597</v>
      </c>
      <c r="AF503" s="28" t="s">
        <v>10598</v>
      </c>
      <c r="AG503" s="28" t="s">
        <v>10599</v>
      </c>
      <c r="AH503" s="28" t="s">
        <v>10600</v>
      </c>
      <c r="AI503" s="28" t="s">
        <v>10601</v>
      </c>
      <c r="AJ503" s="28" t="s">
        <v>7314</v>
      </c>
      <c r="AK503" s="28" t="s">
        <v>10602</v>
      </c>
      <c r="AL503" s="28" t="s">
        <v>7997</v>
      </c>
      <c r="AM503" s="25" t="s">
        <v>10603</v>
      </c>
      <c r="AN503" s="25" t="s">
        <v>10604</v>
      </c>
      <c r="AO503" s="28" t="s">
        <v>7446</v>
      </c>
      <c r="AP503" s="27" t="s">
        <v>10605</v>
      </c>
      <c r="AQ503" s="28" t="s">
        <v>9197</v>
      </c>
    </row>
    <row r="504" spans="1:43" ht="13.5" customHeight="1">
      <c r="A504" s="25" t="s">
        <v>1207</v>
      </c>
      <c r="B504" s="26" t="str">
        <f>HYPERLINK("http://flybase.org/reports/"&amp;VLOOKUP(Table3[[#This Row],[gene]],'Flybqse ID for link'!A:B,2,FALSE)&amp;".html",Table3[[#This Row],[gene]])</f>
        <v>CG30028</v>
      </c>
      <c r="C504" s="25">
        <v>4</v>
      </c>
      <c r="D504" s="25" t="str">
        <f>VLOOKUP(A504,'Flybase batch'!$A:$E,2,FALSE)</f>
        <v>gammaTrypsin</v>
      </c>
      <c r="E504" s="25">
        <f>COUNTIF('Genes Expressed in larvae only'!A:A,Table3[[#This Row],[gene]])</f>
        <v>0</v>
      </c>
      <c r="F504" s="35" t="str">
        <f>VLOOKUP(A504,'Flybase batch'!$A:$E,3,FALSE)</f>
        <v>proteolysis</v>
      </c>
      <c r="G504" s="35" t="str">
        <f>VLOOKUP(A504,'Flybase batch'!$A:$E,4,FALSE)</f>
        <v>-</v>
      </c>
      <c r="H504" s="35" t="s">
        <v>13531</v>
      </c>
      <c r="I504" s="35" t="s">
        <v>15321</v>
      </c>
      <c r="J504" s="35" t="s">
        <v>14090</v>
      </c>
      <c r="K504" s="30" t="str">
        <f>VLOOKUP(A504,'SignalP unique values'!A:D,2,FALSE)</f>
        <v>Y</v>
      </c>
      <c r="L504" s="30" t="str">
        <f>VLOOKUP(A504,'SignalP unique values'!A:D,3,FALSE)</f>
        <v>between 16 and 17</v>
      </c>
      <c r="M504" s="30" t="str">
        <f>VLOOKUP(A504,'SignalP unique values'!A:D,4,FALSE)</f>
        <v>ALG-GTV</v>
      </c>
      <c r="N504" s="26" t="s">
        <v>5792</v>
      </c>
      <c r="O504" s="25">
        <v>0</v>
      </c>
      <c r="P504" s="25">
        <v>0</v>
      </c>
      <c r="Q504" s="25">
        <v>0</v>
      </c>
      <c r="R504" s="27">
        <v>1</v>
      </c>
      <c r="S504" s="25">
        <v>0</v>
      </c>
      <c r="T504" s="28">
        <v>-1</v>
      </c>
      <c r="U504" s="25">
        <v>0</v>
      </c>
      <c r="V504" s="25">
        <v>0</v>
      </c>
      <c r="W504" s="25">
        <v>0</v>
      </c>
      <c r="X504" s="25">
        <v>0</v>
      </c>
      <c r="Y504" s="25">
        <v>0</v>
      </c>
      <c r="Z504" s="25">
        <v>0</v>
      </c>
      <c r="AA504" s="25">
        <v>0</v>
      </c>
      <c r="AB504" s="25">
        <v>0</v>
      </c>
      <c r="AC504" s="25" t="s">
        <v>7570</v>
      </c>
      <c r="AD504" s="25" t="s">
        <v>7571</v>
      </c>
      <c r="AE504" s="25" t="s">
        <v>7572</v>
      </c>
      <c r="AF504" s="25" t="s">
        <v>7229</v>
      </c>
      <c r="AG504" s="27" t="s">
        <v>7573</v>
      </c>
      <c r="AH504" s="25" t="s">
        <v>6429</v>
      </c>
      <c r="AI504" s="28" t="s">
        <v>7574</v>
      </c>
      <c r="AJ504" s="25" t="s">
        <v>7575</v>
      </c>
      <c r="AK504" s="25" t="s">
        <v>6562</v>
      </c>
      <c r="AL504" s="25" t="s">
        <v>7576</v>
      </c>
      <c r="AM504" s="25" t="s">
        <v>7577</v>
      </c>
      <c r="AN504" s="25" t="s">
        <v>7578</v>
      </c>
      <c r="AO504" s="25" t="s">
        <v>7579</v>
      </c>
      <c r="AP504" s="25" t="s">
        <v>7580</v>
      </c>
      <c r="AQ504" s="25" t="s">
        <v>7581</v>
      </c>
    </row>
    <row r="505" spans="1:43" ht="13.5" customHeight="1">
      <c r="A505" s="25" t="s">
        <v>1096</v>
      </c>
      <c r="B505" s="26" t="str">
        <f>HYPERLINK("http://flybase.org/reports/"&amp;VLOOKUP(Table3[[#This Row],[gene]],'Flybqse ID for link'!A:B,2,FALSE)&amp;".html",Table3[[#This Row],[gene]])</f>
        <v>CG15002</v>
      </c>
      <c r="C505" s="25">
        <v>4</v>
      </c>
      <c r="D505" s="25" t="str">
        <f>VLOOKUP(A505,'Flybase batch'!$A:$E,2,FALSE)</f>
        <v>masquerade</v>
      </c>
      <c r="E505" s="25">
        <f>COUNTIF('Genes Expressed in larvae only'!A:A,Table3[[#This Row],[gene]])</f>
        <v>0</v>
      </c>
      <c r="F505" s="35" t="str">
        <f>VLOOKUP(A505,'Flybase batch'!$A:$E,3,FALSE)</f>
        <v>proteolysis</v>
      </c>
      <c r="G505" s="35" t="str">
        <f>VLOOKUP(A505,'Flybase batch'!$A:$E,4,FALSE)</f>
        <v>plasma membrane</v>
      </c>
      <c r="H505" s="35" t="s">
        <v>13592</v>
      </c>
      <c r="I505" s="35" t="e">
        <v>#N/A</v>
      </c>
      <c r="J505" s="35" t="s">
        <v>14077</v>
      </c>
      <c r="K505" s="30" t="str">
        <f>VLOOKUP(A505,'SignalP unique values'!A:D,2,FALSE)</f>
        <v>Y</v>
      </c>
      <c r="L505" s="30" t="str">
        <f>VLOOKUP(A505,'SignalP unique values'!A:D,3,FALSE)</f>
        <v>between 30 and 31</v>
      </c>
      <c r="M505" s="30" t="str">
        <f>VLOOKUP(A505,'SignalP unique values'!A:D,4,FALSE)</f>
        <v>SQA-QDE</v>
      </c>
      <c r="N505" s="26" t="s">
        <v>6307</v>
      </c>
      <c r="O505" s="25">
        <v>0</v>
      </c>
      <c r="P505" s="25">
        <v>0</v>
      </c>
      <c r="Q505" s="25">
        <v>0</v>
      </c>
      <c r="R505" s="25">
        <v>0</v>
      </c>
      <c r="S505" s="25">
        <v>0</v>
      </c>
      <c r="T505" s="28">
        <v>-1</v>
      </c>
      <c r="U505" s="25">
        <v>0</v>
      </c>
      <c r="V505" s="25">
        <v>0</v>
      </c>
      <c r="W505" s="25">
        <v>0</v>
      </c>
      <c r="X505" s="25">
        <v>0</v>
      </c>
      <c r="Y505" s="25">
        <v>0</v>
      </c>
      <c r="Z505" s="25">
        <v>0</v>
      </c>
      <c r="AA505" s="25">
        <v>0</v>
      </c>
      <c r="AB505" s="25">
        <v>0</v>
      </c>
      <c r="AC505" s="25" t="s">
        <v>8313</v>
      </c>
      <c r="AD505" s="25" t="s">
        <v>6709</v>
      </c>
      <c r="AE505" s="25" t="s">
        <v>7013</v>
      </c>
      <c r="AF505" s="25" t="s">
        <v>7794</v>
      </c>
      <c r="AG505" s="25" t="s">
        <v>8314</v>
      </c>
      <c r="AH505" s="25" t="s">
        <v>8227</v>
      </c>
      <c r="AI505" s="28" t="s">
        <v>8315</v>
      </c>
      <c r="AJ505" s="25" t="s">
        <v>8203</v>
      </c>
      <c r="AK505" s="25" t="s">
        <v>8316</v>
      </c>
      <c r="AL505" s="25" t="s">
        <v>8317</v>
      </c>
      <c r="AM505" s="25" t="s">
        <v>6768</v>
      </c>
      <c r="AN505" s="25" t="s">
        <v>8318</v>
      </c>
      <c r="AO505" s="25" t="s">
        <v>6503</v>
      </c>
      <c r="AP505" s="25" t="s">
        <v>8319</v>
      </c>
      <c r="AQ505" s="25" t="s">
        <v>8320</v>
      </c>
    </row>
    <row r="506" spans="1:43" ht="13.5" customHeight="1">
      <c r="A506" s="25" t="s">
        <v>1353</v>
      </c>
      <c r="B506" s="26" t="str">
        <f>HYPERLINK("http://flybase.org/reports/"&amp;VLOOKUP(Table3[[#This Row],[gene]],'Flybqse ID for link'!A:B,2,FALSE)&amp;".html",Table3[[#This Row],[gene]])</f>
        <v>CG3700</v>
      </c>
      <c r="C506" s="25">
        <v>4</v>
      </c>
      <c r="D506" s="25" t="str">
        <f>VLOOKUP(A506,'Flybase batch'!$A:$E,2,FALSE)</f>
        <v>-</v>
      </c>
      <c r="E506" s="25">
        <f>COUNTIF('Genes Expressed in larvae only'!A:A,Table3[[#This Row],[gene]])</f>
        <v>0</v>
      </c>
      <c r="F506" s="35" t="str">
        <f>VLOOKUP(A506,'Flybase batch'!$A:$E,3,FALSE)</f>
        <v>proteolysis</v>
      </c>
      <c r="G506" s="35" t="str">
        <f>VLOOKUP(A506,'Flybase batch'!$A:$E,4,FALSE)</f>
        <v>-</v>
      </c>
      <c r="H506" s="35" t="s">
        <v>13531</v>
      </c>
      <c r="I506" s="35" t="s">
        <v>15321</v>
      </c>
      <c r="J506" s="35" t="s">
        <v>13795</v>
      </c>
      <c r="K506" s="30" t="str">
        <f>VLOOKUP(A506,'SignalP unique values'!A:D,2,FALSE)</f>
        <v>Y</v>
      </c>
      <c r="L506" s="30" t="str">
        <f>VLOOKUP(A506,'SignalP unique values'!A:D,3,FALSE)</f>
        <v>between 21 and 22</v>
      </c>
      <c r="M506" s="30" t="str">
        <f>VLOOKUP(A506,'SignalP unique values'!A:D,4,FALSE)</f>
        <v>VTE-YCD</v>
      </c>
      <c r="N506" s="26" t="s">
        <v>6321</v>
      </c>
      <c r="O506" s="25">
        <v>0</v>
      </c>
      <c r="P506" s="27">
        <v>1</v>
      </c>
      <c r="Q506" s="27">
        <v>1</v>
      </c>
      <c r="R506" s="28">
        <v>-1</v>
      </c>
      <c r="S506" s="28">
        <v>-1</v>
      </c>
      <c r="T506" s="28">
        <v>-1</v>
      </c>
      <c r="U506" s="25">
        <v>0</v>
      </c>
      <c r="V506" s="28">
        <v>-1</v>
      </c>
      <c r="W506" s="28">
        <v>-1</v>
      </c>
      <c r="X506" s="28">
        <v>-1</v>
      </c>
      <c r="Y506" s="27">
        <v>1</v>
      </c>
      <c r="Z506" s="25">
        <v>0</v>
      </c>
      <c r="AA506" s="27">
        <v>1</v>
      </c>
      <c r="AB506" s="25">
        <v>0</v>
      </c>
      <c r="AC506" s="25" t="s">
        <v>10364</v>
      </c>
      <c r="AD506" s="25" t="s">
        <v>10365</v>
      </c>
      <c r="AE506" s="27" t="s">
        <v>10366</v>
      </c>
      <c r="AF506" s="27" t="s">
        <v>10367</v>
      </c>
      <c r="AG506" s="28" t="s">
        <v>10368</v>
      </c>
      <c r="AH506" s="28" t="s">
        <v>10369</v>
      </c>
      <c r="AI506" s="28" t="s">
        <v>10370</v>
      </c>
      <c r="AJ506" s="25" t="s">
        <v>10371</v>
      </c>
      <c r="AK506" s="28" t="s">
        <v>10372</v>
      </c>
      <c r="AL506" s="28" t="s">
        <v>10373</v>
      </c>
      <c r="AM506" s="28" t="s">
        <v>10374</v>
      </c>
      <c r="AN506" s="27" t="s">
        <v>10375</v>
      </c>
      <c r="AO506" s="25" t="s">
        <v>10376</v>
      </c>
      <c r="AP506" s="27" t="s">
        <v>10377</v>
      </c>
      <c r="AQ506" s="25" t="s">
        <v>10378</v>
      </c>
    </row>
    <row r="507" spans="1:43" ht="13.5" customHeight="1">
      <c r="A507" s="25" t="s">
        <v>1173</v>
      </c>
      <c r="B507" s="26" t="str">
        <f>HYPERLINK("http://flybase.org/reports/"&amp;VLOOKUP(Table3[[#This Row],[gene]],'Flybqse ID for link'!A:B,2,FALSE)&amp;".html",Table3[[#This Row],[gene]])</f>
        <v>CG18563</v>
      </c>
      <c r="C507" s="25">
        <v>4</v>
      </c>
      <c r="D507" s="25" t="str">
        <f>VLOOKUP(A507,'Flybase batch'!$A:$E,2,FALSE)</f>
        <v>-</v>
      </c>
      <c r="E507" s="25">
        <f>COUNTIF('Genes Expressed in larvae only'!A:A,Table3[[#This Row],[gene]])</f>
        <v>0</v>
      </c>
      <c r="F507" s="35" t="str">
        <f>VLOOKUP(A507,'Flybase batch'!$A:$E,3,FALSE)</f>
        <v>proteolysis</v>
      </c>
      <c r="G507" s="35" t="str">
        <f>VLOOKUP(A507,'Flybase batch'!$A:$E,4,FALSE)</f>
        <v>-</v>
      </c>
      <c r="H507" s="35" t="s">
        <v>13531</v>
      </c>
      <c r="I507" s="35" t="s">
        <v>15321</v>
      </c>
      <c r="J507" s="35" t="s">
        <v>14090</v>
      </c>
      <c r="K507" s="30" t="str">
        <f>VLOOKUP(A507,'SignalP unique values'!A:D,2,FALSE)</f>
        <v>Y</v>
      </c>
      <c r="L507" s="30" t="str">
        <f>VLOOKUP(A507,'SignalP unique values'!A:D,3,FALSE)</f>
        <v>between 20 and 21</v>
      </c>
      <c r="M507" s="30" t="str">
        <f>VLOOKUP(A507,'SignalP unique values'!A:D,4,FALSE)</f>
        <v>GEA-CRY</v>
      </c>
      <c r="N507" s="26" t="s">
        <v>5767</v>
      </c>
      <c r="O507" s="25">
        <v>0</v>
      </c>
      <c r="P507" s="25">
        <v>0</v>
      </c>
      <c r="Q507" s="25">
        <v>0</v>
      </c>
      <c r="R507" s="25">
        <v>0</v>
      </c>
      <c r="S507" s="25">
        <v>0</v>
      </c>
      <c r="T507" s="27">
        <v>1</v>
      </c>
      <c r="U507" s="25">
        <v>0</v>
      </c>
      <c r="V507" s="25">
        <v>0</v>
      </c>
      <c r="W507" s="25">
        <v>0</v>
      </c>
      <c r="X507" s="25">
        <v>0</v>
      </c>
      <c r="Y507" s="27">
        <v>1</v>
      </c>
      <c r="Z507" s="25">
        <v>0</v>
      </c>
      <c r="AA507" s="25">
        <v>0</v>
      </c>
      <c r="AB507" s="25">
        <v>0</v>
      </c>
      <c r="AC507" s="25" t="s">
        <v>8961</v>
      </c>
      <c r="AD507" s="25" t="s">
        <v>8962</v>
      </c>
      <c r="AE507" s="25" t="s">
        <v>8963</v>
      </c>
      <c r="AF507" s="25" t="s">
        <v>8964</v>
      </c>
      <c r="AG507" s="25" t="s">
        <v>7801</v>
      </c>
      <c r="AH507" s="25" t="s">
        <v>6480</v>
      </c>
      <c r="AI507" s="27" t="s">
        <v>8965</v>
      </c>
      <c r="AJ507" s="25" t="s">
        <v>7263</v>
      </c>
      <c r="AK507" s="25" t="s">
        <v>6462</v>
      </c>
      <c r="AL507" s="25" t="s">
        <v>8966</v>
      </c>
      <c r="AM507" s="25" t="s">
        <v>8967</v>
      </c>
      <c r="AN507" s="27" t="s">
        <v>8968</v>
      </c>
      <c r="AO507" s="25" t="s">
        <v>8678</v>
      </c>
      <c r="AP507" s="25" t="s">
        <v>8969</v>
      </c>
      <c r="AQ507" s="25" t="s">
        <v>8970</v>
      </c>
    </row>
    <row r="508" spans="1:43" ht="13.5" customHeight="1">
      <c r="A508" s="25" t="s">
        <v>1538</v>
      </c>
      <c r="B508" s="26" t="str">
        <f>HYPERLINK("http://flybase.org/reports/"&amp;VLOOKUP(Table3[[#This Row],[gene]],'Flybqse ID for link'!A:B,2,FALSE)&amp;".html",Table3[[#This Row],[gene]])</f>
        <v>CG9897</v>
      </c>
      <c r="C508" s="25">
        <v>4</v>
      </c>
      <c r="D508" s="25" t="str">
        <f>VLOOKUP(A508,'Flybase batch'!$A:$E,2,FALSE)</f>
        <v>-</v>
      </c>
      <c r="E508" s="25">
        <f>COUNTIF('Genes Expressed in larvae only'!A:A,Table3[[#This Row],[gene]])</f>
        <v>0</v>
      </c>
      <c r="F508" s="35" t="str">
        <f>VLOOKUP(A508,'Flybase batch'!$A:$E,3,FALSE)</f>
        <v>proteolysis</v>
      </c>
      <c r="G508" s="35" t="str">
        <f>VLOOKUP(A508,'Flybase batch'!$A:$E,4,FALSE)</f>
        <v>-</v>
      </c>
      <c r="H508" s="35" t="s">
        <v>13531</v>
      </c>
      <c r="I508" s="35" t="s">
        <v>15321</v>
      </c>
      <c r="J508" s="35" t="s">
        <v>14090</v>
      </c>
      <c r="K508" s="30" t="str">
        <f>VLOOKUP(A508,'SignalP unique values'!A:D,2,FALSE)</f>
        <v>Y</v>
      </c>
      <c r="L508" s="30" t="str">
        <f>VLOOKUP(A508,'SignalP unique values'!A:D,3,FALSE)</f>
        <v>between 19 and 20</v>
      </c>
      <c r="M508" s="30" t="str">
        <f>VLOOKUP(A508,'SignalP unique values'!A:D,4,FALSE)</f>
        <v>ALG-DQR</v>
      </c>
      <c r="N508" s="26" t="s">
        <v>6358</v>
      </c>
      <c r="O508" s="28">
        <v>-1</v>
      </c>
      <c r="P508" s="28">
        <v>-1</v>
      </c>
      <c r="Q508" s="28">
        <v>-1</v>
      </c>
      <c r="R508" s="28">
        <v>-1</v>
      </c>
      <c r="S508" s="28">
        <v>-1</v>
      </c>
      <c r="T508" s="28">
        <v>-1</v>
      </c>
      <c r="U508" s="28">
        <v>-1</v>
      </c>
      <c r="V508" s="28">
        <v>-1</v>
      </c>
      <c r="W508" s="28">
        <v>-1</v>
      </c>
      <c r="X508" s="28">
        <v>-1</v>
      </c>
      <c r="Y508" s="28">
        <v>-1</v>
      </c>
      <c r="Z508" s="28">
        <v>-1</v>
      </c>
      <c r="AA508" s="28">
        <v>-1</v>
      </c>
      <c r="AB508" s="28">
        <v>-1</v>
      </c>
      <c r="AC508" s="25" t="s">
        <v>13140</v>
      </c>
      <c r="AD508" s="28" t="s">
        <v>6793</v>
      </c>
      <c r="AE508" s="28" t="s">
        <v>6715</v>
      </c>
      <c r="AF508" s="28" t="s">
        <v>9564</v>
      </c>
      <c r="AG508" s="28" t="s">
        <v>6472</v>
      </c>
      <c r="AH508" s="28" t="s">
        <v>6967</v>
      </c>
      <c r="AI508" s="28" t="s">
        <v>6542</v>
      </c>
      <c r="AJ508" s="28" t="s">
        <v>6478</v>
      </c>
      <c r="AK508" s="28" t="s">
        <v>6425</v>
      </c>
      <c r="AL508" s="28" t="s">
        <v>8874</v>
      </c>
      <c r="AM508" s="28" t="s">
        <v>6461</v>
      </c>
      <c r="AN508" s="28" t="s">
        <v>6646</v>
      </c>
      <c r="AO508" s="28" t="s">
        <v>6477</v>
      </c>
      <c r="AP508" s="28" t="s">
        <v>13141</v>
      </c>
      <c r="AQ508" s="28" t="s">
        <v>7018</v>
      </c>
    </row>
    <row r="509" spans="1:43" ht="13.5" customHeight="1">
      <c r="A509" s="25" t="s">
        <v>1528</v>
      </c>
      <c r="B509" s="26" t="str">
        <f>HYPERLINK("http://flybase.org/reports/"&amp;VLOOKUP(Table3[[#This Row],[gene]],'Flybqse ID for link'!A:B,2,FALSE)&amp;".html",Table3[[#This Row],[gene]])</f>
        <v>CG9673</v>
      </c>
      <c r="C509" s="25">
        <v>4</v>
      </c>
      <c r="D509" s="25" t="str">
        <f>VLOOKUP(A509,'Flybase batch'!$A:$E,2,FALSE)</f>
        <v>-</v>
      </c>
      <c r="E509" s="25">
        <f>COUNTIF('Genes Expressed in larvae only'!A:A,Table3[[#This Row],[gene]])</f>
        <v>0</v>
      </c>
      <c r="F509" s="35" t="str">
        <f>VLOOKUP(A509,'Flybase batch'!$A:$E,3,FALSE)</f>
        <v>proteolysis</v>
      </c>
      <c r="G509" s="35" t="str">
        <f>VLOOKUP(A509,'Flybase batch'!$A:$E,4,FALSE)</f>
        <v>-</v>
      </c>
      <c r="H509" s="35" t="s">
        <v>13531</v>
      </c>
      <c r="I509" s="35" t="s">
        <v>15321</v>
      </c>
      <c r="J509" s="35" t="s">
        <v>14090</v>
      </c>
      <c r="K509" s="30" t="str">
        <f>VLOOKUP(A509,'SignalP unique values'!A:D,2,FALSE)</f>
        <v>Y</v>
      </c>
      <c r="L509" s="30" t="str">
        <f>VLOOKUP(A509,'SignalP unique values'!A:D,3,FALSE)</f>
        <v>between 23 and 24</v>
      </c>
      <c r="M509" s="30" t="str">
        <f>VLOOKUP(A509,'SignalP unique values'!A:D,4,FALSE)</f>
        <v>AEA-SPQ</v>
      </c>
      <c r="N509" s="26" t="s">
        <v>6030</v>
      </c>
      <c r="O509" s="28">
        <v>-1</v>
      </c>
      <c r="P509" s="28">
        <v>-1</v>
      </c>
      <c r="Q509" s="28">
        <v>-1</v>
      </c>
      <c r="R509" s="27">
        <v>1</v>
      </c>
      <c r="S509" s="27">
        <v>1</v>
      </c>
      <c r="T509" s="28">
        <v>-1</v>
      </c>
      <c r="U509" s="28">
        <v>-1</v>
      </c>
      <c r="V509" s="28">
        <v>-1</v>
      </c>
      <c r="W509" s="28">
        <v>-1</v>
      </c>
      <c r="X509" s="28">
        <v>-1</v>
      </c>
      <c r="Y509" s="28">
        <v>-1</v>
      </c>
      <c r="Z509" s="28">
        <v>-1</v>
      </c>
      <c r="AA509" s="28">
        <v>-1</v>
      </c>
      <c r="AB509" s="28">
        <v>-1</v>
      </c>
      <c r="AC509" s="25" t="s">
        <v>13030</v>
      </c>
      <c r="AD509" s="28" t="s">
        <v>6647</v>
      </c>
      <c r="AE509" s="28" t="s">
        <v>6542</v>
      </c>
      <c r="AF509" s="28" t="s">
        <v>13031</v>
      </c>
      <c r="AG509" s="27" t="s">
        <v>13032</v>
      </c>
      <c r="AH509" s="27" t="s">
        <v>13033</v>
      </c>
      <c r="AI509" s="28" t="s">
        <v>13034</v>
      </c>
      <c r="AJ509" s="28" t="s">
        <v>6586</v>
      </c>
      <c r="AK509" s="28" t="s">
        <v>13035</v>
      </c>
      <c r="AL509" s="28" t="s">
        <v>7230</v>
      </c>
      <c r="AM509" s="28" t="s">
        <v>11391</v>
      </c>
      <c r="AN509" s="28" t="s">
        <v>7000</v>
      </c>
      <c r="AO509" s="28" t="s">
        <v>6585</v>
      </c>
      <c r="AP509" s="28" t="s">
        <v>13036</v>
      </c>
      <c r="AQ509" s="28" t="s">
        <v>13037</v>
      </c>
    </row>
    <row r="510" spans="1:43" ht="13.5" customHeight="1">
      <c r="A510" s="25" t="s">
        <v>1207</v>
      </c>
      <c r="B510" s="26" t="str">
        <f>HYPERLINK("http://flybase.org/reports/"&amp;VLOOKUP(Table3[[#This Row],[gene]],'Flybqse ID for link'!A:B,2,FALSE)&amp;".html",Table3[[#This Row],[gene]])</f>
        <v>CG30028</v>
      </c>
      <c r="C510" s="25">
        <v>4</v>
      </c>
      <c r="D510" s="25" t="str">
        <f>VLOOKUP(A510,'Flybase batch'!$A:$E,2,FALSE)</f>
        <v>gammaTrypsin</v>
      </c>
      <c r="E510" s="25">
        <f>COUNTIF('Genes Expressed in larvae only'!A:A,Table3[[#This Row],[gene]])</f>
        <v>0</v>
      </c>
      <c r="F510" s="35" t="str">
        <f>VLOOKUP(A510,'Flybase batch'!$A:$E,3,FALSE)</f>
        <v>proteolysis</v>
      </c>
      <c r="G510" s="35" t="str">
        <f>VLOOKUP(A510,'Flybase batch'!$A:$E,4,FALSE)</f>
        <v>-</v>
      </c>
      <c r="H510" s="35" t="s">
        <v>13531</v>
      </c>
      <c r="I510" s="35" t="s">
        <v>15321</v>
      </c>
      <c r="J510" s="35" t="s">
        <v>14090</v>
      </c>
      <c r="K510" s="30" t="str">
        <f>VLOOKUP(A510,'SignalP unique values'!A:D,2,FALSE)</f>
        <v>Y</v>
      </c>
      <c r="L510" s="30" t="str">
        <f>VLOOKUP(A510,'SignalP unique values'!A:D,3,FALSE)</f>
        <v>between 16 and 17</v>
      </c>
      <c r="M510" s="30" t="str">
        <f>VLOOKUP(A510,'SignalP unique values'!A:D,4,FALSE)</f>
        <v>ALG-GTV</v>
      </c>
      <c r="N510" s="26" t="s">
        <v>6287</v>
      </c>
      <c r="O510" s="25">
        <v>0</v>
      </c>
      <c r="P510" s="25">
        <v>0</v>
      </c>
      <c r="Q510" s="25">
        <v>0</v>
      </c>
      <c r="R510" s="27">
        <v>1</v>
      </c>
      <c r="S510" s="25">
        <v>0</v>
      </c>
      <c r="T510" s="28">
        <v>-1</v>
      </c>
      <c r="U510" s="25">
        <v>0</v>
      </c>
      <c r="V510" s="25">
        <v>0</v>
      </c>
      <c r="W510" s="25">
        <v>0</v>
      </c>
      <c r="X510" s="25">
        <v>0</v>
      </c>
      <c r="Y510" s="25">
        <v>0</v>
      </c>
      <c r="Z510" s="25">
        <v>0</v>
      </c>
      <c r="AA510" s="25">
        <v>0</v>
      </c>
      <c r="AB510" s="25">
        <v>0</v>
      </c>
      <c r="AC510" s="25" t="s">
        <v>7582</v>
      </c>
      <c r="AD510" s="25" t="s">
        <v>7583</v>
      </c>
      <c r="AE510" s="25" t="s">
        <v>7584</v>
      </c>
      <c r="AF510" s="25" t="s">
        <v>7585</v>
      </c>
      <c r="AG510" s="27" t="s">
        <v>7586</v>
      </c>
      <c r="AH510" s="25" t="s">
        <v>7587</v>
      </c>
      <c r="AI510" s="28" t="s">
        <v>7588</v>
      </c>
      <c r="AJ510" s="25" t="s">
        <v>6547</v>
      </c>
      <c r="AK510" s="25" t="s">
        <v>7589</v>
      </c>
      <c r="AL510" s="25" t="s">
        <v>7590</v>
      </c>
      <c r="AM510" s="25" t="s">
        <v>7591</v>
      </c>
      <c r="AN510" s="25" t="s">
        <v>7592</v>
      </c>
      <c r="AO510" s="25" t="s">
        <v>7593</v>
      </c>
      <c r="AP510" s="25" t="s">
        <v>7594</v>
      </c>
      <c r="AQ510" s="25" t="s">
        <v>7595</v>
      </c>
    </row>
    <row r="511" spans="1:43" ht="13.5" customHeight="1">
      <c r="A511" s="25" t="s">
        <v>1310</v>
      </c>
      <c r="B511" s="26" t="str">
        <f>HYPERLINK("http://flybase.org/reports/"&amp;VLOOKUP(Table3[[#This Row],[gene]],'Flybqse ID for link'!A:B,2,FALSE)&amp;".html",Table3[[#This Row],[gene]])</f>
        <v>CG32834</v>
      </c>
      <c r="C511" s="25">
        <v>4</v>
      </c>
      <c r="D511" s="25" t="str">
        <f>VLOOKUP(A511,'Flybase batch'!$A:$E,2,FALSE)</f>
        <v>-</v>
      </c>
      <c r="E511" s="25">
        <f>COUNTIF('Genes Expressed in larvae only'!A:A,Table3[[#This Row],[gene]])</f>
        <v>0</v>
      </c>
      <c r="F511" s="35" t="str">
        <f>VLOOKUP(A511,'Flybase batch'!$A:$E,3,FALSE)</f>
        <v>proteolysis</v>
      </c>
      <c r="G511" s="35" t="str">
        <f>VLOOKUP(A511,'Flybase batch'!$A:$E,4,FALSE)</f>
        <v>-</v>
      </c>
      <c r="H511" s="35" t="s">
        <v>13575</v>
      </c>
      <c r="I511" s="35" t="s">
        <v>15332</v>
      </c>
      <c r="J511" s="35" t="s">
        <v>14090</v>
      </c>
      <c r="K511" s="30" t="str">
        <f>VLOOKUP(A511,'SignalP unique values'!A:D,2,FALSE)</f>
        <v>Y</v>
      </c>
      <c r="L511" s="30" t="str">
        <f>VLOOKUP(A511,'SignalP unique values'!A:D,3,FALSE)</f>
        <v>between 19 and 20</v>
      </c>
      <c r="M511" s="30" t="str">
        <f>VLOOKUP(A511,'SignalP unique values'!A:D,4,FALSE)</f>
        <v>VRG-DLD</v>
      </c>
      <c r="N511" s="26" t="s">
        <v>6389</v>
      </c>
      <c r="O511" s="28">
        <v>-1</v>
      </c>
      <c r="P511" s="28">
        <v>-1</v>
      </c>
      <c r="Q511" s="28">
        <v>-1</v>
      </c>
      <c r="R511" s="28">
        <v>-1</v>
      </c>
      <c r="S511" s="28">
        <v>-1</v>
      </c>
      <c r="T511" s="28">
        <v>-1</v>
      </c>
      <c r="U511" s="28">
        <v>-1</v>
      </c>
      <c r="V511" s="28">
        <v>-1</v>
      </c>
      <c r="W511" s="28">
        <v>-1</v>
      </c>
      <c r="X511" s="28">
        <v>-1</v>
      </c>
      <c r="Y511" s="28">
        <v>-1</v>
      </c>
      <c r="Z511" s="28">
        <v>-1</v>
      </c>
      <c r="AA511" s="28">
        <v>-1</v>
      </c>
      <c r="AB511" s="28">
        <v>-1</v>
      </c>
      <c r="AC511" s="25" t="s">
        <v>9968</v>
      </c>
      <c r="AD511" s="28" t="s">
        <v>7652</v>
      </c>
      <c r="AE511" s="28" t="s">
        <v>7009</v>
      </c>
      <c r="AF511" s="28" t="s">
        <v>6477</v>
      </c>
      <c r="AG511" s="28" t="s">
        <v>6458</v>
      </c>
      <c r="AH511" s="28" t="s">
        <v>6648</v>
      </c>
      <c r="AI511" s="28" t="s">
        <v>7400</v>
      </c>
      <c r="AJ511" s="28" t="s">
        <v>9969</v>
      </c>
      <c r="AK511" s="28" t="s">
        <v>9970</v>
      </c>
      <c r="AL511" s="28" t="s">
        <v>7728</v>
      </c>
      <c r="AM511" s="28" t="s">
        <v>6430</v>
      </c>
      <c r="AN511" s="28" t="s">
        <v>8231</v>
      </c>
      <c r="AO511" s="28" t="s">
        <v>6464</v>
      </c>
      <c r="AP511" s="28" t="s">
        <v>9971</v>
      </c>
      <c r="AQ511" s="28" t="s">
        <v>6429</v>
      </c>
    </row>
    <row r="512" spans="1:43" ht="13.5" customHeight="1">
      <c r="A512" s="25" t="s">
        <v>1393</v>
      </c>
      <c r="B512" s="26" t="str">
        <f>HYPERLINK("http://flybase.org/reports/"&amp;VLOOKUP(Table3[[#This Row],[gene]],'Flybqse ID for link'!A:B,2,FALSE)&amp;".html",Table3[[#This Row],[gene]])</f>
        <v>CG4920</v>
      </c>
      <c r="C512" s="25">
        <v>4</v>
      </c>
      <c r="D512" s="25" t="str">
        <f>VLOOKUP(A512,'Flybase batch'!$A:$E,2,FALSE)</f>
        <v>easter</v>
      </c>
      <c r="E512" s="25">
        <f>COUNTIF('Genes Expressed in larvae only'!A:A,Table3[[#This Row],[gene]])</f>
        <v>0</v>
      </c>
      <c r="F512" s="35" t="str">
        <f>VLOOKUP(A512,'Flybase batch'!$A:$E,3,FALSE)</f>
        <v>Toll signaling pathway dorsal/ventral axis specification maternal specification of dorsal/ventral axis, oocyte, germ-line encoded proteolysis dorsal/ventral axis specification dorsal/ventral axis specification defense response Toll signaling pathway proteolysis zymogen activation proteolysis</v>
      </c>
      <c r="G512" s="35" t="str">
        <f>VLOOKUP(A512,'Flybase batch'!$A:$E,4,FALSE)</f>
        <v>extracellular region extracellular region</v>
      </c>
      <c r="H512" s="35" t="s">
        <v>13680</v>
      </c>
      <c r="I512" s="35" t="e">
        <v>#N/A</v>
      </c>
      <c r="J512" s="35" t="s">
        <v>13795</v>
      </c>
      <c r="K512" s="30" t="str">
        <f>VLOOKUP(A512,'SignalP unique values'!A:D,2,FALSE)</f>
        <v>Y</v>
      </c>
      <c r="L512" s="30" t="str">
        <f>VLOOKUP(A512,'SignalP unique values'!A:D,3,FALSE)</f>
        <v>between 19 and 20</v>
      </c>
      <c r="M512" s="30" t="str">
        <f>VLOOKUP(A512,'SignalP unique values'!A:D,4,FALSE)</f>
        <v>SSA-GQF</v>
      </c>
      <c r="N512" s="26" t="s">
        <v>6337</v>
      </c>
      <c r="O512" s="28">
        <v>-1</v>
      </c>
      <c r="P512" s="27">
        <v>1</v>
      </c>
      <c r="Q512" s="27">
        <v>1</v>
      </c>
      <c r="R512" s="28">
        <v>-1</v>
      </c>
      <c r="S512" s="27">
        <v>1</v>
      </c>
      <c r="T512" s="28">
        <v>-1</v>
      </c>
      <c r="U512" s="27">
        <v>1</v>
      </c>
      <c r="V512" s="28">
        <v>-1</v>
      </c>
      <c r="W512" s="28">
        <v>-1</v>
      </c>
      <c r="X512" s="28">
        <v>-1</v>
      </c>
      <c r="Y512" s="28">
        <v>-1</v>
      </c>
      <c r="Z512" s="28">
        <v>-1</v>
      </c>
      <c r="AA512" s="28">
        <v>-1</v>
      </c>
      <c r="AB512" s="28">
        <v>-1</v>
      </c>
      <c r="AC512" s="25" t="s">
        <v>11062</v>
      </c>
      <c r="AD512" s="28" t="s">
        <v>8731</v>
      </c>
      <c r="AE512" s="27" t="s">
        <v>11063</v>
      </c>
      <c r="AF512" s="27" t="s">
        <v>11064</v>
      </c>
      <c r="AG512" s="28" t="s">
        <v>11065</v>
      </c>
      <c r="AH512" s="27" t="s">
        <v>11066</v>
      </c>
      <c r="AI512" s="28" t="s">
        <v>11067</v>
      </c>
      <c r="AJ512" s="27" t="s">
        <v>11068</v>
      </c>
      <c r="AK512" s="28" t="s">
        <v>11069</v>
      </c>
      <c r="AL512" s="28" t="s">
        <v>9216</v>
      </c>
      <c r="AM512" s="28" t="s">
        <v>6999</v>
      </c>
      <c r="AN512" s="28" t="s">
        <v>10027</v>
      </c>
      <c r="AO512" s="28" t="s">
        <v>11070</v>
      </c>
      <c r="AP512" s="28" t="s">
        <v>11071</v>
      </c>
      <c r="AQ512" s="28" t="s">
        <v>11072</v>
      </c>
    </row>
    <row r="513" spans="1:43" ht="13.5" customHeight="1">
      <c r="A513" s="25" t="s">
        <v>1071</v>
      </c>
      <c r="B513" s="26" t="str">
        <f>HYPERLINK("http://flybase.org/reports/"&amp;VLOOKUP(Table3[[#This Row],[gene]],'Flybqse ID for link'!A:B,2,FALSE)&amp;".html",Table3[[#This Row],[gene]])</f>
        <v>CG1299</v>
      </c>
      <c r="C513" s="25">
        <v>4</v>
      </c>
      <c r="D513" s="25" t="str">
        <f>VLOOKUP(A513,'Flybase batch'!$A:$E,2,FALSE)</f>
        <v>-</v>
      </c>
      <c r="E513" s="25">
        <f>COUNTIF('Genes Expressed in larvae only'!A:A,Table3[[#This Row],[gene]])</f>
        <v>0</v>
      </c>
      <c r="F513" s="35" t="str">
        <f>VLOOKUP(A513,'Flybase batch'!$A:$E,3,FALSE)</f>
        <v>proteolysis</v>
      </c>
      <c r="G513" s="35" t="str">
        <f>VLOOKUP(A513,'Flybase batch'!$A:$E,4,FALSE)</f>
        <v>-</v>
      </c>
      <c r="H513" s="35" t="s">
        <v>13531</v>
      </c>
      <c r="I513" s="35" t="s">
        <v>15321</v>
      </c>
      <c r="J513" s="35" t="s">
        <v>13862</v>
      </c>
      <c r="K513" s="30" t="str">
        <f>VLOOKUP(A513,'SignalP unique values'!A:D,2,FALSE)</f>
        <v>Y</v>
      </c>
      <c r="L513" s="30" t="str">
        <f>VLOOKUP(A513,'SignalP unique values'!A:D,3,FALSE)</f>
        <v>between 25 and 26</v>
      </c>
      <c r="M513" s="30" t="str">
        <f>VLOOKUP(A513,'SignalP unique values'!A:D,4,FALSE)</f>
        <v>TVA-QFN</v>
      </c>
      <c r="N513" s="26" t="s">
        <v>5730</v>
      </c>
      <c r="O513" s="28">
        <v>-1</v>
      </c>
      <c r="P513" s="27">
        <v>1</v>
      </c>
      <c r="Q513" s="27">
        <v>1</v>
      </c>
      <c r="R513" s="28">
        <v>-1</v>
      </c>
      <c r="S513" s="27">
        <v>1</v>
      </c>
      <c r="T513" s="28">
        <v>-1</v>
      </c>
      <c r="U513" s="28">
        <v>-1</v>
      </c>
      <c r="V513" s="28">
        <v>-1</v>
      </c>
      <c r="W513" s="28">
        <v>-1</v>
      </c>
      <c r="X513" s="28">
        <v>-1</v>
      </c>
      <c r="Y513" s="28">
        <v>-1</v>
      </c>
      <c r="Z513" s="28">
        <v>-1</v>
      </c>
      <c r="AA513" s="27">
        <v>1</v>
      </c>
      <c r="AB513" s="28">
        <v>-1</v>
      </c>
      <c r="AC513" s="25" t="s">
        <v>7713</v>
      </c>
      <c r="AD513" s="28" t="s">
        <v>7714</v>
      </c>
      <c r="AE513" s="27" t="s">
        <v>7715</v>
      </c>
      <c r="AF513" s="27" t="s">
        <v>7716</v>
      </c>
      <c r="AG513" s="28" t="s">
        <v>7717</v>
      </c>
      <c r="AH513" s="27" t="s">
        <v>7718</v>
      </c>
      <c r="AI513" s="28" t="s">
        <v>7305</v>
      </c>
      <c r="AJ513" s="28" t="s">
        <v>6462</v>
      </c>
      <c r="AK513" s="28" t="s">
        <v>7719</v>
      </c>
      <c r="AL513" s="28" t="s">
        <v>7720</v>
      </c>
      <c r="AM513" s="28" t="s">
        <v>6470</v>
      </c>
      <c r="AN513" s="28" t="s">
        <v>7721</v>
      </c>
      <c r="AO513" s="28" t="s">
        <v>7722</v>
      </c>
      <c r="AP513" s="27" t="s">
        <v>7723</v>
      </c>
      <c r="AQ513" s="28" t="s">
        <v>7724</v>
      </c>
    </row>
    <row r="514" spans="1:43" ht="13.5" customHeight="1">
      <c r="A514" s="50" t="s">
        <v>1136</v>
      </c>
      <c r="B514" s="51" t="str">
        <f>HYPERLINK("http://flybase.org/reports/"&amp;VLOOKUP(Table3[[#This Row],[gene]],'Flybqse ID for link'!A:B,2,FALSE)&amp;".html",Table3[[#This Row],[gene]])</f>
        <v>CG17242</v>
      </c>
      <c r="C514" s="25">
        <v>4</v>
      </c>
      <c r="D514" s="25" t="str">
        <f>VLOOKUP(A514,'Flybase batch'!$A:$E,2,FALSE)</f>
        <v>-</v>
      </c>
      <c r="E514" s="25">
        <f>COUNTIF('Genes Expressed in larvae only'!A:A,Table3[[#This Row],[gene]])</f>
        <v>0</v>
      </c>
      <c r="F514" s="35" t="str">
        <f>VLOOKUP(A514,'Flybase batch'!$A:$E,3,FALSE)</f>
        <v>proteolysis multicellular organism reproduction</v>
      </c>
      <c r="G514" s="35" t="str">
        <f>VLOOKUP(A514,'Flybase batch'!$A:$E,4,FALSE)</f>
        <v>extracellular space</v>
      </c>
      <c r="H514" s="35" t="s">
        <v>13531</v>
      </c>
      <c r="I514" s="35" t="s">
        <v>15321</v>
      </c>
      <c r="J514" s="35" t="s">
        <v>14090</v>
      </c>
      <c r="K514" s="30" t="str">
        <f>VLOOKUP(A514,'SignalP unique values'!A:D,2,FALSE)</f>
        <v>Y</v>
      </c>
      <c r="L514" s="30" t="str">
        <f>VLOOKUP(A514,'SignalP unique values'!A:D,3,FALSE)</f>
        <v>between 17 and 18</v>
      </c>
      <c r="M514" s="30" t="str">
        <f>VLOOKUP(A514,'SignalP unique values'!A:D,4,FALSE)</f>
        <v>IAA-DFK</v>
      </c>
      <c r="N514" s="54"/>
      <c r="O514" s="66"/>
      <c r="P514" s="54"/>
      <c r="Q514" s="54"/>
      <c r="R514" s="54"/>
      <c r="S514" s="54"/>
      <c r="T514" s="54"/>
      <c r="U514" s="54"/>
      <c r="V514" s="54"/>
      <c r="W514" s="54"/>
      <c r="X514" s="54"/>
      <c r="Y514" s="54"/>
      <c r="Z514" s="54"/>
      <c r="AA514" s="54"/>
      <c r="AB514" s="54"/>
      <c r="AC514" s="66" t="e">
        <v>#N/A</v>
      </c>
      <c r="AD514" s="66" t="e">
        <v>#N/A</v>
      </c>
      <c r="AE514" s="66" t="e">
        <v>#N/A</v>
      </c>
      <c r="AF514" s="66" t="e">
        <v>#N/A</v>
      </c>
      <c r="AG514" s="66" t="e">
        <v>#N/A</v>
      </c>
      <c r="AH514" s="66" t="e">
        <v>#N/A</v>
      </c>
      <c r="AI514" s="66" t="e">
        <v>#N/A</v>
      </c>
      <c r="AJ514" s="66" t="e">
        <v>#N/A</v>
      </c>
      <c r="AK514" s="66" t="e">
        <v>#N/A</v>
      </c>
      <c r="AL514" s="66" t="e">
        <v>#N/A</v>
      </c>
      <c r="AM514" s="66" t="e">
        <v>#N/A</v>
      </c>
      <c r="AN514" s="66" t="e">
        <v>#N/A</v>
      </c>
      <c r="AO514" s="66" t="e">
        <v>#N/A</v>
      </c>
      <c r="AP514" s="66" t="e">
        <v>#N/A</v>
      </c>
      <c r="AQ514" s="66" t="e">
        <v>#N/A</v>
      </c>
    </row>
    <row r="515" spans="1:43" ht="13.5" customHeight="1">
      <c r="A515" s="25" t="s">
        <v>764</v>
      </c>
      <c r="B515" s="26" t="str">
        <f>HYPERLINK("http://flybase.org/reports/"&amp;VLOOKUP(Table3[[#This Row],[gene]],'Flybqse ID for link'!A:B,2,FALSE)&amp;".html",Table3[[#This Row],[gene]])</f>
        <v>CG34420</v>
      </c>
      <c r="C515" s="25">
        <v>5</v>
      </c>
      <c r="D515" s="25" t="str">
        <f>VLOOKUP(A515,'Flybase batch'!$A:$E,2,FALSE)</f>
        <v>-</v>
      </c>
      <c r="E515" s="25">
        <f>COUNTIF('Genes Expressed in larvae only'!A:A,Table3[[#This Row],[gene]])</f>
        <v>0</v>
      </c>
      <c r="F515" s="35" t="str">
        <f>VLOOKUP(A515,'Flybase batch'!$A:$E,3,FALSE)</f>
        <v>proteolysis</v>
      </c>
      <c r="G515" s="35" t="str">
        <f>VLOOKUP(A515,'Flybase batch'!$A:$E,4,FALSE)</f>
        <v>-</v>
      </c>
      <c r="H515" s="35" t="s">
        <v>13648</v>
      </c>
      <c r="I515" s="35" t="e">
        <v>#N/A</v>
      </c>
      <c r="J515" s="35" t="s">
        <v>9</v>
      </c>
      <c r="K515" s="30" t="str">
        <f>VLOOKUP(A515,'SignalP unique values'!A:D,2,FALSE)</f>
        <v>N</v>
      </c>
      <c r="L515" s="30" t="str">
        <f>VLOOKUP(A515,'SignalP unique values'!A:D,3,FALSE)</f>
        <v>-</v>
      </c>
      <c r="M515" s="30" t="str">
        <f>VLOOKUP(A515,'SignalP unique values'!A:D,4,FALSE)</f>
        <v>-</v>
      </c>
      <c r="N515" s="66"/>
      <c r="O515" s="66"/>
      <c r="P515" s="66"/>
      <c r="Q515" s="66"/>
      <c r="R515" s="66"/>
      <c r="S515" s="66"/>
      <c r="T515" s="66"/>
      <c r="U515" s="66"/>
      <c r="V515" s="66"/>
      <c r="W515" s="66"/>
      <c r="X515" s="66"/>
      <c r="Y515" s="66"/>
      <c r="Z515" s="66"/>
      <c r="AA515" s="66"/>
      <c r="AB515" s="66"/>
      <c r="AC515" s="66">
        <v>0.6</v>
      </c>
      <c r="AD515" s="66">
        <v>45.3</v>
      </c>
      <c r="AE515" s="66">
        <v>6.2</v>
      </c>
      <c r="AF515" s="66">
        <v>1.1000000000000001</v>
      </c>
      <c r="AG515" s="66">
        <v>1</v>
      </c>
      <c r="AH515" s="66">
        <v>0.7</v>
      </c>
      <c r="AI515" s="66">
        <v>0.8</v>
      </c>
      <c r="AJ515" s="66">
        <v>0.7</v>
      </c>
      <c r="AK515" s="66">
        <v>0.5</v>
      </c>
      <c r="AL515" s="66">
        <v>7.1</v>
      </c>
      <c r="AM515" s="66">
        <v>0.7</v>
      </c>
      <c r="AN515" s="66">
        <v>0.6</v>
      </c>
      <c r="AO515" s="66" t="s">
        <v>16594</v>
      </c>
      <c r="AP515" s="66">
        <v>0.8</v>
      </c>
      <c r="AQ515" s="66">
        <v>0.8</v>
      </c>
    </row>
    <row r="516" spans="1:43" ht="13.5" customHeight="1">
      <c r="A516" s="25" t="s">
        <v>4762</v>
      </c>
      <c r="B516" s="26" t="str">
        <f>HYPERLINK("http://flybase.org/reports/"&amp;VLOOKUP(Table3[[#This Row],[gene]],'Flybqse ID for link'!A:B,2,FALSE)&amp;".html",Table3[[#This Row],[gene]])</f>
        <v>CG15758</v>
      </c>
      <c r="C516" s="25">
        <v>5</v>
      </c>
      <c r="D516" s="25" t="str">
        <f>VLOOKUP(A516,'Flybase batch'!$A:$E,2,FALSE)</f>
        <v>Transport and Golgi organization 13</v>
      </c>
      <c r="E516" s="25">
        <f>COUNTIF('Genes Expressed in larvae only'!A:A,Table3[[#This Row],[gene]])</f>
        <v>0</v>
      </c>
      <c r="F516" s="35" t="str">
        <f>VLOOKUP(A516,'Flybase batch'!$A:$E,3,FALSE)</f>
        <v>protein secretion peptidyl-tyrosine sulfation</v>
      </c>
      <c r="G516" s="35" t="str">
        <f>VLOOKUP(A516,'Flybase batch'!$A:$E,4,FALSE)</f>
        <v>Golgi apparatus</v>
      </c>
      <c r="H516" s="35" t="s">
        <v>13596</v>
      </c>
      <c r="I516" s="35" t="e">
        <v>#N/A</v>
      </c>
      <c r="J516" s="35" t="s">
        <v>9</v>
      </c>
      <c r="K516" s="30" t="str">
        <f>VLOOKUP(A516,'SignalP unique values'!A:D,2,FALSE)</f>
        <v>N</v>
      </c>
      <c r="L516" s="30" t="str">
        <f>VLOOKUP(A516,'SignalP unique values'!A:D,3,FALSE)</f>
        <v>-</v>
      </c>
      <c r="M516" s="30" t="str">
        <f>VLOOKUP(A516,'SignalP unique values'!A:D,4,FALSE)</f>
        <v>-</v>
      </c>
      <c r="N516" s="66"/>
      <c r="O516" s="66"/>
      <c r="P516" s="66"/>
      <c r="Q516" s="66"/>
      <c r="R516" s="66"/>
      <c r="S516" s="66"/>
      <c r="T516" s="66"/>
      <c r="U516" s="66"/>
      <c r="V516" s="66"/>
      <c r="W516" s="66"/>
      <c r="X516" s="66"/>
      <c r="Y516" s="66"/>
      <c r="Z516" s="66"/>
      <c r="AA516" s="66"/>
      <c r="AB516" s="66"/>
      <c r="AC516" s="66">
        <v>11.8</v>
      </c>
      <c r="AD516" s="66">
        <v>18.399999999999999</v>
      </c>
      <c r="AE516" s="66">
        <v>11.5</v>
      </c>
      <c r="AF516" s="66">
        <v>14.7</v>
      </c>
      <c r="AG516" s="66">
        <v>15.4</v>
      </c>
      <c r="AH516" s="66">
        <v>10.4</v>
      </c>
      <c r="AI516" s="66">
        <v>9.3000000000000007</v>
      </c>
      <c r="AJ516" s="66">
        <v>10.3</v>
      </c>
      <c r="AK516" s="66">
        <v>9.8000000000000007</v>
      </c>
      <c r="AL516" s="66">
        <v>59.9</v>
      </c>
      <c r="AM516" s="66">
        <v>19.8</v>
      </c>
      <c r="AN516" s="66">
        <v>30.9</v>
      </c>
      <c r="AO516" s="66" t="s">
        <v>16594</v>
      </c>
      <c r="AP516" s="66">
        <v>19.399999999999999</v>
      </c>
      <c r="AQ516" s="66">
        <v>16.600000000000001</v>
      </c>
    </row>
    <row r="517" spans="1:43" ht="13.5" customHeight="1">
      <c r="A517" s="50" t="s">
        <v>534</v>
      </c>
      <c r="B517" s="51" t="str">
        <f>HYPERLINK("http://flybase.org/reports/"&amp;VLOOKUP(Table3[[#This Row],[gene]],'Flybqse ID for link'!A:B,2,FALSE)&amp;".html",Table3[[#This Row],[gene]])</f>
        <v>CG4750</v>
      </c>
      <c r="C517" s="25">
        <v>5</v>
      </c>
      <c r="D517" s="25" t="str">
        <f>VLOOKUP(A517,'Flybase batch'!$A:$E,2,FALSE)</f>
        <v>loopin-1</v>
      </c>
      <c r="E517" s="25">
        <f>COUNTIF('Genes Expressed in larvae only'!A:A,Table3[[#This Row],[gene]])</f>
        <v>0</v>
      </c>
      <c r="F517" s="35" t="str">
        <f>VLOOKUP(A517,'Flybase batch'!$A:$E,3,FALSE)</f>
        <v>proteolysis</v>
      </c>
      <c r="G517" s="35" t="str">
        <f>VLOOKUP(A517,'Flybase batch'!$A:$E,4,FALSE)</f>
        <v>cytoplasm</v>
      </c>
      <c r="H517" s="35" t="s">
        <v>13578</v>
      </c>
      <c r="I517" s="35" t="e">
        <v>#N/A</v>
      </c>
      <c r="J517" s="35" t="s">
        <v>9</v>
      </c>
      <c r="K517" s="30" t="str">
        <f>VLOOKUP(A517,'SignalP unique values'!A:D,2,FALSE)</f>
        <v>N</v>
      </c>
      <c r="L517" s="30" t="str">
        <f>VLOOKUP(A517,'SignalP unique values'!A:D,3,FALSE)</f>
        <v>-</v>
      </c>
      <c r="M517" s="30" t="str">
        <f>VLOOKUP(A517,'SignalP unique values'!A:D,4,FALSE)</f>
        <v>-</v>
      </c>
      <c r="N517" s="54"/>
      <c r="O517" s="66"/>
      <c r="P517" s="54"/>
      <c r="Q517" s="54"/>
      <c r="R517" s="54"/>
      <c r="S517" s="54"/>
      <c r="T517" s="54"/>
      <c r="U517" s="54"/>
      <c r="V517" s="54"/>
      <c r="W517" s="54"/>
      <c r="X517" s="54"/>
      <c r="Y517" s="54"/>
      <c r="Z517" s="54"/>
      <c r="AA517" s="54"/>
      <c r="AB517" s="54"/>
      <c r="AC517" s="66">
        <v>1180.7</v>
      </c>
      <c r="AD517" s="66">
        <v>5.0999999999999996</v>
      </c>
      <c r="AE517" s="66">
        <v>7.6</v>
      </c>
      <c r="AF517" s="66">
        <v>6.3</v>
      </c>
      <c r="AG517" s="66">
        <v>7.2</v>
      </c>
      <c r="AH517" s="66">
        <v>7.3</v>
      </c>
      <c r="AI517" s="66">
        <v>13.1</v>
      </c>
      <c r="AJ517" s="66">
        <v>3.2</v>
      </c>
      <c r="AK517" s="66">
        <v>3391</v>
      </c>
      <c r="AL517" s="66">
        <v>5</v>
      </c>
      <c r="AM517" s="66">
        <v>11.6</v>
      </c>
      <c r="AN517" s="66">
        <v>1099.4000000000001</v>
      </c>
      <c r="AO517" s="66" t="s">
        <v>16594</v>
      </c>
      <c r="AP517" s="66">
        <v>43.8</v>
      </c>
      <c r="AQ517" s="66">
        <v>7.6</v>
      </c>
    </row>
    <row r="518" spans="1:43" ht="13.5" customHeight="1">
      <c r="A518" s="25" t="s">
        <v>278</v>
      </c>
      <c r="B518" s="26" t="str">
        <f>HYPERLINK("http://flybase.org/reports/"&amp;VLOOKUP(Table3[[#This Row],[gene]],'Flybqse ID for link'!A:B,2,FALSE)&amp;".html",Table3[[#This Row],[gene]])</f>
        <v>CG34127</v>
      </c>
      <c r="C518" s="25">
        <v>5</v>
      </c>
      <c r="D518" s="25" t="str">
        <f>VLOOKUP(A518,'Flybase batch'!$A:$E,2,FALSE)</f>
        <v>-</v>
      </c>
      <c r="E518" s="25">
        <f>COUNTIF('Genes Expressed in larvae only'!A:A,Table3[[#This Row],[gene]])</f>
        <v>0</v>
      </c>
      <c r="F518" s="35" t="str">
        <f>VLOOKUP(A518,'Flybase batch'!$A:$E,3,FALSE)</f>
        <v>phagocytosis, engulfment neurogenesis</v>
      </c>
      <c r="G518" s="35" t="str">
        <f>VLOOKUP(A518,'Flybase batch'!$A:$E,4,FALSE)</f>
        <v>-</v>
      </c>
      <c r="H518" s="35" t="s">
        <v>13581</v>
      </c>
      <c r="I518" s="35" t="s">
        <v>15316</v>
      </c>
      <c r="J518" s="35" t="s">
        <v>9</v>
      </c>
      <c r="K518" s="30" t="str">
        <f>VLOOKUP(A518,'SignalP unique values'!A:D,2,FALSE)</f>
        <v>N</v>
      </c>
      <c r="L518" s="30" t="str">
        <f>VLOOKUP(A518,'SignalP unique values'!A:D,3,FALSE)</f>
        <v>-</v>
      </c>
      <c r="M518" s="30" t="str">
        <f>VLOOKUP(A518,'SignalP unique values'!A:D,4,FALSE)</f>
        <v>-</v>
      </c>
      <c r="N518" s="26" t="s">
        <v>5744</v>
      </c>
      <c r="O518" s="25">
        <v>0</v>
      </c>
      <c r="P518" s="25">
        <v>0</v>
      </c>
      <c r="Q518" s="25">
        <v>0</v>
      </c>
      <c r="R518" s="27">
        <v>1</v>
      </c>
      <c r="S518" s="25">
        <v>0</v>
      </c>
      <c r="T518" s="25">
        <v>0</v>
      </c>
      <c r="U518" s="25">
        <v>0</v>
      </c>
      <c r="V518" s="25">
        <v>0</v>
      </c>
      <c r="W518" s="25">
        <v>0</v>
      </c>
      <c r="X518" s="25">
        <v>0</v>
      </c>
      <c r="Y518" s="25">
        <v>0</v>
      </c>
      <c r="Z518" s="25">
        <v>0</v>
      </c>
      <c r="AA518" s="27">
        <v>1</v>
      </c>
      <c r="AB518" s="25">
        <v>0</v>
      </c>
      <c r="AC518" s="25" t="s">
        <v>6586</v>
      </c>
      <c r="AD518" s="25" t="s">
        <v>7906</v>
      </c>
      <c r="AE518" s="25" t="s">
        <v>6719</v>
      </c>
      <c r="AF518" s="25" t="s">
        <v>6425</v>
      </c>
      <c r="AG518" s="27" t="s">
        <v>7781</v>
      </c>
      <c r="AH518" s="25" t="s">
        <v>6558</v>
      </c>
      <c r="AI518" s="25" t="s">
        <v>6425</v>
      </c>
      <c r="AJ518" s="25" t="s">
        <v>6586</v>
      </c>
      <c r="AK518" s="25" t="s">
        <v>6430</v>
      </c>
      <c r="AL518" s="25" t="s">
        <v>6562</v>
      </c>
      <c r="AM518" s="25" t="s">
        <v>10244</v>
      </c>
      <c r="AN518" s="25" t="s">
        <v>9352</v>
      </c>
      <c r="AO518" s="25" t="s">
        <v>6709</v>
      </c>
      <c r="AP518" s="27" t="s">
        <v>6536</v>
      </c>
      <c r="AQ518" s="25" t="s">
        <v>8668</v>
      </c>
    </row>
    <row r="519" spans="1:43" ht="13.5" customHeight="1">
      <c r="A519" s="25" t="s">
        <v>1287</v>
      </c>
      <c r="B519" s="26" t="str">
        <f>HYPERLINK("http://flybase.org/reports/"&amp;VLOOKUP(Table3[[#This Row],[gene]],'Flybqse ID for link'!A:B,2,FALSE)&amp;".html",Table3[[#This Row],[gene]])</f>
        <v>CG32260</v>
      </c>
      <c r="C519" s="25">
        <v>5</v>
      </c>
      <c r="D519" s="25" t="str">
        <f>VLOOKUP(A519,'Flybase batch'!$A:$E,2,FALSE)</f>
        <v>-</v>
      </c>
      <c r="E519" s="25">
        <f>COUNTIF('Genes Expressed in larvae only'!A:A,Table3[[#This Row],[gene]])</f>
        <v>0</v>
      </c>
      <c r="F519" s="35" t="str">
        <f>VLOOKUP(A519,'Flybase batch'!$A:$E,3,FALSE)</f>
        <v>proteolysis</v>
      </c>
      <c r="G519" s="35" t="str">
        <f>VLOOKUP(A519,'Flybase batch'!$A:$E,4,FALSE)</f>
        <v>-</v>
      </c>
      <c r="H519" s="35" t="s">
        <v>13530</v>
      </c>
      <c r="I519" s="35" t="s">
        <v>15321</v>
      </c>
      <c r="J519" s="35" t="s">
        <v>9</v>
      </c>
      <c r="K519" s="30" t="str">
        <f>VLOOKUP(A519,'SignalP unique values'!A:D,2,FALSE)</f>
        <v>N</v>
      </c>
      <c r="L519" s="30" t="str">
        <f>VLOOKUP(A519,'SignalP unique values'!A:D,3,FALSE)</f>
        <v>-</v>
      </c>
      <c r="M519" s="30" t="str">
        <f>VLOOKUP(A519,'SignalP unique values'!A:D,4,FALSE)</f>
        <v>-</v>
      </c>
      <c r="N519" s="26" t="s">
        <v>5821</v>
      </c>
      <c r="O519" s="25">
        <v>0</v>
      </c>
      <c r="P519" s="27">
        <v>1</v>
      </c>
      <c r="Q519" s="25">
        <v>0</v>
      </c>
      <c r="R519" s="25">
        <v>0</v>
      </c>
      <c r="S519" s="25">
        <v>0</v>
      </c>
      <c r="T519" s="27">
        <v>1</v>
      </c>
      <c r="U519" s="27">
        <v>1</v>
      </c>
      <c r="V519" s="25">
        <v>0</v>
      </c>
      <c r="W519" s="25">
        <v>0</v>
      </c>
      <c r="X519" s="25">
        <v>0</v>
      </c>
      <c r="Y519" s="25">
        <v>0</v>
      </c>
      <c r="Z519" s="25">
        <v>0</v>
      </c>
      <c r="AA519" s="25">
        <v>0</v>
      </c>
      <c r="AB519" s="25">
        <v>0</v>
      </c>
      <c r="AC519" s="25" t="s">
        <v>6425</v>
      </c>
      <c r="AD519" s="25" t="s">
        <v>7907</v>
      </c>
      <c r="AE519" s="27" t="s">
        <v>9843</v>
      </c>
      <c r="AF519" s="25" t="s">
        <v>6647</v>
      </c>
      <c r="AG519" s="25" t="s">
        <v>9844</v>
      </c>
      <c r="AH519" s="25" t="s">
        <v>6547</v>
      </c>
      <c r="AI519" s="27" t="s">
        <v>9514</v>
      </c>
      <c r="AJ519" s="27" t="s">
        <v>8239</v>
      </c>
      <c r="AK519" s="25" t="s">
        <v>6461</v>
      </c>
      <c r="AL519" s="25" t="s">
        <v>9845</v>
      </c>
      <c r="AM519" s="25" t="s">
        <v>6547</v>
      </c>
      <c r="AN519" s="25" t="s">
        <v>9836</v>
      </c>
      <c r="AO519" s="25" t="s">
        <v>9846</v>
      </c>
      <c r="AP519" s="25" t="s">
        <v>9847</v>
      </c>
      <c r="AQ519" s="25" t="s">
        <v>9848</v>
      </c>
    </row>
    <row r="520" spans="1:43" ht="13.5" customHeight="1">
      <c r="A520" s="25" t="s">
        <v>161</v>
      </c>
      <c r="B520" s="26" t="str">
        <f>HYPERLINK("http://flybase.org/reports/"&amp;VLOOKUP(Table3[[#This Row],[gene]],'Flybqse ID for link'!A:B,2,FALSE)&amp;".html",Table3[[#This Row],[gene]])</f>
        <v>CG14823</v>
      </c>
      <c r="C520" s="25">
        <v>5</v>
      </c>
      <c r="D520" s="25" t="str">
        <f>VLOOKUP(A520,'Flybase batch'!$A:$E,2,FALSE)</f>
        <v>-</v>
      </c>
      <c r="E520" s="25">
        <f>COUNTIF('Genes Expressed in larvae only'!A:A,Table3[[#This Row],[gene]])</f>
        <v>0</v>
      </c>
      <c r="F520" s="35" t="str">
        <f>VLOOKUP(A520,'Flybase batch'!$A:$E,3,FALSE)</f>
        <v>-</v>
      </c>
      <c r="G520" s="35" t="str">
        <f>VLOOKUP(A520,'Flybase batch'!$A:$E,4,FALSE)</f>
        <v>-</v>
      </c>
      <c r="H520" s="35" t="s">
        <v>13590</v>
      </c>
      <c r="I520" s="35" t="s">
        <v>15324</v>
      </c>
      <c r="J520" s="35" t="s">
        <v>9</v>
      </c>
      <c r="K520" s="30" t="str">
        <f>VLOOKUP(A520,'SignalP unique values'!A:D,2,FALSE)</f>
        <v>N</v>
      </c>
      <c r="L520" s="30" t="str">
        <f>VLOOKUP(A520,'SignalP unique values'!A:D,3,FALSE)</f>
        <v>-</v>
      </c>
      <c r="M520" s="30" t="str">
        <f>VLOOKUP(A520,'SignalP unique values'!A:D,4,FALSE)</f>
        <v>-</v>
      </c>
      <c r="N520" s="26" t="s">
        <v>6052</v>
      </c>
      <c r="O520" s="25">
        <v>0</v>
      </c>
      <c r="P520" s="25">
        <v>0</v>
      </c>
      <c r="Q520" s="25">
        <v>0</v>
      </c>
      <c r="R520" s="25">
        <v>0</v>
      </c>
      <c r="S520" s="25">
        <v>0</v>
      </c>
      <c r="T520" s="25">
        <v>0</v>
      </c>
      <c r="U520" s="25">
        <v>0</v>
      </c>
      <c r="V520" s="25">
        <v>0</v>
      </c>
      <c r="W520" s="25">
        <v>0</v>
      </c>
      <c r="X520" s="25">
        <v>0</v>
      </c>
      <c r="Y520" s="25">
        <v>0</v>
      </c>
      <c r="Z520" s="25">
        <v>0</v>
      </c>
      <c r="AA520" s="25">
        <v>0</v>
      </c>
      <c r="AB520" s="25">
        <v>0</v>
      </c>
      <c r="AC520" s="25" t="s">
        <v>8191</v>
      </c>
      <c r="AD520" s="25" t="s">
        <v>6520</v>
      </c>
      <c r="AE520" s="25" t="s">
        <v>8192</v>
      </c>
      <c r="AF520" s="25" t="s">
        <v>6591</v>
      </c>
      <c r="AG520" s="25" t="s">
        <v>8193</v>
      </c>
      <c r="AH520" s="25" t="s">
        <v>8194</v>
      </c>
      <c r="AI520" s="25" t="s">
        <v>6520</v>
      </c>
      <c r="AJ520" s="25" t="s">
        <v>8195</v>
      </c>
      <c r="AK520" s="25" t="s">
        <v>6464</v>
      </c>
      <c r="AL520" s="25" t="s">
        <v>6590</v>
      </c>
      <c r="AM520" s="25" t="s">
        <v>8196</v>
      </c>
      <c r="AN520" s="25" t="s">
        <v>6581</v>
      </c>
      <c r="AO520" s="25" t="s">
        <v>7411</v>
      </c>
      <c r="AP520" s="25" t="s">
        <v>8197</v>
      </c>
      <c r="AQ520" s="25" t="s">
        <v>8198</v>
      </c>
    </row>
    <row r="521" spans="1:43" ht="13.5" customHeight="1">
      <c r="A521" s="25" t="s">
        <v>1277</v>
      </c>
      <c r="B521" s="26" t="str">
        <f>HYPERLINK("http://flybase.org/reports/"&amp;VLOOKUP(Table3[[#This Row],[gene]],'Flybqse ID for link'!A:B,2,FALSE)&amp;".html",Table3[[#This Row],[gene]])</f>
        <v>CG31556</v>
      </c>
      <c r="C521" s="25">
        <v>5</v>
      </c>
      <c r="D521" s="25" t="str">
        <f>VLOOKUP(A521,'Flybase batch'!$A:$E,2,FALSE)</f>
        <v>-</v>
      </c>
      <c r="E521" s="25">
        <f>COUNTIF('Genes Expressed in larvae only'!A:A,Table3[[#This Row],[gene]])</f>
        <v>0</v>
      </c>
      <c r="F521" s="35" t="str">
        <f>VLOOKUP(A521,'Flybase batch'!$A:$E,3,FALSE)</f>
        <v>-</v>
      </c>
      <c r="G521" s="35" t="str">
        <f>VLOOKUP(A521,'Flybase batch'!$A:$E,4,FALSE)</f>
        <v>cellular_component</v>
      </c>
      <c r="H521" s="35" t="s">
        <v>9</v>
      </c>
      <c r="I521" s="35" t="e">
        <v>#N/A</v>
      </c>
      <c r="J521" s="35" t="s">
        <v>9</v>
      </c>
      <c r="K521" s="30" t="str">
        <f>VLOOKUP(A521,'SignalP unique values'!A:D,2,FALSE)</f>
        <v>N</v>
      </c>
      <c r="L521" s="30" t="str">
        <f>VLOOKUP(A521,'SignalP unique values'!A:D,3,FALSE)</f>
        <v>-</v>
      </c>
      <c r="M521" s="30" t="str">
        <f>VLOOKUP(A521,'SignalP unique values'!A:D,4,FALSE)</f>
        <v>-</v>
      </c>
      <c r="N521" s="26" t="s">
        <v>5919</v>
      </c>
      <c r="O521" s="25">
        <v>0</v>
      </c>
      <c r="P521" s="25">
        <v>0</v>
      </c>
      <c r="Q521" s="25">
        <v>0</v>
      </c>
      <c r="R521" s="25">
        <v>0</v>
      </c>
      <c r="S521" s="25">
        <v>0</v>
      </c>
      <c r="T521" s="27">
        <v>1</v>
      </c>
      <c r="U521" s="25">
        <v>0</v>
      </c>
      <c r="V521" s="25">
        <v>0</v>
      </c>
      <c r="W521" s="25">
        <v>0</v>
      </c>
      <c r="X521" s="25">
        <v>0</v>
      </c>
      <c r="Y521" s="25">
        <v>0</v>
      </c>
      <c r="Z521" s="25">
        <v>0</v>
      </c>
      <c r="AA521" s="25">
        <v>0</v>
      </c>
      <c r="AB521" s="27">
        <v>1</v>
      </c>
      <c r="AC521" s="25" t="s">
        <v>6715</v>
      </c>
      <c r="AD521" s="25" t="s">
        <v>7575</v>
      </c>
      <c r="AE521" s="25" t="s">
        <v>7124</v>
      </c>
      <c r="AF521" s="25" t="s">
        <v>6925</v>
      </c>
      <c r="AG521" s="25" t="s">
        <v>6585</v>
      </c>
      <c r="AH521" s="25" t="s">
        <v>7264</v>
      </c>
      <c r="AI521" s="27" t="s">
        <v>9108</v>
      </c>
      <c r="AJ521" s="25" t="s">
        <v>9663</v>
      </c>
      <c r="AK521" s="25" t="s">
        <v>7877</v>
      </c>
      <c r="AL521" s="25" t="s">
        <v>6930</v>
      </c>
      <c r="AM521" s="25" t="s">
        <v>6967</v>
      </c>
      <c r="AN521" s="25" t="s">
        <v>8668</v>
      </c>
      <c r="AO521" s="25" t="s">
        <v>7128</v>
      </c>
      <c r="AP521" s="25" t="s">
        <v>9664</v>
      </c>
      <c r="AQ521" s="27" t="s">
        <v>9665</v>
      </c>
    </row>
    <row r="522" spans="1:43" ht="13.5" customHeight="1">
      <c r="A522" s="50" t="s">
        <v>1478</v>
      </c>
      <c r="B522" s="51" t="str">
        <f>HYPERLINK("http://flybase.org/reports/"&amp;VLOOKUP(Table3[[#This Row],[gene]],'Flybqse ID for link'!A:B,2,FALSE)&amp;".html",Table3[[#This Row],[gene]])</f>
        <v>CG8213</v>
      </c>
      <c r="C522" s="25">
        <v>5</v>
      </c>
      <c r="D522" s="25" t="str">
        <f>VLOOKUP(A522,'Flybase batch'!$A:$E,2,FALSE)</f>
        <v>-</v>
      </c>
      <c r="E522" s="25">
        <f>COUNTIF('Genes Expressed in larvae only'!A:A,Table3[[#This Row],[gene]])</f>
        <v>0</v>
      </c>
      <c r="F522" s="35" t="str">
        <f>VLOOKUP(A522,'Flybase batch'!$A:$E,3,FALSE)</f>
        <v>proteolysis</v>
      </c>
      <c r="G522" s="35" t="str">
        <f>VLOOKUP(A522,'Flybase batch'!$A:$E,4,FALSE)</f>
        <v>-</v>
      </c>
      <c r="H522" s="35" t="s">
        <v>13531</v>
      </c>
      <c r="I522" s="35" t="s">
        <v>15321</v>
      </c>
      <c r="J522" s="35" t="s">
        <v>13795</v>
      </c>
      <c r="K522" s="30" t="str">
        <f>VLOOKUP(A522,'SignalP unique values'!A:D,2,FALSE)</f>
        <v>N</v>
      </c>
      <c r="L522" s="30" t="str">
        <f>VLOOKUP(A522,'SignalP unique values'!A:D,3,FALSE)</f>
        <v>-</v>
      </c>
      <c r="M522" s="30" t="str">
        <f>VLOOKUP(A522,'SignalP unique values'!A:D,4,FALSE)</f>
        <v>-</v>
      </c>
      <c r="N522" s="51" t="s">
        <v>6095</v>
      </c>
      <c r="O522" s="50">
        <v>0</v>
      </c>
      <c r="P522" s="50">
        <v>0</v>
      </c>
      <c r="Q522" s="50">
        <v>0</v>
      </c>
      <c r="R522" s="50">
        <v>0</v>
      </c>
      <c r="S522" s="50">
        <v>0</v>
      </c>
      <c r="T522" s="50">
        <v>0</v>
      </c>
      <c r="U522" s="50">
        <v>0</v>
      </c>
      <c r="V522" s="53">
        <v>1</v>
      </c>
      <c r="W522" s="50">
        <v>0</v>
      </c>
      <c r="X522" s="50">
        <v>0</v>
      </c>
      <c r="Y522" s="50">
        <v>0</v>
      </c>
      <c r="Z522" s="50">
        <v>0</v>
      </c>
      <c r="AA522" s="50">
        <v>0</v>
      </c>
      <c r="AB522" s="50">
        <v>0</v>
      </c>
      <c r="AC522" s="50" t="s">
        <v>6793</v>
      </c>
      <c r="AD522" s="50" t="s">
        <v>7575</v>
      </c>
      <c r="AE522" s="50" t="s">
        <v>8191</v>
      </c>
      <c r="AF522" s="50" t="s">
        <v>8089</v>
      </c>
      <c r="AG522" s="50" t="s">
        <v>7226</v>
      </c>
      <c r="AH522" s="50" t="s">
        <v>10870</v>
      </c>
      <c r="AI522" s="50" t="s">
        <v>8890</v>
      </c>
      <c r="AJ522" s="50" t="s">
        <v>6556</v>
      </c>
      <c r="AK522" s="53" t="s">
        <v>12420</v>
      </c>
      <c r="AL522" s="50" t="s">
        <v>11863</v>
      </c>
      <c r="AM522" s="50" t="s">
        <v>7387</v>
      </c>
      <c r="AN522" s="50" t="s">
        <v>7106</v>
      </c>
      <c r="AO522" s="50" t="s">
        <v>8386</v>
      </c>
      <c r="AP522" s="50" t="s">
        <v>7418</v>
      </c>
      <c r="AQ522" s="50" t="s">
        <v>7752</v>
      </c>
    </row>
    <row r="523" spans="1:43" ht="13.5" customHeight="1">
      <c r="A523" s="25" t="s">
        <v>915</v>
      </c>
      <c r="B523" s="26" t="str">
        <f>HYPERLINK("http://flybase.org/reports/"&amp;VLOOKUP(Table3[[#This Row],[gene]],'Flybqse ID for link'!A:B,2,FALSE)&amp;".html",Table3[[#This Row],[gene]])</f>
        <v>CG6868</v>
      </c>
      <c r="C523" s="25">
        <v>5</v>
      </c>
      <c r="D523" s="25" t="str">
        <f>VLOOKUP(A523,'Flybase batch'!$A:$E,2,FALSE)</f>
        <v>tolloid</v>
      </c>
      <c r="E523" s="25">
        <f>COUNTIF('Genes Expressed in larvae only'!A:A,Table3[[#This Row],[gene]])</f>
        <v>0</v>
      </c>
      <c r="F523" s="35" t="str">
        <f>VLOOKUP(A523,'Flybase batch'!$A:$E,3,FALSE)</f>
        <v>terminal region determination torso signaling pathway positive regulation of BMP signaling pathway imaginal disc-derived wing vein morphogenesis embryonic pattern specification proteolysis zygotic specification of dorsal/ventral axis amnioserosa formation regulation of transforming growth factor beta receptor signaling pathway maternal specification of dorsal/ventral axis, oocyte, soma encoded negative regulation of gene expression protein processing proteolysis</v>
      </c>
      <c r="G523" s="35" t="str">
        <f>VLOOKUP(A523,'Flybase batch'!$A:$E,4,FALSE)</f>
        <v>extracellular region</v>
      </c>
      <c r="H523" s="35" t="s">
        <v>13679</v>
      </c>
      <c r="I523" s="35" t="s">
        <v>15326</v>
      </c>
      <c r="J523" s="35" t="s">
        <v>9</v>
      </c>
      <c r="K523" s="30" t="str">
        <f>VLOOKUP(A523,'SignalP unique values'!A:D,2,FALSE)</f>
        <v>N</v>
      </c>
      <c r="L523" s="30" t="str">
        <f>VLOOKUP(A523,'SignalP unique values'!A:D,3,FALSE)</f>
        <v>-</v>
      </c>
      <c r="M523" s="30" t="str">
        <f>VLOOKUP(A523,'SignalP unique values'!A:D,4,FALSE)</f>
        <v>-</v>
      </c>
      <c r="N523" s="26" t="s">
        <v>5791</v>
      </c>
      <c r="O523" s="27">
        <v>1</v>
      </c>
      <c r="P523" s="27">
        <v>1</v>
      </c>
      <c r="Q523" s="25">
        <v>0</v>
      </c>
      <c r="R523" s="25">
        <v>0</v>
      </c>
      <c r="S523" s="25">
        <v>0</v>
      </c>
      <c r="T523" s="27">
        <v>1</v>
      </c>
      <c r="U523" s="25">
        <v>0</v>
      </c>
      <c r="V523" s="25">
        <v>0</v>
      </c>
      <c r="W523" s="25">
        <v>0</v>
      </c>
      <c r="X523" s="25">
        <v>0</v>
      </c>
      <c r="Y523" s="27">
        <v>1</v>
      </c>
      <c r="Z523" s="27">
        <v>1</v>
      </c>
      <c r="AA523" s="25">
        <v>0</v>
      </c>
      <c r="AB523" s="25">
        <v>0</v>
      </c>
      <c r="AC523" s="25" t="s">
        <v>8196</v>
      </c>
      <c r="AD523" s="27" t="s">
        <v>11950</v>
      </c>
      <c r="AE523" s="27" t="s">
        <v>11951</v>
      </c>
      <c r="AF523" s="25" t="s">
        <v>7644</v>
      </c>
      <c r="AG523" s="25" t="s">
        <v>7620</v>
      </c>
      <c r="AH523" s="25" t="s">
        <v>7644</v>
      </c>
      <c r="AI523" s="27" t="s">
        <v>9129</v>
      </c>
      <c r="AJ523" s="25" t="s">
        <v>7124</v>
      </c>
      <c r="AK523" s="25" t="s">
        <v>6581</v>
      </c>
      <c r="AL523" s="25" t="s">
        <v>7415</v>
      </c>
      <c r="AM523" s="25" t="s">
        <v>7529</v>
      </c>
      <c r="AN523" s="27" t="s">
        <v>9738</v>
      </c>
      <c r="AO523" s="27" t="s">
        <v>7473</v>
      </c>
      <c r="AP523" s="25" t="s">
        <v>7218</v>
      </c>
      <c r="AQ523" s="25" t="s">
        <v>11481</v>
      </c>
    </row>
    <row r="524" spans="1:43" ht="13.5" customHeight="1">
      <c r="A524" s="25" t="s">
        <v>774</v>
      </c>
      <c r="B524" s="26" t="str">
        <f>HYPERLINK("http://flybase.org/reports/"&amp;VLOOKUP(Table3[[#This Row],[gene]],'Flybqse ID for link'!A:B,2,FALSE)&amp;".html",Table3[[#This Row],[gene]])</f>
        <v>CG10280</v>
      </c>
      <c r="C524" s="25">
        <v>5</v>
      </c>
      <c r="D524" s="25" t="str">
        <f>VLOOKUP(A524,'Flybase batch'!$A:$E,2,FALSE)</f>
        <v>-</v>
      </c>
      <c r="E524" s="25">
        <f>COUNTIF('Genes Expressed in larvae only'!A:A,Table3[[#This Row],[gene]])</f>
        <v>0</v>
      </c>
      <c r="F524" s="35" t="str">
        <f>VLOOKUP(A524,'Flybase batch'!$A:$E,3,FALSE)</f>
        <v>proteolysis</v>
      </c>
      <c r="G524" s="35" t="str">
        <f>VLOOKUP(A524,'Flybase batch'!$A:$E,4,FALSE)</f>
        <v>-</v>
      </c>
      <c r="H524" s="35" t="s">
        <v>13539</v>
      </c>
      <c r="I524" s="35" t="s">
        <v>15325</v>
      </c>
      <c r="J524" s="35" t="s">
        <v>9</v>
      </c>
      <c r="K524" s="30" t="str">
        <f>VLOOKUP(A524,'SignalP unique values'!A:D,2,FALSE)</f>
        <v>N</v>
      </c>
      <c r="L524" s="30" t="str">
        <f>VLOOKUP(A524,'SignalP unique values'!A:D,3,FALSE)</f>
        <v>-</v>
      </c>
      <c r="M524" s="30" t="str">
        <f>VLOOKUP(A524,'SignalP unique values'!A:D,4,FALSE)</f>
        <v>-</v>
      </c>
      <c r="N524" s="26" t="s">
        <v>6267</v>
      </c>
      <c r="O524" s="25">
        <v>0</v>
      </c>
      <c r="P524" s="25">
        <v>0</v>
      </c>
      <c r="Q524" s="25">
        <v>0</v>
      </c>
      <c r="R524" s="25">
        <v>0</v>
      </c>
      <c r="S524" s="25">
        <v>0</v>
      </c>
      <c r="T524" s="27">
        <v>1</v>
      </c>
      <c r="U524" s="25">
        <v>0</v>
      </c>
      <c r="V524" s="25">
        <v>0</v>
      </c>
      <c r="W524" s="25">
        <v>0</v>
      </c>
      <c r="X524" s="25">
        <v>0</v>
      </c>
      <c r="Y524" s="25">
        <v>0</v>
      </c>
      <c r="Z524" s="25">
        <v>0</v>
      </c>
      <c r="AA524" s="25">
        <v>0</v>
      </c>
      <c r="AB524" s="27">
        <v>1</v>
      </c>
      <c r="AC524" s="25" t="s">
        <v>6549</v>
      </c>
      <c r="AD524" s="25" t="s">
        <v>6553</v>
      </c>
      <c r="AE524" s="25" t="s">
        <v>6503</v>
      </c>
      <c r="AF524" s="25" t="s">
        <v>6554</v>
      </c>
      <c r="AG524" s="25" t="s">
        <v>6555</v>
      </c>
      <c r="AH524" s="25" t="s">
        <v>6556</v>
      </c>
      <c r="AI524" s="27" t="s">
        <v>6557</v>
      </c>
      <c r="AJ524" s="25" t="s">
        <v>6558</v>
      </c>
      <c r="AK524" s="25" t="s">
        <v>6559</v>
      </c>
      <c r="AL524" s="25" t="s">
        <v>6560</v>
      </c>
      <c r="AM524" s="25" t="s">
        <v>6561</v>
      </c>
      <c r="AN524" s="25" t="s">
        <v>6562</v>
      </c>
      <c r="AO524" s="25" t="s">
        <v>6563</v>
      </c>
      <c r="AP524" s="25" t="s">
        <v>6564</v>
      </c>
      <c r="AQ524" s="27" t="s">
        <v>6565</v>
      </c>
    </row>
    <row r="525" spans="1:43" ht="13.5" customHeight="1">
      <c r="A525" s="25" t="s">
        <v>1296</v>
      </c>
      <c r="B525" s="26" t="str">
        <f>HYPERLINK("http://flybase.org/reports/"&amp;VLOOKUP(Table3[[#This Row],[gene]],'Flybqse ID for link'!A:B,2,FALSE)&amp;".html",Table3[[#This Row],[gene]])</f>
        <v>CG32376</v>
      </c>
      <c r="C525" s="25">
        <v>5</v>
      </c>
      <c r="D525" s="25" t="str">
        <f>VLOOKUP(A525,'Flybase batch'!$A:$E,2,FALSE)</f>
        <v>-</v>
      </c>
      <c r="E525" s="25">
        <f>COUNTIF('Genes Expressed in larvae only'!A:A,Table3[[#This Row],[gene]])</f>
        <v>0</v>
      </c>
      <c r="F525" s="35" t="str">
        <f>VLOOKUP(A525,'Flybase batch'!$A:$E,3,FALSE)</f>
        <v>proteolysis</v>
      </c>
      <c r="G525" s="35" t="str">
        <f>VLOOKUP(A525,'Flybase batch'!$A:$E,4,FALSE)</f>
        <v>-</v>
      </c>
      <c r="H525" s="35" t="s">
        <v>13530</v>
      </c>
      <c r="I525" s="35" t="s">
        <v>15321</v>
      </c>
      <c r="J525" s="35" t="s">
        <v>9</v>
      </c>
      <c r="K525" s="30" t="str">
        <f>VLOOKUP(A525,'SignalP unique values'!A:D,2,FALSE)</f>
        <v>N</v>
      </c>
      <c r="L525" s="30" t="str">
        <f>VLOOKUP(A525,'SignalP unique values'!A:D,3,FALSE)</f>
        <v>-</v>
      </c>
      <c r="M525" s="30" t="str">
        <f>VLOOKUP(A525,'SignalP unique values'!A:D,4,FALSE)</f>
        <v>-</v>
      </c>
      <c r="N525" s="26" t="s">
        <v>6294</v>
      </c>
      <c r="O525" s="25">
        <v>0</v>
      </c>
      <c r="P525" s="25">
        <v>0</v>
      </c>
      <c r="Q525" s="25">
        <v>0</v>
      </c>
      <c r="R525" s="25">
        <v>0</v>
      </c>
      <c r="S525" s="25">
        <v>0</v>
      </c>
      <c r="T525" s="27">
        <v>1</v>
      </c>
      <c r="U525" s="25">
        <v>0</v>
      </c>
      <c r="V525" s="25">
        <v>0</v>
      </c>
      <c r="W525" s="25">
        <v>0</v>
      </c>
      <c r="X525" s="25">
        <v>0</v>
      </c>
      <c r="Y525" s="25">
        <v>0</v>
      </c>
      <c r="Z525" s="25">
        <v>0</v>
      </c>
      <c r="AA525" s="25">
        <v>0</v>
      </c>
      <c r="AB525" s="25">
        <v>0</v>
      </c>
      <c r="AC525" s="25" t="s">
        <v>6647</v>
      </c>
      <c r="AD525" s="25" t="s">
        <v>6795</v>
      </c>
      <c r="AE525" s="25" t="s">
        <v>7123</v>
      </c>
      <c r="AF525" s="25" t="s">
        <v>6470</v>
      </c>
      <c r="AG525" s="25" t="s">
        <v>9872</v>
      </c>
      <c r="AH525" s="25" t="s">
        <v>7906</v>
      </c>
      <c r="AI525" s="27" t="s">
        <v>6674</v>
      </c>
      <c r="AJ525" s="25" t="s">
        <v>7226</v>
      </c>
      <c r="AK525" s="25" t="s">
        <v>6549</v>
      </c>
      <c r="AL525" s="25" t="s">
        <v>8488</v>
      </c>
      <c r="AM525" s="25" t="s">
        <v>8944</v>
      </c>
      <c r="AN525" s="25" t="s">
        <v>9873</v>
      </c>
      <c r="AO525" s="25" t="s">
        <v>6646</v>
      </c>
      <c r="AP525" s="25" t="s">
        <v>9874</v>
      </c>
      <c r="AQ525" s="25" t="s">
        <v>7455</v>
      </c>
    </row>
    <row r="526" spans="1:43" ht="13.5" customHeight="1">
      <c r="A526" s="25" t="s">
        <v>647</v>
      </c>
      <c r="B526" s="26" t="str">
        <f>HYPERLINK("http://flybase.org/reports/"&amp;VLOOKUP(Table3[[#This Row],[gene]],'Flybqse ID for link'!A:B,2,FALSE)&amp;".html",Table3[[#This Row],[gene]])</f>
        <v>CG32379</v>
      </c>
      <c r="C526" s="25">
        <v>5</v>
      </c>
      <c r="D526" s="25" t="str">
        <f>VLOOKUP(A526,'Flybase batch'!$A:$E,2,FALSE)</f>
        <v>-</v>
      </c>
      <c r="E526" s="25">
        <f>COUNTIF('Genes Expressed in larvae only'!A:A,Table3[[#This Row],[gene]])</f>
        <v>0</v>
      </c>
      <c r="F526" s="35" t="str">
        <f>VLOOKUP(A526,'Flybase batch'!$A:$E,3,FALSE)</f>
        <v>proteolysis</v>
      </c>
      <c r="G526" s="35" t="str">
        <f>VLOOKUP(A526,'Flybase batch'!$A:$E,4,FALSE)</f>
        <v>-</v>
      </c>
      <c r="H526" s="35" t="s">
        <v>13641</v>
      </c>
      <c r="I526" s="35" t="s">
        <v>15317</v>
      </c>
      <c r="J526" s="35" t="s">
        <v>9</v>
      </c>
      <c r="K526" s="30" t="str">
        <f>VLOOKUP(A526,'SignalP unique values'!A:D,2,FALSE)</f>
        <v>N</v>
      </c>
      <c r="L526" s="30" t="str">
        <f>VLOOKUP(A526,'SignalP unique values'!A:D,3,FALSE)</f>
        <v>-</v>
      </c>
      <c r="M526" s="30" t="str">
        <f>VLOOKUP(A526,'SignalP unique values'!A:D,4,FALSE)</f>
        <v>-</v>
      </c>
      <c r="N526" s="26" t="s">
        <v>5953</v>
      </c>
      <c r="O526" s="25">
        <v>0</v>
      </c>
      <c r="P526" s="25">
        <v>0</v>
      </c>
      <c r="Q526" s="25">
        <v>0</v>
      </c>
      <c r="R526" s="27">
        <v>1</v>
      </c>
      <c r="S526" s="25">
        <v>0</v>
      </c>
      <c r="T526" s="28">
        <v>-1</v>
      </c>
      <c r="U526" s="25">
        <v>0</v>
      </c>
      <c r="V526" s="25">
        <v>0</v>
      </c>
      <c r="W526" s="25">
        <v>0</v>
      </c>
      <c r="X526" s="25">
        <v>0</v>
      </c>
      <c r="Y526" s="25">
        <v>0</v>
      </c>
      <c r="Z526" s="25">
        <v>0</v>
      </c>
      <c r="AA526" s="25">
        <v>0</v>
      </c>
      <c r="AB526" s="25">
        <v>0</v>
      </c>
      <c r="AC526" s="25" t="s">
        <v>9875</v>
      </c>
      <c r="AD526" s="25" t="s">
        <v>6453</v>
      </c>
      <c r="AE526" s="25" t="s">
        <v>7126</v>
      </c>
      <c r="AF526" s="25" t="s">
        <v>9876</v>
      </c>
      <c r="AG526" s="27" t="s">
        <v>9877</v>
      </c>
      <c r="AH526" s="25" t="s">
        <v>9878</v>
      </c>
      <c r="AI526" s="28" t="s">
        <v>8833</v>
      </c>
      <c r="AJ526" s="25" t="s">
        <v>6586</v>
      </c>
      <c r="AK526" s="25" t="s">
        <v>7387</v>
      </c>
      <c r="AL526" s="25" t="s">
        <v>6458</v>
      </c>
      <c r="AM526" s="25" t="s">
        <v>9117</v>
      </c>
      <c r="AN526" s="25" t="s">
        <v>8833</v>
      </c>
      <c r="AO526" s="25" t="s">
        <v>6646</v>
      </c>
      <c r="AP526" s="25" t="s">
        <v>8203</v>
      </c>
      <c r="AQ526" s="25" t="s">
        <v>9879</v>
      </c>
    </row>
    <row r="527" spans="1:43" ht="13.5" customHeight="1">
      <c r="A527" s="25" t="s">
        <v>278</v>
      </c>
      <c r="B527" s="26" t="str">
        <f>HYPERLINK("http://flybase.org/reports/"&amp;VLOOKUP(Table3[[#This Row],[gene]],'Flybqse ID for link'!A:B,2,FALSE)&amp;".html",Table3[[#This Row],[gene]])</f>
        <v>CG34127</v>
      </c>
      <c r="C527" s="25">
        <v>5</v>
      </c>
      <c r="D527" s="25" t="str">
        <f>VLOOKUP(A527,'Flybase batch'!$A:$E,2,FALSE)</f>
        <v>-</v>
      </c>
      <c r="E527" s="25">
        <f>COUNTIF('Genes Expressed in larvae only'!A:A,Table3[[#This Row],[gene]])</f>
        <v>0</v>
      </c>
      <c r="F527" s="35" t="str">
        <f>VLOOKUP(A527,'Flybase batch'!$A:$E,3,FALSE)</f>
        <v>phagocytosis, engulfment neurogenesis</v>
      </c>
      <c r="G527" s="35" t="str">
        <f>VLOOKUP(A527,'Flybase batch'!$A:$E,4,FALSE)</f>
        <v>-</v>
      </c>
      <c r="H527" s="35" t="s">
        <v>13581</v>
      </c>
      <c r="I527" s="35" t="s">
        <v>15316</v>
      </c>
      <c r="J527" s="35" t="s">
        <v>9</v>
      </c>
      <c r="K527" s="30" t="str">
        <f>VLOOKUP(A527,'SignalP unique values'!A:D,2,FALSE)</f>
        <v>N</v>
      </c>
      <c r="L527" s="30" t="str">
        <f>VLOOKUP(A527,'SignalP unique values'!A:D,3,FALSE)</f>
        <v>-</v>
      </c>
      <c r="M527" s="30" t="str">
        <f>VLOOKUP(A527,'SignalP unique values'!A:D,4,FALSE)</f>
        <v>-</v>
      </c>
      <c r="N527" s="26" t="s">
        <v>6098</v>
      </c>
      <c r="O527" s="27">
        <v>1</v>
      </c>
      <c r="P527" s="27">
        <v>1</v>
      </c>
      <c r="Q527" s="25">
        <v>0</v>
      </c>
      <c r="R527" s="28">
        <v>-1</v>
      </c>
      <c r="S527" s="28">
        <v>-1</v>
      </c>
      <c r="T527" s="28">
        <v>-1</v>
      </c>
      <c r="U527" s="28">
        <v>-1</v>
      </c>
      <c r="V527" s="27">
        <v>1</v>
      </c>
      <c r="W527" s="25">
        <v>0</v>
      </c>
      <c r="X527" s="28">
        <v>-1</v>
      </c>
      <c r="Y527" s="25">
        <v>0</v>
      </c>
      <c r="Z527" s="27">
        <v>1</v>
      </c>
      <c r="AA527" s="25">
        <v>0</v>
      </c>
      <c r="AB527" s="25">
        <v>0</v>
      </c>
      <c r="AC527" s="25" t="s">
        <v>10253</v>
      </c>
      <c r="AD527" s="27" t="s">
        <v>10254</v>
      </c>
      <c r="AE527" s="27" t="s">
        <v>10255</v>
      </c>
      <c r="AF527" s="25" t="s">
        <v>7742</v>
      </c>
      <c r="AG527" s="28" t="s">
        <v>10256</v>
      </c>
      <c r="AH527" s="28" t="s">
        <v>8587</v>
      </c>
      <c r="AI527" s="28" t="s">
        <v>8801</v>
      </c>
      <c r="AJ527" s="28" t="s">
        <v>6505</v>
      </c>
      <c r="AK527" s="27" t="s">
        <v>10257</v>
      </c>
      <c r="AL527" s="25" t="s">
        <v>10258</v>
      </c>
      <c r="AM527" s="28" t="s">
        <v>8508</v>
      </c>
      <c r="AN527" s="25" t="s">
        <v>10259</v>
      </c>
      <c r="AO527" s="27" t="s">
        <v>10260</v>
      </c>
      <c r="AP527" s="25" t="s">
        <v>7216</v>
      </c>
      <c r="AQ527" s="25" t="s">
        <v>10261</v>
      </c>
    </row>
    <row r="528" spans="1:43" ht="13.5" customHeight="1">
      <c r="A528" s="25" t="s">
        <v>397</v>
      </c>
      <c r="B528" s="26" t="str">
        <f>HYPERLINK("http://flybase.org/reports/"&amp;VLOOKUP(Table3[[#This Row],[gene]],'Flybqse ID for link'!A:B,2,FALSE)&amp;".html",Table3[[#This Row],[gene]])</f>
        <v>CG6428</v>
      </c>
      <c r="C528" s="25">
        <v>5</v>
      </c>
      <c r="D528" s="25" t="str">
        <f>VLOOKUP(A528,'Flybase batch'!$A:$E,2,FALSE)</f>
        <v>-</v>
      </c>
      <c r="E528" s="25">
        <f>COUNTIF('Genes Expressed in larvae only'!A:A,Table3[[#This Row],[gene]])</f>
        <v>0</v>
      </c>
      <c r="F528" s="35" t="str">
        <f>VLOOKUP(A528,'Flybase batch'!$A:$E,3,FALSE)</f>
        <v>cellular amino acid metabolic process</v>
      </c>
      <c r="G528" s="35" t="str">
        <f>VLOOKUP(A528,'Flybase batch'!$A:$E,4,FALSE)</f>
        <v>-</v>
      </c>
      <c r="H528" s="35" t="s">
        <v>13697</v>
      </c>
      <c r="I528" s="35" t="e">
        <v>#N/A</v>
      </c>
      <c r="J528" s="35" t="s">
        <v>9</v>
      </c>
      <c r="K528" s="30" t="str">
        <f>VLOOKUP(A528,'SignalP unique values'!A:D,2,FALSE)</f>
        <v>N</v>
      </c>
      <c r="L528" s="30" t="str">
        <f>VLOOKUP(A528,'SignalP unique values'!A:D,3,FALSE)</f>
        <v>-</v>
      </c>
      <c r="M528" s="30" t="str">
        <f>VLOOKUP(A528,'SignalP unique values'!A:D,4,FALSE)</f>
        <v>-</v>
      </c>
      <c r="N528" s="26" t="s">
        <v>6115</v>
      </c>
      <c r="O528" s="27">
        <v>1</v>
      </c>
      <c r="P528" s="28">
        <v>-1</v>
      </c>
      <c r="Q528" s="28">
        <v>-1</v>
      </c>
      <c r="R528" s="28">
        <v>-1</v>
      </c>
      <c r="S528" s="27">
        <v>1</v>
      </c>
      <c r="T528" s="27">
        <v>1</v>
      </c>
      <c r="U528" s="27">
        <v>1</v>
      </c>
      <c r="V528" s="28">
        <v>-1</v>
      </c>
      <c r="W528" s="28">
        <v>-1</v>
      </c>
      <c r="X528" s="25">
        <v>0</v>
      </c>
      <c r="Y528" s="25">
        <v>0</v>
      </c>
      <c r="Z528" s="27">
        <v>1</v>
      </c>
      <c r="AA528" s="27">
        <v>1</v>
      </c>
      <c r="AB528" s="25">
        <v>0</v>
      </c>
      <c r="AC528" s="25" t="s">
        <v>11733</v>
      </c>
      <c r="AD528" s="27" t="s">
        <v>11734</v>
      </c>
      <c r="AE528" s="28" t="s">
        <v>11735</v>
      </c>
      <c r="AF528" s="28" t="s">
        <v>11736</v>
      </c>
      <c r="AG528" s="28" t="s">
        <v>11737</v>
      </c>
      <c r="AH528" s="27" t="s">
        <v>11738</v>
      </c>
      <c r="AI528" s="27" t="s">
        <v>11739</v>
      </c>
      <c r="AJ528" s="27" t="s">
        <v>11740</v>
      </c>
      <c r="AK528" s="28" t="s">
        <v>11741</v>
      </c>
      <c r="AL528" s="28" t="s">
        <v>11742</v>
      </c>
      <c r="AM528" s="25" t="s">
        <v>11743</v>
      </c>
      <c r="AN528" s="25" t="s">
        <v>11744</v>
      </c>
      <c r="AO528" s="27" t="s">
        <v>11745</v>
      </c>
      <c r="AP528" s="27" t="s">
        <v>11746</v>
      </c>
      <c r="AQ528" s="25" t="s">
        <v>11747</v>
      </c>
    </row>
    <row r="529" spans="1:43" ht="13.5" customHeight="1">
      <c r="A529" s="25" t="s">
        <v>304</v>
      </c>
      <c r="B529" s="26" t="str">
        <f>HYPERLINK("http://flybase.org/reports/"&amp;VLOOKUP(Table3[[#This Row],[gene]],'Flybqse ID for link'!A:B,2,FALSE)&amp;".html",Table3[[#This Row],[gene]])</f>
        <v>CG7529</v>
      </c>
      <c r="C529" s="25">
        <v>5</v>
      </c>
      <c r="D529" s="25" t="str">
        <f>VLOOKUP(A529,'Flybase batch'!$A:$E,2,FALSE)</f>
        <v>Esterase Q</v>
      </c>
      <c r="E529" s="25">
        <f>COUNTIF('Genes Expressed in larvae only'!A:A,Table3[[#This Row],[gene]])</f>
        <v>0</v>
      </c>
      <c r="F529" s="35" t="str">
        <f>VLOOKUP(A529,'Flybase batch'!$A:$E,3,FALSE)</f>
        <v>-</v>
      </c>
      <c r="G529" s="35" t="str">
        <f>VLOOKUP(A529,'Flybase batch'!$A:$E,4,FALSE)</f>
        <v>-</v>
      </c>
      <c r="H529" s="35" t="s">
        <v>13538</v>
      </c>
      <c r="I529" s="35" t="s">
        <v>15315</v>
      </c>
      <c r="J529" s="35" t="s">
        <v>9</v>
      </c>
      <c r="K529" s="30" t="str">
        <f>VLOOKUP(A529,'SignalP unique values'!A:D,2,FALSE)</f>
        <v>N</v>
      </c>
      <c r="L529" s="30" t="str">
        <f>VLOOKUP(A529,'SignalP unique values'!A:D,3,FALSE)</f>
        <v>-</v>
      </c>
      <c r="M529" s="30" t="str">
        <f>VLOOKUP(A529,'SignalP unique values'!A:D,4,FALSE)</f>
        <v>-</v>
      </c>
      <c r="N529" s="26" t="s">
        <v>5812</v>
      </c>
      <c r="O529" s="25">
        <v>0</v>
      </c>
      <c r="P529" s="27">
        <v>1</v>
      </c>
      <c r="Q529" s="28">
        <v>-1</v>
      </c>
      <c r="R529" s="27">
        <v>1</v>
      </c>
      <c r="S529" s="27">
        <v>1</v>
      </c>
      <c r="T529" s="27">
        <v>1</v>
      </c>
      <c r="U529" s="28">
        <v>-1</v>
      </c>
      <c r="V529" s="28">
        <v>-1</v>
      </c>
      <c r="W529" s="28">
        <v>-1</v>
      </c>
      <c r="X529" s="27">
        <v>1</v>
      </c>
      <c r="Y529" s="28">
        <v>-1</v>
      </c>
      <c r="Z529" s="28">
        <v>-1</v>
      </c>
      <c r="AA529" s="27">
        <v>1</v>
      </c>
      <c r="AB529" s="27">
        <v>1</v>
      </c>
      <c r="AC529" s="25" t="s">
        <v>12115</v>
      </c>
      <c r="AD529" s="25" t="s">
        <v>12116</v>
      </c>
      <c r="AE529" s="27" t="s">
        <v>12117</v>
      </c>
      <c r="AF529" s="28" t="s">
        <v>12118</v>
      </c>
      <c r="AG529" s="27" t="s">
        <v>12119</v>
      </c>
      <c r="AH529" s="27" t="s">
        <v>12120</v>
      </c>
      <c r="AI529" s="27" t="s">
        <v>12121</v>
      </c>
      <c r="AJ529" s="28" t="s">
        <v>9274</v>
      </c>
      <c r="AK529" s="28" t="s">
        <v>12122</v>
      </c>
      <c r="AL529" s="28" t="s">
        <v>7860</v>
      </c>
      <c r="AM529" s="27" t="s">
        <v>12123</v>
      </c>
      <c r="AN529" s="28" t="s">
        <v>12124</v>
      </c>
      <c r="AO529" s="28" t="s">
        <v>12125</v>
      </c>
      <c r="AP529" s="27" t="s">
        <v>12126</v>
      </c>
      <c r="AQ529" s="27" t="s">
        <v>12127</v>
      </c>
    </row>
    <row r="530" spans="1:43" ht="13.5" customHeight="1">
      <c r="A530" s="25" t="s">
        <v>616</v>
      </c>
      <c r="B530" s="26" t="str">
        <f>HYPERLINK("http://flybase.org/reports/"&amp;VLOOKUP(Table3[[#This Row],[gene]],'Flybqse ID for link'!A:B,2,FALSE)&amp;".html",Table3[[#This Row],[gene]])</f>
        <v>CG9771</v>
      </c>
      <c r="C530" s="25">
        <v>5</v>
      </c>
      <c r="D530" s="25" t="str">
        <f>VLOOKUP(A530,'Flybase batch'!$A:$E,2,FALSE)</f>
        <v>Dorsal interacting protein 2</v>
      </c>
      <c r="E530" s="25">
        <f>COUNTIF('Genes Expressed in larvae only'!A:A,Table3[[#This Row],[gene]])</f>
        <v>0</v>
      </c>
      <c r="F530" s="35" t="str">
        <f>VLOOKUP(A530,'Flybase batch'!$A:$E,3,FALSE)</f>
        <v>-</v>
      </c>
      <c r="G530" s="35" t="str">
        <f>VLOOKUP(A530,'Flybase batch'!$A:$E,4,FALSE)</f>
        <v>cellular_component</v>
      </c>
      <c r="H530" s="35" t="s">
        <v>13738</v>
      </c>
      <c r="I530" s="35" t="e">
        <v>#N/A</v>
      </c>
      <c r="J530" s="35" t="s">
        <v>9</v>
      </c>
      <c r="K530" s="30" t="str">
        <f>VLOOKUP(A530,'SignalP unique values'!A:D,2,FALSE)</f>
        <v>N</v>
      </c>
      <c r="L530" s="30" t="str">
        <f>VLOOKUP(A530,'SignalP unique values'!A:D,3,FALSE)</f>
        <v>-</v>
      </c>
      <c r="M530" s="30" t="str">
        <f>VLOOKUP(A530,'SignalP unique values'!A:D,4,FALSE)</f>
        <v>-</v>
      </c>
      <c r="N530" s="26" t="s">
        <v>6168</v>
      </c>
      <c r="O530" s="27">
        <v>1</v>
      </c>
      <c r="P530" s="25">
        <v>0</v>
      </c>
      <c r="Q530" s="27">
        <v>1</v>
      </c>
      <c r="R530" s="28">
        <v>-1</v>
      </c>
      <c r="S530" s="25">
        <v>0</v>
      </c>
      <c r="T530" s="28">
        <v>-1</v>
      </c>
      <c r="U530" s="27">
        <v>1</v>
      </c>
      <c r="V530" s="28">
        <v>-1</v>
      </c>
      <c r="W530" s="28">
        <v>-1</v>
      </c>
      <c r="X530" s="28">
        <v>-1</v>
      </c>
      <c r="Y530" s="28">
        <v>-1</v>
      </c>
      <c r="Z530" s="25">
        <v>0</v>
      </c>
      <c r="AA530" s="28">
        <v>-1</v>
      </c>
      <c r="AB530" s="25">
        <v>0</v>
      </c>
      <c r="AC530" s="25" t="s">
        <v>13091</v>
      </c>
      <c r="AD530" s="27" t="s">
        <v>13092</v>
      </c>
      <c r="AE530" s="25" t="s">
        <v>13093</v>
      </c>
      <c r="AF530" s="27" t="s">
        <v>13094</v>
      </c>
      <c r="AG530" s="28" t="s">
        <v>13095</v>
      </c>
      <c r="AH530" s="25" t="s">
        <v>13096</v>
      </c>
      <c r="AI530" s="28" t="s">
        <v>13097</v>
      </c>
      <c r="AJ530" s="27" t="s">
        <v>13098</v>
      </c>
      <c r="AK530" s="28" t="s">
        <v>13099</v>
      </c>
      <c r="AL530" s="28" t="s">
        <v>13100</v>
      </c>
      <c r="AM530" s="28" t="s">
        <v>13101</v>
      </c>
      <c r="AN530" s="28" t="s">
        <v>13102</v>
      </c>
      <c r="AO530" s="25" t="s">
        <v>13103</v>
      </c>
      <c r="AP530" s="28" t="s">
        <v>13104</v>
      </c>
      <c r="AQ530" s="25" t="s">
        <v>13105</v>
      </c>
    </row>
    <row r="531" spans="1:43" ht="13.5" customHeight="1">
      <c r="A531" s="25" t="s">
        <v>664</v>
      </c>
      <c r="B531" s="26" t="str">
        <f>HYPERLINK("http://flybase.org/reports/"&amp;VLOOKUP(Table3[[#This Row],[gene]],'Flybqse ID for link'!A:B,2,FALSE)&amp;".html",Table3[[#This Row],[gene]])</f>
        <v>CG4399</v>
      </c>
      <c r="C531" s="25">
        <v>5</v>
      </c>
      <c r="D531" s="25" t="str">
        <f>VLOOKUP(A531,'Flybase batch'!$A:$E,2,FALSE)</f>
        <v>enhanced adult sensory threshold</v>
      </c>
      <c r="E531" s="25">
        <f>COUNTIF('Genes Expressed in larvae only'!A:A,Table3[[#This Row],[gene]])</f>
        <v>0</v>
      </c>
      <c r="F531" s="35" t="str">
        <f>VLOOKUP(A531,'Flybase batch'!$A:$E,3,FALSE)</f>
        <v>achiasmate meiosis I female meiosis chromosome segregation mitotic metaphase negative regulation of gene expression</v>
      </c>
      <c r="G531" s="35" t="str">
        <f>VLOOKUP(A531,'Flybase batch'!$A:$E,4,FALSE)</f>
        <v>nucleoplasm polytene chromosome nuclear chromosome nucleolus nucleus nucleus</v>
      </c>
      <c r="H531" s="35" t="s">
        <v>9</v>
      </c>
      <c r="I531" s="35" t="e">
        <v>#N/A</v>
      </c>
      <c r="J531" s="35" t="s">
        <v>9</v>
      </c>
      <c r="K531" s="30" t="str">
        <f>VLOOKUP(A531,'SignalP unique values'!A:D,2,FALSE)</f>
        <v>N</v>
      </c>
      <c r="L531" s="30" t="str">
        <f>VLOOKUP(A531,'SignalP unique values'!A:D,3,FALSE)</f>
        <v>-</v>
      </c>
      <c r="M531" s="30" t="str">
        <f>VLOOKUP(A531,'SignalP unique values'!A:D,4,FALSE)</f>
        <v>-</v>
      </c>
      <c r="N531" s="26" t="s">
        <v>5788</v>
      </c>
      <c r="O531" s="27">
        <v>1</v>
      </c>
      <c r="P531" s="25">
        <v>0</v>
      </c>
      <c r="Q531" s="25">
        <v>0</v>
      </c>
      <c r="R531" s="25">
        <v>0</v>
      </c>
      <c r="S531" s="25">
        <v>0</v>
      </c>
      <c r="T531" s="28">
        <v>-1</v>
      </c>
      <c r="U531" s="27">
        <v>1</v>
      </c>
      <c r="V531" s="28">
        <v>-1</v>
      </c>
      <c r="W531" s="27">
        <v>1</v>
      </c>
      <c r="X531" s="27">
        <v>1</v>
      </c>
      <c r="Y531" s="25">
        <v>0</v>
      </c>
      <c r="Z531" s="27">
        <v>1</v>
      </c>
      <c r="AA531" s="25">
        <v>0</v>
      </c>
      <c r="AB531" s="25">
        <v>0</v>
      </c>
      <c r="AC531" s="25" t="s">
        <v>10652</v>
      </c>
      <c r="AD531" s="27" t="s">
        <v>10653</v>
      </c>
      <c r="AE531" s="25" t="s">
        <v>10654</v>
      </c>
      <c r="AF531" s="25" t="s">
        <v>10655</v>
      </c>
      <c r="AG531" s="25" t="s">
        <v>10656</v>
      </c>
      <c r="AH531" s="25" t="s">
        <v>10657</v>
      </c>
      <c r="AI531" s="28" t="s">
        <v>10658</v>
      </c>
      <c r="AJ531" s="27" t="s">
        <v>10659</v>
      </c>
      <c r="AK531" s="28" t="s">
        <v>10660</v>
      </c>
      <c r="AL531" s="27" t="s">
        <v>10661</v>
      </c>
      <c r="AM531" s="27" t="s">
        <v>10662</v>
      </c>
      <c r="AN531" s="25" t="s">
        <v>10663</v>
      </c>
      <c r="AO531" s="27" t="s">
        <v>10664</v>
      </c>
      <c r="AP531" s="25" t="s">
        <v>10665</v>
      </c>
      <c r="AQ531" s="25" t="s">
        <v>10666</v>
      </c>
    </row>
    <row r="532" spans="1:43" ht="13.5" customHeight="1">
      <c r="A532" s="25" t="s">
        <v>195</v>
      </c>
      <c r="B532" s="26" t="str">
        <f>HYPERLINK("http://flybase.org/reports/"&amp;VLOOKUP(Table3[[#This Row],[gene]],'Flybqse ID for link'!A:B,2,FALSE)&amp;".html",Table3[[#This Row],[gene]])</f>
        <v>CG18802</v>
      </c>
      <c r="C532" s="25">
        <v>5</v>
      </c>
      <c r="D532" s="25" t="str">
        <f>VLOOKUP(A532,'Flybase batch'!$A:$E,2,FALSE)</f>
        <v>alpha Mannosidase II</v>
      </c>
      <c r="E532" s="25">
        <f>COUNTIF('Genes Expressed in larvae only'!A:A,Table3[[#This Row],[gene]])</f>
        <v>0</v>
      </c>
      <c r="F532" s="35" t="str">
        <f>VLOOKUP(A532,'Flybase batch'!$A:$E,3,FALSE)</f>
        <v>protein glycosylation protein N-linked glycosylation protein deglycosylation mannose metabolic process encapsulation of foreign target</v>
      </c>
      <c r="G532" s="35" t="str">
        <f>VLOOKUP(A532,'Flybase batch'!$A:$E,4,FALSE)</f>
        <v>Golgi stack endoplasmic reticulum Golgi membrane Golgi membrane</v>
      </c>
      <c r="H532" s="35" t="s">
        <v>13618</v>
      </c>
      <c r="I532" s="35" t="e">
        <v>#N/A</v>
      </c>
      <c r="J532" s="35" t="s">
        <v>9</v>
      </c>
      <c r="K532" s="30" t="str">
        <f>VLOOKUP(A532,'SignalP unique values'!A:D,2,FALSE)</f>
        <v>N</v>
      </c>
      <c r="L532" s="30" t="str">
        <f>VLOOKUP(A532,'SignalP unique values'!A:D,3,FALSE)</f>
        <v>-</v>
      </c>
      <c r="M532" s="30" t="str">
        <f>VLOOKUP(A532,'SignalP unique values'!A:D,4,FALSE)</f>
        <v>-</v>
      </c>
      <c r="N532" s="26" t="s">
        <v>5868</v>
      </c>
      <c r="O532" s="27">
        <v>1</v>
      </c>
      <c r="P532" s="25">
        <v>0</v>
      </c>
      <c r="Q532" s="28">
        <v>-1</v>
      </c>
      <c r="R532" s="28">
        <v>-1</v>
      </c>
      <c r="S532" s="28">
        <v>-1</v>
      </c>
      <c r="T532" s="27">
        <v>1</v>
      </c>
      <c r="U532" s="27">
        <v>1</v>
      </c>
      <c r="V532" s="25">
        <v>0</v>
      </c>
      <c r="W532" s="27">
        <v>1</v>
      </c>
      <c r="X532" s="25">
        <v>0</v>
      </c>
      <c r="Y532" s="28">
        <v>-1</v>
      </c>
      <c r="Z532" s="27">
        <v>1</v>
      </c>
      <c r="AA532" s="28">
        <v>-1</v>
      </c>
      <c r="AB532" s="28">
        <v>-1</v>
      </c>
      <c r="AC532" s="25" t="s">
        <v>9026</v>
      </c>
      <c r="AD532" s="27" t="s">
        <v>9027</v>
      </c>
      <c r="AE532" s="25" t="s">
        <v>9028</v>
      </c>
      <c r="AF532" s="28" t="s">
        <v>9029</v>
      </c>
      <c r="AG532" s="28" t="s">
        <v>9030</v>
      </c>
      <c r="AH532" s="28" t="s">
        <v>9031</v>
      </c>
      <c r="AI532" s="27" t="s">
        <v>9032</v>
      </c>
      <c r="AJ532" s="27" t="s">
        <v>9033</v>
      </c>
      <c r="AK532" s="25" t="s">
        <v>9034</v>
      </c>
      <c r="AL532" s="27" t="s">
        <v>9035</v>
      </c>
      <c r="AM532" s="25" t="s">
        <v>9036</v>
      </c>
      <c r="AN532" s="28" t="s">
        <v>9037</v>
      </c>
      <c r="AO532" s="27" t="s">
        <v>9038</v>
      </c>
      <c r="AP532" s="28" t="s">
        <v>9039</v>
      </c>
      <c r="AQ532" s="28" t="s">
        <v>9040</v>
      </c>
    </row>
    <row r="533" spans="1:43" ht="13.5" customHeight="1">
      <c r="A533" s="25" t="s">
        <v>1004</v>
      </c>
      <c r="B533" s="26" t="str">
        <f>HYPERLINK("http://flybase.org/reports/"&amp;VLOOKUP(Table3[[#This Row],[gene]],'Flybqse ID for link'!A:B,2,FALSE)&amp;".html",Table3[[#This Row],[gene]])</f>
        <v>CG10772</v>
      </c>
      <c r="C533" s="25">
        <v>5</v>
      </c>
      <c r="D533" s="25" t="str">
        <f>VLOOKUP(A533,'Flybase batch'!$A:$E,2,FALSE)</f>
        <v>Furin 1</v>
      </c>
      <c r="E533" s="25">
        <f>COUNTIF('Genes Expressed in larvae only'!A:A,Table3[[#This Row],[gene]])</f>
        <v>0</v>
      </c>
      <c r="F533" s="35" t="str">
        <f>VLOOKUP(A533,'Flybase batch'!$A:$E,3,FALSE)</f>
        <v>proteolysis synaptic target recognition</v>
      </c>
      <c r="G533" s="35" t="str">
        <f>VLOOKUP(A533,'Flybase batch'!$A:$E,4,FALSE)</f>
        <v>plasma membrane plasma membrane plasma membrane integral to Golgi membrane Golgi stack integral to membrane</v>
      </c>
      <c r="H533" s="35" t="s">
        <v>13550</v>
      </c>
      <c r="I533" s="35" t="s">
        <v>15321</v>
      </c>
      <c r="J533" s="35" t="s">
        <v>9</v>
      </c>
      <c r="K533" s="30" t="str">
        <f>VLOOKUP(A533,'SignalP unique values'!A:D,2,FALSE)</f>
        <v>N</v>
      </c>
      <c r="L533" s="30" t="str">
        <f>VLOOKUP(A533,'SignalP unique values'!A:D,3,FALSE)</f>
        <v>-</v>
      </c>
      <c r="M533" s="30" t="str">
        <f>VLOOKUP(A533,'SignalP unique values'!A:D,4,FALSE)</f>
        <v>-</v>
      </c>
      <c r="N533" s="26" t="s">
        <v>5966</v>
      </c>
      <c r="O533" s="27">
        <v>1</v>
      </c>
      <c r="P533" s="27">
        <v>1</v>
      </c>
      <c r="Q533" s="27">
        <v>1</v>
      </c>
      <c r="R533" s="25">
        <v>0</v>
      </c>
      <c r="S533" s="27">
        <v>1</v>
      </c>
      <c r="T533" s="27">
        <v>1</v>
      </c>
      <c r="U533" s="25">
        <v>0</v>
      </c>
      <c r="V533" s="28">
        <v>-1</v>
      </c>
      <c r="W533" s="28">
        <v>-1</v>
      </c>
      <c r="X533" s="27">
        <v>1</v>
      </c>
      <c r="Y533" s="25">
        <v>0</v>
      </c>
      <c r="Z533" s="27">
        <v>1</v>
      </c>
      <c r="AA533" s="25">
        <v>0</v>
      </c>
      <c r="AB533" s="25">
        <v>0</v>
      </c>
      <c r="AC533" s="25" t="s">
        <v>6804</v>
      </c>
      <c r="AD533" s="27" t="s">
        <v>6805</v>
      </c>
      <c r="AE533" s="27" t="s">
        <v>6806</v>
      </c>
      <c r="AF533" s="27" t="s">
        <v>6807</v>
      </c>
      <c r="AG533" s="25" t="s">
        <v>6808</v>
      </c>
      <c r="AH533" s="27" t="s">
        <v>6809</v>
      </c>
      <c r="AI533" s="27" t="s">
        <v>6810</v>
      </c>
      <c r="AJ533" s="25" t="s">
        <v>6811</v>
      </c>
      <c r="AK533" s="28" t="s">
        <v>6812</v>
      </c>
      <c r="AL533" s="28" t="s">
        <v>6813</v>
      </c>
      <c r="AM533" s="27" t="s">
        <v>6814</v>
      </c>
      <c r="AN533" s="25" t="s">
        <v>6815</v>
      </c>
      <c r="AO533" s="27" t="s">
        <v>6816</v>
      </c>
      <c r="AP533" s="25" t="s">
        <v>6817</v>
      </c>
      <c r="AQ533" s="25" t="s">
        <v>6818</v>
      </c>
    </row>
    <row r="534" spans="1:43" ht="13.5" customHeight="1">
      <c r="A534" s="25" t="s">
        <v>855</v>
      </c>
      <c r="B534" s="26" t="str">
        <f>HYPERLINK("http://flybase.org/reports/"&amp;VLOOKUP(Table3[[#This Row],[gene]],'Flybqse ID for link'!A:B,2,FALSE)&amp;".html",Table3[[#This Row],[gene]])</f>
        <v>CG40470</v>
      </c>
      <c r="C534" s="25">
        <v>5</v>
      </c>
      <c r="D534" s="25" t="str">
        <f>VLOOKUP(A534,'Flybase batch'!$A:$E,2,FALSE)</f>
        <v>-</v>
      </c>
      <c r="E534" s="25">
        <f>COUNTIF('Genes Expressed in larvae only'!A:A,Table3[[#This Row],[gene]])</f>
        <v>0</v>
      </c>
      <c r="F534" s="35" t="str">
        <f>VLOOKUP(A534,'Flybase batch'!$A:$E,3,FALSE)</f>
        <v>proteolysis</v>
      </c>
      <c r="G534" s="35" t="str">
        <f>VLOOKUP(A534,'Flybase batch'!$A:$E,4,FALSE)</f>
        <v>-</v>
      </c>
      <c r="H534" s="35" t="s">
        <v>13636</v>
      </c>
      <c r="I534" s="35" t="s">
        <v>15327</v>
      </c>
      <c r="J534" s="35" t="s">
        <v>9</v>
      </c>
      <c r="K534" s="30" t="str">
        <f>VLOOKUP(A534,'SignalP unique values'!A:D,2,FALSE)</f>
        <v>N</v>
      </c>
      <c r="L534" s="30" t="str">
        <f>VLOOKUP(A534,'SignalP unique values'!A:D,3,FALSE)</f>
        <v>-</v>
      </c>
      <c r="M534" s="30" t="str">
        <f>VLOOKUP(A534,'SignalP unique values'!A:D,4,FALSE)</f>
        <v>-</v>
      </c>
      <c r="N534" s="26" t="s">
        <v>6170</v>
      </c>
      <c r="O534" s="27">
        <v>1</v>
      </c>
      <c r="P534" s="27">
        <v>1</v>
      </c>
      <c r="Q534" s="28">
        <v>-1</v>
      </c>
      <c r="R534" s="28">
        <v>-1</v>
      </c>
      <c r="S534" s="28">
        <v>-1</v>
      </c>
      <c r="T534" s="28">
        <v>-1</v>
      </c>
      <c r="U534" s="28">
        <v>-1</v>
      </c>
      <c r="V534" s="27">
        <v>1</v>
      </c>
      <c r="W534" s="28">
        <v>-1</v>
      </c>
      <c r="X534" s="28">
        <v>-1</v>
      </c>
      <c r="Y534" s="25">
        <v>0</v>
      </c>
      <c r="Z534" s="27">
        <v>1</v>
      </c>
      <c r="AA534" s="25">
        <v>0</v>
      </c>
      <c r="AB534" s="25">
        <v>0</v>
      </c>
      <c r="AC534" s="25" t="s">
        <v>10535</v>
      </c>
      <c r="AD534" s="27" t="s">
        <v>10536</v>
      </c>
      <c r="AE534" s="27" t="s">
        <v>10537</v>
      </c>
      <c r="AF534" s="28" t="s">
        <v>7656</v>
      </c>
      <c r="AG534" s="28" t="s">
        <v>9341</v>
      </c>
      <c r="AH534" s="28" t="s">
        <v>7644</v>
      </c>
      <c r="AI534" s="28" t="s">
        <v>6544</v>
      </c>
      <c r="AJ534" s="28" t="s">
        <v>6415</v>
      </c>
      <c r="AK534" s="27" t="s">
        <v>10538</v>
      </c>
      <c r="AL534" s="28" t="s">
        <v>7998</v>
      </c>
      <c r="AM534" s="28" t="s">
        <v>7397</v>
      </c>
      <c r="AN534" s="25" t="s">
        <v>10539</v>
      </c>
      <c r="AO534" s="27" t="s">
        <v>10540</v>
      </c>
      <c r="AP534" s="25" t="s">
        <v>10541</v>
      </c>
      <c r="AQ534" s="25" t="s">
        <v>10542</v>
      </c>
    </row>
    <row r="535" spans="1:43" ht="13.5" customHeight="1">
      <c r="A535" s="25" t="s">
        <v>693</v>
      </c>
      <c r="B535" s="26" t="str">
        <f>HYPERLINK("http://flybase.org/reports/"&amp;VLOOKUP(Table3[[#This Row],[gene]],'Flybqse ID for link'!A:B,2,FALSE)&amp;".html",Table3[[#This Row],[gene]])</f>
        <v>CG13423</v>
      </c>
      <c r="C535" s="25">
        <v>5</v>
      </c>
      <c r="D535" s="25" t="str">
        <f>VLOOKUP(A535,'Flybase batch'!$A:$E,2,FALSE)</f>
        <v>-</v>
      </c>
      <c r="E535" s="25">
        <f>COUNTIF('Genes Expressed in larvae only'!A:A,Table3[[#This Row],[gene]])</f>
        <v>0</v>
      </c>
      <c r="F535" s="35" t="str">
        <f>VLOOKUP(A535,'Flybase batch'!$A:$E,3,FALSE)</f>
        <v>proteolysis</v>
      </c>
      <c r="G535" s="35" t="str">
        <f>VLOOKUP(A535,'Flybase batch'!$A:$E,4,FALSE)</f>
        <v>-</v>
      </c>
      <c r="H535" s="35" t="s">
        <v>13553</v>
      </c>
      <c r="I535" s="35" t="s">
        <v>15319</v>
      </c>
      <c r="J535" s="35" t="s">
        <v>9</v>
      </c>
      <c r="K535" s="30" t="str">
        <f>VLOOKUP(A535,'SignalP unique values'!A:D,2,FALSE)</f>
        <v>N</v>
      </c>
      <c r="L535" s="30" t="str">
        <f>VLOOKUP(A535,'SignalP unique values'!A:D,3,FALSE)</f>
        <v>-</v>
      </c>
      <c r="M535" s="30" t="str">
        <f>VLOOKUP(A535,'SignalP unique values'!A:D,4,FALSE)</f>
        <v>-</v>
      </c>
      <c r="N535" s="26" t="s">
        <v>5748</v>
      </c>
      <c r="O535" s="28">
        <v>-1</v>
      </c>
      <c r="P535" s="28">
        <v>-1</v>
      </c>
      <c r="Q535" s="25">
        <v>0</v>
      </c>
      <c r="R535" s="28">
        <v>-1</v>
      </c>
      <c r="S535" s="25">
        <v>0</v>
      </c>
      <c r="T535" s="28">
        <v>-1</v>
      </c>
      <c r="U535" s="28">
        <v>-1</v>
      </c>
      <c r="V535" s="27">
        <v>1</v>
      </c>
      <c r="W535" s="25">
        <v>0</v>
      </c>
      <c r="X535" s="25">
        <v>0</v>
      </c>
      <c r="Y535" s="25">
        <v>0</v>
      </c>
      <c r="Z535" s="25">
        <v>0</v>
      </c>
      <c r="AA535" s="25">
        <v>0</v>
      </c>
      <c r="AB535" s="25">
        <v>0</v>
      </c>
      <c r="AC535" s="25" t="s">
        <v>7796</v>
      </c>
      <c r="AD535" s="28" t="s">
        <v>7043</v>
      </c>
      <c r="AE535" s="28" t="s">
        <v>7797</v>
      </c>
      <c r="AF535" s="25" t="s">
        <v>7798</v>
      </c>
      <c r="AG535" s="28" t="s">
        <v>7000</v>
      </c>
      <c r="AH535" s="25" t="s">
        <v>7799</v>
      </c>
      <c r="AI535" s="28" t="s">
        <v>7725</v>
      </c>
      <c r="AJ535" s="28" t="s">
        <v>6425</v>
      </c>
      <c r="AK535" s="27" t="s">
        <v>7800</v>
      </c>
      <c r="AL535" s="25" t="s">
        <v>7801</v>
      </c>
      <c r="AM535" s="25" t="s">
        <v>7802</v>
      </c>
      <c r="AN535" s="25" t="s">
        <v>7803</v>
      </c>
      <c r="AO535" s="25" t="s">
        <v>7562</v>
      </c>
      <c r="AP535" s="25" t="s">
        <v>7804</v>
      </c>
      <c r="AQ535" s="25" t="s">
        <v>7805</v>
      </c>
    </row>
    <row r="536" spans="1:43" ht="13.5" customHeight="1">
      <c r="A536" s="25" t="s">
        <v>923</v>
      </c>
      <c r="B536" s="26" t="str">
        <f>HYPERLINK("http://flybase.org/reports/"&amp;VLOOKUP(Table3[[#This Row],[gene]],'Flybqse ID for link'!A:B,2,FALSE)&amp;".html",Table3[[#This Row],[gene]])</f>
        <v>CG7573</v>
      </c>
      <c r="C536" s="25">
        <v>5</v>
      </c>
      <c r="D536" s="25" t="str">
        <f>VLOOKUP(A536,'Flybase batch'!$A:$E,2,FALSE)</f>
        <v>-</v>
      </c>
      <c r="E536" s="25">
        <f>COUNTIF('Genes Expressed in larvae only'!A:A,Table3[[#This Row],[gene]])</f>
        <v>0</v>
      </c>
      <c r="F536" s="35" t="str">
        <f>VLOOKUP(A536,'Flybase batch'!$A:$E,3,FALSE)</f>
        <v>proteolysis</v>
      </c>
      <c r="G536" s="35" t="str">
        <f>VLOOKUP(A536,'Flybase batch'!$A:$E,4,FALSE)</f>
        <v>membrane</v>
      </c>
      <c r="H536" s="35" t="s">
        <v>13558</v>
      </c>
      <c r="I536" s="35" t="s">
        <v>15325</v>
      </c>
      <c r="J536" s="35" t="s">
        <v>9</v>
      </c>
      <c r="K536" s="30" t="str">
        <f>VLOOKUP(A536,'SignalP unique values'!A:D,2,FALSE)</f>
        <v>N</v>
      </c>
      <c r="L536" s="30" t="str">
        <f>VLOOKUP(A536,'SignalP unique values'!A:D,3,FALSE)</f>
        <v>-</v>
      </c>
      <c r="M536" s="30" t="str">
        <f>VLOOKUP(A536,'SignalP unique values'!A:D,4,FALSE)</f>
        <v>-</v>
      </c>
      <c r="N536" s="26" t="s">
        <v>5731</v>
      </c>
      <c r="O536" s="28">
        <v>-1</v>
      </c>
      <c r="P536" s="28">
        <v>-1</v>
      </c>
      <c r="Q536" s="28">
        <v>-1</v>
      </c>
      <c r="R536" s="28">
        <v>-1</v>
      </c>
      <c r="S536" s="28">
        <v>-1</v>
      </c>
      <c r="T536" s="28">
        <v>-1</v>
      </c>
      <c r="U536" s="28">
        <v>-1</v>
      </c>
      <c r="V536" s="27">
        <v>1</v>
      </c>
      <c r="W536" s="25">
        <v>0</v>
      </c>
      <c r="X536" s="28">
        <v>-1</v>
      </c>
      <c r="Y536" s="25">
        <v>0</v>
      </c>
      <c r="Z536" s="28">
        <v>-1</v>
      </c>
      <c r="AA536" s="28">
        <v>-1</v>
      </c>
      <c r="AB536" s="25">
        <v>0</v>
      </c>
      <c r="AC536" s="25" t="s">
        <v>12199</v>
      </c>
      <c r="AD536" s="28" t="s">
        <v>7411</v>
      </c>
      <c r="AE536" s="28" t="s">
        <v>8356</v>
      </c>
      <c r="AF536" s="28" t="s">
        <v>7726</v>
      </c>
      <c r="AG536" s="28" t="s">
        <v>6453</v>
      </c>
      <c r="AH536" s="28" t="s">
        <v>7483</v>
      </c>
      <c r="AI536" s="28" t="s">
        <v>8203</v>
      </c>
      <c r="AJ536" s="28" t="s">
        <v>7659</v>
      </c>
      <c r="AK536" s="27" t="s">
        <v>12200</v>
      </c>
      <c r="AL536" s="25" t="s">
        <v>10019</v>
      </c>
      <c r="AM536" s="28" t="s">
        <v>7300</v>
      </c>
      <c r="AN536" s="25" t="s">
        <v>12201</v>
      </c>
      <c r="AO536" s="28" t="s">
        <v>7407</v>
      </c>
      <c r="AP536" s="28" t="s">
        <v>8198</v>
      </c>
      <c r="AQ536" s="25" t="s">
        <v>12202</v>
      </c>
    </row>
    <row r="537" spans="1:43" ht="13.5" customHeight="1">
      <c r="A537" s="25" t="s">
        <v>252</v>
      </c>
      <c r="B537" s="26" t="str">
        <f>HYPERLINK("http://flybase.org/reports/"&amp;VLOOKUP(Table3[[#This Row],[gene]],'Flybqse ID for link'!A:B,2,FALSE)&amp;".html",Table3[[#This Row],[gene]])</f>
        <v>CG1121</v>
      </c>
      <c r="C537" s="25">
        <v>5</v>
      </c>
      <c r="D537" s="25" t="str">
        <f>VLOOKUP(A537,'Flybase batch'!$A:$E,2,FALSE)</f>
        <v>alpha-Esterase-8</v>
      </c>
      <c r="E537" s="25">
        <f>COUNTIF('Genes Expressed in larvae only'!A:A,Table3[[#This Row],[gene]])</f>
        <v>0</v>
      </c>
      <c r="F537" s="35" t="str">
        <f>VLOOKUP(A537,'Flybase batch'!$A:$E,3,FALSE)</f>
        <v>-</v>
      </c>
      <c r="G537" s="35" t="str">
        <f>VLOOKUP(A537,'Flybase batch'!$A:$E,4,FALSE)</f>
        <v>-</v>
      </c>
      <c r="H537" s="35" t="s">
        <v>13540</v>
      </c>
      <c r="I537" s="35" t="s">
        <v>15316</v>
      </c>
      <c r="J537" s="35" t="s">
        <v>9</v>
      </c>
      <c r="K537" s="30" t="str">
        <f>VLOOKUP(A537,'SignalP unique values'!A:D,2,FALSE)</f>
        <v>N</v>
      </c>
      <c r="L537" s="30" t="str">
        <f>VLOOKUP(A537,'SignalP unique values'!A:D,3,FALSE)</f>
        <v>-</v>
      </c>
      <c r="M537" s="30" t="str">
        <f>VLOOKUP(A537,'SignalP unique values'!A:D,4,FALSE)</f>
        <v>-</v>
      </c>
      <c r="N537" s="26" t="s">
        <v>6192</v>
      </c>
      <c r="O537" s="25">
        <v>0</v>
      </c>
      <c r="P537" s="27">
        <v>1</v>
      </c>
      <c r="Q537" s="25">
        <v>0</v>
      </c>
      <c r="R537" s="25">
        <v>0</v>
      </c>
      <c r="S537" s="27">
        <v>1</v>
      </c>
      <c r="T537" s="28">
        <v>-1</v>
      </c>
      <c r="U537" s="28">
        <v>-1</v>
      </c>
      <c r="V537" s="28">
        <v>-1</v>
      </c>
      <c r="W537" s="27">
        <v>1</v>
      </c>
      <c r="X537" s="28">
        <v>-1</v>
      </c>
      <c r="Y537" s="25">
        <v>0</v>
      </c>
      <c r="Z537" s="25">
        <v>0</v>
      </c>
      <c r="AA537" s="27">
        <v>1</v>
      </c>
      <c r="AB537" s="28">
        <v>-1</v>
      </c>
      <c r="AC537" s="25" t="s">
        <v>7064</v>
      </c>
      <c r="AD537" s="25" t="s">
        <v>7065</v>
      </c>
      <c r="AE537" s="27" t="s">
        <v>7066</v>
      </c>
      <c r="AF537" s="25" t="s">
        <v>7067</v>
      </c>
      <c r="AG537" s="25" t="s">
        <v>7068</v>
      </c>
      <c r="AH537" s="27" t="s">
        <v>7069</v>
      </c>
      <c r="AI537" s="28" t="s">
        <v>7070</v>
      </c>
      <c r="AJ537" s="28" t="s">
        <v>7071</v>
      </c>
      <c r="AK537" s="28" t="s">
        <v>7072</v>
      </c>
      <c r="AL537" s="27" t="s">
        <v>7073</v>
      </c>
      <c r="AM537" s="28" t="s">
        <v>7074</v>
      </c>
      <c r="AN537" s="25" t="s">
        <v>7075</v>
      </c>
      <c r="AO537" s="25" t="s">
        <v>7076</v>
      </c>
      <c r="AP537" s="27" t="s">
        <v>7077</v>
      </c>
      <c r="AQ537" s="28" t="s">
        <v>7078</v>
      </c>
    </row>
    <row r="538" spans="1:43" ht="13.5" customHeight="1">
      <c r="A538" s="25" t="s">
        <v>569</v>
      </c>
      <c r="B538" s="26" t="str">
        <f>HYPERLINK("http://flybase.org/reports/"&amp;VLOOKUP(Table3[[#This Row],[gene]],'Flybqse ID for link'!A:B,2,FALSE)&amp;".html",Table3[[#This Row],[gene]])</f>
        <v>CG9581</v>
      </c>
      <c r="C538" s="25">
        <v>5</v>
      </c>
      <c r="D538" s="25" t="str">
        <f>VLOOKUP(A538,'Flybase batch'!$A:$E,2,FALSE)</f>
        <v>-</v>
      </c>
      <c r="E538" s="25">
        <f>COUNTIF('Genes Expressed in larvae only'!A:A,Table3[[#This Row],[gene]])</f>
        <v>0</v>
      </c>
      <c r="F538" s="35" t="str">
        <f>VLOOKUP(A538,'Flybase batch'!$A:$E,3,FALSE)</f>
        <v>cellular process proteolysis</v>
      </c>
      <c r="G538" s="35" t="str">
        <f>VLOOKUP(A538,'Flybase batch'!$A:$E,4,FALSE)</f>
        <v>-</v>
      </c>
      <c r="H538" s="35" t="s">
        <v>13578</v>
      </c>
      <c r="I538" s="35" t="e">
        <v>#N/A</v>
      </c>
      <c r="J538" s="35" t="s">
        <v>9</v>
      </c>
      <c r="K538" s="30" t="str">
        <f>VLOOKUP(A538,'SignalP unique values'!A:D,2,FALSE)</f>
        <v>N</v>
      </c>
      <c r="L538" s="30" t="str">
        <f>VLOOKUP(A538,'SignalP unique values'!A:D,3,FALSE)</f>
        <v>-</v>
      </c>
      <c r="M538" s="30" t="str">
        <f>VLOOKUP(A538,'SignalP unique values'!A:D,4,FALSE)</f>
        <v>-</v>
      </c>
      <c r="N538" s="26" t="s">
        <v>6033</v>
      </c>
      <c r="O538" s="25">
        <v>0</v>
      </c>
      <c r="P538" s="28">
        <v>-1</v>
      </c>
      <c r="Q538" s="25">
        <v>0</v>
      </c>
      <c r="R538" s="28">
        <v>-1</v>
      </c>
      <c r="S538" s="28">
        <v>-1</v>
      </c>
      <c r="T538" s="28">
        <v>-1</v>
      </c>
      <c r="U538" s="25">
        <v>0</v>
      </c>
      <c r="V538" s="27">
        <v>1</v>
      </c>
      <c r="W538" s="25">
        <v>0</v>
      </c>
      <c r="X538" s="28">
        <v>-1</v>
      </c>
      <c r="Y538" s="28">
        <v>-1</v>
      </c>
      <c r="Z538" s="27">
        <v>1</v>
      </c>
      <c r="AA538" s="25">
        <v>0</v>
      </c>
      <c r="AB538" s="25">
        <v>0</v>
      </c>
      <c r="AC538" s="25" t="s">
        <v>12961</v>
      </c>
      <c r="AD538" s="25" t="s">
        <v>12962</v>
      </c>
      <c r="AE538" s="28" t="s">
        <v>12963</v>
      </c>
      <c r="AF538" s="25" t="s">
        <v>12964</v>
      </c>
      <c r="AG538" s="28" t="s">
        <v>12965</v>
      </c>
      <c r="AH538" s="28" t="s">
        <v>12966</v>
      </c>
      <c r="AI538" s="28" t="s">
        <v>12967</v>
      </c>
      <c r="AJ538" s="25" t="s">
        <v>12968</v>
      </c>
      <c r="AK538" s="27" t="s">
        <v>12969</v>
      </c>
      <c r="AL538" s="25" t="s">
        <v>12970</v>
      </c>
      <c r="AM538" s="28" t="s">
        <v>12971</v>
      </c>
      <c r="AN538" s="28" t="s">
        <v>12972</v>
      </c>
      <c r="AO538" s="27" t="s">
        <v>12973</v>
      </c>
      <c r="AP538" s="25" t="s">
        <v>12974</v>
      </c>
      <c r="AQ538" s="25" t="s">
        <v>12975</v>
      </c>
    </row>
    <row r="539" spans="1:43" ht="13.5" customHeight="1">
      <c r="A539" s="25" t="s">
        <v>524</v>
      </c>
      <c r="B539" s="26" t="str">
        <f>HYPERLINK("http://flybase.org/reports/"&amp;VLOOKUP(Table3[[#This Row],[gene]],'Flybqse ID for link'!A:B,2,FALSE)&amp;".html",Table3[[#This Row],[gene]])</f>
        <v>CG4008</v>
      </c>
      <c r="C539" s="25">
        <v>5</v>
      </c>
      <c r="D539" s="25" t="str">
        <f>VLOOKUP(A539,'Flybase batch'!$A:$E,2,FALSE)</f>
        <v>uninitiated</v>
      </c>
      <c r="E539" s="25">
        <f>COUNTIF('Genes Expressed in larvae only'!A:A,Table3[[#This Row],[gene]])</f>
        <v>0</v>
      </c>
      <c r="F539" s="35" t="str">
        <f>VLOOKUP(A539,'Flybase batch'!$A:$E,3,FALSE)</f>
        <v>cellular process proteolysis</v>
      </c>
      <c r="G539" s="35" t="str">
        <f>VLOOKUP(A539,'Flybase batch'!$A:$E,4,FALSE)</f>
        <v>-</v>
      </c>
      <c r="H539" s="35" t="s">
        <v>13659</v>
      </c>
      <c r="I539" s="35" t="e">
        <v>#N/A</v>
      </c>
      <c r="J539" s="35" t="s">
        <v>9</v>
      </c>
      <c r="K539" s="30" t="str">
        <f>VLOOKUP(A539,'SignalP unique values'!A:D,2,FALSE)</f>
        <v>N</v>
      </c>
      <c r="L539" s="30" t="str">
        <f>VLOOKUP(A539,'SignalP unique values'!A:D,3,FALSE)</f>
        <v>-</v>
      </c>
      <c r="M539" s="30" t="str">
        <f>VLOOKUP(A539,'SignalP unique values'!A:D,4,FALSE)</f>
        <v>-</v>
      </c>
      <c r="N539" s="26" t="s">
        <v>5908</v>
      </c>
      <c r="O539" s="28">
        <v>-1</v>
      </c>
      <c r="P539" s="28">
        <v>-1</v>
      </c>
      <c r="Q539" s="27">
        <v>1</v>
      </c>
      <c r="R539" s="28">
        <v>-1</v>
      </c>
      <c r="S539" s="25">
        <v>0</v>
      </c>
      <c r="T539" s="28">
        <v>-1</v>
      </c>
      <c r="U539" s="27">
        <v>1</v>
      </c>
      <c r="V539" s="27">
        <v>1</v>
      </c>
      <c r="W539" s="28">
        <v>-1</v>
      </c>
      <c r="X539" s="27">
        <v>1</v>
      </c>
      <c r="Y539" s="25">
        <v>0</v>
      </c>
      <c r="Z539" s="28">
        <v>-1</v>
      </c>
      <c r="AA539" s="28">
        <v>-1</v>
      </c>
      <c r="AB539" s="28">
        <v>-1</v>
      </c>
      <c r="AC539" s="25" t="s">
        <v>10503</v>
      </c>
      <c r="AD539" s="28" t="s">
        <v>10504</v>
      </c>
      <c r="AE539" s="28" t="s">
        <v>10505</v>
      </c>
      <c r="AF539" s="27" t="s">
        <v>10506</v>
      </c>
      <c r="AG539" s="28" t="s">
        <v>10507</v>
      </c>
      <c r="AH539" s="25" t="s">
        <v>10508</v>
      </c>
      <c r="AI539" s="28" t="s">
        <v>10509</v>
      </c>
      <c r="AJ539" s="27" t="s">
        <v>10510</v>
      </c>
      <c r="AK539" s="27" t="s">
        <v>10511</v>
      </c>
      <c r="AL539" s="28" t="s">
        <v>10512</v>
      </c>
      <c r="AM539" s="27" t="s">
        <v>10513</v>
      </c>
      <c r="AN539" s="25" t="s">
        <v>10514</v>
      </c>
      <c r="AO539" s="28" t="s">
        <v>10515</v>
      </c>
      <c r="AP539" s="28" t="s">
        <v>10516</v>
      </c>
      <c r="AQ539" s="28" t="s">
        <v>10517</v>
      </c>
    </row>
    <row r="540" spans="1:43" ht="13.5" customHeight="1">
      <c r="A540" s="25" t="s">
        <v>930</v>
      </c>
      <c r="B540" s="26" t="str">
        <f>HYPERLINK("http://flybase.org/reports/"&amp;VLOOKUP(Table3[[#This Row],[gene]],'Flybqse ID for link'!A:B,2,FALSE)&amp;".html",Table3[[#This Row],[gene]])</f>
        <v>CG7791</v>
      </c>
      <c r="C540" s="25">
        <v>5</v>
      </c>
      <c r="D540" s="25" t="str">
        <f>VLOOKUP(A540,'Flybase batch'!$A:$E,2,FALSE)</f>
        <v>-</v>
      </c>
      <c r="E540" s="25">
        <f>COUNTIF('Genes Expressed in larvae only'!A:A,Table3[[#This Row],[gene]])</f>
        <v>0</v>
      </c>
      <c r="F540" s="35" t="str">
        <f>VLOOKUP(A540,'Flybase batch'!$A:$E,3,FALSE)</f>
        <v>protein processing proteolysis</v>
      </c>
      <c r="G540" s="35" t="str">
        <f>VLOOKUP(A540,'Flybase batch'!$A:$E,4,FALSE)</f>
        <v>mitochondrion</v>
      </c>
      <c r="H540" s="35" t="s">
        <v>13678</v>
      </c>
      <c r="I540" s="35" t="e">
        <v>#N/A</v>
      </c>
      <c r="J540" s="35" t="s">
        <v>9</v>
      </c>
      <c r="K540" s="30" t="str">
        <f>VLOOKUP(A540,'SignalP unique values'!A:D,2,FALSE)</f>
        <v>N</v>
      </c>
      <c r="L540" s="30" t="str">
        <f>VLOOKUP(A540,'SignalP unique values'!A:D,3,FALSE)</f>
        <v>-</v>
      </c>
      <c r="M540" s="30" t="str">
        <f>VLOOKUP(A540,'SignalP unique values'!A:D,4,FALSE)</f>
        <v>-</v>
      </c>
      <c r="N540" s="26" t="s">
        <v>6066</v>
      </c>
      <c r="O540" s="27">
        <v>1</v>
      </c>
      <c r="P540" s="27">
        <v>1</v>
      </c>
      <c r="Q540" s="27">
        <v>1</v>
      </c>
      <c r="R540" s="27">
        <v>1</v>
      </c>
      <c r="S540" s="27">
        <v>1</v>
      </c>
      <c r="T540" s="27">
        <v>1</v>
      </c>
      <c r="U540" s="25">
        <v>0</v>
      </c>
      <c r="V540" s="28">
        <v>-1</v>
      </c>
      <c r="W540" s="25">
        <v>0</v>
      </c>
      <c r="X540" s="28">
        <v>-1</v>
      </c>
      <c r="Y540" s="25">
        <v>0</v>
      </c>
      <c r="Z540" s="27">
        <v>1</v>
      </c>
      <c r="AA540" s="27">
        <v>1</v>
      </c>
      <c r="AB540" s="27">
        <v>1</v>
      </c>
      <c r="AC540" s="25" t="s">
        <v>12283</v>
      </c>
      <c r="AD540" s="27" t="s">
        <v>12284</v>
      </c>
      <c r="AE540" s="27" t="s">
        <v>12285</v>
      </c>
      <c r="AF540" s="27" t="s">
        <v>12286</v>
      </c>
      <c r="AG540" s="27" t="s">
        <v>12287</v>
      </c>
      <c r="AH540" s="27" t="s">
        <v>12288</v>
      </c>
      <c r="AI540" s="27" t="s">
        <v>12289</v>
      </c>
      <c r="AJ540" s="25" t="s">
        <v>12290</v>
      </c>
      <c r="AK540" s="28" t="s">
        <v>12291</v>
      </c>
      <c r="AL540" s="25" t="s">
        <v>12292</v>
      </c>
      <c r="AM540" s="28" t="s">
        <v>12293</v>
      </c>
      <c r="AN540" s="25" t="s">
        <v>12294</v>
      </c>
      <c r="AO540" s="27" t="s">
        <v>12295</v>
      </c>
      <c r="AP540" s="27" t="s">
        <v>12296</v>
      </c>
      <c r="AQ540" s="27" t="s">
        <v>12297</v>
      </c>
    </row>
    <row r="541" spans="1:43" ht="13.5" customHeight="1">
      <c r="A541" s="25" t="s">
        <v>947</v>
      </c>
      <c r="B541" s="26" t="str">
        <f>HYPERLINK("http://flybase.org/reports/"&amp;VLOOKUP(Table3[[#This Row],[gene]],'Flybqse ID for link'!A:B,2,FALSE)&amp;".html",Table3[[#This Row],[gene]])</f>
        <v>CG8988</v>
      </c>
      <c r="C541" s="25">
        <v>5</v>
      </c>
      <c r="D541" s="25" t="str">
        <f>VLOOKUP(A541,'Flybase batch'!$A:$E,2,FALSE)</f>
        <v>site-2 protease</v>
      </c>
      <c r="E541" s="25">
        <f>COUNTIF('Genes Expressed in larvae only'!A:A,Table3[[#This Row],[gene]])</f>
        <v>0</v>
      </c>
      <c r="F541" s="35" t="str">
        <f>VLOOKUP(A541,'Flybase batch'!$A:$E,3,FALSE)</f>
        <v>sterol regulatory element binding protein cleavage proteolysis</v>
      </c>
      <c r="G541" s="35" t="str">
        <f>VLOOKUP(A541,'Flybase batch'!$A:$E,4,FALSE)</f>
        <v>membrane</v>
      </c>
      <c r="H541" s="35" t="s">
        <v>13728</v>
      </c>
      <c r="I541" s="35" t="e">
        <v>#N/A</v>
      </c>
      <c r="J541" s="35" t="s">
        <v>9</v>
      </c>
      <c r="K541" s="30" t="str">
        <f>VLOOKUP(A541,'SignalP unique values'!A:D,2,FALSE)</f>
        <v>N</v>
      </c>
      <c r="L541" s="30" t="str">
        <f>VLOOKUP(A541,'SignalP unique values'!A:D,3,FALSE)</f>
        <v>-</v>
      </c>
      <c r="M541" s="30" t="str">
        <f>VLOOKUP(A541,'SignalP unique values'!A:D,4,FALSE)</f>
        <v>-</v>
      </c>
      <c r="N541" s="26" t="s">
        <v>6083</v>
      </c>
      <c r="O541" s="25">
        <v>0</v>
      </c>
      <c r="P541" s="28">
        <v>-1</v>
      </c>
      <c r="Q541" s="25">
        <v>0</v>
      </c>
      <c r="R541" s="28">
        <v>-1</v>
      </c>
      <c r="S541" s="28">
        <v>-1</v>
      </c>
      <c r="T541" s="27">
        <v>1</v>
      </c>
      <c r="U541" s="27">
        <v>1</v>
      </c>
      <c r="V541" s="27">
        <v>1</v>
      </c>
      <c r="W541" s="27">
        <v>1</v>
      </c>
      <c r="X541" s="25">
        <v>0</v>
      </c>
      <c r="Y541" s="25">
        <v>0</v>
      </c>
      <c r="Z541" s="27">
        <v>1</v>
      </c>
      <c r="AA541" s="25">
        <v>0</v>
      </c>
      <c r="AB541" s="25">
        <v>0</v>
      </c>
      <c r="AC541" s="25" t="s">
        <v>12737</v>
      </c>
      <c r="AD541" s="25" t="s">
        <v>12738</v>
      </c>
      <c r="AE541" s="28" t="s">
        <v>12739</v>
      </c>
      <c r="AF541" s="25" t="s">
        <v>12740</v>
      </c>
      <c r="AG541" s="28" t="s">
        <v>12741</v>
      </c>
      <c r="AH541" s="28" t="s">
        <v>12742</v>
      </c>
      <c r="AI541" s="27" t="s">
        <v>12743</v>
      </c>
      <c r="AJ541" s="27" t="s">
        <v>12744</v>
      </c>
      <c r="AK541" s="27" t="s">
        <v>12745</v>
      </c>
      <c r="AL541" s="27" t="s">
        <v>12746</v>
      </c>
      <c r="AM541" s="25" t="s">
        <v>12747</v>
      </c>
      <c r="AN541" s="25" t="s">
        <v>12748</v>
      </c>
      <c r="AO541" s="27" t="s">
        <v>12749</v>
      </c>
      <c r="AP541" s="25" t="s">
        <v>12750</v>
      </c>
      <c r="AQ541" s="25" t="s">
        <v>12751</v>
      </c>
    </row>
    <row r="542" spans="1:43" ht="13.5" customHeight="1">
      <c r="A542" s="25" t="s">
        <v>493</v>
      </c>
      <c r="B542" s="26" t="str">
        <f>HYPERLINK("http://flybase.org/reports/"&amp;VLOOKUP(Table3[[#This Row],[gene]],'Flybqse ID for link'!A:B,2,FALSE)&amp;".html",Table3[[#This Row],[gene]])</f>
        <v>CG13340</v>
      </c>
      <c r="C542" s="25">
        <v>5</v>
      </c>
      <c r="D542" s="25" t="str">
        <f>VLOOKUP(A542,'Flybase batch'!$A:$E,2,FALSE)</f>
        <v>Sperm-Leucylaminopeptidase 7</v>
      </c>
      <c r="E542" s="25">
        <f>COUNTIF('Genes Expressed in larvae only'!A:A,Table3[[#This Row],[gene]])</f>
        <v>0</v>
      </c>
      <c r="F542" s="35" t="str">
        <f>VLOOKUP(A542,'Flybase batch'!$A:$E,3,FALSE)</f>
        <v>proteolysis multicellular organism reproduction</v>
      </c>
      <c r="G542" s="35" t="str">
        <f>VLOOKUP(A542,'Flybase batch'!$A:$E,4,FALSE)</f>
        <v>cytoplasm extracellular space</v>
      </c>
      <c r="H542" s="35" t="s">
        <v>13578</v>
      </c>
      <c r="I542" s="35" t="e">
        <v>#N/A</v>
      </c>
      <c r="J542" s="35" t="s">
        <v>9</v>
      </c>
      <c r="K542" s="30" t="str">
        <f>VLOOKUP(A542,'SignalP unique values'!A:D,2,FALSE)</f>
        <v>N</v>
      </c>
      <c r="L542" s="30" t="str">
        <f>VLOOKUP(A542,'SignalP unique values'!A:D,3,FALSE)</f>
        <v>-</v>
      </c>
      <c r="M542" s="30" t="str">
        <f>VLOOKUP(A542,'SignalP unique values'!A:D,4,FALSE)</f>
        <v>-</v>
      </c>
      <c r="N542" s="26" t="s">
        <v>6166</v>
      </c>
      <c r="O542" s="28">
        <v>-1</v>
      </c>
      <c r="P542" s="28">
        <v>-1</v>
      </c>
      <c r="Q542" s="28">
        <v>-1</v>
      </c>
      <c r="R542" s="28">
        <v>-1</v>
      </c>
      <c r="S542" s="28">
        <v>-1</v>
      </c>
      <c r="T542" s="28">
        <v>-1</v>
      </c>
      <c r="U542" s="28">
        <v>-1</v>
      </c>
      <c r="V542" s="27">
        <v>1</v>
      </c>
      <c r="W542" s="28">
        <v>-1</v>
      </c>
      <c r="X542" s="28">
        <v>-1</v>
      </c>
      <c r="Y542" s="25">
        <v>0</v>
      </c>
      <c r="Z542" s="28">
        <v>-1</v>
      </c>
      <c r="AA542" s="28">
        <v>-1</v>
      </c>
      <c r="AB542" s="28">
        <v>-1</v>
      </c>
      <c r="AC542" s="25" t="s">
        <v>7777</v>
      </c>
      <c r="AD542" s="28" t="s">
        <v>6586</v>
      </c>
      <c r="AE542" s="28" t="s">
        <v>7778</v>
      </c>
      <c r="AF542" s="28" t="s">
        <v>6553</v>
      </c>
      <c r="AG542" s="28" t="s">
        <v>6503</v>
      </c>
      <c r="AH542" s="28" t="s">
        <v>6425</v>
      </c>
      <c r="AI542" s="28" t="s">
        <v>7779</v>
      </c>
      <c r="AJ542" s="28" t="s">
        <v>6586</v>
      </c>
      <c r="AK542" s="27" t="s">
        <v>7780</v>
      </c>
      <c r="AL542" s="28" t="s">
        <v>7781</v>
      </c>
      <c r="AM542" s="28" t="s">
        <v>6648</v>
      </c>
      <c r="AN542" s="25" t="s">
        <v>7782</v>
      </c>
      <c r="AO542" s="28" t="s">
        <v>6586</v>
      </c>
      <c r="AP542" s="28" t="s">
        <v>7783</v>
      </c>
      <c r="AQ542" s="28" t="s">
        <v>7784</v>
      </c>
    </row>
    <row r="543" spans="1:43" ht="13.5" customHeight="1">
      <c r="A543" s="25" t="s">
        <v>722</v>
      </c>
      <c r="B543" s="26" t="str">
        <f>HYPERLINK("http://flybase.org/reports/"&amp;VLOOKUP(Table3[[#This Row],[gene]],'Flybqse ID for link'!A:B,2,FALSE)&amp;".html",Table3[[#This Row],[gene]])</f>
        <v>CG5370</v>
      </c>
      <c r="C543" s="25">
        <v>5</v>
      </c>
      <c r="D543" s="25" t="str">
        <f>VLOOKUP(A543,'Flybase batch'!$A:$E,2,FALSE)</f>
        <v>Death caspase-1</v>
      </c>
      <c r="E543" s="25">
        <f>COUNTIF('Genes Expressed in larvae only'!A:A,Table3[[#This Row],[gene]])</f>
        <v>0</v>
      </c>
      <c r="F543" s="35" t="str">
        <f>VLOOKUP(A543,'Flybase batch'!$A:$E,3,FALSE)</f>
        <v>apoptotic process embryo development actin cytoskeleton organization cleavage of lamin involved in execution phase of apoptosis ovarian nurse cell to oocyte transport actin filament organization cytoplasmic transport, nurse cell to oocyte nurse cell apoptotic process apoptotic process proteolysis multicellular organismal development ovarian nurse cell to oocyte transport apoptotic process autophagic cell death salivary gland cell autophagic cell death apoptotic process developmental programmed cell death programmed cell death neuron remodeling nurse cell apoptotic process negative regulation of neuromuscular synaptic transmission</v>
      </c>
      <c r="G543" s="35" t="str">
        <f>VLOOKUP(A543,'Flybase batch'!$A:$E,4,FALSE)</f>
        <v>caspase complex</v>
      </c>
      <c r="H543" s="35" t="s">
        <v>13685</v>
      </c>
      <c r="I543" s="35" t="e">
        <v>#N/A</v>
      </c>
      <c r="J543" s="35" t="s">
        <v>9</v>
      </c>
      <c r="K543" s="30" t="str">
        <f>VLOOKUP(A543,'SignalP unique values'!A:D,2,FALSE)</f>
        <v>N</v>
      </c>
      <c r="L543" s="30" t="str">
        <f>VLOOKUP(A543,'SignalP unique values'!A:D,3,FALSE)</f>
        <v>-</v>
      </c>
      <c r="M543" s="30" t="str">
        <f>VLOOKUP(A543,'SignalP unique values'!A:D,4,FALSE)</f>
        <v>-</v>
      </c>
      <c r="N543" s="26" t="s">
        <v>6255</v>
      </c>
      <c r="O543" s="28">
        <v>-1</v>
      </c>
      <c r="P543" s="28">
        <v>-1</v>
      </c>
      <c r="Q543" s="28">
        <v>-1</v>
      </c>
      <c r="R543" s="27">
        <v>1</v>
      </c>
      <c r="S543" s="28">
        <v>-1</v>
      </c>
      <c r="T543" s="28">
        <v>-1</v>
      </c>
      <c r="U543" s="27">
        <v>1</v>
      </c>
      <c r="V543" s="28">
        <v>-1</v>
      </c>
      <c r="W543" s="28">
        <v>-1</v>
      </c>
      <c r="X543" s="28">
        <v>-1</v>
      </c>
      <c r="Y543" s="28">
        <v>-1</v>
      </c>
      <c r="Z543" s="28">
        <v>-1</v>
      </c>
      <c r="AA543" s="28">
        <v>-1</v>
      </c>
      <c r="AB543" s="28">
        <v>-1</v>
      </c>
      <c r="AC543" s="25" t="s">
        <v>11275</v>
      </c>
      <c r="AD543" s="28" t="s">
        <v>11276</v>
      </c>
      <c r="AE543" s="28" t="s">
        <v>11277</v>
      </c>
      <c r="AF543" s="28" t="s">
        <v>10185</v>
      </c>
      <c r="AG543" s="27" t="s">
        <v>11278</v>
      </c>
      <c r="AH543" s="28" t="s">
        <v>11279</v>
      </c>
      <c r="AI543" s="28" t="s">
        <v>11280</v>
      </c>
      <c r="AJ543" s="27" t="s">
        <v>11281</v>
      </c>
      <c r="AK543" s="28" t="s">
        <v>11282</v>
      </c>
      <c r="AL543" s="28" t="s">
        <v>11283</v>
      </c>
      <c r="AM543" s="28" t="s">
        <v>10245</v>
      </c>
      <c r="AN543" s="28" t="s">
        <v>11284</v>
      </c>
      <c r="AO543" s="28" t="s">
        <v>11285</v>
      </c>
      <c r="AP543" s="28" t="s">
        <v>11286</v>
      </c>
      <c r="AQ543" s="28" t="s">
        <v>10471</v>
      </c>
    </row>
    <row r="544" spans="1:43" ht="13.5" customHeight="1">
      <c r="A544" s="25" t="s">
        <v>335</v>
      </c>
      <c r="B544" s="26" t="str">
        <f>HYPERLINK("http://flybase.org/reports/"&amp;VLOOKUP(Table3[[#This Row],[gene]],'Flybqse ID for link'!A:B,2,FALSE)&amp;".html",Table3[[#This Row],[gene]])</f>
        <v>CG12110</v>
      </c>
      <c r="C544" s="25">
        <v>5</v>
      </c>
      <c r="D544" s="25" t="str">
        <f>VLOOKUP(A544,'Flybase batch'!$A:$E,2,FALSE)</f>
        <v>Phospholipase D</v>
      </c>
      <c r="E544" s="25">
        <f>COUNTIF('Genes Expressed in larvae only'!A:A,Table3[[#This Row],[gene]])</f>
        <v>0</v>
      </c>
      <c r="F544" s="35" t="str">
        <f>VLOOKUP(A544,'Flybase batch'!$A:$E,3,FALSE)</f>
        <v>Golgi organization positive regulation of Golgi vesicle fusion to target membrane cellularization gastrulation involving germ band extension phototransduction metabolic process</v>
      </c>
      <c r="G544" s="35" t="str">
        <f>VLOOKUP(A544,'Flybase batch'!$A:$E,4,FALSE)</f>
        <v>cytoplasmic vesicle</v>
      </c>
      <c r="H544" s="35" t="s">
        <v>13574</v>
      </c>
      <c r="I544" s="35" t="e">
        <v>#N/A</v>
      </c>
      <c r="J544" s="35" t="s">
        <v>9</v>
      </c>
      <c r="K544" s="30" t="str">
        <f>VLOOKUP(A544,'SignalP unique values'!A:D,2,FALSE)</f>
        <v>N</v>
      </c>
      <c r="L544" s="30" t="str">
        <f>VLOOKUP(A544,'SignalP unique values'!A:D,3,FALSE)</f>
        <v>-</v>
      </c>
      <c r="M544" s="30" t="str">
        <f>VLOOKUP(A544,'SignalP unique values'!A:D,4,FALSE)</f>
        <v>-</v>
      </c>
      <c r="N544" s="26" t="s">
        <v>5918</v>
      </c>
      <c r="O544" s="28">
        <v>-1</v>
      </c>
      <c r="P544" s="28">
        <v>-1</v>
      </c>
      <c r="Q544" s="28">
        <v>-1</v>
      </c>
      <c r="R544" s="27">
        <v>1</v>
      </c>
      <c r="S544" s="25">
        <v>0</v>
      </c>
      <c r="T544" s="27">
        <v>1</v>
      </c>
      <c r="U544" s="27">
        <v>1</v>
      </c>
      <c r="V544" s="28">
        <v>-1</v>
      </c>
      <c r="W544" s="28">
        <v>-1</v>
      </c>
      <c r="X544" s="27">
        <v>1</v>
      </c>
      <c r="Y544" s="25">
        <v>0</v>
      </c>
      <c r="Z544" s="28">
        <v>-1</v>
      </c>
      <c r="AA544" s="28">
        <v>-1</v>
      </c>
      <c r="AB544" s="25">
        <v>0</v>
      </c>
      <c r="AC544" s="25" t="s">
        <v>7514</v>
      </c>
      <c r="AD544" s="28" t="s">
        <v>7515</v>
      </c>
      <c r="AE544" s="28" t="s">
        <v>7516</v>
      </c>
      <c r="AF544" s="28" t="s">
        <v>7517</v>
      </c>
      <c r="AG544" s="27" t="s">
        <v>7518</v>
      </c>
      <c r="AH544" s="25" t="s">
        <v>7519</v>
      </c>
      <c r="AI544" s="27" t="s">
        <v>7520</v>
      </c>
      <c r="AJ544" s="27" t="s">
        <v>7521</v>
      </c>
      <c r="AK544" s="28" t="s">
        <v>7522</v>
      </c>
      <c r="AL544" s="28" t="s">
        <v>7523</v>
      </c>
      <c r="AM544" s="27" t="s">
        <v>7524</v>
      </c>
      <c r="AN544" s="25" t="s">
        <v>7525</v>
      </c>
      <c r="AO544" s="28" t="s">
        <v>7526</v>
      </c>
      <c r="AP544" s="28" t="s">
        <v>7527</v>
      </c>
      <c r="AQ544" s="25" t="s">
        <v>7528</v>
      </c>
    </row>
    <row r="545" spans="1:43" ht="13.5" customHeight="1">
      <c r="A545" s="25" t="s">
        <v>898</v>
      </c>
      <c r="B545" s="26" t="str">
        <f>HYPERLINK("http://flybase.org/reports/"&amp;VLOOKUP(Table3[[#This Row],[gene]],'Flybqse ID for link'!A:B,2,FALSE)&amp;".html",Table3[[#This Row],[gene]])</f>
        <v>CG6265</v>
      </c>
      <c r="C545" s="25">
        <v>5</v>
      </c>
      <c r="D545" s="25" t="str">
        <f>VLOOKUP(A545,'Flybase batch'!$A:$E,2,FALSE)</f>
        <v>Neprilysin 5</v>
      </c>
      <c r="E545" s="25">
        <f>COUNTIF('Genes Expressed in larvae only'!A:A,Table3[[#This Row],[gene]])</f>
        <v>0</v>
      </c>
      <c r="F545" s="35" t="str">
        <f>VLOOKUP(A545,'Flybase batch'!$A:$E,3,FALSE)</f>
        <v>proteolysis</v>
      </c>
      <c r="G545" s="35" t="str">
        <f>VLOOKUP(A545,'Flybase batch'!$A:$E,4,FALSE)</f>
        <v>integral to membrane</v>
      </c>
      <c r="H545" s="35" t="s">
        <v>13558</v>
      </c>
      <c r="I545" s="35" t="s">
        <v>15325</v>
      </c>
      <c r="J545" s="35" t="s">
        <v>9</v>
      </c>
      <c r="K545" s="30" t="str">
        <f>VLOOKUP(A545,'SignalP unique values'!A:D,2,FALSE)</f>
        <v>N</v>
      </c>
      <c r="L545" s="30" t="str">
        <f>VLOOKUP(A545,'SignalP unique values'!A:D,3,FALSE)</f>
        <v>-</v>
      </c>
      <c r="M545" s="30" t="str">
        <f>VLOOKUP(A545,'SignalP unique values'!A:D,4,FALSE)</f>
        <v>-</v>
      </c>
      <c r="N545" s="26" t="s">
        <v>5855</v>
      </c>
      <c r="O545" s="28">
        <v>-1</v>
      </c>
      <c r="P545" s="25">
        <v>0</v>
      </c>
      <c r="Q545" s="25">
        <v>0</v>
      </c>
      <c r="R545" s="28">
        <v>-1</v>
      </c>
      <c r="S545" s="28">
        <v>-1</v>
      </c>
      <c r="T545" s="28">
        <v>-1</v>
      </c>
      <c r="U545" s="28">
        <v>-1</v>
      </c>
      <c r="V545" s="27">
        <v>1</v>
      </c>
      <c r="W545" s="25">
        <v>0</v>
      </c>
      <c r="X545" s="28">
        <v>-1</v>
      </c>
      <c r="Y545" s="27">
        <v>1</v>
      </c>
      <c r="Z545" s="28">
        <v>-1</v>
      </c>
      <c r="AA545" s="28">
        <v>-1</v>
      </c>
      <c r="AB545" s="27">
        <v>1</v>
      </c>
      <c r="AC545" s="25" t="s">
        <v>11594</v>
      </c>
      <c r="AD545" s="28" t="s">
        <v>6453</v>
      </c>
      <c r="AE545" s="25" t="s">
        <v>8662</v>
      </c>
      <c r="AF545" s="25" t="s">
        <v>11595</v>
      </c>
      <c r="AG545" s="28" t="s">
        <v>11596</v>
      </c>
      <c r="AH545" s="28" t="s">
        <v>6957</v>
      </c>
      <c r="AI545" s="28" t="s">
        <v>9136</v>
      </c>
      <c r="AJ545" s="28" t="s">
        <v>7575</v>
      </c>
      <c r="AK545" s="27" t="s">
        <v>11597</v>
      </c>
      <c r="AL545" s="25" t="s">
        <v>11598</v>
      </c>
      <c r="AM545" s="28" t="s">
        <v>7047</v>
      </c>
      <c r="AN545" s="27" t="s">
        <v>6412</v>
      </c>
      <c r="AO545" s="28" t="s">
        <v>11599</v>
      </c>
      <c r="AP545" s="28" t="s">
        <v>7836</v>
      </c>
      <c r="AQ545" s="27" t="s">
        <v>11600</v>
      </c>
    </row>
    <row r="546" spans="1:43" ht="13.5" customHeight="1">
      <c r="A546" s="25" t="s">
        <v>932</v>
      </c>
      <c r="B546" s="26" t="str">
        <f>HYPERLINK("http://flybase.org/reports/"&amp;VLOOKUP(Table3[[#This Row],[gene]],'Flybqse ID for link'!A:B,2,FALSE)&amp;".html",Table3[[#This Row],[gene]])</f>
        <v>CG7908</v>
      </c>
      <c r="C546" s="25">
        <v>5</v>
      </c>
      <c r="D546" s="25" t="str">
        <f>VLOOKUP(A546,'Flybase batch'!$A:$E,2,FALSE)</f>
        <v>Tace</v>
      </c>
      <c r="E546" s="25">
        <f>COUNTIF('Genes Expressed in larvae only'!A:A,Table3[[#This Row],[gene]])</f>
        <v>0</v>
      </c>
      <c r="F546" s="35" t="str">
        <f>VLOOKUP(A546,'Flybase batch'!$A:$E,3,FALSE)</f>
        <v>proteolysis membrane protein ectodomain proteolysis membrane protein ectodomain proteolysis</v>
      </c>
      <c r="G546" s="35" t="str">
        <f>VLOOKUP(A546,'Flybase batch'!$A:$E,4,FALSE)</f>
        <v>integral to membrane</v>
      </c>
      <c r="H546" s="35" t="s">
        <v>13714</v>
      </c>
      <c r="I546" s="35" t="e">
        <v>#N/A</v>
      </c>
      <c r="J546" s="35" t="s">
        <v>9</v>
      </c>
      <c r="K546" s="30" t="str">
        <f>VLOOKUP(A546,'SignalP unique values'!A:D,2,FALSE)</f>
        <v>N</v>
      </c>
      <c r="L546" s="30" t="str">
        <f>VLOOKUP(A546,'SignalP unique values'!A:D,3,FALSE)</f>
        <v>-</v>
      </c>
      <c r="M546" s="30" t="str">
        <f>VLOOKUP(A546,'SignalP unique values'!A:D,4,FALSE)</f>
        <v>-</v>
      </c>
      <c r="N546" s="26" t="s">
        <v>6305</v>
      </c>
      <c r="O546" s="27">
        <v>1</v>
      </c>
      <c r="P546" s="27">
        <v>1</v>
      </c>
      <c r="Q546" s="28">
        <v>-1</v>
      </c>
      <c r="R546" s="28">
        <v>-1</v>
      </c>
      <c r="S546" s="28">
        <v>-1</v>
      </c>
      <c r="T546" s="28">
        <v>-1</v>
      </c>
      <c r="U546" s="28">
        <v>-1</v>
      </c>
      <c r="V546" s="27">
        <v>1</v>
      </c>
      <c r="W546" s="28">
        <v>-1</v>
      </c>
      <c r="X546" s="28">
        <v>-1</v>
      </c>
      <c r="Y546" s="25">
        <v>0</v>
      </c>
      <c r="Z546" s="27">
        <v>1</v>
      </c>
      <c r="AA546" s="28">
        <v>-1</v>
      </c>
      <c r="AB546" s="28">
        <v>-1</v>
      </c>
      <c r="AC546" s="25" t="s">
        <v>12326</v>
      </c>
      <c r="AD546" s="27" t="s">
        <v>12327</v>
      </c>
      <c r="AE546" s="27" t="s">
        <v>12328</v>
      </c>
      <c r="AF546" s="28" t="s">
        <v>6558</v>
      </c>
      <c r="AG546" s="28" t="s">
        <v>6558</v>
      </c>
      <c r="AH546" s="28" t="s">
        <v>6586</v>
      </c>
      <c r="AI546" s="28" t="s">
        <v>7942</v>
      </c>
      <c r="AJ546" s="28" t="s">
        <v>6558</v>
      </c>
      <c r="AK546" s="27" t="s">
        <v>12329</v>
      </c>
      <c r="AL546" s="28" t="s">
        <v>8358</v>
      </c>
      <c r="AM546" s="28" t="s">
        <v>7018</v>
      </c>
      <c r="AN546" s="25" t="s">
        <v>12330</v>
      </c>
      <c r="AO546" s="27" t="s">
        <v>12331</v>
      </c>
      <c r="AP546" s="28" t="s">
        <v>6469</v>
      </c>
      <c r="AQ546" s="28" t="s">
        <v>6562</v>
      </c>
    </row>
    <row r="547" spans="1:43" ht="13.5" customHeight="1">
      <c r="A547" s="25" t="s">
        <v>374</v>
      </c>
      <c r="B547" s="26" t="str">
        <f>HYPERLINK("http://flybase.org/reports/"&amp;VLOOKUP(Table3[[#This Row],[gene]],'Flybqse ID for link'!A:B,2,FALSE)&amp;".html",Table3[[#This Row],[gene]])</f>
        <v>CG3620</v>
      </c>
      <c r="C547" s="25">
        <v>5</v>
      </c>
      <c r="D547" s="25" t="str">
        <f>VLOOKUP(A547,'Flybase batch'!$A:$E,2,FALSE)</f>
        <v>no receptor potential A</v>
      </c>
      <c r="E547" s="25">
        <f>COUNTIF('Genes Expressed in larvae only'!A:A,Table3[[#This Row],[gene]])</f>
        <v>0</v>
      </c>
      <c r="F547" s="35" t="str">
        <f>VLOOKUP(A547,'Flybase batch'!$A:$E,3,FALSE)</f>
        <v>sensory perception of smell diacylglycerol biosynthetic process phospholipid metabolic process calcium-mediated signaling phospholipid biosynthetic process phototransduction entrainment of circadian clock elevation of cytosolic calcium ion concentration involved in phospholipase C-activating G-protein coupled signaling pathway light-induced release of internally sequestered calcium ion phototransduction adult locomotory behavior phototransduction negative regulation of compound eye retinal cell programmed cell death deactivation of rhodopsin mediated signaling mucosal immune response photoreceptor cell maintenance phosphatidylinositol metabolic process thermotaxis detection of chemical stimulus involved in sensory perception of bitter taste intracellular signal transduction rhodopsin mediated signaling pathway</v>
      </c>
      <c r="G547" s="35" t="str">
        <f>VLOOKUP(A547,'Flybase batch'!$A:$E,4,FALSE)</f>
        <v>rhabdomere inaD signaling complex inaD signaling complex</v>
      </c>
      <c r="H547" s="35" t="s">
        <v>13652</v>
      </c>
      <c r="I547" s="35" t="e">
        <v>#N/A</v>
      </c>
      <c r="J547" s="35" t="s">
        <v>9</v>
      </c>
      <c r="K547" s="30" t="str">
        <f>VLOOKUP(A547,'SignalP unique values'!A:D,2,FALSE)</f>
        <v>N</v>
      </c>
      <c r="L547" s="30" t="str">
        <f>VLOOKUP(A547,'SignalP unique values'!A:D,3,FALSE)</f>
        <v>-</v>
      </c>
      <c r="M547" s="30" t="str">
        <f>VLOOKUP(A547,'SignalP unique values'!A:D,4,FALSE)</f>
        <v>-</v>
      </c>
      <c r="N547" s="26" t="s">
        <v>6221</v>
      </c>
      <c r="O547" s="27">
        <v>1</v>
      </c>
      <c r="P547" s="27">
        <v>1</v>
      </c>
      <c r="Q547" s="27">
        <v>1</v>
      </c>
      <c r="R547" s="28">
        <v>-1</v>
      </c>
      <c r="S547" s="25">
        <v>0</v>
      </c>
      <c r="T547" s="28">
        <v>-1</v>
      </c>
      <c r="U547" s="25">
        <v>0</v>
      </c>
      <c r="V547" s="28">
        <v>-1</v>
      </c>
      <c r="W547" s="28">
        <v>-1</v>
      </c>
      <c r="X547" s="28">
        <v>-1</v>
      </c>
      <c r="Y547" s="28">
        <v>-1</v>
      </c>
      <c r="Z547" s="27">
        <v>1</v>
      </c>
      <c r="AA547" s="28">
        <v>-1</v>
      </c>
      <c r="AB547" s="25">
        <v>0</v>
      </c>
      <c r="AC547" s="25" t="s">
        <v>10340</v>
      </c>
      <c r="AD547" s="27" t="s">
        <v>10341</v>
      </c>
      <c r="AE547" s="27" t="s">
        <v>10342</v>
      </c>
      <c r="AF547" s="27" t="s">
        <v>10343</v>
      </c>
      <c r="AG547" s="28" t="s">
        <v>10344</v>
      </c>
      <c r="AH547" s="25" t="s">
        <v>10345</v>
      </c>
      <c r="AI547" s="28" t="s">
        <v>10346</v>
      </c>
      <c r="AJ547" s="25" t="s">
        <v>10347</v>
      </c>
      <c r="AK547" s="28" t="s">
        <v>10348</v>
      </c>
      <c r="AL547" s="28" t="s">
        <v>10349</v>
      </c>
      <c r="AM547" s="28" t="s">
        <v>10350</v>
      </c>
      <c r="AN547" s="28" t="s">
        <v>10351</v>
      </c>
      <c r="AO547" s="27" t="s">
        <v>10352</v>
      </c>
      <c r="AP547" s="28" t="s">
        <v>10353</v>
      </c>
      <c r="AQ547" s="25" t="s">
        <v>10354</v>
      </c>
    </row>
    <row r="548" spans="1:43" ht="13.5" customHeight="1">
      <c r="A548" s="25" t="s">
        <v>875</v>
      </c>
      <c r="B548" s="26" t="str">
        <f>HYPERLINK("http://flybase.org/reports/"&amp;VLOOKUP(Table3[[#This Row],[gene]],'Flybqse ID for link'!A:B,2,FALSE)&amp;".html",Table3[[#This Row],[gene]])</f>
        <v>CG4852</v>
      </c>
      <c r="C548" s="25">
        <v>5</v>
      </c>
      <c r="D548" s="25" t="str">
        <f>VLOOKUP(A548,'Flybase batch'!$A:$E,2,FALSE)</f>
        <v>severas</v>
      </c>
      <c r="E548" s="25">
        <f>COUNTIF('Genes Expressed in larvae only'!A:A,Table3[[#This Row],[gene]])</f>
        <v>0</v>
      </c>
      <c r="F548" s="35" t="str">
        <f>VLOOKUP(A548,'Flybase batch'!$A:$E,3,FALSE)</f>
        <v>proteolysis</v>
      </c>
      <c r="G548" s="35" t="str">
        <f>VLOOKUP(A548,'Flybase batch'!$A:$E,4,FALSE)</f>
        <v>integral to endoplasmic reticulum membrane membrane</v>
      </c>
      <c r="H548" s="35" t="s">
        <v>13678</v>
      </c>
      <c r="I548" s="35" t="e">
        <v>#N/A</v>
      </c>
      <c r="J548" s="35" t="s">
        <v>9</v>
      </c>
      <c r="K548" s="30" t="str">
        <f>VLOOKUP(A548,'SignalP unique values'!A:D,2,FALSE)</f>
        <v>N</v>
      </c>
      <c r="L548" s="30" t="str">
        <f>VLOOKUP(A548,'SignalP unique values'!A:D,3,FALSE)</f>
        <v>-</v>
      </c>
      <c r="M548" s="30" t="str">
        <f>VLOOKUP(A548,'SignalP unique values'!A:D,4,FALSE)</f>
        <v>-</v>
      </c>
      <c r="N548" s="26" t="s">
        <v>5770</v>
      </c>
      <c r="O548" s="25">
        <v>0</v>
      </c>
      <c r="P548" s="28">
        <v>-1</v>
      </c>
      <c r="Q548" s="25">
        <v>0</v>
      </c>
      <c r="R548" s="27">
        <v>1</v>
      </c>
      <c r="S548" s="25">
        <v>0</v>
      </c>
      <c r="T548" s="27">
        <v>1</v>
      </c>
      <c r="U548" s="27">
        <v>1</v>
      </c>
      <c r="V548" s="25">
        <v>0</v>
      </c>
      <c r="W548" s="27">
        <v>1</v>
      </c>
      <c r="X548" s="27">
        <v>1</v>
      </c>
      <c r="Y548" s="27">
        <v>1</v>
      </c>
      <c r="Z548" s="25">
        <v>0</v>
      </c>
      <c r="AA548" s="28">
        <v>-1</v>
      </c>
      <c r="AB548" s="27">
        <v>1</v>
      </c>
      <c r="AC548" s="25" t="s">
        <v>10999</v>
      </c>
      <c r="AD548" s="25" t="s">
        <v>11000</v>
      </c>
      <c r="AE548" s="28" t="s">
        <v>11001</v>
      </c>
      <c r="AF548" s="25" t="s">
        <v>11002</v>
      </c>
      <c r="AG548" s="27" t="s">
        <v>11003</v>
      </c>
      <c r="AH548" s="25" t="s">
        <v>10367</v>
      </c>
      <c r="AI548" s="27" t="s">
        <v>11004</v>
      </c>
      <c r="AJ548" s="27" t="s">
        <v>11005</v>
      </c>
      <c r="AK548" s="25" t="s">
        <v>11006</v>
      </c>
      <c r="AL548" s="27" t="s">
        <v>11007</v>
      </c>
      <c r="AM548" s="27" t="s">
        <v>11008</v>
      </c>
      <c r="AN548" s="27" t="s">
        <v>11009</v>
      </c>
      <c r="AO548" s="25" t="s">
        <v>11010</v>
      </c>
      <c r="AP548" s="28" t="s">
        <v>11011</v>
      </c>
      <c r="AQ548" s="27" t="s">
        <v>11012</v>
      </c>
    </row>
    <row r="549" spans="1:43" ht="13.5" customHeight="1">
      <c r="A549" s="25" t="s">
        <v>1114</v>
      </c>
      <c r="B549" s="26" t="str">
        <f>HYPERLINK("http://flybase.org/reports/"&amp;VLOOKUP(Table3[[#This Row],[gene]],'Flybqse ID for link'!A:B,2,FALSE)&amp;".html",Table3[[#This Row],[gene]])</f>
        <v>CG1697</v>
      </c>
      <c r="C549" s="25">
        <v>5</v>
      </c>
      <c r="D549" s="25" t="str">
        <f>VLOOKUP(A549,'Flybase batch'!$A:$E,2,FALSE)</f>
        <v>rhomboid-4</v>
      </c>
      <c r="E549" s="25">
        <f>COUNTIF('Genes Expressed in larvae only'!A:A,Table3[[#This Row],[gene]])</f>
        <v>0</v>
      </c>
      <c r="F549" s="35" t="str">
        <f>VLOOKUP(A549,'Flybase batch'!$A:$E,3,FALSE)</f>
        <v>proteolysis</v>
      </c>
      <c r="G549" s="35" t="str">
        <f>VLOOKUP(A549,'Flybase batch'!$A:$E,4,FALSE)</f>
        <v>plasma membrane integral to membrane integral to membrane</v>
      </c>
      <c r="H549" s="35" t="s">
        <v>13601</v>
      </c>
      <c r="I549" s="35" t="e">
        <v>#N/A</v>
      </c>
      <c r="J549" s="35" t="s">
        <v>9</v>
      </c>
      <c r="K549" s="30" t="str">
        <f>VLOOKUP(A549,'SignalP unique values'!A:D,2,FALSE)</f>
        <v>N</v>
      </c>
      <c r="L549" s="30" t="str">
        <f>VLOOKUP(A549,'SignalP unique values'!A:D,3,FALSE)</f>
        <v>-</v>
      </c>
      <c r="M549" s="30" t="str">
        <f>VLOOKUP(A549,'SignalP unique values'!A:D,4,FALSE)</f>
        <v>-</v>
      </c>
      <c r="N549" s="26" t="s">
        <v>5763</v>
      </c>
      <c r="O549" s="28">
        <v>-1</v>
      </c>
      <c r="P549" s="28">
        <v>-1</v>
      </c>
      <c r="Q549" s="27">
        <v>1</v>
      </c>
      <c r="R549" s="27">
        <v>1</v>
      </c>
      <c r="S549" s="27">
        <v>1</v>
      </c>
      <c r="T549" s="27">
        <v>1</v>
      </c>
      <c r="U549" s="27">
        <v>1</v>
      </c>
      <c r="V549" s="28">
        <v>-1</v>
      </c>
      <c r="W549" s="25">
        <v>0</v>
      </c>
      <c r="X549" s="27">
        <v>1</v>
      </c>
      <c r="Y549" s="25">
        <v>0</v>
      </c>
      <c r="Z549" s="28">
        <v>-1</v>
      </c>
      <c r="AA549" s="25">
        <v>0</v>
      </c>
      <c r="AB549" s="25">
        <v>0</v>
      </c>
      <c r="AC549" s="25" t="s">
        <v>8543</v>
      </c>
      <c r="AD549" s="28" t="s">
        <v>8544</v>
      </c>
      <c r="AE549" s="28" t="s">
        <v>8545</v>
      </c>
      <c r="AF549" s="27" t="s">
        <v>8546</v>
      </c>
      <c r="AG549" s="27" t="s">
        <v>8547</v>
      </c>
      <c r="AH549" s="27" t="s">
        <v>8548</v>
      </c>
      <c r="AI549" s="27" t="s">
        <v>8549</v>
      </c>
      <c r="AJ549" s="27" t="s">
        <v>8550</v>
      </c>
      <c r="AK549" s="28" t="s">
        <v>8551</v>
      </c>
      <c r="AL549" s="25" t="s">
        <v>8552</v>
      </c>
      <c r="AM549" s="27" t="s">
        <v>8553</v>
      </c>
      <c r="AN549" s="25" t="s">
        <v>8554</v>
      </c>
      <c r="AO549" s="28" t="s">
        <v>8555</v>
      </c>
      <c r="AP549" s="25" t="s">
        <v>8556</v>
      </c>
      <c r="AQ549" s="25" t="s">
        <v>8557</v>
      </c>
    </row>
    <row r="550" spans="1:43" ht="13.5" customHeight="1">
      <c r="A550" s="25" t="s">
        <v>1031</v>
      </c>
      <c r="B550" s="26" t="str">
        <f>HYPERLINK("http://flybase.org/reports/"&amp;VLOOKUP(Table3[[#This Row],[gene]],'Flybqse ID for link'!A:B,2,FALSE)&amp;".html",Table3[[#This Row],[gene]])</f>
        <v>CG11836</v>
      </c>
      <c r="C550" s="25">
        <v>5</v>
      </c>
      <c r="D550" s="25" t="str">
        <f>VLOOKUP(A550,'Flybase batch'!$A:$E,2,FALSE)</f>
        <v>-</v>
      </c>
      <c r="E550" s="25">
        <f>COUNTIF('Genes Expressed in larvae only'!A:A,Table3[[#This Row],[gene]])</f>
        <v>0</v>
      </c>
      <c r="F550" s="35" t="str">
        <f>VLOOKUP(A550,'Flybase batch'!$A:$E,3,FALSE)</f>
        <v>proteolysis</v>
      </c>
      <c r="G550" s="35" t="str">
        <f>VLOOKUP(A550,'Flybase batch'!$A:$E,4,FALSE)</f>
        <v>-</v>
      </c>
      <c r="H550" s="35" t="s">
        <v>13531</v>
      </c>
      <c r="I550" s="35" t="s">
        <v>15321</v>
      </c>
      <c r="J550" s="35" t="s">
        <v>13842</v>
      </c>
      <c r="K550" s="30" t="str">
        <f>VLOOKUP(A550,'SignalP unique values'!A:D,2,FALSE)</f>
        <v>N</v>
      </c>
      <c r="L550" s="30" t="str">
        <f>VLOOKUP(A550,'SignalP unique values'!A:D,3,FALSE)</f>
        <v>-</v>
      </c>
      <c r="M550" s="30" t="str">
        <f>VLOOKUP(A550,'SignalP unique values'!A:D,4,FALSE)</f>
        <v>-</v>
      </c>
      <c r="N550" s="26" t="s">
        <v>5745</v>
      </c>
      <c r="O550" s="28">
        <v>-1</v>
      </c>
      <c r="P550" s="28">
        <v>-1</v>
      </c>
      <c r="Q550" s="28">
        <v>-1</v>
      </c>
      <c r="R550" s="28">
        <v>-1</v>
      </c>
      <c r="S550" s="28">
        <v>-1</v>
      </c>
      <c r="T550" s="28">
        <v>-1</v>
      </c>
      <c r="U550" s="27">
        <v>1</v>
      </c>
      <c r="V550" s="28">
        <v>-1</v>
      </c>
      <c r="W550" s="28">
        <v>-1</v>
      </c>
      <c r="X550" s="28">
        <v>-1</v>
      </c>
      <c r="Y550" s="28">
        <v>-1</v>
      </c>
      <c r="Z550" s="28">
        <v>-1</v>
      </c>
      <c r="AA550" s="28">
        <v>-1</v>
      </c>
      <c r="AB550" s="27">
        <v>1</v>
      </c>
      <c r="AC550" s="25" t="s">
        <v>7337</v>
      </c>
      <c r="AD550" s="28" t="s">
        <v>7338</v>
      </c>
      <c r="AE550" s="28" t="s">
        <v>7339</v>
      </c>
      <c r="AF550" s="28" t="s">
        <v>7340</v>
      </c>
      <c r="AG550" s="28" t="s">
        <v>7341</v>
      </c>
      <c r="AH550" s="28" t="s">
        <v>7342</v>
      </c>
      <c r="AI550" s="28" t="s">
        <v>7343</v>
      </c>
      <c r="AJ550" s="27" t="s">
        <v>7344</v>
      </c>
      <c r="AK550" s="28" t="s">
        <v>7345</v>
      </c>
      <c r="AL550" s="28" t="s">
        <v>7346</v>
      </c>
      <c r="AM550" s="28" t="s">
        <v>7347</v>
      </c>
      <c r="AN550" s="28" t="s">
        <v>7348</v>
      </c>
      <c r="AO550" s="28" t="s">
        <v>7349</v>
      </c>
      <c r="AP550" s="28" t="s">
        <v>7350</v>
      </c>
      <c r="AQ550" s="27" t="s">
        <v>7351</v>
      </c>
    </row>
    <row r="551" spans="1:43" ht="13.5" customHeight="1">
      <c r="A551" s="25" t="s">
        <v>968</v>
      </c>
      <c r="B551" s="26" t="str">
        <f>HYPERLINK("http://flybase.org/reports/"&amp;VLOOKUP(Table3[[#This Row],[gene]],'Flybqse ID for link'!A:B,2,FALSE)&amp;".html",Table3[[#This Row],[gene]])</f>
        <v>CG9761</v>
      </c>
      <c r="C551" s="25">
        <v>5</v>
      </c>
      <c r="D551" s="25" t="str">
        <f>VLOOKUP(A551,'Flybase batch'!$A:$E,2,FALSE)</f>
        <v>Neprilysin 2</v>
      </c>
      <c r="E551" s="25">
        <f>COUNTIF('Genes Expressed in larvae only'!A:A,Table3[[#This Row],[gene]])</f>
        <v>0</v>
      </c>
      <c r="F551" s="35" t="str">
        <f>VLOOKUP(A551,'Flybase batch'!$A:$E,3,FALSE)</f>
        <v>proteolysis</v>
      </c>
      <c r="G551" s="35" t="str">
        <f>VLOOKUP(A551,'Flybase batch'!$A:$E,4,FALSE)</f>
        <v>extracellular space</v>
      </c>
      <c r="H551" s="35" t="s">
        <v>13737</v>
      </c>
      <c r="I551" s="35" t="e">
        <v>#N/A</v>
      </c>
      <c r="J551" s="35" t="s">
        <v>9</v>
      </c>
      <c r="K551" s="30" t="str">
        <f>VLOOKUP(A551,'SignalP unique values'!A:D,2,FALSE)</f>
        <v>N</v>
      </c>
      <c r="L551" s="30" t="str">
        <f>VLOOKUP(A551,'SignalP unique values'!A:D,3,FALSE)</f>
        <v>-</v>
      </c>
      <c r="M551" s="30" t="str">
        <f>VLOOKUP(A551,'SignalP unique values'!A:D,4,FALSE)</f>
        <v>-</v>
      </c>
      <c r="N551" s="26" t="s">
        <v>5822</v>
      </c>
      <c r="O551" s="25">
        <v>0</v>
      </c>
      <c r="P551" s="27">
        <v>1</v>
      </c>
      <c r="Q551" s="25">
        <v>0</v>
      </c>
      <c r="R551" s="28">
        <v>-1</v>
      </c>
      <c r="S551" s="27">
        <v>1</v>
      </c>
      <c r="T551" s="27">
        <v>1</v>
      </c>
      <c r="U551" s="25">
        <v>0</v>
      </c>
      <c r="V551" s="25">
        <v>0</v>
      </c>
      <c r="W551" s="28">
        <v>-1</v>
      </c>
      <c r="X551" s="27">
        <v>1</v>
      </c>
      <c r="Y551" s="25">
        <v>0</v>
      </c>
      <c r="Z551" s="27">
        <v>1</v>
      </c>
      <c r="AA551" s="25">
        <v>0</v>
      </c>
      <c r="AB551" s="27">
        <v>1</v>
      </c>
      <c r="AC551" s="25" t="s">
        <v>13077</v>
      </c>
      <c r="AD551" s="25" t="s">
        <v>13078</v>
      </c>
      <c r="AE551" s="27" t="s">
        <v>13079</v>
      </c>
      <c r="AF551" s="25" t="s">
        <v>13080</v>
      </c>
      <c r="AG551" s="28" t="s">
        <v>11272</v>
      </c>
      <c r="AH551" s="27" t="s">
        <v>13081</v>
      </c>
      <c r="AI551" s="27" t="s">
        <v>13082</v>
      </c>
      <c r="AJ551" s="25" t="s">
        <v>13083</v>
      </c>
      <c r="AK551" s="25" t="s">
        <v>13084</v>
      </c>
      <c r="AL551" s="28" t="s">
        <v>13085</v>
      </c>
      <c r="AM551" s="27" t="s">
        <v>13086</v>
      </c>
      <c r="AN551" s="25" t="s">
        <v>13087</v>
      </c>
      <c r="AO551" s="27" t="s">
        <v>13088</v>
      </c>
      <c r="AP551" s="25" t="s">
        <v>13089</v>
      </c>
      <c r="AQ551" s="27" t="s">
        <v>13090</v>
      </c>
    </row>
    <row r="552" spans="1:43" ht="13.5" customHeight="1">
      <c r="A552" s="25" t="s">
        <v>748</v>
      </c>
      <c r="B552" s="26" t="str">
        <f>HYPERLINK("http://flybase.org/reports/"&amp;VLOOKUP(Table3[[#This Row],[gene]],'Flybqse ID for link'!A:B,2,FALSE)&amp;".html",Table3[[#This Row],[gene]])</f>
        <v>CG8091</v>
      </c>
      <c r="C552" s="25">
        <v>5</v>
      </c>
      <c r="D552" s="25" t="str">
        <f>VLOOKUP(A552,'Flybase batch'!$A:$E,2,FALSE)</f>
        <v>Nedd2-like caspase</v>
      </c>
      <c r="E552" s="25">
        <f>COUNTIF('Genes Expressed in larvae only'!A:A,Table3[[#This Row],[gene]])</f>
        <v>0</v>
      </c>
      <c r="F552" s="35" t="str">
        <f>VLOOKUP(A552,'Flybase batch'!$A:$E,3,FALSE)</f>
        <v>head involution apoptotic process hemocyte development compound eye development central nervous system development autophagic cell death salivary gland cell autophagic cell death induction of programmed cell death by hormones apoptotic process embryonic development via the syncytial blastoderm embryonic development via the syncytial blastoderm regulation of retinal cell programmed cell death apoptotic process sperm individualization sensory organ development metamorphosis determination of adult lifespan protein autoprocessing zymogen activation activation of cysteine-type endopeptidase activity involved in apoptotic process apoptotic process positive regulation of compound eye retinal cell programmed cell death salivary gland histolysis developmental programmed cell death programmed cell death neuron remodeling dendrite morphogenesis apoptotic process regulation of cell death proteolysis nurse cell apoptotic process negative regulation of cell proliferation</v>
      </c>
      <c r="G552" s="35" t="str">
        <f>VLOOKUP(A552,'Flybase batch'!$A:$E,4,FALSE)</f>
        <v>mitochondrion cytoplasm</v>
      </c>
      <c r="H552" s="35" t="s">
        <v>13717</v>
      </c>
      <c r="I552" s="35" t="e">
        <v>#N/A</v>
      </c>
      <c r="J552" s="35" t="s">
        <v>9</v>
      </c>
      <c r="K552" s="30" t="str">
        <f>VLOOKUP(A552,'SignalP unique values'!A:D,2,FALSE)</f>
        <v>N</v>
      </c>
      <c r="L552" s="30" t="str">
        <f>VLOOKUP(A552,'SignalP unique values'!A:D,3,FALSE)</f>
        <v>-</v>
      </c>
      <c r="M552" s="30" t="str">
        <f>VLOOKUP(A552,'SignalP unique values'!A:D,4,FALSE)</f>
        <v>-</v>
      </c>
      <c r="N552" s="26" t="s">
        <v>6399</v>
      </c>
      <c r="O552" s="28">
        <v>-1</v>
      </c>
      <c r="P552" s="28">
        <v>-1</v>
      </c>
      <c r="Q552" s="28">
        <v>-1</v>
      </c>
      <c r="R552" s="28">
        <v>-1</v>
      </c>
      <c r="S552" s="28">
        <v>-1</v>
      </c>
      <c r="T552" s="28">
        <v>-1</v>
      </c>
      <c r="U552" s="27">
        <v>1</v>
      </c>
      <c r="V552" s="28">
        <v>-1</v>
      </c>
      <c r="W552" s="28">
        <v>-1</v>
      </c>
      <c r="X552" s="25">
        <v>0</v>
      </c>
      <c r="Y552" s="28">
        <v>-1</v>
      </c>
      <c r="Z552" s="28">
        <v>-1</v>
      </c>
      <c r="AA552" s="28">
        <v>-1</v>
      </c>
      <c r="AB552" s="28">
        <v>-1</v>
      </c>
      <c r="AC552" s="25" t="s">
        <v>12365</v>
      </c>
      <c r="AD552" s="28" t="s">
        <v>12366</v>
      </c>
      <c r="AE552" s="28" t="s">
        <v>9764</v>
      </c>
      <c r="AF552" s="28" t="s">
        <v>12367</v>
      </c>
      <c r="AG552" s="28" t="s">
        <v>12368</v>
      </c>
      <c r="AH552" s="28" t="s">
        <v>12369</v>
      </c>
      <c r="AI552" s="28" t="s">
        <v>12370</v>
      </c>
      <c r="AJ552" s="27" t="s">
        <v>12371</v>
      </c>
      <c r="AK552" s="28" t="s">
        <v>12372</v>
      </c>
      <c r="AL552" s="28" t="s">
        <v>12373</v>
      </c>
      <c r="AM552" s="25" t="s">
        <v>12374</v>
      </c>
      <c r="AN552" s="28" t="s">
        <v>12375</v>
      </c>
      <c r="AO552" s="28" t="s">
        <v>12376</v>
      </c>
      <c r="AP552" s="28" t="s">
        <v>12377</v>
      </c>
      <c r="AQ552" s="28" t="s">
        <v>12378</v>
      </c>
    </row>
    <row r="553" spans="1:43" ht="13.5" customHeight="1">
      <c r="A553" s="25" t="s">
        <v>562</v>
      </c>
      <c r="B553" s="26" t="str">
        <f>HYPERLINK("http://flybase.org/reports/"&amp;VLOOKUP(Table3[[#This Row],[gene]],'Flybqse ID for link'!A:B,2,FALSE)&amp;".html",Table3[[#This Row],[gene]])</f>
        <v>CG8773</v>
      </c>
      <c r="C553" s="25">
        <v>5</v>
      </c>
      <c r="D553" s="25" t="str">
        <f>VLOOKUP(A553,'Flybase batch'!$A:$E,2,FALSE)</f>
        <v>-</v>
      </c>
      <c r="E553" s="25">
        <f>COUNTIF('Genes Expressed in larvae only'!A:A,Table3[[#This Row],[gene]])</f>
        <v>0</v>
      </c>
      <c r="F553" s="35" t="str">
        <f>VLOOKUP(A553,'Flybase batch'!$A:$E,3,FALSE)</f>
        <v>dsRNA transport proteolysis</v>
      </c>
      <c r="G553" s="35" t="str">
        <f>VLOOKUP(A553,'Flybase batch'!$A:$E,4,FALSE)</f>
        <v>-</v>
      </c>
      <c r="H553" s="35" t="s">
        <v>13571</v>
      </c>
      <c r="I553" s="35" t="s">
        <v>15310</v>
      </c>
      <c r="J553" s="35" t="s">
        <v>9</v>
      </c>
      <c r="K553" s="30" t="str">
        <f>VLOOKUP(A553,'SignalP unique values'!A:D,2,FALSE)</f>
        <v>N</v>
      </c>
      <c r="L553" s="30" t="str">
        <f>VLOOKUP(A553,'SignalP unique values'!A:D,3,FALSE)</f>
        <v>-</v>
      </c>
      <c r="M553" s="30" t="str">
        <f>VLOOKUP(A553,'SignalP unique values'!A:D,4,FALSE)</f>
        <v>-</v>
      </c>
      <c r="N553" s="26" t="s">
        <v>6187</v>
      </c>
      <c r="O553" s="28">
        <v>-1</v>
      </c>
      <c r="P553" s="28">
        <v>-1</v>
      </c>
      <c r="Q553" s="28">
        <v>-1</v>
      </c>
      <c r="R553" s="27">
        <v>1</v>
      </c>
      <c r="S553" s="27">
        <v>1</v>
      </c>
      <c r="T553" s="25">
        <v>0</v>
      </c>
      <c r="U553" s="28">
        <v>-1</v>
      </c>
      <c r="V553" s="28">
        <v>-1</v>
      </c>
      <c r="W553" s="28">
        <v>-1</v>
      </c>
      <c r="X553" s="25">
        <v>0</v>
      </c>
      <c r="Y553" s="28">
        <v>-1</v>
      </c>
      <c r="Z553" s="28">
        <v>-1</v>
      </c>
      <c r="AA553" s="28">
        <v>-1</v>
      </c>
      <c r="AB553" s="28">
        <v>-1</v>
      </c>
      <c r="AC553" s="25" t="s">
        <v>12633</v>
      </c>
      <c r="AD553" s="28" t="s">
        <v>6926</v>
      </c>
      <c r="AE553" s="28" t="s">
        <v>7774</v>
      </c>
      <c r="AF553" s="28" t="s">
        <v>6596</v>
      </c>
      <c r="AG553" s="27" t="s">
        <v>12634</v>
      </c>
      <c r="AH553" s="27" t="s">
        <v>12635</v>
      </c>
      <c r="AI553" s="25" t="s">
        <v>12636</v>
      </c>
      <c r="AJ553" s="28" t="s">
        <v>7566</v>
      </c>
      <c r="AK553" s="28" t="s">
        <v>7557</v>
      </c>
      <c r="AL553" s="28" t="s">
        <v>7221</v>
      </c>
      <c r="AM553" s="25" t="s">
        <v>12637</v>
      </c>
      <c r="AN553" s="28" t="s">
        <v>7885</v>
      </c>
      <c r="AO553" s="28" t="s">
        <v>6724</v>
      </c>
      <c r="AP553" s="28" t="s">
        <v>7580</v>
      </c>
      <c r="AQ553" s="28" t="s">
        <v>12638</v>
      </c>
    </row>
    <row r="554" spans="1:43" ht="13.5" customHeight="1">
      <c r="A554" s="25" t="s">
        <v>124</v>
      </c>
      <c r="B554" s="26" t="str">
        <f>HYPERLINK("http://flybase.org/reports/"&amp;VLOOKUP(Table3[[#This Row],[gene]],'Flybqse ID for link'!A:B,2,FALSE)&amp;".html",Table3[[#This Row],[gene]])</f>
        <v>CG33080</v>
      </c>
      <c r="C554" s="25">
        <v>5</v>
      </c>
      <c r="D554" s="25" t="str">
        <f>VLOOKUP(A554,'Flybase batch'!$A:$E,2,FALSE)</f>
        <v>-</v>
      </c>
      <c r="E554" s="25">
        <f>COUNTIF('Genes Expressed in larvae only'!A:A,Table3[[#This Row],[gene]])</f>
        <v>0</v>
      </c>
      <c r="F554" s="35" t="str">
        <f>VLOOKUP(A554,'Flybase batch'!$A:$E,3,FALSE)</f>
        <v>carbohydrate metabolic process</v>
      </c>
      <c r="G554" s="35" t="str">
        <f>VLOOKUP(A554,'Flybase batch'!$A:$E,4,FALSE)</f>
        <v>glucosidase II complex</v>
      </c>
      <c r="H554" s="35" t="s">
        <v>13570</v>
      </c>
      <c r="I554" s="35" t="s">
        <v>15306</v>
      </c>
      <c r="J554" s="35" t="s">
        <v>9</v>
      </c>
      <c r="K554" s="30" t="str">
        <f>VLOOKUP(A554,'SignalP unique values'!A:D,2,FALSE)</f>
        <v>N</v>
      </c>
      <c r="L554" s="30" t="str">
        <f>VLOOKUP(A554,'SignalP unique values'!A:D,3,FALSE)</f>
        <v>-</v>
      </c>
      <c r="M554" s="30" t="str">
        <f>VLOOKUP(A554,'SignalP unique values'!A:D,4,FALSE)</f>
        <v>-</v>
      </c>
      <c r="N554" s="26" t="s">
        <v>6074</v>
      </c>
      <c r="O554" s="25">
        <v>0</v>
      </c>
      <c r="P554" s="27">
        <v>1</v>
      </c>
      <c r="Q554" s="28">
        <v>-1</v>
      </c>
      <c r="R554" s="27">
        <v>1</v>
      </c>
      <c r="S554" s="27">
        <v>1</v>
      </c>
      <c r="T554" s="27">
        <v>1</v>
      </c>
      <c r="U554" s="28">
        <v>-1</v>
      </c>
      <c r="V554" s="28">
        <v>-1</v>
      </c>
      <c r="W554" s="28">
        <v>-1</v>
      </c>
      <c r="X554" s="27">
        <v>1</v>
      </c>
      <c r="Y554" s="28">
        <v>-1</v>
      </c>
      <c r="Z554" s="27">
        <v>1</v>
      </c>
      <c r="AA554" s="27">
        <v>1</v>
      </c>
      <c r="AB554" s="27">
        <v>1</v>
      </c>
      <c r="AC554" s="25" t="s">
        <v>9998</v>
      </c>
      <c r="AD554" s="25" t="s">
        <v>9999</v>
      </c>
      <c r="AE554" s="27" t="s">
        <v>10000</v>
      </c>
      <c r="AF554" s="28" t="s">
        <v>10001</v>
      </c>
      <c r="AG554" s="27" t="s">
        <v>10002</v>
      </c>
      <c r="AH554" s="27" t="s">
        <v>10003</v>
      </c>
      <c r="AI554" s="27" t="s">
        <v>10004</v>
      </c>
      <c r="AJ554" s="28" t="s">
        <v>10005</v>
      </c>
      <c r="AK554" s="28" t="s">
        <v>9278</v>
      </c>
      <c r="AL554" s="28" t="s">
        <v>10006</v>
      </c>
      <c r="AM554" s="27" t="s">
        <v>10007</v>
      </c>
      <c r="AN554" s="28" t="s">
        <v>10008</v>
      </c>
      <c r="AO554" s="27" t="s">
        <v>10009</v>
      </c>
      <c r="AP554" s="27" t="s">
        <v>10010</v>
      </c>
      <c r="AQ554" s="27" t="s">
        <v>10011</v>
      </c>
    </row>
    <row r="555" spans="1:43" ht="13.5" customHeight="1">
      <c r="A555" s="25" t="s">
        <v>1510</v>
      </c>
      <c r="B555" s="26" t="str">
        <f>HYPERLINK("http://flybase.org/reports/"&amp;VLOOKUP(Table3[[#This Row],[gene]],'Flybqse ID for link'!A:B,2,FALSE)&amp;".html",Table3[[#This Row],[gene]])</f>
        <v>CG8972</v>
      </c>
      <c r="C555" s="25">
        <v>5</v>
      </c>
      <c r="D555" s="25" t="str">
        <f>VLOOKUP(A555,'Flybase batch'!$A:$E,2,FALSE)</f>
        <v>rhomboid-7</v>
      </c>
      <c r="E555" s="25">
        <f>COUNTIF('Genes Expressed in larvae only'!A:A,Table3[[#This Row],[gene]])</f>
        <v>0</v>
      </c>
      <c r="F555" s="35" t="str">
        <f>VLOOKUP(A555,'Flybase batch'!$A:$E,3,FALSE)</f>
        <v>mitochondrial fusion proteolysis</v>
      </c>
      <c r="G555" s="35" t="str">
        <f>VLOOKUP(A555,'Flybase batch'!$A:$E,4,FALSE)</f>
        <v>integral to membrane</v>
      </c>
      <c r="H555" s="35" t="s">
        <v>13530</v>
      </c>
      <c r="I555" s="35" t="s">
        <v>15321</v>
      </c>
      <c r="J555" s="35" t="s">
        <v>9</v>
      </c>
      <c r="K555" s="30" t="str">
        <f>VLOOKUP(A555,'SignalP unique values'!A:D,2,FALSE)</f>
        <v>N</v>
      </c>
      <c r="L555" s="30" t="str">
        <f>VLOOKUP(A555,'SignalP unique values'!A:D,3,FALSE)</f>
        <v>-</v>
      </c>
      <c r="M555" s="30" t="str">
        <f>VLOOKUP(A555,'SignalP unique values'!A:D,4,FALSE)</f>
        <v>-</v>
      </c>
      <c r="N555" s="26" t="s">
        <v>5930</v>
      </c>
      <c r="O555" s="27">
        <v>1</v>
      </c>
      <c r="P555" s="25">
        <v>0</v>
      </c>
      <c r="Q555" s="28">
        <v>-1</v>
      </c>
      <c r="R555" s="25">
        <v>0</v>
      </c>
      <c r="S555" s="25">
        <v>0</v>
      </c>
      <c r="T555" s="25">
        <v>0</v>
      </c>
      <c r="U555" s="27">
        <v>1</v>
      </c>
      <c r="V555" s="27">
        <v>1</v>
      </c>
      <c r="W555" s="25">
        <v>0</v>
      </c>
      <c r="X555" s="27">
        <v>1</v>
      </c>
      <c r="Y555" s="27">
        <v>1</v>
      </c>
      <c r="Z555" s="27">
        <v>1</v>
      </c>
      <c r="AA555" s="25">
        <v>0</v>
      </c>
      <c r="AB555" s="25">
        <v>0</v>
      </c>
      <c r="AC555" s="25" t="s">
        <v>12722</v>
      </c>
      <c r="AD555" s="27" t="s">
        <v>12723</v>
      </c>
      <c r="AE555" s="25" t="s">
        <v>12724</v>
      </c>
      <c r="AF555" s="28" t="s">
        <v>12725</v>
      </c>
      <c r="AG555" s="25" t="s">
        <v>12726</v>
      </c>
      <c r="AH555" s="25" t="s">
        <v>12727</v>
      </c>
      <c r="AI555" s="25" t="s">
        <v>12728</v>
      </c>
      <c r="AJ555" s="27" t="s">
        <v>12729</v>
      </c>
      <c r="AK555" s="27" t="s">
        <v>12730</v>
      </c>
      <c r="AL555" s="25" t="s">
        <v>12731</v>
      </c>
      <c r="AM555" s="27" t="s">
        <v>12732</v>
      </c>
      <c r="AN555" s="27" t="s">
        <v>12733</v>
      </c>
      <c r="AO555" s="27" t="s">
        <v>12734</v>
      </c>
      <c r="AP555" s="25" t="s">
        <v>12735</v>
      </c>
      <c r="AQ555" s="25" t="s">
        <v>12736</v>
      </c>
    </row>
    <row r="556" spans="1:43" ht="13.5" customHeight="1">
      <c r="A556" s="25" t="s">
        <v>725</v>
      </c>
      <c r="B556" s="26" t="str">
        <f>HYPERLINK("http://flybase.org/reports/"&amp;VLOOKUP(Table3[[#This Row],[gene]],'Flybqse ID for link'!A:B,2,FALSE)&amp;".html",Table3[[#This Row],[gene]])</f>
        <v>CG6194</v>
      </c>
      <c r="C556" s="25">
        <v>5</v>
      </c>
      <c r="D556" s="25" t="str">
        <f>VLOOKUP(A556,'Flybase batch'!$A:$E,2,FALSE)</f>
        <v>-</v>
      </c>
      <c r="E556" s="25">
        <f>COUNTIF('Genes Expressed in larvae only'!A:A,Table3[[#This Row],[gene]])</f>
        <v>0</v>
      </c>
      <c r="F556" s="35" t="str">
        <f>VLOOKUP(A556,'Flybase batch'!$A:$E,3,FALSE)</f>
        <v>autophagy autophagy proteolysis autophagic cell death salivary gland cell autophagic cell death</v>
      </c>
      <c r="G556" s="35" t="str">
        <f>VLOOKUP(A556,'Flybase batch'!$A:$E,4,FALSE)</f>
        <v>-</v>
      </c>
      <c r="H556" s="35" t="s">
        <v>13692</v>
      </c>
      <c r="I556" s="35" t="s">
        <v>15319</v>
      </c>
      <c r="J556" s="35" t="s">
        <v>9</v>
      </c>
      <c r="K556" s="30" t="str">
        <f>VLOOKUP(A556,'SignalP unique values'!A:D,2,FALSE)</f>
        <v>N</v>
      </c>
      <c r="L556" s="30" t="str">
        <f>VLOOKUP(A556,'SignalP unique values'!A:D,3,FALSE)</f>
        <v>-</v>
      </c>
      <c r="M556" s="30" t="str">
        <f>VLOOKUP(A556,'SignalP unique values'!A:D,4,FALSE)</f>
        <v>-</v>
      </c>
      <c r="N556" s="26" t="s">
        <v>5934</v>
      </c>
      <c r="O556" s="27">
        <v>1</v>
      </c>
      <c r="P556" s="28">
        <v>-1</v>
      </c>
      <c r="Q556" s="28">
        <v>-1</v>
      </c>
      <c r="R556" s="28">
        <v>-1</v>
      </c>
      <c r="S556" s="27">
        <v>1</v>
      </c>
      <c r="T556" s="27">
        <v>1</v>
      </c>
      <c r="U556" s="27">
        <v>1</v>
      </c>
      <c r="V556" s="28">
        <v>-1</v>
      </c>
      <c r="W556" s="27">
        <v>1</v>
      </c>
      <c r="X556" s="25">
        <v>0</v>
      </c>
      <c r="Y556" s="28">
        <v>-1</v>
      </c>
      <c r="Z556" s="27">
        <v>1</v>
      </c>
      <c r="AA556" s="28">
        <v>-1</v>
      </c>
      <c r="AB556" s="27">
        <v>1</v>
      </c>
      <c r="AC556" s="25" t="s">
        <v>11527</v>
      </c>
      <c r="AD556" s="27" t="s">
        <v>11528</v>
      </c>
      <c r="AE556" s="28" t="s">
        <v>11529</v>
      </c>
      <c r="AF556" s="28" t="s">
        <v>11530</v>
      </c>
      <c r="AG556" s="28" t="s">
        <v>11531</v>
      </c>
      <c r="AH556" s="27" t="s">
        <v>11532</v>
      </c>
      <c r="AI556" s="27" t="s">
        <v>11533</v>
      </c>
      <c r="AJ556" s="27" t="s">
        <v>11534</v>
      </c>
      <c r="AK556" s="28" t="s">
        <v>11535</v>
      </c>
      <c r="AL556" s="27" t="s">
        <v>11536</v>
      </c>
      <c r="AM556" s="25" t="s">
        <v>11537</v>
      </c>
      <c r="AN556" s="28" t="s">
        <v>11538</v>
      </c>
      <c r="AO556" s="27" t="s">
        <v>11539</v>
      </c>
      <c r="AP556" s="28" t="s">
        <v>11540</v>
      </c>
      <c r="AQ556" s="27" t="s">
        <v>11541</v>
      </c>
    </row>
    <row r="557" spans="1:43" ht="13.5" customHeight="1">
      <c r="A557" s="25" t="s">
        <v>634</v>
      </c>
      <c r="B557" s="26" t="str">
        <f>HYPERLINK("http://flybase.org/reports/"&amp;VLOOKUP(Table3[[#This Row],[gene]],'Flybqse ID for link'!A:B,2,FALSE)&amp;".html",Table3[[#This Row],[gene]])</f>
        <v>CG2493</v>
      </c>
      <c r="C557" s="25">
        <v>5</v>
      </c>
      <c r="D557" s="25" t="str">
        <f>VLOOKUP(A557,'Flybase batch'!$A:$E,2,FALSE)</f>
        <v>-</v>
      </c>
      <c r="E557" s="25">
        <f>COUNTIF('Genes Expressed in larvae only'!A:A,Table3[[#This Row],[gene]])</f>
        <v>0</v>
      </c>
      <c r="F557" s="35" t="str">
        <f>VLOOKUP(A557,'Flybase batch'!$A:$E,3,FALSE)</f>
        <v>proteolysis</v>
      </c>
      <c r="G557" s="35" t="str">
        <f>VLOOKUP(A557,'Flybase batch'!$A:$E,4,FALSE)</f>
        <v>-</v>
      </c>
      <c r="H557" s="35" t="s">
        <v>13564</v>
      </c>
      <c r="I557" s="35" t="s">
        <v>15331</v>
      </c>
      <c r="J557" s="35" t="s">
        <v>9</v>
      </c>
      <c r="K557" s="30" t="str">
        <f>VLOOKUP(A557,'SignalP unique values'!A:D,2,FALSE)</f>
        <v>N</v>
      </c>
      <c r="L557" s="30" t="str">
        <f>VLOOKUP(A557,'SignalP unique values'!A:D,3,FALSE)</f>
        <v>-</v>
      </c>
      <c r="M557" s="30" t="str">
        <f>VLOOKUP(A557,'SignalP unique values'!A:D,4,FALSE)</f>
        <v>-</v>
      </c>
      <c r="N557" s="26" t="s">
        <v>5984</v>
      </c>
      <c r="O557" s="28">
        <v>-1</v>
      </c>
      <c r="P557" s="27">
        <v>1</v>
      </c>
      <c r="Q557" s="25">
        <v>0</v>
      </c>
      <c r="R557" s="28">
        <v>-1</v>
      </c>
      <c r="S557" s="25">
        <v>0</v>
      </c>
      <c r="T557" s="28">
        <v>-1</v>
      </c>
      <c r="U557" s="25">
        <v>0</v>
      </c>
      <c r="V557" s="28">
        <v>-1</v>
      </c>
      <c r="W557" s="28">
        <v>-1</v>
      </c>
      <c r="X557" s="28">
        <v>-1</v>
      </c>
      <c r="Y557" s="27">
        <v>1</v>
      </c>
      <c r="Z557" s="27">
        <v>1</v>
      </c>
      <c r="AA557" s="27">
        <v>1</v>
      </c>
      <c r="AB557" s="28">
        <v>-1</v>
      </c>
      <c r="AC557" s="25" t="s">
        <v>9169</v>
      </c>
      <c r="AD557" s="28" t="s">
        <v>9170</v>
      </c>
      <c r="AE557" s="27" t="s">
        <v>9171</v>
      </c>
      <c r="AF557" s="25" t="s">
        <v>9172</v>
      </c>
      <c r="AG557" s="28" t="s">
        <v>9173</v>
      </c>
      <c r="AH557" s="25" t="s">
        <v>9174</v>
      </c>
      <c r="AI557" s="28" t="s">
        <v>9175</v>
      </c>
      <c r="AJ557" s="25" t="s">
        <v>9176</v>
      </c>
      <c r="AK557" s="28" t="s">
        <v>9177</v>
      </c>
      <c r="AL557" s="28" t="s">
        <v>6529</v>
      </c>
      <c r="AM557" s="28" t="s">
        <v>9178</v>
      </c>
      <c r="AN557" s="27" t="s">
        <v>9179</v>
      </c>
      <c r="AO557" s="27" t="s">
        <v>9180</v>
      </c>
      <c r="AP557" s="27" t="s">
        <v>9181</v>
      </c>
      <c r="AQ557" s="28" t="s">
        <v>9182</v>
      </c>
    </row>
    <row r="558" spans="1:43" ht="13.5" customHeight="1">
      <c r="A558" s="25" t="s">
        <v>1318</v>
      </c>
      <c r="B558" s="26" t="str">
        <f>HYPERLINK("http://flybase.org/reports/"&amp;VLOOKUP(Table3[[#This Row],[gene]],'Flybqse ID for link'!A:B,2,FALSE)&amp;".html",Table3[[#This Row],[gene]])</f>
        <v>CG33166</v>
      </c>
      <c r="C558" s="25">
        <v>5</v>
      </c>
      <c r="D558" s="25" t="str">
        <f>VLOOKUP(A558,'Flybase batch'!$A:$E,2,FALSE)</f>
        <v>stem cell tumor</v>
      </c>
      <c r="E558" s="25">
        <f>COUNTIF('Genes Expressed in larvae only'!A:A,Table3[[#This Row],[gene]])</f>
        <v>0</v>
      </c>
      <c r="F558" s="35" t="str">
        <f>VLOOKUP(A558,'Flybase batch'!$A:$E,3,FALSE)</f>
        <v>epidermal growth factor receptor signaling pathway proteolysis</v>
      </c>
      <c r="G558" s="35" t="str">
        <f>VLOOKUP(A558,'Flybase batch'!$A:$E,4,FALSE)</f>
        <v>plasma membrane integral to membrane integral to membrane</v>
      </c>
      <c r="H558" s="35" t="s">
        <v>13601</v>
      </c>
      <c r="I558" s="35" t="e">
        <v>#N/A</v>
      </c>
      <c r="J558" s="35" t="s">
        <v>9</v>
      </c>
      <c r="K558" s="30" t="str">
        <f>VLOOKUP(A558,'SignalP unique values'!A:D,2,FALSE)</f>
        <v>N</v>
      </c>
      <c r="L558" s="30" t="str">
        <f>VLOOKUP(A558,'SignalP unique values'!A:D,3,FALSE)</f>
        <v>-</v>
      </c>
      <c r="M558" s="30" t="str">
        <f>VLOOKUP(A558,'SignalP unique values'!A:D,4,FALSE)</f>
        <v>-</v>
      </c>
      <c r="N558" s="26" t="s">
        <v>6401</v>
      </c>
      <c r="O558" s="28">
        <v>-1</v>
      </c>
      <c r="P558" s="28">
        <v>-1</v>
      </c>
      <c r="Q558" s="28">
        <v>-1</v>
      </c>
      <c r="R558" s="28">
        <v>-1</v>
      </c>
      <c r="S558" s="28">
        <v>-1</v>
      </c>
      <c r="T558" s="28">
        <v>-1</v>
      </c>
      <c r="U558" s="27">
        <v>1</v>
      </c>
      <c r="V558" s="28">
        <v>-1</v>
      </c>
      <c r="W558" s="28">
        <v>-1</v>
      </c>
      <c r="X558" s="28">
        <v>-1</v>
      </c>
      <c r="Y558" s="28">
        <v>-1</v>
      </c>
      <c r="Z558" s="28">
        <v>-1</v>
      </c>
      <c r="AA558" s="28">
        <v>-1</v>
      </c>
      <c r="AB558" s="28">
        <v>-1</v>
      </c>
      <c r="AC558" s="25" t="s">
        <v>10087</v>
      </c>
      <c r="AD558" s="28" t="s">
        <v>10088</v>
      </c>
      <c r="AE558" s="28" t="s">
        <v>10089</v>
      </c>
      <c r="AF558" s="28" t="s">
        <v>10090</v>
      </c>
      <c r="AG558" s="28" t="s">
        <v>7125</v>
      </c>
      <c r="AH558" s="28" t="s">
        <v>10091</v>
      </c>
      <c r="AI558" s="28" t="s">
        <v>10092</v>
      </c>
      <c r="AJ558" s="27" t="s">
        <v>10093</v>
      </c>
      <c r="AK558" s="28" t="s">
        <v>7021</v>
      </c>
      <c r="AL558" s="28" t="s">
        <v>7926</v>
      </c>
      <c r="AM558" s="28" t="s">
        <v>7648</v>
      </c>
      <c r="AN558" s="28" t="s">
        <v>10094</v>
      </c>
      <c r="AO558" s="28" t="s">
        <v>10095</v>
      </c>
      <c r="AP558" s="28" t="s">
        <v>10096</v>
      </c>
      <c r="AQ558" s="28" t="s">
        <v>10097</v>
      </c>
    </row>
    <row r="559" spans="1:43" ht="13.5" customHeight="1">
      <c r="A559" s="25" t="s">
        <v>1007</v>
      </c>
      <c r="B559" s="26" t="str">
        <f>HYPERLINK("http://flybase.org/reports/"&amp;VLOOKUP(Table3[[#This Row],[gene]],'Flybqse ID for link'!A:B,2,FALSE)&amp;".html",Table3[[#This Row],[gene]])</f>
        <v>CG10882</v>
      </c>
      <c r="C559" s="25">
        <v>5</v>
      </c>
      <c r="D559" s="25" t="str">
        <f>VLOOKUP(A559,'Flybase batch'!$A:$E,2,FALSE)</f>
        <v>ghost</v>
      </c>
      <c r="E559" s="25">
        <f>COUNTIF('Genes Expressed in larvae only'!A:A,Table3[[#This Row],[gene]])</f>
        <v>0</v>
      </c>
      <c r="F559" s="35" t="str">
        <f>VLOOKUP(A559,'Flybase batch'!$A:$E,3,FALSE)</f>
        <v>protein secretion regulation of tube diameter, open tracheal system regulation of tube size, open tracheal system chitin-based cuticle development positive regulation of cuticle pigmentation regulation of cell shape positive regulation of cell-cell adhesion basement membrane organization muscle attachment maintenance of cell polarity lumen formation, open tracheal system endoplasmic reticulum organization Golgi organization positive regulation of extracellular matrix constituent secretion protein localization to cell surface cell morphogenesis intracellular protein transport ER to Golgi vesicle-mediated transport</v>
      </c>
      <c r="G559" s="35" t="str">
        <f>VLOOKUP(A559,'Flybase batch'!$A:$E,4,FALSE)</f>
        <v>endoplasmic reticulum exit site lipid particle COPII vesicle coat</v>
      </c>
      <c r="H559" s="35" t="s">
        <v>13551</v>
      </c>
      <c r="I559" s="35" t="e">
        <v>#N/A</v>
      </c>
      <c r="J559" s="35" t="s">
        <v>9</v>
      </c>
      <c r="K559" s="30" t="str">
        <f>VLOOKUP(A559,'SignalP unique values'!A:D,2,FALSE)</f>
        <v>N</v>
      </c>
      <c r="L559" s="30" t="str">
        <f>VLOOKUP(A559,'SignalP unique values'!A:D,3,FALSE)</f>
        <v>-</v>
      </c>
      <c r="M559" s="30" t="str">
        <f>VLOOKUP(A559,'SignalP unique values'!A:D,4,FALSE)</f>
        <v>-</v>
      </c>
      <c r="N559" s="26" t="s">
        <v>5965</v>
      </c>
      <c r="O559" s="28">
        <v>-1</v>
      </c>
      <c r="P559" s="25">
        <v>0</v>
      </c>
      <c r="Q559" s="27">
        <v>1</v>
      </c>
      <c r="R559" s="27">
        <v>1</v>
      </c>
      <c r="S559" s="27">
        <v>1</v>
      </c>
      <c r="T559" s="25">
        <v>0</v>
      </c>
      <c r="U559" s="27">
        <v>1</v>
      </c>
      <c r="V559" s="28">
        <v>-1</v>
      </c>
      <c r="W559" s="27">
        <v>1</v>
      </c>
      <c r="X559" s="27">
        <v>1</v>
      </c>
      <c r="Y559" s="27">
        <v>1</v>
      </c>
      <c r="Z559" s="28">
        <v>-1</v>
      </c>
      <c r="AA559" s="25">
        <v>0</v>
      </c>
      <c r="AB559" s="27">
        <v>1</v>
      </c>
      <c r="AC559" s="25" t="s">
        <v>6849</v>
      </c>
      <c r="AD559" s="28" t="s">
        <v>6850</v>
      </c>
      <c r="AE559" s="25" t="s">
        <v>6851</v>
      </c>
      <c r="AF559" s="27" t="s">
        <v>6852</v>
      </c>
      <c r="AG559" s="27" t="s">
        <v>6853</v>
      </c>
      <c r="AH559" s="27" t="s">
        <v>6854</v>
      </c>
      <c r="AI559" s="25" t="s">
        <v>6855</v>
      </c>
      <c r="AJ559" s="27" t="s">
        <v>6856</v>
      </c>
      <c r="AK559" s="28" t="s">
        <v>6857</v>
      </c>
      <c r="AL559" s="27" t="s">
        <v>6858</v>
      </c>
      <c r="AM559" s="27" t="s">
        <v>6859</v>
      </c>
      <c r="AN559" s="27" t="s">
        <v>6860</v>
      </c>
      <c r="AO559" s="28" t="s">
        <v>6861</v>
      </c>
      <c r="AP559" s="25" t="s">
        <v>6862</v>
      </c>
      <c r="AQ559" s="27" t="s">
        <v>6863</v>
      </c>
    </row>
    <row r="560" spans="1:43" ht="13.5" customHeight="1">
      <c r="A560" s="25" t="s">
        <v>596</v>
      </c>
      <c r="B560" s="26" t="str">
        <f>HYPERLINK("http://flybase.org/reports/"&amp;VLOOKUP(Table3[[#This Row],[gene]],'Flybqse ID for link'!A:B,2,FALSE)&amp;".html",Table3[[#This Row],[gene]])</f>
        <v>CG18803</v>
      </c>
      <c r="C560" s="25">
        <v>5</v>
      </c>
      <c r="D560" s="25" t="str">
        <f>VLOOKUP(A560,'Flybase batch'!$A:$E,2,FALSE)</f>
        <v>Presenilin</v>
      </c>
      <c r="E560" s="25">
        <f>COUNTIF('Genes Expressed in larvae only'!A:A,Table3[[#This Row],[gene]])</f>
        <v>0</v>
      </c>
      <c r="F560" s="35" t="str">
        <f>VLOOKUP(A560,'Flybase batch'!$A:$E,3,FALSE)</f>
        <v>cytoskeleton organization Notch receptor processing membrane protein ectodomain proteolysis Notch signaling pathway wing disc dorsal/ventral pattern formation cell-cell adhesion Notch receptor processing lateral inhibition regulation of Notch signaling pathway neuron projection morphogenesis</v>
      </c>
      <c r="G560" s="35" t="str">
        <f>VLOOKUP(A560,'Flybase batch'!$A:$E,4,FALSE)</f>
        <v>cell cortex cytoplasm apical plasma membrane integral to plasma membrane</v>
      </c>
      <c r="H560" s="35" t="s">
        <v>13619</v>
      </c>
      <c r="I560" s="35" t="e">
        <v>#N/A</v>
      </c>
      <c r="J560" s="35" t="s">
        <v>9</v>
      </c>
      <c r="K560" s="30" t="str">
        <f>VLOOKUP(A560,'SignalP unique values'!A:D,2,FALSE)</f>
        <v>N</v>
      </c>
      <c r="L560" s="30" t="str">
        <f>VLOOKUP(A560,'SignalP unique values'!A:D,3,FALSE)</f>
        <v>-</v>
      </c>
      <c r="M560" s="30" t="str">
        <f>VLOOKUP(A560,'SignalP unique values'!A:D,4,FALSE)</f>
        <v>-</v>
      </c>
      <c r="N560" s="26" t="s">
        <v>5782</v>
      </c>
      <c r="O560" s="27">
        <v>1</v>
      </c>
      <c r="P560" s="25">
        <v>0</v>
      </c>
      <c r="Q560" s="27">
        <v>1</v>
      </c>
      <c r="R560" s="27">
        <v>1</v>
      </c>
      <c r="S560" s="27">
        <v>1</v>
      </c>
      <c r="T560" s="27">
        <v>1</v>
      </c>
      <c r="U560" s="27">
        <v>1</v>
      </c>
      <c r="V560" s="27">
        <v>1</v>
      </c>
      <c r="W560" s="27">
        <v>1</v>
      </c>
      <c r="X560" s="27">
        <v>1</v>
      </c>
      <c r="Y560" s="27">
        <v>1</v>
      </c>
      <c r="Z560" s="27">
        <v>1</v>
      </c>
      <c r="AA560" s="25">
        <v>0</v>
      </c>
      <c r="AB560" s="27">
        <v>1</v>
      </c>
      <c r="AC560" s="25" t="s">
        <v>9041</v>
      </c>
      <c r="AD560" s="27" t="s">
        <v>9042</v>
      </c>
      <c r="AE560" s="25" t="s">
        <v>9043</v>
      </c>
      <c r="AF560" s="27" t="s">
        <v>9044</v>
      </c>
      <c r="AG560" s="27" t="s">
        <v>9045</v>
      </c>
      <c r="AH560" s="27" t="s">
        <v>9046</v>
      </c>
      <c r="AI560" s="27" t="s">
        <v>9047</v>
      </c>
      <c r="AJ560" s="27" t="s">
        <v>9048</v>
      </c>
      <c r="AK560" s="27" t="s">
        <v>9049</v>
      </c>
      <c r="AL560" s="27" t="s">
        <v>9050</v>
      </c>
      <c r="AM560" s="27" t="s">
        <v>9051</v>
      </c>
      <c r="AN560" s="27" t="s">
        <v>9052</v>
      </c>
      <c r="AO560" s="27" t="s">
        <v>9053</v>
      </c>
      <c r="AP560" s="25" t="s">
        <v>9054</v>
      </c>
      <c r="AQ560" s="27" t="s">
        <v>9055</v>
      </c>
    </row>
    <row r="561" spans="1:43" ht="13.5" customHeight="1">
      <c r="A561" s="25" t="s">
        <v>227</v>
      </c>
      <c r="B561" s="26" t="str">
        <f>HYPERLINK("http://flybase.org/reports/"&amp;VLOOKUP(Table3[[#This Row],[gene]],'Flybqse ID for link'!A:B,2,FALSE)&amp;".html",Table3[[#This Row],[gene]])</f>
        <v>CG6262</v>
      </c>
      <c r="C561" s="25">
        <v>5</v>
      </c>
      <c r="D561" s="25" t="str">
        <f>VLOOKUP(A561,'Flybase batch'!$A:$E,2,FALSE)</f>
        <v>-</v>
      </c>
      <c r="E561" s="25">
        <f>COUNTIF('Genes Expressed in larvae only'!A:A,Table3[[#This Row],[gene]])</f>
        <v>0</v>
      </c>
      <c r="F561" s="35" t="str">
        <f>VLOOKUP(A561,'Flybase batch'!$A:$E,3,FALSE)</f>
        <v>trehalose metabolic process</v>
      </c>
      <c r="G561" s="35" t="str">
        <f>VLOOKUP(A561,'Flybase batch'!$A:$E,4,FALSE)</f>
        <v>-</v>
      </c>
      <c r="H561" s="35" t="s">
        <v>13694</v>
      </c>
      <c r="I561" s="35" t="e">
        <v>#N/A</v>
      </c>
      <c r="J561" s="35" t="s">
        <v>9</v>
      </c>
      <c r="K561" s="30" t="str">
        <f>VLOOKUP(A561,'SignalP unique values'!A:D,2,FALSE)</f>
        <v>N</v>
      </c>
      <c r="L561" s="30" t="str">
        <f>VLOOKUP(A561,'SignalP unique values'!A:D,3,FALSE)</f>
        <v>-</v>
      </c>
      <c r="M561" s="30" t="str">
        <f>VLOOKUP(A561,'SignalP unique values'!A:D,4,FALSE)</f>
        <v>-</v>
      </c>
      <c r="N561" s="26" t="s">
        <v>5998</v>
      </c>
      <c r="O561" s="28">
        <v>-1</v>
      </c>
      <c r="P561" s="28">
        <v>-1</v>
      </c>
      <c r="Q561" s="28">
        <v>-1</v>
      </c>
      <c r="R561" s="28">
        <v>-1</v>
      </c>
      <c r="S561" s="28">
        <v>-1</v>
      </c>
      <c r="T561" s="28">
        <v>-1</v>
      </c>
      <c r="U561" s="28">
        <v>-1</v>
      </c>
      <c r="V561" s="27">
        <v>1</v>
      </c>
      <c r="W561" s="28">
        <v>-1</v>
      </c>
      <c r="X561" s="28">
        <v>-1</v>
      </c>
      <c r="Y561" s="25">
        <v>0</v>
      </c>
      <c r="Z561" s="28">
        <v>-1</v>
      </c>
      <c r="AA561" s="28">
        <v>-1</v>
      </c>
      <c r="AB561" s="25">
        <v>0</v>
      </c>
      <c r="AC561" s="25" t="s">
        <v>11435</v>
      </c>
      <c r="AD561" s="28" t="s">
        <v>7773</v>
      </c>
      <c r="AE561" s="28" t="s">
        <v>7258</v>
      </c>
      <c r="AF561" s="28" t="s">
        <v>8951</v>
      </c>
      <c r="AG561" s="28" t="s">
        <v>7264</v>
      </c>
      <c r="AH561" s="28" t="s">
        <v>8021</v>
      </c>
      <c r="AI561" s="28" t="s">
        <v>6503</v>
      </c>
      <c r="AJ561" s="28" t="s">
        <v>7725</v>
      </c>
      <c r="AK561" s="27" t="s">
        <v>11585</v>
      </c>
      <c r="AL561" s="28" t="s">
        <v>6541</v>
      </c>
      <c r="AM561" s="28" t="s">
        <v>6541</v>
      </c>
      <c r="AN561" s="25" t="s">
        <v>11586</v>
      </c>
      <c r="AO561" s="28" t="s">
        <v>9059</v>
      </c>
      <c r="AP561" s="28" t="s">
        <v>11587</v>
      </c>
      <c r="AQ561" s="25" t="s">
        <v>11588</v>
      </c>
    </row>
    <row r="562" spans="1:43" ht="13.5" customHeight="1">
      <c r="A562" s="25" t="s">
        <v>560</v>
      </c>
      <c r="B562" s="26" t="str">
        <f>HYPERLINK("http://flybase.org/reports/"&amp;VLOOKUP(Table3[[#This Row],[gene]],'Flybqse ID for link'!A:B,2,FALSE)&amp;".html",Table3[[#This Row],[gene]])</f>
        <v>CG7653</v>
      </c>
      <c r="C562" s="25">
        <v>5</v>
      </c>
      <c r="D562" s="25" t="str">
        <f>VLOOKUP(A562,'Flybase batch'!$A:$E,2,FALSE)</f>
        <v>-</v>
      </c>
      <c r="E562" s="25">
        <f>COUNTIF('Genes Expressed in larvae only'!A:A,Table3[[#This Row],[gene]])</f>
        <v>0</v>
      </c>
      <c r="F562" s="35" t="str">
        <f>VLOOKUP(A562,'Flybase batch'!$A:$E,3,FALSE)</f>
        <v>proteolysis</v>
      </c>
      <c r="G562" s="35" t="str">
        <f>VLOOKUP(A562,'Flybase batch'!$A:$E,4,FALSE)</f>
        <v>plasma membrane</v>
      </c>
      <c r="H562" s="35" t="s">
        <v>13532</v>
      </c>
      <c r="I562" s="35" t="e">
        <v>#N/A</v>
      </c>
      <c r="J562" s="35" t="s">
        <v>9</v>
      </c>
      <c r="K562" s="30" t="str">
        <f>VLOOKUP(A562,'SignalP unique values'!A:D,2,FALSE)</f>
        <v>N</v>
      </c>
      <c r="L562" s="30" t="str">
        <f>VLOOKUP(A562,'SignalP unique values'!A:D,3,FALSE)</f>
        <v>-</v>
      </c>
      <c r="M562" s="30" t="str">
        <f>VLOOKUP(A562,'SignalP unique values'!A:D,4,FALSE)</f>
        <v>-</v>
      </c>
      <c r="N562" s="26" t="s">
        <v>5815</v>
      </c>
      <c r="O562" s="28">
        <v>-1</v>
      </c>
      <c r="P562" s="28">
        <v>-1</v>
      </c>
      <c r="Q562" s="28">
        <v>-1</v>
      </c>
      <c r="R562" s="28">
        <v>-1</v>
      </c>
      <c r="S562" s="28">
        <v>-1</v>
      </c>
      <c r="T562" s="28">
        <v>-1</v>
      </c>
      <c r="U562" s="28">
        <v>-1</v>
      </c>
      <c r="V562" s="27">
        <v>1</v>
      </c>
      <c r="W562" s="25">
        <v>0</v>
      </c>
      <c r="X562" s="28">
        <v>-1</v>
      </c>
      <c r="Y562" s="25">
        <v>0</v>
      </c>
      <c r="Z562" s="28">
        <v>-1</v>
      </c>
      <c r="AA562" s="25">
        <v>0</v>
      </c>
      <c r="AB562" s="28">
        <v>-1</v>
      </c>
      <c r="AC562" s="25" t="s">
        <v>12227</v>
      </c>
      <c r="AD562" s="28" t="s">
        <v>6456</v>
      </c>
      <c r="AE562" s="28" t="s">
        <v>8862</v>
      </c>
      <c r="AF562" s="28" t="s">
        <v>6596</v>
      </c>
      <c r="AG562" s="28" t="s">
        <v>10928</v>
      </c>
      <c r="AH562" s="28" t="s">
        <v>12228</v>
      </c>
      <c r="AI562" s="28" t="s">
        <v>12229</v>
      </c>
      <c r="AJ562" s="28" t="s">
        <v>8983</v>
      </c>
      <c r="AK562" s="27" t="s">
        <v>12230</v>
      </c>
      <c r="AL562" s="25" t="s">
        <v>12231</v>
      </c>
      <c r="AM562" s="28" t="s">
        <v>11394</v>
      </c>
      <c r="AN562" s="25" t="s">
        <v>12232</v>
      </c>
      <c r="AO562" s="28" t="s">
        <v>6964</v>
      </c>
      <c r="AP562" s="25" t="s">
        <v>12233</v>
      </c>
      <c r="AQ562" s="28" t="s">
        <v>9057</v>
      </c>
    </row>
    <row r="563" spans="1:43" ht="13.5" customHeight="1">
      <c r="A563" s="25" t="s">
        <v>416</v>
      </c>
      <c r="B563" s="26" t="str">
        <f>HYPERLINK("http://flybase.org/reports/"&amp;VLOOKUP(Table3[[#This Row],[gene]],'Flybqse ID for link'!A:B,2,FALSE)&amp;".html",Table3[[#This Row],[gene]])</f>
        <v>CG11055</v>
      </c>
      <c r="C563" s="25">
        <v>5</v>
      </c>
      <c r="D563" s="25" t="str">
        <f>VLOOKUP(A563,'Flybase batch'!$A:$E,2,FALSE)</f>
        <v>Hormone-sensitive lipase ortholog</v>
      </c>
      <c r="E563" s="25">
        <f>COUNTIF('Genes Expressed in larvae only'!A:A,Table3[[#This Row],[gene]])</f>
        <v>0</v>
      </c>
      <c r="F563" s="35" t="str">
        <f>VLOOKUP(A563,'Flybase batch'!$A:$E,3,FALSE)</f>
        <v>lipid catabolic process cholesterol metabolic process triglyceride mobilization</v>
      </c>
      <c r="G563" s="35" t="str">
        <f>VLOOKUP(A563,'Flybase batch'!$A:$E,4,FALSE)</f>
        <v>lipid particle</v>
      </c>
      <c r="H563" s="35" t="s">
        <v>13541</v>
      </c>
      <c r="I563" s="35" t="s">
        <v>15323</v>
      </c>
      <c r="J563" s="35" t="s">
        <v>9</v>
      </c>
      <c r="K563" s="30" t="str">
        <f>VLOOKUP(A563,'SignalP unique values'!A:D,2,FALSE)</f>
        <v>N</v>
      </c>
      <c r="L563" s="30" t="str">
        <f>VLOOKUP(A563,'SignalP unique values'!A:D,3,FALSE)</f>
        <v>-</v>
      </c>
      <c r="M563" s="30" t="str">
        <f>VLOOKUP(A563,'SignalP unique values'!A:D,4,FALSE)</f>
        <v>-</v>
      </c>
      <c r="N563" s="26" t="s">
        <v>6316</v>
      </c>
      <c r="O563" s="25">
        <v>0</v>
      </c>
      <c r="P563" s="25">
        <v>0</v>
      </c>
      <c r="Q563" s="27">
        <v>1</v>
      </c>
      <c r="R563" s="25">
        <v>0</v>
      </c>
      <c r="S563" s="27">
        <v>1</v>
      </c>
      <c r="T563" s="28">
        <v>-1</v>
      </c>
      <c r="U563" s="27">
        <v>1</v>
      </c>
      <c r="V563" s="28">
        <v>-1</v>
      </c>
      <c r="W563" s="28">
        <v>-1</v>
      </c>
      <c r="X563" s="28">
        <v>-1</v>
      </c>
      <c r="Y563" s="28">
        <v>-1</v>
      </c>
      <c r="Z563" s="25">
        <v>0</v>
      </c>
      <c r="AA563" s="25">
        <v>0</v>
      </c>
      <c r="AB563" s="27">
        <v>1</v>
      </c>
      <c r="AC563" s="25" t="s">
        <v>6932</v>
      </c>
      <c r="AD563" s="25" t="s">
        <v>6933</v>
      </c>
      <c r="AE563" s="25" t="s">
        <v>6934</v>
      </c>
      <c r="AF563" s="27" t="s">
        <v>6935</v>
      </c>
      <c r="AG563" s="25" t="s">
        <v>6936</v>
      </c>
      <c r="AH563" s="27" t="s">
        <v>6937</v>
      </c>
      <c r="AI563" s="28" t="s">
        <v>6938</v>
      </c>
      <c r="AJ563" s="27" t="s">
        <v>6939</v>
      </c>
      <c r="AK563" s="28" t="s">
        <v>6940</v>
      </c>
      <c r="AL563" s="28" t="s">
        <v>6941</v>
      </c>
      <c r="AM563" s="28" t="s">
        <v>6942</v>
      </c>
      <c r="AN563" s="28" t="s">
        <v>6943</v>
      </c>
      <c r="AO563" s="25" t="s">
        <v>6944</v>
      </c>
      <c r="AP563" s="25" t="s">
        <v>6945</v>
      </c>
      <c r="AQ563" s="27" t="s">
        <v>6946</v>
      </c>
    </row>
    <row r="564" spans="1:43" ht="13.5" customHeight="1">
      <c r="A564" s="25" t="s">
        <v>126</v>
      </c>
      <c r="B564" s="26" t="str">
        <f>HYPERLINK("http://flybase.org/reports/"&amp;VLOOKUP(Table3[[#This Row],[gene]],'Flybqse ID for link'!A:B,2,FALSE)&amp;".html",Table3[[#This Row],[gene]])</f>
        <v>CG33090</v>
      </c>
      <c r="C564" s="25">
        <v>5</v>
      </c>
      <c r="D564" s="25" t="str">
        <f>VLOOKUP(A564,'Flybase batch'!$A:$E,2,FALSE)</f>
        <v>-</v>
      </c>
      <c r="E564" s="25">
        <f>COUNTIF('Genes Expressed in larvae only'!A:A,Table3[[#This Row],[gene]])</f>
        <v>0</v>
      </c>
      <c r="F564" s="35" t="str">
        <f>VLOOKUP(A564,'Flybase batch'!$A:$E,3,FALSE)</f>
        <v>bile acid metabolic process glucosylceramide catabolic process glycoside catabolic process</v>
      </c>
      <c r="G564" s="35" t="str">
        <f>VLOOKUP(A564,'Flybase batch'!$A:$E,4,FALSE)</f>
        <v>integral to membrane</v>
      </c>
      <c r="H564" s="35" t="s">
        <v>13644</v>
      </c>
      <c r="I564" s="35" t="e">
        <v>#N/A</v>
      </c>
      <c r="J564" s="35" t="s">
        <v>9</v>
      </c>
      <c r="K564" s="30" t="str">
        <f>VLOOKUP(A564,'SignalP unique values'!A:D,2,FALSE)</f>
        <v>N</v>
      </c>
      <c r="L564" s="30" t="str">
        <f>VLOOKUP(A564,'SignalP unique values'!A:D,3,FALSE)</f>
        <v>-</v>
      </c>
      <c r="M564" s="30" t="str">
        <f>VLOOKUP(A564,'SignalP unique values'!A:D,4,FALSE)</f>
        <v>-</v>
      </c>
      <c r="N564" s="26" t="s">
        <v>6234</v>
      </c>
      <c r="O564" s="27">
        <v>1</v>
      </c>
      <c r="P564" s="25">
        <v>0</v>
      </c>
      <c r="Q564" s="28">
        <v>-1</v>
      </c>
      <c r="R564" s="28">
        <v>-1</v>
      </c>
      <c r="S564" s="28">
        <v>-1</v>
      </c>
      <c r="T564" s="27">
        <v>1</v>
      </c>
      <c r="U564" s="27">
        <v>1</v>
      </c>
      <c r="V564" s="28">
        <v>-1</v>
      </c>
      <c r="W564" s="28">
        <v>-1</v>
      </c>
      <c r="X564" s="28">
        <v>-1</v>
      </c>
      <c r="Y564" s="28">
        <v>-1</v>
      </c>
      <c r="Z564" s="27">
        <v>1</v>
      </c>
      <c r="AA564" s="28">
        <v>-1</v>
      </c>
      <c r="AB564" s="27">
        <v>1</v>
      </c>
      <c r="AC564" s="25" t="s">
        <v>10036</v>
      </c>
      <c r="AD564" s="27" t="s">
        <v>10037</v>
      </c>
      <c r="AE564" s="25" t="s">
        <v>10038</v>
      </c>
      <c r="AF564" s="28" t="s">
        <v>10039</v>
      </c>
      <c r="AG564" s="28" t="s">
        <v>10040</v>
      </c>
      <c r="AH564" s="28" t="s">
        <v>10041</v>
      </c>
      <c r="AI564" s="27" t="s">
        <v>10042</v>
      </c>
      <c r="AJ564" s="27" t="s">
        <v>10043</v>
      </c>
      <c r="AK564" s="28" t="s">
        <v>10044</v>
      </c>
      <c r="AL564" s="28" t="s">
        <v>10045</v>
      </c>
      <c r="AM564" s="28" t="s">
        <v>10046</v>
      </c>
      <c r="AN564" s="28" t="s">
        <v>10047</v>
      </c>
      <c r="AO564" s="27" t="s">
        <v>10048</v>
      </c>
      <c r="AP564" s="28" t="s">
        <v>10049</v>
      </c>
      <c r="AQ564" s="27" t="s">
        <v>10050</v>
      </c>
    </row>
    <row r="565" spans="1:43" ht="13.5" customHeight="1">
      <c r="A565" s="25" t="s">
        <v>554</v>
      </c>
      <c r="B565" s="26" t="str">
        <f>HYPERLINK("http://flybase.org/reports/"&amp;VLOOKUP(Table3[[#This Row],[gene]],'Flybqse ID for link'!A:B,2,FALSE)&amp;".html",Table3[[#This Row],[gene]])</f>
        <v>CG6372</v>
      </c>
      <c r="C565" s="25">
        <v>5</v>
      </c>
      <c r="D565" s="25" t="str">
        <f>VLOOKUP(A565,'Flybase batch'!$A:$E,2,FALSE)</f>
        <v>Sperm-Leucylaminopeptidase 1</v>
      </c>
      <c r="E565" s="25">
        <f>COUNTIF('Genes Expressed in larvae only'!A:A,Table3[[#This Row],[gene]])</f>
        <v>0</v>
      </c>
      <c r="F565" s="35" t="str">
        <f>VLOOKUP(A565,'Flybase batch'!$A:$E,3,FALSE)</f>
        <v>mushroom body development proteolysis</v>
      </c>
      <c r="G565" s="35" t="str">
        <f>VLOOKUP(A565,'Flybase batch'!$A:$E,4,FALSE)</f>
        <v>cytoplasm</v>
      </c>
      <c r="H565" s="35" t="s">
        <v>13578</v>
      </c>
      <c r="I565" s="35" t="e">
        <v>#N/A</v>
      </c>
      <c r="J565" s="35" t="s">
        <v>9</v>
      </c>
      <c r="K565" s="30" t="str">
        <f>VLOOKUP(A565,'SignalP unique values'!A:D,2,FALSE)</f>
        <v>N</v>
      </c>
      <c r="L565" s="30" t="str">
        <f>VLOOKUP(A565,'SignalP unique values'!A:D,3,FALSE)</f>
        <v>-</v>
      </c>
      <c r="M565" s="30" t="str">
        <f>VLOOKUP(A565,'SignalP unique values'!A:D,4,FALSE)</f>
        <v>-</v>
      </c>
      <c r="N565" s="26" t="s">
        <v>6097</v>
      </c>
      <c r="O565" s="28">
        <v>-1</v>
      </c>
      <c r="P565" s="28">
        <v>-1</v>
      </c>
      <c r="Q565" s="28">
        <v>-1</v>
      </c>
      <c r="R565" s="28">
        <v>-1</v>
      </c>
      <c r="S565" s="28">
        <v>-1</v>
      </c>
      <c r="T565" s="28">
        <v>-1</v>
      </c>
      <c r="U565" s="28">
        <v>-1</v>
      </c>
      <c r="V565" s="27">
        <v>1</v>
      </c>
      <c r="W565" s="28">
        <v>-1</v>
      </c>
      <c r="X565" s="28">
        <v>-1</v>
      </c>
      <c r="Y565" s="25">
        <v>0</v>
      </c>
      <c r="Z565" s="28">
        <v>-1</v>
      </c>
      <c r="AA565" s="28">
        <v>-1</v>
      </c>
      <c r="AB565" s="28">
        <v>-1</v>
      </c>
      <c r="AC565" s="25" t="s">
        <v>11693</v>
      </c>
      <c r="AD565" s="28" t="s">
        <v>11694</v>
      </c>
      <c r="AE565" s="28" t="s">
        <v>11695</v>
      </c>
      <c r="AF565" s="28" t="s">
        <v>10473</v>
      </c>
      <c r="AG565" s="28" t="s">
        <v>8657</v>
      </c>
      <c r="AH565" s="28" t="s">
        <v>9676</v>
      </c>
      <c r="AI565" s="28" t="s">
        <v>11696</v>
      </c>
      <c r="AJ565" s="28" t="s">
        <v>6455</v>
      </c>
      <c r="AK565" s="27" t="s">
        <v>11697</v>
      </c>
      <c r="AL565" s="28" t="s">
        <v>11698</v>
      </c>
      <c r="AM565" s="28" t="s">
        <v>7319</v>
      </c>
      <c r="AN565" s="25" t="s">
        <v>11699</v>
      </c>
      <c r="AO565" s="28" t="s">
        <v>11700</v>
      </c>
      <c r="AP565" s="28" t="s">
        <v>11701</v>
      </c>
      <c r="AQ565" s="28" t="s">
        <v>11702</v>
      </c>
    </row>
    <row r="566" spans="1:43" ht="13.5" customHeight="1">
      <c r="A566" s="25" t="s">
        <v>235</v>
      </c>
      <c r="B566" s="26" t="str">
        <f>HYPERLINK("http://flybase.org/reports/"&amp;VLOOKUP(Table3[[#This Row],[gene]],'Flybqse ID for link'!A:B,2,FALSE)&amp;".html",Table3[[#This Row],[gene]])</f>
        <v>CG1031</v>
      </c>
      <c r="C566" s="25">
        <v>5</v>
      </c>
      <c r="D566" s="25" t="str">
        <f>VLOOKUP(A566,'Flybase batch'!$A:$E,2,FALSE)</f>
        <v>alpha-Esterase-1</v>
      </c>
      <c r="E566" s="25">
        <f>COUNTIF('Genes Expressed in larvae only'!A:A,Table3[[#This Row],[gene]])</f>
        <v>0</v>
      </c>
      <c r="F566" s="35" t="str">
        <f>VLOOKUP(A566,'Flybase batch'!$A:$E,3,FALSE)</f>
        <v>-</v>
      </c>
      <c r="G566" s="35" t="str">
        <f>VLOOKUP(A566,'Flybase batch'!$A:$E,4,FALSE)</f>
        <v>-</v>
      </c>
      <c r="H566" s="35" t="s">
        <v>13540</v>
      </c>
      <c r="I566" s="35" t="s">
        <v>15316</v>
      </c>
      <c r="J566" s="35" t="s">
        <v>9</v>
      </c>
      <c r="K566" s="30" t="str">
        <f>VLOOKUP(A566,'SignalP unique values'!A:D,2,FALSE)</f>
        <v>N</v>
      </c>
      <c r="L566" s="30" t="str">
        <f>VLOOKUP(A566,'SignalP unique values'!A:D,3,FALSE)</f>
        <v>-</v>
      </c>
      <c r="M566" s="30" t="str">
        <f>VLOOKUP(A566,'SignalP unique values'!A:D,4,FALSE)</f>
        <v>-</v>
      </c>
      <c r="N566" s="26" t="s">
        <v>5768</v>
      </c>
      <c r="O566" s="28">
        <v>-1</v>
      </c>
      <c r="P566" s="27">
        <v>1</v>
      </c>
      <c r="Q566" s="28">
        <v>-1</v>
      </c>
      <c r="R566" s="27">
        <v>1</v>
      </c>
      <c r="S566" s="28">
        <v>-1</v>
      </c>
      <c r="T566" s="28">
        <v>-1</v>
      </c>
      <c r="U566" s="28">
        <v>-1</v>
      </c>
      <c r="V566" s="28">
        <v>-1</v>
      </c>
      <c r="W566" s="28">
        <v>-1</v>
      </c>
      <c r="X566" s="27">
        <v>1</v>
      </c>
      <c r="Y566" s="25">
        <v>0</v>
      </c>
      <c r="Z566" s="28">
        <v>-1</v>
      </c>
      <c r="AA566" s="27">
        <v>1</v>
      </c>
      <c r="AB566" s="28">
        <v>-1</v>
      </c>
      <c r="AC566" s="25" t="s">
        <v>6566</v>
      </c>
      <c r="AD566" s="28" t="s">
        <v>6567</v>
      </c>
      <c r="AE566" s="27" t="s">
        <v>6568</v>
      </c>
      <c r="AF566" s="28" t="s">
        <v>6569</v>
      </c>
      <c r="AG566" s="27" t="s">
        <v>6570</v>
      </c>
      <c r="AH566" s="28" t="s">
        <v>6571</v>
      </c>
      <c r="AI566" s="28" t="s">
        <v>6572</v>
      </c>
      <c r="AJ566" s="28" t="s">
        <v>6573</v>
      </c>
      <c r="AK566" s="28" t="s">
        <v>6574</v>
      </c>
      <c r="AL566" s="28" t="s">
        <v>6575</v>
      </c>
      <c r="AM566" s="27" t="s">
        <v>6576</v>
      </c>
      <c r="AN566" s="25" t="s">
        <v>6577</v>
      </c>
      <c r="AO566" s="28" t="s">
        <v>6578</v>
      </c>
      <c r="AP566" s="27" t="s">
        <v>6579</v>
      </c>
      <c r="AQ566" s="28" t="s">
        <v>6580</v>
      </c>
    </row>
    <row r="567" spans="1:43" ht="13.5" customHeight="1">
      <c r="A567" s="25" t="s">
        <v>360</v>
      </c>
      <c r="B567" s="26" t="str">
        <f>HYPERLINK("http://flybase.org/reports/"&amp;VLOOKUP(Table3[[#This Row],[gene]],'Flybqse ID for link'!A:B,2,FALSE)&amp;".html",Table3[[#This Row],[gene]])</f>
        <v>CG2818</v>
      </c>
      <c r="C567" s="25">
        <v>5</v>
      </c>
      <c r="D567" s="25" t="str">
        <f>VLOOKUP(A567,'Flybase batch'!$A:$E,2,FALSE)</f>
        <v>-</v>
      </c>
      <c r="E567" s="25">
        <f>COUNTIF('Genes Expressed in larvae only'!A:A,Table3[[#This Row],[gene]])</f>
        <v>0</v>
      </c>
      <c r="F567" s="35" t="str">
        <f>VLOOKUP(A567,'Flybase batch'!$A:$E,3,FALSE)</f>
        <v>glycerol metabolic process lipid metabolic process</v>
      </c>
      <c r="G567" s="35" t="str">
        <f>VLOOKUP(A567,'Flybase batch'!$A:$E,4,FALSE)</f>
        <v>-</v>
      </c>
      <c r="H567" s="35" t="s">
        <v>13563</v>
      </c>
      <c r="I567" s="35" t="s">
        <v>15330</v>
      </c>
      <c r="J567" s="35" t="s">
        <v>9</v>
      </c>
      <c r="K567" s="30" t="str">
        <f>VLOOKUP(A567,'SignalP unique values'!A:D,2,FALSE)</f>
        <v>N</v>
      </c>
      <c r="L567" s="30" t="str">
        <f>VLOOKUP(A567,'SignalP unique values'!A:D,3,FALSE)</f>
        <v>-</v>
      </c>
      <c r="M567" s="30" t="str">
        <f>VLOOKUP(A567,'SignalP unique values'!A:D,4,FALSE)</f>
        <v>-</v>
      </c>
      <c r="N567" s="26" t="s">
        <v>6141</v>
      </c>
      <c r="O567" s="27">
        <v>1</v>
      </c>
      <c r="P567" s="25">
        <v>0</v>
      </c>
      <c r="Q567" s="25">
        <v>0</v>
      </c>
      <c r="R567" s="27">
        <v>1</v>
      </c>
      <c r="S567" s="25">
        <v>0</v>
      </c>
      <c r="T567" s="27">
        <v>1</v>
      </c>
      <c r="U567" s="27">
        <v>1</v>
      </c>
      <c r="V567" s="28">
        <v>-1</v>
      </c>
      <c r="W567" s="28">
        <v>-1</v>
      </c>
      <c r="X567" s="27">
        <v>1</v>
      </c>
      <c r="Y567" s="27">
        <v>1</v>
      </c>
      <c r="Z567" s="25">
        <v>0</v>
      </c>
      <c r="AA567" s="25">
        <v>0</v>
      </c>
      <c r="AB567" s="28">
        <v>-1</v>
      </c>
      <c r="AC567" s="25" t="s">
        <v>9224</v>
      </c>
      <c r="AD567" s="27" t="s">
        <v>9225</v>
      </c>
      <c r="AE567" s="25" t="s">
        <v>9226</v>
      </c>
      <c r="AF567" s="25" t="s">
        <v>9227</v>
      </c>
      <c r="AG567" s="27" t="s">
        <v>9228</v>
      </c>
      <c r="AH567" s="25" t="s">
        <v>9229</v>
      </c>
      <c r="AI567" s="27" t="s">
        <v>9230</v>
      </c>
      <c r="AJ567" s="27" t="s">
        <v>9231</v>
      </c>
      <c r="AK567" s="28" t="s">
        <v>9232</v>
      </c>
      <c r="AL567" s="28" t="s">
        <v>9233</v>
      </c>
      <c r="AM567" s="27" t="s">
        <v>9234</v>
      </c>
      <c r="AN567" s="27" t="s">
        <v>9235</v>
      </c>
      <c r="AO567" s="25" t="s">
        <v>9236</v>
      </c>
      <c r="AP567" s="25" t="s">
        <v>9237</v>
      </c>
      <c r="AQ567" s="28" t="s">
        <v>9238</v>
      </c>
    </row>
    <row r="568" spans="1:43" ht="13.5" customHeight="1">
      <c r="A568" s="25" t="s">
        <v>198</v>
      </c>
      <c r="B568" s="26" t="str">
        <f>HYPERLINK("http://flybase.org/reports/"&amp;VLOOKUP(Table3[[#This Row],[gene]],'Flybqse ID for link'!A:B,2,FALSE)&amp;".html",Table3[[#This Row],[gene]])</f>
        <v>CG31202</v>
      </c>
      <c r="C568" s="25">
        <v>5</v>
      </c>
      <c r="D568" s="25" t="str">
        <f>VLOOKUP(A568,'Flybase batch'!$A:$E,2,FALSE)</f>
        <v>-</v>
      </c>
      <c r="E568" s="25">
        <f>COUNTIF('Genes Expressed in larvae only'!A:A,Table3[[#This Row],[gene]])</f>
        <v>0</v>
      </c>
      <c r="F568" s="35" t="str">
        <f>VLOOKUP(A568,'Flybase batch'!$A:$E,3,FALSE)</f>
        <v>-</v>
      </c>
      <c r="G568" s="35" t="str">
        <f>VLOOKUP(A568,'Flybase batch'!$A:$E,4,FALSE)</f>
        <v>membrane</v>
      </c>
      <c r="H568" s="35" t="s">
        <v>13569</v>
      </c>
      <c r="I568" s="35" t="e">
        <v>#N/A</v>
      </c>
      <c r="J568" s="35" t="s">
        <v>9</v>
      </c>
      <c r="K568" s="30" t="str">
        <f>VLOOKUP(A568,'SignalP unique values'!A:D,2,FALSE)</f>
        <v>N</v>
      </c>
      <c r="L568" s="30" t="str">
        <f>VLOOKUP(A568,'SignalP unique values'!A:D,3,FALSE)</f>
        <v>-</v>
      </c>
      <c r="M568" s="30" t="str">
        <f>VLOOKUP(A568,'SignalP unique values'!A:D,4,FALSE)</f>
        <v>-</v>
      </c>
      <c r="N568" s="26" t="s">
        <v>5942</v>
      </c>
      <c r="O568" s="28">
        <v>-1</v>
      </c>
      <c r="P568" s="28">
        <v>-1</v>
      </c>
      <c r="Q568" s="27">
        <v>1</v>
      </c>
      <c r="R568" s="28">
        <v>-1</v>
      </c>
      <c r="S568" s="28">
        <v>-1</v>
      </c>
      <c r="T568" s="28">
        <v>-1</v>
      </c>
      <c r="U568" s="28">
        <v>-1</v>
      </c>
      <c r="V568" s="28">
        <v>-1</v>
      </c>
      <c r="W568" s="28">
        <v>-1</v>
      </c>
      <c r="X568" s="28">
        <v>-1</v>
      </c>
      <c r="Y568" s="28">
        <v>-1</v>
      </c>
      <c r="Z568" s="25">
        <v>0</v>
      </c>
      <c r="AA568" s="27">
        <v>1</v>
      </c>
      <c r="AB568" s="27">
        <v>1</v>
      </c>
      <c r="AC568" s="25" t="s">
        <v>9561</v>
      </c>
      <c r="AD568" s="28" t="s">
        <v>8799</v>
      </c>
      <c r="AE568" s="28" t="s">
        <v>7651</v>
      </c>
      <c r="AF568" s="27" t="s">
        <v>9562</v>
      </c>
      <c r="AG568" s="28" t="s">
        <v>9563</v>
      </c>
      <c r="AH568" s="28" t="s">
        <v>7050</v>
      </c>
      <c r="AI568" s="28" t="s">
        <v>6650</v>
      </c>
      <c r="AJ568" s="28" t="s">
        <v>9564</v>
      </c>
      <c r="AK568" s="28" t="s">
        <v>9565</v>
      </c>
      <c r="AL568" s="28" t="s">
        <v>6712</v>
      </c>
      <c r="AM568" s="28" t="s">
        <v>8045</v>
      </c>
      <c r="AN568" s="28" t="s">
        <v>8340</v>
      </c>
      <c r="AO568" s="25" t="s">
        <v>9566</v>
      </c>
      <c r="AP568" s="27" t="s">
        <v>9567</v>
      </c>
      <c r="AQ568" s="27" t="s">
        <v>9568</v>
      </c>
    </row>
    <row r="569" spans="1:43" ht="13.5" customHeight="1">
      <c r="A569" s="25" t="s">
        <v>715</v>
      </c>
      <c r="B569" s="26" t="str">
        <f>HYPERLINK("http://flybase.org/reports/"&amp;VLOOKUP(Table3[[#This Row],[gene]],'Flybqse ID for link'!A:B,2,FALSE)&amp;".html",Table3[[#This Row],[gene]])</f>
        <v>CG4637</v>
      </c>
      <c r="C569" s="25">
        <v>5</v>
      </c>
      <c r="D569" s="25" t="str">
        <f>VLOOKUP(A569,'Flybase batch'!$A:$E,2,FALSE)</f>
        <v>hedgehog</v>
      </c>
      <c r="E569" s="25">
        <f>COUNTIF('Genes Expressed in larvae only'!A:A,Table3[[#This Row],[gene]])</f>
        <v>0</v>
      </c>
      <c r="F569" s="35" t="str">
        <f>VLOOKUP(A569,'Flybase batch'!$A:$E,3,FALSE)</f>
        <v>pole cell migration progression of morphogenetic furrow involved in compound eye morphogenesis smoothened signaling pathway germ cell migration gonadal mesoderm development positive regulation of hh target transcription factor activity Bolwig's organ morphogenesis compound eye morphogenesis hindgut morphogenesis regulation of mitotic cell cycle epithelial cell migration, open tracheal system glial cell migration labial disc development segment polarity determination spiracle morphogenesis, open tracheal system morphogenesis of larval imaginal disc epithelium protein autoprocessing smoothened signaling pathway positive regulation of smoothened signaling pathway protein autoprocessing protein splicing cytoneme assembly foregut morphogenesis hindgut morphogenesis anterior/posterior lineage restriction, imaginal disc wing disc anterior/posterior pattern formation imaginal disc-derived wing vein specification ovarian follicle cell development ovarian follicle cell stalk formation epidermis development growth germ-line stem cell division ectoderm development heart development mesoderm development imaginal disc pattern formation regulation of organ growth analia development genital disc development leg disc morphogenesis regulation of cell proliferation compartment pattern specification smoothened signaling pathway regulation of transcription from RNA polymerase II promoter segment polarity determination anterior/posterior axis specification, embryo R8 cell fate specification heart development progression of morphogenetic furrow involved in compound eye morphogenesis somatic stem cell division protein autoprocessing wing disc proximal/distal pattern formation germ cell attraction developmental pigmentation open tracheal system development regulation of protein import into nucleus imaginal disc growth anterior head segmentation posterior head segmentation segment polarity determination trunk segmentation genital disc development compound eye photoreceptor cell differentiation genital disc anterior/posterior pattern formation eye morphogenesis ventral midline development anterior commissure morphogenesis segment polarity determination positive regulation of transcription factor import into nucleus heart formation cell-cell signaling proteolysis intein-mediated protein splicing embryonic pattern specification protein autoprocessing</v>
      </c>
      <c r="G569" s="35" t="str">
        <f>VLOOKUP(A569,'Flybase batch'!$A:$E,4,FALSE)</f>
        <v>extracellular region cytoplasmic membrane-bounded vesicle cytoplasm extracellular region nucleus cytoplasm nucleus endocytic vesicle plasma membrane endosome extracellular space</v>
      </c>
      <c r="H569" s="35" t="s">
        <v>13674</v>
      </c>
      <c r="I569" s="35" t="e">
        <v>#N/A</v>
      </c>
      <c r="J569" s="35" t="s">
        <v>9</v>
      </c>
      <c r="K569" s="30" t="str">
        <f>VLOOKUP(A569,'SignalP unique values'!A:D,2,FALSE)</f>
        <v>N</v>
      </c>
      <c r="L569" s="30" t="str">
        <f>VLOOKUP(A569,'SignalP unique values'!A:D,3,FALSE)</f>
        <v>-</v>
      </c>
      <c r="M569" s="30" t="str">
        <f>VLOOKUP(A569,'SignalP unique values'!A:D,4,FALSE)</f>
        <v>-</v>
      </c>
      <c r="N569" s="26" t="s">
        <v>5890</v>
      </c>
      <c r="O569" s="28">
        <v>-1</v>
      </c>
      <c r="P569" s="28">
        <v>-1</v>
      </c>
      <c r="Q569" s="27">
        <v>1</v>
      </c>
      <c r="R569" s="27">
        <v>1</v>
      </c>
      <c r="S569" s="27">
        <v>1</v>
      </c>
      <c r="T569" s="28">
        <v>-1</v>
      </c>
      <c r="U569" s="28">
        <v>-1</v>
      </c>
      <c r="V569" s="27">
        <v>1</v>
      </c>
      <c r="W569" s="28">
        <v>-1</v>
      </c>
      <c r="X569" s="28">
        <v>-1</v>
      </c>
      <c r="Y569" s="25">
        <v>0</v>
      </c>
      <c r="Z569" s="28">
        <v>-1</v>
      </c>
      <c r="AA569" s="28">
        <v>-1</v>
      </c>
      <c r="AB569" s="25">
        <v>0</v>
      </c>
      <c r="AC569" s="25" t="s">
        <v>10863</v>
      </c>
      <c r="AD569" s="28" t="s">
        <v>6453</v>
      </c>
      <c r="AE569" s="28" t="s">
        <v>7288</v>
      </c>
      <c r="AF569" s="27" t="s">
        <v>10864</v>
      </c>
      <c r="AG569" s="27" t="s">
        <v>10865</v>
      </c>
      <c r="AH569" s="27" t="s">
        <v>10866</v>
      </c>
      <c r="AI569" s="28" t="s">
        <v>8083</v>
      </c>
      <c r="AJ569" s="28" t="s">
        <v>6424</v>
      </c>
      <c r="AK569" s="27" t="s">
        <v>10867</v>
      </c>
      <c r="AL569" s="28" t="s">
        <v>7541</v>
      </c>
      <c r="AM569" s="28" t="s">
        <v>6586</v>
      </c>
      <c r="AN569" s="25" t="s">
        <v>10868</v>
      </c>
      <c r="AO569" s="28" t="s">
        <v>8668</v>
      </c>
      <c r="AP569" s="28" t="s">
        <v>10204</v>
      </c>
      <c r="AQ569" s="25" t="s">
        <v>10869</v>
      </c>
    </row>
    <row r="570" spans="1:43" ht="13.5" customHeight="1">
      <c r="A570" s="25" t="s">
        <v>883</v>
      </c>
      <c r="B570" s="26" t="str">
        <f>HYPERLINK("http://flybase.org/reports/"&amp;VLOOKUP(Table3[[#This Row],[gene]],'Flybqse ID for link'!A:B,2,FALSE)&amp;".html",Table3[[#This Row],[gene]])</f>
        <v>CG5131</v>
      </c>
      <c r="C570" s="25">
        <v>5</v>
      </c>
      <c r="D570" s="25" t="str">
        <f>VLOOKUP(A570,'Flybase batch'!$A:$E,2,FALSE)</f>
        <v>-</v>
      </c>
      <c r="E570" s="25">
        <f>COUNTIF('Genes Expressed in larvae only'!A:A,Table3[[#This Row],[gene]])</f>
        <v>0</v>
      </c>
      <c r="F570" s="35" t="str">
        <f>VLOOKUP(A570,'Flybase batch'!$A:$E,3,FALSE)</f>
        <v>-</v>
      </c>
      <c r="G570" s="35" t="str">
        <f>VLOOKUP(A570,'Flybase batch'!$A:$E,4,FALSE)</f>
        <v>-</v>
      </c>
      <c r="H570" s="35" t="s">
        <v>13558</v>
      </c>
      <c r="I570" s="35" t="s">
        <v>15325</v>
      </c>
      <c r="J570" s="35" t="s">
        <v>9</v>
      </c>
      <c r="K570" s="30" t="str">
        <f>VLOOKUP(A570,'SignalP unique values'!A:D,2,FALSE)</f>
        <v>N</v>
      </c>
      <c r="L570" s="30" t="str">
        <f>VLOOKUP(A570,'SignalP unique values'!A:D,3,FALSE)</f>
        <v>-</v>
      </c>
      <c r="M570" s="30" t="str">
        <f>VLOOKUP(A570,'SignalP unique values'!A:D,4,FALSE)</f>
        <v>-</v>
      </c>
      <c r="N570" s="26" t="s">
        <v>6289</v>
      </c>
      <c r="O570" s="28">
        <v>-1</v>
      </c>
      <c r="P570" s="28">
        <v>-1</v>
      </c>
      <c r="Q570" s="28">
        <v>-1</v>
      </c>
      <c r="R570" s="28">
        <v>-1</v>
      </c>
      <c r="S570" s="28">
        <v>-1</v>
      </c>
      <c r="T570" s="28">
        <v>-1</v>
      </c>
      <c r="U570" s="27">
        <v>1</v>
      </c>
      <c r="V570" s="28">
        <v>-1</v>
      </c>
      <c r="W570" s="28">
        <v>-1</v>
      </c>
      <c r="X570" s="28">
        <v>-1</v>
      </c>
      <c r="Y570" s="28">
        <v>-1</v>
      </c>
      <c r="Z570" s="25">
        <v>0</v>
      </c>
      <c r="AA570" s="28">
        <v>-1</v>
      </c>
      <c r="AB570" s="28">
        <v>-1</v>
      </c>
      <c r="AC570" s="25" t="s">
        <v>11148</v>
      </c>
      <c r="AD570" s="28" t="s">
        <v>11149</v>
      </c>
      <c r="AE570" s="28" t="s">
        <v>11150</v>
      </c>
      <c r="AF570" s="28" t="s">
        <v>11151</v>
      </c>
      <c r="AG570" s="28" t="s">
        <v>11152</v>
      </c>
      <c r="AH570" s="28" t="s">
        <v>11153</v>
      </c>
      <c r="AI570" s="28" t="s">
        <v>11154</v>
      </c>
      <c r="AJ570" s="27" t="s">
        <v>11155</v>
      </c>
      <c r="AK570" s="28" t="s">
        <v>11156</v>
      </c>
      <c r="AL570" s="28" t="s">
        <v>11157</v>
      </c>
      <c r="AM570" s="28" t="s">
        <v>11158</v>
      </c>
      <c r="AN570" s="28" t="s">
        <v>11159</v>
      </c>
      <c r="AO570" s="25" t="s">
        <v>11160</v>
      </c>
      <c r="AP570" s="28" t="s">
        <v>11161</v>
      </c>
      <c r="AQ570" s="28" t="s">
        <v>11162</v>
      </c>
    </row>
    <row r="571" spans="1:43" ht="13.5" customHeight="1">
      <c r="A571" s="25" t="s">
        <v>379</v>
      </c>
      <c r="B571" s="26" t="str">
        <f>HYPERLINK("http://flybase.org/reports/"&amp;VLOOKUP(Table3[[#This Row],[gene]],'Flybqse ID for link'!A:B,2,FALSE)&amp;".html",Table3[[#This Row],[gene]])</f>
        <v>CG4200</v>
      </c>
      <c r="C571" s="25">
        <v>5</v>
      </c>
      <c r="D571" s="25" t="str">
        <f>VLOOKUP(A571,'Flybase batch'!$A:$E,2,FALSE)</f>
        <v>small wing</v>
      </c>
      <c r="E571" s="25">
        <f>COUNTIF('Genes Expressed in larvae only'!A:A,Table3[[#This Row],[gene]])</f>
        <v>0</v>
      </c>
      <c r="F571" s="35" t="str">
        <f>VLOOKUP(A571,'Flybase batch'!$A:$E,3,FALSE)</f>
        <v>border follicle cell migration phospholipid catabolic process intracellular signal transduction positive regulation of cell growth negative regulation of cell differentiation negative regulation of epidermal growth factor receptor signaling pathway response to insulin stimulus</v>
      </c>
      <c r="G571" s="35" t="str">
        <f>VLOOKUP(A571,'Flybase batch'!$A:$E,4,FALSE)</f>
        <v>-</v>
      </c>
      <c r="H571" s="35" t="s">
        <v>13663</v>
      </c>
      <c r="I571" s="35" t="e">
        <v>#N/A</v>
      </c>
      <c r="J571" s="35" t="s">
        <v>9</v>
      </c>
      <c r="K571" s="30" t="str">
        <f>VLOOKUP(A571,'SignalP unique values'!A:D,2,FALSE)</f>
        <v>N</v>
      </c>
      <c r="L571" s="30" t="str">
        <f>VLOOKUP(A571,'SignalP unique values'!A:D,3,FALSE)</f>
        <v>-</v>
      </c>
      <c r="M571" s="30" t="str">
        <f>VLOOKUP(A571,'SignalP unique values'!A:D,4,FALSE)</f>
        <v>-</v>
      </c>
      <c r="N571" s="26" t="s">
        <v>5963</v>
      </c>
      <c r="O571" s="25">
        <v>0</v>
      </c>
      <c r="P571" s="28">
        <v>-1</v>
      </c>
      <c r="Q571" s="27">
        <v>1</v>
      </c>
      <c r="R571" s="27">
        <v>1</v>
      </c>
      <c r="S571" s="27">
        <v>1</v>
      </c>
      <c r="T571" s="27">
        <v>1</v>
      </c>
      <c r="U571" s="27">
        <v>1</v>
      </c>
      <c r="V571" s="28">
        <v>-1</v>
      </c>
      <c r="W571" s="28">
        <v>-1</v>
      </c>
      <c r="X571" s="27">
        <v>1</v>
      </c>
      <c r="Y571" s="25">
        <v>0</v>
      </c>
      <c r="Z571" s="25">
        <v>0</v>
      </c>
      <c r="AA571" s="28">
        <v>-1</v>
      </c>
      <c r="AB571" s="25">
        <v>0</v>
      </c>
      <c r="AC571" s="25" t="s">
        <v>10580</v>
      </c>
      <c r="AD571" s="25" t="s">
        <v>10581</v>
      </c>
      <c r="AE571" s="28" t="s">
        <v>10582</v>
      </c>
      <c r="AF571" s="27" t="s">
        <v>10583</v>
      </c>
      <c r="AG571" s="27" t="s">
        <v>10584</v>
      </c>
      <c r="AH571" s="27" t="s">
        <v>10585</v>
      </c>
      <c r="AI571" s="27" t="s">
        <v>10586</v>
      </c>
      <c r="AJ571" s="27" t="s">
        <v>10587</v>
      </c>
      <c r="AK571" s="28" t="s">
        <v>10588</v>
      </c>
      <c r="AL571" s="28" t="s">
        <v>10589</v>
      </c>
      <c r="AM571" s="27" t="s">
        <v>10590</v>
      </c>
      <c r="AN571" s="25" t="s">
        <v>10591</v>
      </c>
      <c r="AO571" s="25" t="s">
        <v>10592</v>
      </c>
      <c r="AP571" s="28" t="s">
        <v>10593</v>
      </c>
      <c r="AQ571" s="25" t="s">
        <v>10594</v>
      </c>
    </row>
    <row r="572" spans="1:43" ht="13.5" customHeight="1">
      <c r="A572" s="25" t="s">
        <v>1418</v>
      </c>
      <c r="B572" s="26" t="str">
        <f>HYPERLINK("http://flybase.org/reports/"&amp;VLOOKUP(Table3[[#This Row],[gene]],'Flybqse ID for link'!A:B,2,FALSE)&amp;".html",Table3[[#This Row],[gene]])</f>
        <v>CG6067</v>
      </c>
      <c r="C572" s="25">
        <v>5</v>
      </c>
      <c r="D572" s="25" t="str">
        <f>VLOOKUP(A572,'Flybase batch'!$A:$E,2,FALSE)</f>
        <v>-</v>
      </c>
      <c r="E572" s="25">
        <f>COUNTIF('Genes Expressed in larvae only'!A:A,Table3[[#This Row],[gene]])</f>
        <v>0</v>
      </c>
      <c r="F572" s="35" t="str">
        <f>VLOOKUP(A572,'Flybase batch'!$A:$E,3,FALSE)</f>
        <v>proteolysis</v>
      </c>
      <c r="G572" s="35" t="str">
        <f>VLOOKUP(A572,'Flybase batch'!$A:$E,4,FALSE)</f>
        <v>-</v>
      </c>
      <c r="H572" s="35" t="s">
        <v>13530</v>
      </c>
      <c r="I572" s="35" t="s">
        <v>15321</v>
      </c>
      <c r="J572" s="35" t="s">
        <v>9</v>
      </c>
      <c r="K572" s="30" t="str">
        <f>VLOOKUP(A572,'SignalP unique values'!A:D,2,FALSE)</f>
        <v>N</v>
      </c>
      <c r="L572" s="30" t="str">
        <f>VLOOKUP(A572,'SignalP unique values'!A:D,3,FALSE)</f>
        <v>-</v>
      </c>
      <c r="M572" s="30" t="str">
        <f>VLOOKUP(A572,'SignalP unique values'!A:D,4,FALSE)</f>
        <v>-</v>
      </c>
      <c r="N572" s="26" t="s">
        <v>5742</v>
      </c>
      <c r="O572" s="28">
        <v>-1</v>
      </c>
      <c r="P572" s="27">
        <v>1</v>
      </c>
      <c r="Q572" s="28">
        <v>-1</v>
      </c>
      <c r="R572" s="27">
        <v>1</v>
      </c>
      <c r="S572" s="25">
        <v>0</v>
      </c>
      <c r="T572" s="28">
        <v>-1</v>
      </c>
      <c r="U572" s="28">
        <v>-1</v>
      </c>
      <c r="V572" s="28">
        <v>-1</v>
      </c>
      <c r="W572" s="28">
        <v>-1</v>
      </c>
      <c r="X572" s="28">
        <v>-1</v>
      </c>
      <c r="Y572" s="27">
        <v>1</v>
      </c>
      <c r="Z572" s="28">
        <v>-1</v>
      </c>
      <c r="AA572" s="27">
        <v>1</v>
      </c>
      <c r="AB572" s="28">
        <v>-1</v>
      </c>
      <c r="AC572" s="25" t="s">
        <v>11483</v>
      </c>
      <c r="AD572" s="28" t="s">
        <v>11484</v>
      </c>
      <c r="AE572" s="27" t="s">
        <v>11485</v>
      </c>
      <c r="AF572" s="28" t="s">
        <v>11486</v>
      </c>
      <c r="AG572" s="27" t="s">
        <v>11487</v>
      </c>
      <c r="AH572" s="25" t="s">
        <v>11488</v>
      </c>
      <c r="AI572" s="28" t="s">
        <v>9505</v>
      </c>
      <c r="AJ572" s="28" t="s">
        <v>8193</v>
      </c>
      <c r="AK572" s="28" t="s">
        <v>7725</v>
      </c>
      <c r="AL572" s="28" t="s">
        <v>6710</v>
      </c>
      <c r="AM572" s="28" t="s">
        <v>7252</v>
      </c>
      <c r="AN572" s="27" t="s">
        <v>11489</v>
      </c>
      <c r="AO572" s="28" t="s">
        <v>11490</v>
      </c>
      <c r="AP572" s="27" t="s">
        <v>11491</v>
      </c>
      <c r="AQ572" s="28" t="s">
        <v>9646</v>
      </c>
    </row>
    <row r="573" spans="1:43" ht="13.5" customHeight="1">
      <c r="A573" s="25" t="s">
        <v>457</v>
      </c>
      <c r="B573" s="26" t="str">
        <f>HYPERLINK("http://flybase.org/reports/"&amp;VLOOKUP(Table3[[#This Row],[gene]],'Flybqse ID for link'!A:B,2,FALSE)&amp;".html",Table3[[#This Row],[gene]])</f>
        <v>CG5966</v>
      </c>
      <c r="C573" s="25">
        <v>5</v>
      </c>
      <c r="D573" s="25" t="str">
        <f>VLOOKUP(A573,'Flybase batch'!$A:$E,2,FALSE)</f>
        <v>-</v>
      </c>
      <c r="E573" s="25">
        <f>COUNTIF('Genes Expressed in larvae only'!A:A,Table3[[#This Row],[gene]])</f>
        <v>0</v>
      </c>
      <c r="F573" s="35" t="str">
        <f>VLOOKUP(A573,'Flybase batch'!$A:$E,3,FALSE)</f>
        <v>lipid metabolic process imaginal disc-derived wing morphogenesis</v>
      </c>
      <c r="G573" s="35" t="str">
        <f>VLOOKUP(A573,'Flybase batch'!$A:$E,4,FALSE)</f>
        <v>-</v>
      </c>
      <c r="H573" s="35" t="s">
        <v>13541</v>
      </c>
      <c r="I573" s="35" t="s">
        <v>15323</v>
      </c>
      <c r="J573" s="35" t="s">
        <v>9</v>
      </c>
      <c r="K573" s="30" t="str">
        <f>VLOOKUP(A573,'SignalP unique values'!A:D,2,FALSE)</f>
        <v>N</v>
      </c>
      <c r="L573" s="30" t="str">
        <f>VLOOKUP(A573,'SignalP unique values'!A:D,3,FALSE)</f>
        <v>-</v>
      </c>
      <c r="M573" s="30" t="str">
        <f>VLOOKUP(A573,'SignalP unique values'!A:D,4,FALSE)</f>
        <v>-</v>
      </c>
      <c r="N573" s="26" t="s">
        <v>5917</v>
      </c>
      <c r="O573" s="28">
        <v>-1</v>
      </c>
      <c r="P573" s="25">
        <v>0</v>
      </c>
      <c r="Q573" s="25">
        <v>0</v>
      </c>
      <c r="R573" s="27">
        <v>1</v>
      </c>
      <c r="S573" s="28">
        <v>-1</v>
      </c>
      <c r="T573" s="28">
        <v>-1</v>
      </c>
      <c r="U573" s="25">
        <v>0</v>
      </c>
      <c r="V573" s="25">
        <v>0</v>
      </c>
      <c r="W573" s="28">
        <v>-1</v>
      </c>
      <c r="X573" s="28">
        <v>-1</v>
      </c>
      <c r="Y573" s="27">
        <v>1</v>
      </c>
      <c r="Z573" s="28">
        <v>-1</v>
      </c>
      <c r="AA573" s="27">
        <v>1</v>
      </c>
      <c r="AB573" s="28">
        <v>-1</v>
      </c>
      <c r="AC573" s="25" t="s">
        <v>11440</v>
      </c>
      <c r="AD573" s="28" t="s">
        <v>11376</v>
      </c>
      <c r="AE573" s="25" t="s">
        <v>11441</v>
      </c>
      <c r="AF573" s="25" t="s">
        <v>11442</v>
      </c>
      <c r="AG573" s="27" t="s">
        <v>11443</v>
      </c>
      <c r="AH573" s="28" t="s">
        <v>11444</v>
      </c>
      <c r="AI573" s="28" t="s">
        <v>11445</v>
      </c>
      <c r="AJ573" s="25" t="s">
        <v>11446</v>
      </c>
      <c r="AK573" s="25" t="s">
        <v>11447</v>
      </c>
      <c r="AL573" s="28" t="s">
        <v>8067</v>
      </c>
      <c r="AM573" s="28" t="s">
        <v>8237</v>
      </c>
      <c r="AN573" s="27" t="s">
        <v>11448</v>
      </c>
      <c r="AO573" s="28" t="s">
        <v>11449</v>
      </c>
      <c r="AP573" s="27" t="s">
        <v>11450</v>
      </c>
      <c r="AQ573" s="28" t="s">
        <v>11451</v>
      </c>
    </row>
    <row r="574" spans="1:43" ht="13.5" customHeight="1">
      <c r="A574" s="25" t="s">
        <v>1312</v>
      </c>
      <c r="B574" s="26" t="str">
        <f>HYPERLINK("http://flybase.org/reports/"&amp;VLOOKUP(Table3[[#This Row],[gene]],'Flybqse ID for link'!A:B,2,FALSE)&amp;".html",Table3[[#This Row],[gene]])</f>
        <v>CG3303</v>
      </c>
      <c r="C574" s="25">
        <v>5</v>
      </c>
      <c r="D574" s="25" t="str">
        <f>VLOOKUP(A574,'Flybase batch'!$A:$E,2,FALSE)</f>
        <v>-</v>
      </c>
      <c r="E574" s="25">
        <f>COUNTIF('Genes Expressed in larvae only'!A:A,Table3[[#This Row],[gene]])</f>
        <v>0</v>
      </c>
      <c r="F574" s="35" t="str">
        <f>VLOOKUP(A574,'Flybase batch'!$A:$E,3,FALSE)</f>
        <v>-</v>
      </c>
      <c r="G574" s="35" t="str">
        <f>VLOOKUP(A574,'Flybase batch'!$A:$E,4,FALSE)</f>
        <v>-</v>
      </c>
      <c r="H574" s="35" t="s">
        <v>13643</v>
      </c>
      <c r="I574" s="35" t="e">
        <v>#N/A</v>
      </c>
      <c r="J574" s="35" t="s">
        <v>9</v>
      </c>
      <c r="K574" s="30" t="str">
        <f>VLOOKUP(A574,'SignalP unique values'!A:D,2,FALSE)</f>
        <v>N</v>
      </c>
      <c r="L574" s="30" t="str">
        <f>VLOOKUP(A574,'SignalP unique values'!A:D,3,FALSE)</f>
        <v>-</v>
      </c>
      <c r="M574" s="30" t="str">
        <f>VLOOKUP(A574,'SignalP unique values'!A:D,4,FALSE)</f>
        <v>-</v>
      </c>
      <c r="N574" s="26" t="s">
        <v>6142</v>
      </c>
      <c r="O574" s="28">
        <v>-1</v>
      </c>
      <c r="P574" s="28">
        <v>-1</v>
      </c>
      <c r="Q574" s="27">
        <v>1</v>
      </c>
      <c r="R574" s="28">
        <v>-1</v>
      </c>
      <c r="S574" s="25">
        <v>0</v>
      </c>
      <c r="T574" s="27">
        <v>1</v>
      </c>
      <c r="U574" s="27">
        <v>1</v>
      </c>
      <c r="V574" s="28">
        <v>-1</v>
      </c>
      <c r="W574" s="28">
        <v>-1</v>
      </c>
      <c r="X574" s="27">
        <v>1</v>
      </c>
      <c r="Y574" s="28">
        <v>-1</v>
      </c>
      <c r="Z574" s="28">
        <v>-1</v>
      </c>
      <c r="AA574" s="28">
        <v>-1</v>
      </c>
      <c r="AB574" s="28">
        <v>-1</v>
      </c>
      <c r="AC574" s="25" t="s">
        <v>9983</v>
      </c>
      <c r="AD574" s="28" t="s">
        <v>9984</v>
      </c>
      <c r="AE574" s="28" t="s">
        <v>9985</v>
      </c>
      <c r="AF574" s="27" t="s">
        <v>9986</v>
      </c>
      <c r="AG574" s="28" t="s">
        <v>9987</v>
      </c>
      <c r="AH574" s="25" t="s">
        <v>9988</v>
      </c>
      <c r="AI574" s="27" t="s">
        <v>9989</v>
      </c>
      <c r="AJ574" s="27" t="s">
        <v>9990</v>
      </c>
      <c r="AK574" s="28" t="s">
        <v>9991</v>
      </c>
      <c r="AL574" s="28" t="s">
        <v>9992</v>
      </c>
      <c r="AM574" s="27" t="s">
        <v>9993</v>
      </c>
      <c r="AN574" s="28" t="s">
        <v>9994</v>
      </c>
      <c r="AO574" s="28" t="s">
        <v>9995</v>
      </c>
      <c r="AP574" s="28" t="s">
        <v>9996</v>
      </c>
      <c r="AQ574" s="28" t="s">
        <v>9997</v>
      </c>
    </row>
    <row r="575" spans="1:43" ht="13.5" customHeight="1">
      <c r="A575" s="25" t="s">
        <v>1020</v>
      </c>
      <c r="B575" s="26" t="str">
        <f>HYPERLINK("http://flybase.org/reports/"&amp;VLOOKUP(Table3[[#This Row],[gene]],'Flybqse ID for link'!A:B,2,FALSE)&amp;".html",Table3[[#This Row],[gene]])</f>
        <v>CG11430</v>
      </c>
      <c r="C575" s="25">
        <v>5</v>
      </c>
      <c r="D575" s="25" t="str">
        <f>VLOOKUP(A575,'Flybase batch'!$A:$E,2,FALSE)</f>
        <v>olf186-F</v>
      </c>
      <c r="E575" s="25">
        <f>COUNTIF('Genes Expressed in larvae only'!A:A,Table3[[#This Row],[gene]])</f>
        <v>0</v>
      </c>
      <c r="F575" s="35" t="str">
        <f>VLOOKUP(A575,'Flybase batch'!$A:$E,3,FALSE)</f>
        <v>positive regulation of NFAT protein import into nucleus positive regulation of calcium ion transport nervous system development store-operated calcium entry</v>
      </c>
      <c r="G575" s="35" t="str">
        <f>VLOOKUP(A575,'Flybase batch'!$A:$E,4,FALSE)</f>
        <v>integral to membrane</v>
      </c>
      <c r="H575" s="35" t="s">
        <v>13560</v>
      </c>
      <c r="I575" s="35" t="e">
        <v>#N/A</v>
      </c>
      <c r="J575" s="35" t="s">
        <v>14090</v>
      </c>
      <c r="K575" s="30" t="str">
        <f>VLOOKUP(A575,'SignalP unique values'!A:D,2,FALSE)</f>
        <v>N</v>
      </c>
      <c r="L575" s="30" t="str">
        <f>VLOOKUP(A575,'SignalP unique values'!A:D,3,FALSE)</f>
        <v>-</v>
      </c>
      <c r="M575" s="30" t="str">
        <f>VLOOKUP(A575,'SignalP unique values'!A:D,4,FALSE)</f>
        <v>-</v>
      </c>
      <c r="N575" s="26" t="s">
        <v>5836</v>
      </c>
      <c r="O575" s="25">
        <v>0</v>
      </c>
      <c r="P575" s="27">
        <v>1</v>
      </c>
      <c r="Q575" s="25">
        <v>0</v>
      </c>
      <c r="R575" s="28">
        <v>-1</v>
      </c>
      <c r="S575" s="27">
        <v>1</v>
      </c>
      <c r="T575" s="27">
        <v>1</v>
      </c>
      <c r="U575" s="27">
        <v>1</v>
      </c>
      <c r="V575" s="28">
        <v>-1</v>
      </c>
      <c r="W575" s="28">
        <v>-1</v>
      </c>
      <c r="X575" s="27">
        <v>1</v>
      </c>
      <c r="Y575" s="25">
        <v>0</v>
      </c>
      <c r="Z575" s="27">
        <v>1</v>
      </c>
      <c r="AA575" s="25">
        <v>0</v>
      </c>
      <c r="AB575" s="28">
        <v>-1</v>
      </c>
      <c r="AC575" s="25" t="s">
        <v>7133</v>
      </c>
      <c r="AD575" s="25" t="s">
        <v>7134</v>
      </c>
      <c r="AE575" s="27" t="s">
        <v>7135</v>
      </c>
      <c r="AF575" s="25" t="s">
        <v>7136</v>
      </c>
      <c r="AG575" s="28" t="s">
        <v>7137</v>
      </c>
      <c r="AH575" s="27" t="s">
        <v>7138</v>
      </c>
      <c r="AI575" s="27" t="s">
        <v>7139</v>
      </c>
      <c r="AJ575" s="27" t="s">
        <v>7140</v>
      </c>
      <c r="AK575" s="28" t="s">
        <v>7141</v>
      </c>
      <c r="AL575" s="28" t="s">
        <v>7142</v>
      </c>
      <c r="AM575" s="27" t="s">
        <v>7143</v>
      </c>
      <c r="AN575" s="25" t="s">
        <v>7144</v>
      </c>
      <c r="AO575" s="27" t="s">
        <v>7145</v>
      </c>
      <c r="AP575" s="25" t="s">
        <v>7146</v>
      </c>
      <c r="AQ575" s="28" t="s">
        <v>7147</v>
      </c>
    </row>
    <row r="576" spans="1:43" ht="13.5" customHeight="1">
      <c r="A576" s="25" t="s">
        <v>261</v>
      </c>
      <c r="B576" s="26" t="str">
        <f>HYPERLINK("http://flybase.org/reports/"&amp;VLOOKUP(Table3[[#This Row],[gene]],'Flybqse ID for link'!A:B,2,FALSE)&amp;".html",Table3[[#This Row],[gene]])</f>
        <v>CG1257</v>
      </c>
      <c r="C576" s="25">
        <v>5</v>
      </c>
      <c r="D576" s="25" t="str">
        <f>VLOOKUP(A576,'Flybase batch'!$A:$E,2,FALSE)</f>
        <v>alpha-Esterase-3</v>
      </c>
      <c r="E576" s="25">
        <f>COUNTIF('Genes Expressed in larvae only'!A:A,Table3[[#This Row],[gene]])</f>
        <v>0</v>
      </c>
      <c r="F576" s="35" t="str">
        <f>VLOOKUP(A576,'Flybase batch'!$A:$E,3,FALSE)</f>
        <v>-</v>
      </c>
      <c r="G576" s="35" t="str">
        <f>VLOOKUP(A576,'Flybase batch'!$A:$E,4,FALSE)</f>
        <v>-</v>
      </c>
      <c r="H576" s="35" t="s">
        <v>13540</v>
      </c>
      <c r="I576" s="35" t="s">
        <v>15316</v>
      </c>
      <c r="J576" s="35" t="s">
        <v>9</v>
      </c>
      <c r="K576" s="30" t="str">
        <f>VLOOKUP(A576,'SignalP unique values'!A:D,2,FALSE)</f>
        <v>N</v>
      </c>
      <c r="L576" s="30" t="str">
        <f>VLOOKUP(A576,'SignalP unique values'!A:D,3,FALSE)</f>
        <v>-</v>
      </c>
      <c r="M576" s="30" t="str">
        <f>VLOOKUP(A576,'SignalP unique values'!A:D,4,FALSE)</f>
        <v>-</v>
      </c>
      <c r="N576" s="26" t="s">
        <v>5831</v>
      </c>
      <c r="O576" s="28">
        <v>-1</v>
      </c>
      <c r="P576" s="28">
        <v>-1</v>
      </c>
      <c r="Q576" s="27">
        <v>1</v>
      </c>
      <c r="R576" s="27">
        <v>1</v>
      </c>
      <c r="S576" s="27">
        <v>1</v>
      </c>
      <c r="T576" s="27">
        <v>1</v>
      </c>
      <c r="U576" s="28">
        <v>-1</v>
      </c>
      <c r="V576" s="27">
        <v>1</v>
      </c>
      <c r="W576" s="28">
        <v>-1</v>
      </c>
      <c r="X576" s="27">
        <v>1</v>
      </c>
      <c r="Y576" s="25">
        <v>0</v>
      </c>
      <c r="Z576" s="28">
        <v>-1</v>
      </c>
      <c r="AA576" s="27">
        <v>1</v>
      </c>
      <c r="AB576" s="27">
        <v>1</v>
      </c>
      <c r="AC576" s="25" t="s">
        <v>7661</v>
      </c>
      <c r="AD576" s="28" t="s">
        <v>7662</v>
      </c>
      <c r="AE576" s="28" t="s">
        <v>7663</v>
      </c>
      <c r="AF576" s="27" t="s">
        <v>7664</v>
      </c>
      <c r="AG576" s="27" t="s">
        <v>7665</v>
      </c>
      <c r="AH576" s="27" t="s">
        <v>7666</v>
      </c>
      <c r="AI576" s="27" t="s">
        <v>7667</v>
      </c>
      <c r="AJ576" s="28" t="s">
        <v>7668</v>
      </c>
      <c r="AK576" s="27" t="s">
        <v>7669</v>
      </c>
      <c r="AL576" s="28" t="s">
        <v>7670</v>
      </c>
      <c r="AM576" s="27" t="s">
        <v>7671</v>
      </c>
      <c r="AN576" s="25" t="s">
        <v>7672</v>
      </c>
      <c r="AO576" s="28" t="s">
        <v>7673</v>
      </c>
      <c r="AP576" s="27" t="s">
        <v>7674</v>
      </c>
      <c r="AQ576" s="27" t="s">
        <v>7675</v>
      </c>
    </row>
    <row r="577" spans="1:43" ht="13.5" customHeight="1">
      <c r="A577" s="25" t="s">
        <v>446</v>
      </c>
      <c r="B577" s="26" t="str">
        <f>HYPERLINK("http://flybase.org/reports/"&amp;VLOOKUP(Table3[[#This Row],[gene]],'Flybqse ID for link'!A:B,2,FALSE)&amp;".html",Table3[[#This Row],[gene]])</f>
        <v>CG33174</v>
      </c>
      <c r="C577" s="25">
        <v>5</v>
      </c>
      <c r="D577" s="25" t="str">
        <f>VLOOKUP(A577,'Flybase batch'!$A:$E,2,FALSE)</f>
        <v>inactivation no afterpotential E</v>
      </c>
      <c r="E577" s="25">
        <f>COUNTIF('Genes Expressed in larvae only'!A:A,Table3[[#This Row],[gene]])</f>
        <v>0</v>
      </c>
      <c r="F577" s="35" t="str">
        <f>VLOOKUP(A577,'Flybase batch'!$A:$E,3,FALSE)</f>
        <v>phototransduction lipid metabolic process</v>
      </c>
      <c r="G577" s="35" t="str">
        <f>VLOOKUP(A577,'Flybase batch'!$A:$E,4,FALSE)</f>
        <v>cytoplasm</v>
      </c>
      <c r="H577" s="35" t="s">
        <v>13646</v>
      </c>
      <c r="I577" s="35" t="e">
        <v>#N/A</v>
      </c>
      <c r="J577" s="35" t="s">
        <v>9</v>
      </c>
      <c r="K577" s="30" t="str">
        <f>VLOOKUP(A577,'SignalP unique values'!A:D,2,FALSE)</f>
        <v>N</v>
      </c>
      <c r="L577" s="30" t="str">
        <f>VLOOKUP(A577,'SignalP unique values'!A:D,3,FALSE)</f>
        <v>-</v>
      </c>
      <c r="M577" s="30" t="str">
        <f>VLOOKUP(A577,'SignalP unique values'!A:D,4,FALSE)</f>
        <v>-</v>
      </c>
      <c r="N577" s="26" t="s">
        <v>6238</v>
      </c>
      <c r="O577" s="25">
        <v>0</v>
      </c>
      <c r="P577" s="25">
        <v>0</v>
      </c>
      <c r="Q577" s="25">
        <v>0</v>
      </c>
      <c r="R577" s="25">
        <v>0</v>
      </c>
      <c r="S577" s="25">
        <v>0</v>
      </c>
      <c r="T577" s="28">
        <v>-1</v>
      </c>
      <c r="U577" s="27">
        <v>1</v>
      </c>
      <c r="V577" s="28">
        <v>-1</v>
      </c>
      <c r="W577" s="25">
        <v>0</v>
      </c>
      <c r="X577" s="25">
        <v>0</v>
      </c>
      <c r="Y577" s="25">
        <v>0</v>
      </c>
      <c r="Z577" s="25">
        <v>0</v>
      </c>
      <c r="AA577" s="25">
        <v>0</v>
      </c>
      <c r="AB577" s="25">
        <v>0</v>
      </c>
      <c r="AC577" s="25" t="s">
        <v>10117</v>
      </c>
      <c r="AD577" s="25" t="s">
        <v>10118</v>
      </c>
      <c r="AE577" s="25" t="s">
        <v>6521</v>
      </c>
      <c r="AF577" s="25" t="s">
        <v>10119</v>
      </c>
      <c r="AG577" s="25" t="s">
        <v>10120</v>
      </c>
      <c r="AH577" s="25" t="s">
        <v>8577</v>
      </c>
      <c r="AI577" s="28" t="s">
        <v>10121</v>
      </c>
      <c r="AJ577" s="27" t="s">
        <v>10122</v>
      </c>
      <c r="AK577" s="28" t="s">
        <v>10123</v>
      </c>
      <c r="AL577" s="25" t="s">
        <v>10124</v>
      </c>
      <c r="AM577" s="25" t="s">
        <v>10125</v>
      </c>
      <c r="AN577" s="25" t="s">
        <v>10125</v>
      </c>
      <c r="AO577" s="25" t="s">
        <v>10126</v>
      </c>
      <c r="AP577" s="25" t="s">
        <v>10127</v>
      </c>
      <c r="AQ577" s="25" t="s">
        <v>10128</v>
      </c>
    </row>
    <row r="578" spans="1:43" ht="13.5" customHeight="1">
      <c r="A578" s="25" t="s">
        <v>776</v>
      </c>
      <c r="B578" s="26" t="str">
        <f>HYPERLINK("http://flybase.org/reports/"&amp;VLOOKUP(Table3[[#This Row],[gene]],'Flybqse ID for link'!A:B,2,FALSE)&amp;".html",Table3[[#This Row],[gene]])</f>
        <v>CG10588</v>
      </c>
      <c r="C578" s="25">
        <v>5</v>
      </c>
      <c r="D578" s="25" t="str">
        <f>VLOOKUP(A578,'Flybase batch'!$A:$E,2,FALSE)</f>
        <v>-</v>
      </c>
      <c r="E578" s="25">
        <f>COUNTIF('Genes Expressed in larvae only'!A:A,Table3[[#This Row],[gene]])</f>
        <v>0</v>
      </c>
      <c r="F578" s="35" t="str">
        <f>VLOOKUP(A578,'Flybase batch'!$A:$E,3,FALSE)</f>
        <v>proteolysis</v>
      </c>
      <c r="G578" s="35" t="str">
        <f>VLOOKUP(A578,'Flybase batch'!$A:$E,4,FALSE)</f>
        <v>-</v>
      </c>
      <c r="H578" s="35" t="s">
        <v>13546</v>
      </c>
      <c r="I578" s="35" t="e">
        <v>#N/A</v>
      </c>
      <c r="J578" s="35" t="s">
        <v>9</v>
      </c>
      <c r="K578" s="30" t="str">
        <f>VLOOKUP(A578,'SignalP unique values'!A:D,2,FALSE)</f>
        <v>N</v>
      </c>
      <c r="L578" s="30" t="str">
        <f>VLOOKUP(A578,'SignalP unique values'!A:D,3,FALSE)</f>
        <v>-</v>
      </c>
      <c r="M578" s="30" t="str">
        <f>VLOOKUP(A578,'SignalP unique values'!A:D,4,FALSE)</f>
        <v>-</v>
      </c>
      <c r="N578" s="26" t="s">
        <v>6025</v>
      </c>
      <c r="O578" s="28">
        <v>-1</v>
      </c>
      <c r="P578" s="28">
        <v>-1</v>
      </c>
      <c r="Q578" s="28">
        <v>-1</v>
      </c>
      <c r="R578" s="28">
        <v>-1</v>
      </c>
      <c r="S578" s="28">
        <v>-1</v>
      </c>
      <c r="T578" s="28">
        <v>-1</v>
      </c>
      <c r="U578" s="28">
        <v>-1</v>
      </c>
      <c r="V578" s="27">
        <v>1</v>
      </c>
      <c r="W578" s="27">
        <v>1</v>
      </c>
      <c r="X578" s="28">
        <v>-1</v>
      </c>
      <c r="Y578" s="25">
        <v>0</v>
      </c>
      <c r="Z578" s="28">
        <v>-1</v>
      </c>
      <c r="AA578" s="25">
        <v>0</v>
      </c>
      <c r="AB578" s="25">
        <v>0</v>
      </c>
      <c r="AC578" s="25" t="s">
        <v>6717</v>
      </c>
      <c r="AD578" s="28" t="s">
        <v>6718</v>
      </c>
      <c r="AE578" s="28" t="s">
        <v>6719</v>
      </c>
      <c r="AF578" s="28" t="s">
        <v>6720</v>
      </c>
      <c r="AG578" s="28" t="s">
        <v>6721</v>
      </c>
      <c r="AH578" s="28" t="s">
        <v>6722</v>
      </c>
      <c r="AI578" s="28" t="s">
        <v>6723</v>
      </c>
      <c r="AJ578" s="28" t="s">
        <v>6724</v>
      </c>
      <c r="AK578" s="27" t="s">
        <v>6725</v>
      </c>
      <c r="AL578" s="27" t="s">
        <v>6726</v>
      </c>
      <c r="AM578" s="28" t="s">
        <v>6727</v>
      </c>
      <c r="AN578" s="25" t="s">
        <v>6728</v>
      </c>
      <c r="AO578" s="28" t="s">
        <v>6729</v>
      </c>
      <c r="AP578" s="25" t="s">
        <v>6730</v>
      </c>
      <c r="AQ578" s="25" t="s">
        <v>6731</v>
      </c>
    </row>
    <row r="579" spans="1:43" ht="13.5" customHeight="1">
      <c r="A579" s="25" t="s">
        <v>1325</v>
      </c>
      <c r="B579" s="26" t="str">
        <f>HYPERLINK("http://flybase.org/reports/"&amp;VLOOKUP(Table3[[#This Row],[gene]],'Flybqse ID for link'!A:B,2,FALSE)&amp;".html",Table3[[#This Row],[gene]])</f>
        <v>CG33304</v>
      </c>
      <c r="C579" s="25">
        <v>5</v>
      </c>
      <c r="D579" s="25" t="str">
        <f>VLOOKUP(A579,'Flybase batch'!$A:$E,2,FALSE)</f>
        <v>rhomboid-5</v>
      </c>
      <c r="E579" s="25">
        <f>COUNTIF('Genes Expressed in larvae only'!A:A,Table3[[#This Row],[gene]])</f>
        <v>0</v>
      </c>
      <c r="F579" s="35" t="str">
        <f>VLOOKUP(A579,'Flybase batch'!$A:$E,3,FALSE)</f>
        <v>signal transduction sleep regulation of epidermal growth factor receptor signaling pathway proteolysis</v>
      </c>
      <c r="G579" s="35" t="str">
        <f>VLOOKUP(A579,'Flybase batch'!$A:$E,4,FALSE)</f>
        <v>integral to membrane endoplasmic reticulum</v>
      </c>
      <c r="H579" s="35" t="s">
        <v>13530</v>
      </c>
      <c r="I579" s="35" t="s">
        <v>15321</v>
      </c>
      <c r="J579" s="35" t="s">
        <v>9</v>
      </c>
      <c r="K579" s="30" t="str">
        <f>VLOOKUP(A579,'SignalP unique values'!A:D,2,FALSE)</f>
        <v>N</v>
      </c>
      <c r="L579" s="30" t="str">
        <f>VLOOKUP(A579,'SignalP unique values'!A:D,3,FALSE)</f>
        <v>-</v>
      </c>
      <c r="M579" s="30" t="str">
        <f>VLOOKUP(A579,'SignalP unique values'!A:D,4,FALSE)</f>
        <v>-</v>
      </c>
      <c r="N579" s="26" t="s">
        <v>5969</v>
      </c>
      <c r="O579" s="27">
        <v>1</v>
      </c>
      <c r="P579" s="27">
        <v>1</v>
      </c>
      <c r="Q579" s="28">
        <v>-1</v>
      </c>
      <c r="R579" s="28">
        <v>-1</v>
      </c>
      <c r="S579" s="28">
        <v>-1</v>
      </c>
      <c r="T579" s="28">
        <v>-1</v>
      </c>
      <c r="U579" s="28">
        <v>-1</v>
      </c>
      <c r="V579" s="28">
        <v>-1</v>
      </c>
      <c r="W579" s="28">
        <v>-1</v>
      </c>
      <c r="X579" s="28">
        <v>-1</v>
      </c>
      <c r="Y579" s="28">
        <v>-1</v>
      </c>
      <c r="Z579" s="27">
        <v>1</v>
      </c>
      <c r="AA579" s="28">
        <v>-1</v>
      </c>
      <c r="AB579" s="28">
        <v>-1</v>
      </c>
      <c r="AC579" s="25" t="s">
        <v>10157</v>
      </c>
      <c r="AD579" s="27" t="s">
        <v>10158</v>
      </c>
      <c r="AE579" s="27" t="s">
        <v>10159</v>
      </c>
      <c r="AF579" s="28" t="s">
        <v>8186</v>
      </c>
      <c r="AG579" s="28" t="s">
        <v>7020</v>
      </c>
      <c r="AH579" s="28" t="s">
        <v>10160</v>
      </c>
      <c r="AI579" s="28" t="s">
        <v>8150</v>
      </c>
      <c r="AJ579" s="28" t="s">
        <v>7754</v>
      </c>
      <c r="AK579" s="28" t="s">
        <v>10161</v>
      </c>
      <c r="AL579" s="28" t="s">
        <v>10162</v>
      </c>
      <c r="AM579" s="28" t="s">
        <v>9565</v>
      </c>
      <c r="AN579" s="28" t="s">
        <v>6513</v>
      </c>
      <c r="AO579" s="27" t="s">
        <v>10163</v>
      </c>
      <c r="AP579" s="28" t="s">
        <v>10164</v>
      </c>
      <c r="AQ579" s="28" t="s">
        <v>8336</v>
      </c>
    </row>
    <row r="580" spans="1:43" ht="13.5" customHeight="1">
      <c r="A580" s="25" t="s">
        <v>532</v>
      </c>
      <c r="B580" s="26" t="str">
        <f>HYPERLINK("http://flybase.org/reports/"&amp;VLOOKUP(Table3[[#This Row],[gene]],'Flybqse ID for link'!A:B,2,FALSE)&amp;".html",Table3[[#This Row],[gene]])</f>
        <v>CG4467</v>
      </c>
      <c r="C580" s="25">
        <v>5</v>
      </c>
      <c r="D580" s="25" t="str">
        <f>VLOOKUP(A580,'Flybase batch'!$A:$E,2,FALSE)</f>
        <v>-</v>
      </c>
      <c r="E580" s="25">
        <f>COUNTIF('Genes Expressed in larvae only'!A:A,Table3[[#This Row],[gene]])</f>
        <v>0</v>
      </c>
      <c r="F580" s="35" t="str">
        <f>VLOOKUP(A580,'Flybase batch'!$A:$E,3,FALSE)</f>
        <v>proteolysis</v>
      </c>
      <c r="G580" s="35" t="str">
        <f>VLOOKUP(A580,'Flybase batch'!$A:$E,4,FALSE)</f>
        <v>cellular_component</v>
      </c>
      <c r="H580" s="35" t="s">
        <v>13571</v>
      </c>
      <c r="I580" s="35" t="s">
        <v>15310</v>
      </c>
      <c r="J580" s="35" t="s">
        <v>9</v>
      </c>
      <c r="K580" s="30" t="str">
        <f>VLOOKUP(A580,'SignalP unique values'!A:D,2,FALSE)</f>
        <v>N</v>
      </c>
      <c r="L580" s="30" t="str">
        <f>VLOOKUP(A580,'SignalP unique values'!A:D,3,FALSE)</f>
        <v>-</v>
      </c>
      <c r="M580" s="30" t="str">
        <f>VLOOKUP(A580,'SignalP unique values'!A:D,4,FALSE)</f>
        <v>-</v>
      </c>
      <c r="N580" s="26" t="s">
        <v>6051</v>
      </c>
      <c r="O580" s="27">
        <v>1</v>
      </c>
      <c r="P580" s="27">
        <v>1</v>
      </c>
      <c r="Q580" s="25">
        <v>0</v>
      </c>
      <c r="R580" s="28">
        <v>-1</v>
      </c>
      <c r="S580" s="28">
        <v>-1</v>
      </c>
      <c r="T580" s="28">
        <v>-1</v>
      </c>
      <c r="U580" s="28">
        <v>-1</v>
      </c>
      <c r="V580" s="28">
        <v>-1</v>
      </c>
      <c r="W580" s="28">
        <v>-1</v>
      </c>
      <c r="X580" s="28">
        <v>-1</v>
      </c>
      <c r="Y580" s="28">
        <v>-1</v>
      </c>
      <c r="Z580" s="27">
        <v>1</v>
      </c>
      <c r="AA580" s="28">
        <v>-1</v>
      </c>
      <c r="AB580" s="25">
        <v>0</v>
      </c>
      <c r="AC580" s="25" t="s">
        <v>10731</v>
      </c>
      <c r="AD580" s="27" t="s">
        <v>10732</v>
      </c>
      <c r="AE580" s="27" t="s">
        <v>10733</v>
      </c>
      <c r="AF580" s="25" t="s">
        <v>10734</v>
      </c>
      <c r="AG580" s="28" t="s">
        <v>9057</v>
      </c>
      <c r="AH580" s="28" t="s">
        <v>10164</v>
      </c>
      <c r="AI580" s="28" t="s">
        <v>7549</v>
      </c>
      <c r="AJ580" s="28" t="s">
        <v>6673</v>
      </c>
      <c r="AK580" s="28" t="s">
        <v>10620</v>
      </c>
      <c r="AL580" s="28" t="s">
        <v>9564</v>
      </c>
      <c r="AM580" s="28" t="s">
        <v>10735</v>
      </c>
      <c r="AN580" s="28" t="s">
        <v>7231</v>
      </c>
      <c r="AO580" s="27" t="s">
        <v>10736</v>
      </c>
      <c r="AP580" s="28" t="s">
        <v>9980</v>
      </c>
      <c r="AQ580" s="25" t="s">
        <v>10737</v>
      </c>
    </row>
    <row r="581" spans="1:43" ht="13.5" customHeight="1">
      <c r="A581" s="25" t="s">
        <v>824</v>
      </c>
      <c r="B581" s="26" t="str">
        <f>HYPERLINK("http://flybase.org/reports/"&amp;VLOOKUP(Table3[[#This Row],[gene]],'Flybqse ID for link'!A:B,2,FALSE)&amp;".html",Table3[[#This Row],[gene]])</f>
        <v>CG2025</v>
      </c>
      <c r="C581" s="25">
        <v>5</v>
      </c>
      <c r="D581" s="25" t="str">
        <f>VLOOKUP(A581,'Flybase batch'!$A:$E,2,FALSE)</f>
        <v>-</v>
      </c>
      <c r="E581" s="25">
        <f>COUNTIF('Genes Expressed in larvae only'!A:A,Table3[[#This Row],[gene]])</f>
        <v>0</v>
      </c>
      <c r="F581" s="35" t="str">
        <f>VLOOKUP(A581,'Flybase batch'!$A:$E,3,FALSE)</f>
        <v>proteolysis</v>
      </c>
      <c r="G581" s="35" t="str">
        <f>VLOOKUP(A581,'Flybase batch'!$A:$E,4,FALSE)</f>
        <v>-</v>
      </c>
      <c r="H581" s="35" t="s">
        <v>13546</v>
      </c>
      <c r="I581" s="35" t="e">
        <v>#N/A</v>
      </c>
      <c r="J581" s="35" t="s">
        <v>9</v>
      </c>
      <c r="K581" s="30" t="str">
        <f>VLOOKUP(A581,'SignalP unique values'!A:D,2,FALSE)</f>
        <v>N</v>
      </c>
      <c r="L581" s="30" t="str">
        <f>VLOOKUP(A581,'SignalP unique values'!A:D,3,FALSE)</f>
        <v>-</v>
      </c>
      <c r="M581" s="30" t="str">
        <f>VLOOKUP(A581,'SignalP unique values'!A:D,4,FALSE)</f>
        <v>-</v>
      </c>
      <c r="N581" s="26" t="s">
        <v>6322</v>
      </c>
      <c r="O581" s="27">
        <v>1</v>
      </c>
      <c r="P581" s="28">
        <v>-1</v>
      </c>
      <c r="Q581" s="28">
        <v>-1</v>
      </c>
      <c r="R581" s="25">
        <v>0</v>
      </c>
      <c r="S581" s="28">
        <v>-1</v>
      </c>
      <c r="T581" s="28">
        <v>-1</v>
      </c>
      <c r="U581" s="27">
        <v>1</v>
      </c>
      <c r="V581" s="25">
        <v>0</v>
      </c>
      <c r="W581" s="27">
        <v>1</v>
      </c>
      <c r="X581" s="25">
        <v>0</v>
      </c>
      <c r="Y581" s="25">
        <v>0</v>
      </c>
      <c r="Z581" s="27">
        <v>1</v>
      </c>
      <c r="AA581" s="28">
        <v>-1</v>
      </c>
      <c r="AB581" s="27">
        <v>1</v>
      </c>
      <c r="AC581" s="25" t="s">
        <v>9062</v>
      </c>
      <c r="AD581" s="27" t="s">
        <v>9063</v>
      </c>
      <c r="AE581" s="28" t="s">
        <v>9064</v>
      </c>
      <c r="AF581" s="28" t="s">
        <v>9065</v>
      </c>
      <c r="AG581" s="25" t="s">
        <v>9066</v>
      </c>
      <c r="AH581" s="28" t="s">
        <v>9067</v>
      </c>
      <c r="AI581" s="28" t="s">
        <v>9068</v>
      </c>
      <c r="AJ581" s="27" t="s">
        <v>9069</v>
      </c>
      <c r="AK581" s="25" t="s">
        <v>9070</v>
      </c>
      <c r="AL581" s="27" t="s">
        <v>9071</v>
      </c>
      <c r="AM581" s="25" t="s">
        <v>9072</v>
      </c>
      <c r="AN581" s="25" t="s">
        <v>9073</v>
      </c>
      <c r="AO581" s="27" t="s">
        <v>9074</v>
      </c>
      <c r="AP581" s="28" t="s">
        <v>9075</v>
      </c>
      <c r="AQ581" s="27" t="s">
        <v>9076</v>
      </c>
    </row>
    <row r="582" spans="1:43" ht="13.5" customHeight="1">
      <c r="A582" s="25" t="s">
        <v>849</v>
      </c>
      <c r="B582" s="26" t="str">
        <f>HYPERLINK("http://flybase.org/reports/"&amp;VLOOKUP(Table3[[#This Row],[gene]],'Flybqse ID for link'!A:B,2,FALSE)&amp;".html",Table3[[#This Row],[gene]])</f>
        <v>CG3731</v>
      </c>
      <c r="C582" s="25">
        <v>5</v>
      </c>
      <c r="D582" s="25" t="str">
        <f>VLOOKUP(A582,'Flybase batch'!$A:$E,2,FALSE)</f>
        <v>-</v>
      </c>
      <c r="E582" s="25">
        <f>COUNTIF('Genes Expressed in larvae only'!A:A,Table3[[#This Row],[gene]])</f>
        <v>0</v>
      </c>
      <c r="F582" s="35" t="str">
        <f>VLOOKUP(A582,'Flybase batch'!$A:$E,3,FALSE)</f>
        <v>mitochondrial electron transport, ubiquinol to cytochrome c protein processing cytoplasmic microtubule organization proteolysis</v>
      </c>
      <c r="G582" s="35" t="str">
        <f>VLOOKUP(A582,'Flybase batch'!$A:$E,4,FALSE)</f>
        <v>lipid particle mitochondrial processing peptidase complex mitochondrial matrix mitochondrial respiratory chain complex III microtubule associated complex mitochondrion</v>
      </c>
      <c r="H582" s="35" t="s">
        <v>13654</v>
      </c>
      <c r="I582" s="35" t="e">
        <v>#N/A</v>
      </c>
      <c r="J582" s="35" t="s">
        <v>9</v>
      </c>
      <c r="K582" s="30" t="str">
        <f>VLOOKUP(A582,'SignalP unique values'!A:D,2,FALSE)</f>
        <v>N</v>
      </c>
      <c r="L582" s="30" t="str">
        <f>VLOOKUP(A582,'SignalP unique values'!A:D,3,FALSE)</f>
        <v>-</v>
      </c>
      <c r="M582" s="30" t="str">
        <f>VLOOKUP(A582,'SignalP unique values'!A:D,4,FALSE)</f>
        <v>-</v>
      </c>
      <c r="N582" s="26" t="s">
        <v>6233</v>
      </c>
      <c r="O582" s="25">
        <v>0</v>
      </c>
      <c r="P582" s="27">
        <v>1</v>
      </c>
      <c r="Q582" s="25">
        <v>0</v>
      </c>
      <c r="R582" s="25">
        <v>0</v>
      </c>
      <c r="S582" s="27">
        <v>1</v>
      </c>
      <c r="T582" s="27">
        <v>1</v>
      </c>
      <c r="U582" s="28">
        <v>-1</v>
      </c>
      <c r="V582" s="28">
        <v>-1</v>
      </c>
      <c r="W582" s="28">
        <v>-1</v>
      </c>
      <c r="X582" s="28">
        <v>-1</v>
      </c>
      <c r="Y582" s="28">
        <v>-1</v>
      </c>
      <c r="Z582" s="27">
        <v>1</v>
      </c>
      <c r="AA582" s="27">
        <v>1</v>
      </c>
      <c r="AB582" s="27">
        <v>1</v>
      </c>
      <c r="AC582" s="25" t="s">
        <v>10379</v>
      </c>
      <c r="AD582" s="25" t="s">
        <v>10380</v>
      </c>
      <c r="AE582" s="27" t="s">
        <v>10381</v>
      </c>
      <c r="AF582" s="25" t="s">
        <v>10382</v>
      </c>
      <c r="AG582" s="25" t="s">
        <v>10383</v>
      </c>
      <c r="AH582" s="27" t="s">
        <v>10384</v>
      </c>
      <c r="AI582" s="27" t="s">
        <v>10385</v>
      </c>
      <c r="AJ582" s="28" t="s">
        <v>10386</v>
      </c>
      <c r="AK582" s="28" t="s">
        <v>10387</v>
      </c>
      <c r="AL582" s="28" t="s">
        <v>10388</v>
      </c>
      <c r="AM582" s="28" t="s">
        <v>10389</v>
      </c>
      <c r="AN582" s="28" t="s">
        <v>10390</v>
      </c>
      <c r="AO582" s="27" t="s">
        <v>10391</v>
      </c>
      <c r="AP582" s="27" t="s">
        <v>10392</v>
      </c>
      <c r="AQ582" s="27" t="s">
        <v>10393</v>
      </c>
    </row>
    <row r="583" spans="1:43" ht="13.5" customHeight="1">
      <c r="A583" s="25" t="s">
        <v>712</v>
      </c>
      <c r="B583" s="26" t="str">
        <f>HYPERLINK("http://flybase.org/reports/"&amp;VLOOKUP(Table3[[#This Row],[gene]],'Flybqse ID for link'!A:B,2,FALSE)&amp;".html",Table3[[#This Row],[gene]])</f>
        <v>CG4428</v>
      </c>
      <c r="C583" s="25">
        <v>5</v>
      </c>
      <c r="D583" s="25" t="str">
        <f>VLOOKUP(A583,'Flybase batch'!$A:$E,2,FALSE)</f>
        <v>Autophagy-specific gene 4</v>
      </c>
      <c r="E583" s="25">
        <f>COUNTIF('Genes Expressed in larvae only'!A:A,Table3[[#This Row],[gene]])</f>
        <v>0</v>
      </c>
      <c r="F583" s="35" t="str">
        <f>VLOOKUP(A583,'Flybase batch'!$A:$E,3,FALSE)</f>
        <v>regulation of autophagy</v>
      </c>
      <c r="G583" s="35" t="str">
        <f>VLOOKUP(A583,'Flybase batch'!$A:$E,4,FALSE)</f>
        <v>-</v>
      </c>
      <c r="H583" s="35" t="s">
        <v>13553</v>
      </c>
      <c r="I583" s="35" t="s">
        <v>15319</v>
      </c>
      <c r="J583" s="35" t="s">
        <v>9</v>
      </c>
      <c r="K583" s="30" t="str">
        <f>VLOOKUP(A583,'SignalP unique values'!A:D,2,FALSE)</f>
        <v>N</v>
      </c>
      <c r="L583" s="30" t="str">
        <f>VLOOKUP(A583,'SignalP unique values'!A:D,3,FALSE)</f>
        <v>-</v>
      </c>
      <c r="M583" s="30" t="str">
        <f>VLOOKUP(A583,'SignalP unique values'!A:D,4,FALSE)</f>
        <v>-</v>
      </c>
      <c r="N583" s="26" t="s">
        <v>6402</v>
      </c>
      <c r="O583" s="25">
        <v>0</v>
      </c>
      <c r="P583" s="27">
        <v>1</v>
      </c>
      <c r="Q583" s="27">
        <v>1</v>
      </c>
      <c r="R583" s="27">
        <v>1</v>
      </c>
      <c r="S583" s="25">
        <v>0</v>
      </c>
      <c r="T583" s="27">
        <v>1</v>
      </c>
      <c r="U583" s="27">
        <v>1</v>
      </c>
      <c r="V583" s="28">
        <v>-1</v>
      </c>
      <c r="W583" s="25">
        <v>0</v>
      </c>
      <c r="X583" s="27">
        <v>1</v>
      </c>
      <c r="Y583" s="27">
        <v>1</v>
      </c>
      <c r="Z583" s="25">
        <v>0</v>
      </c>
      <c r="AA583" s="27">
        <v>1</v>
      </c>
      <c r="AB583" s="25">
        <v>0</v>
      </c>
      <c r="AC583" s="25" t="s">
        <v>10711</v>
      </c>
      <c r="AD583" s="25" t="s">
        <v>10712</v>
      </c>
      <c r="AE583" s="27" t="s">
        <v>10713</v>
      </c>
      <c r="AF583" s="27" t="s">
        <v>10714</v>
      </c>
      <c r="AG583" s="27" t="s">
        <v>10715</v>
      </c>
      <c r="AH583" s="25" t="s">
        <v>10716</v>
      </c>
      <c r="AI583" s="27" t="s">
        <v>10717</v>
      </c>
      <c r="AJ583" s="27" t="s">
        <v>10718</v>
      </c>
      <c r="AK583" s="28" t="s">
        <v>10719</v>
      </c>
      <c r="AL583" s="25" t="s">
        <v>10720</v>
      </c>
      <c r="AM583" s="27" t="s">
        <v>10721</v>
      </c>
      <c r="AN583" s="27" t="s">
        <v>10722</v>
      </c>
      <c r="AO583" s="25" t="s">
        <v>10723</v>
      </c>
      <c r="AP583" s="27" t="s">
        <v>10724</v>
      </c>
      <c r="AQ583" s="25" t="s">
        <v>10725</v>
      </c>
    </row>
    <row r="584" spans="1:43" ht="13.5" customHeight="1">
      <c r="A584" s="25" t="s">
        <v>399</v>
      </c>
      <c r="B584" s="26" t="str">
        <f>HYPERLINK("http://flybase.org/reports/"&amp;VLOOKUP(Table3[[#This Row],[gene]],'Flybqse ID for link'!A:B,2,FALSE)&amp;".html",Table3[[#This Row],[gene]])</f>
        <v>CG6567</v>
      </c>
      <c r="C584" s="25">
        <v>5</v>
      </c>
      <c r="D584" s="25" t="str">
        <f>VLOOKUP(A584,'Flybase batch'!$A:$E,2,FALSE)</f>
        <v>-</v>
      </c>
      <c r="E584" s="25">
        <f>COUNTIF('Genes Expressed in larvae only'!A:A,Table3[[#This Row],[gene]])</f>
        <v>0</v>
      </c>
      <c r="F584" s="35" t="str">
        <f>VLOOKUP(A584,'Flybase batch'!$A:$E,3,FALSE)</f>
        <v>-</v>
      </c>
      <c r="G584" s="35" t="str">
        <f>VLOOKUP(A584,'Flybase batch'!$A:$E,4,FALSE)</f>
        <v>-</v>
      </c>
      <c r="H584" s="35" t="s">
        <v>13555</v>
      </c>
      <c r="I584" s="35" t="s">
        <v>15313</v>
      </c>
      <c r="J584" s="35" t="s">
        <v>9</v>
      </c>
      <c r="K584" s="30" t="str">
        <f>VLOOKUP(A584,'SignalP unique values'!A:D,2,FALSE)</f>
        <v>N</v>
      </c>
      <c r="L584" s="30" t="str">
        <f>VLOOKUP(A584,'SignalP unique values'!A:D,3,FALSE)</f>
        <v>-</v>
      </c>
      <c r="M584" s="30" t="str">
        <f>VLOOKUP(A584,'SignalP unique values'!A:D,4,FALSE)</f>
        <v>-</v>
      </c>
      <c r="N584" s="26" t="s">
        <v>6004</v>
      </c>
      <c r="O584" s="28">
        <v>-1</v>
      </c>
      <c r="P584" s="25">
        <v>0</v>
      </c>
      <c r="Q584" s="27">
        <v>1</v>
      </c>
      <c r="R584" s="27">
        <v>1</v>
      </c>
      <c r="S584" s="28">
        <v>-1</v>
      </c>
      <c r="T584" s="28">
        <v>-1</v>
      </c>
      <c r="U584" s="27">
        <v>1</v>
      </c>
      <c r="V584" s="28">
        <v>-1</v>
      </c>
      <c r="W584" s="28">
        <v>-1</v>
      </c>
      <c r="X584" s="27">
        <v>1</v>
      </c>
      <c r="Y584" s="27">
        <v>1</v>
      </c>
      <c r="Z584" s="28">
        <v>-1</v>
      </c>
      <c r="AA584" s="27">
        <v>1</v>
      </c>
      <c r="AB584" s="28">
        <v>-1</v>
      </c>
      <c r="AC584" s="25" t="s">
        <v>11839</v>
      </c>
      <c r="AD584" s="28" t="s">
        <v>11840</v>
      </c>
      <c r="AE584" s="25" t="s">
        <v>11841</v>
      </c>
      <c r="AF584" s="27" t="s">
        <v>11842</v>
      </c>
      <c r="AG584" s="27" t="s">
        <v>11843</v>
      </c>
      <c r="AH584" s="28" t="s">
        <v>11844</v>
      </c>
      <c r="AI584" s="28" t="s">
        <v>11845</v>
      </c>
      <c r="AJ584" s="27" t="s">
        <v>11846</v>
      </c>
      <c r="AK584" s="28" t="s">
        <v>11847</v>
      </c>
      <c r="AL584" s="28" t="s">
        <v>11848</v>
      </c>
      <c r="AM584" s="27" t="s">
        <v>11849</v>
      </c>
      <c r="AN584" s="27" t="s">
        <v>11850</v>
      </c>
      <c r="AO584" s="28" t="s">
        <v>11851</v>
      </c>
      <c r="AP584" s="27" t="s">
        <v>11852</v>
      </c>
      <c r="AQ584" s="28" t="s">
        <v>11853</v>
      </c>
    </row>
    <row r="585" spans="1:43" ht="13.5" customHeight="1">
      <c r="A585" s="25" t="s">
        <v>695</v>
      </c>
      <c r="B585" s="26" t="str">
        <f>HYPERLINK("http://flybase.org/reports/"&amp;VLOOKUP(Table3[[#This Row],[gene]],'Flybqse ID for link'!A:B,2,FALSE)&amp;".html",Table3[[#This Row],[gene]])</f>
        <v>CG1391</v>
      </c>
      <c r="C585" s="25">
        <v>5</v>
      </c>
      <c r="D585" s="25" t="str">
        <f>VLOOKUP(A585,'Flybase batch'!$A:$E,2,FALSE)</f>
        <v>small optic lobes</v>
      </c>
      <c r="E585" s="25">
        <f>COUNTIF('Genes Expressed in larvae only'!A:A,Table3[[#This Row],[gene]])</f>
        <v>0</v>
      </c>
      <c r="F585" s="35" t="str">
        <f>VLOOKUP(A585,'Flybase batch'!$A:$E,3,FALSE)</f>
        <v>visual behavior nervous system development proteolysis</v>
      </c>
      <c r="G585" s="35" t="str">
        <f>VLOOKUP(A585,'Flybase batch'!$A:$E,4,FALSE)</f>
        <v>cytoplasm intracellular</v>
      </c>
      <c r="H585" s="35" t="s">
        <v>13582</v>
      </c>
      <c r="I585" s="35" t="e">
        <v>#N/A</v>
      </c>
      <c r="J585" s="35" t="s">
        <v>9</v>
      </c>
      <c r="K585" s="30" t="str">
        <f>VLOOKUP(A585,'SignalP unique values'!A:D,2,FALSE)</f>
        <v>N</v>
      </c>
      <c r="L585" s="30" t="str">
        <f>VLOOKUP(A585,'SignalP unique values'!A:D,3,FALSE)</f>
        <v>-</v>
      </c>
      <c r="M585" s="30" t="str">
        <f>VLOOKUP(A585,'SignalP unique values'!A:D,4,FALSE)</f>
        <v>-</v>
      </c>
      <c r="N585" s="26" t="s">
        <v>6145</v>
      </c>
      <c r="O585" s="27">
        <v>1</v>
      </c>
      <c r="P585" s="25">
        <v>0</v>
      </c>
      <c r="Q585" s="25">
        <v>0</v>
      </c>
      <c r="R585" s="25">
        <v>0</v>
      </c>
      <c r="S585" s="25">
        <v>0</v>
      </c>
      <c r="T585" s="27">
        <v>1</v>
      </c>
      <c r="U585" s="27">
        <v>1</v>
      </c>
      <c r="V585" s="28">
        <v>-1</v>
      </c>
      <c r="W585" s="28">
        <v>-1</v>
      </c>
      <c r="X585" s="28">
        <v>-1</v>
      </c>
      <c r="Y585" s="25">
        <v>0</v>
      </c>
      <c r="Z585" s="27">
        <v>1</v>
      </c>
      <c r="AA585" s="28">
        <v>-1</v>
      </c>
      <c r="AB585" s="28">
        <v>-1</v>
      </c>
      <c r="AC585" s="25" t="s">
        <v>7888</v>
      </c>
      <c r="AD585" s="27" t="s">
        <v>7889</v>
      </c>
      <c r="AE585" s="25" t="s">
        <v>7890</v>
      </c>
      <c r="AF585" s="25" t="s">
        <v>7891</v>
      </c>
      <c r="AG585" s="25" t="s">
        <v>7892</v>
      </c>
      <c r="AH585" s="25" t="s">
        <v>7893</v>
      </c>
      <c r="AI585" s="27" t="s">
        <v>7894</v>
      </c>
      <c r="AJ585" s="27" t="s">
        <v>7895</v>
      </c>
      <c r="AK585" s="28" t="s">
        <v>7896</v>
      </c>
      <c r="AL585" s="28" t="s">
        <v>7897</v>
      </c>
      <c r="AM585" s="28" t="s">
        <v>7898</v>
      </c>
      <c r="AN585" s="25" t="s">
        <v>7899</v>
      </c>
      <c r="AO585" s="27" t="s">
        <v>7900</v>
      </c>
      <c r="AP585" s="28" t="s">
        <v>7901</v>
      </c>
      <c r="AQ585" s="28" t="s">
        <v>7902</v>
      </c>
    </row>
    <row r="586" spans="1:43" ht="13.5" customHeight="1">
      <c r="A586" s="25" t="s">
        <v>700</v>
      </c>
      <c r="B586" s="26" t="str">
        <f>HYPERLINK("http://flybase.org/reports/"&amp;VLOOKUP(Table3[[#This Row],[gene]],'Flybqse ID for link'!A:B,2,FALSE)&amp;".html",Table3[[#This Row],[gene]])</f>
        <v>CG14902</v>
      </c>
      <c r="C586" s="25">
        <v>5</v>
      </c>
      <c r="D586" s="25" t="str">
        <f>VLOOKUP(A586,'Flybase batch'!$A:$E,2,FALSE)</f>
        <v>death executioner caspase related to Apopain/Yama</v>
      </c>
      <c r="E586" s="25">
        <f>COUNTIF('Genes Expressed in larvae only'!A:A,Table3[[#This Row],[gene]])</f>
        <v>0</v>
      </c>
      <c r="F586" s="35" t="str">
        <f>VLOOKUP(A586,'Flybase batch'!$A:$E,3,FALSE)</f>
        <v>programmed cell death apoptotic process larval midgut histolysis proteolysis</v>
      </c>
      <c r="G586" s="35" t="str">
        <f>VLOOKUP(A586,'Flybase batch'!$A:$E,4,FALSE)</f>
        <v>cytoplasm</v>
      </c>
      <c r="H586" s="35" t="s">
        <v>13591</v>
      </c>
      <c r="I586" s="35" t="e">
        <v>#N/A</v>
      </c>
      <c r="J586" s="35" t="s">
        <v>9</v>
      </c>
      <c r="K586" s="30" t="str">
        <f>VLOOKUP(A586,'SignalP unique values'!A:D,2,FALSE)</f>
        <v>N</v>
      </c>
      <c r="L586" s="30" t="str">
        <f>VLOOKUP(A586,'SignalP unique values'!A:D,3,FALSE)</f>
        <v>-</v>
      </c>
      <c r="M586" s="30" t="str">
        <f>VLOOKUP(A586,'SignalP unique values'!A:D,4,FALSE)</f>
        <v>-</v>
      </c>
      <c r="N586" s="26" t="s">
        <v>5729</v>
      </c>
      <c r="O586" s="28">
        <v>-1</v>
      </c>
      <c r="P586" s="28">
        <v>-1</v>
      </c>
      <c r="Q586" s="28">
        <v>-1</v>
      </c>
      <c r="R586" s="27">
        <v>1</v>
      </c>
      <c r="S586" s="27">
        <v>1</v>
      </c>
      <c r="T586" s="27">
        <v>1</v>
      </c>
      <c r="U586" s="28">
        <v>-1</v>
      </c>
      <c r="V586" s="28">
        <v>-1</v>
      </c>
      <c r="W586" s="28">
        <v>-1</v>
      </c>
      <c r="X586" s="27">
        <v>1</v>
      </c>
      <c r="Y586" s="27">
        <v>1</v>
      </c>
      <c r="Z586" s="28">
        <v>-1</v>
      </c>
      <c r="AA586" s="28">
        <v>-1</v>
      </c>
      <c r="AB586" s="28">
        <v>-1</v>
      </c>
      <c r="AC586" s="25" t="s">
        <v>8251</v>
      </c>
      <c r="AD586" s="28" t="s">
        <v>6464</v>
      </c>
      <c r="AE586" s="28" t="s">
        <v>8252</v>
      </c>
      <c r="AF586" s="28" t="s">
        <v>7196</v>
      </c>
      <c r="AG586" s="27" t="s">
        <v>8253</v>
      </c>
      <c r="AH586" s="27" t="s">
        <v>8254</v>
      </c>
      <c r="AI586" s="27" t="s">
        <v>8255</v>
      </c>
      <c r="AJ586" s="28" t="s">
        <v>7405</v>
      </c>
      <c r="AK586" s="28" t="s">
        <v>8256</v>
      </c>
      <c r="AL586" s="28" t="s">
        <v>8236</v>
      </c>
      <c r="AM586" s="27" t="s">
        <v>8257</v>
      </c>
      <c r="AN586" s="27" t="s">
        <v>8258</v>
      </c>
      <c r="AO586" s="28" t="s">
        <v>6558</v>
      </c>
      <c r="AP586" s="28" t="s">
        <v>8259</v>
      </c>
      <c r="AQ586" s="28" t="s">
        <v>8260</v>
      </c>
    </row>
    <row r="587" spans="1:43" ht="13.5" customHeight="1">
      <c r="A587" s="25" t="s">
        <v>956</v>
      </c>
      <c r="B587" s="26" t="str">
        <f>HYPERLINK("http://flybase.org/reports/"&amp;VLOOKUP(Table3[[#This Row],[gene]],'Flybqse ID for link'!A:B,2,FALSE)&amp;".html",Table3[[#This Row],[gene]])</f>
        <v>CG9002</v>
      </c>
      <c r="C587" s="25">
        <v>5</v>
      </c>
      <c r="D587" s="25" t="str">
        <f>VLOOKUP(A587,'Flybase batch'!$A:$E,2,FALSE)</f>
        <v>ste24c prenyl protease type I</v>
      </c>
      <c r="E587" s="25">
        <f>COUNTIF('Genes Expressed in larvae only'!A:A,Table3[[#This Row],[gene]])</f>
        <v>0</v>
      </c>
      <c r="F587" s="35" t="str">
        <f>VLOOKUP(A587,'Flybase batch'!$A:$E,3,FALSE)</f>
        <v>proteolysis spermatogenesis</v>
      </c>
      <c r="G587" s="35" t="str">
        <f>VLOOKUP(A587,'Flybase batch'!$A:$E,4,FALSE)</f>
        <v>membrane</v>
      </c>
      <c r="H587" s="35" t="s">
        <v>13558</v>
      </c>
      <c r="I587" s="35" t="s">
        <v>15325</v>
      </c>
      <c r="J587" s="35" t="s">
        <v>9</v>
      </c>
      <c r="K587" s="30" t="str">
        <f>VLOOKUP(A587,'SignalP unique values'!A:D,2,FALSE)</f>
        <v>N</v>
      </c>
      <c r="L587" s="30" t="str">
        <f>VLOOKUP(A587,'SignalP unique values'!A:D,3,FALSE)</f>
        <v>-</v>
      </c>
      <c r="M587" s="30" t="str">
        <f>VLOOKUP(A587,'SignalP unique values'!A:D,4,FALSE)</f>
        <v>-</v>
      </c>
      <c r="N587" s="26" t="s">
        <v>5922</v>
      </c>
      <c r="O587" s="28">
        <v>-1</v>
      </c>
      <c r="P587" s="28">
        <v>-1</v>
      </c>
      <c r="Q587" s="28">
        <v>-1</v>
      </c>
      <c r="R587" s="28">
        <v>-1</v>
      </c>
      <c r="S587" s="28">
        <v>-1</v>
      </c>
      <c r="T587" s="28">
        <v>-1</v>
      </c>
      <c r="U587" s="28">
        <v>-1</v>
      </c>
      <c r="V587" s="27">
        <v>1</v>
      </c>
      <c r="W587" s="28">
        <v>-1</v>
      </c>
      <c r="X587" s="28">
        <v>-1</v>
      </c>
      <c r="Y587" s="25">
        <v>0</v>
      </c>
      <c r="Z587" s="28">
        <v>-1</v>
      </c>
      <c r="AA587" s="28">
        <v>-1</v>
      </c>
      <c r="AB587" s="28">
        <v>-1</v>
      </c>
      <c r="AC587" s="25" t="s">
        <v>12783</v>
      </c>
      <c r="AD587" s="28" t="s">
        <v>8951</v>
      </c>
      <c r="AE587" s="28" t="s">
        <v>8340</v>
      </c>
      <c r="AF587" s="28" t="s">
        <v>8065</v>
      </c>
      <c r="AG587" s="28" t="s">
        <v>7925</v>
      </c>
      <c r="AH587" s="28" t="s">
        <v>8250</v>
      </c>
      <c r="AI587" s="28" t="s">
        <v>6559</v>
      </c>
      <c r="AJ587" s="28" t="s">
        <v>6562</v>
      </c>
      <c r="AK587" s="27" t="s">
        <v>12784</v>
      </c>
      <c r="AL587" s="28" t="s">
        <v>7207</v>
      </c>
      <c r="AM587" s="28" t="s">
        <v>6562</v>
      </c>
      <c r="AN587" s="25" t="s">
        <v>12785</v>
      </c>
      <c r="AO587" s="28" t="s">
        <v>6429</v>
      </c>
      <c r="AP587" s="28" t="s">
        <v>9564</v>
      </c>
      <c r="AQ587" s="28" t="s">
        <v>12786</v>
      </c>
    </row>
    <row r="588" spans="1:43" ht="13.5" customHeight="1">
      <c r="A588" s="25" t="s">
        <v>364</v>
      </c>
      <c r="B588" s="26" t="str">
        <f>HYPERLINK("http://flybase.org/reports/"&amp;VLOOKUP(Table3[[#This Row],[gene]],'Flybqse ID for link'!A:B,2,FALSE)&amp;".html",Table3[[#This Row],[gene]])</f>
        <v>CG30184</v>
      </c>
      <c r="C588" s="25">
        <v>5</v>
      </c>
      <c r="D588" s="25" t="str">
        <f>VLOOKUP(A588,'Flybase batch'!$A:$E,2,FALSE)</f>
        <v>-</v>
      </c>
      <c r="E588" s="25">
        <f>COUNTIF('Genes Expressed in larvae only'!A:A,Table3[[#This Row],[gene]])</f>
        <v>0</v>
      </c>
      <c r="F588" s="35" t="str">
        <f>VLOOKUP(A588,'Flybase batch'!$A:$E,3,FALSE)</f>
        <v>-</v>
      </c>
      <c r="G588" s="35" t="str">
        <f>VLOOKUP(A588,'Flybase batch'!$A:$E,4,FALSE)</f>
        <v>cellular_component</v>
      </c>
      <c r="H588" s="35" t="s">
        <v>9</v>
      </c>
      <c r="I588" s="35" t="e">
        <v>#N/A</v>
      </c>
      <c r="J588" s="35" t="s">
        <v>9</v>
      </c>
      <c r="K588" s="30" t="str">
        <f>VLOOKUP(A588,'SignalP unique values'!A:D,2,FALSE)</f>
        <v>N</v>
      </c>
      <c r="L588" s="30" t="str">
        <f>VLOOKUP(A588,'SignalP unique values'!A:D,3,FALSE)</f>
        <v>-</v>
      </c>
      <c r="M588" s="30" t="str">
        <f>VLOOKUP(A588,'SignalP unique values'!A:D,4,FALSE)</f>
        <v>-</v>
      </c>
      <c r="N588" s="26" t="s">
        <v>6152</v>
      </c>
      <c r="O588" s="28">
        <v>-1</v>
      </c>
      <c r="P588" s="25">
        <v>0</v>
      </c>
      <c r="Q588" s="25">
        <v>0</v>
      </c>
      <c r="R588" s="25">
        <v>0</v>
      </c>
      <c r="S588" s="28">
        <v>-1</v>
      </c>
      <c r="T588" s="28">
        <v>-1</v>
      </c>
      <c r="U588" s="28">
        <v>-1</v>
      </c>
      <c r="V588" s="27">
        <v>1</v>
      </c>
      <c r="W588" s="28">
        <v>-1</v>
      </c>
      <c r="X588" s="25">
        <v>0</v>
      </c>
      <c r="Y588" s="25">
        <v>0</v>
      </c>
      <c r="Z588" s="28">
        <v>-1</v>
      </c>
      <c r="AA588" s="25">
        <v>0</v>
      </c>
      <c r="AB588" s="25">
        <v>0</v>
      </c>
      <c r="AC588" s="25" t="s">
        <v>8796</v>
      </c>
      <c r="AD588" s="28" t="s">
        <v>6415</v>
      </c>
      <c r="AE588" s="25" t="s">
        <v>9301</v>
      </c>
      <c r="AF588" s="25" t="s">
        <v>9302</v>
      </c>
      <c r="AG588" s="25" t="s">
        <v>9303</v>
      </c>
      <c r="AH588" s="28" t="s">
        <v>9304</v>
      </c>
      <c r="AI588" s="28" t="s">
        <v>7772</v>
      </c>
      <c r="AJ588" s="28" t="s">
        <v>9305</v>
      </c>
      <c r="AK588" s="27" t="s">
        <v>9306</v>
      </c>
      <c r="AL588" s="28" t="s">
        <v>7797</v>
      </c>
      <c r="AM588" s="25" t="s">
        <v>9302</v>
      </c>
      <c r="AN588" s="25" t="s">
        <v>9307</v>
      </c>
      <c r="AO588" s="28" t="s">
        <v>9308</v>
      </c>
      <c r="AP588" s="25" t="s">
        <v>9309</v>
      </c>
      <c r="AQ588" s="25" t="s">
        <v>9310</v>
      </c>
    </row>
    <row r="589" spans="1:43" ht="13.5" customHeight="1">
      <c r="A589" s="25" t="s">
        <v>405</v>
      </c>
      <c r="B589" s="26" t="str">
        <f>HYPERLINK("http://flybase.org/reports/"&amp;VLOOKUP(Table3[[#This Row],[gene]],'Flybqse ID for link'!A:B,2,FALSE)&amp;".html",Table3[[#This Row],[gene]])</f>
        <v>CG7351</v>
      </c>
      <c r="C589" s="25">
        <v>5</v>
      </c>
      <c r="D589" s="25" t="str">
        <f>VLOOKUP(A589,'Flybase batch'!$A:$E,2,FALSE)</f>
        <v>PCI domain-containing protein 2</v>
      </c>
      <c r="E589" s="25">
        <f>COUNTIF('Genes Expressed in larvae only'!A:A,Table3[[#This Row],[gene]])</f>
        <v>0</v>
      </c>
      <c r="F589" s="35" t="str">
        <f>VLOOKUP(A589,'Flybase batch'!$A:$E,3,FALSE)</f>
        <v>-</v>
      </c>
      <c r="G589" s="35" t="str">
        <f>VLOOKUP(A589,'Flybase batch'!$A:$E,4,FALSE)</f>
        <v>cytosol cytoplasm polysome</v>
      </c>
      <c r="H589" s="35" t="s">
        <v>13704</v>
      </c>
      <c r="I589" s="35" t="s">
        <v>15313</v>
      </c>
      <c r="J589" s="35" t="s">
        <v>9</v>
      </c>
      <c r="K589" s="30" t="str">
        <f>VLOOKUP(A589,'SignalP unique values'!A:D,2,FALSE)</f>
        <v>N</v>
      </c>
      <c r="L589" s="30" t="str">
        <f>VLOOKUP(A589,'SignalP unique values'!A:D,3,FALSE)</f>
        <v>-</v>
      </c>
      <c r="M589" s="30" t="str">
        <f>VLOOKUP(A589,'SignalP unique values'!A:D,4,FALSE)</f>
        <v>-</v>
      </c>
      <c r="N589" s="26" t="s">
        <v>6114</v>
      </c>
      <c r="O589" s="28">
        <v>-1</v>
      </c>
      <c r="P589" s="28">
        <v>-1</v>
      </c>
      <c r="Q589" s="28">
        <v>-1</v>
      </c>
      <c r="R589" s="28">
        <v>-1</v>
      </c>
      <c r="S589" s="28">
        <v>-1</v>
      </c>
      <c r="T589" s="28">
        <v>-1</v>
      </c>
      <c r="U589" s="27">
        <v>1</v>
      </c>
      <c r="V589" s="28">
        <v>-1</v>
      </c>
      <c r="W589" s="28">
        <v>-1</v>
      </c>
      <c r="X589" s="28">
        <v>-1</v>
      </c>
      <c r="Y589" s="28">
        <v>-1</v>
      </c>
      <c r="Z589" s="28">
        <v>-1</v>
      </c>
      <c r="AA589" s="28">
        <v>-1</v>
      </c>
      <c r="AB589" s="28">
        <v>-1</v>
      </c>
      <c r="AC589" s="25" t="s">
        <v>12059</v>
      </c>
      <c r="AD589" s="28" t="s">
        <v>12060</v>
      </c>
      <c r="AE589" s="28" t="s">
        <v>12061</v>
      </c>
      <c r="AF589" s="28" t="s">
        <v>12062</v>
      </c>
      <c r="AG589" s="28" t="s">
        <v>12063</v>
      </c>
      <c r="AH589" s="28" t="s">
        <v>12064</v>
      </c>
      <c r="AI589" s="28" t="s">
        <v>12065</v>
      </c>
      <c r="AJ589" s="27" t="s">
        <v>12066</v>
      </c>
      <c r="AK589" s="28" t="s">
        <v>12067</v>
      </c>
      <c r="AL589" s="28" t="s">
        <v>12068</v>
      </c>
      <c r="AM589" s="28" t="s">
        <v>12069</v>
      </c>
      <c r="AN589" s="28" t="s">
        <v>12070</v>
      </c>
      <c r="AO589" s="28" t="s">
        <v>12071</v>
      </c>
      <c r="AP589" s="28" t="s">
        <v>12072</v>
      </c>
      <c r="AQ589" s="28" t="s">
        <v>12073</v>
      </c>
    </row>
    <row r="590" spans="1:43" ht="13.5" customHeight="1">
      <c r="A590" s="25" t="s">
        <v>682</v>
      </c>
      <c r="B590" s="26" t="str">
        <f>HYPERLINK("http://flybase.org/reports/"&amp;VLOOKUP(Table3[[#This Row],[gene]],'Flybqse ID for link'!A:B,2,FALSE)&amp;".html",Table3[[#This Row],[gene]])</f>
        <v>CG8564</v>
      </c>
      <c r="C590" s="25">
        <v>5</v>
      </c>
      <c r="D590" s="25" t="str">
        <f>VLOOKUP(A590,'Flybase batch'!$A:$E,2,FALSE)</f>
        <v>-</v>
      </c>
      <c r="E590" s="25">
        <f>COUNTIF('Genes Expressed in larvae only'!A:A,Table3[[#This Row],[gene]])</f>
        <v>0</v>
      </c>
      <c r="F590" s="35" t="str">
        <f>VLOOKUP(A590,'Flybase batch'!$A:$E,3,FALSE)</f>
        <v>neurogenesis proteolysis</v>
      </c>
      <c r="G590" s="35" t="str">
        <f>VLOOKUP(A590,'Flybase batch'!$A:$E,4,FALSE)</f>
        <v>-</v>
      </c>
      <c r="H590" s="35" t="s">
        <v>13576</v>
      </c>
      <c r="I590" s="35" t="s">
        <v>15317</v>
      </c>
      <c r="J590" s="35" t="s">
        <v>9</v>
      </c>
      <c r="K590" s="30" t="str">
        <f>VLOOKUP(A590,'SignalP unique values'!A:D,2,FALSE)</f>
        <v>N</v>
      </c>
      <c r="L590" s="30" t="str">
        <f>VLOOKUP(A590,'SignalP unique values'!A:D,3,FALSE)</f>
        <v>-</v>
      </c>
      <c r="M590" s="30" t="str">
        <f>VLOOKUP(A590,'SignalP unique values'!A:D,4,FALSE)</f>
        <v>-</v>
      </c>
      <c r="N590" s="26" t="s">
        <v>5741</v>
      </c>
      <c r="O590" s="28">
        <v>-1</v>
      </c>
      <c r="P590" s="28">
        <v>-1</v>
      </c>
      <c r="Q590" s="28">
        <v>-1</v>
      </c>
      <c r="R590" s="28">
        <v>-1</v>
      </c>
      <c r="S590" s="28">
        <v>-1</v>
      </c>
      <c r="T590" s="28">
        <v>-1</v>
      </c>
      <c r="U590" s="28">
        <v>-1</v>
      </c>
      <c r="V590" s="27">
        <v>1</v>
      </c>
      <c r="W590" s="28">
        <v>-1</v>
      </c>
      <c r="X590" s="28">
        <v>-1</v>
      </c>
      <c r="Y590" s="25">
        <v>0</v>
      </c>
      <c r="Z590" s="28">
        <v>-1</v>
      </c>
      <c r="AA590" s="28">
        <v>-1</v>
      </c>
      <c r="AB590" s="28">
        <v>-1</v>
      </c>
      <c r="AC590" s="25" t="s">
        <v>12568</v>
      </c>
      <c r="AD590" s="28" t="s">
        <v>7044</v>
      </c>
      <c r="AE590" s="28" t="s">
        <v>11110</v>
      </c>
      <c r="AF590" s="28" t="s">
        <v>8108</v>
      </c>
      <c r="AG590" s="28" t="s">
        <v>6920</v>
      </c>
      <c r="AH590" s="28" t="s">
        <v>8668</v>
      </c>
      <c r="AI590" s="28" t="s">
        <v>12569</v>
      </c>
      <c r="AJ590" s="28" t="s">
        <v>7575</v>
      </c>
      <c r="AK590" s="27" t="s">
        <v>12570</v>
      </c>
      <c r="AL590" s="28" t="s">
        <v>10891</v>
      </c>
      <c r="AM590" s="28" t="s">
        <v>7051</v>
      </c>
      <c r="AN590" s="25" t="s">
        <v>12571</v>
      </c>
      <c r="AO590" s="28" t="s">
        <v>6545</v>
      </c>
      <c r="AP590" s="28" t="s">
        <v>10970</v>
      </c>
      <c r="AQ590" s="28" t="s">
        <v>7934</v>
      </c>
    </row>
    <row r="591" spans="1:43" ht="13.5" customHeight="1">
      <c r="A591" s="25" t="s">
        <v>762</v>
      </c>
      <c r="B591" s="26" t="str">
        <f>HYPERLINK("http://flybase.org/reports/"&amp;VLOOKUP(Table3[[#This Row],[gene]],'Flybqse ID for link'!A:B,2,FALSE)&amp;".html",Table3[[#This Row],[gene]])</f>
        <v>CG2200</v>
      </c>
      <c r="C591" s="25">
        <v>5</v>
      </c>
      <c r="D591" s="25" t="str">
        <f>VLOOKUP(A591,'Flybase batch'!$A:$E,2,FALSE)</f>
        <v>-</v>
      </c>
      <c r="E591" s="25">
        <f>COUNTIF('Genes Expressed in larvae only'!A:A,Table3[[#This Row],[gene]])</f>
        <v>0</v>
      </c>
      <c r="F591" s="35" t="str">
        <f>VLOOKUP(A591,'Flybase batch'!$A:$E,3,FALSE)</f>
        <v>proteolysis</v>
      </c>
      <c r="G591" s="35" t="str">
        <f>VLOOKUP(A591,'Flybase batch'!$A:$E,4,FALSE)</f>
        <v>cytoplasm</v>
      </c>
      <c r="H591" s="35" t="s">
        <v>13624</v>
      </c>
      <c r="I591" s="35" t="e">
        <v>#N/A</v>
      </c>
      <c r="J591" s="35" t="s">
        <v>9</v>
      </c>
      <c r="K591" s="30" t="str">
        <f>VLOOKUP(A591,'SignalP unique values'!A:D,2,FALSE)</f>
        <v>N</v>
      </c>
      <c r="L591" s="30" t="str">
        <f>VLOOKUP(A591,'SignalP unique values'!A:D,3,FALSE)</f>
        <v>-</v>
      </c>
      <c r="M591" s="30" t="str">
        <f>VLOOKUP(A591,'SignalP unique values'!A:D,4,FALSE)</f>
        <v>-</v>
      </c>
      <c r="N591" s="26" t="s">
        <v>6099</v>
      </c>
      <c r="O591" s="28">
        <v>-1</v>
      </c>
      <c r="P591" s="25">
        <v>0</v>
      </c>
      <c r="Q591" s="27">
        <v>1</v>
      </c>
      <c r="R591" s="27">
        <v>1</v>
      </c>
      <c r="S591" s="25">
        <v>0</v>
      </c>
      <c r="T591" s="27">
        <v>1</v>
      </c>
      <c r="U591" s="27">
        <v>1</v>
      </c>
      <c r="V591" s="28">
        <v>-1</v>
      </c>
      <c r="W591" s="27">
        <v>1</v>
      </c>
      <c r="X591" s="27">
        <v>1</v>
      </c>
      <c r="Y591" s="27">
        <v>1</v>
      </c>
      <c r="Z591" s="28">
        <v>-1</v>
      </c>
      <c r="AA591" s="25">
        <v>0</v>
      </c>
      <c r="AB591" s="27">
        <v>1</v>
      </c>
      <c r="AC591" s="25" t="s">
        <v>9139</v>
      </c>
      <c r="AD591" s="28" t="s">
        <v>9140</v>
      </c>
      <c r="AE591" s="25" t="s">
        <v>9141</v>
      </c>
      <c r="AF591" s="27" t="s">
        <v>9142</v>
      </c>
      <c r="AG591" s="27" t="s">
        <v>9143</v>
      </c>
      <c r="AH591" s="25" t="s">
        <v>9144</v>
      </c>
      <c r="AI591" s="27" t="s">
        <v>9145</v>
      </c>
      <c r="AJ591" s="27" t="s">
        <v>9146</v>
      </c>
      <c r="AK591" s="28" t="s">
        <v>9147</v>
      </c>
      <c r="AL591" s="27" t="s">
        <v>9148</v>
      </c>
      <c r="AM591" s="27" t="s">
        <v>9149</v>
      </c>
      <c r="AN591" s="27" t="s">
        <v>9150</v>
      </c>
      <c r="AO591" s="28" t="s">
        <v>9151</v>
      </c>
      <c r="AP591" s="25" t="s">
        <v>9152</v>
      </c>
      <c r="AQ591" s="27" t="s">
        <v>9153</v>
      </c>
    </row>
    <row r="592" spans="1:43" ht="13.5" customHeight="1">
      <c r="A592" s="25" t="s">
        <v>266</v>
      </c>
      <c r="B592" s="26" t="str">
        <f>HYPERLINK("http://flybase.org/reports/"&amp;VLOOKUP(Table3[[#This Row],[gene]],'Flybqse ID for link'!A:B,2,FALSE)&amp;".html",Table3[[#This Row],[gene]])</f>
        <v>CG13772</v>
      </c>
      <c r="C592" s="25">
        <v>5</v>
      </c>
      <c r="D592" s="25" t="str">
        <f>VLOOKUP(A592,'Flybase batch'!$A:$E,2,FALSE)</f>
        <v>neuroligin</v>
      </c>
      <c r="E592" s="25">
        <f>COUNTIF('Genes Expressed in larvae only'!A:A,Table3[[#This Row],[gene]])</f>
        <v>0</v>
      </c>
      <c r="F592" s="35" t="str">
        <f>VLOOKUP(A592,'Flybase batch'!$A:$E,3,FALSE)</f>
        <v>synapse organization synapse maturation</v>
      </c>
      <c r="G592" s="35" t="str">
        <f>VLOOKUP(A592,'Flybase batch'!$A:$E,4,FALSE)</f>
        <v>-</v>
      </c>
      <c r="H592" s="35" t="s">
        <v>13581</v>
      </c>
      <c r="I592" s="35" t="s">
        <v>15316</v>
      </c>
      <c r="J592" s="35" t="s">
        <v>9</v>
      </c>
      <c r="K592" s="30" t="str">
        <f>VLOOKUP(A592,'SignalP unique values'!A:D,2,FALSE)</f>
        <v>N</v>
      </c>
      <c r="L592" s="30" t="str">
        <f>VLOOKUP(A592,'SignalP unique values'!A:D,3,FALSE)</f>
        <v>-</v>
      </c>
      <c r="M592" s="30" t="str">
        <f>VLOOKUP(A592,'SignalP unique values'!A:D,4,FALSE)</f>
        <v>-</v>
      </c>
      <c r="N592" s="26" t="s">
        <v>5943</v>
      </c>
      <c r="O592" s="27">
        <v>1</v>
      </c>
      <c r="P592" s="27">
        <v>1</v>
      </c>
      <c r="Q592" s="28">
        <v>-1</v>
      </c>
      <c r="R592" s="28">
        <v>-1</v>
      </c>
      <c r="S592" s="28">
        <v>-1</v>
      </c>
      <c r="T592" s="28">
        <v>-1</v>
      </c>
      <c r="U592" s="28">
        <v>-1</v>
      </c>
      <c r="V592" s="25">
        <v>0</v>
      </c>
      <c r="W592" s="28">
        <v>-1</v>
      </c>
      <c r="X592" s="25">
        <v>0</v>
      </c>
      <c r="Y592" s="28">
        <v>-1</v>
      </c>
      <c r="Z592" s="27">
        <v>1</v>
      </c>
      <c r="AA592" s="28">
        <v>-1</v>
      </c>
      <c r="AB592" s="25">
        <v>0</v>
      </c>
      <c r="AC592" s="25" t="s">
        <v>7870</v>
      </c>
      <c r="AD592" s="27" t="s">
        <v>7871</v>
      </c>
      <c r="AE592" s="27" t="s">
        <v>7872</v>
      </c>
      <c r="AF592" s="28" t="s">
        <v>7873</v>
      </c>
      <c r="AG592" s="28" t="s">
        <v>7874</v>
      </c>
      <c r="AH592" s="28" t="s">
        <v>7875</v>
      </c>
      <c r="AI592" s="28" t="s">
        <v>7876</v>
      </c>
      <c r="AJ592" s="28" t="s">
        <v>7877</v>
      </c>
      <c r="AK592" s="25" t="s">
        <v>7878</v>
      </c>
      <c r="AL592" s="28" t="s">
        <v>6996</v>
      </c>
      <c r="AM592" s="25" t="s">
        <v>7879</v>
      </c>
      <c r="AN592" s="28" t="s">
        <v>6916</v>
      </c>
      <c r="AO592" s="27" t="s">
        <v>7880</v>
      </c>
      <c r="AP592" s="28" t="s">
        <v>7881</v>
      </c>
      <c r="AQ592" s="25" t="s">
        <v>7882</v>
      </c>
    </row>
    <row r="593" spans="1:43" ht="13.5" customHeight="1">
      <c r="A593" s="25" t="s">
        <v>240</v>
      </c>
      <c r="B593" s="26" t="str">
        <f>HYPERLINK("http://flybase.org/reports/"&amp;VLOOKUP(Table3[[#This Row],[gene]],'Flybqse ID for link'!A:B,2,FALSE)&amp;".html",Table3[[#This Row],[gene]])</f>
        <v>CG1082</v>
      </c>
      <c r="C593" s="25">
        <v>5</v>
      </c>
      <c r="D593" s="25" t="str">
        <f>VLOOKUP(A593,'Flybase batch'!$A:$E,2,FALSE)</f>
        <v>alpha-Esterase-4</v>
      </c>
      <c r="E593" s="25">
        <f>COUNTIF('Genes Expressed in larvae only'!A:A,Table3[[#This Row],[gene]])</f>
        <v>0</v>
      </c>
      <c r="F593" s="35" t="str">
        <f>VLOOKUP(A593,'Flybase batch'!$A:$E,3,FALSE)</f>
        <v>-</v>
      </c>
      <c r="G593" s="35" t="str">
        <f>VLOOKUP(A593,'Flybase batch'!$A:$E,4,FALSE)</f>
        <v>-</v>
      </c>
      <c r="H593" s="35" t="s">
        <v>13540</v>
      </c>
      <c r="I593" s="35" t="s">
        <v>15316</v>
      </c>
      <c r="J593" s="35" t="s">
        <v>9</v>
      </c>
      <c r="K593" s="30" t="str">
        <f>VLOOKUP(A593,'SignalP unique values'!A:D,2,FALSE)</f>
        <v>N</v>
      </c>
      <c r="L593" s="30" t="str">
        <f>VLOOKUP(A593,'SignalP unique values'!A:D,3,FALSE)</f>
        <v>-</v>
      </c>
      <c r="M593" s="30" t="str">
        <f>VLOOKUP(A593,'SignalP unique values'!A:D,4,FALSE)</f>
        <v>-</v>
      </c>
      <c r="N593" s="26" t="s">
        <v>6037</v>
      </c>
      <c r="O593" s="28">
        <v>-1</v>
      </c>
      <c r="P593" s="28">
        <v>-1</v>
      </c>
      <c r="Q593" s="27">
        <v>1</v>
      </c>
      <c r="R593" s="27">
        <v>1</v>
      </c>
      <c r="S593" s="27">
        <v>1</v>
      </c>
      <c r="T593" s="27">
        <v>1</v>
      </c>
      <c r="U593" s="28">
        <v>-1</v>
      </c>
      <c r="V593" s="25">
        <v>0</v>
      </c>
      <c r="W593" s="28">
        <v>-1</v>
      </c>
      <c r="X593" s="27">
        <v>1</v>
      </c>
      <c r="Y593" s="27">
        <v>1</v>
      </c>
      <c r="Z593" s="28">
        <v>-1</v>
      </c>
      <c r="AA593" s="25">
        <v>0</v>
      </c>
      <c r="AB593" s="25">
        <v>0</v>
      </c>
      <c r="AC593" s="25" t="s">
        <v>6834</v>
      </c>
      <c r="AD593" s="28" t="s">
        <v>6835</v>
      </c>
      <c r="AE593" s="28" t="s">
        <v>6836</v>
      </c>
      <c r="AF593" s="27" t="s">
        <v>6837</v>
      </c>
      <c r="AG593" s="27" t="s">
        <v>6838</v>
      </c>
      <c r="AH593" s="27" t="s">
        <v>6839</v>
      </c>
      <c r="AI593" s="27" t="s">
        <v>6840</v>
      </c>
      <c r="AJ593" s="28" t="s">
        <v>6841</v>
      </c>
      <c r="AK593" s="25" t="s">
        <v>6842</v>
      </c>
      <c r="AL593" s="28" t="s">
        <v>6843</v>
      </c>
      <c r="AM593" s="27" t="s">
        <v>6844</v>
      </c>
      <c r="AN593" s="27" t="s">
        <v>6845</v>
      </c>
      <c r="AO593" s="28" t="s">
        <v>6846</v>
      </c>
      <c r="AP593" s="25" t="s">
        <v>6847</v>
      </c>
      <c r="AQ593" s="25" t="s">
        <v>6848</v>
      </c>
    </row>
    <row r="594" spans="1:43" ht="13.5" customHeight="1">
      <c r="A594" s="25" t="s">
        <v>246</v>
      </c>
      <c r="B594" s="26" t="str">
        <f>HYPERLINK("http://flybase.org/reports/"&amp;VLOOKUP(Table3[[#This Row],[gene]],'Flybqse ID for link'!A:B,2,FALSE)&amp;".html",Table3[[#This Row],[gene]])</f>
        <v>CG1108</v>
      </c>
      <c r="C594" s="25">
        <v>5</v>
      </c>
      <c r="D594" s="25" t="str">
        <f>VLOOKUP(A594,'Flybase batch'!$A:$E,2,FALSE)</f>
        <v>alpha-Esterase-6</v>
      </c>
      <c r="E594" s="25">
        <f>COUNTIF('Genes Expressed in larvae only'!A:A,Table3[[#This Row],[gene]])</f>
        <v>0</v>
      </c>
      <c r="F594" s="35" t="str">
        <f>VLOOKUP(A594,'Flybase batch'!$A:$E,3,FALSE)</f>
        <v>-</v>
      </c>
      <c r="G594" s="35" t="str">
        <f>VLOOKUP(A594,'Flybase batch'!$A:$E,4,FALSE)</f>
        <v>-</v>
      </c>
      <c r="H594" s="35" t="s">
        <v>13540</v>
      </c>
      <c r="I594" s="35" t="s">
        <v>15316</v>
      </c>
      <c r="J594" s="35" t="s">
        <v>9</v>
      </c>
      <c r="K594" s="30" t="str">
        <f>VLOOKUP(A594,'SignalP unique values'!A:D,2,FALSE)</f>
        <v>N</v>
      </c>
      <c r="L594" s="30" t="str">
        <f>VLOOKUP(A594,'SignalP unique values'!A:D,3,FALSE)</f>
        <v>-</v>
      </c>
      <c r="M594" s="30" t="str">
        <f>VLOOKUP(A594,'SignalP unique values'!A:D,4,FALSE)</f>
        <v>-</v>
      </c>
      <c r="N594" s="26" t="s">
        <v>5843</v>
      </c>
      <c r="O594" s="28">
        <v>-1</v>
      </c>
      <c r="P594" s="28">
        <v>-1</v>
      </c>
      <c r="Q594" s="28">
        <v>-1</v>
      </c>
      <c r="R594" s="28">
        <v>-1</v>
      </c>
      <c r="S594" s="28">
        <v>-1</v>
      </c>
      <c r="T594" s="27">
        <v>1</v>
      </c>
      <c r="U594" s="28">
        <v>-1</v>
      </c>
      <c r="V594" s="27">
        <v>1</v>
      </c>
      <c r="W594" s="25">
        <v>0</v>
      </c>
      <c r="X594" s="28">
        <v>-1</v>
      </c>
      <c r="Y594" s="25">
        <v>0</v>
      </c>
      <c r="Z594" s="28">
        <v>-1</v>
      </c>
      <c r="AA594" s="28">
        <v>-1</v>
      </c>
      <c r="AB594" s="25">
        <v>0</v>
      </c>
      <c r="AC594" s="25" t="s">
        <v>6962</v>
      </c>
      <c r="AD594" s="28" t="s">
        <v>6963</v>
      </c>
      <c r="AE594" s="28" t="s">
        <v>6964</v>
      </c>
      <c r="AF594" s="28" t="s">
        <v>6965</v>
      </c>
      <c r="AG594" s="28" t="s">
        <v>6966</v>
      </c>
      <c r="AH594" s="28" t="s">
        <v>6967</v>
      </c>
      <c r="AI594" s="27" t="s">
        <v>6968</v>
      </c>
      <c r="AJ594" s="28" t="s">
        <v>6969</v>
      </c>
      <c r="AK594" s="27" t="s">
        <v>6970</v>
      </c>
      <c r="AL594" s="25" t="s">
        <v>6971</v>
      </c>
      <c r="AM594" s="28" t="s">
        <v>6972</v>
      </c>
      <c r="AN594" s="25" t="s">
        <v>6973</v>
      </c>
      <c r="AO594" s="28" t="s">
        <v>6974</v>
      </c>
      <c r="AP594" s="28" t="s">
        <v>6975</v>
      </c>
      <c r="AQ594" s="25" t="s">
        <v>6976</v>
      </c>
    </row>
    <row r="595" spans="1:43" ht="13.5" customHeight="1">
      <c r="A595" s="25" t="s">
        <v>410</v>
      </c>
      <c r="B595" s="26" t="str">
        <f>HYPERLINK("http://flybase.org/reports/"&amp;VLOOKUP(Table3[[#This Row],[gene]],'Flybqse ID for link'!A:B,2,FALSE)&amp;".html",Table3[[#This Row],[gene]])</f>
        <v>CG8526</v>
      </c>
      <c r="C595" s="25">
        <v>5</v>
      </c>
      <c r="D595" s="25" t="str">
        <f>VLOOKUP(A595,'Flybase batch'!$A:$E,2,FALSE)</f>
        <v>-</v>
      </c>
      <c r="E595" s="25">
        <f>COUNTIF('Genes Expressed in larvae only'!A:A,Table3[[#This Row],[gene]])</f>
        <v>0</v>
      </c>
      <c r="F595" s="35" t="str">
        <f>VLOOKUP(A595,'Flybase batch'!$A:$E,3,FALSE)</f>
        <v>cellular amino acid metabolic process</v>
      </c>
      <c r="G595" s="35" t="str">
        <f>VLOOKUP(A595,'Flybase batch'!$A:$E,4,FALSE)</f>
        <v>-</v>
      </c>
      <c r="H595" s="35" t="s">
        <v>13697</v>
      </c>
      <c r="I595" s="35" t="e">
        <v>#N/A</v>
      </c>
      <c r="J595" s="35" t="s">
        <v>9</v>
      </c>
      <c r="K595" s="30" t="str">
        <f>VLOOKUP(A595,'SignalP unique values'!A:D,2,FALSE)</f>
        <v>N</v>
      </c>
      <c r="L595" s="30" t="str">
        <f>VLOOKUP(A595,'SignalP unique values'!A:D,3,FALSE)</f>
        <v>-</v>
      </c>
      <c r="M595" s="30" t="str">
        <f>VLOOKUP(A595,'SignalP unique values'!A:D,4,FALSE)</f>
        <v>-</v>
      </c>
      <c r="N595" s="26" t="s">
        <v>6058</v>
      </c>
      <c r="O595" s="27">
        <v>1</v>
      </c>
      <c r="P595" s="25">
        <v>0</v>
      </c>
      <c r="Q595" s="27">
        <v>1</v>
      </c>
      <c r="R595" s="27">
        <v>1</v>
      </c>
      <c r="S595" s="27">
        <v>1</v>
      </c>
      <c r="T595" s="25">
        <v>0</v>
      </c>
      <c r="U595" s="27">
        <v>1</v>
      </c>
      <c r="V595" s="28">
        <v>-1</v>
      </c>
      <c r="W595" s="25">
        <v>0</v>
      </c>
      <c r="X595" s="27">
        <v>1</v>
      </c>
      <c r="Y595" s="27">
        <v>1</v>
      </c>
      <c r="Z595" s="27">
        <v>1</v>
      </c>
      <c r="AA595" s="25">
        <v>0</v>
      </c>
      <c r="AB595" s="27">
        <v>1</v>
      </c>
      <c r="AC595" s="25" t="s">
        <v>12504</v>
      </c>
      <c r="AD595" s="27" t="s">
        <v>12505</v>
      </c>
      <c r="AE595" s="25" t="s">
        <v>12506</v>
      </c>
      <c r="AF595" s="27" t="s">
        <v>12451</v>
      </c>
      <c r="AG595" s="27" t="s">
        <v>12507</v>
      </c>
      <c r="AH595" s="27" t="s">
        <v>12508</v>
      </c>
      <c r="AI595" s="25" t="s">
        <v>12509</v>
      </c>
      <c r="AJ595" s="27" t="s">
        <v>12510</v>
      </c>
      <c r="AK595" s="28" t="s">
        <v>10630</v>
      </c>
      <c r="AL595" s="25" t="s">
        <v>12511</v>
      </c>
      <c r="AM595" s="27" t="s">
        <v>12512</v>
      </c>
      <c r="AN595" s="27" t="s">
        <v>12513</v>
      </c>
      <c r="AO595" s="27" t="s">
        <v>12514</v>
      </c>
      <c r="AP595" s="25" t="s">
        <v>9097</v>
      </c>
      <c r="AQ595" s="27" t="s">
        <v>12515</v>
      </c>
    </row>
    <row r="596" spans="1:43" ht="13.5" customHeight="1">
      <c r="A596" s="25" t="s">
        <v>191</v>
      </c>
      <c r="B596" s="26" t="str">
        <f>HYPERLINK("http://flybase.org/reports/"&amp;VLOOKUP(Table3[[#This Row],[gene]],'Flybqse ID for link'!A:B,2,FALSE)&amp;".html",Table3[[#This Row],[gene]])</f>
        <v>CG12582</v>
      </c>
      <c r="C596" s="25">
        <v>5</v>
      </c>
      <c r="D596" s="25" t="str">
        <f>VLOOKUP(A596,'Flybase batch'!$A:$E,2,FALSE)</f>
        <v>-</v>
      </c>
      <c r="E596" s="25">
        <f>COUNTIF('Genes Expressed in larvae only'!A:A,Table3[[#This Row],[gene]])</f>
        <v>0</v>
      </c>
      <c r="F596" s="35" t="str">
        <f>VLOOKUP(A596,'Flybase batch'!$A:$E,3,FALSE)</f>
        <v>carbohydrate metabolic process</v>
      </c>
      <c r="G596" s="35" t="str">
        <f>VLOOKUP(A596,'Flybase batch'!$A:$E,4,FALSE)</f>
        <v>-</v>
      </c>
      <c r="H596" s="35" t="s">
        <v>13577</v>
      </c>
      <c r="I596" s="35" t="e">
        <v>#N/A</v>
      </c>
      <c r="J596" s="35" t="s">
        <v>9</v>
      </c>
      <c r="K596" s="30" t="str">
        <f>VLOOKUP(A596,'SignalP unique values'!A:D,2,FALSE)</f>
        <v>N</v>
      </c>
      <c r="L596" s="30" t="str">
        <f>VLOOKUP(A596,'SignalP unique values'!A:D,3,FALSE)</f>
        <v>-</v>
      </c>
      <c r="M596" s="30" t="str">
        <f>VLOOKUP(A596,'SignalP unique values'!A:D,4,FALSE)</f>
        <v>-</v>
      </c>
      <c r="N596" s="26" t="s">
        <v>5783</v>
      </c>
      <c r="O596" s="28">
        <v>-1</v>
      </c>
      <c r="P596" s="25">
        <v>0</v>
      </c>
      <c r="Q596" s="28">
        <v>-1</v>
      </c>
      <c r="R596" s="27">
        <v>1</v>
      </c>
      <c r="S596" s="25">
        <v>0</v>
      </c>
      <c r="T596" s="27">
        <v>1</v>
      </c>
      <c r="U596" s="28">
        <v>-1</v>
      </c>
      <c r="V596" s="28">
        <v>-1</v>
      </c>
      <c r="W596" s="27">
        <v>1</v>
      </c>
      <c r="X596" s="27">
        <v>1</v>
      </c>
      <c r="Y596" s="27">
        <v>1</v>
      </c>
      <c r="Z596" s="28">
        <v>-1</v>
      </c>
      <c r="AA596" s="25">
        <v>0</v>
      </c>
      <c r="AB596" s="27">
        <v>1</v>
      </c>
      <c r="AC596" s="25" t="s">
        <v>7676</v>
      </c>
      <c r="AD596" s="28" t="s">
        <v>7677</v>
      </c>
      <c r="AE596" s="25" t="s">
        <v>7678</v>
      </c>
      <c r="AF596" s="28" t="s">
        <v>7679</v>
      </c>
      <c r="AG596" s="27" t="s">
        <v>7680</v>
      </c>
      <c r="AH596" s="25" t="s">
        <v>7681</v>
      </c>
      <c r="AI596" s="27" t="s">
        <v>7682</v>
      </c>
      <c r="AJ596" s="28" t="s">
        <v>7683</v>
      </c>
      <c r="AK596" s="28" t="s">
        <v>7684</v>
      </c>
      <c r="AL596" s="27" t="s">
        <v>7685</v>
      </c>
      <c r="AM596" s="27" t="s">
        <v>7686</v>
      </c>
      <c r="AN596" s="27" t="s">
        <v>7687</v>
      </c>
      <c r="AO596" s="28" t="s">
        <v>7688</v>
      </c>
      <c r="AP596" s="25" t="s">
        <v>7689</v>
      </c>
      <c r="AQ596" s="27" t="s">
        <v>7690</v>
      </c>
    </row>
    <row r="597" spans="1:43" ht="13.5" customHeight="1">
      <c r="A597" s="25" t="s">
        <v>539</v>
      </c>
      <c r="B597" s="26" t="str">
        <f>HYPERLINK("http://flybase.org/reports/"&amp;VLOOKUP(Table3[[#This Row],[gene]],'Flybqse ID for link'!A:B,2,FALSE)&amp;".html",Table3[[#This Row],[gene]])</f>
        <v>CG5518</v>
      </c>
      <c r="C597" s="25">
        <v>5</v>
      </c>
      <c r="D597" s="25" t="str">
        <f>VLOOKUP(A597,'Flybase batch'!$A:$E,2,FALSE)</f>
        <v>slamdance</v>
      </c>
      <c r="E597" s="25">
        <f>COUNTIF('Genes Expressed in larvae only'!A:A,Table3[[#This Row],[gene]])</f>
        <v>0</v>
      </c>
      <c r="F597" s="35" t="str">
        <f>VLOOKUP(A597,'Flybase batch'!$A:$E,3,FALSE)</f>
        <v>mechanosensory behavior response to mechanical stimulus response to mechanical stimulus proteolysis regulation of response to DNA damage stimulus</v>
      </c>
      <c r="G597" s="35" t="str">
        <f>VLOOKUP(A597,'Flybase batch'!$A:$E,4,FALSE)</f>
        <v>-</v>
      </c>
      <c r="H597" s="35" t="s">
        <v>13571</v>
      </c>
      <c r="I597" s="35" t="s">
        <v>15310</v>
      </c>
      <c r="J597" s="35" t="s">
        <v>9</v>
      </c>
      <c r="K597" s="30" t="str">
        <f>VLOOKUP(A597,'SignalP unique values'!A:D,2,FALSE)</f>
        <v>N</v>
      </c>
      <c r="L597" s="30" t="str">
        <f>VLOOKUP(A597,'SignalP unique values'!A:D,3,FALSE)</f>
        <v>-</v>
      </c>
      <c r="M597" s="30" t="str">
        <f>VLOOKUP(A597,'SignalP unique values'!A:D,4,FALSE)</f>
        <v>-</v>
      </c>
      <c r="N597" s="26" t="s">
        <v>5752</v>
      </c>
      <c r="O597" s="27">
        <v>1</v>
      </c>
      <c r="P597" s="27">
        <v>1</v>
      </c>
      <c r="Q597" s="25">
        <v>0</v>
      </c>
      <c r="R597" s="27">
        <v>1</v>
      </c>
      <c r="S597" s="27">
        <v>1</v>
      </c>
      <c r="T597" s="27">
        <v>1</v>
      </c>
      <c r="U597" s="28">
        <v>-1</v>
      </c>
      <c r="V597" s="28">
        <v>-1</v>
      </c>
      <c r="W597" s="27">
        <v>1</v>
      </c>
      <c r="X597" s="25">
        <v>0</v>
      </c>
      <c r="Y597" s="28">
        <v>-1</v>
      </c>
      <c r="Z597" s="27">
        <v>1</v>
      </c>
      <c r="AA597" s="27">
        <v>1</v>
      </c>
      <c r="AB597" s="27">
        <v>1</v>
      </c>
      <c r="AC597" s="25" t="s">
        <v>11317</v>
      </c>
      <c r="AD597" s="27" t="s">
        <v>11318</v>
      </c>
      <c r="AE597" s="27" t="s">
        <v>11319</v>
      </c>
      <c r="AF597" s="25" t="s">
        <v>11320</v>
      </c>
      <c r="AG597" s="27" t="s">
        <v>11321</v>
      </c>
      <c r="AH597" s="27" t="s">
        <v>11322</v>
      </c>
      <c r="AI597" s="27" t="s">
        <v>11323</v>
      </c>
      <c r="AJ597" s="28" t="s">
        <v>11324</v>
      </c>
      <c r="AK597" s="28" t="s">
        <v>11325</v>
      </c>
      <c r="AL597" s="27" t="s">
        <v>11326</v>
      </c>
      <c r="AM597" s="25" t="s">
        <v>11327</v>
      </c>
      <c r="AN597" s="28" t="s">
        <v>11328</v>
      </c>
      <c r="AO597" s="27" t="s">
        <v>11329</v>
      </c>
      <c r="AP597" s="27" t="s">
        <v>11330</v>
      </c>
      <c r="AQ597" s="27" t="s">
        <v>11331</v>
      </c>
    </row>
    <row r="598" spans="1:43" ht="13.5" customHeight="1">
      <c r="A598" s="25" t="s">
        <v>188</v>
      </c>
      <c r="B598" s="26" t="str">
        <f>HYPERLINK("http://flybase.org/reports/"&amp;VLOOKUP(Table3[[#This Row],[gene]],'Flybqse ID for link'!A:B,2,FALSE)&amp;".html",Table3[[#This Row],[gene]])</f>
        <v>CG11874</v>
      </c>
      <c r="C598" s="25">
        <v>5</v>
      </c>
      <c r="D598" s="25" t="str">
        <f>VLOOKUP(A598,'Flybase batch'!$A:$E,2,FALSE)</f>
        <v>alpha Mannosidase Ib</v>
      </c>
      <c r="E598" s="25">
        <f>COUNTIF('Genes Expressed in larvae only'!A:A,Table3[[#This Row],[gene]])</f>
        <v>0</v>
      </c>
      <c r="F598" s="35" t="str">
        <f>VLOOKUP(A598,'Flybase batch'!$A:$E,3,FALSE)</f>
        <v>encapsulation of foreign target</v>
      </c>
      <c r="G598" s="35" t="str">
        <f>VLOOKUP(A598,'Flybase batch'!$A:$E,4,FALSE)</f>
        <v>membrane</v>
      </c>
      <c r="H598" s="35" t="s">
        <v>13569</v>
      </c>
      <c r="I598" s="35" t="e">
        <v>#N/A</v>
      </c>
      <c r="J598" s="35" t="s">
        <v>9</v>
      </c>
      <c r="K598" s="30" t="str">
        <f>VLOOKUP(A598,'SignalP unique values'!A:D,2,FALSE)</f>
        <v>N</v>
      </c>
      <c r="L598" s="30" t="str">
        <f>VLOOKUP(A598,'SignalP unique values'!A:D,3,FALSE)</f>
        <v>-</v>
      </c>
      <c r="M598" s="30" t="str">
        <f>VLOOKUP(A598,'SignalP unique values'!A:D,4,FALSE)</f>
        <v>-</v>
      </c>
      <c r="N598" s="26" t="s">
        <v>5906</v>
      </c>
      <c r="O598" s="27">
        <v>1</v>
      </c>
      <c r="P598" s="25">
        <v>0</v>
      </c>
      <c r="Q598" s="28">
        <v>-1</v>
      </c>
      <c r="R598" s="28">
        <v>-1</v>
      </c>
      <c r="S598" s="28">
        <v>-1</v>
      </c>
      <c r="T598" s="28">
        <v>-1</v>
      </c>
      <c r="U598" s="27">
        <v>1</v>
      </c>
      <c r="V598" s="28">
        <v>-1</v>
      </c>
      <c r="W598" s="25">
        <v>0</v>
      </c>
      <c r="X598" s="25">
        <v>0</v>
      </c>
      <c r="Y598" s="28">
        <v>-1</v>
      </c>
      <c r="Z598" s="27">
        <v>1</v>
      </c>
      <c r="AA598" s="28">
        <v>-1</v>
      </c>
      <c r="AB598" s="28">
        <v>-1</v>
      </c>
      <c r="AC598" s="25" t="s">
        <v>7420</v>
      </c>
      <c r="AD598" s="27" t="s">
        <v>7421</v>
      </c>
      <c r="AE598" s="25" t="s">
        <v>7422</v>
      </c>
      <c r="AF598" s="28" t="s">
        <v>7423</v>
      </c>
      <c r="AG598" s="28" t="s">
        <v>7424</v>
      </c>
      <c r="AH598" s="28" t="s">
        <v>7425</v>
      </c>
      <c r="AI598" s="28" t="s">
        <v>7426</v>
      </c>
      <c r="AJ598" s="27" t="s">
        <v>7427</v>
      </c>
      <c r="AK598" s="28" t="s">
        <v>7428</v>
      </c>
      <c r="AL598" s="25" t="s">
        <v>7429</v>
      </c>
      <c r="AM598" s="25" t="s">
        <v>7430</v>
      </c>
      <c r="AN598" s="28" t="s">
        <v>7431</v>
      </c>
      <c r="AO598" s="27" t="s">
        <v>7432</v>
      </c>
      <c r="AP598" s="28" t="s">
        <v>7433</v>
      </c>
      <c r="AQ598" s="28" t="s">
        <v>7434</v>
      </c>
    </row>
    <row r="599" spans="1:43" ht="13.5" customHeight="1">
      <c r="A599" s="25" t="s">
        <v>551</v>
      </c>
      <c r="B599" s="26" t="str">
        <f>HYPERLINK("http://flybase.org/reports/"&amp;VLOOKUP(Table3[[#This Row],[gene]],'Flybqse ID for link'!A:B,2,FALSE)&amp;".html",Table3[[#This Row],[gene]])</f>
        <v>CG6291</v>
      </c>
      <c r="C599" s="25">
        <v>5</v>
      </c>
      <c r="D599" s="25" t="str">
        <f>VLOOKUP(A599,'Flybase batch'!$A:$E,2,FALSE)</f>
        <v>Aminopeptidase P</v>
      </c>
      <c r="E599" s="25">
        <f>COUNTIF('Genes Expressed in larvae only'!A:A,Table3[[#This Row],[gene]])</f>
        <v>0</v>
      </c>
      <c r="F599" s="35" t="str">
        <f>VLOOKUP(A599,'Flybase batch'!$A:$E,3,FALSE)</f>
        <v>cellular process proteolysis</v>
      </c>
      <c r="G599" s="35" t="str">
        <f>VLOOKUP(A599,'Flybase batch'!$A:$E,4,FALSE)</f>
        <v>cytosol</v>
      </c>
      <c r="H599" s="35" t="s">
        <v>13695</v>
      </c>
      <c r="I599" s="35" t="e">
        <v>#N/A</v>
      </c>
      <c r="J599" s="35" t="s">
        <v>9</v>
      </c>
      <c r="K599" s="30" t="str">
        <f>VLOOKUP(A599,'SignalP unique values'!A:D,2,FALSE)</f>
        <v>N</v>
      </c>
      <c r="L599" s="30" t="str">
        <f>VLOOKUP(A599,'SignalP unique values'!A:D,3,FALSE)</f>
        <v>-</v>
      </c>
      <c r="M599" s="30" t="str">
        <f>VLOOKUP(A599,'SignalP unique values'!A:D,4,FALSE)</f>
        <v>-</v>
      </c>
      <c r="N599" s="26" t="s">
        <v>5911</v>
      </c>
      <c r="O599" s="28">
        <v>-1</v>
      </c>
      <c r="P599" s="28">
        <v>-1</v>
      </c>
      <c r="Q599" s="28">
        <v>-1</v>
      </c>
      <c r="R599" s="27">
        <v>1</v>
      </c>
      <c r="S599" s="25">
        <v>0</v>
      </c>
      <c r="T599" s="27">
        <v>1</v>
      </c>
      <c r="U599" s="27">
        <v>1</v>
      </c>
      <c r="V599" s="28">
        <v>-1</v>
      </c>
      <c r="W599" s="28">
        <v>-1</v>
      </c>
      <c r="X599" s="27">
        <v>1</v>
      </c>
      <c r="Y599" s="27">
        <v>1</v>
      </c>
      <c r="Z599" s="28">
        <v>-1</v>
      </c>
      <c r="AA599" s="28">
        <v>-1</v>
      </c>
      <c r="AB599" s="25">
        <v>0</v>
      </c>
      <c r="AC599" s="25" t="s">
        <v>11612</v>
      </c>
      <c r="AD599" s="28" t="s">
        <v>11613</v>
      </c>
      <c r="AE599" s="28" t="s">
        <v>11614</v>
      </c>
      <c r="AF599" s="28" t="s">
        <v>11615</v>
      </c>
      <c r="AG599" s="27" t="s">
        <v>11616</v>
      </c>
      <c r="AH599" s="25" t="s">
        <v>11617</v>
      </c>
      <c r="AI599" s="27" t="s">
        <v>11618</v>
      </c>
      <c r="AJ599" s="27" t="s">
        <v>11619</v>
      </c>
      <c r="AK599" s="28" t="s">
        <v>11620</v>
      </c>
      <c r="AL599" s="28" t="s">
        <v>11621</v>
      </c>
      <c r="AM599" s="27" t="s">
        <v>11622</v>
      </c>
      <c r="AN599" s="27" t="s">
        <v>11623</v>
      </c>
      <c r="AO599" s="28" t="s">
        <v>11624</v>
      </c>
      <c r="AP599" s="28" t="s">
        <v>11625</v>
      </c>
      <c r="AQ599" s="25" t="s">
        <v>11626</v>
      </c>
    </row>
    <row r="600" spans="1:43" ht="13.5" customHeight="1">
      <c r="A600" s="25" t="s">
        <v>1043</v>
      </c>
      <c r="B600" s="26" t="str">
        <f>HYPERLINK("http://flybase.org/reports/"&amp;VLOOKUP(Table3[[#This Row],[gene]],'Flybqse ID for link'!A:B,2,FALSE)&amp;".html",Table3[[#This Row],[gene]])</f>
        <v>CG12133</v>
      </c>
      <c r="C600" s="25">
        <v>5</v>
      </c>
      <c r="D600" s="25" t="str">
        <f>VLOOKUP(A600,'Flybase batch'!$A:$E,2,FALSE)</f>
        <v>-</v>
      </c>
      <c r="E600" s="25">
        <f>COUNTIF('Genes Expressed in larvae only'!A:A,Table3[[#This Row],[gene]])</f>
        <v>0</v>
      </c>
      <c r="F600" s="35" t="str">
        <f>VLOOKUP(A600,'Flybase batch'!$A:$E,3,FALSE)</f>
        <v>proteolysis</v>
      </c>
      <c r="G600" s="35" t="str">
        <f>VLOOKUP(A600,'Flybase batch'!$A:$E,4,FALSE)</f>
        <v>-</v>
      </c>
      <c r="H600" s="35" t="s">
        <v>13531</v>
      </c>
      <c r="I600" s="35" t="s">
        <v>15321</v>
      </c>
      <c r="J600" s="35" t="s">
        <v>13798</v>
      </c>
      <c r="K600" s="30" t="str">
        <f>VLOOKUP(A600,'SignalP unique values'!A:D,2,FALSE)</f>
        <v>N</v>
      </c>
      <c r="L600" s="30" t="str">
        <f>VLOOKUP(A600,'SignalP unique values'!A:D,3,FALSE)</f>
        <v>-</v>
      </c>
      <c r="M600" s="30" t="str">
        <f>VLOOKUP(A600,'SignalP unique values'!A:D,4,FALSE)</f>
        <v>-</v>
      </c>
      <c r="N600" s="26" t="s">
        <v>5849</v>
      </c>
      <c r="O600" s="25">
        <v>0</v>
      </c>
      <c r="P600" s="25">
        <v>0</v>
      </c>
      <c r="Q600" s="25">
        <v>0</v>
      </c>
      <c r="R600" s="25">
        <v>0</v>
      </c>
      <c r="S600" s="25">
        <v>0</v>
      </c>
      <c r="T600" s="27">
        <v>1</v>
      </c>
      <c r="U600" s="25">
        <v>0</v>
      </c>
      <c r="V600" s="25">
        <v>0</v>
      </c>
      <c r="W600" s="25">
        <v>0</v>
      </c>
      <c r="X600" s="25">
        <v>0</v>
      </c>
      <c r="Y600" s="27">
        <v>1</v>
      </c>
      <c r="Z600" s="25">
        <v>0</v>
      </c>
      <c r="AA600" s="25">
        <v>0</v>
      </c>
      <c r="AB600" s="25">
        <v>0</v>
      </c>
      <c r="AC600" s="25" t="s">
        <v>7529</v>
      </c>
      <c r="AD600" s="25" t="s">
        <v>7530</v>
      </c>
      <c r="AE600" s="25" t="s">
        <v>7531</v>
      </c>
      <c r="AF600" s="25" t="s">
        <v>6676</v>
      </c>
      <c r="AG600" s="25" t="s">
        <v>7210</v>
      </c>
      <c r="AH600" s="25" t="s">
        <v>7112</v>
      </c>
      <c r="AI600" s="27" t="s">
        <v>6634</v>
      </c>
      <c r="AJ600" s="25" t="s">
        <v>7532</v>
      </c>
      <c r="AK600" s="25" t="s">
        <v>7533</v>
      </c>
      <c r="AL600" s="25" t="s">
        <v>7534</v>
      </c>
      <c r="AM600" s="25" t="s">
        <v>7535</v>
      </c>
      <c r="AN600" s="27" t="s">
        <v>6414</v>
      </c>
      <c r="AO600" s="25" t="s">
        <v>7252</v>
      </c>
      <c r="AP600" s="25" t="s">
        <v>7536</v>
      </c>
      <c r="AQ600" s="25" t="s">
        <v>7537</v>
      </c>
    </row>
    <row r="601" spans="1:43" ht="13.5" customHeight="1">
      <c r="A601" s="25" t="s">
        <v>802</v>
      </c>
      <c r="B601" s="26" t="str">
        <f>HYPERLINK("http://flybase.org/reports/"&amp;VLOOKUP(Table3[[#This Row],[gene]],'Flybqse ID for link'!A:B,2,FALSE)&amp;".html",Table3[[#This Row],[gene]])</f>
        <v>CG14869</v>
      </c>
      <c r="C601" s="25">
        <v>5</v>
      </c>
      <c r="D601" s="25" t="str">
        <f>VLOOKUP(A601,'Flybase batch'!$A:$E,2,FALSE)</f>
        <v>-</v>
      </c>
      <c r="E601" s="25">
        <f>COUNTIF('Genes Expressed in larvae only'!A:A,Table3[[#This Row],[gene]])</f>
        <v>0</v>
      </c>
      <c r="F601" s="35" t="str">
        <f>VLOOKUP(A601,'Flybase batch'!$A:$E,3,FALSE)</f>
        <v>proteolysis</v>
      </c>
      <c r="G601" s="35" t="str">
        <f>VLOOKUP(A601,'Flybase batch'!$A:$E,4,FALSE)</f>
        <v>proteinaceous extracellular matrix</v>
      </c>
      <c r="H601" s="35" t="s">
        <v>13539</v>
      </c>
      <c r="I601" s="35" t="s">
        <v>15325</v>
      </c>
      <c r="J601" s="35" t="s">
        <v>9</v>
      </c>
      <c r="K601" s="30" t="str">
        <f>VLOOKUP(A601,'SignalP unique values'!A:D,2,FALSE)</f>
        <v>N</v>
      </c>
      <c r="L601" s="30" t="str">
        <f>VLOOKUP(A601,'SignalP unique values'!A:D,3,FALSE)</f>
        <v>-</v>
      </c>
      <c r="M601" s="30" t="str">
        <f>VLOOKUP(A601,'SignalP unique values'!A:D,4,FALSE)</f>
        <v>-</v>
      </c>
      <c r="N601" s="26" t="s">
        <v>6390</v>
      </c>
      <c r="O601" s="25">
        <v>0</v>
      </c>
      <c r="P601" s="25">
        <v>0</v>
      </c>
      <c r="Q601" s="25">
        <v>0</v>
      </c>
      <c r="R601" s="27">
        <v>1</v>
      </c>
      <c r="S601" s="25">
        <v>0</v>
      </c>
      <c r="T601" s="25">
        <v>0</v>
      </c>
      <c r="U601" s="25">
        <v>0</v>
      </c>
      <c r="V601" s="25">
        <v>0</v>
      </c>
      <c r="W601" s="27">
        <v>1</v>
      </c>
      <c r="X601" s="25">
        <v>0</v>
      </c>
      <c r="Y601" s="25">
        <v>0</v>
      </c>
      <c r="Z601" s="25">
        <v>0</v>
      </c>
      <c r="AA601" s="25">
        <v>0</v>
      </c>
      <c r="AB601" s="25">
        <v>0</v>
      </c>
      <c r="AC601" s="25" t="s">
        <v>8227</v>
      </c>
      <c r="AD601" s="25" t="s">
        <v>6433</v>
      </c>
      <c r="AE601" s="25" t="s">
        <v>8228</v>
      </c>
      <c r="AF601" s="25" t="s">
        <v>8229</v>
      </c>
      <c r="AG601" s="27" t="s">
        <v>8230</v>
      </c>
      <c r="AH601" s="25" t="s">
        <v>8231</v>
      </c>
      <c r="AI601" s="25" t="s">
        <v>8232</v>
      </c>
      <c r="AJ601" s="25" t="s">
        <v>8233</v>
      </c>
      <c r="AK601" s="25" t="s">
        <v>8234</v>
      </c>
      <c r="AL601" s="27" t="s">
        <v>8235</v>
      </c>
      <c r="AM601" s="25" t="s">
        <v>8236</v>
      </c>
      <c r="AN601" s="25" t="s">
        <v>8237</v>
      </c>
      <c r="AO601" s="25" t="s">
        <v>8238</v>
      </c>
      <c r="AP601" s="25" t="s">
        <v>8239</v>
      </c>
      <c r="AQ601" s="25" t="s">
        <v>8240</v>
      </c>
    </row>
    <row r="602" spans="1:43" ht="13.5" customHeight="1">
      <c r="A602" s="25" t="s">
        <v>418</v>
      </c>
      <c r="B602" s="26" t="str">
        <f>HYPERLINK("http://flybase.org/reports/"&amp;VLOOKUP(Table3[[#This Row],[gene]],'Flybqse ID for link'!A:B,2,FALSE)&amp;".html",Table3[[#This Row],[gene]])</f>
        <v>CG11406</v>
      </c>
      <c r="C602" s="25">
        <v>5</v>
      </c>
      <c r="D602" s="25" t="str">
        <f>VLOOKUP(A602,'Flybase batch'!$A:$E,2,FALSE)</f>
        <v>-</v>
      </c>
      <c r="E602" s="25">
        <f>COUNTIF('Genes Expressed in larvae only'!A:A,Table3[[#This Row],[gene]])</f>
        <v>0</v>
      </c>
      <c r="F602" s="35" t="str">
        <f>VLOOKUP(A602,'Flybase batch'!$A:$E,3,FALSE)</f>
        <v>-</v>
      </c>
      <c r="G602" s="35" t="str">
        <f>VLOOKUP(A602,'Flybase batch'!$A:$E,4,FALSE)</f>
        <v>-</v>
      </c>
      <c r="H602" s="35" t="s">
        <v>13541</v>
      </c>
      <c r="I602" s="35" t="s">
        <v>15323</v>
      </c>
      <c r="J602" s="35" t="s">
        <v>9</v>
      </c>
      <c r="K602" s="30" t="str">
        <f>VLOOKUP(A602,'SignalP unique values'!A:D,2,FALSE)</f>
        <v>N</v>
      </c>
      <c r="L602" s="30" t="str">
        <f>VLOOKUP(A602,'SignalP unique values'!A:D,3,FALSE)</f>
        <v>-</v>
      </c>
      <c r="M602" s="30" t="str">
        <f>VLOOKUP(A602,'SignalP unique values'!A:D,4,FALSE)</f>
        <v>-</v>
      </c>
      <c r="N602" s="26" t="s">
        <v>5897</v>
      </c>
      <c r="O602" s="27">
        <v>1</v>
      </c>
      <c r="P602" s="25">
        <v>0</v>
      </c>
      <c r="Q602" s="25">
        <v>0</v>
      </c>
      <c r="R602" s="25">
        <v>0</v>
      </c>
      <c r="S602" s="25">
        <v>0</v>
      </c>
      <c r="T602" s="25">
        <v>0</v>
      </c>
      <c r="U602" s="25">
        <v>0</v>
      </c>
      <c r="V602" s="25">
        <v>0</v>
      </c>
      <c r="W602" s="25">
        <v>0</v>
      </c>
      <c r="X602" s="25">
        <v>0</v>
      </c>
      <c r="Y602" s="25">
        <v>0</v>
      </c>
      <c r="Z602" s="25">
        <v>0</v>
      </c>
      <c r="AA602" s="25">
        <v>0</v>
      </c>
      <c r="AB602" s="27">
        <v>1</v>
      </c>
      <c r="AC602" s="25" t="s">
        <v>7121</v>
      </c>
      <c r="AD602" s="27" t="s">
        <v>7122</v>
      </c>
      <c r="AE602" s="25" t="s">
        <v>6596</v>
      </c>
      <c r="AF602" s="25" t="s">
        <v>7123</v>
      </c>
      <c r="AG602" s="25" t="s">
        <v>7124</v>
      </c>
      <c r="AH602" s="25" t="s">
        <v>7125</v>
      </c>
      <c r="AI602" s="25" t="s">
        <v>6550</v>
      </c>
      <c r="AJ602" s="25" t="s">
        <v>7126</v>
      </c>
      <c r="AK602" s="25" t="s">
        <v>7127</v>
      </c>
      <c r="AL602" s="25" t="s">
        <v>6478</v>
      </c>
      <c r="AM602" s="25" t="s">
        <v>7128</v>
      </c>
      <c r="AN602" s="25" t="s">
        <v>7129</v>
      </c>
      <c r="AO602" s="25" t="s">
        <v>7130</v>
      </c>
      <c r="AP602" s="25" t="s">
        <v>7131</v>
      </c>
      <c r="AQ602" s="27" t="s">
        <v>7132</v>
      </c>
    </row>
    <row r="603" spans="1:43" ht="13.5" customHeight="1">
      <c r="A603" s="25" t="s">
        <v>640</v>
      </c>
      <c r="B603" s="26" t="str">
        <f>HYPERLINK("http://flybase.org/reports/"&amp;VLOOKUP(Table3[[#This Row],[gene]],'Flybqse ID for link'!A:B,2,FALSE)&amp;".html",Table3[[#This Row],[gene]])</f>
        <v>CG31019</v>
      </c>
      <c r="C603" s="25">
        <v>5</v>
      </c>
      <c r="D603" s="25" t="str">
        <f>VLOOKUP(A603,'Flybase batch'!$A:$E,2,FALSE)</f>
        <v>-</v>
      </c>
      <c r="E603" s="25">
        <f>COUNTIF('Genes Expressed in larvae only'!A:A,Table3[[#This Row],[gene]])</f>
        <v>0</v>
      </c>
      <c r="F603" s="35" t="str">
        <f>VLOOKUP(A603,'Flybase batch'!$A:$E,3,FALSE)</f>
        <v>proteolysis</v>
      </c>
      <c r="G603" s="35" t="str">
        <f>VLOOKUP(A603,'Flybase batch'!$A:$E,4,FALSE)</f>
        <v>-</v>
      </c>
      <c r="H603" s="35" t="s">
        <v>13576</v>
      </c>
      <c r="I603" s="35" t="s">
        <v>15317</v>
      </c>
      <c r="J603" s="35" t="s">
        <v>9</v>
      </c>
      <c r="K603" s="30" t="str">
        <f>VLOOKUP(A603,'SignalP unique values'!A:D,2,FALSE)</f>
        <v>N</v>
      </c>
      <c r="L603" s="30" t="str">
        <f>VLOOKUP(A603,'SignalP unique values'!A:D,3,FALSE)</f>
        <v>-</v>
      </c>
      <c r="M603" s="30" t="str">
        <f>VLOOKUP(A603,'SignalP unique values'!A:D,4,FALSE)</f>
        <v>-</v>
      </c>
      <c r="N603" s="26" t="s">
        <v>5991</v>
      </c>
      <c r="O603" s="25">
        <v>0</v>
      </c>
      <c r="P603" s="27">
        <v>1</v>
      </c>
      <c r="Q603" s="27">
        <v>1</v>
      </c>
      <c r="R603" s="25">
        <v>0</v>
      </c>
      <c r="S603" s="27">
        <v>1</v>
      </c>
      <c r="T603" s="27">
        <v>1</v>
      </c>
      <c r="U603" s="25">
        <v>0</v>
      </c>
      <c r="V603" s="25">
        <v>0</v>
      </c>
      <c r="W603" s="25">
        <v>0</v>
      </c>
      <c r="X603" s="25">
        <v>0</v>
      </c>
      <c r="Y603" s="25">
        <v>0</v>
      </c>
      <c r="Z603" s="25">
        <v>0</v>
      </c>
      <c r="AA603" s="25">
        <v>0</v>
      </c>
      <c r="AB603" s="25">
        <v>0</v>
      </c>
      <c r="AC603" s="25" t="s">
        <v>6505</v>
      </c>
      <c r="AD603" s="25" t="s">
        <v>9472</v>
      </c>
      <c r="AE603" s="27" t="s">
        <v>9473</v>
      </c>
      <c r="AF603" s="27" t="s">
        <v>9474</v>
      </c>
      <c r="AG603" s="25" t="s">
        <v>9475</v>
      </c>
      <c r="AH603" s="27" t="s">
        <v>8662</v>
      </c>
      <c r="AI603" s="27" t="s">
        <v>9476</v>
      </c>
      <c r="AJ603" s="25" t="s">
        <v>6920</v>
      </c>
      <c r="AK603" s="25" t="s">
        <v>8887</v>
      </c>
      <c r="AL603" s="25" t="s">
        <v>7400</v>
      </c>
      <c r="AM603" s="25" t="s">
        <v>9477</v>
      </c>
      <c r="AN603" s="25" t="s">
        <v>9478</v>
      </c>
      <c r="AO603" s="25" t="s">
        <v>6602</v>
      </c>
      <c r="AP603" s="25" t="s">
        <v>9479</v>
      </c>
      <c r="AQ603" s="25" t="s">
        <v>8171</v>
      </c>
    </row>
    <row r="604" spans="1:43" ht="13.5" customHeight="1">
      <c r="A604" s="25" t="s">
        <v>619</v>
      </c>
      <c r="B604" s="26" t="str">
        <f>HYPERLINK("http://flybase.org/reports/"&amp;VLOOKUP(Table3[[#This Row],[gene]],'Flybqse ID for link'!A:B,2,FALSE)&amp;".html",Table3[[#This Row],[gene]])</f>
        <v>CG11626</v>
      </c>
      <c r="C604" s="25">
        <v>5</v>
      </c>
      <c r="D604" s="25" t="str">
        <f>VLOOKUP(A604,'Flybase batch'!$A:$E,2,FALSE)</f>
        <v>-</v>
      </c>
      <c r="E604" s="25">
        <f>COUNTIF('Genes Expressed in larvae only'!A:A,Table3[[#This Row],[gene]])</f>
        <v>0</v>
      </c>
      <c r="F604" s="35" t="str">
        <f>VLOOKUP(A604,'Flybase batch'!$A:$E,3,FALSE)</f>
        <v>proteolysis</v>
      </c>
      <c r="G604" s="35" t="str">
        <f>VLOOKUP(A604,'Flybase batch'!$A:$E,4,FALSE)</f>
        <v>-</v>
      </c>
      <c r="H604" s="35" t="s">
        <v>13564</v>
      </c>
      <c r="I604" s="35" t="s">
        <v>15331</v>
      </c>
      <c r="J604" s="35" t="s">
        <v>9</v>
      </c>
      <c r="K604" s="30" t="str">
        <f>VLOOKUP(A604,'SignalP unique values'!A:D,2,FALSE)</f>
        <v>N</v>
      </c>
      <c r="L604" s="30" t="str">
        <f>VLOOKUP(A604,'SignalP unique values'!A:D,3,FALSE)</f>
        <v>-</v>
      </c>
      <c r="M604" s="30" t="str">
        <f>VLOOKUP(A604,'SignalP unique values'!A:D,4,FALSE)</f>
        <v>-</v>
      </c>
      <c r="N604" s="26" t="s">
        <v>5873</v>
      </c>
      <c r="O604" s="25">
        <v>0</v>
      </c>
      <c r="P604" s="25">
        <v>0</v>
      </c>
      <c r="Q604" s="25">
        <v>0</v>
      </c>
      <c r="R604" s="25">
        <v>0</v>
      </c>
      <c r="S604" s="25">
        <v>0</v>
      </c>
      <c r="T604" s="27">
        <v>1</v>
      </c>
      <c r="U604" s="25">
        <v>0</v>
      </c>
      <c r="V604" s="27">
        <v>1</v>
      </c>
      <c r="W604" s="25">
        <v>0</v>
      </c>
      <c r="X604" s="25">
        <v>0</v>
      </c>
      <c r="Y604" s="25">
        <v>0</v>
      </c>
      <c r="Z604" s="25">
        <v>0</v>
      </c>
      <c r="AA604" s="25">
        <v>0</v>
      </c>
      <c r="AB604" s="25">
        <v>0</v>
      </c>
      <c r="AC604" s="25" t="s">
        <v>6720</v>
      </c>
      <c r="AD604" s="25" t="s">
        <v>7249</v>
      </c>
      <c r="AE604" s="25" t="s">
        <v>6715</v>
      </c>
      <c r="AF604" s="25" t="s">
        <v>6522</v>
      </c>
      <c r="AG604" s="25" t="s">
        <v>6541</v>
      </c>
      <c r="AH604" s="25" t="s">
        <v>7250</v>
      </c>
      <c r="AI604" s="27" t="s">
        <v>7251</v>
      </c>
      <c r="AJ604" s="25" t="s">
        <v>7252</v>
      </c>
      <c r="AK604" s="27" t="s">
        <v>7253</v>
      </c>
      <c r="AL604" s="25" t="s">
        <v>7254</v>
      </c>
      <c r="AM604" s="25" t="s">
        <v>7255</v>
      </c>
      <c r="AN604" s="25" t="s">
        <v>7256</v>
      </c>
      <c r="AO604" s="25" t="s">
        <v>6543</v>
      </c>
      <c r="AP604" s="25" t="s">
        <v>7257</v>
      </c>
      <c r="AQ604" s="25" t="s">
        <v>7258</v>
      </c>
    </row>
    <row r="605" spans="1:43" ht="13.5" customHeight="1">
      <c r="A605" s="25" t="s">
        <v>266</v>
      </c>
      <c r="B605" s="26" t="str">
        <f>HYPERLINK("http://flybase.org/reports/"&amp;VLOOKUP(Table3[[#This Row],[gene]],'Flybqse ID for link'!A:B,2,FALSE)&amp;".html",Table3[[#This Row],[gene]])</f>
        <v>CG13772</v>
      </c>
      <c r="C605" s="25">
        <v>5</v>
      </c>
      <c r="D605" s="25" t="str">
        <f>VLOOKUP(A605,'Flybase batch'!$A:$E,2,FALSE)</f>
        <v>neuroligin</v>
      </c>
      <c r="E605" s="25">
        <f>COUNTIF('Genes Expressed in larvae only'!A:A,Table3[[#This Row],[gene]])</f>
        <v>0</v>
      </c>
      <c r="F605" s="35" t="str">
        <f>VLOOKUP(A605,'Flybase batch'!$A:$E,3,FALSE)</f>
        <v>synapse organization synapse maturation</v>
      </c>
      <c r="G605" s="35" t="str">
        <f>VLOOKUP(A605,'Flybase batch'!$A:$E,4,FALSE)</f>
        <v>-</v>
      </c>
      <c r="H605" s="35" t="s">
        <v>13581</v>
      </c>
      <c r="I605" s="35" t="s">
        <v>15316</v>
      </c>
      <c r="J605" s="35" t="s">
        <v>9</v>
      </c>
      <c r="K605" s="30" t="str">
        <f>VLOOKUP(A605,'SignalP unique values'!A:D,2,FALSE)</f>
        <v>N</v>
      </c>
      <c r="L605" s="30" t="str">
        <f>VLOOKUP(A605,'SignalP unique values'!A:D,3,FALSE)</f>
        <v>-</v>
      </c>
      <c r="M605" s="30" t="str">
        <f>VLOOKUP(A605,'SignalP unique values'!A:D,4,FALSE)</f>
        <v>-</v>
      </c>
      <c r="N605" s="26" t="s">
        <v>6027</v>
      </c>
      <c r="O605" s="27">
        <v>1</v>
      </c>
      <c r="P605" s="25">
        <v>0</v>
      </c>
      <c r="Q605" s="25">
        <v>0</v>
      </c>
      <c r="R605" s="25">
        <v>0</v>
      </c>
      <c r="S605" s="25">
        <v>0</v>
      </c>
      <c r="T605" s="28">
        <v>-1</v>
      </c>
      <c r="U605" s="25">
        <v>0</v>
      </c>
      <c r="V605" s="25">
        <v>0</v>
      </c>
      <c r="W605" s="25">
        <v>0</v>
      </c>
      <c r="X605" s="25">
        <v>0</v>
      </c>
      <c r="Y605" s="25">
        <v>0</v>
      </c>
      <c r="Z605" s="25">
        <v>0</v>
      </c>
      <c r="AA605" s="25">
        <v>0</v>
      </c>
      <c r="AB605" s="25">
        <v>0</v>
      </c>
      <c r="AC605" s="25" t="s">
        <v>7883</v>
      </c>
      <c r="AD605" s="27" t="s">
        <v>7884</v>
      </c>
      <c r="AE605" s="25" t="s">
        <v>7885</v>
      </c>
      <c r="AF605" s="25" t="s">
        <v>6647</v>
      </c>
      <c r="AG605" s="25" t="s">
        <v>6546</v>
      </c>
      <c r="AH605" s="25" t="s">
        <v>6581</v>
      </c>
      <c r="AI605" s="28" t="s">
        <v>6546</v>
      </c>
      <c r="AJ605" s="25" t="s">
        <v>6546</v>
      </c>
      <c r="AK605" s="25" t="s">
        <v>6430</v>
      </c>
      <c r="AL605" s="25" t="s">
        <v>6477</v>
      </c>
      <c r="AM605" s="25" t="s">
        <v>7886</v>
      </c>
      <c r="AN605" s="25" t="s">
        <v>6562</v>
      </c>
      <c r="AO605" s="25" t="s">
        <v>7887</v>
      </c>
      <c r="AP605" s="25" t="s">
        <v>6477</v>
      </c>
      <c r="AQ605" s="25" t="s">
        <v>7407</v>
      </c>
    </row>
    <row r="606" spans="1:43" ht="13.5" customHeight="1">
      <c r="A606" s="25" t="s">
        <v>1114</v>
      </c>
      <c r="B606" s="26" t="str">
        <f>HYPERLINK("http://flybase.org/reports/"&amp;VLOOKUP(Table3[[#This Row],[gene]],'Flybqse ID for link'!A:B,2,FALSE)&amp;".html",Table3[[#This Row],[gene]])</f>
        <v>CG1697</v>
      </c>
      <c r="C606" s="25">
        <v>5</v>
      </c>
      <c r="D606" s="25" t="str">
        <f>VLOOKUP(A606,'Flybase batch'!$A:$E,2,FALSE)</f>
        <v>rhomboid-4</v>
      </c>
      <c r="E606" s="25">
        <f>COUNTIF('Genes Expressed in larvae only'!A:A,Table3[[#This Row],[gene]])</f>
        <v>0</v>
      </c>
      <c r="F606" s="35" t="str">
        <f>VLOOKUP(A606,'Flybase batch'!$A:$E,3,FALSE)</f>
        <v>proteolysis</v>
      </c>
      <c r="G606" s="35" t="str">
        <f>VLOOKUP(A606,'Flybase batch'!$A:$E,4,FALSE)</f>
        <v>plasma membrane integral to membrane integral to membrane</v>
      </c>
      <c r="H606" s="35" t="s">
        <v>13601</v>
      </c>
      <c r="I606" s="35" t="e">
        <v>#N/A</v>
      </c>
      <c r="J606" s="35" t="s">
        <v>9</v>
      </c>
      <c r="K606" s="30" t="str">
        <f>VLOOKUP(A606,'SignalP unique values'!A:D,2,FALSE)</f>
        <v>N</v>
      </c>
      <c r="L606" s="30" t="str">
        <f>VLOOKUP(A606,'SignalP unique values'!A:D,3,FALSE)</f>
        <v>-</v>
      </c>
      <c r="M606" s="30" t="str">
        <f>VLOOKUP(A606,'SignalP unique values'!A:D,4,FALSE)</f>
        <v>-</v>
      </c>
      <c r="N606" s="26" t="s">
        <v>6092</v>
      </c>
      <c r="O606" s="25">
        <v>0</v>
      </c>
      <c r="P606" s="25">
        <v>0</v>
      </c>
      <c r="Q606" s="27">
        <v>1</v>
      </c>
      <c r="R606" s="25">
        <v>0</v>
      </c>
      <c r="S606" s="27">
        <v>1</v>
      </c>
      <c r="T606" s="27">
        <v>1</v>
      </c>
      <c r="U606" s="25">
        <v>0</v>
      </c>
      <c r="V606" s="25">
        <v>0</v>
      </c>
      <c r="W606" s="27">
        <v>1</v>
      </c>
      <c r="X606" s="25">
        <v>0</v>
      </c>
      <c r="Y606" s="25">
        <v>0</v>
      </c>
      <c r="Z606" s="25">
        <v>0</v>
      </c>
      <c r="AA606" s="25">
        <v>0</v>
      </c>
      <c r="AB606" s="27">
        <v>1</v>
      </c>
      <c r="AC606" s="25" t="s">
        <v>7405</v>
      </c>
      <c r="AD606" s="25" t="s">
        <v>8558</v>
      </c>
      <c r="AE606" s="25" t="s">
        <v>8559</v>
      </c>
      <c r="AF606" s="27" t="s">
        <v>8560</v>
      </c>
      <c r="AG606" s="25" t="s">
        <v>6512</v>
      </c>
      <c r="AH606" s="27" t="s">
        <v>8561</v>
      </c>
      <c r="AI606" s="27" t="s">
        <v>8562</v>
      </c>
      <c r="AJ606" s="25" t="s">
        <v>6470</v>
      </c>
      <c r="AK606" s="25" t="s">
        <v>8563</v>
      </c>
      <c r="AL606" s="27" t="s">
        <v>8564</v>
      </c>
      <c r="AM606" s="25" t="s">
        <v>7012</v>
      </c>
      <c r="AN606" s="25" t="s">
        <v>7007</v>
      </c>
      <c r="AO606" s="25" t="s">
        <v>8565</v>
      </c>
      <c r="AP606" s="25" t="s">
        <v>8566</v>
      </c>
      <c r="AQ606" s="27" t="s">
        <v>8567</v>
      </c>
    </row>
    <row r="607" spans="1:43" ht="13.5" customHeight="1">
      <c r="A607" s="25" t="s">
        <v>844</v>
      </c>
      <c r="B607" s="26" t="str">
        <f>HYPERLINK("http://flybase.org/reports/"&amp;VLOOKUP(Table3[[#This Row],[gene]],'Flybqse ID for link'!A:B,2,FALSE)&amp;".html",Table3[[#This Row],[gene]])</f>
        <v>CG3499</v>
      </c>
      <c r="C607" s="25">
        <v>5</v>
      </c>
      <c r="D607" s="25" t="str">
        <f>VLOOKUP(A607,'Flybase batch'!$A:$E,2,FALSE)</f>
        <v>-</v>
      </c>
      <c r="E607" s="25">
        <f>COUNTIF('Genes Expressed in larvae only'!A:A,Table3[[#This Row],[gene]])</f>
        <v>0</v>
      </c>
      <c r="F607" s="35" t="str">
        <f>VLOOKUP(A607,'Flybase batch'!$A:$E,3,FALSE)</f>
        <v>proteolysis protein catabolic process</v>
      </c>
      <c r="G607" s="35" t="str">
        <f>VLOOKUP(A607,'Flybase batch'!$A:$E,4,FALSE)</f>
        <v>mitochondrial inner membrane</v>
      </c>
      <c r="H607" s="35" t="s">
        <v>13650</v>
      </c>
      <c r="I607" s="35" t="e">
        <v>#N/A</v>
      </c>
      <c r="J607" s="35" t="s">
        <v>9</v>
      </c>
      <c r="K607" s="30" t="str">
        <f>VLOOKUP(A607,'SignalP unique values'!A:D,2,FALSE)</f>
        <v>N</v>
      </c>
      <c r="L607" s="30" t="str">
        <f>VLOOKUP(A607,'SignalP unique values'!A:D,3,FALSE)</f>
        <v>-</v>
      </c>
      <c r="M607" s="30" t="str">
        <f>VLOOKUP(A607,'SignalP unique values'!A:D,4,FALSE)</f>
        <v>-</v>
      </c>
      <c r="N607" s="26" t="s">
        <v>6288</v>
      </c>
      <c r="O607" s="25">
        <v>0</v>
      </c>
      <c r="P607" s="28">
        <v>-1</v>
      </c>
      <c r="Q607" s="28">
        <v>-1</v>
      </c>
      <c r="R607" s="28">
        <v>-1</v>
      </c>
      <c r="S607" s="28">
        <v>-1</v>
      </c>
      <c r="T607" s="25">
        <v>0</v>
      </c>
      <c r="U607" s="25">
        <v>0</v>
      </c>
      <c r="V607" s="27">
        <v>1</v>
      </c>
      <c r="W607" s="28">
        <v>-1</v>
      </c>
      <c r="X607" s="28">
        <v>-1</v>
      </c>
      <c r="Y607" s="25">
        <v>0</v>
      </c>
      <c r="Z607" s="28">
        <v>-1</v>
      </c>
      <c r="AA607" s="28">
        <v>-1</v>
      </c>
      <c r="AB607" s="25">
        <v>0</v>
      </c>
      <c r="AC607" s="25" t="s">
        <v>10288</v>
      </c>
      <c r="AD607" s="25" t="s">
        <v>10289</v>
      </c>
      <c r="AE607" s="28" t="s">
        <v>10290</v>
      </c>
      <c r="AF607" s="28" t="s">
        <v>10291</v>
      </c>
      <c r="AG607" s="28" t="s">
        <v>10292</v>
      </c>
      <c r="AH607" s="28" t="s">
        <v>10293</v>
      </c>
      <c r="AI607" s="25" t="s">
        <v>10294</v>
      </c>
      <c r="AJ607" s="25" t="s">
        <v>10295</v>
      </c>
      <c r="AK607" s="27" t="s">
        <v>10296</v>
      </c>
      <c r="AL607" s="28" t="s">
        <v>10297</v>
      </c>
      <c r="AM607" s="28" t="s">
        <v>10298</v>
      </c>
      <c r="AN607" s="25" t="s">
        <v>10299</v>
      </c>
      <c r="AO607" s="28" t="s">
        <v>10300</v>
      </c>
      <c r="AP607" s="28" t="s">
        <v>10301</v>
      </c>
      <c r="AQ607" s="25" t="s">
        <v>10302</v>
      </c>
    </row>
    <row r="608" spans="1:43" ht="13.5" customHeight="1">
      <c r="A608" s="25" t="s">
        <v>411</v>
      </c>
      <c r="B608" s="26" t="str">
        <f>HYPERLINK("http://flybase.org/reports/"&amp;VLOOKUP(Table3[[#This Row],[gene]],'Flybqse ID for link'!A:B,2,FALSE)&amp;".html",Table3[[#This Row],[gene]])</f>
        <v>CG8552</v>
      </c>
      <c r="C608" s="25">
        <v>5</v>
      </c>
      <c r="D608" s="25" t="str">
        <f>VLOOKUP(A608,'Flybase batch'!$A:$E,2,FALSE)</f>
        <v>-</v>
      </c>
      <c r="E608" s="25">
        <f>COUNTIF('Genes Expressed in larvae only'!A:A,Table3[[#This Row],[gene]])</f>
        <v>0</v>
      </c>
      <c r="F608" s="35" t="str">
        <f>VLOOKUP(A608,'Flybase batch'!$A:$E,3,FALSE)</f>
        <v>-</v>
      </c>
      <c r="G608" s="35" t="str">
        <f>VLOOKUP(A608,'Flybase batch'!$A:$E,4,FALSE)</f>
        <v>-</v>
      </c>
      <c r="H608" s="35" t="s">
        <v>13722</v>
      </c>
      <c r="I608" s="35" t="e">
        <v>#N/A</v>
      </c>
      <c r="J608" s="35" t="s">
        <v>9</v>
      </c>
      <c r="K608" s="30" t="str">
        <f>VLOOKUP(A608,'SignalP unique values'!A:D,2,FALSE)</f>
        <v>N</v>
      </c>
      <c r="L608" s="30" t="str">
        <f>VLOOKUP(A608,'SignalP unique values'!A:D,3,FALSE)</f>
        <v>-</v>
      </c>
      <c r="M608" s="30" t="str">
        <f>VLOOKUP(A608,'SignalP unique values'!A:D,4,FALSE)</f>
        <v>-</v>
      </c>
      <c r="N608" s="26" t="s">
        <v>5807</v>
      </c>
      <c r="O608" s="27">
        <v>1</v>
      </c>
      <c r="P608" s="27">
        <v>1</v>
      </c>
      <c r="Q608" s="27">
        <v>1</v>
      </c>
      <c r="R608" s="27">
        <v>1</v>
      </c>
      <c r="S608" s="27">
        <v>1</v>
      </c>
      <c r="T608" s="25">
        <v>0</v>
      </c>
      <c r="U608" s="27">
        <v>1</v>
      </c>
      <c r="V608" s="27">
        <v>1</v>
      </c>
      <c r="W608" s="27">
        <v>1</v>
      </c>
      <c r="X608" s="27">
        <v>1</v>
      </c>
      <c r="Y608" s="27">
        <v>1</v>
      </c>
      <c r="Z608" s="27">
        <v>1</v>
      </c>
      <c r="AA608" s="27">
        <v>1</v>
      </c>
      <c r="AB608" s="27">
        <v>1</v>
      </c>
      <c r="AC608" s="25" t="s">
        <v>12537</v>
      </c>
      <c r="AD608" s="27" t="s">
        <v>12538</v>
      </c>
      <c r="AE608" s="27" t="s">
        <v>12539</v>
      </c>
      <c r="AF608" s="27" t="s">
        <v>12540</v>
      </c>
      <c r="AG608" s="27" t="s">
        <v>12541</v>
      </c>
      <c r="AH608" s="27" t="s">
        <v>12542</v>
      </c>
      <c r="AI608" s="25" t="s">
        <v>12543</v>
      </c>
      <c r="AJ608" s="27" t="s">
        <v>12544</v>
      </c>
      <c r="AK608" s="27" t="s">
        <v>12545</v>
      </c>
      <c r="AL608" s="27" t="s">
        <v>12546</v>
      </c>
      <c r="AM608" s="27" t="s">
        <v>12547</v>
      </c>
      <c r="AN608" s="27" t="s">
        <v>12548</v>
      </c>
      <c r="AO608" s="27" t="s">
        <v>12549</v>
      </c>
      <c r="AP608" s="27" t="s">
        <v>12550</v>
      </c>
      <c r="AQ608" s="27" t="s">
        <v>12551</v>
      </c>
    </row>
    <row r="609" spans="1:43" ht="13.5" customHeight="1">
      <c r="A609" s="25" t="s">
        <v>211</v>
      </c>
      <c r="B609" s="26" t="str">
        <f>HYPERLINK("http://flybase.org/reports/"&amp;VLOOKUP(Table3[[#This Row],[gene]],'Flybqse ID for link'!A:B,2,FALSE)&amp;".html",Table3[[#This Row],[gene]])</f>
        <v>CG5682</v>
      </c>
      <c r="C609" s="25">
        <v>5</v>
      </c>
      <c r="D609" s="25" t="str">
        <f>VLOOKUP(A609,'Flybase batch'!$A:$E,2,FALSE)</f>
        <v>Edem2</v>
      </c>
      <c r="E609" s="25">
        <f>COUNTIF('Genes Expressed in larvae only'!A:A,Table3[[#This Row],[gene]])</f>
        <v>0</v>
      </c>
      <c r="F609" s="35" t="str">
        <f>VLOOKUP(A609,'Flybase batch'!$A:$E,3,FALSE)</f>
        <v>endoplasmic reticulum unfolded protein response ER-associated protein catabolic process</v>
      </c>
      <c r="G609" s="35" t="str">
        <f>VLOOKUP(A609,'Flybase batch'!$A:$E,4,FALSE)</f>
        <v>membrane</v>
      </c>
      <c r="H609" s="35" t="s">
        <v>13688</v>
      </c>
      <c r="I609" s="35" t="e">
        <v>#N/A</v>
      </c>
      <c r="J609" s="35" t="s">
        <v>9</v>
      </c>
      <c r="K609" s="30" t="str">
        <f>VLOOKUP(A609,'SignalP unique values'!A:D,2,FALSE)</f>
        <v>N</v>
      </c>
      <c r="L609" s="30" t="str">
        <f>VLOOKUP(A609,'SignalP unique values'!A:D,3,FALSE)</f>
        <v>-</v>
      </c>
      <c r="M609" s="30" t="str">
        <f>VLOOKUP(A609,'SignalP unique values'!A:D,4,FALSE)</f>
        <v>-</v>
      </c>
      <c r="N609" s="26" t="s">
        <v>6007</v>
      </c>
      <c r="O609" s="27">
        <v>1</v>
      </c>
      <c r="P609" s="27">
        <v>1</v>
      </c>
      <c r="Q609" s="27">
        <v>1</v>
      </c>
      <c r="R609" s="27">
        <v>1</v>
      </c>
      <c r="S609" s="27">
        <v>1</v>
      </c>
      <c r="T609" s="25">
        <v>0</v>
      </c>
      <c r="U609" s="28">
        <v>-1</v>
      </c>
      <c r="V609" s="28">
        <v>-1</v>
      </c>
      <c r="W609" s="27">
        <v>1</v>
      </c>
      <c r="X609" s="27">
        <v>1</v>
      </c>
      <c r="Y609" s="27">
        <v>1</v>
      </c>
      <c r="Z609" s="27">
        <v>1</v>
      </c>
      <c r="AA609" s="27">
        <v>1</v>
      </c>
      <c r="AB609" s="27">
        <v>1</v>
      </c>
      <c r="AC609" s="25" t="s">
        <v>11361</v>
      </c>
      <c r="AD609" s="27" t="s">
        <v>11362</v>
      </c>
      <c r="AE609" s="27" t="s">
        <v>11363</v>
      </c>
      <c r="AF609" s="27" t="s">
        <v>11364</v>
      </c>
      <c r="AG609" s="27" t="s">
        <v>11365</v>
      </c>
      <c r="AH609" s="27" t="s">
        <v>11366</v>
      </c>
      <c r="AI609" s="25" t="s">
        <v>11367</v>
      </c>
      <c r="AJ609" s="28" t="s">
        <v>11368</v>
      </c>
      <c r="AK609" s="28" t="s">
        <v>11369</v>
      </c>
      <c r="AL609" s="27" t="s">
        <v>11370</v>
      </c>
      <c r="AM609" s="27" t="s">
        <v>11371</v>
      </c>
      <c r="AN609" s="27" t="s">
        <v>11372</v>
      </c>
      <c r="AO609" s="27" t="s">
        <v>11373</v>
      </c>
      <c r="AP609" s="27" t="s">
        <v>11374</v>
      </c>
      <c r="AQ609" s="27" t="s">
        <v>11375</v>
      </c>
    </row>
    <row r="610" spans="1:43" ht="13.5" customHeight="1">
      <c r="A610" s="25" t="s">
        <v>1476</v>
      </c>
      <c r="B610" s="26" t="str">
        <f>HYPERLINK("http://flybase.org/reports/"&amp;VLOOKUP(Table3[[#This Row],[gene]],'Flybqse ID for link'!A:B,2,FALSE)&amp;".html",Table3[[#This Row],[gene]])</f>
        <v>CG8170</v>
      </c>
      <c r="C610" s="25">
        <v>5</v>
      </c>
      <c r="D610" s="25" t="str">
        <f>VLOOKUP(A610,'Flybase batch'!$A:$E,2,FALSE)</f>
        <v>-</v>
      </c>
      <c r="E610" s="25">
        <f>COUNTIF('Genes Expressed in larvae only'!A:A,Table3[[#This Row],[gene]])</f>
        <v>0</v>
      </c>
      <c r="F610" s="35" t="str">
        <f>VLOOKUP(A610,'Flybase batch'!$A:$E,3,FALSE)</f>
        <v>proteolysis</v>
      </c>
      <c r="G610" s="35" t="str">
        <f>VLOOKUP(A610,'Flybase batch'!$A:$E,4,FALSE)</f>
        <v>-</v>
      </c>
      <c r="H610" s="35" t="s">
        <v>13531</v>
      </c>
      <c r="I610" s="35" t="s">
        <v>15321</v>
      </c>
      <c r="J610" s="35" t="s">
        <v>13842</v>
      </c>
      <c r="K610" s="30" t="str">
        <f>VLOOKUP(A610,'SignalP unique values'!A:D,2,FALSE)</f>
        <v>N</v>
      </c>
      <c r="L610" s="30" t="str">
        <f>VLOOKUP(A610,'SignalP unique values'!A:D,3,FALSE)</f>
        <v>-</v>
      </c>
      <c r="M610" s="30" t="str">
        <f>VLOOKUP(A610,'SignalP unique values'!A:D,4,FALSE)</f>
        <v>-</v>
      </c>
      <c r="N610" s="26" t="s">
        <v>5824</v>
      </c>
      <c r="O610" s="28">
        <v>-1</v>
      </c>
      <c r="P610" s="28">
        <v>-1</v>
      </c>
      <c r="Q610" s="28">
        <v>-1</v>
      </c>
      <c r="R610" s="28">
        <v>-1</v>
      </c>
      <c r="S610" s="27">
        <v>1</v>
      </c>
      <c r="T610" s="28">
        <v>-1</v>
      </c>
      <c r="U610" s="28">
        <v>-1</v>
      </c>
      <c r="V610" s="27">
        <v>1</v>
      </c>
      <c r="W610" s="28">
        <v>-1</v>
      </c>
      <c r="X610" s="28">
        <v>-1</v>
      </c>
      <c r="Y610" s="28">
        <v>-1</v>
      </c>
      <c r="Z610" s="28">
        <v>-1</v>
      </c>
      <c r="AA610" s="28">
        <v>-1</v>
      </c>
      <c r="AB610" s="28">
        <v>-1</v>
      </c>
      <c r="AC610" s="25" t="s">
        <v>12399</v>
      </c>
      <c r="AD610" s="28" t="s">
        <v>7172</v>
      </c>
      <c r="AE610" s="28" t="s">
        <v>12400</v>
      </c>
      <c r="AF610" s="28" t="s">
        <v>11368</v>
      </c>
      <c r="AG610" s="28" t="s">
        <v>9313</v>
      </c>
      <c r="AH610" s="27" t="s">
        <v>12401</v>
      </c>
      <c r="AI610" s="28" t="s">
        <v>9766</v>
      </c>
      <c r="AJ610" s="28" t="s">
        <v>7384</v>
      </c>
      <c r="AK610" s="27" t="s">
        <v>12402</v>
      </c>
      <c r="AL610" s="28" t="s">
        <v>7625</v>
      </c>
      <c r="AM610" s="28" t="s">
        <v>7456</v>
      </c>
      <c r="AN610" s="28" t="s">
        <v>12403</v>
      </c>
      <c r="AO610" s="28" t="s">
        <v>8509</v>
      </c>
      <c r="AP610" s="28" t="s">
        <v>12404</v>
      </c>
      <c r="AQ610" s="28" t="s">
        <v>11605</v>
      </c>
    </row>
    <row r="611" spans="1:43" ht="13.5" customHeight="1">
      <c r="A611" s="25" t="s">
        <v>297</v>
      </c>
      <c r="B611" s="26" t="str">
        <f>HYPERLINK("http://flybase.org/reports/"&amp;VLOOKUP(Table3[[#This Row],[gene]],'Flybqse ID for link'!A:B,2,FALSE)&amp;".html",Table3[[#This Row],[gene]])</f>
        <v>CG6018</v>
      </c>
      <c r="C611" s="25">
        <v>5</v>
      </c>
      <c r="D611" s="25" t="str">
        <f>VLOOKUP(A611,'Flybase batch'!$A:$E,2,FALSE)</f>
        <v>-</v>
      </c>
      <c r="E611" s="25">
        <f>COUNTIF('Genes Expressed in larvae only'!A:A,Table3[[#This Row],[gene]])</f>
        <v>0</v>
      </c>
      <c r="F611" s="35" t="str">
        <f>VLOOKUP(A611,'Flybase batch'!$A:$E,3,FALSE)</f>
        <v>-</v>
      </c>
      <c r="G611" s="35" t="str">
        <f>VLOOKUP(A611,'Flybase batch'!$A:$E,4,FALSE)</f>
        <v>-</v>
      </c>
      <c r="H611" s="35" t="s">
        <v>13538</v>
      </c>
      <c r="I611" s="35" t="s">
        <v>15315</v>
      </c>
      <c r="J611" s="35" t="s">
        <v>9</v>
      </c>
      <c r="K611" s="30" t="str">
        <f>VLOOKUP(A611,'SignalP unique values'!A:D,2,FALSE)</f>
        <v>N</v>
      </c>
      <c r="L611" s="30" t="str">
        <f>VLOOKUP(A611,'SignalP unique values'!A:D,3,FALSE)</f>
        <v>-</v>
      </c>
      <c r="M611" s="30" t="str">
        <f>VLOOKUP(A611,'SignalP unique values'!A:D,4,FALSE)</f>
        <v>-</v>
      </c>
      <c r="N611" s="26" t="s">
        <v>5960</v>
      </c>
      <c r="O611" s="25">
        <v>0</v>
      </c>
      <c r="P611" s="25">
        <v>0</v>
      </c>
      <c r="Q611" s="27">
        <v>1</v>
      </c>
      <c r="R611" s="27">
        <v>1</v>
      </c>
      <c r="S611" s="27">
        <v>1</v>
      </c>
      <c r="T611" s="27">
        <v>1</v>
      </c>
      <c r="U611" s="28">
        <v>-1</v>
      </c>
      <c r="V611" s="25">
        <v>0</v>
      </c>
      <c r="W611" s="27">
        <v>1</v>
      </c>
      <c r="X611" s="27">
        <v>1</v>
      </c>
      <c r="Y611" s="27">
        <v>1</v>
      </c>
      <c r="Z611" s="25">
        <v>0</v>
      </c>
      <c r="AA611" s="28">
        <v>-1</v>
      </c>
      <c r="AB611" s="25">
        <v>0</v>
      </c>
      <c r="AC611" s="25" t="s">
        <v>11452</v>
      </c>
      <c r="AD611" s="25" t="s">
        <v>8032</v>
      </c>
      <c r="AE611" s="25" t="s">
        <v>11453</v>
      </c>
      <c r="AF611" s="27" t="s">
        <v>11454</v>
      </c>
      <c r="AG611" s="27" t="s">
        <v>11455</v>
      </c>
      <c r="AH611" s="27" t="s">
        <v>11456</v>
      </c>
      <c r="AI611" s="27" t="s">
        <v>11457</v>
      </c>
      <c r="AJ611" s="28" t="s">
        <v>7656</v>
      </c>
      <c r="AK611" s="25" t="s">
        <v>11458</v>
      </c>
      <c r="AL611" s="27" t="s">
        <v>11459</v>
      </c>
      <c r="AM611" s="27" t="s">
        <v>11460</v>
      </c>
      <c r="AN611" s="27" t="s">
        <v>11461</v>
      </c>
      <c r="AO611" s="25" t="s">
        <v>11462</v>
      </c>
      <c r="AP611" s="28" t="s">
        <v>11463</v>
      </c>
      <c r="AQ611" s="25" t="s">
        <v>11464</v>
      </c>
    </row>
    <row r="612" spans="1:43" ht="13.5" customHeight="1">
      <c r="A612" s="25" t="s">
        <v>783</v>
      </c>
      <c r="B612" s="26" t="str">
        <f>HYPERLINK("http://flybase.org/reports/"&amp;VLOOKUP(Table3[[#This Row],[gene]],'Flybqse ID for link'!A:B,2,FALSE)&amp;".html",Table3[[#This Row],[gene]])</f>
        <v>CG11771</v>
      </c>
      <c r="C612" s="25">
        <v>5</v>
      </c>
      <c r="D612" s="25" t="str">
        <f>VLOOKUP(A612,'Flybase batch'!$A:$E,2,FALSE)</f>
        <v>-</v>
      </c>
      <c r="E612" s="25">
        <f>COUNTIF('Genes Expressed in larvae only'!A:A,Table3[[#This Row],[gene]])</f>
        <v>0</v>
      </c>
      <c r="F612" s="35" t="str">
        <f>VLOOKUP(A612,'Flybase batch'!$A:$E,3,FALSE)</f>
        <v>proteolysis</v>
      </c>
      <c r="G612" s="35" t="str">
        <f>VLOOKUP(A612,'Flybase batch'!$A:$E,4,FALSE)</f>
        <v>-</v>
      </c>
      <c r="H612" s="35" t="s">
        <v>13558</v>
      </c>
      <c r="I612" s="35" t="s">
        <v>15325</v>
      </c>
      <c r="J612" s="35" t="s">
        <v>9</v>
      </c>
      <c r="K612" s="30" t="str">
        <f>VLOOKUP(A612,'SignalP unique values'!A:D,2,FALSE)</f>
        <v>N</v>
      </c>
      <c r="L612" s="30" t="str">
        <f>VLOOKUP(A612,'SignalP unique values'!A:D,3,FALSE)</f>
        <v>-</v>
      </c>
      <c r="M612" s="30" t="str">
        <f>VLOOKUP(A612,'SignalP unique values'!A:D,4,FALSE)</f>
        <v>-</v>
      </c>
      <c r="N612" s="26" t="s">
        <v>6225</v>
      </c>
      <c r="O612" s="25">
        <v>0</v>
      </c>
      <c r="P612" s="28">
        <v>-1</v>
      </c>
      <c r="Q612" s="27">
        <v>1</v>
      </c>
      <c r="R612" s="25">
        <v>0</v>
      </c>
      <c r="S612" s="27">
        <v>1</v>
      </c>
      <c r="T612" s="27">
        <v>1</v>
      </c>
      <c r="U612" s="27">
        <v>1</v>
      </c>
      <c r="V612" s="28">
        <v>-1</v>
      </c>
      <c r="W612" s="25">
        <v>0</v>
      </c>
      <c r="X612" s="28">
        <v>-1</v>
      </c>
      <c r="Y612" s="28">
        <v>-1</v>
      </c>
      <c r="Z612" s="27">
        <v>1</v>
      </c>
      <c r="AA612" s="27">
        <v>1</v>
      </c>
      <c r="AB612" s="25">
        <v>0</v>
      </c>
      <c r="AC612" s="25" t="s">
        <v>7322</v>
      </c>
      <c r="AD612" s="25" t="s">
        <v>7323</v>
      </c>
      <c r="AE612" s="28" t="s">
        <v>7324</v>
      </c>
      <c r="AF612" s="27" t="s">
        <v>7325</v>
      </c>
      <c r="AG612" s="25" t="s">
        <v>7326</v>
      </c>
      <c r="AH612" s="27" t="s">
        <v>7327</v>
      </c>
      <c r="AI612" s="27" t="s">
        <v>7328</v>
      </c>
      <c r="AJ612" s="27" t="s">
        <v>7329</v>
      </c>
      <c r="AK612" s="28" t="s">
        <v>7330</v>
      </c>
      <c r="AL612" s="25" t="s">
        <v>7331</v>
      </c>
      <c r="AM612" s="28" t="s">
        <v>7332</v>
      </c>
      <c r="AN612" s="28" t="s">
        <v>7333</v>
      </c>
      <c r="AO612" s="27" t="s">
        <v>7334</v>
      </c>
      <c r="AP612" s="27" t="s">
        <v>7335</v>
      </c>
      <c r="AQ612" s="25" t="s">
        <v>7336</v>
      </c>
    </row>
    <row r="613" spans="1:43" ht="13.5" customHeight="1">
      <c r="A613" s="25" t="s">
        <v>828</v>
      </c>
      <c r="B613" s="26" t="str">
        <f>HYPERLINK("http://flybase.org/reports/"&amp;VLOOKUP(Table3[[#This Row],[gene]],'Flybqse ID for link'!A:B,2,FALSE)&amp;".html",Table3[[#This Row],[gene]])</f>
        <v>CG2658</v>
      </c>
      <c r="C613" s="25">
        <v>5</v>
      </c>
      <c r="D613" s="25" t="str">
        <f>VLOOKUP(A613,'Flybase batch'!$A:$E,2,FALSE)</f>
        <v>-</v>
      </c>
      <c r="E613" s="25">
        <f>COUNTIF('Genes Expressed in larvae only'!A:A,Table3[[#This Row],[gene]])</f>
        <v>0</v>
      </c>
      <c r="F613" s="35" t="str">
        <f>VLOOKUP(A613,'Flybase batch'!$A:$E,3,FALSE)</f>
        <v>proteolysis protein catabolic process</v>
      </c>
      <c r="G613" s="35" t="str">
        <f>VLOOKUP(A613,'Flybase batch'!$A:$E,4,FALSE)</f>
        <v>mitochondrion mitochondrion integral to membrane</v>
      </c>
      <c r="H613" s="35" t="s">
        <v>13628</v>
      </c>
      <c r="I613" s="35" t="e">
        <v>#N/A</v>
      </c>
      <c r="J613" s="35" t="s">
        <v>9</v>
      </c>
      <c r="K613" s="30" t="str">
        <f>VLOOKUP(A613,'SignalP unique values'!A:D,2,FALSE)</f>
        <v>N</v>
      </c>
      <c r="L613" s="30" t="str">
        <f>VLOOKUP(A613,'SignalP unique values'!A:D,3,FALSE)</f>
        <v>-</v>
      </c>
      <c r="M613" s="30" t="str">
        <f>VLOOKUP(A613,'SignalP unique values'!A:D,4,FALSE)</f>
        <v>-</v>
      </c>
      <c r="N613" s="26" t="s">
        <v>5888</v>
      </c>
      <c r="O613" s="25">
        <v>0</v>
      </c>
      <c r="P613" s="28">
        <v>-1</v>
      </c>
      <c r="Q613" s="25">
        <v>0</v>
      </c>
      <c r="R613" s="25">
        <v>0</v>
      </c>
      <c r="S613" s="27">
        <v>1</v>
      </c>
      <c r="T613" s="27">
        <v>1</v>
      </c>
      <c r="U613" s="27">
        <v>1</v>
      </c>
      <c r="V613" s="27">
        <v>1</v>
      </c>
      <c r="W613" s="28">
        <v>-1</v>
      </c>
      <c r="X613" s="28">
        <v>-1</v>
      </c>
      <c r="Y613" s="28">
        <v>-1</v>
      </c>
      <c r="Z613" s="25">
        <v>0</v>
      </c>
      <c r="AA613" s="28">
        <v>-1</v>
      </c>
      <c r="AB613" s="27">
        <v>1</v>
      </c>
      <c r="AC613" s="25" t="s">
        <v>9200</v>
      </c>
      <c r="AD613" s="25" t="s">
        <v>9201</v>
      </c>
      <c r="AE613" s="28" t="s">
        <v>9202</v>
      </c>
      <c r="AF613" s="25" t="s">
        <v>9203</v>
      </c>
      <c r="AG613" s="25" t="s">
        <v>9204</v>
      </c>
      <c r="AH613" s="27" t="s">
        <v>9205</v>
      </c>
      <c r="AI613" s="27" t="s">
        <v>9206</v>
      </c>
      <c r="AJ613" s="27" t="s">
        <v>9207</v>
      </c>
      <c r="AK613" s="27" t="s">
        <v>9208</v>
      </c>
      <c r="AL613" s="28" t="s">
        <v>9209</v>
      </c>
      <c r="AM613" s="28" t="s">
        <v>9210</v>
      </c>
      <c r="AN613" s="28" t="s">
        <v>9211</v>
      </c>
      <c r="AO613" s="25" t="s">
        <v>9212</v>
      </c>
      <c r="AP613" s="28" t="s">
        <v>9213</v>
      </c>
      <c r="AQ613" s="27" t="s">
        <v>9214</v>
      </c>
    </row>
    <row r="614" spans="1:43" ht="13.5" customHeight="1">
      <c r="A614" s="25" t="s">
        <v>496</v>
      </c>
      <c r="B614" s="26" t="str">
        <f>HYPERLINK("http://flybase.org/reports/"&amp;VLOOKUP(Table3[[#This Row],[gene]],'Flybqse ID for link'!A:B,2,FALSE)&amp;".html",Table3[[#This Row],[gene]])</f>
        <v>CG13630</v>
      </c>
      <c r="C614" s="25">
        <v>5</v>
      </c>
      <c r="D614" s="25" t="str">
        <f>VLOOKUP(A614,'Flybase batch'!$A:$E,2,FALSE)</f>
        <v>-</v>
      </c>
      <c r="E614" s="25">
        <f>COUNTIF('Genes Expressed in larvae only'!A:A,Table3[[#This Row],[gene]])</f>
        <v>0</v>
      </c>
      <c r="F614" s="35" t="str">
        <f>VLOOKUP(A614,'Flybase batch'!$A:$E,3,FALSE)</f>
        <v>cellular process proteolysis</v>
      </c>
      <c r="G614" s="35" t="str">
        <f>VLOOKUP(A614,'Flybase batch'!$A:$E,4,FALSE)</f>
        <v>-</v>
      </c>
      <c r="H614" s="35" t="s">
        <v>13579</v>
      </c>
      <c r="I614" s="35" t="e">
        <v>#N/A</v>
      </c>
      <c r="J614" s="35" t="s">
        <v>9</v>
      </c>
      <c r="K614" s="30" t="str">
        <f>VLOOKUP(A614,'SignalP unique values'!A:D,2,FALSE)</f>
        <v>N</v>
      </c>
      <c r="L614" s="30" t="str">
        <f>VLOOKUP(A614,'SignalP unique values'!A:D,3,FALSE)</f>
        <v>-</v>
      </c>
      <c r="M614" s="30" t="str">
        <f>VLOOKUP(A614,'SignalP unique values'!A:D,4,FALSE)</f>
        <v>-</v>
      </c>
      <c r="N614" s="26" t="s">
        <v>5860</v>
      </c>
      <c r="O614" s="28">
        <v>-1</v>
      </c>
      <c r="P614" s="25">
        <v>0</v>
      </c>
      <c r="Q614" s="28">
        <v>-1</v>
      </c>
      <c r="R614" s="25">
        <v>0</v>
      </c>
      <c r="S614" s="25">
        <v>0</v>
      </c>
      <c r="T614" s="28">
        <v>-1</v>
      </c>
      <c r="U614" s="27">
        <v>1</v>
      </c>
      <c r="V614" s="25">
        <v>0</v>
      </c>
      <c r="W614" s="25">
        <v>0</v>
      </c>
      <c r="X614" s="27">
        <v>1</v>
      </c>
      <c r="Y614" s="28">
        <v>-1</v>
      </c>
      <c r="Z614" s="28">
        <v>-1</v>
      </c>
      <c r="AA614" s="25">
        <v>0</v>
      </c>
      <c r="AB614" s="28">
        <v>-1</v>
      </c>
      <c r="AC614" s="25" t="s">
        <v>7815</v>
      </c>
      <c r="AD614" s="28" t="s">
        <v>7816</v>
      </c>
      <c r="AE614" s="25" t="s">
        <v>7817</v>
      </c>
      <c r="AF614" s="28" t="s">
        <v>7818</v>
      </c>
      <c r="AG614" s="25" t="s">
        <v>7819</v>
      </c>
      <c r="AH614" s="25" t="s">
        <v>7820</v>
      </c>
      <c r="AI614" s="28" t="s">
        <v>7821</v>
      </c>
      <c r="AJ614" s="27" t="s">
        <v>7822</v>
      </c>
      <c r="AK614" s="25" t="s">
        <v>7823</v>
      </c>
      <c r="AL614" s="25" t="s">
        <v>7824</v>
      </c>
      <c r="AM614" s="27" t="s">
        <v>7825</v>
      </c>
      <c r="AN614" s="28" t="s">
        <v>7826</v>
      </c>
      <c r="AO614" s="28" t="s">
        <v>7827</v>
      </c>
      <c r="AP614" s="25" t="s">
        <v>7828</v>
      </c>
      <c r="AQ614" s="28" t="s">
        <v>7829</v>
      </c>
    </row>
    <row r="615" spans="1:43" ht="13.5" customHeight="1">
      <c r="A615" s="25" t="s">
        <v>126</v>
      </c>
      <c r="B615" s="26" t="str">
        <f>HYPERLINK("http://flybase.org/reports/"&amp;VLOOKUP(Table3[[#This Row],[gene]],'Flybqse ID for link'!A:B,2,FALSE)&amp;".html",Table3[[#This Row],[gene]])</f>
        <v>CG33090</v>
      </c>
      <c r="C615" s="25">
        <v>5</v>
      </c>
      <c r="D615" s="25" t="str">
        <f>VLOOKUP(A615,'Flybase batch'!$A:$E,2,FALSE)</f>
        <v>-</v>
      </c>
      <c r="E615" s="25">
        <f>COUNTIF('Genes Expressed in larvae only'!A:A,Table3[[#This Row],[gene]])</f>
        <v>0</v>
      </c>
      <c r="F615" s="35" t="str">
        <f>VLOOKUP(A615,'Flybase batch'!$A:$E,3,FALSE)</f>
        <v>bile acid metabolic process glucosylceramide catabolic process glycoside catabolic process</v>
      </c>
      <c r="G615" s="35" t="str">
        <f>VLOOKUP(A615,'Flybase batch'!$A:$E,4,FALSE)</f>
        <v>integral to membrane</v>
      </c>
      <c r="H615" s="35" t="s">
        <v>13644</v>
      </c>
      <c r="I615" s="35" t="e">
        <v>#N/A</v>
      </c>
      <c r="J615" s="35" t="s">
        <v>9</v>
      </c>
      <c r="K615" s="30" t="str">
        <f>VLOOKUP(A615,'SignalP unique values'!A:D,2,FALSE)</f>
        <v>N</v>
      </c>
      <c r="L615" s="30" t="str">
        <f>VLOOKUP(A615,'SignalP unique values'!A:D,3,FALSE)</f>
        <v>-</v>
      </c>
      <c r="M615" s="30" t="str">
        <f>VLOOKUP(A615,'SignalP unique values'!A:D,4,FALSE)</f>
        <v>-</v>
      </c>
      <c r="N615" s="26" t="s">
        <v>6110</v>
      </c>
      <c r="O615" s="27">
        <v>1</v>
      </c>
      <c r="P615" s="25">
        <v>0</v>
      </c>
      <c r="Q615" s="28">
        <v>-1</v>
      </c>
      <c r="R615" s="28">
        <v>-1</v>
      </c>
      <c r="S615" s="28">
        <v>-1</v>
      </c>
      <c r="T615" s="28">
        <v>-1</v>
      </c>
      <c r="U615" s="25">
        <v>0</v>
      </c>
      <c r="V615" s="28">
        <v>-1</v>
      </c>
      <c r="W615" s="28">
        <v>-1</v>
      </c>
      <c r="X615" s="28">
        <v>-1</v>
      </c>
      <c r="Y615" s="25">
        <v>0</v>
      </c>
      <c r="Z615" s="25">
        <v>0</v>
      </c>
      <c r="AA615" s="28">
        <v>-1</v>
      </c>
      <c r="AB615" s="25">
        <v>0</v>
      </c>
      <c r="AC615" s="25" t="s">
        <v>10022</v>
      </c>
      <c r="AD615" s="27" t="s">
        <v>10023</v>
      </c>
      <c r="AE615" s="25" t="s">
        <v>10024</v>
      </c>
      <c r="AF615" s="28" t="s">
        <v>10025</v>
      </c>
      <c r="AG615" s="28" t="s">
        <v>10026</v>
      </c>
      <c r="AH615" s="28" t="s">
        <v>10027</v>
      </c>
      <c r="AI615" s="28" t="s">
        <v>10028</v>
      </c>
      <c r="AJ615" s="25" t="s">
        <v>8139</v>
      </c>
      <c r="AK615" s="28" t="s">
        <v>10029</v>
      </c>
      <c r="AL615" s="28" t="s">
        <v>10030</v>
      </c>
      <c r="AM615" s="28" t="s">
        <v>10031</v>
      </c>
      <c r="AN615" s="25" t="s">
        <v>10032</v>
      </c>
      <c r="AO615" s="25" t="s">
        <v>10033</v>
      </c>
      <c r="AP615" s="28" t="s">
        <v>10034</v>
      </c>
      <c r="AQ615" s="25" t="s">
        <v>10035</v>
      </c>
    </row>
    <row r="616" spans="1:43" ht="13.5" customHeight="1">
      <c r="A616" s="25" t="s">
        <v>978</v>
      </c>
      <c r="B616" s="26" t="str">
        <f>HYPERLINK("http://flybase.org/reports/"&amp;VLOOKUP(Table3[[#This Row],[gene]],'Flybqse ID for link'!A:B,2,FALSE)&amp;".html",Table3[[#This Row],[gene]])</f>
        <v>CG10041</v>
      </c>
      <c r="C616" s="25">
        <v>5</v>
      </c>
      <c r="D616" s="25" t="str">
        <f>VLOOKUP(A616,'Flybase batch'!$A:$E,2,FALSE)</f>
        <v>-</v>
      </c>
      <c r="E616" s="25">
        <f>COUNTIF('Genes Expressed in larvae only'!A:A,Table3[[#This Row],[gene]])</f>
        <v>0</v>
      </c>
      <c r="F616" s="35" t="str">
        <f>VLOOKUP(A616,'Flybase batch'!$A:$E,3,FALSE)</f>
        <v>proteolysis multicellular organism reproduction</v>
      </c>
      <c r="G616" s="35" t="str">
        <f>VLOOKUP(A616,'Flybase batch'!$A:$E,4,FALSE)</f>
        <v>extracellular space</v>
      </c>
      <c r="H616" s="35" t="s">
        <v>13531</v>
      </c>
      <c r="I616" s="35" t="s">
        <v>15321</v>
      </c>
      <c r="J616" s="35" t="s">
        <v>13842</v>
      </c>
      <c r="K616" s="30" t="str">
        <f>VLOOKUP(A616,'SignalP unique values'!A:D,2,FALSE)</f>
        <v>N</v>
      </c>
      <c r="L616" s="30" t="str">
        <f>VLOOKUP(A616,'SignalP unique values'!A:D,3,FALSE)</f>
        <v>-</v>
      </c>
      <c r="M616" s="30" t="str">
        <f>VLOOKUP(A616,'SignalP unique values'!A:D,4,FALSE)</f>
        <v>-</v>
      </c>
      <c r="N616" s="26" t="s">
        <v>5790</v>
      </c>
      <c r="O616" s="28">
        <v>-1</v>
      </c>
      <c r="P616" s="28">
        <v>-1</v>
      </c>
      <c r="Q616" s="28">
        <v>-1</v>
      </c>
      <c r="R616" s="28">
        <v>-1</v>
      </c>
      <c r="S616" s="28">
        <v>-1</v>
      </c>
      <c r="T616" s="28">
        <v>-1</v>
      </c>
      <c r="U616" s="28">
        <v>-1</v>
      </c>
      <c r="V616" s="28">
        <v>-1</v>
      </c>
      <c r="W616" s="27">
        <v>1</v>
      </c>
      <c r="X616" s="28">
        <v>-1</v>
      </c>
      <c r="Y616" s="28">
        <v>-1</v>
      </c>
      <c r="Z616" s="28">
        <v>-1</v>
      </c>
      <c r="AA616" s="28">
        <v>-1</v>
      </c>
      <c r="AB616" s="25">
        <v>0</v>
      </c>
      <c r="AC616" s="25" t="s">
        <v>6423</v>
      </c>
      <c r="AD616" s="28" t="s">
        <v>6424</v>
      </c>
      <c r="AE616" s="28" t="s">
        <v>6425</v>
      </c>
      <c r="AF616" s="28" t="s">
        <v>6426</v>
      </c>
      <c r="AG616" s="28" t="s">
        <v>6427</v>
      </c>
      <c r="AH616" s="28" t="s">
        <v>6428</v>
      </c>
      <c r="AI616" s="28" t="s">
        <v>6429</v>
      </c>
      <c r="AJ616" s="28" t="s">
        <v>6430</v>
      </c>
      <c r="AK616" s="28" t="s">
        <v>6431</v>
      </c>
      <c r="AL616" s="27" t="s">
        <v>6432</v>
      </c>
      <c r="AM616" s="28" t="s">
        <v>6433</v>
      </c>
      <c r="AN616" s="28" t="s">
        <v>6434</v>
      </c>
      <c r="AO616" s="28" t="s">
        <v>6435</v>
      </c>
      <c r="AP616" s="28" t="s">
        <v>6436</v>
      </c>
      <c r="AQ616" s="25" t="s">
        <v>6437</v>
      </c>
    </row>
    <row r="617" spans="1:43" ht="13.5" customHeight="1">
      <c r="A617" s="25" t="s">
        <v>446</v>
      </c>
      <c r="B617" s="26" t="str">
        <f>HYPERLINK("http://flybase.org/reports/"&amp;VLOOKUP(Table3[[#This Row],[gene]],'Flybqse ID for link'!A:B,2,FALSE)&amp;".html",Table3[[#This Row],[gene]])</f>
        <v>CG33174</v>
      </c>
      <c r="C617" s="25">
        <v>5</v>
      </c>
      <c r="D617" s="25" t="str">
        <f>VLOOKUP(A617,'Flybase batch'!$A:$E,2,FALSE)</f>
        <v>inactivation no afterpotential E</v>
      </c>
      <c r="E617" s="25">
        <f>COUNTIF('Genes Expressed in larvae only'!A:A,Table3[[#This Row],[gene]])</f>
        <v>0</v>
      </c>
      <c r="F617" s="35" t="str">
        <f>VLOOKUP(A617,'Flybase batch'!$A:$E,3,FALSE)</f>
        <v>phototransduction lipid metabolic process</v>
      </c>
      <c r="G617" s="35" t="str">
        <f>VLOOKUP(A617,'Flybase batch'!$A:$E,4,FALSE)</f>
        <v>cytoplasm</v>
      </c>
      <c r="H617" s="35" t="s">
        <v>13646</v>
      </c>
      <c r="I617" s="35" t="e">
        <v>#N/A</v>
      </c>
      <c r="J617" s="35" t="s">
        <v>9</v>
      </c>
      <c r="K617" s="30" t="str">
        <f>VLOOKUP(A617,'SignalP unique values'!A:D,2,FALSE)</f>
        <v>N</v>
      </c>
      <c r="L617" s="30" t="str">
        <f>VLOOKUP(A617,'SignalP unique values'!A:D,3,FALSE)</f>
        <v>-</v>
      </c>
      <c r="M617" s="30" t="str">
        <f>VLOOKUP(A617,'SignalP unique values'!A:D,4,FALSE)</f>
        <v>-</v>
      </c>
      <c r="N617" s="26" t="s">
        <v>5825</v>
      </c>
      <c r="O617" s="27">
        <v>1</v>
      </c>
      <c r="P617" s="27">
        <v>1</v>
      </c>
      <c r="Q617" s="28">
        <v>-1</v>
      </c>
      <c r="R617" s="28">
        <v>-1</v>
      </c>
      <c r="S617" s="28">
        <v>-1</v>
      </c>
      <c r="T617" s="28">
        <v>-1</v>
      </c>
      <c r="U617" s="28">
        <v>-1</v>
      </c>
      <c r="V617" s="28">
        <v>-1</v>
      </c>
      <c r="W617" s="28">
        <v>-1</v>
      </c>
      <c r="X617" s="28">
        <v>-1</v>
      </c>
      <c r="Y617" s="28">
        <v>-1</v>
      </c>
      <c r="Z617" s="27">
        <v>1</v>
      </c>
      <c r="AA617" s="28">
        <v>-1</v>
      </c>
      <c r="AB617" s="28">
        <v>-1</v>
      </c>
      <c r="AC617" s="25" t="s">
        <v>10098</v>
      </c>
      <c r="AD617" s="27" t="s">
        <v>10099</v>
      </c>
      <c r="AE617" s="27" t="s">
        <v>10100</v>
      </c>
      <c r="AF617" s="28" t="s">
        <v>6477</v>
      </c>
      <c r="AG617" s="28" t="s">
        <v>7126</v>
      </c>
      <c r="AH617" s="28" t="s">
        <v>8357</v>
      </c>
      <c r="AI617" s="28" t="s">
        <v>6430</v>
      </c>
      <c r="AJ617" s="28" t="s">
        <v>7933</v>
      </c>
      <c r="AK617" s="28" t="s">
        <v>8040</v>
      </c>
      <c r="AL617" s="28" t="s">
        <v>10101</v>
      </c>
      <c r="AM617" s="28" t="s">
        <v>6646</v>
      </c>
      <c r="AN617" s="28" t="s">
        <v>6476</v>
      </c>
      <c r="AO617" s="27" t="s">
        <v>10102</v>
      </c>
      <c r="AP617" s="28" t="s">
        <v>10103</v>
      </c>
      <c r="AQ617" s="28" t="s">
        <v>7387</v>
      </c>
    </row>
    <row r="618" spans="1:43" ht="13.5" customHeight="1">
      <c r="A618" s="25" t="s">
        <v>739</v>
      </c>
      <c r="B618" s="26" t="str">
        <f>HYPERLINK("http://flybase.org/reports/"&amp;VLOOKUP(Table3[[#This Row],[gene]],'Flybqse ID for link'!A:B,2,FALSE)&amp;".html",Table3[[#This Row],[gene]])</f>
        <v>CG7563</v>
      </c>
      <c r="C618" s="25">
        <v>5</v>
      </c>
      <c r="D618" s="25" t="str">
        <f>VLOOKUP(A618,'Flybase batch'!$A:$E,2,FALSE)</f>
        <v>Calpain-A</v>
      </c>
      <c r="E618" s="25">
        <f>COUNTIF('Genes Expressed in larvae only'!A:A,Table3[[#This Row],[gene]])</f>
        <v>0</v>
      </c>
      <c r="F618" s="35" t="str">
        <f>VLOOKUP(A618,'Flybase batch'!$A:$E,3,FALSE)</f>
        <v>actin cytoskeleton organization protein autoprocessing phagocytosis, engulfment cuticle development BMP signaling pathway involved in spinal cord dorsal/ventral patterning dorsal/ventral pattern formation determination of adult lifespan proteolysis protein autoprocessing</v>
      </c>
      <c r="G618" s="35" t="str">
        <f>VLOOKUP(A618,'Flybase batch'!$A:$E,4,FALSE)</f>
        <v>cytoplasm actin cytoskeleton intracellular neuronal cell body</v>
      </c>
      <c r="H618" s="35" t="s">
        <v>13709</v>
      </c>
      <c r="I618" s="35" t="e">
        <v>#N/A</v>
      </c>
      <c r="J618" s="35" t="s">
        <v>9</v>
      </c>
      <c r="K618" s="30" t="str">
        <f>VLOOKUP(A618,'SignalP unique values'!A:D,2,FALSE)</f>
        <v>N</v>
      </c>
      <c r="L618" s="30" t="str">
        <f>VLOOKUP(A618,'SignalP unique values'!A:D,3,FALSE)</f>
        <v>-</v>
      </c>
      <c r="M618" s="30" t="str">
        <f>VLOOKUP(A618,'SignalP unique values'!A:D,4,FALSE)</f>
        <v>-</v>
      </c>
      <c r="N618" s="26" t="s">
        <v>5958</v>
      </c>
      <c r="O618" s="27">
        <v>1</v>
      </c>
      <c r="P618" s="27">
        <v>1</v>
      </c>
      <c r="Q618" s="27">
        <v>1</v>
      </c>
      <c r="R618" s="28">
        <v>-1</v>
      </c>
      <c r="S618" s="27">
        <v>1</v>
      </c>
      <c r="T618" s="28">
        <v>-1</v>
      </c>
      <c r="U618" s="28">
        <v>-1</v>
      </c>
      <c r="V618" s="28">
        <v>-1</v>
      </c>
      <c r="W618" s="25">
        <v>0</v>
      </c>
      <c r="X618" s="25">
        <v>0</v>
      </c>
      <c r="Y618" s="25">
        <v>0</v>
      </c>
      <c r="Z618" s="27">
        <v>1</v>
      </c>
      <c r="AA618" s="27">
        <v>1</v>
      </c>
      <c r="AB618" s="27">
        <v>1</v>
      </c>
      <c r="AC618" s="25" t="s">
        <v>12145</v>
      </c>
      <c r="AD618" s="27" t="s">
        <v>12146</v>
      </c>
      <c r="AE618" s="27" t="s">
        <v>12147</v>
      </c>
      <c r="AF618" s="27" t="s">
        <v>12148</v>
      </c>
      <c r="AG618" s="28" t="s">
        <v>12149</v>
      </c>
      <c r="AH618" s="27" t="s">
        <v>12150</v>
      </c>
      <c r="AI618" s="28" t="s">
        <v>12151</v>
      </c>
      <c r="AJ618" s="28" t="s">
        <v>8329</v>
      </c>
      <c r="AK618" s="28" t="s">
        <v>7371</v>
      </c>
      <c r="AL618" s="25" t="s">
        <v>12152</v>
      </c>
      <c r="AM618" s="25" t="s">
        <v>12153</v>
      </c>
      <c r="AN618" s="25" t="s">
        <v>12154</v>
      </c>
      <c r="AO618" s="27" t="s">
        <v>12155</v>
      </c>
      <c r="AP618" s="27" t="s">
        <v>6784</v>
      </c>
      <c r="AQ618" s="27" t="s">
        <v>12156</v>
      </c>
    </row>
    <row r="619" spans="1:43" ht="13.5" customHeight="1">
      <c r="A619" s="25" t="s">
        <v>963</v>
      </c>
      <c r="B619" s="26" t="str">
        <f>HYPERLINK("http://flybase.org/reports/"&amp;VLOOKUP(Table3[[#This Row],[gene]],'Flybqse ID for link'!A:B,2,FALSE)&amp;".html",Table3[[#This Row],[gene]])</f>
        <v>CG9565</v>
      </c>
      <c r="C619" s="25">
        <v>5</v>
      </c>
      <c r="D619" s="25" t="str">
        <f>VLOOKUP(A619,'Flybase batch'!$A:$E,2,FALSE)</f>
        <v>Neprilysin 3</v>
      </c>
      <c r="E619" s="25">
        <f>COUNTIF('Genes Expressed in larvae only'!A:A,Table3[[#This Row],[gene]])</f>
        <v>0</v>
      </c>
      <c r="F619" s="35" t="str">
        <f>VLOOKUP(A619,'Flybase batch'!$A:$E,3,FALSE)</f>
        <v>proteolysis</v>
      </c>
      <c r="G619" s="35" t="str">
        <f>VLOOKUP(A619,'Flybase batch'!$A:$E,4,FALSE)</f>
        <v>integral to membrane</v>
      </c>
      <c r="H619" s="35" t="s">
        <v>13689</v>
      </c>
      <c r="I619" s="35" t="e">
        <v>#N/A</v>
      </c>
      <c r="J619" s="35" t="s">
        <v>9</v>
      </c>
      <c r="K619" s="30" t="str">
        <f>VLOOKUP(A619,'SignalP unique values'!A:D,2,FALSE)</f>
        <v>N</v>
      </c>
      <c r="L619" s="30" t="str">
        <f>VLOOKUP(A619,'SignalP unique values'!A:D,3,FALSE)</f>
        <v>-</v>
      </c>
      <c r="M619" s="30" t="str">
        <f>VLOOKUP(A619,'SignalP unique values'!A:D,4,FALSE)</f>
        <v>-</v>
      </c>
      <c r="N619" s="26" t="s">
        <v>6096</v>
      </c>
      <c r="O619" s="27">
        <v>1</v>
      </c>
      <c r="P619" s="27">
        <v>1</v>
      </c>
      <c r="Q619" s="27">
        <v>1</v>
      </c>
      <c r="R619" s="27">
        <v>1</v>
      </c>
      <c r="S619" s="27">
        <v>1</v>
      </c>
      <c r="T619" s="27">
        <v>1</v>
      </c>
      <c r="U619" s="28">
        <v>-1</v>
      </c>
      <c r="V619" s="28">
        <v>-1</v>
      </c>
      <c r="W619" s="25">
        <v>0</v>
      </c>
      <c r="X619" s="27">
        <v>1</v>
      </c>
      <c r="Y619" s="28">
        <v>-1</v>
      </c>
      <c r="Z619" s="27">
        <v>1</v>
      </c>
      <c r="AA619" s="25">
        <v>0</v>
      </c>
      <c r="AB619" s="27">
        <v>1</v>
      </c>
      <c r="AC619" s="25" t="s">
        <v>12949</v>
      </c>
      <c r="AD619" s="27" t="s">
        <v>12950</v>
      </c>
      <c r="AE619" s="27" t="s">
        <v>12951</v>
      </c>
      <c r="AF619" s="27" t="s">
        <v>12952</v>
      </c>
      <c r="AG619" s="27" t="s">
        <v>12953</v>
      </c>
      <c r="AH619" s="27" t="s">
        <v>12954</v>
      </c>
      <c r="AI619" s="27" t="s">
        <v>12955</v>
      </c>
      <c r="AJ619" s="28" t="s">
        <v>8656</v>
      </c>
      <c r="AK619" s="28" t="s">
        <v>6917</v>
      </c>
      <c r="AL619" s="25" t="s">
        <v>12956</v>
      </c>
      <c r="AM619" s="27" t="s">
        <v>12957</v>
      </c>
      <c r="AN619" s="28" t="s">
        <v>6723</v>
      </c>
      <c r="AO619" s="27" t="s">
        <v>12958</v>
      </c>
      <c r="AP619" s="25" t="s">
        <v>12959</v>
      </c>
      <c r="AQ619" s="27" t="s">
        <v>12960</v>
      </c>
    </row>
    <row r="620" spans="1:43" ht="13.5" customHeight="1">
      <c r="A620" s="25" t="s">
        <v>119</v>
      </c>
      <c r="B620" s="26" t="str">
        <f>HYPERLINK("http://flybase.org/reports/"&amp;VLOOKUP(Table3[[#This Row],[gene]],'Flybqse ID for link'!A:B,2,FALSE)&amp;".html",Table3[[#This Row],[gene]])</f>
        <v>CG14935</v>
      </c>
      <c r="C620" s="25">
        <v>5</v>
      </c>
      <c r="D620" s="25" t="str">
        <f>VLOOKUP(A620,'Flybase batch'!$A:$E,2,FALSE)</f>
        <v>Maltase B2</v>
      </c>
      <c r="E620" s="25">
        <f>COUNTIF('Genes Expressed in larvae only'!A:A,Table3[[#This Row],[gene]])</f>
        <v>0</v>
      </c>
      <c r="F620" s="35" t="str">
        <f>VLOOKUP(A620,'Flybase batch'!$A:$E,3,FALSE)</f>
        <v>carbohydrate metabolic process</v>
      </c>
      <c r="G620" s="35" t="str">
        <f>VLOOKUP(A620,'Flybase batch'!$A:$E,4,FALSE)</f>
        <v>-</v>
      </c>
      <c r="H620" s="35" t="s">
        <v>13566</v>
      </c>
      <c r="I620" s="35" t="s">
        <v>15306</v>
      </c>
      <c r="J620" s="35" t="s">
        <v>9</v>
      </c>
      <c r="K620" s="30" t="str">
        <f>VLOOKUP(A620,'SignalP unique values'!A:D,2,FALSE)</f>
        <v>N</v>
      </c>
      <c r="L620" s="30" t="str">
        <f>VLOOKUP(A620,'SignalP unique values'!A:D,3,FALSE)</f>
        <v>-</v>
      </c>
      <c r="M620" s="30" t="str">
        <f>VLOOKUP(A620,'SignalP unique values'!A:D,4,FALSE)</f>
        <v>-</v>
      </c>
      <c r="N620" s="26" t="s">
        <v>5769</v>
      </c>
      <c r="O620" s="28">
        <v>-1</v>
      </c>
      <c r="P620" s="27">
        <v>1</v>
      </c>
      <c r="Q620" s="28">
        <v>-1</v>
      </c>
      <c r="R620" s="28">
        <v>-1</v>
      </c>
      <c r="S620" s="25">
        <v>0</v>
      </c>
      <c r="T620" s="25">
        <v>0</v>
      </c>
      <c r="U620" s="28">
        <v>-1</v>
      </c>
      <c r="V620" s="28">
        <v>-1</v>
      </c>
      <c r="W620" s="28">
        <v>-1</v>
      </c>
      <c r="X620" s="25">
        <v>0</v>
      </c>
      <c r="Y620" s="27">
        <v>1</v>
      </c>
      <c r="Z620" s="28">
        <v>-1</v>
      </c>
      <c r="AA620" s="27">
        <v>1</v>
      </c>
      <c r="AB620" s="28">
        <v>-1</v>
      </c>
      <c r="AC620" s="25" t="s">
        <v>8272</v>
      </c>
      <c r="AD620" s="28" t="s">
        <v>8273</v>
      </c>
      <c r="AE620" s="27" t="s">
        <v>8274</v>
      </c>
      <c r="AF620" s="28" t="s">
        <v>8275</v>
      </c>
      <c r="AG620" s="28" t="s">
        <v>8276</v>
      </c>
      <c r="AH620" s="25" t="s">
        <v>8277</v>
      </c>
      <c r="AI620" s="25" t="s">
        <v>8278</v>
      </c>
      <c r="AJ620" s="28" t="s">
        <v>8279</v>
      </c>
      <c r="AK620" s="28" t="s">
        <v>8280</v>
      </c>
      <c r="AL620" s="28" t="s">
        <v>8281</v>
      </c>
      <c r="AM620" s="25" t="s">
        <v>8282</v>
      </c>
      <c r="AN620" s="27" t="s">
        <v>8283</v>
      </c>
      <c r="AO620" s="28" t="s">
        <v>8284</v>
      </c>
      <c r="AP620" s="27" t="s">
        <v>8285</v>
      </c>
      <c r="AQ620" s="28" t="s">
        <v>8286</v>
      </c>
    </row>
    <row r="621" spans="1:43" ht="13.5" customHeight="1">
      <c r="A621" s="25" t="s">
        <v>950</v>
      </c>
      <c r="B621" s="26" t="str">
        <f>HYPERLINK("http://flybase.org/reports/"&amp;VLOOKUP(Table3[[#This Row],[gene]],'Flybqse ID for link'!A:B,2,FALSE)&amp;".html",Table3[[#This Row],[gene]])</f>
        <v>CG9000</v>
      </c>
      <c r="C621" s="25">
        <v>5</v>
      </c>
      <c r="D621" s="25" t="str">
        <f>VLOOKUP(A621,'Flybase batch'!$A:$E,2,FALSE)</f>
        <v>prenyl protease type I</v>
      </c>
      <c r="E621" s="25">
        <f>COUNTIF('Genes Expressed in larvae only'!A:A,Table3[[#This Row],[gene]])</f>
        <v>0</v>
      </c>
      <c r="F621" s="35" t="str">
        <f>VLOOKUP(A621,'Flybase batch'!$A:$E,3,FALSE)</f>
        <v>proteolysis</v>
      </c>
      <c r="G621" s="35" t="str">
        <f>VLOOKUP(A621,'Flybase batch'!$A:$E,4,FALSE)</f>
        <v>membrane</v>
      </c>
      <c r="H621" s="35" t="s">
        <v>13558</v>
      </c>
      <c r="I621" s="35" t="s">
        <v>15325</v>
      </c>
      <c r="J621" s="35" t="s">
        <v>9</v>
      </c>
      <c r="K621" s="30" t="str">
        <f>VLOOKUP(A621,'SignalP unique values'!A:D,2,FALSE)</f>
        <v>N</v>
      </c>
      <c r="L621" s="30" t="str">
        <f>VLOOKUP(A621,'SignalP unique values'!A:D,3,FALSE)</f>
        <v>-</v>
      </c>
      <c r="M621" s="30" t="str">
        <f>VLOOKUP(A621,'SignalP unique values'!A:D,4,FALSE)</f>
        <v>-</v>
      </c>
      <c r="N621" s="26" t="s">
        <v>5813</v>
      </c>
      <c r="O621" s="25">
        <v>0</v>
      </c>
      <c r="P621" s="28">
        <v>-1</v>
      </c>
      <c r="Q621" s="28">
        <v>-1</v>
      </c>
      <c r="R621" s="27">
        <v>1</v>
      </c>
      <c r="S621" s="25">
        <v>0</v>
      </c>
      <c r="T621" s="27">
        <v>1</v>
      </c>
      <c r="U621" s="27">
        <v>1</v>
      </c>
      <c r="V621" s="27">
        <v>1</v>
      </c>
      <c r="W621" s="27">
        <v>1</v>
      </c>
      <c r="X621" s="27">
        <v>1</v>
      </c>
      <c r="Y621" s="25">
        <v>0</v>
      </c>
      <c r="Z621" s="25">
        <v>0</v>
      </c>
      <c r="AA621" s="28">
        <v>-1</v>
      </c>
      <c r="AB621" s="27">
        <v>1</v>
      </c>
      <c r="AC621" s="25" t="s">
        <v>12752</v>
      </c>
      <c r="AD621" s="25" t="s">
        <v>12753</v>
      </c>
      <c r="AE621" s="28" t="s">
        <v>12754</v>
      </c>
      <c r="AF621" s="28" t="s">
        <v>12755</v>
      </c>
      <c r="AG621" s="27" t="s">
        <v>12756</v>
      </c>
      <c r="AH621" s="25" t="s">
        <v>12757</v>
      </c>
      <c r="AI621" s="27" t="s">
        <v>12758</v>
      </c>
      <c r="AJ621" s="27" t="s">
        <v>12759</v>
      </c>
      <c r="AK621" s="27" t="s">
        <v>12760</v>
      </c>
      <c r="AL621" s="27" t="s">
        <v>12761</v>
      </c>
      <c r="AM621" s="27" t="s">
        <v>12762</v>
      </c>
      <c r="AN621" s="25" t="s">
        <v>12763</v>
      </c>
      <c r="AO621" s="25" t="s">
        <v>12764</v>
      </c>
      <c r="AP621" s="28" t="s">
        <v>12765</v>
      </c>
      <c r="AQ621" s="27" t="s">
        <v>12766</v>
      </c>
    </row>
    <row r="622" spans="1:43" ht="13.5" customHeight="1">
      <c r="A622" s="25" t="s">
        <v>1420</v>
      </c>
      <c r="B622" s="26" t="str">
        <f>HYPERLINK("http://flybase.org/reports/"&amp;VLOOKUP(Table3[[#This Row],[gene]],'Flybqse ID for link'!A:B,2,FALSE)&amp;".html",Table3[[#This Row],[gene]])</f>
        <v>CG6298</v>
      </c>
      <c r="C622" s="25">
        <v>5</v>
      </c>
      <c r="D622" s="25" t="str">
        <f>VLOOKUP(A622,'Flybase batch'!$A:$E,2,FALSE)</f>
        <v>Jonah 74E</v>
      </c>
      <c r="E622" s="25">
        <f>COUNTIF('Genes Expressed in larvae only'!A:A,Table3[[#This Row],[gene]])</f>
        <v>0</v>
      </c>
      <c r="F622" s="35" t="str">
        <f>VLOOKUP(A622,'Flybase batch'!$A:$E,3,FALSE)</f>
        <v>proteolysis</v>
      </c>
      <c r="G622" s="35" t="str">
        <f>VLOOKUP(A622,'Flybase batch'!$A:$E,4,FALSE)</f>
        <v>-</v>
      </c>
      <c r="H622" s="35" t="s">
        <v>13531</v>
      </c>
      <c r="I622" s="35" t="s">
        <v>15321</v>
      </c>
      <c r="J622" s="35" t="s">
        <v>14104</v>
      </c>
      <c r="K622" s="30" t="str">
        <f>VLOOKUP(A622,'SignalP unique values'!A:D,2,FALSE)</f>
        <v>N</v>
      </c>
      <c r="L622" s="30" t="str">
        <f>VLOOKUP(A622,'SignalP unique values'!A:D,3,FALSE)</f>
        <v>-</v>
      </c>
      <c r="M622" s="30" t="str">
        <f>VLOOKUP(A622,'SignalP unique values'!A:D,4,FALSE)</f>
        <v>-</v>
      </c>
      <c r="N622" s="26" t="s">
        <v>5806</v>
      </c>
      <c r="O622" s="28">
        <v>-1</v>
      </c>
      <c r="P622" s="28">
        <v>-1</v>
      </c>
      <c r="Q622" s="28">
        <v>-1</v>
      </c>
      <c r="R622" s="27">
        <v>1</v>
      </c>
      <c r="S622" s="28">
        <v>-1</v>
      </c>
      <c r="T622" s="28">
        <v>-1</v>
      </c>
      <c r="U622" s="28">
        <v>-1</v>
      </c>
      <c r="V622" s="28">
        <v>-1</v>
      </c>
      <c r="W622" s="28">
        <v>-1</v>
      </c>
      <c r="X622" s="28">
        <v>-1</v>
      </c>
      <c r="Y622" s="28">
        <v>-1</v>
      </c>
      <c r="Z622" s="28">
        <v>-1</v>
      </c>
      <c r="AA622" s="28">
        <v>-1</v>
      </c>
      <c r="AB622" s="28">
        <v>-1</v>
      </c>
      <c r="AC622" s="25" t="s">
        <v>11640</v>
      </c>
      <c r="AD622" s="28" t="s">
        <v>11641</v>
      </c>
      <c r="AE622" s="28" t="s">
        <v>11642</v>
      </c>
      <c r="AF622" s="28" t="s">
        <v>11643</v>
      </c>
      <c r="AG622" s="27" t="s">
        <v>11644</v>
      </c>
      <c r="AH622" s="28" t="s">
        <v>11645</v>
      </c>
      <c r="AI622" s="28" t="s">
        <v>9126</v>
      </c>
      <c r="AJ622" s="28" t="s">
        <v>11646</v>
      </c>
      <c r="AK622" s="28" t="s">
        <v>11647</v>
      </c>
      <c r="AL622" s="28" t="s">
        <v>11648</v>
      </c>
      <c r="AM622" s="28" t="s">
        <v>11649</v>
      </c>
      <c r="AN622" s="28" t="s">
        <v>11650</v>
      </c>
      <c r="AO622" s="28" t="s">
        <v>8125</v>
      </c>
      <c r="AP622" s="28" t="s">
        <v>11651</v>
      </c>
      <c r="AQ622" s="28" t="s">
        <v>11652</v>
      </c>
    </row>
    <row r="623" spans="1:43" ht="13.5" customHeight="1">
      <c r="A623" s="25" t="s">
        <v>974</v>
      </c>
      <c r="B623" s="26" t="str">
        <f>HYPERLINK("http://flybase.org/reports/"&amp;VLOOKUP(Table3[[#This Row],[gene]],'Flybqse ID for link'!A:B,2,FALSE)&amp;".html",Table3[[#This Row],[gene]])</f>
        <v>CG1004</v>
      </c>
      <c r="C623" s="25">
        <v>5</v>
      </c>
      <c r="D623" s="25" t="str">
        <f>VLOOKUP(A623,'Flybase batch'!$A:$E,2,FALSE)</f>
        <v>rhomboid</v>
      </c>
      <c r="E623" s="25">
        <f>COUNTIF('Genes Expressed in larvae only'!A:A,Table3[[#This Row],[gene]])</f>
        <v>0</v>
      </c>
      <c r="F623" s="35" t="str">
        <f>VLOOKUP(A623,'Flybase batch'!$A:$E,3,FALSE)</f>
        <v>imaginal disc-derived wing vein specification peripheral nervous system development oenocyte development brain development learning or memory olfactory learning cytokinesis imaginal disc-derived wing vein morphogenesis wing cell fate specification imaginal disc-derived wing vein specification epidermal growth factor receptor signaling pathway positive regulation of epidermal growth factor receptor signaling pathway branched duct epithelial cell fate determination, open tracheal system ovarian follicle cell development morphogenesis of a branching structure open tracheal system development salivary gland boundary specification leg disc proximal/distal pattern formation imaginal disc-derived wing vein specification salivary gland development tracheal pit formation in open tracheal system determination of genital disc primordium maintenance of epithelial integrity, open tracheal system cell-cell adhesion imaginal disc-derived wing morphogenesis axonogenesis behavioral response to ethanol peptide bond cleavage involved in epidermal growth factor receptor ligand maturation negative regulation of gene expression epithelial cell proliferation involved in Malpighian tubule morphogenesis stem cell fate commitment proteolysis</v>
      </c>
      <c r="G623" s="35" t="str">
        <f>VLOOKUP(A623,'Flybase batch'!$A:$E,4,FALSE)</f>
        <v>plasma membrane Golgi apparatus endoplasmic reticulum plasma membrane integral to membrane integral to plasma membrane integral to membrane integral to membrane apical part of cell</v>
      </c>
      <c r="H623" s="35" t="s">
        <v>13530</v>
      </c>
      <c r="I623" s="35" t="s">
        <v>15321</v>
      </c>
      <c r="J623" s="35" t="s">
        <v>9</v>
      </c>
      <c r="K623" s="30" t="str">
        <f>VLOOKUP(A623,'SignalP unique values'!A:D,2,FALSE)</f>
        <v>N</v>
      </c>
      <c r="L623" s="30" t="str">
        <f>VLOOKUP(A623,'SignalP unique values'!A:D,3,FALSE)</f>
        <v>-</v>
      </c>
      <c r="M623" s="30" t="str">
        <f>VLOOKUP(A623,'SignalP unique values'!A:D,4,FALSE)</f>
        <v>-</v>
      </c>
      <c r="N623" s="26" t="s">
        <v>6182</v>
      </c>
      <c r="O623" s="27">
        <v>1</v>
      </c>
      <c r="P623" s="27">
        <v>1</v>
      </c>
      <c r="Q623" s="25">
        <v>0</v>
      </c>
      <c r="R623" s="25">
        <v>0</v>
      </c>
      <c r="S623" s="25">
        <v>0</v>
      </c>
      <c r="T623" s="28">
        <v>-1</v>
      </c>
      <c r="U623" s="28">
        <v>-1</v>
      </c>
      <c r="V623" s="28">
        <v>-1</v>
      </c>
      <c r="W623" s="25">
        <v>0</v>
      </c>
      <c r="X623" s="28">
        <v>-1</v>
      </c>
      <c r="Y623" s="28">
        <v>-1</v>
      </c>
      <c r="Z623" s="27">
        <v>1</v>
      </c>
      <c r="AA623" s="25">
        <v>0</v>
      </c>
      <c r="AB623" s="25">
        <v>0</v>
      </c>
      <c r="AC623" s="25" t="s">
        <v>6408</v>
      </c>
      <c r="AD623" s="27" t="s">
        <v>6409</v>
      </c>
      <c r="AE623" s="27" t="s">
        <v>6410</v>
      </c>
      <c r="AF623" s="25" t="s">
        <v>6411</v>
      </c>
      <c r="AG623" s="25" t="s">
        <v>6412</v>
      </c>
      <c r="AH623" s="25" t="s">
        <v>6413</v>
      </c>
      <c r="AI623" s="28" t="s">
        <v>6414</v>
      </c>
      <c r="AJ623" s="28" t="s">
        <v>6415</v>
      </c>
      <c r="AK623" s="28" t="s">
        <v>6416</v>
      </c>
      <c r="AL623" s="25" t="s">
        <v>6417</v>
      </c>
      <c r="AM623" s="28" t="s">
        <v>6418</v>
      </c>
      <c r="AN623" s="28" t="s">
        <v>6419</v>
      </c>
      <c r="AO623" s="27" t="s">
        <v>6420</v>
      </c>
      <c r="AP623" s="25" t="s">
        <v>6421</v>
      </c>
      <c r="AQ623" s="25" t="s">
        <v>6422</v>
      </c>
    </row>
    <row r="624" spans="1:43" ht="13.5" customHeight="1">
      <c r="A624" s="25" t="s">
        <v>766</v>
      </c>
      <c r="B624" s="26" t="str">
        <f>HYPERLINK("http://flybase.org/reports/"&amp;VLOOKUP(Table3[[#This Row],[gene]],'Flybqse ID for link'!A:B,2,FALSE)&amp;".html",Table3[[#This Row],[gene]])</f>
        <v>CG5282</v>
      </c>
      <c r="C624" s="25">
        <v>5</v>
      </c>
      <c r="D624" s="25" t="str">
        <f>VLOOKUP(A624,'Flybase batch'!$A:$E,2,FALSE)</f>
        <v>-</v>
      </c>
      <c r="E624" s="25">
        <f>COUNTIF('Genes Expressed in larvae only'!A:A,Table3[[#This Row],[gene]])</f>
        <v>0</v>
      </c>
      <c r="F624" s="35" t="str">
        <f>VLOOKUP(A624,'Flybase batch'!$A:$E,3,FALSE)</f>
        <v>proteolysis</v>
      </c>
      <c r="G624" s="35" t="str">
        <f>VLOOKUP(A624,'Flybase batch'!$A:$E,4,FALSE)</f>
        <v>-</v>
      </c>
      <c r="H624" s="35" t="s">
        <v>13648</v>
      </c>
      <c r="I624" s="35" t="e">
        <v>#N/A</v>
      </c>
      <c r="J624" s="35" t="s">
        <v>9</v>
      </c>
      <c r="K624" s="30" t="str">
        <f>VLOOKUP(A624,'SignalP unique values'!A:D,2,FALSE)</f>
        <v>N</v>
      </c>
      <c r="L624" s="30" t="str">
        <f>VLOOKUP(A624,'SignalP unique values'!A:D,3,FALSE)</f>
        <v>-</v>
      </c>
      <c r="M624" s="30" t="str">
        <f>VLOOKUP(A624,'SignalP unique values'!A:D,4,FALSE)</f>
        <v>-</v>
      </c>
      <c r="N624" s="26" t="s">
        <v>6048</v>
      </c>
      <c r="O624" s="27">
        <v>1</v>
      </c>
      <c r="P624" s="27">
        <v>1</v>
      </c>
      <c r="Q624" s="28">
        <v>-1</v>
      </c>
      <c r="R624" s="28">
        <v>-1</v>
      </c>
      <c r="S624" s="28">
        <v>-1</v>
      </c>
      <c r="T624" s="28">
        <v>-1</v>
      </c>
      <c r="U624" s="28">
        <v>-1</v>
      </c>
      <c r="V624" s="28">
        <v>-1</v>
      </c>
      <c r="W624" s="28">
        <v>-1</v>
      </c>
      <c r="X624" s="28">
        <v>-1</v>
      </c>
      <c r="Y624" s="28">
        <v>-1</v>
      </c>
      <c r="Z624" s="27">
        <v>1</v>
      </c>
      <c r="AA624" s="25">
        <v>0</v>
      </c>
      <c r="AB624" s="28">
        <v>-1</v>
      </c>
      <c r="AC624" s="25" t="s">
        <v>11213</v>
      </c>
      <c r="AD624" s="27" t="s">
        <v>11214</v>
      </c>
      <c r="AE624" s="27" t="s">
        <v>11215</v>
      </c>
      <c r="AF624" s="28" t="s">
        <v>10067</v>
      </c>
      <c r="AG624" s="28" t="s">
        <v>11216</v>
      </c>
      <c r="AH624" s="28" t="s">
        <v>11217</v>
      </c>
      <c r="AI624" s="28" t="s">
        <v>11218</v>
      </c>
      <c r="AJ624" s="28" t="s">
        <v>11219</v>
      </c>
      <c r="AK624" s="28" t="s">
        <v>9921</v>
      </c>
      <c r="AL624" s="28" t="s">
        <v>11220</v>
      </c>
      <c r="AM624" s="28" t="s">
        <v>11221</v>
      </c>
      <c r="AN624" s="28" t="s">
        <v>11222</v>
      </c>
      <c r="AO624" s="27" t="s">
        <v>11223</v>
      </c>
      <c r="AP624" s="25" t="s">
        <v>11224</v>
      </c>
      <c r="AQ624" s="28" t="s">
        <v>8016</v>
      </c>
    </row>
    <row r="625" spans="1:43" ht="13.5" customHeight="1">
      <c r="A625" s="25" t="s">
        <v>161</v>
      </c>
      <c r="B625" s="26" t="str">
        <f>HYPERLINK("http://flybase.org/reports/"&amp;VLOOKUP(Table3[[#This Row],[gene]],'Flybqse ID for link'!A:B,2,FALSE)&amp;".html",Table3[[#This Row],[gene]])</f>
        <v>CG14823</v>
      </c>
      <c r="C625" s="25">
        <v>5</v>
      </c>
      <c r="D625" s="25" t="str">
        <f>VLOOKUP(A625,'Flybase batch'!$A:$E,2,FALSE)</f>
        <v>-</v>
      </c>
      <c r="E625" s="25">
        <f>COUNTIF('Genes Expressed in larvae only'!A:A,Table3[[#This Row],[gene]])</f>
        <v>0</v>
      </c>
      <c r="F625" s="35" t="str">
        <f>VLOOKUP(A625,'Flybase batch'!$A:$E,3,FALSE)</f>
        <v>-</v>
      </c>
      <c r="G625" s="35" t="str">
        <f>VLOOKUP(A625,'Flybase batch'!$A:$E,4,FALSE)</f>
        <v>-</v>
      </c>
      <c r="H625" s="35" t="s">
        <v>13590</v>
      </c>
      <c r="I625" s="35" t="s">
        <v>15324</v>
      </c>
      <c r="J625" s="35" t="s">
        <v>9</v>
      </c>
      <c r="K625" s="30" t="str">
        <f>VLOOKUP(A625,'SignalP unique values'!A:D,2,FALSE)</f>
        <v>N</v>
      </c>
      <c r="L625" s="30" t="str">
        <f>VLOOKUP(A625,'SignalP unique values'!A:D,3,FALSE)</f>
        <v>-</v>
      </c>
      <c r="M625" s="30" t="str">
        <f>VLOOKUP(A625,'SignalP unique values'!A:D,4,FALSE)</f>
        <v>-</v>
      </c>
      <c r="N625" s="26" t="s">
        <v>6404</v>
      </c>
      <c r="O625" s="28">
        <v>-1</v>
      </c>
      <c r="P625" s="27">
        <v>1</v>
      </c>
      <c r="Q625" s="28">
        <v>-1</v>
      </c>
      <c r="R625" s="28">
        <v>-1</v>
      </c>
      <c r="S625" s="28">
        <v>-1</v>
      </c>
      <c r="T625" s="28">
        <v>-1</v>
      </c>
      <c r="U625" s="28">
        <v>-1</v>
      </c>
      <c r="V625" s="28">
        <v>-1</v>
      </c>
      <c r="W625" s="28">
        <v>-1</v>
      </c>
      <c r="X625" s="28">
        <v>-1</v>
      </c>
      <c r="Y625" s="25">
        <v>0</v>
      </c>
      <c r="Z625" s="28">
        <v>-1</v>
      </c>
      <c r="AA625" s="27">
        <v>1</v>
      </c>
      <c r="AB625" s="28">
        <v>-1</v>
      </c>
      <c r="AC625" s="25" t="s">
        <v>8199</v>
      </c>
      <c r="AD625" s="28" t="s">
        <v>8200</v>
      </c>
      <c r="AE625" s="27" t="s">
        <v>8201</v>
      </c>
      <c r="AF625" s="28" t="s">
        <v>8202</v>
      </c>
      <c r="AG625" s="28" t="s">
        <v>8203</v>
      </c>
      <c r="AH625" s="28" t="s">
        <v>8204</v>
      </c>
      <c r="AI625" s="28" t="s">
        <v>8205</v>
      </c>
      <c r="AJ625" s="28" t="s">
        <v>8206</v>
      </c>
      <c r="AK625" s="28" t="s">
        <v>7608</v>
      </c>
      <c r="AL625" s="28" t="s">
        <v>8207</v>
      </c>
      <c r="AM625" s="28" t="s">
        <v>7918</v>
      </c>
      <c r="AN625" s="25" t="s">
        <v>8208</v>
      </c>
      <c r="AO625" s="28" t="s">
        <v>8209</v>
      </c>
      <c r="AP625" s="27" t="s">
        <v>8210</v>
      </c>
      <c r="AQ625" s="28" t="s">
        <v>8211</v>
      </c>
    </row>
    <row r="626" spans="1:43" ht="13.5" customHeight="1">
      <c r="A626" s="25" t="s">
        <v>542</v>
      </c>
      <c r="B626" s="26" t="str">
        <f>HYPERLINK("http://flybase.org/reports/"&amp;VLOOKUP(Table3[[#This Row],[gene]],'Flybqse ID for link'!A:B,2,FALSE)&amp;".html",Table3[[#This Row],[gene]])</f>
        <v>CG5663</v>
      </c>
      <c r="C626" s="25">
        <v>5</v>
      </c>
      <c r="D626" s="25" t="str">
        <f>VLOOKUP(A626,'Flybase batch'!$A:$E,2,FALSE)</f>
        <v>Dipeptidase C</v>
      </c>
      <c r="E626" s="25">
        <f>COUNTIF('Genes Expressed in larvae only'!A:A,Table3[[#This Row],[gene]])</f>
        <v>0</v>
      </c>
      <c r="F626" s="35" t="str">
        <f>VLOOKUP(A626,'Flybase batch'!$A:$E,3,FALSE)</f>
        <v>proteolysis cellular process</v>
      </c>
      <c r="G626" s="35" t="str">
        <f>VLOOKUP(A626,'Flybase batch'!$A:$E,4,FALSE)</f>
        <v>-</v>
      </c>
      <c r="H626" s="35" t="s">
        <v>13687</v>
      </c>
      <c r="I626" s="35" t="e">
        <v>#N/A</v>
      </c>
      <c r="J626" s="35" t="s">
        <v>9</v>
      </c>
      <c r="K626" s="30" t="str">
        <f>VLOOKUP(A626,'SignalP unique values'!A:D,2,FALSE)</f>
        <v>N</v>
      </c>
      <c r="L626" s="30" t="str">
        <f>VLOOKUP(A626,'SignalP unique values'!A:D,3,FALSE)</f>
        <v>-</v>
      </c>
      <c r="M626" s="30" t="str">
        <f>VLOOKUP(A626,'SignalP unique values'!A:D,4,FALSE)</f>
        <v>-</v>
      </c>
      <c r="N626" s="26" t="s">
        <v>6363</v>
      </c>
      <c r="O626" s="25">
        <v>0</v>
      </c>
      <c r="P626" s="25">
        <v>0</v>
      </c>
      <c r="Q626" s="25">
        <v>0</v>
      </c>
      <c r="R626" s="27">
        <v>1</v>
      </c>
      <c r="S626" s="27">
        <v>1</v>
      </c>
      <c r="T626" s="27">
        <v>1</v>
      </c>
      <c r="U626" s="25">
        <v>0</v>
      </c>
      <c r="V626" s="28">
        <v>-1</v>
      </c>
      <c r="W626" s="27">
        <v>1</v>
      </c>
      <c r="X626" s="27">
        <v>1</v>
      </c>
      <c r="Y626" s="27">
        <v>1</v>
      </c>
      <c r="Z626" s="27">
        <v>1</v>
      </c>
      <c r="AA626" s="25">
        <v>0</v>
      </c>
      <c r="AB626" s="27">
        <v>1</v>
      </c>
      <c r="AC626" s="25" t="s">
        <v>11346</v>
      </c>
      <c r="AD626" s="25" t="s">
        <v>11347</v>
      </c>
      <c r="AE626" s="25" t="s">
        <v>11348</v>
      </c>
      <c r="AF626" s="25" t="s">
        <v>11349</v>
      </c>
      <c r="AG626" s="27" t="s">
        <v>11350</v>
      </c>
      <c r="AH626" s="27" t="s">
        <v>11351</v>
      </c>
      <c r="AI626" s="27" t="s">
        <v>11352</v>
      </c>
      <c r="AJ626" s="25" t="s">
        <v>11353</v>
      </c>
      <c r="AK626" s="28" t="s">
        <v>11354</v>
      </c>
      <c r="AL626" s="27" t="s">
        <v>11355</v>
      </c>
      <c r="AM626" s="27" t="s">
        <v>11356</v>
      </c>
      <c r="AN626" s="27" t="s">
        <v>11357</v>
      </c>
      <c r="AO626" s="27" t="s">
        <v>11358</v>
      </c>
      <c r="AP626" s="25" t="s">
        <v>11359</v>
      </c>
      <c r="AQ626" s="27" t="s">
        <v>11360</v>
      </c>
    </row>
    <row r="627" spans="1:43" ht="13.5" customHeight="1">
      <c r="A627" s="25" t="s">
        <v>1105</v>
      </c>
      <c r="B627" s="26" t="str">
        <f>HYPERLINK("http://flybase.org/reports/"&amp;VLOOKUP(Table3[[#This Row],[gene]],'Flybqse ID for link'!A:B,2,FALSE)&amp;".html",Table3[[#This Row],[gene]])</f>
        <v>CG1632</v>
      </c>
      <c r="C627" s="25">
        <v>5</v>
      </c>
      <c r="D627" s="25" t="str">
        <f>VLOOKUP(A627,'Flybase batch'!$A:$E,2,FALSE)</f>
        <v>-</v>
      </c>
      <c r="E627" s="25">
        <f>COUNTIF('Genes Expressed in larvae only'!A:A,Table3[[#This Row],[gene]])</f>
        <v>0</v>
      </c>
      <c r="F627" s="35" t="str">
        <f>VLOOKUP(A627,'Flybase batch'!$A:$E,3,FALSE)</f>
        <v>proteolysis</v>
      </c>
      <c r="G627" s="35" t="str">
        <f>VLOOKUP(A627,'Flybase batch'!$A:$E,4,FALSE)</f>
        <v>-</v>
      </c>
      <c r="H627" s="35" t="s">
        <v>13598</v>
      </c>
      <c r="I627" s="35" t="e">
        <v>#N/A</v>
      </c>
      <c r="J627" s="35" t="s">
        <v>14450</v>
      </c>
      <c r="K627" s="30" t="str">
        <f>VLOOKUP(A627,'SignalP unique values'!A:D,2,FALSE)</f>
        <v>N</v>
      </c>
      <c r="L627" s="30" t="str">
        <f>VLOOKUP(A627,'SignalP unique values'!A:D,3,FALSE)</f>
        <v>-</v>
      </c>
      <c r="M627" s="30" t="str">
        <f>VLOOKUP(A627,'SignalP unique values'!A:D,4,FALSE)</f>
        <v>-</v>
      </c>
      <c r="N627" s="26" t="s">
        <v>6372</v>
      </c>
      <c r="O627" s="28">
        <v>-1</v>
      </c>
      <c r="P627" s="27">
        <v>1</v>
      </c>
      <c r="Q627" s="28">
        <v>-1</v>
      </c>
      <c r="R627" s="28">
        <v>-1</v>
      </c>
      <c r="S627" s="27">
        <v>1</v>
      </c>
      <c r="T627" s="28">
        <v>-1</v>
      </c>
      <c r="U627" s="28">
        <v>-1</v>
      </c>
      <c r="V627" s="25">
        <v>0</v>
      </c>
      <c r="W627" s="28">
        <v>-1</v>
      </c>
      <c r="X627" s="25">
        <v>0</v>
      </c>
      <c r="Y627" s="25">
        <v>0</v>
      </c>
      <c r="Z627" s="28">
        <v>-1</v>
      </c>
      <c r="AA627" s="25">
        <v>0</v>
      </c>
      <c r="AB627" s="25">
        <v>0</v>
      </c>
      <c r="AC627" s="25" t="s">
        <v>8442</v>
      </c>
      <c r="AD627" s="28" t="s">
        <v>8443</v>
      </c>
      <c r="AE627" s="27" t="s">
        <v>8444</v>
      </c>
      <c r="AF627" s="28" t="s">
        <v>8445</v>
      </c>
      <c r="AG627" s="28" t="s">
        <v>8446</v>
      </c>
      <c r="AH627" s="27" t="s">
        <v>8447</v>
      </c>
      <c r="AI627" s="28" t="s">
        <v>8120</v>
      </c>
      <c r="AJ627" s="28" t="s">
        <v>6638</v>
      </c>
      <c r="AK627" s="25" t="s">
        <v>6640</v>
      </c>
      <c r="AL627" s="28" t="s">
        <v>8448</v>
      </c>
      <c r="AM627" s="25" t="s">
        <v>8449</v>
      </c>
      <c r="AN627" s="25" t="s">
        <v>8450</v>
      </c>
      <c r="AO627" s="28" t="s">
        <v>8451</v>
      </c>
      <c r="AP627" s="25" t="s">
        <v>8452</v>
      </c>
      <c r="AQ627" s="25" t="s">
        <v>8453</v>
      </c>
    </row>
    <row r="628" spans="1:43" ht="13.5" customHeight="1">
      <c r="A628" s="25" t="s">
        <v>374</v>
      </c>
      <c r="B628" s="26" t="str">
        <f>HYPERLINK("http://flybase.org/reports/"&amp;VLOOKUP(Table3[[#This Row],[gene]],'Flybqse ID for link'!A:B,2,FALSE)&amp;".html",Table3[[#This Row],[gene]])</f>
        <v>CG3620</v>
      </c>
      <c r="C628" s="25">
        <v>5</v>
      </c>
      <c r="D628" s="25" t="str">
        <f>VLOOKUP(A628,'Flybase batch'!$A:$E,2,FALSE)</f>
        <v>no receptor potential A</v>
      </c>
      <c r="E628" s="25">
        <f>COUNTIF('Genes Expressed in larvae only'!A:A,Table3[[#This Row],[gene]])</f>
        <v>0</v>
      </c>
      <c r="F628" s="35" t="str">
        <f>VLOOKUP(A628,'Flybase batch'!$A:$E,3,FALSE)</f>
        <v>sensory perception of smell diacylglycerol biosynthetic process phospholipid metabolic process calcium-mediated signaling phospholipid biosynthetic process phototransduction entrainment of circadian clock elevation of cytosolic calcium ion concentration involved in phospholipase C-activating G-protein coupled signaling pathway light-induced release of internally sequestered calcium ion phototransduction adult locomotory behavior phototransduction negative regulation of compound eye retinal cell programmed cell death deactivation of rhodopsin mediated signaling mucosal immune response photoreceptor cell maintenance phosphatidylinositol metabolic process thermotaxis detection of chemical stimulus involved in sensory perception of bitter taste intracellular signal transduction rhodopsin mediated signaling pathway</v>
      </c>
      <c r="G628" s="35" t="str">
        <f>VLOOKUP(A628,'Flybase batch'!$A:$E,4,FALSE)</f>
        <v>rhabdomere inaD signaling complex inaD signaling complex</v>
      </c>
      <c r="H628" s="35" t="s">
        <v>13652</v>
      </c>
      <c r="I628" s="35" t="e">
        <v>#N/A</v>
      </c>
      <c r="J628" s="35" t="s">
        <v>9</v>
      </c>
      <c r="K628" s="30" t="str">
        <f>VLOOKUP(A628,'SignalP unique values'!A:D,2,FALSE)</f>
        <v>N</v>
      </c>
      <c r="L628" s="30" t="str">
        <f>VLOOKUP(A628,'SignalP unique values'!A:D,3,FALSE)</f>
        <v>-</v>
      </c>
      <c r="M628" s="30" t="str">
        <f>VLOOKUP(A628,'SignalP unique values'!A:D,4,FALSE)</f>
        <v>-</v>
      </c>
      <c r="N628" s="26" t="s">
        <v>6003</v>
      </c>
      <c r="O628" s="27">
        <v>1</v>
      </c>
      <c r="P628" s="27">
        <v>1</v>
      </c>
      <c r="Q628" s="27">
        <v>1</v>
      </c>
      <c r="R628" s="25">
        <v>0</v>
      </c>
      <c r="S628" s="25">
        <v>0</v>
      </c>
      <c r="T628" s="28">
        <v>-1</v>
      </c>
      <c r="U628" s="25">
        <v>0</v>
      </c>
      <c r="V628" s="25">
        <v>0</v>
      </c>
      <c r="W628" s="25">
        <v>0</v>
      </c>
      <c r="X628" s="25">
        <v>0</v>
      </c>
      <c r="Y628" s="25">
        <v>0</v>
      </c>
      <c r="Z628" s="25">
        <v>0</v>
      </c>
      <c r="AA628" s="25">
        <v>0</v>
      </c>
      <c r="AB628" s="25">
        <v>0</v>
      </c>
      <c r="AC628" s="25" t="s">
        <v>10332</v>
      </c>
      <c r="AD628" s="27" t="s">
        <v>10333</v>
      </c>
      <c r="AE628" s="27" t="s">
        <v>10334</v>
      </c>
      <c r="AF628" s="27" t="s">
        <v>10335</v>
      </c>
      <c r="AG628" s="25" t="s">
        <v>8077</v>
      </c>
      <c r="AH628" s="25" t="s">
        <v>10336</v>
      </c>
      <c r="AI628" s="28" t="s">
        <v>6549</v>
      </c>
      <c r="AJ628" s="25" t="s">
        <v>9517</v>
      </c>
      <c r="AK628" s="25" t="s">
        <v>7178</v>
      </c>
      <c r="AL628" s="25" t="s">
        <v>10337</v>
      </c>
      <c r="AM628" s="25" t="s">
        <v>10245</v>
      </c>
      <c r="AN628" s="25" t="s">
        <v>7759</v>
      </c>
      <c r="AO628" s="25" t="s">
        <v>10338</v>
      </c>
      <c r="AP628" s="25" t="s">
        <v>10246</v>
      </c>
      <c r="AQ628" s="25" t="s">
        <v>10339</v>
      </c>
    </row>
    <row r="629" spans="1:43" ht="13.5" customHeight="1">
      <c r="A629" s="25" t="s">
        <v>751</v>
      </c>
      <c r="B629" s="26" t="str">
        <f>HYPERLINK("http://flybase.org/reports/"&amp;VLOOKUP(Table3[[#This Row],[gene]],'Flybqse ID for link'!A:B,2,FALSE)&amp;".html",Table3[[#This Row],[gene]])</f>
        <v>CG8107</v>
      </c>
      <c r="C629" s="25">
        <v>5</v>
      </c>
      <c r="D629" s="25" t="str">
        <f>VLOOKUP(A629,'Flybase batch'!$A:$E,2,FALSE)</f>
        <v>Calpain-B</v>
      </c>
      <c r="E629" s="25">
        <f>COUNTIF('Genes Expressed in larvae only'!A:A,Table3[[#This Row],[gene]])</f>
        <v>0</v>
      </c>
      <c r="F629" s="35" t="str">
        <f>VLOOKUP(A629,'Flybase batch'!$A:$E,3,FALSE)</f>
        <v>proteolysis protein autoprocessing protein autoprocessing</v>
      </c>
      <c r="G629" s="35" t="str">
        <f>VLOOKUP(A629,'Flybase batch'!$A:$E,4,FALSE)</f>
        <v>cytoplasm membrane cytoplasm</v>
      </c>
      <c r="H629" s="35" t="s">
        <v>13718</v>
      </c>
      <c r="I629" s="35" t="e">
        <v>#N/A</v>
      </c>
      <c r="J629" s="35" t="s">
        <v>9</v>
      </c>
      <c r="K629" s="30" t="str">
        <f>VLOOKUP(A629,'SignalP unique values'!A:D,2,FALSE)</f>
        <v>N</v>
      </c>
      <c r="L629" s="30" t="str">
        <f>VLOOKUP(A629,'SignalP unique values'!A:D,3,FALSE)</f>
        <v>-</v>
      </c>
      <c r="M629" s="30" t="str">
        <f>VLOOKUP(A629,'SignalP unique values'!A:D,4,FALSE)</f>
        <v>-</v>
      </c>
      <c r="N629" s="26" t="s">
        <v>5905</v>
      </c>
      <c r="O629" s="27">
        <v>1</v>
      </c>
      <c r="P629" s="27">
        <v>1</v>
      </c>
      <c r="Q629" s="27">
        <v>1</v>
      </c>
      <c r="R629" s="28">
        <v>-1</v>
      </c>
      <c r="S629" s="27">
        <v>1</v>
      </c>
      <c r="T629" s="27">
        <v>1</v>
      </c>
      <c r="U629" s="27">
        <v>1</v>
      </c>
      <c r="V629" s="28">
        <v>-1</v>
      </c>
      <c r="W629" s="28">
        <v>-1</v>
      </c>
      <c r="X629" s="28">
        <v>-1</v>
      </c>
      <c r="Y629" s="28">
        <v>-1</v>
      </c>
      <c r="Z629" s="27">
        <v>1</v>
      </c>
      <c r="AA629" s="25">
        <v>0</v>
      </c>
      <c r="AB629" s="27">
        <v>1</v>
      </c>
      <c r="AC629" s="25" t="s">
        <v>12384</v>
      </c>
      <c r="AD629" s="27" t="s">
        <v>12385</v>
      </c>
      <c r="AE629" s="27" t="s">
        <v>12386</v>
      </c>
      <c r="AF629" s="27" t="s">
        <v>12387</v>
      </c>
      <c r="AG629" s="28" t="s">
        <v>12388</v>
      </c>
      <c r="AH629" s="27" t="s">
        <v>12389</v>
      </c>
      <c r="AI629" s="27" t="s">
        <v>12390</v>
      </c>
      <c r="AJ629" s="27" t="s">
        <v>12391</v>
      </c>
      <c r="AK629" s="28" t="s">
        <v>12392</v>
      </c>
      <c r="AL629" s="28" t="s">
        <v>12393</v>
      </c>
      <c r="AM629" s="28" t="s">
        <v>12394</v>
      </c>
      <c r="AN629" s="28" t="s">
        <v>12395</v>
      </c>
      <c r="AO629" s="27" t="s">
        <v>12396</v>
      </c>
      <c r="AP629" s="25" t="s">
        <v>12397</v>
      </c>
      <c r="AQ629" s="27" t="s">
        <v>12398</v>
      </c>
    </row>
    <row r="630" spans="1:43" ht="13.5" customHeight="1">
      <c r="A630" s="25" t="s">
        <v>698</v>
      </c>
      <c r="B630" s="26" t="str">
        <f>HYPERLINK("http://flybase.org/reports/"&amp;VLOOKUP(Table3[[#This Row],[gene]],'Flybqse ID for link'!A:B,2,FALSE)&amp;".html",Table3[[#This Row],[gene]])</f>
        <v>CG1440</v>
      </c>
      <c r="C630" s="25">
        <v>5</v>
      </c>
      <c r="D630" s="25" t="str">
        <f>VLOOKUP(A630,'Flybase batch'!$A:$E,2,FALSE)</f>
        <v>-</v>
      </c>
      <c r="E630" s="25">
        <f>COUNTIF('Genes Expressed in larvae only'!A:A,Table3[[#This Row],[gene]])</f>
        <v>0</v>
      </c>
      <c r="F630" s="35" t="str">
        <f>VLOOKUP(A630,'Flybase batch'!$A:$E,3,FALSE)</f>
        <v>proteolysis</v>
      </c>
      <c r="G630" s="35" t="str">
        <f>VLOOKUP(A630,'Flybase batch'!$A:$E,4,FALSE)</f>
        <v>-</v>
      </c>
      <c r="H630" s="35" t="s">
        <v>13553</v>
      </c>
      <c r="I630" s="35" t="s">
        <v>15319</v>
      </c>
      <c r="J630" s="35" t="s">
        <v>9</v>
      </c>
      <c r="K630" s="30" t="str">
        <f>VLOOKUP(A630,'SignalP unique values'!A:D,2,FALSE)</f>
        <v>N</v>
      </c>
      <c r="L630" s="30" t="str">
        <f>VLOOKUP(A630,'SignalP unique values'!A:D,3,FALSE)</f>
        <v>-</v>
      </c>
      <c r="M630" s="30" t="str">
        <f>VLOOKUP(A630,'SignalP unique values'!A:D,4,FALSE)</f>
        <v>-</v>
      </c>
      <c r="N630" s="26" t="s">
        <v>6259</v>
      </c>
      <c r="O630" s="28">
        <v>-1</v>
      </c>
      <c r="P630" s="28">
        <v>-1</v>
      </c>
      <c r="Q630" s="28">
        <v>-1</v>
      </c>
      <c r="R630" s="28">
        <v>-1</v>
      </c>
      <c r="S630" s="28">
        <v>-1</v>
      </c>
      <c r="T630" s="27">
        <v>1</v>
      </c>
      <c r="U630" s="27">
        <v>1</v>
      </c>
      <c r="V630" s="27">
        <v>1</v>
      </c>
      <c r="W630" s="27">
        <v>1</v>
      </c>
      <c r="X630" s="27">
        <v>1</v>
      </c>
      <c r="Y630" s="27">
        <v>1</v>
      </c>
      <c r="Z630" s="28">
        <v>-1</v>
      </c>
      <c r="AA630" s="28">
        <v>-1</v>
      </c>
      <c r="AB630" s="27">
        <v>1</v>
      </c>
      <c r="AC630" s="25" t="s">
        <v>7958</v>
      </c>
      <c r="AD630" s="28" t="s">
        <v>7959</v>
      </c>
      <c r="AE630" s="28" t="s">
        <v>7960</v>
      </c>
      <c r="AF630" s="28" t="s">
        <v>7961</v>
      </c>
      <c r="AG630" s="28" t="s">
        <v>7962</v>
      </c>
      <c r="AH630" s="28" t="s">
        <v>7963</v>
      </c>
      <c r="AI630" s="27" t="s">
        <v>7964</v>
      </c>
      <c r="AJ630" s="27" t="s">
        <v>7965</v>
      </c>
      <c r="AK630" s="27" t="s">
        <v>7966</v>
      </c>
      <c r="AL630" s="27" t="s">
        <v>7967</v>
      </c>
      <c r="AM630" s="27" t="s">
        <v>7968</v>
      </c>
      <c r="AN630" s="27" t="s">
        <v>7969</v>
      </c>
      <c r="AO630" s="28" t="s">
        <v>7970</v>
      </c>
      <c r="AP630" s="28" t="s">
        <v>7971</v>
      </c>
      <c r="AQ630" s="27" t="s">
        <v>7972</v>
      </c>
    </row>
    <row r="631" spans="1:43" ht="13.5" customHeight="1">
      <c r="A631" s="25" t="s">
        <v>307</v>
      </c>
      <c r="B631" s="26" t="str">
        <f>HYPERLINK("http://flybase.org/reports/"&amp;VLOOKUP(Table3[[#This Row],[gene]],'Flybqse ID for link'!A:B,2,FALSE)&amp;".html",Table3[[#This Row],[gene]])</f>
        <v>CG8058</v>
      </c>
      <c r="C631" s="25">
        <v>5</v>
      </c>
      <c r="D631" s="25" t="str">
        <f>VLOOKUP(A631,'Flybase batch'!$A:$E,2,FALSE)</f>
        <v>alpha/beta hydrolase 1</v>
      </c>
      <c r="E631" s="25">
        <f>COUNTIF('Genes Expressed in larvae only'!A:A,Table3[[#This Row],[gene]])</f>
        <v>0</v>
      </c>
      <c r="F631" s="35" t="str">
        <f>VLOOKUP(A631,'Flybase batch'!$A:$E,3,FALSE)</f>
        <v>lipid metabolic process</v>
      </c>
      <c r="G631" s="35" t="str">
        <f>VLOOKUP(A631,'Flybase batch'!$A:$E,4,FALSE)</f>
        <v>cellular_component</v>
      </c>
      <c r="H631" s="35" t="s">
        <v>13649</v>
      </c>
      <c r="I631" s="35" t="s">
        <v>15322</v>
      </c>
      <c r="J631" s="35" t="s">
        <v>9</v>
      </c>
      <c r="K631" s="30" t="str">
        <f>VLOOKUP(A631,'SignalP unique values'!A:D,2,FALSE)</f>
        <v>N</v>
      </c>
      <c r="L631" s="30" t="str">
        <f>VLOOKUP(A631,'SignalP unique values'!A:D,3,FALSE)</f>
        <v>-</v>
      </c>
      <c r="M631" s="30" t="str">
        <f>VLOOKUP(A631,'SignalP unique values'!A:D,4,FALSE)</f>
        <v>-</v>
      </c>
      <c r="N631" s="26" t="s">
        <v>6023</v>
      </c>
      <c r="O631" s="27">
        <v>1</v>
      </c>
      <c r="P631" s="27">
        <v>1</v>
      </c>
      <c r="Q631" s="28">
        <v>-1</v>
      </c>
      <c r="R631" s="27">
        <v>1</v>
      </c>
      <c r="S631" s="28">
        <v>-1</v>
      </c>
      <c r="T631" s="27">
        <v>1</v>
      </c>
      <c r="U631" s="28">
        <v>-1</v>
      </c>
      <c r="V631" s="27">
        <v>1</v>
      </c>
      <c r="W631" s="28">
        <v>-1</v>
      </c>
      <c r="X631" s="27">
        <v>1</v>
      </c>
      <c r="Y631" s="28">
        <v>-1</v>
      </c>
      <c r="Z631" s="27">
        <v>1</v>
      </c>
      <c r="AA631" s="27">
        <v>1</v>
      </c>
      <c r="AB631" s="28">
        <v>-1</v>
      </c>
      <c r="AC631" s="25" t="s">
        <v>12351</v>
      </c>
      <c r="AD631" s="27" t="s">
        <v>12352</v>
      </c>
      <c r="AE631" s="27" t="s">
        <v>12353</v>
      </c>
      <c r="AF631" s="28" t="s">
        <v>7514</v>
      </c>
      <c r="AG631" s="27" t="s">
        <v>12354</v>
      </c>
      <c r="AH631" s="28" t="s">
        <v>12355</v>
      </c>
      <c r="AI631" s="27" t="s">
        <v>12356</v>
      </c>
      <c r="AJ631" s="28" t="s">
        <v>12357</v>
      </c>
      <c r="AK631" s="27" t="s">
        <v>12358</v>
      </c>
      <c r="AL631" s="28" t="s">
        <v>12359</v>
      </c>
      <c r="AM631" s="27" t="s">
        <v>12360</v>
      </c>
      <c r="AN631" s="28" t="s">
        <v>12361</v>
      </c>
      <c r="AO631" s="27" t="s">
        <v>12362</v>
      </c>
      <c r="AP631" s="27" t="s">
        <v>12363</v>
      </c>
      <c r="AQ631" s="28" t="s">
        <v>12364</v>
      </c>
    </row>
    <row r="632" spans="1:43" ht="13.5" customHeight="1">
      <c r="A632" s="25" t="s">
        <v>1405</v>
      </c>
      <c r="B632" s="26" t="str">
        <f>HYPERLINK("http://flybase.org/reports/"&amp;VLOOKUP(Table3[[#This Row],[gene]],'Flybqse ID for link'!A:B,2,FALSE)&amp;".html",Table3[[#This Row],[gene]])</f>
        <v>CG5355</v>
      </c>
      <c r="C632" s="25">
        <v>5</v>
      </c>
      <c r="D632" s="25" t="str">
        <f>VLOOKUP(A632,'Flybase batch'!$A:$E,2,FALSE)</f>
        <v>-</v>
      </c>
      <c r="E632" s="25">
        <f>COUNTIF('Genes Expressed in larvae only'!A:A,Table3[[#This Row],[gene]])</f>
        <v>0</v>
      </c>
      <c r="F632" s="35" t="str">
        <f>VLOOKUP(A632,'Flybase batch'!$A:$E,3,FALSE)</f>
        <v>proteolysis</v>
      </c>
      <c r="G632" s="35" t="str">
        <f>VLOOKUP(A632,'Flybase batch'!$A:$E,4,FALSE)</f>
        <v>-</v>
      </c>
      <c r="H632" s="35" t="s">
        <v>13684</v>
      </c>
      <c r="I632" s="35" t="e">
        <v>#N/A</v>
      </c>
      <c r="J632" s="35" t="s">
        <v>9</v>
      </c>
      <c r="K632" s="30" t="str">
        <f>VLOOKUP(A632,'SignalP unique values'!A:D,2,FALSE)</f>
        <v>N</v>
      </c>
      <c r="L632" s="30" t="str">
        <f>VLOOKUP(A632,'SignalP unique values'!A:D,3,FALSE)</f>
        <v>-</v>
      </c>
      <c r="M632" s="30" t="str">
        <f>VLOOKUP(A632,'SignalP unique values'!A:D,4,FALSE)</f>
        <v>-</v>
      </c>
      <c r="N632" s="26" t="s">
        <v>6121</v>
      </c>
      <c r="O632" s="28">
        <v>-1</v>
      </c>
      <c r="P632" s="28">
        <v>-1</v>
      </c>
      <c r="Q632" s="28">
        <v>-1</v>
      </c>
      <c r="R632" s="27">
        <v>1</v>
      </c>
      <c r="S632" s="28">
        <v>-1</v>
      </c>
      <c r="T632" s="27">
        <v>1</v>
      </c>
      <c r="U632" s="27">
        <v>1</v>
      </c>
      <c r="V632" s="25">
        <v>0</v>
      </c>
      <c r="W632" s="25">
        <v>0</v>
      </c>
      <c r="X632" s="27">
        <v>1</v>
      </c>
      <c r="Y632" s="25">
        <v>0</v>
      </c>
      <c r="Z632" s="28">
        <v>-1</v>
      </c>
      <c r="AA632" s="28">
        <v>-1</v>
      </c>
      <c r="AB632" s="27">
        <v>1</v>
      </c>
      <c r="AC632" s="25" t="s">
        <v>11249</v>
      </c>
      <c r="AD632" s="28" t="s">
        <v>11250</v>
      </c>
      <c r="AE632" s="28" t="s">
        <v>11251</v>
      </c>
      <c r="AF632" s="28" t="s">
        <v>11252</v>
      </c>
      <c r="AG632" s="27" t="s">
        <v>11253</v>
      </c>
      <c r="AH632" s="28" t="s">
        <v>11254</v>
      </c>
      <c r="AI632" s="27" t="s">
        <v>11255</v>
      </c>
      <c r="AJ632" s="27" t="s">
        <v>11256</v>
      </c>
      <c r="AK632" s="25" t="s">
        <v>11257</v>
      </c>
      <c r="AL632" s="25" t="s">
        <v>11258</v>
      </c>
      <c r="AM632" s="27" t="s">
        <v>11259</v>
      </c>
      <c r="AN632" s="25" t="s">
        <v>11260</v>
      </c>
      <c r="AO632" s="28" t="s">
        <v>11261</v>
      </c>
      <c r="AP632" s="28" t="s">
        <v>11262</v>
      </c>
      <c r="AQ632" s="27" t="s">
        <v>11263</v>
      </c>
    </row>
    <row r="633" spans="1:43" ht="13.5" customHeight="1">
      <c r="A633" s="25" t="s">
        <v>164</v>
      </c>
      <c r="B633" s="26" t="str">
        <f>HYPERLINK("http://flybase.org/reports/"&amp;VLOOKUP(Table3[[#This Row],[gene]],'Flybqse ID for link'!A:B,2,FALSE)&amp;".html",Table3[[#This Row],[gene]])</f>
        <v>CG16799</v>
      </c>
      <c r="C633" s="25">
        <v>5</v>
      </c>
      <c r="D633" s="25" t="str">
        <f>VLOOKUP(A633,'Flybase batch'!$A:$E,2,FALSE)</f>
        <v>-</v>
      </c>
      <c r="E633" s="25">
        <f>COUNTIF('Genes Expressed in larvae only'!A:A,Table3[[#This Row],[gene]])</f>
        <v>0</v>
      </c>
      <c r="F633" s="35" t="str">
        <f>VLOOKUP(A633,'Flybase batch'!$A:$E,3,FALSE)</f>
        <v>defense response antimicrobial humoral response</v>
      </c>
      <c r="G633" s="35" t="str">
        <f>VLOOKUP(A633,'Flybase batch'!$A:$E,4,FALSE)</f>
        <v>-</v>
      </c>
      <c r="H633" s="35" t="s">
        <v>13590</v>
      </c>
      <c r="I633" s="35" t="s">
        <v>15324</v>
      </c>
      <c r="J633" s="35" t="s">
        <v>9</v>
      </c>
      <c r="K633" s="30" t="str">
        <f>VLOOKUP(A633,'SignalP unique values'!A:D,2,FALSE)</f>
        <v>N</v>
      </c>
      <c r="L633" s="30" t="str">
        <f>VLOOKUP(A633,'SignalP unique values'!A:D,3,FALSE)</f>
        <v>-</v>
      </c>
      <c r="M633" s="30" t="str">
        <f>VLOOKUP(A633,'SignalP unique values'!A:D,4,FALSE)</f>
        <v>-</v>
      </c>
      <c r="N633" s="26" t="s">
        <v>6134</v>
      </c>
      <c r="O633" s="28">
        <v>-1</v>
      </c>
      <c r="P633" s="25">
        <v>0</v>
      </c>
      <c r="Q633" s="28">
        <v>-1</v>
      </c>
      <c r="R633" s="25">
        <v>0</v>
      </c>
      <c r="S633" s="28">
        <v>-1</v>
      </c>
      <c r="T633" s="27">
        <v>1</v>
      </c>
      <c r="U633" s="28">
        <v>-1</v>
      </c>
      <c r="V633" s="28">
        <v>-1</v>
      </c>
      <c r="W633" s="27">
        <v>1</v>
      </c>
      <c r="X633" s="27">
        <v>1</v>
      </c>
      <c r="Y633" s="27">
        <v>1</v>
      </c>
      <c r="Z633" s="28">
        <v>-1</v>
      </c>
      <c r="AA633" s="27">
        <v>1</v>
      </c>
      <c r="AB633" s="27">
        <v>1</v>
      </c>
      <c r="AC633" s="25" t="s">
        <v>8493</v>
      </c>
      <c r="AD633" s="28" t="s">
        <v>8494</v>
      </c>
      <c r="AE633" s="25" t="s">
        <v>8495</v>
      </c>
      <c r="AF633" s="28" t="s">
        <v>8496</v>
      </c>
      <c r="AG633" s="25" t="s">
        <v>8497</v>
      </c>
      <c r="AH633" s="28" t="s">
        <v>8498</v>
      </c>
      <c r="AI633" s="27" t="s">
        <v>8499</v>
      </c>
      <c r="AJ633" s="28" t="s">
        <v>8053</v>
      </c>
      <c r="AK633" s="28" t="s">
        <v>8500</v>
      </c>
      <c r="AL633" s="27" t="s">
        <v>8501</v>
      </c>
      <c r="AM633" s="27" t="s">
        <v>8502</v>
      </c>
      <c r="AN633" s="27" t="s">
        <v>8503</v>
      </c>
      <c r="AO633" s="28" t="s">
        <v>8504</v>
      </c>
      <c r="AP633" s="27" t="s">
        <v>8505</v>
      </c>
      <c r="AQ633" s="27" t="s">
        <v>8506</v>
      </c>
    </row>
    <row r="634" spans="1:43" ht="13.5" customHeight="1">
      <c r="A634" s="50" t="s">
        <v>885</v>
      </c>
      <c r="B634" s="51" t="str">
        <f>HYPERLINK("http://flybase.org/reports/"&amp;VLOOKUP(Table3[[#This Row],[gene]],'Flybqse ID for link'!A:B,2,FALSE)&amp;".html",Table3[[#This Row],[gene]])</f>
        <v>CG5517</v>
      </c>
      <c r="C634" s="25">
        <v>5</v>
      </c>
      <c r="D634" s="25" t="str">
        <f>VLOOKUP(A634,'Flybase batch'!$A:$E,2,FALSE)</f>
        <v>Insulin degrading metalloproteinase</v>
      </c>
      <c r="E634" s="25">
        <f>COUNTIF('Genes Expressed in larvae only'!A:A,Table3[[#This Row],[gene]])</f>
        <v>0</v>
      </c>
      <c r="F634" s="35" t="str">
        <f>VLOOKUP(A634,'Flybase batch'!$A:$E,3,FALSE)</f>
        <v>proteolysis</v>
      </c>
      <c r="G634" s="35" t="str">
        <f>VLOOKUP(A634,'Flybase batch'!$A:$E,4,FALSE)</f>
        <v>-</v>
      </c>
      <c r="H634" s="35" t="s">
        <v>13686</v>
      </c>
      <c r="I634" s="35" t="e">
        <v>#N/A</v>
      </c>
      <c r="J634" s="35" t="s">
        <v>9</v>
      </c>
      <c r="K634" s="30" t="str">
        <f>VLOOKUP(A634,'SignalP unique values'!A:D,2,FALSE)</f>
        <v>N</v>
      </c>
      <c r="L634" s="30" t="str">
        <f>VLOOKUP(A634,'SignalP unique values'!A:D,3,FALSE)</f>
        <v>-</v>
      </c>
      <c r="M634" s="30" t="str">
        <f>VLOOKUP(A634,'SignalP unique values'!A:D,4,FALSE)</f>
        <v>-</v>
      </c>
      <c r="N634" s="51" t="s">
        <v>5835</v>
      </c>
      <c r="O634" s="53">
        <v>1</v>
      </c>
      <c r="P634" s="53">
        <v>1</v>
      </c>
      <c r="Q634" s="53">
        <v>1</v>
      </c>
      <c r="R634" s="52">
        <v>-1</v>
      </c>
      <c r="S634" s="53">
        <v>1</v>
      </c>
      <c r="T634" s="53">
        <v>1</v>
      </c>
      <c r="U634" s="53">
        <v>1</v>
      </c>
      <c r="V634" s="52">
        <v>-1</v>
      </c>
      <c r="W634" s="53">
        <v>1</v>
      </c>
      <c r="X634" s="53">
        <v>1</v>
      </c>
      <c r="Y634" s="52">
        <v>-1</v>
      </c>
      <c r="Z634" s="53">
        <v>1</v>
      </c>
      <c r="AA634" s="53">
        <v>1</v>
      </c>
      <c r="AB634" s="53">
        <v>1</v>
      </c>
      <c r="AC634" s="50" t="s">
        <v>11302</v>
      </c>
      <c r="AD634" s="53" t="s">
        <v>11303</v>
      </c>
      <c r="AE634" s="53" t="s">
        <v>11304</v>
      </c>
      <c r="AF634" s="53" t="s">
        <v>11305</v>
      </c>
      <c r="AG634" s="52" t="s">
        <v>11306</v>
      </c>
      <c r="AH634" s="53" t="s">
        <v>11307</v>
      </c>
      <c r="AI634" s="53" t="s">
        <v>11308</v>
      </c>
      <c r="AJ634" s="53" t="s">
        <v>11309</v>
      </c>
      <c r="AK634" s="52" t="s">
        <v>11310</v>
      </c>
      <c r="AL634" s="53" t="s">
        <v>11311</v>
      </c>
      <c r="AM634" s="53" t="s">
        <v>11312</v>
      </c>
      <c r="AN634" s="52" t="s">
        <v>11313</v>
      </c>
      <c r="AO634" s="53" t="s">
        <v>11314</v>
      </c>
      <c r="AP634" s="53" t="s">
        <v>11315</v>
      </c>
      <c r="AQ634" s="53" t="s">
        <v>11316</v>
      </c>
    </row>
    <row r="635" spans="1:43" ht="13.5" customHeight="1">
      <c r="A635" s="25" t="s">
        <v>1486</v>
      </c>
      <c r="B635" s="26" t="str">
        <f>HYPERLINK("http://flybase.org/reports/"&amp;VLOOKUP(Table3[[#This Row],[gene]],'Flybqse ID for link'!A:B,2,FALSE)&amp;".html",Table3[[#This Row],[gene]])</f>
        <v>CG8481</v>
      </c>
      <c r="C635" s="25">
        <v>5</v>
      </c>
      <c r="D635" s="25" t="str">
        <f>VLOOKUP(A635,'Flybase batch'!$A:$E,2,FALSE)</f>
        <v>-</v>
      </c>
      <c r="E635" s="25">
        <f>COUNTIF('Genes Expressed in larvae only'!A:A,Table3[[#This Row],[gene]])</f>
        <v>0</v>
      </c>
      <c r="F635" s="35" t="str">
        <f>VLOOKUP(A635,'Flybase batch'!$A:$E,3,FALSE)</f>
        <v>-</v>
      </c>
      <c r="G635" s="35" t="str">
        <f>VLOOKUP(A635,'Flybase batch'!$A:$E,4,FALSE)</f>
        <v>-</v>
      </c>
      <c r="H635" s="35" t="s">
        <v>13721</v>
      </c>
      <c r="I635" s="35" t="e">
        <v>#N/A</v>
      </c>
      <c r="J635" s="35" t="s">
        <v>9</v>
      </c>
      <c r="K635" s="30" t="str">
        <f>VLOOKUP(A635,'SignalP unique values'!A:D,2,FALSE)</f>
        <v>N</v>
      </c>
      <c r="L635" s="30" t="str">
        <f>VLOOKUP(A635,'SignalP unique values'!A:D,3,FALSE)</f>
        <v>-</v>
      </c>
      <c r="M635" s="30" t="str">
        <f>VLOOKUP(A635,'SignalP unique values'!A:D,4,FALSE)</f>
        <v>-</v>
      </c>
      <c r="N635" s="26" t="s">
        <v>6065</v>
      </c>
      <c r="O635" s="27">
        <v>1</v>
      </c>
      <c r="P635" s="25">
        <v>0</v>
      </c>
      <c r="Q635" s="27">
        <v>1</v>
      </c>
      <c r="R635" s="28">
        <v>-1</v>
      </c>
      <c r="S635" s="25">
        <v>0</v>
      </c>
      <c r="T635" s="25">
        <v>0</v>
      </c>
      <c r="U635" s="25">
        <v>0</v>
      </c>
      <c r="V635" s="28">
        <v>-1</v>
      </c>
      <c r="W635" s="27">
        <v>1</v>
      </c>
      <c r="X635" s="28">
        <v>-1</v>
      </c>
      <c r="Y635" s="28">
        <v>-1</v>
      </c>
      <c r="Z635" s="27">
        <v>1</v>
      </c>
      <c r="AA635" s="25">
        <v>0</v>
      </c>
      <c r="AB635" s="28">
        <v>-1</v>
      </c>
      <c r="AC635" s="25" t="s">
        <v>12485</v>
      </c>
      <c r="AD635" s="27" t="s">
        <v>12486</v>
      </c>
      <c r="AE635" s="25" t="s">
        <v>12487</v>
      </c>
      <c r="AF635" s="27" t="s">
        <v>12488</v>
      </c>
      <c r="AG635" s="28" t="s">
        <v>12489</v>
      </c>
      <c r="AH635" s="25" t="s">
        <v>12490</v>
      </c>
      <c r="AI635" s="25" t="s">
        <v>12491</v>
      </c>
      <c r="AJ635" s="25" t="s">
        <v>12492</v>
      </c>
      <c r="AK635" s="28" t="s">
        <v>12493</v>
      </c>
      <c r="AL635" s="27" t="s">
        <v>12494</v>
      </c>
      <c r="AM635" s="28" t="s">
        <v>12495</v>
      </c>
      <c r="AN635" s="28" t="s">
        <v>12496</v>
      </c>
      <c r="AO635" s="27" t="s">
        <v>12497</v>
      </c>
      <c r="AP635" s="25" t="s">
        <v>12498</v>
      </c>
      <c r="AQ635" s="28" t="s">
        <v>12499</v>
      </c>
    </row>
    <row r="636" spans="1:43" ht="13.5" customHeight="1">
      <c r="A636" s="25" t="s">
        <v>607</v>
      </c>
      <c r="B636" s="26" t="str">
        <f>HYPERLINK("http://flybase.org/reports/"&amp;VLOOKUP(Table3[[#This Row],[gene]],'Flybqse ID for link'!A:B,2,FALSE)&amp;".html",Table3[[#This Row],[gene]])</f>
        <v>CG4420</v>
      </c>
      <c r="C636" s="25">
        <v>5</v>
      </c>
      <c r="D636" s="25" t="str">
        <f>VLOOKUP(A636,'Flybase batch'!$A:$E,2,FALSE)</f>
        <v>rings lost</v>
      </c>
      <c r="E636" s="25">
        <f>COUNTIF('Genes Expressed in larvae only'!A:A,Table3[[#This Row],[gene]])</f>
        <v>0</v>
      </c>
      <c r="F636" s="35" t="str">
        <f>VLOOKUP(A636,'Flybase batch'!$A:$E,3,FALSE)</f>
        <v>female germline ring canal formation proteolysis</v>
      </c>
      <c r="G636" s="35" t="str">
        <f>VLOOKUP(A636,'Flybase batch'!$A:$E,4,FALSE)</f>
        <v>nucleus cytoplasm</v>
      </c>
      <c r="H636" s="35" t="s">
        <v>13669</v>
      </c>
      <c r="I636" s="35" t="e">
        <v>#N/A</v>
      </c>
      <c r="J636" s="35" t="s">
        <v>9</v>
      </c>
      <c r="K636" s="30" t="str">
        <f>VLOOKUP(A636,'SignalP unique values'!A:D,2,FALSE)</f>
        <v>N</v>
      </c>
      <c r="L636" s="30" t="str">
        <f>VLOOKUP(A636,'SignalP unique values'!A:D,3,FALSE)</f>
        <v>-</v>
      </c>
      <c r="M636" s="30" t="str">
        <f>VLOOKUP(A636,'SignalP unique values'!A:D,4,FALSE)</f>
        <v>-</v>
      </c>
      <c r="N636" s="26" t="s">
        <v>6254</v>
      </c>
      <c r="O636" s="28">
        <v>-1</v>
      </c>
      <c r="P636" s="28">
        <v>-1</v>
      </c>
      <c r="Q636" s="25">
        <v>0</v>
      </c>
      <c r="R636" s="28">
        <v>-1</v>
      </c>
      <c r="S636" s="28">
        <v>-1</v>
      </c>
      <c r="T636" s="28">
        <v>-1</v>
      </c>
      <c r="U636" s="27">
        <v>1</v>
      </c>
      <c r="V636" s="27">
        <v>1</v>
      </c>
      <c r="W636" s="28">
        <v>-1</v>
      </c>
      <c r="X636" s="27">
        <v>1</v>
      </c>
      <c r="Y636" s="27">
        <v>1</v>
      </c>
      <c r="Z636" s="28">
        <v>-1</v>
      </c>
      <c r="AA636" s="25">
        <v>0</v>
      </c>
      <c r="AB636" s="28">
        <v>-1</v>
      </c>
      <c r="AC636" s="25" t="s">
        <v>10696</v>
      </c>
      <c r="AD636" s="28" t="s">
        <v>10697</v>
      </c>
      <c r="AE636" s="28" t="s">
        <v>10698</v>
      </c>
      <c r="AF636" s="25" t="s">
        <v>10699</v>
      </c>
      <c r="AG636" s="28" t="s">
        <v>10700</v>
      </c>
      <c r="AH636" s="28" t="s">
        <v>10701</v>
      </c>
      <c r="AI636" s="28" t="s">
        <v>10702</v>
      </c>
      <c r="AJ636" s="27" t="s">
        <v>10703</v>
      </c>
      <c r="AK636" s="27" t="s">
        <v>10704</v>
      </c>
      <c r="AL636" s="28" t="s">
        <v>10705</v>
      </c>
      <c r="AM636" s="27" t="s">
        <v>10706</v>
      </c>
      <c r="AN636" s="27" t="s">
        <v>10707</v>
      </c>
      <c r="AO636" s="28" t="s">
        <v>10708</v>
      </c>
      <c r="AP636" s="25" t="s">
        <v>10709</v>
      </c>
      <c r="AQ636" s="28" t="s">
        <v>10710</v>
      </c>
    </row>
    <row r="637" spans="1:43" ht="13.5" customHeight="1">
      <c r="A637" s="25" t="s">
        <v>891</v>
      </c>
      <c r="B637" s="26" t="str">
        <f>HYPERLINK("http://flybase.org/reports/"&amp;VLOOKUP(Table3[[#This Row],[gene]],'Flybqse ID for link'!A:B,2,FALSE)&amp;".html",Table3[[#This Row],[gene]])</f>
        <v>CG5905</v>
      </c>
      <c r="C637" s="25">
        <v>5</v>
      </c>
      <c r="D637" s="25" t="str">
        <f>VLOOKUP(A637,'Flybase batch'!$A:$E,2,FALSE)</f>
        <v>Neprilysin 1</v>
      </c>
      <c r="E637" s="25">
        <f>COUNTIF('Genes Expressed in larvae only'!A:A,Table3[[#This Row],[gene]])</f>
        <v>0</v>
      </c>
      <c r="F637" s="35" t="str">
        <f>VLOOKUP(A637,'Flybase batch'!$A:$E,3,FALSE)</f>
        <v>proteolysis</v>
      </c>
      <c r="G637" s="35" t="str">
        <f>VLOOKUP(A637,'Flybase batch'!$A:$E,4,FALSE)</f>
        <v>integral to membrane</v>
      </c>
      <c r="H637" s="35" t="s">
        <v>13689</v>
      </c>
      <c r="I637" s="35" t="e">
        <v>#N/A</v>
      </c>
      <c r="J637" s="35" t="s">
        <v>9</v>
      </c>
      <c r="K637" s="30" t="str">
        <f>VLOOKUP(A637,'SignalP unique values'!A:D,2,FALSE)</f>
        <v>N</v>
      </c>
      <c r="L637" s="30" t="str">
        <f>VLOOKUP(A637,'SignalP unique values'!A:D,3,FALSE)</f>
        <v>-</v>
      </c>
      <c r="M637" s="30" t="str">
        <f>VLOOKUP(A637,'SignalP unique values'!A:D,4,FALSE)</f>
        <v>-</v>
      </c>
      <c r="N637" s="26" t="s">
        <v>6320</v>
      </c>
      <c r="O637" s="27">
        <v>1</v>
      </c>
      <c r="P637" s="27">
        <v>1</v>
      </c>
      <c r="Q637" s="28">
        <v>-1</v>
      </c>
      <c r="R637" s="27">
        <v>1</v>
      </c>
      <c r="S637" s="27">
        <v>1</v>
      </c>
      <c r="T637" s="28">
        <v>-1</v>
      </c>
      <c r="U637" s="28">
        <v>-1</v>
      </c>
      <c r="V637" s="27">
        <v>1</v>
      </c>
      <c r="W637" s="28">
        <v>-1</v>
      </c>
      <c r="X637" s="28">
        <v>-1</v>
      </c>
      <c r="Y637" s="28">
        <v>-1</v>
      </c>
      <c r="Z637" s="27">
        <v>1</v>
      </c>
      <c r="AA637" s="25">
        <v>0</v>
      </c>
      <c r="AB637" s="28">
        <v>-1</v>
      </c>
      <c r="AC637" s="25" t="s">
        <v>11411</v>
      </c>
      <c r="AD637" s="27" t="s">
        <v>11412</v>
      </c>
      <c r="AE637" s="27" t="s">
        <v>11413</v>
      </c>
      <c r="AF637" s="28" t="s">
        <v>7400</v>
      </c>
      <c r="AG637" s="27" t="s">
        <v>11414</v>
      </c>
      <c r="AH637" s="27" t="s">
        <v>11415</v>
      </c>
      <c r="AI637" s="28" t="s">
        <v>11416</v>
      </c>
      <c r="AJ637" s="28" t="s">
        <v>11417</v>
      </c>
      <c r="AK637" s="27" t="s">
        <v>11418</v>
      </c>
      <c r="AL637" s="28" t="s">
        <v>6462</v>
      </c>
      <c r="AM637" s="28" t="s">
        <v>6520</v>
      </c>
      <c r="AN637" s="28" t="s">
        <v>8833</v>
      </c>
      <c r="AO637" s="27" t="s">
        <v>11419</v>
      </c>
      <c r="AP637" s="25" t="s">
        <v>11420</v>
      </c>
      <c r="AQ637" s="28" t="s">
        <v>10194</v>
      </c>
    </row>
    <row r="638" spans="1:43" ht="13.5" customHeight="1">
      <c r="A638" s="25" t="s">
        <v>791</v>
      </c>
      <c r="B638" s="26" t="str">
        <f>HYPERLINK("http://flybase.org/reports/"&amp;VLOOKUP(Table3[[#This Row],[gene]],'Flybqse ID for link'!A:B,2,FALSE)&amp;".html",Table3[[#This Row],[gene]])</f>
        <v>CG13650</v>
      </c>
      <c r="C638" s="25">
        <v>5</v>
      </c>
      <c r="D638" s="25" t="str">
        <f>VLOOKUP(A638,'Flybase batch'!$A:$E,2,FALSE)</f>
        <v>-</v>
      </c>
      <c r="E638" s="25">
        <f>COUNTIF('Genes Expressed in larvae only'!A:A,Table3[[#This Row],[gene]])</f>
        <v>0</v>
      </c>
      <c r="F638" s="35" t="str">
        <f>VLOOKUP(A638,'Flybase batch'!$A:$E,3,FALSE)</f>
        <v>proteolysis</v>
      </c>
      <c r="G638" s="35" t="str">
        <f>VLOOKUP(A638,'Flybase batch'!$A:$E,4,FALSE)</f>
        <v>-</v>
      </c>
      <c r="H638" s="35" t="s">
        <v>13558</v>
      </c>
      <c r="I638" s="35" t="s">
        <v>15325</v>
      </c>
      <c r="J638" s="35" t="s">
        <v>9</v>
      </c>
      <c r="K638" s="30" t="str">
        <f>VLOOKUP(A638,'SignalP unique values'!A:D,2,FALSE)</f>
        <v>N</v>
      </c>
      <c r="L638" s="30" t="str">
        <f>VLOOKUP(A638,'SignalP unique values'!A:D,3,FALSE)</f>
        <v>-</v>
      </c>
      <c r="M638" s="30" t="str">
        <f>VLOOKUP(A638,'SignalP unique values'!A:D,4,FALSE)</f>
        <v>-</v>
      </c>
      <c r="N638" s="26" t="s">
        <v>6008</v>
      </c>
      <c r="O638" s="27">
        <v>1</v>
      </c>
      <c r="P638" s="27">
        <v>1</v>
      </c>
      <c r="Q638" s="27">
        <v>1</v>
      </c>
      <c r="R638" s="25">
        <v>0</v>
      </c>
      <c r="S638" s="27">
        <v>1</v>
      </c>
      <c r="T638" s="28">
        <v>-1</v>
      </c>
      <c r="U638" s="28">
        <v>-1</v>
      </c>
      <c r="V638" s="28">
        <v>-1</v>
      </c>
      <c r="W638" s="27">
        <v>1</v>
      </c>
      <c r="X638" s="28">
        <v>-1</v>
      </c>
      <c r="Y638" s="28">
        <v>-1</v>
      </c>
      <c r="Z638" s="27">
        <v>1</v>
      </c>
      <c r="AA638" s="25">
        <v>0</v>
      </c>
      <c r="AB638" s="25">
        <v>0</v>
      </c>
      <c r="AC638" s="25" t="s">
        <v>7830</v>
      </c>
      <c r="AD638" s="27" t="s">
        <v>7831</v>
      </c>
      <c r="AE638" s="27" t="s">
        <v>7832</v>
      </c>
      <c r="AF638" s="27" t="s">
        <v>7833</v>
      </c>
      <c r="AG638" s="25" t="s">
        <v>7834</v>
      </c>
      <c r="AH638" s="27" t="s">
        <v>7835</v>
      </c>
      <c r="AI638" s="28" t="s">
        <v>7836</v>
      </c>
      <c r="AJ638" s="28" t="s">
        <v>7837</v>
      </c>
      <c r="AK638" s="28" t="s">
        <v>7838</v>
      </c>
      <c r="AL638" s="27" t="s">
        <v>7839</v>
      </c>
      <c r="AM638" s="28" t="s">
        <v>7840</v>
      </c>
      <c r="AN638" s="28" t="s">
        <v>7841</v>
      </c>
      <c r="AO638" s="27" t="s">
        <v>7842</v>
      </c>
      <c r="AP638" s="25" t="s">
        <v>7843</v>
      </c>
      <c r="AQ638" s="25" t="s">
        <v>7844</v>
      </c>
    </row>
    <row r="639" spans="1:43" ht="13.5" customHeight="1">
      <c r="A639" s="25" t="s">
        <v>1179</v>
      </c>
      <c r="B639" s="26" t="str">
        <f>HYPERLINK("http://flybase.org/reports/"&amp;VLOOKUP(Table3[[#This Row],[gene]],'Flybqse ID for link'!A:B,2,FALSE)&amp;".html",Table3[[#This Row],[gene]])</f>
        <v>CG18734</v>
      </c>
      <c r="C639" s="25">
        <v>5</v>
      </c>
      <c r="D639" s="25" t="str">
        <f>VLOOKUP(A639,'Flybase batch'!$A:$E,2,FALSE)</f>
        <v>Furin 2</v>
      </c>
      <c r="E639" s="25">
        <f>COUNTIF('Genes Expressed in larvae only'!A:A,Table3[[#This Row],[gene]])</f>
        <v>0</v>
      </c>
      <c r="F639" s="35" t="str">
        <f>VLOOKUP(A639,'Flybase batch'!$A:$E,3,FALSE)</f>
        <v>proteolysis transmembrane receptor protein tyrosine kinase signaling pathway proteolysis protein phosphorylation</v>
      </c>
      <c r="G639" s="35" t="str">
        <f>VLOOKUP(A639,'Flybase batch'!$A:$E,4,FALSE)</f>
        <v>plasma membrane</v>
      </c>
      <c r="H639" s="35" t="s">
        <v>13617</v>
      </c>
      <c r="I639" s="35" t="e">
        <v>#N/A</v>
      </c>
      <c r="J639" s="35" t="s">
        <v>9</v>
      </c>
      <c r="K639" s="30" t="str">
        <f>VLOOKUP(A639,'SignalP unique values'!A:D,2,FALSE)</f>
        <v>N</v>
      </c>
      <c r="L639" s="30" t="str">
        <f>VLOOKUP(A639,'SignalP unique values'!A:D,3,FALSE)</f>
        <v>-</v>
      </c>
      <c r="M639" s="30" t="str">
        <f>VLOOKUP(A639,'SignalP unique values'!A:D,4,FALSE)</f>
        <v>-</v>
      </c>
      <c r="N639" s="26" t="s">
        <v>6360</v>
      </c>
      <c r="O639" s="27">
        <v>1</v>
      </c>
      <c r="P639" s="25">
        <v>0</v>
      </c>
      <c r="Q639" s="28">
        <v>-1</v>
      </c>
      <c r="R639" s="28">
        <v>-1</v>
      </c>
      <c r="S639" s="28">
        <v>-1</v>
      </c>
      <c r="T639" s="28">
        <v>-1</v>
      </c>
      <c r="U639" s="27">
        <v>1</v>
      </c>
      <c r="V639" s="28">
        <v>-1</v>
      </c>
      <c r="W639" s="28">
        <v>-1</v>
      </c>
      <c r="X639" s="28">
        <v>-1</v>
      </c>
      <c r="Y639" s="28">
        <v>-1</v>
      </c>
      <c r="Z639" s="27">
        <v>1</v>
      </c>
      <c r="AA639" s="28">
        <v>-1</v>
      </c>
      <c r="AB639" s="28">
        <v>-1</v>
      </c>
      <c r="AC639" s="25" t="s">
        <v>9004</v>
      </c>
      <c r="AD639" s="27" t="s">
        <v>9005</v>
      </c>
      <c r="AE639" s="25" t="s">
        <v>9006</v>
      </c>
      <c r="AF639" s="28" t="s">
        <v>9007</v>
      </c>
      <c r="AG639" s="28" t="s">
        <v>9008</v>
      </c>
      <c r="AH639" s="28" t="s">
        <v>9009</v>
      </c>
      <c r="AI639" s="28" t="s">
        <v>9010</v>
      </c>
      <c r="AJ639" s="27" t="s">
        <v>9011</v>
      </c>
      <c r="AK639" s="28" t="s">
        <v>9012</v>
      </c>
      <c r="AL639" s="28" t="s">
        <v>9013</v>
      </c>
      <c r="AM639" s="28" t="s">
        <v>9014</v>
      </c>
      <c r="AN639" s="28" t="s">
        <v>9015</v>
      </c>
      <c r="AO639" s="27" t="s">
        <v>9016</v>
      </c>
      <c r="AP639" s="28" t="s">
        <v>9017</v>
      </c>
      <c r="AQ639" s="28" t="s">
        <v>9018</v>
      </c>
    </row>
    <row r="640" spans="1:43" ht="13.5" customHeight="1">
      <c r="A640" s="25" t="s">
        <v>1263</v>
      </c>
      <c r="B640" s="26" t="str">
        <f>HYPERLINK("http://flybase.org/reports/"&amp;VLOOKUP(Table3[[#This Row],[gene]],'Flybqse ID for link'!A:B,2,FALSE)&amp;".html",Table3[[#This Row],[gene]])</f>
        <v>CG31220</v>
      </c>
      <c r="C640" s="25">
        <v>5</v>
      </c>
      <c r="D640" s="25" t="str">
        <f>VLOOKUP(A640,'Flybase batch'!$A:$E,2,FALSE)</f>
        <v>-</v>
      </c>
      <c r="E640" s="25">
        <f>COUNTIF('Genes Expressed in larvae only'!A:A,Table3[[#This Row],[gene]])</f>
        <v>0</v>
      </c>
      <c r="F640" s="35" t="str">
        <f>VLOOKUP(A640,'Flybase batch'!$A:$E,3,FALSE)</f>
        <v>proteolysis</v>
      </c>
      <c r="G640" s="35" t="str">
        <f>VLOOKUP(A640,'Flybase batch'!$A:$E,4,FALSE)</f>
        <v>-</v>
      </c>
      <c r="H640" s="35" t="s">
        <v>13575</v>
      </c>
      <c r="I640" s="35" t="s">
        <v>15332</v>
      </c>
      <c r="J640" s="35" t="s">
        <v>9</v>
      </c>
      <c r="K640" s="30" t="str">
        <f>VLOOKUP(A640,'SignalP unique values'!A:D,2,FALSE)</f>
        <v>N</v>
      </c>
      <c r="L640" s="30" t="str">
        <f>VLOOKUP(A640,'SignalP unique values'!A:D,3,FALSE)</f>
        <v>-</v>
      </c>
      <c r="M640" s="30" t="str">
        <f>VLOOKUP(A640,'SignalP unique values'!A:D,4,FALSE)</f>
        <v>-</v>
      </c>
      <c r="N640" s="26" t="s">
        <v>6174</v>
      </c>
      <c r="O640" s="25">
        <v>0</v>
      </c>
      <c r="P640" s="25">
        <v>0</v>
      </c>
      <c r="Q640" s="25">
        <v>0</v>
      </c>
      <c r="R640" s="25">
        <v>0</v>
      </c>
      <c r="S640" s="25">
        <v>0</v>
      </c>
      <c r="T640" s="28">
        <v>-1</v>
      </c>
      <c r="U640" s="25">
        <v>0</v>
      </c>
      <c r="V640" s="27">
        <v>1</v>
      </c>
      <c r="W640" s="25">
        <v>0</v>
      </c>
      <c r="X640" s="25">
        <v>0</v>
      </c>
      <c r="Y640" s="25">
        <v>0</v>
      </c>
      <c r="Z640" s="25">
        <v>0</v>
      </c>
      <c r="AA640" s="25">
        <v>0</v>
      </c>
      <c r="AB640" s="25">
        <v>0</v>
      </c>
      <c r="AC640" s="25" t="s">
        <v>7264</v>
      </c>
      <c r="AD640" s="25" t="s">
        <v>6430</v>
      </c>
      <c r="AE640" s="25" t="s">
        <v>8890</v>
      </c>
      <c r="AF640" s="25" t="s">
        <v>6590</v>
      </c>
      <c r="AG640" s="25" t="s">
        <v>7837</v>
      </c>
      <c r="AH640" s="25" t="s">
        <v>6424</v>
      </c>
      <c r="AI640" s="28" t="s">
        <v>7387</v>
      </c>
      <c r="AJ640" s="25" t="s">
        <v>6464</v>
      </c>
      <c r="AK640" s="27" t="s">
        <v>9592</v>
      </c>
      <c r="AL640" s="25" t="s">
        <v>7575</v>
      </c>
      <c r="AM640" s="25" t="s">
        <v>6586</v>
      </c>
      <c r="AN640" s="25" t="s">
        <v>9593</v>
      </c>
      <c r="AO640" s="25" t="s">
        <v>6430</v>
      </c>
      <c r="AP640" s="25" t="s">
        <v>9594</v>
      </c>
      <c r="AQ640" s="25" t="s">
        <v>9595</v>
      </c>
    </row>
    <row r="641" spans="1:43" ht="13.5" customHeight="1">
      <c r="A641" s="25" t="s">
        <v>641</v>
      </c>
      <c r="B641" s="26" t="str">
        <f>HYPERLINK("http://flybase.org/reports/"&amp;VLOOKUP(Table3[[#This Row],[gene]],'Flybqse ID for link'!A:B,2,FALSE)&amp;".html",Table3[[#This Row],[gene]])</f>
        <v>CG3108</v>
      </c>
      <c r="C641" s="25">
        <v>5</v>
      </c>
      <c r="D641" s="25" t="str">
        <f>VLOOKUP(A641,'Flybase batch'!$A:$E,2,FALSE)</f>
        <v>-</v>
      </c>
      <c r="E641" s="25">
        <f>COUNTIF('Genes Expressed in larvae only'!A:A,Table3[[#This Row],[gene]])</f>
        <v>0</v>
      </c>
      <c r="F641" s="35" t="str">
        <f>VLOOKUP(A641,'Flybase batch'!$A:$E,3,FALSE)</f>
        <v>proteolysis</v>
      </c>
      <c r="G641" s="35" t="str">
        <f>VLOOKUP(A641,'Flybase batch'!$A:$E,4,FALSE)</f>
        <v>-</v>
      </c>
      <c r="H641" s="35" t="s">
        <v>13576</v>
      </c>
      <c r="I641" s="35" t="s">
        <v>15317</v>
      </c>
      <c r="J641" s="35" t="s">
        <v>9</v>
      </c>
      <c r="K641" s="30" t="str">
        <f>VLOOKUP(A641,'SignalP unique values'!A:D,2,FALSE)</f>
        <v>N</v>
      </c>
      <c r="L641" s="30" t="str">
        <f>VLOOKUP(A641,'SignalP unique values'!A:D,3,FALSE)</f>
        <v>-</v>
      </c>
      <c r="M641" s="30" t="str">
        <f>VLOOKUP(A641,'SignalP unique values'!A:D,4,FALSE)</f>
        <v>-</v>
      </c>
      <c r="N641" s="26" t="s">
        <v>5779</v>
      </c>
      <c r="O641" s="25">
        <v>0</v>
      </c>
      <c r="P641" s="25">
        <v>0</v>
      </c>
      <c r="Q641" s="25">
        <v>0</v>
      </c>
      <c r="R641" s="25">
        <v>0</v>
      </c>
      <c r="S641" s="25">
        <v>0</v>
      </c>
      <c r="T641" s="28">
        <v>-1</v>
      </c>
      <c r="U641" s="25">
        <v>0</v>
      </c>
      <c r="V641" s="25">
        <v>0</v>
      </c>
      <c r="W641" s="25">
        <v>0</v>
      </c>
      <c r="X641" s="25">
        <v>0</v>
      </c>
      <c r="Y641" s="25">
        <v>0</v>
      </c>
      <c r="Z641" s="25">
        <v>0</v>
      </c>
      <c r="AA641" s="25">
        <v>0</v>
      </c>
      <c r="AB641" s="25">
        <v>0</v>
      </c>
      <c r="AC641" s="25" t="s">
        <v>7012</v>
      </c>
      <c r="AD641" s="25" t="s">
        <v>9336</v>
      </c>
      <c r="AE641" s="25" t="s">
        <v>6425</v>
      </c>
      <c r="AF641" s="25" t="s">
        <v>6647</v>
      </c>
      <c r="AG641" s="25" t="s">
        <v>6585</v>
      </c>
      <c r="AH641" s="25" t="s">
        <v>6544</v>
      </c>
      <c r="AI641" s="28" t="s">
        <v>6793</v>
      </c>
      <c r="AJ641" s="25" t="s">
        <v>6581</v>
      </c>
      <c r="AK641" s="25" t="s">
        <v>6424</v>
      </c>
      <c r="AL641" s="25" t="s">
        <v>6709</v>
      </c>
      <c r="AM641" s="25" t="s">
        <v>6477</v>
      </c>
      <c r="AN641" s="25" t="s">
        <v>7415</v>
      </c>
      <c r="AO641" s="25" t="s">
        <v>6558</v>
      </c>
      <c r="AP641" s="25" t="s">
        <v>9502</v>
      </c>
      <c r="AQ641" s="25" t="s">
        <v>6803</v>
      </c>
    </row>
    <row r="642" spans="1:43" ht="13.5" customHeight="1">
      <c r="A642" s="25" t="s">
        <v>742</v>
      </c>
      <c r="B642" s="26" t="str">
        <f>HYPERLINK("http://flybase.org/reports/"&amp;VLOOKUP(Table3[[#This Row],[gene]],'Flybqse ID for link'!A:B,2,FALSE)&amp;".html",Table3[[#This Row],[gene]])</f>
        <v>CG7788</v>
      </c>
      <c r="C642" s="25">
        <v>5</v>
      </c>
      <c r="D642" s="25" t="str">
        <f>VLOOKUP(A642,'Flybase batch'!$A:$E,2,FALSE)</f>
        <v>Ice</v>
      </c>
      <c r="E642" s="25">
        <f>COUNTIF('Genes Expressed in larvae only'!A:A,Table3[[#This Row],[gene]])</f>
        <v>0</v>
      </c>
      <c r="F642" s="35" t="str">
        <f>VLOOKUP(A642,'Flybase batch'!$A:$E,3,FALSE)</f>
        <v>apoptotic process regulation of retinal cell programmed cell death proteolysis apoptotic process programmed cell death spermatid differentiation response to X-ray positive regulation of compound eye retinal cell programmed cell death salivary gland histolysis developmental programmed cell death sterol regulatory element binding protein cleavage programmed cell death neuron remodeling nurse cell apoptotic process proteolysis</v>
      </c>
      <c r="G642" s="35" t="str">
        <f>VLOOKUP(A642,'Flybase batch'!$A:$E,4,FALSE)</f>
        <v>caspase complex</v>
      </c>
      <c r="H642" s="35" t="s">
        <v>13713</v>
      </c>
      <c r="I642" s="35" t="e">
        <v>#N/A</v>
      </c>
      <c r="J642" s="35" t="s">
        <v>9</v>
      </c>
      <c r="K642" s="30" t="str">
        <f>VLOOKUP(A642,'SignalP unique values'!A:D,2,FALSE)</f>
        <v>N</v>
      </c>
      <c r="L642" s="30" t="str">
        <f>VLOOKUP(A642,'SignalP unique values'!A:D,3,FALSE)</f>
        <v>-</v>
      </c>
      <c r="M642" s="30" t="str">
        <f>VLOOKUP(A642,'SignalP unique values'!A:D,4,FALSE)</f>
        <v>-</v>
      </c>
      <c r="N642" s="26" t="s">
        <v>6149</v>
      </c>
      <c r="O642" s="28">
        <v>-1</v>
      </c>
      <c r="P642" s="28">
        <v>-1</v>
      </c>
      <c r="Q642" s="25">
        <v>0</v>
      </c>
      <c r="R642" s="27">
        <v>1</v>
      </c>
      <c r="S642" s="28">
        <v>-1</v>
      </c>
      <c r="T642" s="27">
        <v>1</v>
      </c>
      <c r="U642" s="27">
        <v>1</v>
      </c>
      <c r="V642" s="28">
        <v>-1</v>
      </c>
      <c r="W642" s="28">
        <v>-1</v>
      </c>
      <c r="X642" s="27">
        <v>1</v>
      </c>
      <c r="Y642" s="27">
        <v>1</v>
      </c>
      <c r="Z642" s="28">
        <v>-1</v>
      </c>
      <c r="AA642" s="28">
        <v>-1</v>
      </c>
      <c r="AB642" s="28">
        <v>-1</v>
      </c>
      <c r="AC642" s="25" t="s">
        <v>12268</v>
      </c>
      <c r="AD642" s="28" t="s">
        <v>12269</v>
      </c>
      <c r="AE642" s="28" t="s">
        <v>12270</v>
      </c>
      <c r="AF642" s="25" t="s">
        <v>12271</v>
      </c>
      <c r="AG642" s="27" t="s">
        <v>12272</v>
      </c>
      <c r="AH642" s="28" t="s">
        <v>12273</v>
      </c>
      <c r="AI642" s="27" t="s">
        <v>12274</v>
      </c>
      <c r="AJ642" s="27" t="s">
        <v>12275</v>
      </c>
      <c r="AK642" s="28" t="s">
        <v>12276</v>
      </c>
      <c r="AL642" s="28" t="s">
        <v>12277</v>
      </c>
      <c r="AM642" s="27" t="s">
        <v>12278</v>
      </c>
      <c r="AN642" s="27" t="s">
        <v>12279</v>
      </c>
      <c r="AO642" s="28" t="s">
        <v>12280</v>
      </c>
      <c r="AP642" s="28" t="s">
        <v>12281</v>
      </c>
      <c r="AQ642" s="28" t="s">
        <v>12282</v>
      </c>
    </row>
    <row r="643" spans="1:43" ht="13.5" customHeight="1">
      <c r="A643" s="25" t="s">
        <v>703</v>
      </c>
      <c r="B643" s="26" t="str">
        <f>HYPERLINK("http://flybase.org/reports/"&amp;VLOOKUP(Table3[[#This Row],[gene]],'Flybqse ID for link'!A:B,2,FALSE)&amp;".html",Table3[[#This Row],[gene]])</f>
        <v>CG18188</v>
      </c>
      <c r="C643" s="25">
        <v>5</v>
      </c>
      <c r="D643" s="25" t="str">
        <f>VLOOKUP(A643,'Flybase batch'!$A:$E,2,FALSE)</f>
        <v>Death associated molecule related to Mch2</v>
      </c>
      <c r="E643" s="25">
        <f>COUNTIF('Genes Expressed in larvae only'!A:A,Table3[[#This Row],[gene]])</f>
        <v>0</v>
      </c>
      <c r="F643" s="35" t="str">
        <f>VLOOKUP(A643,'Flybase batch'!$A:$E,3,FALSE)</f>
        <v>apoptotic process induction of apoptosis programmed cell death proteolysis</v>
      </c>
      <c r="G643" s="35" t="str">
        <f>VLOOKUP(A643,'Flybase batch'!$A:$E,4,FALSE)</f>
        <v>-</v>
      </c>
      <c r="H643" s="35" t="s">
        <v>13591</v>
      </c>
      <c r="I643" s="35" t="e">
        <v>#N/A</v>
      </c>
      <c r="J643" s="35" t="s">
        <v>9</v>
      </c>
      <c r="K643" s="30" t="str">
        <f>VLOOKUP(A643,'SignalP unique values'!A:D,2,FALSE)</f>
        <v>N</v>
      </c>
      <c r="L643" s="30" t="str">
        <f>VLOOKUP(A643,'SignalP unique values'!A:D,3,FALSE)</f>
        <v>-</v>
      </c>
      <c r="M643" s="30" t="str">
        <f>VLOOKUP(A643,'SignalP unique values'!A:D,4,FALSE)</f>
        <v>-</v>
      </c>
      <c r="N643" s="26" t="s">
        <v>5924</v>
      </c>
      <c r="O643" s="28">
        <v>-1</v>
      </c>
      <c r="P643" s="28">
        <v>-1</v>
      </c>
      <c r="Q643" s="28">
        <v>-1</v>
      </c>
      <c r="R643" s="27">
        <v>1</v>
      </c>
      <c r="S643" s="27">
        <v>1</v>
      </c>
      <c r="T643" s="27">
        <v>1</v>
      </c>
      <c r="U643" s="28">
        <v>-1</v>
      </c>
      <c r="V643" s="28">
        <v>-1</v>
      </c>
      <c r="W643" s="28">
        <v>-1</v>
      </c>
      <c r="X643" s="28">
        <v>-1</v>
      </c>
      <c r="Y643" s="28">
        <v>-1</v>
      </c>
      <c r="Z643" s="28">
        <v>-1</v>
      </c>
      <c r="AA643" s="28">
        <v>-1</v>
      </c>
      <c r="AB643" s="28">
        <v>-1</v>
      </c>
      <c r="AC643" s="25" t="s">
        <v>8867</v>
      </c>
      <c r="AD643" s="28" t="s">
        <v>8760</v>
      </c>
      <c r="AE643" s="28" t="s">
        <v>8043</v>
      </c>
      <c r="AF643" s="28" t="s">
        <v>7023</v>
      </c>
      <c r="AG643" s="27" t="s">
        <v>8868</v>
      </c>
      <c r="AH643" s="27" t="s">
        <v>8869</v>
      </c>
      <c r="AI643" s="27" t="s">
        <v>8870</v>
      </c>
      <c r="AJ643" s="28" t="s">
        <v>7194</v>
      </c>
      <c r="AK643" s="28" t="s">
        <v>7051</v>
      </c>
      <c r="AL643" s="28" t="s">
        <v>8871</v>
      </c>
      <c r="AM643" s="28" t="s">
        <v>8872</v>
      </c>
      <c r="AN643" s="28" t="s">
        <v>8873</v>
      </c>
      <c r="AO643" s="28" t="s">
        <v>7881</v>
      </c>
      <c r="AP643" s="28" t="s">
        <v>8874</v>
      </c>
      <c r="AQ643" s="28" t="s">
        <v>8336</v>
      </c>
    </row>
    <row r="644" spans="1:43" ht="13.5" customHeight="1">
      <c r="A644" s="25" t="s">
        <v>249</v>
      </c>
      <c r="B644" s="26" t="str">
        <f>HYPERLINK("http://flybase.org/reports/"&amp;VLOOKUP(Table3[[#This Row],[gene]],'Flybqse ID for link'!A:B,2,FALSE)&amp;".html",Table3[[#This Row],[gene]])</f>
        <v>CG1112</v>
      </c>
      <c r="C644" s="25">
        <v>5</v>
      </c>
      <c r="D644" s="25" t="str">
        <f>VLOOKUP(A644,'Flybase batch'!$A:$E,2,FALSE)</f>
        <v>alpha-Esterase-7</v>
      </c>
      <c r="E644" s="25">
        <f>COUNTIF('Genes Expressed in larvae only'!A:A,Table3[[#This Row],[gene]])</f>
        <v>0</v>
      </c>
      <c r="F644" s="35" t="str">
        <f>VLOOKUP(A644,'Flybase batch'!$A:$E,3,FALSE)</f>
        <v>determination of adult lifespan lipid storage response to organophosphorus</v>
      </c>
      <c r="G644" s="35" t="str">
        <f>VLOOKUP(A644,'Flybase batch'!$A:$E,4,FALSE)</f>
        <v>lipid particle cytoplasm</v>
      </c>
      <c r="H644" s="35" t="s">
        <v>13552</v>
      </c>
      <c r="I644" s="35" t="e">
        <v>#N/A</v>
      </c>
      <c r="J644" s="35" t="s">
        <v>9</v>
      </c>
      <c r="K644" s="30" t="str">
        <f>VLOOKUP(A644,'SignalP unique values'!A:D,2,FALSE)</f>
        <v>N</v>
      </c>
      <c r="L644" s="30" t="str">
        <f>VLOOKUP(A644,'SignalP unique values'!A:D,3,FALSE)</f>
        <v>-</v>
      </c>
      <c r="M644" s="30" t="str">
        <f>VLOOKUP(A644,'SignalP unique values'!A:D,4,FALSE)</f>
        <v>-</v>
      </c>
      <c r="N644" s="26" t="s">
        <v>6245</v>
      </c>
      <c r="O644" s="28">
        <v>-1</v>
      </c>
      <c r="P644" s="27">
        <v>1</v>
      </c>
      <c r="Q644" s="27">
        <v>1</v>
      </c>
      <c r="R644" s="27">
        <v>1</v>
      </c>
      <c r="S644" s="25">
        <v>0</v>
      </c>
      <c r="T644" s="25">
        <v>0</v>
      </c>
      <c r="U644" s="28">
        <v>-1</v>
      </c>
      <c r="V644" s="28">
        <v>-1</v>
      </c>
      <c r="W644" s="27">
        <v>1</v>
      </c>
      <c r="X644" s="28">
        <v>-1</v>
      </c>
      <c r="Y644" s="27">
        <v>1</v>
      </c>
      <c r="Z644" s="28">
        <v>-1</v>
      </c>
      <c r="AA644" s="27">
        <v>1</v>
      </c>
      <c r="AB644" s="28">
        <v>-1</v>
      </c>
      <c r="AC644" s="25" t="s">
        <v>6977</v>
      </c>
      <c r="AD644" s="28" t="s">
        <v>6978</v>
      </c>
      <c r="AE644" s="27" t="s">
        <v>6979</v>
      </c>
      <c r="AF644" s="27" t="s">
        <v>6980</v>
      </c>
      <c r="AG644" s="27" t="s">
        <v>6981</v>
      </c>
      <c r="AH644" s="25" t="s">
        <v>6982</v>
      </c>
      <c r="AI644" s="25" t="s">
        <v>6983</v>
      </c>
      <c r="AJ644" s="28" t="s">
        <v>6984</v>
      </c>
      <c r="AK644" s="28" t="s">
        <v>6985</v>
      </c>
      <c r="AL644" s="27" t="s">
        <v>6986</v>
      </c>
      <c r="AM644" s="28" t="s">
        <v>6987</v>
      </c>
      <c r="AN644" s="27" t="s">
        <v>6988</v>
      </c>
      <c r="AO644" s="28" t="s">
        <v>6989</v>
      </c>
      <c r="AP644" s="27" t="s">
        <v>6990</v>
      </c>
      <c r="AQ644" s="28" t="s">
        <v>6991</v>
      </c>
    </row>
    <row r="645" spans="1:43" ht="13.5" customHeight="1">
      <c r="A645" s="25" t="s">
        <v>942</v>
      </c>
      <c r="B645" s="26" t="str">
        <f>HYPERLINK("http://flybase.org/reports/"&amp;VLOOKUP(Table3[[#This Row],[gene]],'Flybqse ID for link'!A:B,2,FALSE)&amp;".html",Table3[[#This Row],[gene]])</f>
        <v>CG8728</v>
      </c>
      <c r="C645" s="25">
        <v>5</v>
      </c>
      <c r="D645" s="25" t="str">
        <f>VLOOKUP(A645,'Flybase batch'!$A:$E,2,FALSE)</f>
        <v>-</v>
      </c>
      <c r="E645" s="25">
        <f>COUNTIF('Genes Expressed in larvae only'!A:A,Table3[[#This Row],[gene]])</f>
        <v>0</v>
      </c>
      <c r="F645" s="35" t="str">
        <f>VLOOKUP(A645,'Flybase batch'!$A:$E,3,FALSE)</f>
        <v>protein processing proteolysis</v>
      </c>
      <c r="G645" s="35" t="str">
        <f>VLOOKUP(A645,'Flybase batch'!$A:$E,4,FALSE)</f>
        <v>mitochondrial matrix</v>
      </c>
      <c r="H645" s="35" t="s">
        <v>13634</v>
      </c>
      <c r="I645" s="35" t="e">
        <v>#N/A</v>
      </c>
      <c r="J645" s="35" t="s">
        <v>9</v>
      </c>
      <c r="K645" s="30" t="str">
        <f>VLOOKUP(A645,'SignalP unique values'!A:D,2,FALSE)</f>
        <v>N</v>
      </c>
      <c r="L645" s="30" t="str">
        <f>VLOOKUP(A645,'SignalP unique values'!A:D,3,FALSE)</f>
        <v>-</v>
      </c>
      <c r="M645" s="30" t="str">
        <f>VLOOKUP(A645,'SignalP unique values'!A:D,4,FALSE)</f>
        <v>-</v>
      </c>
      <c r="N645" s="26" t="s">
        <v>5962</v>
      </c>
      <c r="O645" s="28">
        <v>-1</v>
      </c>
      <c r="P645" s="28">
        <v>-1</v>
      </c>
      <c r="Q645" s="28">
        <v>-1</v>
      </c>
      <c r="R645" s="28">
        <v>-1</v>
      </c>
      <c r="S645" s="28">
        <v>-1</v>
      </c>
      <c r="T645" s="25">
        <v>0</v>
      </c>
      <c r="U645" s="27">
        <v>1</v>
      </c>
      <c r="V645" s="27">
        <v>1</v>
      </c>
      <c r="W645" s="28">
        <v>-1</v>
      </c>
      <c r="X645" s="28">
        <v>-1</v>
      </c>
      <c r="Y645" s="25">
        <v>0</v>
      </c>
      <c r="Z645" s="28">
        <v>-1</v>
      </c>
      <c r="AA645" s="28">
        <v>-1</v>
      </c>
      <c r="AB645" s="28">
        <v>-1</v>
      </c>
      <c r="AC645" s="25" t="s">
        <v>12612</v>
      </c>
      <c r="AD645" s="28" t="s">
        <v>12613</v>
      </c>
      <c r="AE645" s="28" t="s">
        <v>12614</v>
      </c>
      <c r="AF645" s="28" t="s">
        <v>12615</v>
      </c>
      <c r="AG645" s="28" t="s">
        <v>12616</v>
      </c>
      <c r="AH645" s="28" t="s">
        <v>12617</v>
      </c>
      <c r="AI645" s="25" t="s">
        <v>12618</v>
      </c>
      <c r="AJ645" s="27" t="s">
        <v>12619</v>
      </c>
      <c r="AK645" s="27" t="s">
        <v>12620</v>
      </c>
      <c r="AL645" s="28" t="s">
        <v>12621</v>
      </c>
      <c r="AM645" s="28" t="s">
        <v>12622</v>
      </c>
      <c r="AN645" s="25" t="s">
        <v>12623</v>
      </c>
      <c r="AO645" s="28" t="s">
        <v>12624</v>
      </c>
      <c r="AP645" s="28" t="s">
        <v>12625</v>
      </c>
      <c r="AQ645" s="28" t="s">
        <v>12626</v>
      </c>
    </row>
    <row r="646" spans="1:43" ht="13.5" customHeight="1">
      <c r="A646" s="25" t="s">
        <v>482</v>
      </c>
      <c r="B646" s="26" t="str">
        <f>HYPERLINK("http://flybase.org/reports/"&amp;VLOOKUP(Table3[[#This Row],[gene]],'Flybqse ID for link'!A:B,2,FALSE)&amp;".html",Table3[[#This Row],[gene]])</f>
        <v>CG1009</v>
      </c>
      <c r="C646" s="25">
        <v>5</v>
      </c>
      <c r="D646" s="25" t="str">
        <f>VLOOKUP(A646,'Flybase batch'!$A:$E,2,FALSE)</f>
        <v>Puromycin sensitive aminopeptidase</v>
      </c>
      <c r="E646" s="25">
        <f>COUNTIF('Genes Expressed in larvae only'!A:A,Table3[[#This Row],[gene]])</f>
        <v>0</v>
      </c>
      <c r="F646" s="35" t="str">
        <f>VLOOKUP(A646,'Flybase batch'!$A:$E,3,FALSE)</f>
        <v>proteolysis</v>
      </c>
      <c r="G646" s="35" t="str">
        <f>VLOOKUP(A646,'Flybase batch'!$A:$E,4,FALSE)</f>
        <v>-</v>
      </c>
      <c r="H646" s="35" t="s">
        <v>13532</v>
      </c>
      <c r="I646" s="35" t="e">
        <v>#N/A</v>
      </c>
      <c r="J646" s="35" t="s">
        <v>9</v>
      </c>
      <c r="K646" s="30" t="str">
        <f>VLOOKUP(A646,'SignalP unique values'!A:D,2,FALSE)</f>
        <v>N</v>
      </c>
      <c r="L646" s="30" t="str">
        <f>VLOOKUP(A646,'SignalP unique values'!A:D,3,FALSE)</f>
        <v>-</v>
      </c>
      <c r="M646" s="30" t="str">
        <f>VLOOKUP(A646,'SignalP unique values'!A:D,4,FALSE)</f>
        <v>-</v>
      </c>
      <c r="N646" s="26" t="s">
        <v>5760</v>
      </c>
      <c r="O646" s="25">
        <v>0</v>
      </c>
      <c r="P646" s="28">
        <v>-1</v>
      </c>
      <c r="Q646" s="28">
        <v>-1</v>
      </c>
      <c r="R646" s="27">
        <v>1</v>
      </c>
      <c r="S646" s="28">
        <v>-1</v>
      </c>
      <c r="T646" s="25">
        <v>0</v>
      </c>
      <c r="U646" s="25">
        <v>0</v>
      </c>
      <c r="V646" s="27">
        <v>1</v>
      </c>
      <c r="W646" s="27">
        <v>1</v>
      </c>
      <c r="X646" s="27">
        <v>1</v>
      </c>
      <c r="Y646" s="27">
        <v>1</v>
      </c>
      <c r="Z646" s="28">
        <v>-1</v>
      </c>
      <c r="AA646" s="28">
        <v>-1</v>
      </c>
      <c r="AB646" s="28">
        <v>-1</v>
      </c>
      <c r="AC646" s="25" t="s">
        <v>6438</v>
      </c>
      <c r="AD646" s="25" t="s">
        <v>6439</v>
      </c>
      <c r="AE646" s="28" t="s">
        <v>6440</v>
      </c>
      <c r="AF646" s="28" t="s">
        <v>6441</v>
      </c>
      <c r="AG646" s="27" t="s">
        <v>6442</v>
      </c>
      <c r="AH646" s="28" t="s">
        <v>6443</v>
      </c>
      <c r="AI646" s="25" t="s">
        <v>6444</v>
      </c>
      <c r="AJ646" s="25" t="s">
        <v>6445</v>
      </c>
      <c r="AK646" s="27" t="s">
        <v>6446</v>
      </c>
      <c r="AL646" s="27" t="s">
        <v>6447</v>
      </c>
      <c r="AM646" s="27" t="s">
        <v>6448</v>
      </c>
      <c r="AN646" s="27" t="s">
        <v>6449</v>
      </c>
      <c r="AO646" s="28" t="s">
        <v>6450</v>
      </c>
      <c r="AP646" s="28" t="s">
        <v>6451</v>
      </c>
      <c r="AQ646" s="28" t="s">
        <v>6452</v>
      </c>
    </row>
    <row r="647" spans="1:43" ht="13.5" customHeight="1">
      <c r="A647" s="25" t="s">
        <v>453</v>
      </c>
      <c r="B647" s="26" t="str">
        <f>HYPERLINK("http://flybase.org/reports/"&amp;VLOOKUP(Table3[[#This Row],[gene]],'Flybqse ID for link'!A:B,2,FALSE)&amp;".html",Table3[[#This Row],[gene]])</f>
        <v>CG5295</v>
      </c>
      <c r="C647" s="25">
        <v>5</v>
      </c>
      <c r="D647" s="25" t="str">
        <f>VLOOKUP(A647,'Flybase batch'!$A:$E,2,FALSE)</f>
        <v>brummer</v>
      </c>
      <c r="E647" s="25">
        <f>COUNTIF('Genes Expressed in larvae only'!A:A,Table3[[#This Row],[gene]])</f>
        <v>0</v>
      </c>
      <c r="F647" s="35" t="str">
        <f>VLOOKUP(A647,'Flybase batch'!$A:$E,3,FALSE)</f>
        <v>determination of adult lifespan triglyceride catabolic process triglyceride mobilization lipid metabolic process positive regulation of lipid storage lipid homeostasis lipid catabolic process</v>
      </c>
      <c r="G647" s="35" t="str">
        <f>VLOOKUP(A647,'Flybase batch'!$A:$E,4,FALSE)</f>
        <v>lipid particle</v>
      </c>
      <c r="H647" s="35" t="s">
        <v>13541</v>
      </c>
      <c r="I647" s="35" t="s">
        <v>15323</v>
      </c>
      <c r="J647" s="35" t="s">
        <v>9</v>
      </c>
      <c r="K647" s="30" t="str">
        <f>VLOOKUP(A647,'SignalP unique values'!A:D,2,FALSE)</f>
        <v>N</v>
      </c>
      <c r="L647" s="30" t="str">
        <f>VLOOKUP(A647,'SignalP unique values'!A:D,3,FALSE)</f>
        <v>-</v>
      </c>
      <c r="M647" s="30" t="str">
        <f>VLOOKUP(A647,'SignalP unique values'!A:D,4,FALSE)</f>
        <v>-</v>
      </c>
      <c r="N647" s="26" t="s">
        <v>6365</v>
      </c>
      <c r="O647" s="28">
        <v>-1</v>
      </c>
      <c r="P647" s="25">
        <v>0</v>
      </c>
      <c r="Q647" s="27">
        <v>1</v>
      </c>
      <c r="R647" s="27">
        <v>1</v>
      </c>
      <c r="S647" s="27">
        <v>1</v>
      </c>
      <c r="T647" s="28">
        <v>-1</v>
      </c>
      <c r="U647" s="27">
        <v>1</v>
      </c>
      <c r="V647" s="28">
        <v>-1</v>
      </c>
      <c r="W647" s="28">
        <v>-1</v>
      </c>
      <c r="X647" s="28">
        <v>-1</v>
      </c>
      <c r="Y647" s="27">
        <v>1</v>
      </c>
      <c r="Z647" s="28">
        <v>-1</v>
      </c>
      <c r="AA647" s="27">
        <v>1</v>
      </c>
      <c r="AB647" s="27">
        <v>1</v>
      </c>
      <c r="AC647" s="25" t="s">
        <v>11225</v>
      </c>
      <c r="AD647" s="28" t="s">
        <v>11226</v>
      </c>
      <c r="AE647" s="25" t="s">
        <v>11227</v>
      </c>
      <c r="AF647" s="27" t="s">
        <v>11228</v>
      </c>
      <c r="AG647" s="27" t="s">
        <v>11229</v>
      </c>
      <c r="AH647" s="27" t="s">
        <v>11230</v>
      </c>
      <c r="AI647" s="28" t="s">
        <v>11231</v>
      </c>
      <c r="AJ647" s="27" t="s">
        <v>11232</v>
      </c>
      <c r="AK647" s="28" t="s">
        <v>11233</v>
      </c>
      <c r="AL647" s="28" t="s">
        <v>11234</v>
      </c>
      <c r="AM647" s="28" t="s">
        <v>11235</v>
      </c>
      <c r="AN647" s="27" t="s">
        <v>11236</v>
      </c>
      <c r="AO647" s="28" t="s">
        <v>11237</v>
      </c>
      <c r="AP647" s="27" t="s">
        <v>11238</v>
      </c>
      <c r="AQ647" s="27" t="s">
        <v>11239</v>
      </c>
    </row>
    <row r="648" spans="1:43" ht="13.5" customHeight="1">
      <c r="A648" s="25" t="s">
        <v>446</v>
      </c>
      <c r="B648" s="26" t="str">
        <f>HYPERLINK("http://flybase.org/reports/"&amp;VLOOKUP(Table3[[#This Row],[gene]],'Flybqse ID for link'!A:B,2,FALSE)&amp;".html",Table3[[#This Row],[gene]])</f>
        <v>CG33174</v>
      </c>
      <c r="C648" s="25">
        <v>5</v>
      </c>
      <c r="D648" s="25" t="str">
        <f>VLOOKUP(A648,'Flybase batch'!$A:$E,2,FALSE)</f>
        <v>inactivation no afterpotential E</v>
      </c>
      <c r="E648" s="25">
        <f>COUNTIF('Genes Expressed in larvae only'!A:A,Table3[[#This Row],[gene]])</f>
        <v>0</v>
      </c>
      <c r="F648" s="35" t="str">
        <f>VLOOKUP(A648,'Flybase batch'!$A:$E,3,FALSE)</f>
        <v>phototransduction lipid metabolic process</v>
      </c>
      <c r="G648" s="35" t="str">
        <f>VLOOKUP(A648,'Flybase batch'!$A:$E,4,FALSE)</f>
        <v>cytoplasm</v>
      </c>
      <c r="H648" s="35" t="s">
        <v>13646</v>
      </c>
      <c r="I648" s="35" t="e">
        <v>#N/A</v>
      </c>
      <c r="J648" s="35" t="s">
        <v>9</v>
      </c>
      <c r="K648" s="30" t="str">
        <f>VLOOKUP(A648,'SignalP unique values'!A:D,2,FALSE)</f>
        <v>N</v>
      </c>
      <c r="L648" s="30" t="str">
        <f>VLOOKUP(A648,'SignalP unique values'!A:D,3,FALSE)</f>
        <v>-</v>
      </c>
      <c r="M648" s="30" t="str">
        <f>VLOOKUP(A648,'SignalP unique values'!A:D,4,FALSE)</f>
        <v>-</v>
      </c>
      <c r="N648" s="26" t="s">
        <v>5931</v>
      </c>
      <c r="O648" s="27">
        <v>1</v>
      </c>
      <c r="P648" s="25">
        <v>0</v>
      </c>
      <c r="Q648" s="27">
        <v>1</v>
      </c>
      <c r="R648" s="28">
        <v>-1</v>
      </c>
      <c r="S648" s="25">
        <v>0</v>
      </c>
      <c r="T648" s="28">
        <v>-1</v>
      </c>
      <c r="U648" s="27">
        <v>1</v>
      </c>
      <c r="V648" s="28">
        <v>-1</v>
      </c>
      <c r="W648" s="25">
        <v>0</v>
      </c>
      <c r="X648" s="28">
        <v>-1</v>
      </c>
      <c r="Y648" s="28">
        <v>-1</v>
      </c>
      <c r="Z648" s="25">
        <v>0</v>
      </c>
      <c r="AA648" s="25">
        <v>0</v>
      </c>
      <c r="AB648" s="28">
        <v>-1</v>
      </c>
      <c r="AC648" s="25" t="s">
        <v>10104</v>
      </c>
      <c r="AD648" s="27" t="s">
        <v>10105</v>
      </c>
      <c r="AE648" s="25" t="s">
        <v>10106</v>
      </c>
      <c r="AF648" s="27" t="s">
        <v>10107</v>
      </c>
      <c r="AG648" s="28" t="s">
        <v>10108</v>
      </c>
      <c r="AH648" s="25" t="s">
        <v>10109</v>
      </c>
      <c r="AI648" s="28" t="s">
        <v>9135</v>
      </c>
      <c r="AJ648" s="27" t="s">
        <v>10110</v>
      </c>
      <c r="AK648" s="28" t="s">
        <v>8743</v>
      </c>
      <c r="AL648" s="25" t="s">
        <v>10111</v>
      </c>
      <c r="AM648" s="28" t="s">
        <v>10112</v>
      </c>
      <c r="AN648" s="28" t="s">
        <v>10113</v>
      </c>
      <c r="AO648" s="25" t="s">
        <v>10114</v>
      </c>
      <c r="AP648" s="25" t="s">
        <v>10115</v>
      </c>
      <c r="AQ648" s="28" t="s">
        <v>10116</v>
      </c>
    </row>
    <row r="649" spans="1:43" ht="13.5" customHeight="1">
      <c r="A649" s="25" t="s">
        <v>148</v>
      </c>
      <c r="B649" s="26" t="str">
        <f>HYPERLINK("http://flybase.org/reports/"&amp;VLOOKUP(Table3[[#This Row],[gene]],'Flybqse ID for link'!A:B,2,FALSE)&amp;".html",Table3[[#This Row],[gene]])</f>
        <v>CG9485</v>
      </c>
      <c r="C649" s="25">
        <v>5</v>
      </c>
      <c r="D649" s="25" t="str">
        <f>VLOOKUP(A649,'Flybase batch'!$A:$E,2,FALSE)</f>
        <v>-</v>
      </c>
      <c r="E649" s="25">
        <f>COUNTIF('Genes Expressed in larvae only'!A:A,Table3[[#This Row],[gene]])</f>
        <v>0</v>
      </c>
      <c r="F649" s="35" t="str">
        <f>VLOOKUP(A649,'Flybase batch'!$A:$E,3,FALSE)</f>
        <v>glycogen biosynthetic process</v>
      </c>
      <c r="G649" s="35" t="str">
        <f>VLOOKUP(A649,'Flybase batch'!$A:$E,4,FALSE)</f>
        <v>-</v>
      </c>
      <c r="H649" s="35" t="s">
        <v>13734</v>
      </c>
      <c r="I649" s="35" t="e">
        <v>#N/A</v>
      </c>
      <c r="J649" s="35" t="s">
        <v>9</v>
      </c>
      <c r="K649" s="30" t="str">
        <f>VLOOKUP(A649,'SignalP unique values'!A:D,2,FALSE)</f>
        <v>N</v>
      </c>
      <c r="L649" s="30" t="str">
        <f>VLOOKUP(A649,'SignalP unique values'!A:D,3,FALSE)</f>
        <v>-</v>
      </c>
      <c r="M649" s="30" t="str">
        <f>VLOOKUP(A649,'SignalP unique values'!A:D,4,FALSE)</f>
        <v>-</v>
      </c>
      <c r="N649" s="26" t="s">
        <v>6261</v>
      </c>
      <c r="O649" s="28">
        <v>-1</v>
      </c>
      <c r="P649" s="27">
        <v>1</v>
      </c>
      <c r="Q649" s="28">
        <v>-1</v>
      </c>
      <c r="R649" s="28">
        <v>-1</v>
      </c>
      <c r="S649" s="28">
        <v>-1</v>
      </c>
      <c r="T649" s="28">
        <v>-1</v>
      </c>
      <c r="U649" s="25">
        <v>0</v>
      </c>
      <c r="V649" s="28">
        <v>-1</v>
      </c>
      <c r="W649" s="28">
        <v>-1</v>
      </c>
      <c r="X649" s="28">
        <v>-1</v>
      </c>
      <c r="Y649" s="27">
        <v>1</v>
      </c>
      <c r="Z649" s="28">
        <v>-1</v>
      </c>
      <c r="AA649" s="27">
        <v>1</v>
      </c>
      <c r="AB649" s="28">
        <v>-1</v>
      </c>
      <c r="AC649" s="25" t="s">
        <v>12910</v>
      </c>
      <c r="AD649" s="28" t="s">
        <v>12911</v>
      </c>
      <c r="AE649" s="27" t="s">
        <v>12912</v>
      </c>
      <c r="AF649" s="28" t="s">
        <v>12913</v>
      </c>
      <c r="AG649" s="28" t="s">
        <v>12914</v>
      </c>
      <c r="AH649" s="28" t="s">
        <v>12915</v>
      </c>
      <c r="AI649" s="28" t="s">
        <v>12916</v>
      </c>
      <c r="AJ649" s="25" t="s">
        <v>9495</v>
      </c>
      <c r="AK649" s="28" t="s">
        <v>12917</v>
      </c>
      <c r="AL649" s="28" t="s">
        <v>12918</v>
      </c>
      <c r="AM649" s="28" t="s">
        <v>12919</v>
      </c>
      <c r="AN649" s="27" t="s">
        <v>12920</v>
      </c>
      <c r="AO649" s="28" t="s">
        <v>12921</v>
      </c>
      <c r="AP649" s="27" t="s">
        <v>12922</v>
      </c>
      <c r="AQ649" s="28" t="s">
        <v>12923</v>
      </c>
    </row>
    <row r="650" spans="1:43" ht="13.5" customHeight="1">
      <c r="A650" s="25" t="s">
        <v>903</v>
      </c>
      <c r="B650" s="26" t="str">
        <f>HYPERLINK("http://flybase.org/reports/"&amp;VLOOKUP(Table3[[#This Row],[gene]],'Flybqse ID for link'!A:B,2,FALSE)&amp;".html",Table3[[#This Row],[gene]])</f>
        <v>CG6512</v>
      </c>
      <c r="C650" s="25">
        <v>5</v>
      </c>
      <c r="D650" s="25" t="str">
        <f>VLOOKUP(A650,'Flybase batch'!$A:$E,2,FALSE)</f>
        <v>-</v>
      </c>
      <c r="E650" s="25">
        <f>COUNTIF('Genes Expressed in larvae only'!A:A,Table3[[#This Row],[gene]])</f>
        <v>0</v>
      </c>
      <c r="F650" s="35" t="str">
        <f>VLOOKUP(A650,'Flybase batch'!$A:$E,3,FALSE)</f>
        <v>proteolysis lateral inhibition protein catabolic process</v>
      </c>
      <c r="G650" s="35" t="str">
        <f>VLOOKUP(A650,'Flybase batch'!$A:$E,4,FALSE)</f>
        <v>endoplasmic reticulum mitochondrion integral to membrane</v>
      </c>
      <c r="H650" s="35" t="s">
        <v>13702</v>
      </c>
      <c r="I650" s="35" t="e">
        <v>#N/A</v>
      </c>
      <c r="J650" s="35" t="s">
        <v>9</v>
      </c>
      <c r="K650" s="30" t="str">
        <f>VLOOKUP(A650,'SignalP unique values'!A:D,2,FALSE)</f>
        <v>N</v>
      </c>
      <c r="L650" s="30" t="str">
        <f>VLOOKUP(A650,'SignalP unique values'!A:D,3,FALSE)</f>
        <v>-</v>
      </c>
      <c r="M650" s="30" t="str">
        <f>VLOOKUP(A650,'SignalP unique values'!A:D,4,FALSE)</f>
        <v>-</v>
      </c>
      <c r="N650" s="26" t="s">
        <v>6156</v>
      </c>
      <c r="O650" s="27">
        <v>1</v>
      </c>
      <c r="P650" s="25">
        <v>0</v>
      </c>
      <c r="Q650" s="25">
        <v>0</v>
      </c>
      <c r="R650" s="27">
        <v>1</v>
      </c>
      <c r="S650" s="27">
        <v>1</v>
      </c>
      <c r="T650" s="27">
        <v>1</v>
      </c>
      <c r="U650" s="25">
        <v>0</v>
      </c>
      <c r="V650" s="27">
        <v>1</v>
      </c>
      <c r="W650" s="28">
        <v>-1</v>
      </c>
      <c r="X650" s="25">
        <v>0</v>
      </c>
      <c r="Y650" s="28">
        <v>-1</v>
      </c>
      <c r="Z650" s="27">
        <v>1</v>
      </c>
      <c r="AA650" s="27">
        <v>1</v>
      </c>
      <c r="AB650" s="27">
        <v>1</v>
      </c>
      <c r="AC650" s="25" t="s">
        <v>11824</v>
      </c>
      <c r="AD650" s="27" t="s">
        <v>11825</v>
      </c>
      <c r="AE650" s="25" t="s">
        <v>11826</v>
      </c>
      <c r="AF650" s="25" t="s">
        <v>11827</v>
      </c>
      <c r="AG650" s="27" t="s">
        <v>11828</v>
      </c>
      <c r="AH650" s="27" t="s">
        <v>11829</v>
      </c>
      <c r="AI650" s="27" t="s">
        <v>11830</v>
      </c>
      <c r="AJ650" s="25" t="s">
        <v>11831</v>
      </c>
      <c r="AK650" s="27" t="s">
        <v>11832</v>
      </c>
      <c r="AL650" s="28" t="s">
        <v>11833</v>
      </c>
      <c r="AM650" s="25" t="s">
        <v>11834</v>
      </c>
      <c r="AN650" s="28" t="s">
        <v>11835</v>
      </c>
      <c r="AO650" s="27" t="s">
        <v>11836</v>
      </c>
      <c r="AP650" s="27" t="s">
        <v>11837</v>
      </c>
      <c r="AQ650" s="27" t="s">
        <v>11838</v>
      </c>
    </row>
    <row r="651" spans="1:43" ht="13.5" customHeight="1">
      <c r="A651" s="25" t="s">
        <v>1339</v>
      </c>
      <c r="B651" s="26" t="str">
        <f>HYPERLINK("http://flybase.org/reports/"&amp;VLOOKUP(Table3[[#This Row],[gene]],'Flybqse ID for link'!A:B,2,FALSE)&amp;".html",Table3[[#This Row],[gene]])</f>
        <v>CG3373</v>
      </c>
      <c r="C651" s="25">
        <v>5</v>
      </c>
      <c r="D651" s="25" t="str">
        <f>VLOOKUP(A651,'Flybase batch'!$A:$E,2,FALSE)</f>
        <v>Hemomucin</v>
      </c>
      <c r="E651" s="25">
        <f>COUNTIF('Genes Expressed in larvae only'!A:A,Table3[[#This Row],[gene]])</f>
        <v>0</v>
      </c>
      <c r="F651" s="35" t="str">
        <f>VLOOKUP(A651,'Flybase batch'!$A:$E,3,FALSE)</f>
        <v>biosynthetic process</v>
      </c>
      <c r="G651" s="35" t="str">
        <f>VLOOKUP(A651,'Flybase batch'!$A:$E,4,FALSE)</f>
        <v>lipid particle cell surface</v>
      </c>
      <c r="H651" s="35" t="s">
        <v>13647</v>
      </c>
      <c r="I651" s="35" t="e">
        <v>#N/A</v>
      </c>
      <c r="J651" s="35" t="s">
        <v>14527</v>
      </c>
      <c r="K651" s="30" t="str">
        <f>VLOOKUP(A651,'SignalP unique values'!A:D,2,FALSE)</f>
        <v>N</v>
      </c>
      <c r="L651" s="30" t="str">
        <f>VLOOKUP(A651,'SignalP unique values'!A:D,3,FALSE)</f>
        <v>-</v>
      </c>
      <c r="M651" s="30" t="str">
        <f>VLOOKUP(A651,'SignalP unique values'!A:D,4,FALSE)</f>
        <v>-</v>
      </c>
      <c r="N651" s="26" t="s">
        <v>6186</v>
      </c>
      <c r="O651" s="25">
        <v>0</v>
      </c>
      <c r="P651" s="27">
        <v>1</v>
      </c>
      <c r="Q651" s="27">
        <v>1</v>
      </c>
      <c r="R651" s="28">
        <v>-1</v>
      </c>
      <c r="S651" s="27">
        <v>1</v>
      </c>
      <c r="T651" s="27">
        <v>1</v>
      </c>
      <c r="U651" s="27">
        <v>1</v>
      </c>
      <c r="V651" s="28">
        <v>-1</v>
      </c>
      <c r="W651" s="27">
        <v>1</v>
      </c>
      <c r="X651" s="27">
        <v>1</v>
      </c>
      <c r="Y651" s="27">
        <v>1</v>
      </c>
      <c r="Z651" s="27">
        <v>1</v>
      </c>
      <c r="AA651" s="27">
        <v>1</v>
      </c>
      <c r="AB651" s="27">
        <v>1</v>
      </c>
      <c r="AC651" s="25" t="s">
        <v>10205</v>
      </c>
      <c r="AD651" s="25" t="s">
        <v>10206</v>
      </c>
      <c r="AE651" s="27" t="s">
        <v>10207</v>
      </c>
      <c r="AF651" s="27" t="s">
        <v>10208</v>
      </c>
      <c r="AG651" s="28" t="s">
        <v>10209</v>
      </c>
      <c r="AH651" s="27" t="s">
        <v>10210</v>
      </c>
      <c r="AI651" s="27" t="s">
        <v>10211</v>
      </c>
      <c r="AJ651" s="27" t="s">
        <v>10212</v>
      </c>
      <c r="AK651" s="28" t="s">
        <v>10213</v>
      </c>
      <c r="AL651" s="27" t="s">
        <v>10214</v>
      </c>
      <c r="AM651" s="27" t="s">
        <v>10215</v>
      </c>
      <c r="AN651" s="27" t="s">
        <v>10216</v>
      </c>
      <c r="AO651" s="27" t="s">
        <v>10217</v>
      </c>
      <c r="AP651" s="27" t="s">
        <v>10218</v>
      </c>
      <c r="AQ651" s="27" t="s">
        <v>10219</v>
      </c>
    </row>
    <row r="652" spans="1:43" ht="13.5" customHeight="1">
      <c r="A652" s="25" t="s">
        <v>377</v>
      </c>
      <c r="B652" s="26" t="str">
        <f>HYPERLINK("http://flybase.org/reports/"&amp;VLOOKUP(Table3[[#This Row],[gene]],'Flybqse ID for link'!A:B,2,FALSE)&amp;".html",Table3[[#This Row],[gene]])</f>
        <v>CG3942</v>
      </c>
      <c r="C652" s="25">
        <v>5</v>
      </c>
      <c r="D652" s="25" t="str">
        <f>VLOOKUP(A652,'Flybase batch'!$A:$E,2,FALSE)</f>
        <v>-</v>
      </c>
      <c r="E652" s="25">
        <f>COUNTIF('Genes Expressed in larvae only'!A:A,Table3[[#This Row],[gene]])</f>
        <v>0</v>
      </c>
      <c r="F652" s="35" t="str">
        <f>VLOOKUP(A652,'Flybase batch'!$A:$E,3,FALSE)</f>
        <v>glycerol metabolic process lipid metabolic process</v>
      </c>
      <c r="G652" s="35" t="str">
        <f>VLOOKUP(A652,'Flybase batch'!$A:$E,4,FALSE)</f>
        <v>-</v>
      </c>
      <c r="H652" s="35" t="s">
        <v>13563</v>
      </c>
      <c r="I652" s="35" t="s">
        <v>15330</v>
      </c>
      <c r="J652" s="35" t="s">
        <v>9</v>
      </c>
      <c r="K652" s="30" t="str">
        <f>VLOOKUP(A652,'SignalP unique values'!A:D,2,FALSE)</f>
        <v>N</v>
      </c>
      <c r="L652" s="30" t="str">
        <f>VLOOKUP(A652,'SignalP unique values'!A:D,3,FALSE)</f>
        <v>-</v>
      </c>
      <c r="M652" s="30" t="str">
        <f>VLOOKUP(A652,'SignalP unique values'!A:D,4,FALSE)</f>
        <v>-</v>
      </c>
      <c r="N652" s="26" t="s">
        <v>6335</v>
      </c>
      <c r="O652" s="28">
        <v>-1</v>
      </c>
      <c r="P652" s="28">
        <v>-1</v>
      </c>
      <c r="Q652" s="28">
        <v>-1</v>
      </c>
      <c r="R652" s="28">
        <v>-1</v>
      </c>
      <c r="S652" s="28">
        <v>-1</v>
      </c>
      <c r="T652" s="28">
        <v>-1</v>
      </c>
      <c r="U652" s="28">
        <v>-1</v>
      </c>
      <c r="V652" s="27">
        <v>1</v>
      </c>
      <c r="W652" s="28">
        <v>-1</v>
      </c>
      <c r="X652" s="28">
        <v>-1</v>
      </c>
      <c r="Y652" s="25">
        <v>0</v>
      </c>
      <c r="Z652" s="28">
        <v>-1</v>
      </c>
      <c r="AA652" s="28">
        <v>-1</v>
      </c>
      <c r="AB652" s="28">
        <v>-1</v>
      </c>
      <c r="AC652" s="25" t="s">
        <v>10468</v>
      </c>
      <c r="AD652" s="28" t="s">
        <v>6793</v>
      </c>
      <c r="AE652" s="28" t="s">
        <v>10469</v>
      </c>
      <c r="AF652" s="28" t="s">
        <v>6727</v>
      </c>
      <c r="AG652" s="28" t="s">
        <v>10337</v>
      </c>
      <c r="AH652" s="28" t="s">
        <v>6543</v>
      </c>
      <c r="AI652" s="28" t="s">
        <v>8356</v>
      </c>
      <c r="AJ652" s="28" t="s">
        <v>7906</v>
      </c>
      <c r="AK652" s="27" t="s">
        <v>10470</v>
      </c>
      <c r="AL652" s="28" t="s">
        <v>10471</v>
      </c>
      <c r="AM652" s="28" t="s">
        <v>6453</v>
      </c>
      <c r="AN652" s="25" t="s">
        <v>10472</v>
      </c>
      <c r="AO652" s="28" t="s">
        <v>10473</v>
      </c>
      <c r="AP652" s="28" t="s">
        <v>8237</v>
      </c>
      <c r="AQ652" s="28" t="s">
        <v>9058</v>
      </c>
    </row>
    <row r="653" spans="1:43" ht="13.5" customHeight="1">
      <c r="A653" s="25" t="s">
        <v>433</v>
      </c>
      <c r="B653" s="26" t="str">
        <f>HYPERLINK("http://flybase.org/reports/"&amp;VLOOKUP(Table3[[#This Row],[gene]],'Flybqse ID for link'!A:B,2,FALSE)&amp;".html",Table3[[#This Row],[gene]])</f>
        <v>CG17292</v>
      </c>
      <c r="C653" s="25">
        <v>5</v>
      </c>
      <c r="D653" s="25" t="str">
        <f>VLOOKUP(A653,'Flybase batch'!$A:$E,2,FALSE)</f>
        <v>-</v>
      </c>
      <c r="E653" s="25">
        <f>COUNTIF('Genes Expressed in larvae only'!A:A,Table3[[#This Row],[gene]])</f>
        <v>0</v>
      </c>
      <c r="F653" s="35" t="str">
        <f>VLOOKUP(A653,'Flybase batch'!$A:$E,3,FALSE)</f>
        <v>lipid metabolic process</v>
      </c>
      <c r="G653" s="35" t="str">
        <f>VLOOKUP(A653,'Flybase batch'!$A:$E,4,FALSE)</f>
        <v>-</v>
      </c>
      <c r="H653" s="35" t="s">
        <v>13541</v>
      </c>
      <c r="I653" s="35" t="s">
        <v>15323</v>
      </c>
      <c r="J653" s="35" t="s">
        <v>9</v>
      </c>
      <c r="K653" s="30" t="str">
        <f>VLOOKUP(A653,'SignalP unique values'!A:D,2,FALSE)</f>
        <v>N</v>
      </c>
      <c r="L653" s="30" t="str">
        <f>VLOOKUP(A653,'SignalP unique values'!A:D,3,FALSE)</f>
        <v>-</v>
      </c>
      <c r="M653" s="30" t="str">
        <f>VLOOKUP(A653,'SignalP unique values'!A:D,4,FALSE)</f>
        <v>-</v>
      </c>
      <c r="N653" s="26" t="s">
        <v>5949</v>
      </c>
      <c r="O653" s="28">
        <v>-1</v>
      </c>
      <c r="P653" s="28">
        <v>-1</v>
      </c>
      <c r="Q653" s="27">
        <v>1</v>
      </c>
      <c r="R653" s="27">
        <v>1</v>
      </c>
      <c r="S653" s="25">
        <v>0</v>
      </c>
      <c r="T653" s="25">
        <v>0</v>
      </c>
      <c r="U653" s="27">
        <v>1</v>
      </c>
      <c r="V653" s="28">
        <v>-1</v>
      </c>
      <c r="W653" s="28">
        <v>-1</v>
      </c>
      <c r="X653" s="28">
        <v>-1</v>
      </c>
      <c r="Y653" s="27">
        <v>1</v>
      </c>
      <c r="Z653" s="28">
        <v>-1</v>
      </c>
      <c r="AA653" s="27">
        <v>1</v>
      </c>
      <c r="AB653" s="28">
        <v>-1</v>
      </c>
      <c r="AC653" s="25" t="s">
        <v>8691</v>
      </c>
      <c r="AD653" s="28" t="s">
        <v>8692</v>
      </c>
      <c r="AE653" s="28" t="s">
        <v>8693</v>
      </c>
      <c r="AF653" s="27" t="s">
        <v>8694</v>
      </c>
      <c r="AG653" s="27" t="s">
        <v>8695</v>
      </c>
      <c r="AH653" s="25" t="s">
        <v>8696</v>
      </c>
      <c r="AI653" s="25" t="s">
        <v>8697</v>
      </c>
      <c r="AJ653" s="27" t="s">
        <v>8698</v>
      </c>
      <c r="AK653" s="28" t="s">
        <v>8699</v>
      </c>
      <c r="AL653" s="28" t="s">
        <v>8700</v>
      </c>
      <c r="AM653" s="28" t="s">
        <v>8701</v>
      </c>
      <c r="AN653" s="27" t="s">
        <v>8702</v>
      </c>
      <c r="AO653" s="28" t="s">
        <v>8703</v>
      </c>
      <c r="AP653" s="27" t="s">
        <v>8704</v>
      </c>
      <c r="AQ653" s="28" t="s">
        <v>8705</v>
      </c>
    </row>
    <row r="654" spans="1:43" ht="13.5" customHeight="1">
      <c r="A654" s="25" t="s">
        <v>745</v>
      </c>
      <c r="B654" s="26" t="str">
        <f>HYPERLINK("http://flybase.org/reports/"&amp;VLOOKUP(Table3[[#This Row],[gene]],'Flybqse ID for link'!A:B,2,FALSE)&amp;".html",Table3[[#This Row],[gene]])</f>
        <v>CG7863</v>
      </c>
      <c r="C654" s="25">
        <v>5</v>
      </c>
      <c r="D654" s="25" t="str">
        <f>VLOOKUP(A654,'Flybase batch'!$A:$E,2,FALSE)</f>
        <v>dream</v>
      </c>
      <c r="E654" s="25">
        <f>COUNTIF('Genes Expressed in larvae only'!A:A,Table3[[#This Row],[gene]])</f>
        <v>0</v>
      </c>
      <c r="F654" s="35" t="str">
        <f>VLOOKUP(A654,'Flybase batch'!$A:$E,3,FALSE)</f>
        <v>programmed cell death positive regulation of compound eye retinal cell programmed cell death salivary gland histolysis programmed cell death nurse cell apoptotic process proteolysis</v>
      </c>
      <c r="G654" s="35" t="str">
        <f>VLOOKUP(A654,'Flybase batch'!$A:$E,4,FALSE)</f>
        <v>cytoplasm</v>
      </c>
      <c r="H654" s="35" t="s">
        <v>13591</v>
      </c>
      <c r="I654" s="35" t="e">
        <v>#N/A</v>
      </c>
      <c r="J654" s="35" t="s">
        <v>9</v>
      </c>
      <c r="K654" s="30" t="str">
        <f>VLOOKUP(A654,'SignalP unique values'!A:D,2,FALSE)</f>
        <v>N</v>
      </c>
      <c r="L654" s="30" t="str">
        <f>VLOOKUP(A654,'SignalP unique values'!A:D,3,FALSE)</f>
        <v>-</v>
      </c>
      <c r="M654" s="30" t="str">
        <f>VLOOKUP(A654,'SignalP unique values'!A:D,4,FALSE)</f>
        <v>-</v>
      </c>
      <c r="N654" s="26" t="s">
        <v>6089</v>
      </c>
      <c r="O654" s="28">
        <v>-1</v>
      </c>
      <c r="P654" s="28">
        <v>-1</v>
      </c>
      <c r="Q654" s="28">
        <v>-1</v>
      </c>
      <c r="R654" s="27">
        <v>1</v>
      </c>
      <c r="S654" s="27">
        <v>1</v>
      </c>
      <c r="T654" s="27">
        <v>1</v>
      </c>
      <c r="U654" s="27">
        <v>1</v>
      </c>
      <c r="V654" s="28">
        <v>-1</v>
      </c>
      <c r="W654" s="25">
        <v>0</v>
      </c>
      <c r="X654" s="27">
        <v>1</v>
      </c>
      <c r="Y654" s="27">
        <v>1</v>
      </c>
      <c r="Z654" s="28">
        <v>-1</v>
      </c>
      <c r="AA654" s="28">
        <v>-1</v>
      </c>
      <c r="AB654" s="28">
        <v>-1</v>
      </c>
      <c r="AC654" s="25" t="s">
        <v>12316</v>
      </c>
      <c r="AD654" s="28" t="s">
        <v>7095</v>
      </c>
      <c r="AE654" s="28" t="s">
        <v>12317</v>
      </c>
      <c r="AF654" s="28" t="s">
        <v>7773</v>
      </c>
      <c r="AG654" s="27" t="s">
        <v>12318</v>
      </c>
      <c r="AH654" s="27" t="s">
        <v>12319</v>
      </c>
      <c r="AI654" s="27" t="s">
        <v>12320</v>
      </c>
      <c r="AJ654" s="27" t="s">
        <v>12321</v>
      </c>
      <c r="AK654" s="28" t="s">
        <v>10871</v>
      </c>
      <c r="AL654" s="25" t="s">
        <v>12322</v>
      </c>
      <c r="AM654" s="27" t="s">
        <v>12323</v>
      </c>
      <c r="AN654" s="27" t="s">
        <v>12324</v>
      </c>
      <c r="AO654" s="28" t="s">
        <v>6969</v>
      </c>
      <c r="AP654" s="28" t="s">
        <v>11343</v>
      </c>
      <c r="AQ654" s="28" t="s">
        <v>12325</v>
      </c>
    </row>
    <row r="655" spans="1:43" ht="13.5" customHeight="1">
      <c r="A655" s="25" t="s">
        <v>1495</v>
      </c>
      <c r="B655" s="26" t="str">
        <f>HYPERLINK("http://flybase.org/reports/"&amp;VLOOKUP(Table3[[#This Row],[gene]],'Flybqse ID for link'!A:B,2,FALSE)&amp;".html",Table3[[#This Row],[gene]])</f>
        <v>CG8798</v>
      </c>
      <c r="C655" s="25">
        <v>5</v>
      </c>
      <c r="D655" s="25" t="str">
        <f>VLOOKUP(A655,'Flybase batch'!$A:$E,2,FALSE)</f>
        <v>Lon protease</v>
      </c>
      <c r="E655" s="25">
        <f>COUNTIF('Genes Expressed in larvae only'!A:A,Table3[[#This Row],[gene]])</f>
        <v>0</v>
      </c>
      <c r="F655" s="35" t="str">
        <f>VLOOKUP(A655,'Flybase batch'!$A:$E,3,FALSE)</f>
        <v>mitochondrion organization proteolysis</v>
      </c>
      <c r="G655" s="35" t="str">
        <f>VLOOKUP(A655,'Flybase batch'!$A:$E,4,FALSE)</f>
        <v>mitochondrial matrix mitochondrion</v>
      </c>
      <c r="H655" s="35" t="s">
        <v>13725</v>
      </c>
      <c r="I655" s="35" t="e">
        <v>#N/A</v>
      </c>
      <c r="J655" s="35" t="s">
        <v>9</v>
      </c>
      <c r="K655" s="30" t="str">
        <f>VLOOKUP(A655,'SignalP unique values'!A:D,2,FALSE)</f>
        <v>N</v>
      </c>
      <c r="L655" s="30" t="str">
        <f>VLOOKUP(A655,'SignalP unique values'!A:D,3,FALSE)</f>
        <v>-</v>
      </c>
      <c r="M655" s="30" t="str">
        <f>VLOOKUP(A655,'SignalP unique values'!A:D,4,FALSE)</f>
        <v>-</v>
      </c>
      <c r="N655" s="26" t="s">
        <v>5952</v>
      </c>
      <c r="O655" s="27">
        <v>1</v>
      </c>
      <c r="P655" s="27">
        <v>1</v>
      </c>
      <c r="Q655" s="27">
        <v>1</v>
      </c>
      <c r="R655" s="27">
        <v>1</v>
      </c>
      <c r="S655" s="27">
        <v>1</v>
      </c>
      <c r="T655" s="27">
        <v>1</v>
      </c>
      <c r="U655" s="27">
        <v>1</v>
      </c>
      <c r="V655" s="28">
        <v>-1</v>
      </c>
      <c r="W655" s="25">
        <v>0</v>
      </c>
      <c r="X655" s="27">
        <v>1</v>
      </c>
      <c r="Y655" s="25">
        <v>0</v>
      </c>
      <c r="Z655" s="27">
        <v>1</v>
      </c>
      <c r="AA655" s="27">
        <v>1</v>
      </c>
      <c r="AB655" s="27">
        <v>1</v>
      </c>
      <c r="AC655" s="25" t="s">
        <v>12646</v>
      </c>
      <c r="AD655" s="27" t="s">
        <v>12647</v>
      </c>
      <c r="AE655" s="27" t="s">
        <v>12648</v>
      </c>
      <c r="AF655" s="27" t="s">
        <v>12649</v>
      </c>
      <c r="AG655" s="27" t="s">
        <v>12650</v>
      </c>
      <c r="AH655" s="27" t="s">
        <v>12651</v>
      </c>
      <c r="AI655" s="27" t="s">
        <v>12652</v>
      </c>
      <c r="AJ655" s="27" t="s">
        <v>12653</v>
      </c>
      <c r="AK655" s="28" t="s">
        <v>12654</v>
      </c>
      <c r="AL655" s="25" t="s">
        <v>12655</v>
      </c>
      <c r="AM655" s="27" t="s">
        <v>12656</v>
      </c>
      <c r="AN655" s="25" t="s">
        <v>12657</v>
      </c>
      <c r="AO655" s="27" t="s">
        <v>12658</v>
      </c>
      <c r="AP655" s="27" t="s">
        <v>12659</v>
      </c>
      <c r="AQ655" s="27" t="s">
        <v>12660</v>
      </c>
    </row>
    <row r="656" spans="1:43" ht="13.5" customHeight="1">
      <c r="A656" s="25" t="s">
        <v>497</v>
      </c>
      <c r="B656" s="26" t="str">
        <f>HYPERLINK("http://flybase.org/reports/"&amp;VLOOKUP(Table3[[#This Row],[gene]],'Flybqse ID for link'!A:B,2,FALSE)&amp;".html",Table3[[#This Row],[gene]])</f>
        <v>CG14516</v>
      </c>
      <c r="C656" s="25">
        <v>5</v>
      </c>
      <c r="D656" s="25" t="str">
        <f>VLOOKUP(A656,'Flybase batch'!$A:$E,2,FALSE)</f>
        <v>-</v>
      </c>
      <c r="E656" s="25">
        <f>COUNTIF('Genes Expressed in larvae only'!A:A,Table3[[#This Row],[gene]])</f>
        <v>0</v>
      </c>
      <c r="F656" s="35" t="str">
        <f>VLOOKUP(A656,'Flybase batch'!$A:$E,3,FALSE)</f>
        <v>proteolysis</v>
      </c>
      <c r="G656" s="35" t="str">
        <f>VLOOKUP(A656,'Flybase batch'!$A:$E,4,FALSE)</f>
        <v>-</v>
      </c>
      <c r="H656" s="35" t="s">
        <v>13571</v>
      </c>
      <c r="I656" s="35" t="s">
        <v>15310</v>
      </c>
      <c r="J656" s="35" t="s">
        <v>9</v>
      </c>
      <c r="K656" s="30" t="str">
        <f>VLOOKUP(A656,'SignalP unique values'!A:D,2,FALSE)</f>
        <v>N</v>
      </c>
      <c r="L656" s="30" t="str">
        <f>VLOOKUP(A656,'SignalP unique values'!A:D,3,FALSE)</f>
        <v>-</v>
      </c>
      <c r="M656" s="30" t="str">
        <f>VLOOKUP(A656,'SignalP unique values'!A:D,4,FALSE)</f>
        <v>-</v>
      </c>
      <c r="N656" s="26" t="s">
        <v>6137</v>
      </c>
      <c r="O656" s="28">
        <v>-1</v>
      </c>
      <c r="P656" s="28">
        <v>-1</v>
      </c>
      <c r="Q656" s="28">
        <v>-1</v>
      </c>
      <c r="R656" s="28">
        <v>-1</v>
      </c>
      <c r="S656" s="28">
        <v>-1</v>
      </c>
      <c r="T656" s="28">
        <v>-1</v>
      </c>
      <c r="U656" s="27">
        <v>1</v>
      </c>
      <c r="V656" s="28">
        <v>-1</v>
      </c>
      <c r="W656" s="28">
        <v>-1</v>
      </c>
      <c r="X656" s="28">
        <v>-1</v>
      </c>
      <c r="Y656" s="28">
        <v>-1</v>
      </c>
      <c r="Z656" s="28">
        <v>-1</v>
      </c>
      <c r="AA656" s="28">
        <v>-1</v>
      </c>
      <c r="AB656" s="28">
        <v>-1</v>
      </c>
      <c r="AC656" s="25" t="s">
        <v>8000</v>
      </c>
      <c r="AD656" s="28" t="s">
        <v>8001</v>
      </c>
      <c r="AE656" s="28" t="s">
        <v>8002</v>
      </c>
      <c r="AF656" s="28" t="s">
        <v>8003</v>
      </c>
      <c r="AG656" s="28" t="s">
        <v>8004</v>
      </c>
      <c r="AH656" s="28" t="s">
        <v>8005</v>
      </c>
      <c r="AI656" s="28" t="s">
        <v>8006</v>
      </c>
      <c r="AJ656" s="27" t="s">
        <v>8007</v>
      </c>
      <c r="AK656" s="28" t="s">
        <v>7244</v>
      </c>
      <c r="AL656" s="28" t="s">
        <v>8008</v>
      </c>
      <c r="AM656" s="28" t="s">
        <v>6518</v>
      </c>
      <c r="AN656" s="28" t="s">
        <v>8009</v>
      </c>
      <c r="AO656" s="28" t="s">
        <v>8010</v>
      </c>
      <c r="AP656" s="28" t="s">
        <v>8011</v>
      </c>
      <c r="AQ656" s="28" t="s">
        <v>8012</v>
      </c>
    </row>
    <row r="657" spans="1:43" ht="13.5" customHeight="1">
      <c r="A657" s="25" t="s">
        <v>278</v>
      </c>
      <c r="B657" s="26" t="str">
        <f>HYPERLINK("http://flybase.org/reports/"&amp;VLOOKUP(Table3[[#This Row],[gene]],'Flybqse ID for link'!A:B,2,FALSE)&amp;".html",Table3[[#This Row],[gene]])</f>
        <v>CG34127</v>
      </c>
      <c r="C657" s="25">
        <v>5</v>
      </c>
      <c r="D657" s="25" t="str">
        <f>VLOOKUP(A657,'Flybase batch'!$A:$E,2,FALSE)</f>
        <v>-</v>
      </c>
      <c r="E657" s="25">
        <f>COUNTIF('Genes Expressed in larvae only'!A:A,Table3[[#This Row],[gene]])</f>
        <v>0</v>
      </c>
      <c r="F657" s="35" t="str">
        <f>VLOOKUP(A657,'Flybase batch'!$A:$E,3,FALSE)</f>
        <v>phagocytosis, engulfment neurogenesis</v>
      </c>
      <c r="G657" s="35" t="str">
        <f>VLOOKUP(A657,'Flybase batch'!$A:$E,4,FALSE)</f>
        <v>-</v>
      </c>
      <c r="H657" s="35" t="s">
        <v>13581</v>
      </c>
      <c r="I657" s="35" t="s">
        <v>15316</v>
      </c>
      <c r="J657" s="35" t="s">
        <v>9</v>
      </c>
      <c r="K657" s="30" t="str">
        <f>VLOOKUP(A657,'SignalP unique values'!A:D,2,FALSE)</f>
        <v>N</v>
      </c>
      <c r="L657" s="30" t="str">
        <f>VLOOKUP(A657,'SignalP unique values'!A:D,3,FALSE)</f>
        <v>-</v>
      </c>
      <c r="M657" s="30" t="str">
        <f>VLOOKUP(A657,'SignalP unique values'!A:D,4,FALSE)</f>
        <v>-</v>
      </c>
      <c r="N657" s="26" t="s">
        <v>5830</v>
      </c>
      <c r="O657" s="27">
        <v>1</v>
      </c>
      <c r="P657" s="25">
        <v>0</v>
      </c>
      <c r="Q657" s="25">
        <v>0</v>
      </c>
      <c r="R657" s="27">
        <v>1</v>
      </c>
      <c r="S657" s="27">
        <v>1</v>
      </c>
      <c r="T657" s="25">
        <v>0</v>
      </c>
      <c r="U657" s="25">
        <v>0</v>
      </c>
      <c r="V657" s="25">
        <v>0</v>
      </c>
      <c r="W657" s="25">
        <v>0</v>
      </c>
      <c r="X657" s="25">
        <v>0</v>
      </c>
      <c r="Y657" s="25">
        <v>0</v>
      </c>
      <c r="Z657" s="25">
        <v>0</v>
      </c>
      <c r="AA657" s="25">
        <v>0</v>
      </c>
      <c r="AB657" s="27">
        <v>1</v>
      </c>
      <c r="AC657" s="25" t="s">
        <v>8232</v>
      </c>
      <c r="AD657" s="27" t="s">
        <v>10245</v>
      </c>
      <c r="AE657" s="25" t="s">
        <v>8077</v>
      </c>
      <c r="AF657" s="25" t="s">
        <v>10246</v>
      </c>
      <c r="AG657" s="27" t="s">
        <v>10247</v>
      </c>
      <c r="AH657" s="27" t="s">
        <v>10248</v>
      </c>
      <c r="AI657" s="25" t="s">
        <v>10249</v>
      </c>
      <c r="AJ657" s="25" t="s">
        <v>7128</v>
      </c>
      <c r="AK657" s="25" t="s">
        <v>7129</v>
      </c>
      <c r="AL657" s="25" t="s">
        <v>7118</v>
      </c>
      <c r="AM657" s="25" t="s">
        <v>7742</v>
      </c>
      <c r="AN657" s="25" t="s">
        <v>10250</v>
      </c>
      <c r="AO657" s="25" t="s">
        <v>10251</v>
      </c>
      <c r="AP657" s="25" t="s">
        <v>9135</v>
      </c>
      <c r="AQ657" s="27" t="s">
        <v>10252</v>
      </c>
    </row>
    <row r="658" spans="1:43" ht="13.5" customHeight="1">
      <c r="A658" s="25" t="s">
        <v>1333</v>
      </c>
      <c r="B658" s="26" t="str">
        <f>HYPERLINK("http://flybase.org/reports/"&amp;VLOOKUP(Table3[[#This Row],[gene]],'Flybqse ID for link'!A:B,2,FALSE)&amp;".html",Table3[[#This Row],[gene]])</f>
        <v>CG33459</v>
      </c>
      <c r="C658" s="25">
        <v>5</v>
      </c>
      <c r="D658" s="25" t="str">
        <f>VLOOKUP(A658,'Flybase batch'!$A:$E,2,FALSE)</f>
        <v>-</v>
      </c>
      <c r="E658" s="25">
        <f>COUNTIF('Genes Expressed in larvae only'!A:A,Table3[[#This Row],[gene]])</f>
        <v>0</v>
      </c>
      <c r="F658" s="35" t="str">
        <f>VLOOKUP(A658,'Flybase batch'!$A:$E,3,FALSE)</f>
        <v>proteolysis</v>
      </c>
      <c r="G658" s="35" t="str">
        <f>VLOOKUP(A658,'Flybase batch'!$A:$E,4,FALSE)</f>
        <v>-</v>
      </c>
      <c r="H658" s="35" t="s">
        <v>13530</v>
      </c>
      <c r="I658" s="35" t="s">
        <v>15321</v>
      </c>
      <c r="J658" s="35" t="s">
        <v>9</v>
      </c>
      <c r="K658" s="30" t="str">
        <f>VLOOKUP(A658,'SignalP unique values'!A:D,2,FALSE)</f>
        <v>N</v>
      </c>
      <c r="L658" s="30" t="str">
        <f>VLOOKUP(A658,'SignalP unique values'!A:D,3,FALSE)</f>
        <v>-</v>
      </c>
      <c r="M658" s="30" t="str">
        <f>VLOOKUP(A658,'SignalP unique values'!A:D,4,FALSE)</f>
        <v>-</v>
      </c>
      <c r="N658" s="26" t="s">
        <v>6359</v>
      </c>
      <c r="O658" s="25">
        <v>0</v>
      </c>
      <c r="P658" s="25">
        <v>0</v>
      </c>
      <c r="Q658" s="25">
        <v>0</v>
      </c>
      <c r="R658" s="25">
        <v>0</v>
      </c>
      <c r="S658" s="25">
        <v>0</v>
      </c>
      <c r="T658" s="27">
        <v>1</v>
      </c>
      <c r="U658" s="25">
        <v>0</v>
      </c>
      <c r="V658" s="25">
        <v>0</v>
      </c>
      <c r="W658" s="25">
        <v>0</v>
      </c>
      <c r="X658" s="27">
        <v>1</v>
      </c>
      <c r="Y658" s="27">
        <v>1</v>
      </c>
      <c r="Z658" s="25">
        <v>0</v>
      </c>
      <c r="AA658" s="25">
        <v>0</v>
      </c>
      <c r="AB658" s="25">
        <v>0</v>
      </c>
      <c r="AC658" s="25" t="s">
        <v>7650</v>
      </c>
      <c r="AD658" s="25" t="s">
        <v>6593</v>
      </c>
      <c r="AE658" s="25" t="s">
        <v>7058</v>
      </c>
      <c r="AF658" s="25" t="s">
        <v>10189</v>
      </c>
      <c r="AG658" s="25" t="s">
        <v>7597</v>
      </c>
      <c r="AH658" s="25" t="s">
        <v>6575</v>
      </c>
      <c r="AI658" s="27" t="s">
        <v>10190</v>
      </c>
      <c r="AJ658" s="25" t="s">
        <v>9620</v>
      </c>
      <c r="AK658" s="25" t="s">
        <v>10191</v>
      </c>
      <c r="AL658" s="25" t="s">
        <v>6841</v>
      </c>
      <c r="AM658" s="27" t="s">
        <v>10192</v>
      </c>
      <c r="AN658" s="27" t="s">
        <v>10193</v>
      </c>
      <c r="AO658" s="25" t="s">
        <v>7416</v>
      </c>
      <c r="AP658" s="25" t="s">
        <v>7196</v>
      </c>
      <c r="AQ658" s="25" t="s">
        <v>10194</v>
      </c>
    </row>
    <row r="659" spans="1:43" ht="13.5" customHeight="1">
      <c r="A659" s="25" t="s">
        <v>67</v>
      </c>
      <c r="B659" s="26" t="str">
        <f>HYPERLINK("http://flybase.org/reports/"&amp;VLOOKUP(Table3[[#This Row],[gene]],'Flybqse ID for link'!A:B,2,FALSE)&amp;".html",Table3[[#This Row],[gene]])</f>
        <v>CG3044</v>
      </c>
      <c r="C659" s="25">
        <v>5</v>
      </c>
      <c r="D659" s="25" t="str">
        <f>VLOOKUP(A659,'Flybase batch'!$A:$E,2,FALSE)</f>
        <v>Cht11</v>
      </c>
      <c r="E659" s="25">
        <f>COUNTIF('Genes Expressed in larvae only'!A:A,Table3[[#This Row],[gene]])</f>
        <v>0</v>
      </c>
      <c r="F659" s="35" t="str">
        <f>VLOOKUP(A659,'Flybase batch'!$A:$E,3,FALSE)</f>
        <v>chitin catabolic process carbohydrate metabolic process</v>
      </c>
      <c r="G659" s="35" t="str">
        <f>VLOOKUP(A659,'Flybase batch'!$A:$E,4,FALSE)</f>
        <v>-</v>
      </c>
      <c r="H659" s="35" t="s">
        <v>13630</v>
      </c>
      <c r="I659" s="35" t="s">
        <v>15318</v>
      </c>
      <c r="J659" s="35" t="s">
        <v>9</v>
      </c>
      <c r="K659" s="30" t="str">
        <f>VLOOKUP(A659,'SignalP unique values'!A:D,2,FALSE)</f>
        <v>N</v>
      </c>
      <c r="L659" s="30" t="str">
        <f>VLOOKUP(A659,'SignalP unique values'!A:D,3,FALSE)</f>
        <v>-</v>
      </c>
      <c r="M659" s="30" t="str">
        <f>VLOOKUP(A659,'SignalP unique values'!A:D,4,FALSE)</f>
        <v>-</v>
      </c>
      <c r="N659" s="26" t="s">
        <v>5999</v>
      </c>
      <c r="O659" s="25">
        <v>0</v>
      </c>
      <c r="P659" s="25">
        <v>0</v>
      </c>
      <c r="Q659" s="25">
        <v>0</v>
      </c>
      <c r="R659" s="27">
        <v>1</v>
      </c>
      <c r="S659" s="25">
        <v>0</v>
      </c>
      <c r="T659" s="27">
        <v>1</v>
      </c>
      <c r="U659" s="27">
        <v>1</v>
      </c>
      <c r="V659" s="28">
        <v>-1</v>
      </c>
      <c r="W659" s="25">
        <v>0</v>
      </c>
      <c r="X659" s="27">
        <v>1</v>
      </c>
      <c r="Y659" s="27">
        <v>1</v>
      </c>
      <c r="Z659" s="27">
        <v>1</v>
      </c>
      <c r="AA659" s="25">
        <v>0</v>
      </c>
      <c r="AB659" s="25">
        <v>0</v>
      </c>
      <c r="AC659" s="25" t="s">
        <v>9384</v>
      </c>
      <c r="AD659" s="25" t="s">
        <v>9385</v>
      </c>
      <c r="AE659" s="25" t="s">
        <v>9386</v>
      </c>
      <c r="AF659" s="25" t="s">
        <v>9387</v>
      </c>
      <c r="AG659" s="27" t="s">
        <v>9388</v>
      </c>
      <c r="AH659" s="25" t="s">
        <v>9389</v>
      </c>
      <c r="AI659" s="27" t="s">
        <v>9390</v>
      </c>
      <c r="AJ659" s="27" t="s">
        <v>9391</v>
      </c>
      <c r="AK659" s="28" t="s">
        <v>9392</v>
      </c>
      <c r="AL659" s="25" t="s">
        <v>9393</v>
      </c>
      <c r="AM659" s="27" t="s">
        <v>9394</v>
      </c>
      <c r="AN659" s="27" t="s">
        <v>9395</v>
      </c>
      <c r="AO659" s="27" t="s">
        <v>9396</v>
      </c>
      <c r="AP659" s="25" t="s">
        <v>9397</v>
      </c>
      <c r="AQ659" s="25" t="s">
        <v>9398</v>
      </c>
    </row>
    <row r="660" spans="1:43" ht="13.5" customHeight="1">
      <c r="A660" s="25" t="s">
        <v>1399</v>
      </c>
      <c r="B660" s="26" t="str">
        <f>HYPERLINK("http://flybase.org/reports/"&amp;VLOOKUP(Table3[[#This Row],[gene]],'Flybqse ID for link'!A:B,2,FALSE)&amp;".html",Table3[[#This Row],[gene]])</f>
        <v>CG5045</v>
      </c>
      <c r="C660" s="25">
        <v>5</v>
      </c>
      <c r="D660" s="25" t="str">
        <f>VLOOKUP(A660,'Flybase batch'!$A:$E,2,FALSE)</f>
        <v>-</v>
      </c>
      <c r="E660" s="25">
        <f>COUNTIF('Genes Expressed in larvae only'!A:A,Table3[[#This Row],[gene]])</f>
        <v>0</v>
      </c>
      <c r="F660" s="35" t="str">
        <f>VLOOKUP(A660,'Flybase batch'!$A:$E,3,FALSE)</f>
        <v>proteolysis</v>
      </c>
      <c r="G660" s="35" t="str">
        <f>VLOOKUP(A660,'Flybase batch'!$A:$E,4,FALSE)</f>
        <v>mitochondrion mitochondrion</v>
      </c>
      <c r="H660" s="35" t="s">
        <v>13530</v>
      </c>
      <c r="I660" s="35" t="s">
        <v>15321</v>
      </c>
      <c r="J660" s="35" t="s">
        <v>9</v>
      </c>
      <c r="K660" s="30" t="str">
        <f>VLOOKUP(A660,'SignalP unique values'!A:D,2,FALSE)</f>
        <v>N</v>
      </c>
      <c r="L660" s="30" t="str">
        <f>VLOOKUP(A660,'SignalP unique values'!A:D,3,FALSE)</f>
        <v>-</v>
      </c>
      <c r="M660" s="30" t="str">
        <f>VLOOKUP(A660,'SignalP unique values'!A:D,4,FALSE)</f>
        <v>-</v>
      </c>
      <c r="N660" s="26" t="s">
        <v>6117</v>
      </c>
      <c r="O660" s="28">
        <v>-1</v>
      </c>
      <c r="P660" s="28">
        <v>-1</v>
      </c>
      <c r="Q660" s="25">
        <v>0</v>
      </c>
      <c r="R660" s="25">
        <v>0</v>
      </c>
      <c r="S660" s="25">
        <v>0</v>
      </c>
      <c r="T660" s="28">
        <v>-1</v>
      </c>
      <c r="U660" s="28">
        <v>-1</v>
      </c>
      <c r="V660" s="27">
        <v>1</v>
      </c>
      <c r="W660" s="25">
        <v>0</v>
      </c>
      <c r="X660" s="28">
        <v>-1</v>
      </c>
      <c r="Y660" s="25">
        <v>0</v>
      </c>
      <c r="Z660" s="28">
        <v>-1</v>
      </c>
      <c r="AA660" s="28">
        <v>-1</v>
      </c>
      <c r="AB660" s="25">
        <v>0</v>
      </c>
      <c r="AC660" s="25" t="s">
        <v>11119</v>
      </c>
      <c r="AD660" s="28" t="s">
        <v>11120</v>
      </c>
      <c r="AE660" s="28" t="s">
        <v>11121</v>
      </c>
      <c r="AF660" s="25" t="s">
        <v>11122</v>
      </c>
      <c r="AG660" s="25" t="s">
        <v>11123</v>
      </c>
      <c r="AH660" s="25" t="s">
        <v>11124</v>
      </c>
      <c r="AI660" s="28" t="s">
        <v>11125</v>
      </c>
      <c r="AJ660" s="28" t="s">
        <v>11126</v>
      </c>
      <c r="AK660" s="27" t="s">
        <v>11127</v>
      </c>
      <c r="AL660" s="25" t="s">
        <v>11128</v>
      </c>
      <c r="AM660" s="28" t="s">
        <v>11129</v>
      </c>
      <c r="AN660" s="25" t="s">
        <v>11130</v>
      </c>
      <c r="AO660" s="28" t="s">
        <v>11131</v>
      </c>
      <c r="AP660" s="28" t="s">
        <v>11132</v>
      </c>
      <c r="AQ660" s="25" t="s">
        <v>11133</v>
      </c>
    </row>
    <row r="661" spans="1:43" ht="13.5" customHeight="1">
      <c r="A661" s="25" t="s">
        <v>292</v>
      </c>
      <c r="B661" s="26" t="str">
        <f>HYPERLINK("http://flybase.org/reports/"&amp;VLOOKUP(Table3[[#This Row],[gene]],'Flybqse ID for link'!A:B,2,FALSE)&amp;".html",Table3[[#This Row],[gene]])</f>
        <v>CG4390</v>
      </c>
      <c r="C661" s="25">
        <v>5</v>
      </c>
      <c r="D661" s="25" t="str">
        <f>VLOOKUP(A661,'Flybase batch'!$A:$E,2,FALSE)</f>
        <v>-</v>
      </c>
      <c r="E661" s="25">
        <f>COUNTIF('Genes Expressed in larvae only'!A:A,Table3[[#This Row],[gene]])</f>
        <v>0</v>
      </c>
      <c r="F661" s="35" t="str">
        <f>VLOOKUP(A661,'Flybase batch'!$A:$E,3,FALSE)</f>
        <v>formaldehyde catabolic process</v>
      </c>
      <c r="G661" s="35" t="str">
        <f>VLOOKUP(A661,'Flybase batch'!$A:$E,4,FALSE)</f>
        <v>-</v>
      </c>
      <c r="H661" s="35" t="s">
        <v>13667</v>
      </c>
      <c r="I661" s="35" t="e">
        <v>#N/A</v>
      </c>
      <c r="J661" s="35" t="s">
        <v>9</v>
      </c>
      <c r="K661" s="30" t="str">
        <f>VLOOKUP(A661,'SignalP unique values'!A:D,2,FALSE)</f>
        <v>N</v>
      </c>
      <c r="L661" s="30" t="str">
        <f>VLOOKUP(A661,'SignalP unique values'!A:D,3,FALSE)</f>
        <v>-</v>
      </c>
      <c r="M661" s="30" t="str">
        <f>VLOOKUP(A661,'SignalP unique values'!A:D,4,FALSE)</f>
        <v>-</v>
      </c>
      <c r="N661" s="26" t="s">
        <v>6352</v>
      </c>
      <c r="O661" s="28">
        <v>-1</v>
      </c>
      <c r="P661" s="28">
        <v>-1</v>
      </c>
      <c r="Q661" s="27">
        <v>1</v>
      </c>
      <c r="R661" s="27">
        <v>1</v>
      </c>
      <c r="S661" s="27">
        <v>1</v>
      </c>
      <c r="T661" s="25">
        <v>0</v>
      </c>
      <c r="U661" s="27">
        <v>1</v>
      </c>
      <c r="V661" s="27">
        <v>1</v>
      </c>
      <c r="W661" s="27">
        <v>1</v>
      </c>
      <c r="X661" s="27">
        <v>1</v>
      </c>
      <c r="Y661" s="27">
        <v>1</v>
      </c>
      <c r="Z661" s="28">
        <v>-1</v>
      </c>
      <c r="AA661" s="27">
        <v>1</v>
      </c>
      <c r="AB661" s="25">
        <v>0</v>
      </c>
      <c r="AC661" s="25" t="s">
        <v>10637</v>
      </c>
      <c r="AD661" s="28" t="s">
        <v>10638</v>
      </c>
      <c r="AE661" s="28" t="s">
        <v>10639</v>
      </c>
      <c r="AF661" s="27" t="s">
        <v>10640</v>
      </c>
      <c r="AG661" s="27" t="s">
        <v>10641</v>
      </c>
      <c r="AH661" s="27" t="s">
        <v>10642</v>
      </c>
      <c r="AI661" s="25" t="s">
        <v>10643</v>
      </c>
      <c r="AJ661" s="27" t="s">
        <v>10644</v>
      </c>
      <c r="AK661" s="27" t="s">
        <v>10645</v>
      </c>
      <c r="AL661" s="27" t="s">
        <v>10646</v>
      </c>
      <c r="AM661" s="27" t="s">
        <v>10647</v>
      </c>
      <c r="AN661" s="27" t="s">
        <v>10648</v>
      </c>
      <c r="AO661" s="28" t="s">
        <v>10649</v>
      </c>
      <c r="AP661" s="27" t="s">
        <v>10650</v>
      </c>
      <c r="AQ661" s="25" t="s">
        <v>10651</v>
      </c>
    </row>
    <row r="662" spans="1:43" ht="13.5" customHeight="1">
      <c r="A662" s="25" t="s">
        <v>655</v>
      </c>
      <c r="B662" s="26" t="str">
        <f>HYPERLINK("http://flybase.org/reports/"&amp;VLOOKUP(Table3[[#This Row],[gene]],'Flybqse ID for link'!A:B,2,FALSE)&amp;".html",Table3[[#This Row],[gene]])</f>
        <v>CG33935</v>
      </c>
      <c r="C662" s="25">
        <v>5</v>
      </c>
      <c r="D662" s="25" t="str">
        <f>VLOOKUP(A662,'Flybase batch'!$A:$E,2,FALSE)</f>
        <v>mei-217</v>
      </c>
      <c r="E662" s="25">
        <f>COUNTIF('Genes Expressed in larvae only'!A:A,Table3[[#This Row],[gene]])</f>
        <v>0</v>
      </c>
      <c r="F662" s="35" t="str">
        <f>VLOOKUP(A662,'Flybase batch'!$A:$E,3,FALSE)</f>
        <v>reciprocal meiotic recombination</v>
      </c>
      <c r="G662" s="35" t="str">
        <f>VLOOKUP(A662,'Flybase batch'!$A:$E,4,FALSE)</f>
        <v>-</v>
      </c>
      <c r="H662" s="35" t="s">
        <v>9</v>
      </c>
      <c r="I662" s="35" t="e">
        <v>#N/A</v>
      </c>
      <c r="J662" s="35" t="s">
        <v>9</v>
      </c>
      <c r="K662" s="30" t="str">
        <f>VLOOKUP(A662,'SignalP unique values'!A:D,2,FALSE)</f>
        <v>N</v>
      </c>
      <c r="L662" s="30" t="str">
        <f>VLOOKUP(A662,'SignalP unique values'!A:D,3,FALSE)</f>
        <v>-</v>
      </c>
      <c r="M662" s="30" t="str">
        <f>VLOOKUP(A662,'SignalP unique values'!A:D,4,FALSE)</f>
        <v>-</v>
      </c>
      <c r="N662" s="26" t="s">
        <v>5883</v>
      </c>
      <c r="O662" s="28">
        <v>-1</v>
      </c>
      <c r="P662" s="28">
        <v>-1</v>
      </c>
      <c r="Q662" s="28">
        <v>-1</v>
      </c>
      <c r="R662" s="28">
        <v>-1</v>
      </c>
      <c r="S662" s="28">
        <v>-1</v>
      </c>
      <c r="T662" s="28">
        <v>-1</v>
      </c>
      <c r="U662" s="27">
        <v>1</v>
      </c>
      <c r="V662" s="27">
        <v>1</v>
      </c>
      <c r="W662" s="28">
        <v>-1</v>
      </c>
      <c r="X662" s="28">
        <v>-1</v>
      </c>
      <c r="Y662" s="25">
        <v>0</v>
      </c>
      <c r="Z662" s="28">
        <v>-1</v>
      </c>
      <c r="AA662" s="28">
        <v>-1</v>
      </c>
      <c r="AB662" s="28">
        <v>-1</v>
      </c>
      <c r="AC662" s="25" t="s">
        <v>7141</v>
      </c>
      <c r="AD662" s="28" t="s">
        <v>10235</v>
      </c>
      <c r="AE662" s="28" t="s">
        <v>8089</v>
      </c>
      <c r="AF662" s="28" t="s">
        <v>10236</v>
      </c>
      <c r="AG662" s="28" t="s">
        <v>10237</v>
      </c>
      <c r="AH662" s="28" t="s">
        <v>7708</v>
      </c>
      <c r="AI662" s="28" t="s">
        <v>10238</v>
      </c>
      <c r="AJ662" s="27" t="s">
        <v>10239</v>
      </c>
      <c r="AK662" s="27" t="s">
        <v>10240</v>
      </c>
      <c r="AL662" s="28" t="s">
        <v>7244</v>
      </c>
      <c r="AM662" s="28" t="s">
        <v>6608</v>
      </c>
      <c r="AN662" s="25" t="s">
        <v>10241</v>
      </c>
      <c r="AO662" s="28" t="s">
        <v>9919</v>
      </c>
      <c r="AP662" s="28" t="s">
        <v>10242</v>
      </c>
      <c r="AQ662" s="28" t="s">
        <v>10243</v>
      </c>
    </row>
    <row r="663" spans="1:43" ht="13.5" customHeight="1">
      <c r="A663" s="25" t="s">
        <v>829</v>
      </c>
      <c r="B663" s="26" t="str">
        <f>HYPERLINK("http://flybase.org/reports/"&amp;VLOOKUP(Table3[[#This Row],[gene]],'Flybqse ID for link'!A:B,2,FALSE)&amp;".html",Table3[[#This Row],[gene]])</f>
        <v>CG3107</v>
      </c>
      <c r="C663" s="25">
        <v>5</v>
      </c>
      <c r="D663" s="25" t="str">
        <f>VLOOKUP(A663,'Flybase batch'!$A:$E,2,FALSE)</f>
        <v>-</v>
      </c>
      <c r="E663" s="25">
        <f>COUNTIF('Genes Expressed in larvae only'!A:A,Table3[[#This Row],[gene]])</f>
        <v>0</v>
      </c>
      <c r="F663" s="35" t="str">
        <f>VLOOKUP(A663,'Flybase batch'!$A:$E,3,FALSE)</f>
        <v>proteolysis</v>
      </c>
      <c r="G663" s="35" t="str">
        <f>VLOOKUP(A663,'Flybase batch'!$A:$E,4,FALSE)</f>
        <v>mitochondrial matrix</v>
      </c>
      <c r="H663" s="35" t="s">
        <v>13634</v>
      </c>
      <c r="I663" s="35" t="e">
        <v>#N/A</v>
      </c>
      <c r="J663" s="35" t="s">
        <v>9</v>
      </c>
      <c r="K663" s="30" t="str">
        <f>VLOOKUP(A663,'SignalP unique values'!A:D,2,FALSE)</f>
        <v>N</v>
      </c>
      <c r="L663" s="30" t="str">
        <f>VLOOKUP(A663,'SignalP unique values'!A:D,3,FALSE)</f>
        <v>-</v>
      </c>
      <c r="M663" s="30" t="str">
        <f>VLOOKUP(A663,'SignalP unique values'!A:D,4,FALSE)</f>
        <v>-</v>
      </c>
      <c r="N663" s="26" t="s">
        <v>6202</v>
      </c>
      <c r="O663" s="27">
        <v>1</v>
      </c>
      <c r="P663" s="25">
        <v>0</v>
      </c>
      <c r="Q663" s="27">
        <v>1</v>
      </c>
      <c r="R663" s="25">
        <v>0</v>
      </c>
      <c r="S663" s="25">
        <v>0</v>
      </c>
      <c r="T663" s="27">
        <v>1</v>
      </c>
      <c r="U663" s="27">
        <v>1</v>
      </c>
      <c r="V663" s="28">
        <v>-1</v>
      </c>
      <c r="W663" s="27">
        <v>1</v>
      </c>
      <c r="X663" s="27">
        <v>1</v>
      </c>
      <c r="Y663" s="27">
        <v>1</v>
      </c>
      <c r="Z663" s="27">
        <v>1</v>
      </c>
      <c r="AA663" s="28">
        <v>-1</v>
      </c>
      <c r="AB663" s="27">
        <v>1</v>
      </c>
      <c r="AC663" s="25" t="s">
        <v>9487</v>
      </c>
      <c r="AD663" s="27" t="s">
        <v>9488</v>
      </c>
      <c r="AE663" s="25" t="s">
        <v>9489</v>
      </c>
      <c r="AF663" s="27" t="s">
        <v>9490</v>
      </c>
      <c r="AG663" s="25" t="s">
        <v>9491</v>
      </c>
      <c r="AH663" s="25" t="s">
        <v>9492</v>
      </c>
      <c r="AI663" s="27" t="s">
        <v>9493</v>
      </c>
      <c r="AJ663" s="27" t="s">
        <v>9494</v>
      </c>
      <c r="AK663" s="28" t="s">
        <v>9495</v>
      </c>
      <c r="AL663" s="27" t="s">
        <v>9496</v>
      </c>
      <c r="AM663" s="27" t="s">
        <v>9497</v>
      </c>
      <c r="AN663" s="27" t="s">
        <v>9498</v>
      </c>
      <c r="AO663" s="27" t="s">
        <v>9499</v>
      </c>
      <c r="AP663" s="28" t="s">
        <v>9500</v>
      </c>
      <c r="AQ663" s="27" t="s">
        <v>9501</v>
      </c>
    </row>
    <row r="664" spans="1:43" ht="13.5" customHeight="1">
      <c r="A664" s="25" t="s">
        <v>357</v>
      </c>
      <c r="B664" s="26" t="str">
        <f>HYPERLINK("http://flybase.org/reports/"&amp;VLOOKUP(Table3[[#This Row],[gene]],'Flybqse ID for link'!A:B,2,FALSE)&amp;".html",Table3[[#This Row],[gene]])</f>
        <v>CG2212</v>
      </c>
      <c r="C664" s="25">
        <v>5</v>
      </c>
      <c r="D664" s="25" t="str">
        <f>VLOOKUP(A664,'Flybase batch'!$A:$E,2,FALSE)</f>
        <v>swiss cheese</v>
      </c>
      <c r="E664" s="25">
        <f>COUNTIF('Genes Expressed in larvae only'!A:A,Table3[[#This Row],[gene]])</f>
        <v>0</v>
      </c>
      <c r="F664" s="35" t="str">
        <f>VLOOKUP(A664,'Flybase batch'!$A:$E,3,FALSE)</f>
        <v>brain development cellular membrane organization membrane lipid metabolic process neuron apoptotic process phosphatidylcholine metabolic process sensory perception of smell</v>
      </c>
      <c r="G664" s="35" t="str">
        <f>VLOOKUP(A664,'Flybase batch'!$A:$E,4,FALSE)</f>
        <v>endoplasmic reticulum membrane</v>
      </c>
      <c r="H664" s="35" t="s">
        <v>13625</v>
      </c>
      <c r="I664" s="35" t="e">
        <v>#N/A</v>
      </c>
      <c r="J664" s="35" t="s">
        <v>9</v>
      </c>
      <c r="K664" s="30" t="str">
        <f>VLOOKUP(A664,'SignalP unique values'!A:D,2,FALSE)</f>
        <v>N</v>
      </c>
      <c r="L664" s="30" t="str">
        <f>VLOOKUP(A664,'SignalP unique values'!A:D,3,FALSE)</f>
        <v>-</v>
      </c>
      <c r="M664" s="30" t="str">
        <f>VLOOKUP(A664,'SignalP unique values'!A:D,4,FALSE)</f>
        <v>-</v>
      </c>
      <c r="N664" s="26" t="s">
        <v>6044</v>
      </c>
      <c r="O664" s="27">
        <v>1</v>
      </c>
      <c r="P664" s="27">
        <v>1</v>
      </c>
      <c r="Q664" s="28">
        <v>-1</v>
      </c>
      <c r="R664" s="28">
        <v>-1</v>
      </c>
      <c r="S664" s="28">
        <v>-1</v>
      </c>
      <c r="T664" s="28">
        <v>-1</v>
      </c>
      <c r="U664" s="27">
        <v>1</v>
      </c>
      <c r="V664" s="27">
        <v>1</v>
      </c>
      <c r="W664" s="28">
        <v>-1</v>
      </c>
      <c r="X664" s="28">
        <v>-1</v>
      </c>
      <c r="Y664" s="28">
        <v>-1</v>
      </c>
      <c r="Z664" s="27">
        <v>1</v>
      </c>
      <c r="AA664" s="27">
        <v>1</v>
      </c>
      <c r="AB664" s="28">
        <v>-1</v>
      </c>
      <c r="AC664" s="25" t="s">
        <v>9154</v>
      </c>
      <c r="AD664" s="27" t="s">
        <v>9155</v>
      </c>
      <c r="AE664" s="27" t="s">
        <v>9156</v>
      </c>
      <c r="AF664" s="28" t="s">
        <v>9157</v>
      </c>
      <c r="AG664" s="28" t="s">
        <v>9158</v>
      </c>
      <c r="AH664" s="28" t="s">
        <v>9159</v>
      </c>
      <c r="AI664" s="28" t="s">
        <v>9160</v>
      </c>
      <c r="AJ664" s="27" t="s">
        <v>9161</v>
      </c>
      <c r="AK664" s="27" t="s">
        <v>9162</v>
      </c>
      <c r="AL664" s="28" t="s">
        <v>9163</v>
      </c>
      <c r="AM664" s="28" t="s">
        <v>9164</v>
      </c>
      <c r="AN664" s="28" t="s">
        <v>9165</v>
      </c>
      <c r="AO664" s="27" t="s">
        <v>9166</v>
      </c>
      <c r="AP664" s="27" t="s">
        <v>9167</v>
      </c>
      <c r="AQ664" s="28" t="s">
        <v>9168</v>
      </c>
    </row>
    <row r="665" spans="1:43" ht="13.5" customHeight="1">
      <c r="A665" s="25" t="s">
        <v>894</v>
      </c>
      <c r="B665" s="26" t="str">
        <f>HYPERLINK("http://flybase.org/reports/"&amp;VLOOKUP(Table3[[#This Row],[gene]],'Flybqse ID for link'!A:B,2,FALSE)&amp;".html",Table3[[#This Row],[gene]])</f>
        <v>CG6168</v>
      </c>
      <c r="C665" s="25">
        <v>5</v>
      </c>
      <c r="D665" s="25" t="str">
        <f>VLOOKUP(A665,'Flybase batch'!$A:$E,2,FALSE)</f>
        <v>-</v>
      </c>
      <c r="E665" s="25">
        <f>COUNTIF('Genes Expressed in larvae only'!A:A,Table3[[#This Row],[gene]])</f>
        <v>0</v>
      </c>
      <c r="F665" s="35" t="str">
        <f>VLOOKUP(A665,'Flybase batch'!$A:$E,3,FALSE)</f>
        <v>proteolysis defense response to Gram-negative bacterium proteolysis multicellular organism reproduction</v>
      </c>
      <c r="G665" s="35" t="str">
        <f>VLOOKUP(A665,'Flybase batch'!$A:$E,4,FALSE)</f>
        <v>extracellular space</v>
      </c>
      <c r="H665" s="35" t="s">
        <v>13691</v>
      </c>
      <c r="I665" s="35" t="e">
        <v>#N/A</v>
      </c>
      <c r="J665" s="35" t="s">
        <v>9</v>
      </c>
      <c r="K665" s="30" t="str">
        <f>VLOOKUP(A665,'SignalP unique values'!A:D,2,FALSE)</f>
        <v>N</v>
      </c>
      <c r="L665" s="30" t="str">
        <f>VLOOKUP(A665,'SignalP unique values'!A:D,3,FALSE)</f>
        <v>-</v>
      </c>
      <c r="M665" s="30" t="str">
        <f>VLOOKUP(A665,'SignalP unique values'!A:D,4,FALSE)</f>
        <v>-</v>
      </c>
      <c r="N665" s="26" t="s">
        <v>6219</v>
      </c>
      <c r="O665" s="28">
        <v>-1</v>
      </c>
      <c r="P665" s="28">
        <v>-1</v>
      </c>
      <c r="Q665" s="28">
        <v>-1</v>
      </c>
      <c r="R665" s="28">
        <v>-1</v>
      </c>
      <c r="S665" s="28">
        <v>-1</v>
      </c>
      <c r="T665" s="28">
        <v>-1</v>
      </c>
      <c r="U665" s="28">
        <v>-1</v>
      </c>
      <c r="V665" s="28">
        <v>-1</v>
      </c>
      <c r="W665" s="27">
        <v>1</v>
      </c>
      <c r="X665" s="28">
        <v>-1</v>
      </c>
      <c r="Y665" s="28">
        <v>-1</v>
      </c>
      <c r="Z665" s="28">
        <v>-1</v>
      </c>
      <c r="AA665" s="28">
        <v>-1</v>
      </c>
      <c r="AB665" s="28">
        <v>-1</v>
      </c>
      <c r="AC665" s="25" t="s">
        <v>11519</v>
      </c>
      <c r="AD665" s="28" t="s">
        <v>9260</v>
      </c>
      <c r="AE665" s="28" t="s">
        <v>11520</v>
      </c>
      <c r="AF665" s="28" t="s">
        <v>10171</v>
      </c>
      <c r="AG665" s="28" t="s">
        <v>11521</v>
      </c>
      <c r="AH665" s="28" t="s">
        <v>8023</v>
      </c>
      <c r="AI665" s="28" t="s">
        <v>11522</v>
      </c>
      <c r="AJ665" s="28" t="s">
        <v>6457</v>
      </c>
      <c r="AK665" s="28" t="s">
        <v>11523</v>
      </c>
      <c r="AL665" s="27" t="s">
        <v>11524</v>
      </c>
      <c r="AM665" s="28" t="s">
        <v>7546</v>
      </c>
      <c r="AN665" s="28" t="s">
        <v>7291</v>
      </c>
      <c r="AO665" s="28" t="s">
        <v>8467</v>
      </c>
      <c r="AP665" s="28" t="s">
        <v>11525</v>
      </c>
      <c r="AQ665" s="28" t="s">
        <v>11526</v>
      </c>
    </row>
    <row r="666" spans="1:43" ht="13.5" customHeight="1">
      <c r="A666" s="25" t="s">
        <v>781</v>
      </c>
      <c r="B666" s="26" t="str">
        <f>HYPERLINK("http://flybase.org/reports/"&amp;VLOOKUP(Table3[[#This Row],[gene]],'Flybqse ID for link'!A:B,2,FALSE)&amp;".html",Table3[[#This Row],[gene]])</f>
        <v>CG10602</v>
      </c>
      <c r="C666" s="25">
        <v>5</v>
      </c>
      <c r="D666" s="25" t="str">
        <f>VLOOKUP(A666,'Flybase batch'!$A:$E,2,FALSE)</f>
        <v>-</v>
      </c>
      <c r="E666" s="25">
        <f>COUNTIF('Genes Expressed in larvae only'!A:A,Table3[[#This Row],[gene]])</f>
        <v>0</v>
      </c>
      <c r="F666" s="35" t="str">
        <f>VLOOKUP(A666,'Flybase batch'!$A:$E,3,FALSE)</f>
        <v>translation leukotriene biosynthetic process proteolysis</v>
      </c>
      <c r="G666" s="35" t="str">
        <f>VLOOKUP(A666,'Flybase batch'!$A:$E,4,FALSE)</f>
        <v>ribosome</v>
      </c>
      <c r="H666" s="35" t="s">
        <v>13548</v>
      </c>
      <c r="I666" s="35" t="e">
        <v>#N/A</v>
      </c>
      <c r="J666" s="35" t="s">
        <v>9</v>
      </c>
      <c r="K666" s="30" t="str">
        <f>VLOOKUP(A666,'SignalP unique values'!A:D,2,FALSE)</f>
        <v>N</v>
      </c>
      <c r="L666" s="30" t="str">
        <f>VLOOKUP(A666,'SignalP unique values'!A:D,3,FALSE)</f>
        <v>-</v>
      </c>
      <c r="M666" s="30" t="str">
        <f>VLOOKUP(A666,'SignalP unique values'!A:D,4,FALSE)</f>
        <v>-</v>
      </c>
      <c r="N666" s="26" t="s">
        <v>5946</v>
      </c>
      <c r="O666" s="28">
        <v>-1</v>
      </c>
      <c r="P666" s="28">
        <v>-1</v>
      </c>
      <c r="Q666" s="25">
        <v>0</v>
      </c>
      <c r="R666" s="27">
        <v>1</v>
      </c>
      <c r="S666" s="27">
        <v>1</v>
      </c>
      <c r="T666" s="27">
        <v>1</v>
      </c>
      <c r="U666" s="27">
        <v>1</v>
      </c>
      <c r="V666" s="28">
        <v>-1</v>
      </c>
      <c r="W666" s="25">
        <v>0</v>
      </c>
      <c r="X666" s="27">
        <v>1</v>
      </c>
      <c r="Y666" s="25">
        <v>0</v>
      </c>
      <c r="Z666" s="28">
        <v>-1</v>
      </c>
      <c r="AA666" s="28">
        <v>-1</v>
      </c>
      <c r="AB666" s="28">
        <v>-1</v>
      </c>
      <c r="AC666" s="25" t="s">
        <v>6747</v>
      </c>
      <c r="AD666" s="28" t="s">
        <v>6748</v>
      </c>
      <c r="AE666" s="28" t="s">
        <v>6749</v>
      </c>
      <c r="AF666" s="25" t="s">
        <v>6750</v>
      </c>
      <c r="AG666" s="27" t="s">
        <v>6751</v>
      </c>
      <c r="AH666" s="27" t="s">
        <v>6752</v>
      </c>
      <c r="AI666" s="27" t="s">
        <v>6753</v>
      </c>
      <c r="AJ666" s="27" t="s">
        <v>6754</v>
      </c>
      <c r="AK666" s="28" t="s">
        <v>6755</v>
      </c>
      <c r="AL666" s="25" t="s">
        <v>6756</v>
      </c>
      <c r="AM666" s="27" t="s">
        <v>6757</v>
      </c>
      <c r="AN666" s="25" t="s">
        <v>6758</v>
      </c>
      <c r="AO666" s="28" t="s">
        <v>6759</v>
      </c>
      <c r="AP666" s="28" t="s">
        <v>6760</v>
      </c>
      <c r="AQ666" s="28" t="s">
        <v>6761</v>
      </c>
    </row>
    <row r="667" spans="1:43" ht="13.5" customHeight="1">
      <c r="A667" s="25" t="s">
        <v>161</v>
      </c>
      <c r="B667" s="26" t="str">
        <f>HYPERLINK("http://flybase.org/reports/"&amp;VLOOKUP(Table3[[#This Row],[gene]],'Flybqse ID for link'!A:B,2,FALSE)&amp;".html",Table3[[#This Row],[gene]])</f>
        <v>CG14823</v>
      </c>
      <c r="C667" s="25">
        <v>5</v>
      </c>
      <c r="D667" s="25" t="str">
        <f>VLOOKUP(A667,'Flybase batch'!$A:$E,2,FALSE)</f>
        <v>-</v>
      </c>
      <c r="E667" s="25">
        <f>COUNTIF('Genes Expressed in larvae only'!A:A,Table3[[#This Row],[gene]])</f>
        <v>0</v>
      </c>
      <c r="F667" s="35" t="str">
        <f>VLOOKUP(A667,'Flybase batch'!$A:$E,3,FALSE)</f>
        <v>-</v>
      </c>
      <c r="G667" s="35" t="str">
        <f>VLOOKUP(A667,'Flybase batch'!$A:$E,4,FALSE)</f>
        <v>-</v>
      </c>
      <c r="H667" s="35" t="s">
        <v>13590</v>
      </c>
      <c r="I667" s="35" t="s">
        <v>15324</v>
      </c>
      <c r="J667" s="35" t="s">
        <v>9</v>
      </c>
      <c r="K667" s="30" t="str">
        <f>VLOOKUP(A667,'SignalP unique values'!A:D,2,FALSE)</f>
        <v>N</v>
      </c>
      <c r="L667" s="30" t="str">
        <f>VLOOKUP(A667,'SignalP unique values'!A:D,3,FALSE)</f>
        <v>-</v>
      </c>
      <c r="M667" s="30" t="str">
        <f>VLOOKUP(A667,'SignalP unique values'!A:D,4,FALSE)</f>
        <v>-</v>
      </c>
      <c r="N667" s="26" t="s">
        <v>5817</v>
      </c>
      <c r="O667" s="28">
        <v>-1</v>
      </c>
      <c r="P667" s="27">
        <v>1</v>
      </c>
      <c r="Q667" s="28">
        <v>-1</v>
      </c>
      <c r="R667" s="28">
        <v>-1</v>
      </c>
      <c r="S667" s="28">
        <v>-1</v>
      </c>
      <c r="T667" s="28">
        <v>-1</v>
      </c>
      <c r="U667" s="28">
        <v>-1</v>
      </c>
      <c r="V667" s="28">
        <v>-1</v>
      </c>
      <c r="W667" s="28">
        <v>-1</v>
      </c>
      <c r="X667" s="28">
        <v>-1</v>
      </c>
      <c r="Y667" s="25">
        <v>0</v>
      </c>
      <c r="Z667" s="28">
        <v>-1</v>
      </c>
      <c r="AA667" s="27">
        <v>1</v>
      </c>
      <c r="AB667" s="28">
        <v>-1</v>
      </c>
      <c r="AC667" s="25" t="s">
        <v>8180</v>
      </c>
      <c r="AD667" s="28" t="s">
        <v>8181</v>
      </c>
      <c r="AE667" s="27" t="s">
        <v>8182</v>
      </c>
      <c r="AF667" s="28" t="s">
        <v>8067</v>
      </c>
      <c r="AG667" s="28" t="s">
        <v>6775</v>
      </c>
      <c r="AH667" s="28" t="s">
        <v>8183</v>
      </c>
      <c r="AI667" s="28" t="s">
        <v>8184</v>
      </c>
      <c r="AJ667" s="28" t="s">
        <v>6469</v>
      </c>
      <c r="AK667" s="28" t="s">
        <v>8185</v>
      </c>
      <c r="AL667" s="28" t="s">
        <v>8186</v>
      </c>
      <c r="AM667" s="28" t="s">
        <v>8187</v>
      </c>
      <c r="AN667" s="25" t="s">
        <v>8188</v>
      </c>
      <c r="AO667" s="28" t="s">
        <v>8189</v>
      </c>
      <c r="AP667" s="27" t="s">
        <v>8190</v>
      </c>
      <c r="AQ667" s="28" t="s">
        <v>7926</v>
      </c>
    </row>
    <row r="668" spans="1:43" ht="13.5" customHeight="1">
      <c r="A668" s="25" t="s">
        <v>956</v>
      </c>
      <c r="B668" s="26" t="str">
        <f>HYPERLINK("http://flybase.org/reports/"&amp;VLOOKUP(Table3[[#This Row],[gene]],'Flybqse ID for link'!A:B,2,FALSE)&amp;".html",Table3[[#This Row],[gene]])</f>
        <v>CG9002</v>
      </c>
      <c r="C668" s="25">
        <v>5</v>
      </c>
      <c r="D668" s="25" t="str">
        <f>VLOOKUP(A668,'Flybase batch'!$A:$E,2,FALSE)</f>
        <v>ste24c prenyl protease type I</v>
      </c>
      <c r="E668" s="25">
        <f>COUNTIF('Genes Expressed in larvae only'!A:A,Table3[[#This Row],[gene]])</f>
        <v>0</v>
      </c>
      <c r="F668" s="35" t="str">
        <f>VLOOKUP(A668,'Flybase batch'!$A:$E,3,FALSE)</f>
        <v>proteolysis spermatogenesis</v>
      </c>
      <c r="G668" s="35" t="str">
        <f>VLOOKUP(A668,'Flybase batch'!$A:$E,4,FALSE)</f>
        <v>membrane</v>
      </c>
      <c r="H668" s="35" t="s">
        <v>13558</v>
      </c>
      <c r="I668" s="35" t="s">
        <v>15325</v>
      </c>
      <c r="J668" s="35" t="s">
        <v>9</v>
      </c>
      <c r="K668" s="30" t="str">
        <f>VLOOKUP(A668,'SignalP unique values'!A:D,2,FALSE)</f>
        <v>N</v>
      </c>
      <c r="L668" s="30" t="str">
        <f>VLOOKUP(A668,'SignalP unique values'!A:D,3,FALSE)</f>
        <v>-</v>
      </c>
      <c r="M668" s="30" t="str">
        <f>VLOOKUP(A668,'SignalP unique values'!A:D,4,FALSE)</f>
        <v>-</v>
      </c>
      <c r="N668" s="26" t="s">
        <v>5862</v>
      </c>
      <c r="O668" s="28">
        <v>-1</v>
      </c>
      <c r="P668" s="28">
        <v>-1</v>
      </c>
      <c r="Q668" s="28">
        <v>-1</v>
      </c>
      <c r="R668" s="28">
        <v>-1</v>
      </c>
      <c r="S668" s="28">
        <v>-1</v>
      </c>
      <c r="T668" s="28">
        <v>-1</v>
      </c>
      <c r="U668" s="28">
        <v>-1</v>
      </c>
      <c r="V668" s="27">
        <v>1</v>
      </c>
      <c r="W668" s="28">
        <v>-1</v>
      </c>
      <c r="X668" s="28">
        <v>-1</v>
      </c>
      <c r="Y668" s="25">
        <v>0</v>
      </c>
      <c r="Z668" s="28">
        <v>-1</v>
      </c>
      <c r="AA668" s="28">
        <v>-1</v>
      </c>
      <c r="AB668" s="28">
        <v>-1</v>
      </c>
      <c r="AC668" s="25" t="s">
        <v>12777</v>
      </c>
      <c r="AD668" s="28" t="s">
        <v>9304</v>
      </c>
      <c r="AE668" s="28" t="s">
        <v>12778</v>
      </c>
      <c r="AF668" s="28" t="s">
        <v>12682</v>
      </c>
      <c r="AG668" s="28" t="s">
        <v>8953</v>
      </c>
      <c r="AH668" s="28" t="s">
        <v>9703</v>
      </c>
      <c r="AI668" s="28" t="s">
        <v>12779</v>
      </c>
      <c r="AJ668" s="28" t="s">
        <v>12780</v>
      </c>
      <c r="AK668" s="27" t="s">
        <v>12781</v>
      </c>
      <c r="AL668" s="28" t="s">
        <v>9779</v>
      </c>
      <c r="AM668" s="28" t="s">
        <v>9689</v>
      </c>
      <c r="AN668" s="25" t="s">
        <v>12782</v>
      </c>
      <c r="AO668" s="28" t="s">
        <v>9374</v>
      </c>
      <c r="AP668" s="28" t="s">
        <v>10094</v>
      </c>
      <c r="AQ668" s="28" t="s">
        <v>11164</v>
      </c>
    </row>
    <row r="669" spans="1:43" ht="13.5" customHeight="1">
      <c r="A669" s="25" t="s">
        <v>1367</v>
      </c>
      <c r="B669" s="26" t="str">
        <f>HYPERLINK("http://flybase.org/reports/"&amp;VLOOKUP(Table3[[#This Row],[gene]],'Flybqse ID for link'!A:B,2,FALSE)&amp;".html",Table3[[#This Row],[gene]])</f>
        <v>CG4316</v>
      </c>
      <c r="C669" s="25">
        <v>5</v>
      </c>
      <c r="D669" s="25" t="str">
        <f>VLOOKUP(A669,'Flybase batch'!$A:$E,2,FALSE)</f>
        <v>Stubble</v>
      </c>
      <c r="E669" s="25">
        <f>COUNTIF('Genes Expressed in larvae only'!A:A,Table3[[#This Row],[gene]])</f>
        <v>0</v>
      </c>
      <c r="F669" s="35" t="str">
        <f>VLOOKUP(A669,'Flybase batch'!$A:$E,3,FALSE)</f>
        <v>cytoskeleton organization proteolysis cytoskeleton organization morphogenesis of larval imaginal disc epithelium actin filament bundle assembly proteolysis</v>
      </c>
      <c r="G669" s="35" t="str">
        <f>VLOOKUP(A669,'Flybase batch'!$A:$E,4,FALSE)</f>
        <v>plasma membrane membrane</v>
      </c>
      <c r="H669" s="35" t="s">
        <v>13531</v>
      </c>
      <c r="I669" s="35" t="s">
        <v>15321</v>
      </c>
      <c r="J669" s="35" t="s">
        <v>13795</v>
      </c>
      <c r="K669" s="30" t="str">
        <f>VLOOKUP(A669,'SignalP unique values'!A:D,2,FALSE)</f>
        <v>N</v>
      </c>
      <c r="L669" s="30" t="str">
        <f>VLOOKUP(A669,'SignalP unique values'!A:D,3,FALSE)</f>
        <v>-</v>
      </c>
      <c r="M669" s="30" t="str">
        <f>VLOOKUP(A669,'SignalP unique values'!A:D,4,FALSE)</f>
        <v>-</v>
      </c>
      <c r="N669" s="26" t="s">
        <v>6293</v>
      </c>
      <c r="O669" s="25">
        <v>0</v>
      </c>
      <c r="P669" s="25">
        <v>0</v>
      </c>
      <c r="Q669" s="27">
        <v>1</v>
      </c>
      <c r="R669" s="25">
        <v>0</v>
      </c>
      <c r="S669" s="27">
        <v>1</v>
      </c>
      <c r="T669" s="27">
        <v>1</v>
      </c>
      <c r="U669" s="28">
        <v>-1</v>
      </c>
      <c r="V669" s="28">
        <v>-1</v>
      </c>
      <c r="W669" s="25">
        <v>0</v>
      </c>
      <c r="X669" s="25">
        <v>0</v>
      </c>
      <c r="Y669" s="25">
        <v>0</v>
      </c>
      <c r="Z669" s="25">
        <v>0</v>
      </c>
      <c r="AA669" s="25">
        <v>0</v>
      </c>
      <c r="AB669" s="25">
        <v>0</v>
      </c>
      <c r="AC669" s="25" t="s">
        <v>6635</v>
      </c>
      <c r="AD669" s="25" t="s">
        <v>9922</v>
      </c>
      <c r="AE669" s="25" t="s">
        <v>10627</v>
      </c>
      <c r="AF669" s="27" t="s">
        <v>9700</v>
      </c>
      <c r="AG669" s="25" t="s">
        <v>7202</v>
      </c>
      <c r="AH669" s="27" t="s">
        <v>6975</v>
      </c>
      <c r="AI669" s="27" t="s">
        <v>10628</v>
      </c>
      <c r="AJ669" s="28" t="s">
        <v>9514</v>
      </c>
      <c r="AK669" s="28" t="s">
        <v>10629</v>
      </c>
      <c r="AL669" s="25" t="s">
        <v>10630</v>
      </c>
      <c r="AM669" s="25" t="s">
        <v>6550</v>
      </c>
      <c r="AN669" s="25" t="s">
        <v>10631</v>
      </c>
      <c r="AO669" s="25" t="s">
        <v>10632</v>
      </c>
      <c r="AP669" s="25" t="s">
        <v>9319</v>
      </c>
      <c r="AQ669" s="25" t="s">
        <v>8961</v>
      </c>
    </row>
    <row r="670" spans="1:43" ht="13.5" customHeight="1">
      <c r="A670" s="25" t="s">
        <v>576</v>
      </c>
      <c r="B670" s="26" t="str">
        <f>HYPERLINK("http://flybase.org/reports/"&amp;VLOOKUP(Table3[[#This Row],[gene]],'Flybqse ID for link'!A:B,2,FALSE)&amp;".html",Table3[[#This Row],[gene]])</f>
        <v>CG11509</v>
      </c>
      <c r="C670" s="25">
        <v>5</v>
      </c>
      <c r="D670" s="25" t="str">
        <f>VLOOKUP(A670,'Flybase batch'!$A:$E,2,FALSE)</f>
        <v>-</v>
      </c>
      <c r="E670" s="25">
        <f>COUNTIF('Genes Expressed in larvae only'!A:A,Table3[[#This Row],[gene]])</f>
        <v>0</v>
      </c>
      <c r="F670" s="35" t="str">
        <f>VLOOKUP(A670,'Flybase batch'!$A:$E,3,FALSE)</f>
        <v>-</v>
      </c>
      <c r="G670" s="35" t="str">
        <f>VLOOKUP(A670,'Flybase batch'!$A:$E,4,FALSE)</f>
        <v>-</v>
      </c>
      <c r="H670" s="35" t="s">
        <v>9</v>
      </c>
      <c r="I670" s="35" t="e">
        <v>#N/A</v>
      </c>
      <c r="J670" s="35" t="s">
        <v>9</v>
      </c>
      <c r="K670" s="30" t="str">
        <f>VLOOKUP(A670,'SignalP unique values'!A:D,2,FALSE)</f>
        <v>N</v>
      </c>
      <c r="L670" s="30" t="str">
        <f>VLOOKUP(A670,'SignalP unique values'!A:D,3,FALSE)</f>
        <v>-</v>
      </c>
      <c r="M670" s="30" t="str">
        <f>VLOOKUP(A670,'SignalP unique values'!A:D,4,FALSE)</f>
        <v>-</v>
      </c>
      <c r="N670" s="26" t="s">
        <v>5844</v>
      </c>
      <c r="O670" s="27">
        <v>1</v>
      </c>
      <c r="P670" s="27">
        <v>1</v>
      </c>
      <c r="Q670" s="25">
        <v>0</v>
      </c>
      <c r="R670" s="28">
        <v>-1</v>
      </c>
      <c r="S670" s="25">
        <v>0</v>
      </c>
      <c r="T670" s="28">
        <v>-1</v>
      </c>
      <c r="U670" s="27">
        <v>1</v>
      </c>
      <c r="V670" s="28">
        <v>-1</v>
      </c>
      <c r="W670" s="25">
        <v>0</v>
      </c>
      <c r="X670" s="27">
        <v>1</v>
      </c>
      <c r="Y670" s="27">
        <v>1</v>
      </c>
      <c r="Z670" s="27">
        <v>1</v>
      </c>
      <c r="AA670" s="25">
        <v>0</v>
      </c>
      <c r="AB670" s="25">
        <v>0</v>
      </c>
      <c r="AC670" s="25" t="s">
        <v>7175</v>
      </c>
      <c r="AD670" s="27" t="s">
        <v>7176</v>
      </c>
      <c r="AE670" s="27" t="s">
        <v>7177</v>
      </c>
      <c r="AF670" s="25" t="s">
        <v>7178</v>
      </c>
      <c r="AG670" s="28" t="s">
        <v>6715</v>
      </c>
      <c r="AH670" s="25" t="s">
        <v>7179</v>
      </c>
      <c r="AI670" s="28" t="s">
        <v>7180</v>
      </c>
      <c r="AJ670" s="27" t="s">
        <v>7181</v>
      </c>
      <c r="AK670" s="28" t="s">
        <v>6424</v>
      </c>
      <c r="AL670" s="25" t="s">
        <v>7182</v>
      </c>
      <c r="AM670" s="27" t="s">
        <v>7183</v>
      </c>
      <c r="AN670" s="27" t="s">
        <v>7184</v>
      </c>
      <c r="AO670" s="27" t="s">
        <v>7185</v>
      </c>
      <c r="AP670" s="25" t="s">
        <v>7186</v>
      </c>
      <c r="AQ670" s="25" t="s">
        <v>7187</v>
      </c>
    </row>
    <row r="671" spans="1:43" ht="13.5" customHeight="1">
      <c r="A671" s="25" t="s">
        <v>446</v>
      </c>
      <c r="B671" s="26" t="str">
        <f>HYPERLINK("http://flybase.org/reports/"&amp;VLOOKUP(Table3[[#This Row],[gene]],'Flybqse ID for link'!A:B,2,FALSE)&amp;".html",Table3[[#This Row],[gene]])</f>
        <v>CG33174</v>
      </c>
      <c r="C671" s="25">
        <v>5</v>
      </c>
      <c r="D671" s="25" t="str">
        <f>VLOOKUP(A671,'Flybase batch'!$A:$E,2,FALSE)</f>
        <v>inactivation no afterpotential E</v>
      </c>
      <c r="E671" s="25">
        <f>COUNTIF('Genes Expressed in larvae only'!A:A,Table3[[#This Row],[gene]])</f>
        <v>0</v>
      </c>
      <c r="F671" s="35" t="str">
        <f>VLOOKUP(A671,'Flybase batch'!$A:$E,3,FALSE)</f>
        <v>phototransduction lipid metabolic process</v>
      </c>
      <c r="G671" s="35" t="str">
        <f>VLOOKUP(A671,'Flybase batch'!$A:$E,4,FALSE)</f>
        <v>cytoplasm</v>
      </c>
      <c r="H671" s="35" t="s">
        <v>13646</v>
      </c>
      <c r="I671" s="35" t="e">
        <v>#N/A</v>
      </c>
      <c r="J671" s="35" t="s">
        <v>9</v>
      </c>
      <c r="K671" s="30" t="str">
        <f>VLOOKUP(A671,'SignalP unique values'!A:D,2,FALSE)</f>
        <v>N</v>
      </c>
      <c r="L671" s="30" t="str">
        <f>VLOOKUP(A671,'SignalP unique values'!A:D,3,FALSE)</f>
        <v>-</v>
      </c>
      <c r="M671" s="30" t="str">
        <f>VLOOKUP(A671,'SignalP unique values'!A:D,4,FALSE)</f>
        <v>-</v>
      </c>
      <c r="N671" s="26" t="s">
        <v>6350</v>
      </c>
      <c r="O671" s="27">
        <v>1</v>
      </c>
      <c r="P671" s="27">
        <v>1</v>
      </c>
      <c r="Q671" s="25">
        <v>0</v>
      </c>
      <c r="R671" s="25">
        <v>0</v>
      </c>
      <c r="S671" s="25">
        <v>0</v>
      </c>
      <c r="T671" s="25">
        <v>0</v>
      </c>
      <c r="U671" s="25">
        <v>0</v>
      </c>
      <c r="V671" s="25">
        <v>0</v>
      </c>
      <c r="W671" s="25">
        <v>0</v>
      </c>
      <c r="X671" s="25">
        <v>0</v>
      </c>
      <c r="Y671" s="25">
        <v>0</v>
      </c>
      <c r="Z671" s="27">
        <v>1</v>
      </c>
      <c r="AA671" s="25">
        <v>0</v>
      </c>
      <c r="AB671" s="25">
        <v>0</v>
      </c>
      <c r="AC671" s="25" t="s">
        <v>9848</v>
      </c>
      <c r="AD671" s="27" t="s">
        <v>10129</v>
      </c>
      <c r="AE671" s="27" t="s">
        <v>10130</v>
      </c>
      <c r="AF671" s="25" t="s">
        <v>10131</v>
      </c>
      <c r="AG671" s="25" t="s">
        <v>9821</v>
      </c>
      <c r="AH671" s="25" t="s">
        <v>7761</v>
      </c>
      <c r="AI671" s="25" t="s">
        <v>7726</v>
      </c>
      <c r="AJ671" s="25" t="s">
        <v>6550</v>
      </c>
      <c r="AK671" s="25" t="s">
        <v>8390</v>
      </c>
      <c r="AL671" s="25" t="s">
        <v>6697</v>
      </c>
      <c r="AM671" s="25" t="s">
        <v>9563</v>
      </c>
      <c r="AN671" s="25" t="s">
        <v>10132</v>
      </c>
      <c r="AO671" s="27" t="s">
        <v>10133</v>
      </c>
      <c r="AP671" s="25" t="s">
        <v>10134</v>
      </c>
      <c r="AQ671" s="25" t="s">
        <v>7940</v>
      </c>
    </row>
    <row r="672" spans="1:43" ht="13.5" customHeight="1">
      <c r="A672" s="25" t="s">
        <v>1127</v>
      </c>
      <c r="B672" s="26" t="str">
        <f>HYPERLINK("http://flybase.org/reports/"&amp;VLOOKUP(Table3[[#This Row],[gene]],'Flybqse ID for link'!A:B,2,FALSE)&amp;".html",Table3[[#This Row],[gene]])</f>
        <v>CG17212</v>
      </c>
      <c r="C672" s="25">
        <v>5</v>
      </c>
      <c r="D672" s="25" t="str">
        <f>VLOOKUP(A672,'Flybase batch'!$A:$E,2,FALSE)</f>
        <v>rhomboid-6</v>
      </c>
      <c r="E672" s="25">
        <f>COUNTIF('Genes Expressed in larvae only'!A:A,Table3[[#This Row],[gene]])</f>
        <v>0</v>
      </c>
      <c r="F672" s="35" t="str">
        <f>VLOOKUP(A672,'Flybase batch'!$A:$E,3,FALSE)</f>
        <v>proteolysis</v>
      </c>
      <c r="G672" s="35" t="str">
        <f>VLOOKUP(A672,'Flybase batch'!$A:$E,4,FALSE)</f>
        <v>integral to membrane</v>
      </c>
      <c r="H672" s="35" t="s">
        <v>13530</v>
      </c>
      <c r="I672" s="35" t="s">
        <v>15321</v>
      </c>
      <c r="J672" s="35" t="s">
        <v>9</v>
      </c>
      <c r="K672" s="30" t="str">
        <f>VLOOKUP(A672,'SignalP unique values'!A:D,2,FALSE)</f>
        <v>N</v>
      </c>
      <c r="L672" s="30" t="str">
        <f>VLOOKUP(A672,'SignalP unique values'!A:D,3,FALSE)</f>
        <v>-</v>
      </c>
      <c r="M672" s="30" t="str">
        <f>VLOOKUP(A672,'SignalP unique values'!A:D,4,FALSE)</f>
        <v>-</v>
      </c>
      <c r="N672" s="26" t="s">
        <v>5757</v>
      </c>
      <c r="O672" s="25">
        <v>0</v>
      </c>
      <c r="P672" s="27">
        <v>1</v>
      </c>
      <c r="Q672" s="25">
        <v>0</v>
      </c>
      <c r="R672" s="28">
        <v>-1</v>
      </c>
      <c r="S672" s="25">
        <v>0</v>
      </c>
      <c r="T672" s="25">
        <v>0</v>
      </c>
      <c r="U672" s="25">
        <v>0</v>
      </c>
      <c r="V672" s="27">
        <v>1</v>
      </c>
      <c r="W672" s="25">
        <v>0</v>
      </c>
      <c r="X672" s="25">
        <v>0</v>
      </c>
      <c r="Y672" s="25">
        <v>0</v>
      </c>
      <c r="Z672" s="25">
        <v>0</v>
      </c>
      <c r="AA672" s="25">
        <v>0</v>
      </c>
      <c r="AB672" s="25">
        <v>0</v>
      </c>
      <c r="AC672" s="25" t="s">
        <v>7208</v>
      </c>
      <c r="AD672" s="25" t="s">
        <v>8654</v>
      </c>
      <c r="AE672" s="27" t="s">
        <v>8655</v>
      </c>
      <c r="AF672" s="25" t="s">
        <v>8656</v>
      </c>
      <c r="AG672" s="28" t="s">
        <v>7000</v>
      </c>
      <c r="AH672" s="25" t="s">
        <v>8657</v>
      </c>
      <c r="AI672" s="25" t="s">
        <v>7809</v>
      </c>
      <c r="AJ672" s="25" t="s">
        <v>8658</v>
      </c>
      <c r="AK672" s="27" t="s">
        <v>8659</v>
      </c>
      <c r="AL672" s="25" t="s">
        <v>8660</v>
      </c>
      <c r="AM672" s="25" t="s">
        <v>8661</v>
      </c>
      <c r="AN672" s="25" t="s">
        <v>8662</v>
      </c>
      <c r="AO672" s="25" t="s">
        <v>8663</v>
      </c>
      <c r="AP672" s="25" t="s">
        <v>8664</v>
      </c>
      <c r="AQ672" s="25" t="s">
        <v>8665</v>
      </c>
    </row>
    <row r="673" spans="1:43" ht="13.5" customHeight="1">
      <c r="A673" s="25" t="s">
        <v>1519</v>
      </c>
      <c r="B673" s="26" t="str">
        <f>HYPERLINK("http://flybase.org/reports/"&amp;VLOOKUP(Table3[[#This Row],[gene]],'Flybqse ID for link'!A:B,2,FALSE)&amp;".html",Table3[[#This Row],[gene]])</f>
        <v>CG9564</v>
      </c>
      <c r="C673" s="25">
        <v>5</v>
      </c>
      <c r="D673" s="25" t="str">
        <f>VLOOKUP(A673,'Flybase batch'!$A:$E,2,FALSE)</f>
        <v>Trypsin 29F</v>
      </c>
      <c r="E673" s="25">
        <f>COUNTIF('Genes Expressed in larvae only'!A:A,Table3[[#This Row],[gene]])</f>
        <v>0</v>
      </c>
      <c r="F673" s="35" t="str">
        <f>VLOOKUP(A673,'Flybase batch'!$A:$E,3,FALSE)</f>
        <v>proteolysis</v>
      </c>
      <c r="G673" s="35" t="str">
        <f>VLOOKUP(A673,'Flybase batch'!$A:$E,4,FALSE)</f>
        <v>-</v>
      </c>
      <c r="H673" s="35" t="s">
        <v>13550</v>
      </c>
      <c r="I673" s="35" t="s">
        <v>15321</v>
      </c>
      <c r="J673" s="35" t="s">
        <v>13842</v>
      </c>
      <c r="K673" s="30" t="str">
        <f>VLOOKUP(A673,'SignalP unique values'!A:D,2,FALSE)</f>
        <v>N</v>
      </c>
      <c r="L673" s="30" t="str">
        <f>VLOOKUP(A673,'SignalP unique values'!A:D,3,FALSE)</f>
        <v>-</v>
      </c>
      <c r="M673" s="30" t="str">
        <f>VLOOKUP(A673,'SignalP unique values'!A:D,4,FALSE)</f>
        <v>-</v>
      </c>
      <c r="N673" s="26" t="s">
        <v>6223</v>
      </c>
      <c r="O673" s="25">
        <v>0</v>
      </c>
      <c r="P673" s="25">
        <v>0</v>
      </c>
      <c r="Q673" s="25">
        <v>0</v>
      </c>
      <c r="R673" s="27">
        <v>1</v>
      </c>
      <c r="S673" s="27">
        <v>1</v>
      </c>
      <c r="T673" s="28">
        <v>-1</v>
      </c>
      <c r="U673" s="25">
        <v>0</v>
      </c>
      <c r="V673" s="25">
        <v>0</v>
      </c>
      <c r="W673" s="25">
        <v>0</v>
      </c>
      <c r="X673" s="25">
        <v>0</v>
      </c>
      <c r="Y673" s="25">
        <v>0</v>
      </c>
      <c r="Z673" s="25">
        <v>0</v>
      </c>
      <c r="AA673" s="25">
        <v>0</v>
      </c>
      <c r="AB673" s="25">
        <v>0</v>
      </c>
      <c r="AC673" s="25" t="s">
        <v>12939</v>
      </c>
      <c r="AD673" s="25" t="s">
        <v>12940</v>
      </c>
      <c r="AE673" s="25" t="s">
        <v>12941</v>
      </c>
      <c r="AF673" s="25" t="s">
        <v>11599</v>
      </c>
      <c r="AG673" s="27" t="s">
        <v>12942</v>
      </c>
      <c r="AH673" s="27" t="s">
        <v>12943</v>
      </c>
      <c r="AI673" s="28" t="s">
        <v>12944</v>
      </c>
      <c r="AJ673" s="25" t="s">
        <v>10191</v>
      </c>
      <c r="AK673" s="25" t="s">
        <v>12945</v>
      </c>
      <c r="AL673" s="25" t="s">
        <v>8021</v>
      </c>
      <c r="AM673" s="25" t="s">
        <v>9806</v>
      </c>
      <c r="AN673" s="25" t="s">
        <v>12946</v>
      </c>
      <c r="AO673" s="25" t="s">
        <v>12947</v>
      </c>
      <c r="AP673" s="25" t="s">
        <v>6696</v>
      </c>
      <c r="AQ673" s="25" t="s">
        <v>12948</v>
      </c>
    </row>
    <row r="674" spans="1:43" ht="13.5" customHeight="1">
      <c r="A674" s="25" t="s">
        <v>1202</v>
      </c>
      <c r="B674" s="26" t="str">
        <f>HYPERLINK("http://flybase.org/reports/"&amp;VLOOKUP(Table3[[#This Row],[gene]],'Flybqse ID for link'!A:B,2,FALSE)&amp;".html",Table3[[#This Row],[gene]])</f>
        <v>CG2528</v>
      </c>
      <c r="C674" s="25">
        <v>5</v>
      </c>
      <c r="D674" s="25" t="str">
        <f>VLOOKUP(A674,'Flybase batch'!$A:$E,2,FALSE)</f>
        <v>-</v>
      </c>
      <c r="E674" s="25">
        <f>COUNTIF('Genes Expressed in larvae only'!A:A,Table3[[#This Row],[gene]])</f>
        <v>0</v>
      </c>
      <c r="F674" s="35" t="str">
        <f>VLOOKUP(A674,'Flybase batch'!$A:$E,3,FALSE)</f>
        <v>proteolysis</v>
      </c>
      <c r="G674" s="35" t="str">
        <f>VLOOKUP(A674,'Flybase batch'!$A:$E,4,FALSE)</f>
        <v>-</v>
      </c>
      <c r="H674" s="35" t="s">
        <v>13627</v>
      </c>
      <c r="I674" s="35" t="e">
        <v>#N/A</v>
      </c>
      <c r="J674" s="35" t="s">
        <v>9</v>
      </c>
      <c r="K674" s="30" t="str">
        <f>VLOOKUP(A674,'SignalP unique values'!A:D,2,FALSE)</f>
        <v>N</v>
      </c>
      <c r="L674" s="30" t="str">
        <f>VLOOKUP(A674,'SignalP unique values'!A:D,3,FALSE)</f>
        <v>-</v>
      </c>
      <c r="M674" s="30" t="str">
        <f>VLOOKUP(A674,'SignalP unique values'!A:D,4,FALSE)</f>
        <v>-</v>
      </c>
      <c r="N674" s="26" t="s">
        <v>5995</v>
      </c>
      <c r="O674" s="28">
        <v>-1</v>
      </c>
      <c r="P674" s="28">
        <v>-1</v>
      </c>
      <c r="Q674" s="28">
        <v>-1</v>
      </c>
      <c r="R674" s="28">
        <v>-1</v>
      </c>
      <c r="S674" s="28">
        <v>-1</v>
      </c>
      <c r="T674" s="28">
        <v>-1</v>
      </c>
      <c r="U674" s="28">
        <v>-1</v>
      </c>
      <c r="V674" s="27">
        <v>1</v>
      </c>
      <c r="W674" s="28">
        <v>-1</v>
      </c>
      <c r="X674" s="28">
        <v>-1</v>
      </c>
      <c r="Y674" s="25">
        <v>0</v>
      </c>
      <c r="Z674" s="28">
        <v>-1</v>
      </c>
      <c r="AA674" s="28">
        <v>-1</v>
      </c>
      <c r="AB674" s="28">
        <v>-1</v>
      </c>
      <c r="AC674" s="25" t="s">
        <v>9193</v>
      </c>
      <c r="AD674" s="28" t="s">
        <v>7264</v>
      </c>
      <c r="AE674" s="28" t="s">
        <v>9194</v>
      </c>
      <c r="AF674" s="28" t="s">
        <v>6697</v>
      </c>
      <c r="AG674" s="28" t="s">
        <v>8668</v>
      </c>
      <c r="AH674" s="28" t="s">
        <v>7129</v>
      </c>
      <c r="AI674" s="28" t="s">
        <v>9195</v>
      </c>
      <c r="AJ674" s="28" t="s">
        <v>6793</v>
      </c>
      <c r="AK674" s="27" t="s">
        <v>9196</v>
      </c>
      <c r="AL674" s="28" t="s">
        <v>9197</v>
      </c>
      <c r="AM674" s="28" t="s">
        <v>7532</v>
      </c>
      <c r="AN674" s="25" t="s">
        <v>9198</v>
      </c>
      <c r="AO674" s="28" t="s">
        <v>6478</v>
      </c>
      <c r="AP674" s="28" t="s">
        <v>8155</v>
      </c>
      <c r="AQ674" s="28" t="s">
        <v>9199</v>
      </c>
    </row>
    <row r="675" spans="1:43" ht="13.5" customHeight="1">
      <c r="A675" s="25" t="s">
        <v>793</v>
      </c>
      <c r="B675" s="26" t="str">
        <f>HYPERLINK("http://flybase.org/reports/"&amp;VLOOKUP(Table3[[#This Row],[gene]],'Flybqse ID for link'!A:B,2,FALSE)&amp;".html",Table3[[#This Row],[gene]])</f>
        <v>CG14231</v>
      </c>
      <c r="C675" s="25">
        <v>5</v>
      </c>
      <c r="D675" s="25" t="str">
        <f>VLOOKUP(A675,'Flybase batch'!$A:$E,2,FALSE)</f>
        <v>-</v>
      </c>
      <c r="E675" s="25">
        <f>COUNTIF('Genes Expressed in larvae only'!A:A,Table3[[#This Row],[gene]])</f>
        <v>0</v>
      </c>
      <c r="F675" s="35" t="str">
        <f>VLOOKUP(A675,'Flybase batch'!$A:$E,3,FALSE)</f>
        <v>-</v>
      </c>
      <c r="G675" s="35" t="str">
        <f>VLOOKUP(A675,'Flybase batch'!$A:$E,4,FALSE)</f>
        <v>cellular_component</v>
      </c>
      <c r="H675" s="35" t="s">
        <v>9</v>
      </c>
      <c r="I675" s="35" t="e">
        <v>#N/A</v>
      </c>
      <c r="J675" s="35" t="s">
        <v>9</v>
      </c>
      <c r="K675" s="30" t="str">
        <f>VLOOKUP(A675,'SignalP unique values'!A:D,2,FALSE)</f>
        <v>N</v>
      </c>
      <c r="L675" s="30" t="str">
        <f>VLOOKUP(A675,'SignalP unique values'!A:D,3,FALSE)</f>
        <v>-</v>
      </c>
      <c r="M675" s="30" t="str">
        <f>VLOOKUP(A675,'SignalP unique values'!A:D,4,FALSE)</f>
        <v>-</v>
      </c>
      <c r="N675" s="26" t="s">
        <v>5852</v>
      </c>
      <c r="O675" s="25">
        <v>0</v>
      </c>
      <c r="P675" s="28">
        <v>-1</v>
      </c>
      <c r="Q675" s="28">
        <v>-1</v>
      </c>
      <c r="R675" s="25">
        <v>0</v>
      </c>
      <c r="S675" s="28">
        <v>-1</v>
      </c>
      <c r="T675" s="28">
        <v>-1</v>
      </c>
      <c r="U675" s="27">
        <v>1</v>
      </c>
      <c r="V675" s="28">
        <v>-1</v>
      </c>
      <c r="W675" s="28">
        <v>-1</v>
      </c>
      <c r="X675" s="28">
        <v>-1</v>
      </c>
      <c r="Y675" s="28">
        <v>-1</v>
      </c>
      <c r="Z675" s="25">
        <v>0</v>
      </c>
      <c r="AA675" s="28">
        <v>-1</v>
      </c>
      <c r="AB675" s="25">
        <v>0</v>
      </c>
      <c r="AC675" s="25" t="s">
        <v>7943</v>
      </c>
      <c r="AD675" s="25" t="s">
        <v>7944</v>
      </c>
      <c r="AE675" s="28" t="s">
        <v>7945</v>
      </c>
      <c r="AF675" s="28" t="s">
        <v>7946</v>
      </c>
      <c r="AG675" s="25" t="s">
        <v>7947</v>
      </c>
      <c r="AH675" s="28" t="s">
        <v>7948</v>
      </c>
      <c r="AI675" s="28" t="s">
        <v>7949</v>
      </c>
      <c r="AJ675" s="27" t="s">
        <v>7950</v>
      </c>
      <c r="AK675" s="28" t="s">
        <v>7951</v>
      </c>
      <c r="AL675" s="28" t="s">
        <v>7952</v>
      </c>
      <c r="AM675" s="28" t="s">
        <v>7953</v>
      </c>
      <c r="AN675" s="28" t="s">
        <v>7954</v>
      </c>
      <c r="AO675" s="25" t="s">
        <v>7955</v>
      </c>
      <c r="AP675" s="28" t="s">
        <v>7956</v>
      </c>
      <c r="AQ675" s="25" t="s">
        <v>7957</v>
      </c>
    </row>
    <row r="676" spans="1:43" ht="13.5" customHeight="1">
      <c r="A676" s="25" t="s">
        <v>126</v>
      </c>
      <c r="B676" s="26" t="str">
        <f>HYPERLINK("http://flybase.org/reports/"&amp;VLOOKUP(Table3[[#This Row],[gene]],'Flybqse ID for link'!A:B,2,FALSE)&amp;".html",Table3[[#This Row],[gene]])</f>
        <v>CG33090</v>
      </c>
      <c r="C676" s="25">
        <v>5</v>
      </c>
      <c r="D676" s="25" t="str">
        <f>VLOOKUP(A676,'Flybase batch'!$A:$E,2,FALSE)</f>
        <v>-</v>
      </c>
      <c r="E676" s="25">
        <f>COUNTIF('Genes Expressed in larvae only'!A:A,Table3[[#This Row],[gene]])</f>
        <v>0</v>
      </c>
      <c r="F676" s="35" t="str">
        <f>VLOOKUP(A676,'Flybase batch'!$A:$E,3,FALSE)</f>
        <v>bile acid metabolic process glucosylceramide catabolic process glycoside catabolic process</v>
      </c>
      <c r="G676" s="35" t="str">
        <f>VLOOKUP(A676,'Flybase batch'!$A:$E,4,FALSE)</f>
        <v>integral to membrane</v>
      </c>
      <c r="H676" s="35" t="s">
        <v>13644</v>
      </c>
      <c r="I676" s="35" t="e">
        <v>#N/A</v>
      </c>
      <c r="J676" s="35" t="s">
        <v>9</v>
      </c>
      <c r="K676" s="30" t="str">
        <f>VLOOKUP(A676,'SignalP unique values'!A:D,2,FALSE)</f>
        <v>N</v>
      </c>
      <c r="L676" s="30" t="str">
        <f>VLOOKUP(A676,'SignalP unique values'!A:D,3,FALSE)</f>
        <v>-</v>
      </c>
      <c r="M676" s="30" t="str">
        <f>VLOOKUP(A676,'SignalP unique values'!A:D,4,FALSE)</f>
        <v>-</v>
      </c>
      <c r="N676" s="26" t="s">
        <v>5814</v>
      </c>
      <c r="O676" s="28">
        <v>-1</v>
      </c>
      <c r="P676" s="28">
        <v>-1</v>
      </c>
      <c r="Q676" s="28">
        <v>-1</v>
      </c>
      <c r="R676" s="28">
        <v>-1</v>
      </c>
      <c r="S676" s="28">
        <v>-1</v>
      </c>
      <c r="T676" s="28">
        <v>-1</v>
      </c>
      <c r="U676" s="28">
        <v>-1</v>
      </c>
      <c r="V676" s="27">
        <v>1</v>
      </c>
      <c r="W676" s="28">
        <v>-1</v>
      </c>
      <c r="X676" s="28">
        <v>-1</v>
      </c>
      <c r="Y676" s="25">
        <v>0</v>
      </c>
      <c r="Z676" s="28">
        <v>-1</v>
      </c>
      <c r="AA676" s="28">
        <v>-1</v>
      </c>
      <c r="AB676" s="28">
        <v>-1</v>
      </c>
      <c r="AC676" s="25" t="s">
        <v>10012</v>
      </c>
      <c r="AD676" s="28" t="s">
        <v>7931</v>
      </c>
      <c r="AE676" s="28" t="s">
        <v>6720</v>
      </c>
      <c r="AF676" s="28" t="s">
        <v>10013</v>
      </c>
      <c r="AG676" s="28" t="s">
        <v>10014</v>
      </c>
      <c r="AH676" s="28" t="s">
        <v>10015</v>
      </c>
      <c r="AI676" s="28" t="s">
        <v>10016</v>
      </c>
      <c r="AJ676" s="28" t="s">
        <v>7636</v>
      </c>
      <c r="AK676" s="27" t="s">
        <v>10017</v>
      </c>
      <c r="AL676" s="28" t="s">
        <v>10018</v>
      </c>
      <c r="AM676" s="28" t="s">
        <v>10019</v>
      </c>
      <c r="AN676" s="25" t="s">
        <v>10020</v>
      </c>
      <c r="AO676" s="28" t="s">
        <v>7647</v>
      </c>
      <c r="AP676" s="28" t="s">
        <v>10021</v>
      </c>
      <c r="AQ676" s="28" t="s">
        <v>8269</v>
      </c>
    </row>
    <row r="677" spans="1:43" ht="13.5" customHeight="1">
      <c r="A677" s="25" t="s">
        <v>577</v>
      </c>
      <c r="B677" s="26" t="str">
        <f>HYPERLINK("http://flybase.org/reports/"&amp;VLOOKUP(Table3[[#This Row],[gene]],'Flybqse ID for link'!A:B,2,FALSE)&amp;".html",Table3[[#This Row],[gene]])</f>
        <v>CG11840</v>
      </c>
      <c r="C677" s="25">
        <v>5</v>
      </c>
      <c r="D677" s="25" t="str">
        <f>VLOOKUP(A677,'Flybase batch'!$A:$E,2,FALSE)</f>
        <v>Signal peptide protease</v>
      </c>
      <c r="E677" s="25">
        <f>COUNTIF('Genes Expressed in larvae only'!A:A,Table3[[#This Row],[gene]])</f>
        <v>0</v>
      </c>
      <c r="F677" s="35" t="str">
        <f>VLOOKUP(A677,'Flybase batch'!$A:$E,3,FALSE)</f>
        <v>open tracheal system development cellular response to unfolded protein signal peptide processing</v>
      </c>
      <c r="G677" s="35" t="str">
        <f>VLOOKUP(A677,'Flybase batch'!$A:$E,4,FALSE)</f>
        <v>endoplasmic reticulum integral to membrane membrane</v>
      </c>
      <c r="H677" s="35" t="s">
        <v>13567</v>
      </c>
      <c r="I677" s="35" t="e">
        <v>#N/A</v>
      </c>
      <c r="J677" s="35" t="s">
        <v>9</v>
      </c>
      <c r="K677" s="30" t="str">
        <f>VLOOKUP(A677,'SignalP unique values'!A:D,2,FALSE)</f>
        <v>N</v>
      </c>
      <c r="L677" s="30" t="str">
        <f>VLOOKUP(A677,'SignalP unique values'!A:D,3,FALSE)</f>
        <v>-</v>
      </c>
      <c r="M677" s="30" t="str">
        <f>VLOOKUP(A677,'SignalP unique values'!A:D,4,FALSE)</f>
        <v>-</v>
      </c>
      <c r="N677" s="26" t="s">
        <v>6226</v>
      </c>
      <c r="O677" s="28">
        <v>-1</v>
      </c>
      <c r="P677" s="25">
        <v>0</v>
      </c>
      <c r="Q677" s="28">
        <v>-1</v>
      </c>
      <c r="R677" s="25">
        <v>0</v>
      </c>
      <c r="S677" s="28">
        <v>-1</v>
      </c>
      <c r="T677" s="25">
        <v>0</v>
      </c>
      <c r="U677" s="25">
        <v>0</v>
      </c>
      <c r="V677" s="28">
        <v>-1</v>
      </c>
      <c r="W677" s="27">
        <v>1</v>
      </c>
      <c r="X677" s="25">
        <v>0</v>
      </c>
      <c r="Y677" s="25">
        <v>0</v>
      </c>
      <c r="Z677" s="28">
        <v>-1</v>
      </c>
      <c r="AA677" s="25">
        <v>0</v>
      </c>
      <c r="AB677" s="27">
        <v>1</v>
      </c>
      <c r="AC677" s="25" t="s">
        <v>7352</v>
      </c>
      <c r="AD677" s="28" t="s">
        <v>7353</v>
      </c>
      <c r="AE677" s="25" t="s">
        <v>7354</v>
      </c>
      <c r="AF677" s="28" t="s">
        <v>7355</v>
      </c>
      <c r="AG677" s="25" t="s">
        <v>7356</v>
      </c>
      <c r="AH677" s="28" t="s">
        <v>7357</v>
      </c>
      <c r="AI677" s="25" t="s">
        <v>7358</v>
      </c>
      <c r="AJ677" s="25" t="s">
        <v>7359</v>
      </c>
      <c r="AK677" s="28" t="s">
        <v>7360</v>
      </c>
      <c r="AL677" s="27" t="s">
        <v>7361</v>
      </c>
      <c r="AM677" s="25" t="s">
        <v>7362</v>
      </c>
      <c r="AN677" s="25" t="s">
        <v>7363</v>
      </c>
      <c r="AO677" s="28" t="s">
        <v>7364</v>
      </c>
      <c r="AP677" s="25" t="s">
        <v>7365</v>
      </c>
      <c r="AQ677" s="27" t="s">
        <v>7366</v>
      </c>
    </row>
    <row r="678" spans="1:43" ht="13.5" customHeight="1">
      <c r="A678" s="25" t="s">
        <v>372</v>
      </c>
      <c r="B678" s="26" t="str">
        <f>HYPERLINK("http://flybase.org/reports/"&amp;VLOOKUP(Table3[[#This Row],[gene]],'Flybqse ID for link'!A:B,2,FALSE)&amp;".html",Table3[[#This Row],[gene]])</f>
        <v>CG3376</v>
      </c>
      <c r="C678" s="25">
        <v>5</v>
      </c>
      <c r="D678" s="25" t="str">
        <f>VLOOKUP(A678,'Flybase batch'!$A:$E,2,FALSE)</f>
        <v>-</v>
      </c>
      <c r="E678" s="25">
        <f>COUNTIF('Genes Expressed in larvae only'!A:A,Table3[[#This Row],[gene]])</f>
        <v>0</v>
      </c>
      <c r="F678" s="35" t="str">
        <f>VLOOKUP(A678,'Flybase batch'!$A:$E,3,FALSE)</f>
        <v>sphingomyelin catabolic process</v>
      </c>
      <c r="G678" s="35" t="str">
        <f>VLOOKUP(A678,'Flybase batch'!$A:$E,4,FALSE)</f>
        <v>-</v>
      </c>
      <c r="H678" s="35" t="s">
        <v>13595</v>
      </c>
      <c r="I678" s="35" t="s">
        <v>15333</v>
      </c>
      <c r="J678" s="35" t="s">
        <v>9</v>
      </c>
      <c r="K678" s="30" t="str">
        <f>VLOOKUP(A678,'SignalP unique values'!A:D,2,FALSE)</f>
        <v>N</v>
      </c>
      <c r="L678" s="30" t="str">
        <f>VLOOKUP(A678,'SignalP unique values'!A:D,3,FALSE)</f>
        <v>-</v>
      </c>
      <c r="M678" s="30" t="str">
        <f>VLOOKUP(A678,'SignalP unique values'!A:D,4,FALSE)</f>
        <v>-</v>
      </c>
      <c r="N678" s="26" t="s">
        <v>6329</v>
      </c>
      <c r="O678" s="25">
        <v>0</v>
      </c>
      <c r="P678" s="27">
        <v>1</v>
      </c>
      <c r="Q678" s="28">
        <v>-1</v>
      </c>
      <c r="R678" s="28">
        <v>-1</v>
      </c>
      <c r="S678" s="27">
        <v>1</v>
      </c>
      <c r="T678" s="25">
        <v>0</v>
      </c>
      <c r="U678" s="28">
        <v>-1</v>
      </c>
      <c r="V678" s="28">
        <v>-1</v>
      </c>
      <c r="W678" s="28">
        <v>-1</v>
      </c>
      <c r="X678" s="28">
        <v>-1</v>
      </c>
      <c r="Y678" s="27">
        <v>1</v>
      </c>
      <c r="Z678" s="25">
        <v>0</v>
      </c>
      <c r="AA678" s="27">
        <v>1</v>
      </c>
      <c r="AB678" s="28">
        <v>-1</v>
      </c>
      <c r="AC678" s="25" t="s">
        <v>10220</v>
      </c>
      <c r="AD678" s="25" t="s">
        <v>10221</v>
      </c>
      <c r="AE678" s="27" t="s">
        <v>10222</v>
      </c>
      <c r="AF678" s="28" t="s">
        <v>10223</v>
      </c>
      <c r="AG678" s="28" t="s">
        <v>10224</v>
      </c>
      <c r="AH678" s="27" t="s">
        <v>10225</v>
      </c>
      <c r="AI678" s="25" t="s">
        <v>10226</v>
      </c>
      <c r="AJ678" s="28" t="s">
        <v>10227</v>
      </c>
      <c r="AK678" s="28" t="s">
        <v>10228</v>
      </c>
      <c r="AL678" s="28" t="s">
        <v>10229</v>
      </c>
      <c r="AM678" s="28" t="s">
        <v>10230</v>
      </c>
      <c r="AN678" s="27" t="s">
        <v>10231</v>
      </c>
      <c r="AO678" s="25" t="s">
        <v>10232</v>
      </c>
      <c r="AP678" s="27" t="s">
        <v>10233</v>
      </c>
      <c r="AQ678" s="28" t="s">
        <v>10234</v>
      </c>
    </row>
    <row r="679" spans="1:43" ht="13.5" customHeight="1">
      <c r="A679" s="25" t="s">
        <v>1323</v>
      </c>
      <c r="B679" s="26" t="str">
        <f>HYPERLINK("http://flybase.org/reports/"&amp;VLOOKUP(Table3[[#This Row],[gene]],'Flybqse ID for link'!A:B,2,FALSE)&amp;".html",Table3[[#This Row],[gene]])</f>
        <v>CG33276</v>
      </c>
      <c r="C679" s="25">
        <v>5</v>
      </c>
      <c r="D679" s="25" t="str">
        <f>VLOOKUP(A679,'Flybase batch'!$A:$E,2,FALSE)</f>
        <v>-</v>
      </c>
      <c r="E679" s="25">
        <f>COUNTIF('Genes Expressed in larvae only'!A:A,Table3[[#This Row],[gene]])</f>
        <v>0</v>
      </c>
      <c r="F679" s="35" t="str">
        <f>VLOOKUP(A679,'Flybase batch'!$A:$E,3,FALSE)</f>
        <v>proteolysis tRNA thio-modification</v>
      </c>
      <c r="G679" s="35" t="str">
        <f>VLOOKUP(A679,'Flybase batch'!$A:$E,4,FALSE)</f>
        <v>extracellular region cytoplasm</v>
      </c>
      <c r="H679" s="35" t="s">
        <v>13530</v>
      </c>
      <c r="I679" s="35" t="s">
        <v>15321</v>
      </c>
      <c r="J679" s="35" t="s">
        <v>9</v>
      </c>
      <c r="K679" s="30" t="str">
        <f>VLOOKUP(A679,'SignalP unique values'!A:D,2,FALSE)</f>
        <v>N</v>
      </c>
      <c r="L679" s="30" t="str">
        <f>VLOOKUP(A679,'SignalP unique values'!A:D,3,FALSE)</f>
        <v>-</v>
      </c>
      <c r="M679" s="30" t="str">
        <f>VLOOKUP(A679,'SignalP unique values'!A:D,4,FALSE)</f>
        <v>-</v>
      </c>
      <c r="N679" s="26" t="s">
        <v>5986</v>
      </c>
      <c r="O679" s="27">
        <v>1</v>
      </c>
      <c r="P679" s="25">
        <v>0</v>
      </c>
      <c r="Q679" s="25">
        <v>0</v>
      </c>
      <c r="R679" s="25">
        <v>0</v>
      </c>
      <c r="S679" s="25">
        <v>0</v>
      </c>
      <c r="T679" s="27">
        <v>1</v>
      </c>
      <c r="U679" s="27">
        <v>1</v>
      </c>
      <c r="V679" s="28">
        <v>-1</v>
      </c>
      <c r="W679" s="27">
        <v>1</v>
      </c>
      <c r="X679" s="25">
        <v>0</v>
      </c>
      <c r="Y679" s="25">
        <v>0</v>
      </c>
      <c r="Z679" s="27">
        <v>1</v>
      </c>
      <c r="AA679" s="25">
        <v>0</v>
      </c>
      <c r="AB679" s="25">
        <v>0</v>
      </c>
      <c r="AC679" s="25" t="s">
        <v>10142</v>
      </c>
      <c r="AD679" s="27" t="s">
        <v>10143</v>
      </c>
      <c r="AE679" s="25" t="s">
        <v>10144</v>
      </c>
      <c r="AF679" s="25" t="s">
        <v>10145</v>
      </c>
      <c r="AG679" s="25" t="s">
        <v>10146</v>
      </c>
      <c r="AH679" s="25" t="s">
        <v>10147</v>
      </c>
      <c r="AI679" s="27" t="s">
        <v>10148</v>
      </c>
      <c r="AJ679" s="27" t="s">
        <v>10149</v>
      </c>
      <c r="AK679" s="28" t="s">
        <v>10150</v>
      </c>
      <c r="AL679" s="27" t="s">
        <v>10151</v>
      </c>
      <c r="AM679" s="25" t="s">
        <v>10152</v>
      </c>
      <c r="AN679" s="25" t="s">
        <v>10153</v>
      </c>
      <c r="AO679" s="27" t="s">
        <v>10154</v>
      </c>
      <c r="AP679" s="25" t="s">
        <v>10155</v>
      </c>
      <c r="AQ679" s="25" t="s">
        <v>10156</v>
      </c>
    </row>
    <row r="680" spans="1:43" ht="13.5" customHeight="1">
      <c r="A680" s="25" t="s">
        <v>132</v>
      </c>
      <c r="B680" s="26" t="str">
        <f>HYPERLINK("http://flybase.org/reports/"&amp;VLOOKUP(Table3[[#This Row],[gene]],'Flybqse ID for link'!A:B,2,FALSE)&amp;".html",Table3[[#This Row],[gene]])</f>
        <v>CG7766</v>
      </c>
      <c r="C680" s="25">
        <v>5</v>
      </c>
      <c r="D680" s="25" t="str">
        <f>VLOOKUP(A680,'Flybase batch'!$A:$E,2,FALSE)</f>
        <v>-</v>
      </c>
      <c r="E680" s="25">
        <f>COUNTIF('Genes Expressed in larvae only'!A:A,Table3[[#This Row],[gene]])</f>
        <v>0</v>
      </c>
      <c r="F680" s="35" t="str">
        <f>VLOOKUP(A680,'Flybase batch'!$A:$E,3,FALSE)</f>
        <v>glycogen metabolic process glycogen metabolic process</v>
      </c>
      <c r="G680" s="35" t="str">
        <f>VLOOKUP(A680,'Flybase batch'!$A:$E,4,FALSE)</f>
        <v>phosphorylase kinase complex</v>
      </c>
      <c r="H680" s="35" t="s">
        <v>13712</v>
      </c>
      <c r="I680" s="35" t="e">
        <v>#N/A</v>
      </c>
      <c r="J680" s="35" t="s">
        <v>9</v>
      </c>
      <c r="K680" s="30" t="str">
        <f>VLOOKUP(A680,'SignalP unique values'!A:D,2,FALSE)</f>
        <v>N</v>
      </c>
      <c r="L680" s="30" t="str">
        <f>VLOOKUP(A680,'SignalP unique values'!A:D,3,FALSE)</f>
        <v>-</v>
      </c>
      <c r="M680" s="30" t="str">
        <f>VLOOKUP(A680,'SignalP unique values'!A:D,4,FALSE)</f>
        <v>-</v>
      </c>
      <c r="N680" s="26" t="s">
        <v>6392</v>
      </c>
      <c r="O680" s="27">
        <v>1</v>
      </c>
      <c r="P680" s="27">
        <v>1</v>
      </c>
      <c r="Q680" s="27">
        <v>1</v>
      </c>
      <c r="R680" s="28">
        <v>-1</v>
      </c>
      <c r="S680" s="27">
        <v>1</v>
      </c>
      <c r="T680" s="28">
        <v>-1</v>
      </c>
      <c r="U680" s="25">
        <v>0</v>
      </c>
      <c r="V680" s="28">
        <v>-1</v>
      </c>
      <c r="W680" s="28">
        <v>-1</v>
      </c>
      <c r="X680" s="28">
        <v>-1</v>
      </c>
      <c r="Y680" s="28">
        <v>-1</v>
      </c>
      <c r="Z680" s="27">
        <v>1</v>
      </c>
      <c r="AA680" s="27">
        <v>1</v>
      </c>
      <c r="AB680" s="27">
        <v>1</v>
      </c>
      <c r="AC680" s="25" t="s">
        <v>12253</v>
      </c>
      <c r="AD680" s="27" t="s">
        <v>12254</v>
      </c>
      <c r="AE680" s="27" t="s">
        <v>12255</v>
      </c>
      <c r="AF680" s="27" t="s">
        <v>12256</v>
      </c>
      <c r="AG680" s="28" t="s">
        <v>12257</v>
      </c>
      <c r="AH680" s="27" t="s">
        <v>12258</v>
      </c>
      <c r="AI680" s="28" t="s">
        <v>12259</v>
      </c>
      <c r="AJ680" s="25" t="s">
        <v>12260</v>
      </c>
      <c r="AK680" s="28" t="s">
        <v>12261</v>
      </c>
      <c r="AL680" s="28" t="s">
        <v>12262</v>
      </c>
      <c r="AM680" s="28" t="s">
        <v>12263</v>
      </c>
      <c r="AN680" s="28" t="s">
        <v>12264</v>
      </c>
      <c r="AO680" s="27" t="s">
        <v>12265</v>
      </c>
      <c r="AP680" s="27" t="s">
        <v>12266</v>
      </c>
      <c r="AQ680" s="27" t="s">
        <v>12267</v>
      </c>
    </row>
    <row r="681" spans="1:43" ht="13.5" customHeight="1">
      <c r="A681" s="25" t="s">
        <v>509</v>
      </c>
      <c r="B681" s="26" t="str">
        <f>HYPERLINK("http://flybase.org/reports/"&amp;VLOOKUP(Table3[[#This Row],[gene]],'Flybqse ID for link'!A:B,2,FALSE)&amp;".html",Table3[[#This Row],[gene]])</f>
        <v>CG32063</v>
      </c>
      <c r="C681" s="25">
        <v>5</v>
      </c>
      <c r="D681" s="25" t="str">
        <f>VLOOKUP(A681,'Flybase batch'!$A:$E,2,FALSE)</f>
        <v>Sperm-Leucylaminopeptidase 3</v>
      </c>
      <c r="E681" s="25">
        <f>COUNTIF('Genes Expressed in larvae only'!A:A,Table3[[#This Row],[gene]])</f>
        <v>0</v>
      </c>
      <c r="F681" s="35" t="str">
        <f>VLOOKUP(A681,'Flybase batch'!$A:$E,3,FALSE)</f>
        <v>proteolysis</v>
      </c>
      <c r="G681" s="35" t="str">
        <f>VLOOKUP(A681,'Flybase batch'!$A:$E,4,FALSE)</f>
        <v>cytoplasm</v>
      </c>
      <c r="H681" s="35" t="s">
        <v>13578</v>
      </c>
      <c r="I681" s="35" t="e">
        <v>#N/A</v>
      </c>
      <c r="J681" s="35" t="s">
        <v>9</v>
      </c>
      <c r="K681" s="30" t="str">
        <f>VLOOKUP(A681,'SignalP unique values'!A:D,2,FALSE)</f>
        <v>N</v>
      </c>
      <c r="L681" s="30" t="str">
        <f>VLOOKUP(A681,'SignalP unique values'!A:D,3,FALSE)</f>
        <v>-</v>
      </c>
      <c r="M681" s="30" t="str">
        <f>VLOOKUP(A681,'SignalP unique values'!A:D,4,FALSE)</f>
        <v>-</v>
      </c>
      <c r="N681" s="26" t="s">
        <v>6178</v>
      </c>
      <c r="O681" s="28">
        <v>-1</v>
      </c>
      <c r="P681" s="28">
        <v>-1</v>
      </c>
      <c r="Q681" s="28">
        <v>-1</v>
      </c>
      <c r="R681" s="28">
        <v>-1</v>
      </c>
      <c r="S681" s="28">
        <v>-1</v>
      </c>
      <c r="T681" s="28">
        <v>-1</v>
      </c>
      <c r="U681" s="28">
        <v>-1</v>
      </c>
      <c r="V681" s="27">
        <v>1</v>
      </c>
      <c r="W681" s="28">
        <v>-1</v>
      </c>
      <c r="X681" s="28">
        <v>-1</v>
      </c>
      <c r="Y681" s="25">
        <v>0</v>
      </c>
      <c r="Z681" s="28">
        <v>-1</v>
      </c>
      <c r="AA681" s="28">
        <v>-1</v>
      </c>
      <c r="AB681" s="28">
        <v>-1</v>
      </c>
      <c r="AC681" s="25" t="s">
        <v>9826</v>
      </c>
      <c r="AD681" s="28" t="s">
        <v>6563</v>
      </c>
      <c r="AE681" s="28" t="s">
        <v>9827</v>
      </c>
      <c r="AF681" s="28" t="s">
        <v>8787</v>
      </c>
      <c r="AG681" s="28" t="s">
        <v>9828</v>
      </c>
      <c r="AH681" s="28" t="s">
        <v>7210</v>
      </c>
      <c r="AI681" s="28" t="s">
        <v>6434</v>
      </c>
      <c r="AJ681" s="28" t="s">
        <v>9829</v>
      </c>
      <c r="AK681" s="27" t="s">
        <v>9830</v>
      </c>
      <c r="AL681" s="28" t="s">
        <v>8327</v>
      </c>
      <c r="AM681" s="28" t="s">
        <v>9831</v>
      </c>
      <c r="AN681" s="25" t="s">
        <v>9832</v>
      </c>
      <c r="AO681" s="28" t="s">
        <v>9513</v>
      </c>
      <c r="AP681" s="28" t="s">
        <v>9833</v>
      </c>
      <c r="AQ681" s="28" t="s">
        <v>9834</v>
      </c>
    </row>
    <row r="682" spans="1:43" ht="13.5" customHeight="1">
      <c r="A682" s="25" t="s">
        <v>537</v>
      </c>
      <c r="B682" s="26" t="str">
        <f>HYPERLINK("http://flybase.org/reports/"&amp;VLOOKUP(Table3[[#This Row],[gene]],'Flybqse ID for link'!A:B,2,FALSE)&amp;".html",Table3[[#This Row],[gene]])</f>
        <v>CG5188</v>
      </c>
      <c r="C682" s="25">
        <v>5</v>
      </c>
      <c r="D682" s="25" t="str">
        <f>VLOOKUP(A682,'Flybase batch'!$A:$E,2,FALSE)</f>
        <v>-</v>
      </c>
      <c r="E682" s="25">
        <f>COUNTIF('Genes Expressed in larvae only'!A:A,Table3[[#This Row],[gene]])</f>
        <v>0</v>
      </c>
      <c r="F682" s="35" t="str">
        <f>VLOOKUP(A682,'Flybase batch'!$A:$E,3,FALSE)</f>
        <v>cellular process proteolysis</v>
      </c>
      <c r="G682" s="35" t="str">
        <f>VLOOKUP(A682,'Flybase batch'!$A:$E,4,FALSE)</f>
        <v>-</v>
      </c>
      <c r="H682" s="35" t="s">
        <v>13579</v>
      </c>
      <c r="I682" s="35" t="e">
        <v>#N/A</v>
      </c>
      <c r="J682" s="35" t="s">
        <v>9</v>
      </c>
      <c r="K682" s="30" t="str">
        <f>VLOOKUP(A682,'SignalP unique values'!A:D,2,FALSE)</f>
        <v>N</v>
      </c>
      <c r="L682" s="30" t="str">
        <f>VLOOKUP(A682,'SignalP unique values'!A:D,3,FALSE)</f>
        <v>-</v>
      </c>
      <c r="M682" s="30" t="str">
        <f>VLOOKUP(A682,'SignalP unique values'!A:D,4,FALSE)</f>
        <v>-</v>
      </c>
      <c r="N682" s="26" t="s">
        <v>5800</v>
      </c>
      <c r="O682" s="25">
        <v>0</v>
      </c>
      <c r="P682" s="25">
        <v>0</v>
      </c>
      <c r="Q682" s="27">
        <v>1</v>
      </c>
      <c r="R682" s="25">
        <v>0</v>
      </c>
      <c r="S682" s="25">
        <v>0</v>
      </c>
      <c r="T682" s="27">
        <v>1</v>
      </c>
      <c r="U682" s="27">
        <v>1</v>
      </c>
      <c r="V682" s="28">
        <v>-1</v>
      </c>
      <c r="W682" s="25">
        <v>0</v>
      </c>
      <c r="X682" s="28">
        <v>-1</v>
      </c>
      <c r="Y682" s="25">
        <v>0</v>
      </c>
      <c r="Z682" s="27">
        <v>1</v>
      </c>
      <c r="AA682" s="25">
        <v>0</v>
      </c>
      <c r="AB682" s="25">
        <v>0</v>
      </c>
      <c r="AC682" s="25" t="s">
        <v>11171</v>
      </c>
      <c r="AD682" s="25" t="s">
        <v>11172</v>
      </c>
      <c r="AE682" s="25" t="s">
        <v>11173</v>
      </c>
      <c r="AF682" s="27" t="s">
        <v>11174</v>
      </c>
      <c r="AG682" s="25" t="s">
        <v>11175</v>
      </c>
      <c r="AH682" s="25" t="s">
        <v>11176</v>
      </c>
      <c r="AI682" s="27" t="s">
        <v>11177</v>
      </c>
      <c r="AJ682" s="27" t="s">
        <v>11178</v>
      </c>
      <c r="AK682" s="28" t="s">
        <v>11179</v>
      </c>
      <c r="AL682" s="25" t="s">
        <v>11180</v>
      </c>
      <c r="AM682" s="28" t="s">
        <v>11181</v>
      </c>
      <c r="AN682" s="25" t="s">
        <v>11182</v>
      </c>
      <c r="AO682" s="27" t="s">
        <v>11183</v>
      </c>
      <c r="AP682" s="25" t="s">
        <v>11184</v>
      </c>
      <c r="AQ682" s="25" t="s">
        <v>11185</v>
      </c>
    </row>
    <row r="683" spans="1:43" ht="13.5" customHeight="1">
      <c r="A683" s="25" t="s">
        <v>255</v>
      </c>
      <c r="B683" s="26" t="str">
        <f>HYPERLINK("http://flybase.org/reports/"&amp;VLOOKUP(Table3[[#This Row],[gene]],'Flybqse ID for link'!A:B,2,FALSE)&amp;".html",Table3[[#This Row],[gene]])</f>
        <v>CG1128</v>
      </c>
      <c r="C683" s="25">
        <v>5</v>
      </c>
      <c r="D683" s="25" t="str">
        <f>VLOOKUP(A683,'Flybase batch'!$A:$E,2,FALSE)</f>
        <v>alpha-Esterase-9</v>
      </c>
      <c r="E683" s="25">
        <f>COUNTIF('Genes Expressed in larvae only'!A:A,Table3[[#This Row],[gene]])</f>
        <v>0</v>
      </c>
      <c r="F683" s="35" t="str">
        <f>VLOOKUP(A683,'Flybase batch'!$A:$E,3,FALSE)</f>
        <v>-</v>
      </c>
      <c r="G683" s="35" t="str">
        <f>VLOOKUP(A683,'Flybase batch'!$A:$E,4,FALSE)</f>
        <v>-</v>
      </c>
      <c r="H683" s="35" t="s">
        <v>13559</v>
      </c>
      <c r="I683" s="35" t="e">
        <v>#N/A</v>
      </c>
      <c r="J683" s="35" t="s">
        <v>9</v>
      </c>
      <c r="K683" s="30" t="str">
        <f>VLOOKUP(A683,'SignalP unique values'!A:D,2,FALSE)</f>
        <v>N</v>
      </c>
      <c r="L683" s="30" t="str">
        <f>VLOOKUP(A683,'SignalP unique values'!A:D,3,FALSE)</f>
        <v>-</v>
      </c>
      <c r="M683" s="30" t="str">
        <f>VLOOKUP(A683,'SignalP unique values'!A:D,4,FALSE)</f>
        <v>-</v>
      </c>
      <c r="N683" s="26" t="s">
        <v>6301</v>
      </c>
      <c r="O683" s="27">
        <v>1</v>
      </c>
      <c r="P683" s="27">
        <v>1</v>
      </c>
      <c r="Q683" s="27">
        <v>1</v>
      </c>
      <c r="R683" s="27">
        <v>1</v>
      </c>
      <c r="S683" s="27">
        <v>1</v>
      </c>
      <c r="T683" s="28">
        <v>-1</v>
      </c>
      <c r="U683" s="28">
        <v>-1</v>
      </c>
      <c r="V683" s="28">
        <v>-1</v>
      </c>
      <c r="W683" s="28">
        <v>-1</v>
      </c>
      <c r="X683" s="27">
        <v>1</v>
      </c>
      <c r="Y683" s="28">
        <v>-1</v>
      </c>
      <c r="Z683" s="27">
        <v>1</v>
      </c>
      <c r="AA683" s="27">
        <v>1</v>
      </c>
      <c r="AB683" s="25">
        <v>0</v>
      </c>
      <c r="AC683" s="25" t="s">
        <v>7079</v>
      </c>
      <c r="AD683" s="27" t="s">
        <v>7080</v>
      </c>
      <c r="AE683" s="27" t="s">
        <v>7081</v>
      </c>
      <c r="AF683" s="27" t="s">
        <v>7082</v>
      </c>
      <c r="AG683" s="27" t="s">
        <v>7083</v>
      </c>
      <c r="AH683" s="27" t="s">
        <v>7084</v>
      </c>
      <c r="AI683" s="28" t="s">
        <v>7085</v>
      </c>
      <c r="AJ683" s="28" t="s">
        <v>7086</v>
      </c>
      <c r="AK683" s="28" t="s">
        <v>7087</v>
      </c>
      <c r="AL683" s="28" t="s">
        <v>7088</v>
      </c>
      <c r="AM683" s="27" t="s">
        <v>7089</v>
      </c>
      <c r="AN683" s="28" t="s">
        <v>7090</v>
      </c>
      <c r="AO683" s="27" t="s">
        <v>7091</v>
      </c>
      <c r="AP683" s="27" t="s">
        <v>7092</v>
      </c>
      <c r="AQ683" s="25" t="s">
        <v>7093</v>
      </c>
    </row>
    <row r="684" spans="1:43" ht="13.5" customHeight="1">
      <c r="A684" s="25" t="s">
        <v>529</v>
      </c>
      <c r="B684" s="26" t="str">
        <f>HYPERLINK("http://flybase.org/reports/"&amp;VLOOKUP(Table3[[#This Row],[gene]],'Flybqse ID for link'!A:B,2,FALSE)&amp;".html",Table3[[#This Row],[gene]])</f>
        <v>CG4439</v>
      </c>
      <c r="C684" s="25">
        <v>5</v>
      </c>
      <c r="D684" s="25" t="str">
        <f>VLOOKUP(A684,'Flybase batch'!$A:$E,2,FALSE)</f>
        <v>Sperm-Leucylaminopeptidase 8</v>
      </c>
      <c r="E684" s="25">
        <f>COUNTIF('Genes Expressed in larvae only'!A:A,Table3[[#This Row],[gene]])</f>
        <v>0</v>
      </c>
      <c r="F684" s="35" t="str">
        <f>VLOOKUP(A684,'Flybase batch'!$A:$E,3,FALSE)</f>
        <v>proteolysis</v>
      </c>
      <c r="G684" s="35" t="str">
        <f>VLOOKUP(A684,'Flybase batch'!$A:$E,4,FALSE)</f>
        <v>cytoplasm</v>
      </c>
      <c r="H684" s="35" t="s">
        <v>13578</v>
      </c>
      <c r="I684" s="35" t="e">
        <v>#N/A</v>
      </c>
      <c r="J684" s="35" t="s">
        <v>9</v>
      </c>
      <c r="K684" s="30" t="str">
        <f>VLOOKUP(A684,'SignalP unique values'!A:D,2,FALSE)</f>
        <v>N</v>
      </c>
      <c r="L684" s="30" t="str">
        <f>VLOOKUP(A684,'SignalP unique values'!A:D,3,FALSE)</f>
        <v>-</v>
      </c>
      <c r="M684" s="30" t="str">
        <f>VLOOKUP(A684,'SignalP unique values'!A:D,4,FALSE)</f>
        <v>-</v>
      </c>
      <c r="N684" s="26" t="s">
        <v>5877</v>
      </c>
      <c r="O684" s="28">
        <v>-1</v>
      </c>
      <c r="P684" s="28">
        <v>-1</v>
      </c>
      <c r="Q684" s="28">
        <v>-1</v>
      </c>
      <c r="R684" s="28">
        <v>-1</v>
      </c>
      <c r="S684" s="28">
        <v>-1</v>
      </c>
      <c r="T684" s="28">
        <v>-1</v>
      </c>
      <c r="U684" s="28">
        <v>-1</v>
      </c>
      <c r="V684" s="27">
        <v>1</v>
      </c>
      <c r="W684" s="28">
        <v>-1</v>
      </c>
      <c r="X684" s="28">
        <v>-1</v>
      </c>
      <c r="Y684" s="25">
        <v>0</v>
      </c>
      <c r="Z684" s="28">
        <v>-1</v>
      </c>
      <c r="AA684" s="28">
        <v>-1</v>
      </c>
      <c r="AB684" s="28">
        <v>-1</v>
      </c>
      <c r="AC684" s="25" t="s">
        <v>10726</v>
      </c>
      <c r="AD684" s="28" t="s">
        <v>6518</v>
      </c>
      <c r="AE684" s="28" t="s">
        <v>9337</v>
      </c>
      <c r="AF684" s="28" t="s">
        <v>7127</v>
      </c>
      <c r="AG684" s="28" t="s">
        <v>6914</v>
      </c>
      <c r="AH684" s="28" t="s">
        <v>7227</v>
      </c>
      <c r="AI684" s="28" t="s">
        <v>10162</v>
      </c>
      <c r="AJ684" s="28" t="s">
        <v>8346</v>
      </c>
      <c r="AK684" s="27" t="s">
        <v>10727</v>
      </c>
      <c r="AL684" s="28" t="s">
        <v>7805</v>
      </c>
      <c r="AM684" s="28" t="s">
        <v>6457</v>
      </c>
      <c r="AN684" s="25" t="s">
        <v>10728</v>
      </c>
      <c r="AO684" s="28" t="s">
        <v>7532</v>
      </c>
      <c r="AP684" s="28" t="s">
        <v>10729</v>
      </c>
      <c r="AQ684" s="28" t="s">
        <v>10730</v>
      </c>
    </row>
    <row r="685" spans="1:43" ht="13.5" customHeight="1">
      <c r="A685" s="25" t="s">
        <v>520</v>
      </c>
      <c r="B685" s="26" t="str">
        <f>HYPERLINK("http://flybase.org/reports/"&amp;VLOOKUP(Table3[[#This Row],[gene]],'Flybqse ID for link'!A:B,2,FALSE)&amp;".html",Table3[[#This Row],[gene]])</f>
        <v>CG32473</v>
      </c>
      <c r="C685" s="25">
        <v>5</v>
      </c>
      <c r="D685" s="25" t="str">
        <f>VLOOKUP(A685,'Flybase batch'!$A:$E,2,FALSE)</f>
        <v>-</v>
      </c>
      <c r="E685" s="25">
        <f>COUNTIF('Genes Expressed in larvae only'!A:A,Table3[[#This Row],[gene]])</f>
        <v>0</v>
      </c>
      <c r="F685" s="35" t="str">
        <f>VLOOKUP(A685,'Flybase batch'!$A:$E,3,FALSE)</f>
        <v>proteolysis</v>
      </c>
      <c r="G685" s="35" t="str">
        <f>VLOOKUP(A685,'Flybase batch'!$A:$E,4,FALSE)</f>
        <v>-</v>
      </c>
      <c r="H685" s="35" t="s">
        <v>13571</v>
      </c>
      <c r="I685" s="35" t="s">
        <v>15310</v>
      </c>
      <c r="J685" s="35" t="s">
        <v>9</v>
      </c>
      <c r="K685" s="30" t="str">
        <f>VLOOKUP(A685,'SignalP unique values'!A:D,2,FALSE)</f>
        <v>N</v>
      </c>
      <c r="L685" s="30" t="str">
        <f>VLOOKUP(A685,'SignalP unique values'!A:D,3,FALSE)</f>
        <v>-</v>
      </c>
      <c r="M685" s="30" t="str">
        <f>VLOOKUP(A685,'SignalP unique values'!A:D,4,FALSE)</f>
        <v>-</v>
      </c>
      <c r="N685" s="26" t="s">
        <v>5979</v>
      </c>
      <c r="O685" s="28">
        <v>-1</v>
      </c>
      <c r="P685" s="28">
        <v>-1</v>
      </c>
      <c r="Q685" s="28">
        <v>-1</v>
      </c>
      <c r="R685" s="27">
        <v>1</v>
      </c>
      <c r="S685" s="27">
        <v>1</v>
      </c>
      <c r="T685" s="28">
        <v>-1</v>
      </c>
      <c r="U685" s="25">
        <v>0</v>
      </c>
      <c r="V685" s="28">
        <v>-1</v>
      </c>
      <c r="W685" s="28">
        <v>-1</v>
      </c>
      <c r="X685" s="28">
        <v>-1</v>
      </c>
      <c r="Y685" s="28">
        <v>-1</v>
      </c>
      <c r="Z685" s="28">
        <v>-1</v>
      </c>
      <c r="AA685" s="28">
        <v>-1</v>
      </c>
      <c r="AB685" s="28">
        <v>-1</v>
      </c>
      <c r="AC685" s="25" t="s">
        <v>9902</v>
      </c>
      <c r="AD685" s="28" t="s">
        <v>9903</v>
      </c>
      <c r="AE685" s="28" t="s">
        <v>9904</v>
      </c>
      <c r="AF685" s="28" t="s">
        <v>9905</v>
      </c>
      <c r="AG685" s="27" t="s">
        <v>9906</v>
      </c>
      <c r="AH685" s="27" t="s">
        <v>9907</v>
      </c>
      <c r="AI685" s="28" t="s">
        <v>9908</v>
      </c>
      <c r="AJ685" s="25" t="s">
        <v>9909</v>
      </c>
      <c r="AK685" s="28" t="s">
        <v>9910</v>
      </c>
      <c r="AL685" s="28" t="s">
        <v>9911</v>
      </c>
      <c r="AM685" s="28" t="s">
        <v>9912</v>
      </c>
      <c r="AN685" s="28" t="s">
        <v>9913</v>
      </c>
      <c r="AO685" s="28" t="s">
        <v>9914</v>
      </c>
      <c r="AP685" s="28" t="s">
        <v>9915</v>
      </c>
      <c r="AQ685" s="28" t="s">
        <v>9916</v>
      </c>
    </row>
    <row r="686" spans="1:43" ht="13.5" customHeight="1">
      <c r="A686" s="50" t="s">
        <v>1540</v>
      </c>
      <c r="B686" s="51" t="str">
        <f>HYPERLINK("http://flybase.org/reports/"&amp;VLOOKUP(Table3[[#This Row],[gene]],'Flybqse ID for link'!A:B,2,FALSE)&amp;".html",Table3[[#This Row],[gene]])</f>
        <v>CG9936</v>
      </c>
      <c r="C686" s="25">
        <v>5</v>
      </c>
      <c r="D686" s="25" t="str">
        <f>VLOOKUP(A686,'Flybase batch'!$A:$E,2,FALSE)</f>
        <v>skuld</v>
      </c>
      <c r="E686" s="25">
        <f>COUNTIF('Genes Expressed in larvae only'!A:A,Table3[[#This Row],[gene]])</f>
        <v>0</v>
      </c>
      <c r="F686" s="35" t="str">
        <f>VLOOKUP(A686,'Flybase batch'!$A:$E,3,FALSE)</f>
        <v>cell fate commitment embryo development sex comb development transcription initiation from RNA polymerase II promoter transcription from RNA polymerase II promoter regulation of transcription from RNA polymerase II promoter imaginal disc-derived leg segmentation wing disc dorsal/ventral pattern formation positive regulation of Wnt receptor signaling pathway sex comb development compound eye development chaeta development</v>
      </c>
      <c r="G686" s="35" t="str">
        <f>VLOOKUP(A686,'Flybase batch'!$A:$E,4,FALSE)</f>
        <v>nucleus mediator complex mediator complex mediator complex mediator complex</v>
      </c>
      <c r="H686" s="35" t="s">
        <v>13739</v>
      </c>
      <c r="I686" s="35" t="e">
        <v>#N/A</v>
      </c>
      <c r="J686" s="35" t="s">
        <v>14090</v>
      </c>
      <c r="K686" s="30" t="str">
        <f>VLOOKUP(A686,'SignalP unique values'!A:D,2,FALSE)</f>
        <v>N</v>
      </c>
      <c r="L686" s="30" t="str">
        <f>VLOOKUP(A686,'SignalP unique values'!A:D,3,FALSE)</f>
        <v>-</v>
      </c>
      <c r="M686" s="30" t="str">
        <f>VLOOKUP(A686,'SignalP unique values'!A:D,4,FALSE)</f>
        <v>-</v>
      </c>
      <c r="N686" s="51" t="s">
        <v>6046</v>
      </c>
      <c r="O686" s="53">
        <v>1</v>
      </c>
      <c r="P686" s="50">
        <v>0</v>
      </c>
      <c r="Q686" s="53">
        <v>1</v>
      </c>
      <c r="R686" s="52">
        <v>-1</v>
      </c>
      <c r="S686" s="53">
        <v>1</v>
      </c>
      <c r="T686" s="52">
        <v>-1</v>
      </c>
      <c r="U686" s="53">
        <v>1</v>
      </c>
      <c r="V686" s="52">
        <v>-1</v>
      </c>
      <c r="W686" s="50">
        <v>0</v>
      </c>
      <c r="X686" s="50">
        <v>0</v>
      </c>
      <c r="Y686" s="50">
        <v>0</v>
      </c>
      <c r="Z686" s="50">
        <v>0</v>
      </c>
      <c r="AA686" s="50">
        <v>0</v>
      </c>
      <c r="AB686" s="53">
        <v>1</v>
      </c>
      <c r="AC686" s="50" t="s">
        <v>13156</v>
      </c>
      <c r="AD686" s="53" t="s">
        <v>13157</v>
      </c>
      <c r="AE686" s="50" t="s">
        <v>13158</v>
      </c>
      <c r="AF686" s="53" t="s">
        <v>13159</v>
      </c>
      <c r="AG686" s="52" t="s">
        <v>13160</v>
      </c>
      <c r="AH686" s="53" t="s">
        <v>13161</v>
      </c>
      <c r="AI686" s="52" t="s">
        <v>13162</v>
      </c>
      <c r="AJ686" s="53" t="s">
        <v>13163</v>
      </c>
      <c r="AK686" s="52" t="s">
        <v>13164</v>
      </c>
      <c r="AL686" s="50" t="s">
        <v>13165</v>
      </c>
      <c r="AM686" s="50" t="s">
        <v>13166</v>
      </c>
      <c r="AN686" s="50" t="s">
        <v>13167</v>
      </c>
      <c r="AO686" s="50" t="s">
        <v>13168</v>
      </c>
      <c r="AP686" s="50" t="s">
        <v>13169</v>
      </c>
      <c r="AQ686" s="53" t="s">
        <v>13170</v>
      </c>
    </row>
    <row r="687" spans="1:43" ht="13.5" customHeight="1">
      <c r="A687" s="25" t="s">
        <v>515</v>
      </c>
      <c r="B687" s="26" t="str">
        <f>HYPERLINK("http://flybase.org/reports/"&amp;VLOOKUP(Table3[[#This Row],[gene]],'Flybqse ID for link'!A:B,2,FALSE)&amp;".html",Table3[[#This Row],[gene]])</f>
        <v>CG32351</v>
      </c>
      <c r="C687" s="25">
        <v>5</v>
      </c>
      <c r="D687" s="25" t="str">
        <f>VLOOKUP(A687,'Flybase batch'!$A:$E,2,FALSE)</f>
        <v>Sperm-Leucylaminopeptidase 2</v>
      </c>
      <c r="E687" s="25">
        <f>COUNTIF('Genes Expressed in larvae only'!A:A,Table3[[#This Row],[gene]])</f>
        <v>0</v>
      </c>
      <c r="F687" s="35" t="str">
        <f>VLOOKUP(A687,'Flybase batch'!$A:$E,3,FALSE)</f>
        <v>proteolysis</v>
      </c>
      <c r="G687" s="35" t="str">
        <f>VLOOKUP(A687,'Flybase batch'!$A:$E,4,FALSE)</f>
        <v>cytoplasm</v>
      </c>
      <c r="H687" s="35" t="s">
        <v>13640</v>
      </c>
      <c r="I687" s="35" t="e">
        <v>#N/A</v>
      </c>
      <c r="J687" s="35" t="s">
        <v>9</v>
      </c>
      <c r="K687" s="30" t="str">
        <f>VLOOKUP(A687,'SignalP unique values'!A:D,2,FALSE)</f>
        <v>N</v>
      </c>
      <c r="L687" s="30" t="str">
        <f>VLOOKUP(A687,'SignalP unique values'!A:D,3,FALSE)</f>
        <v>-</v>
      </c>
      <c r="M687" s="30" t="str">
        <f>VLOOKUP(A687,'SignalP unique values'!A:D,4,FALSE)</f>
        <v>-</v>
      </c>
      <c r="N687" s="26" t="s">
        <v>5964</v>
      </c>
      <c r="O687" s="28">
        <v>-1</v>
      </c>
      <c r="P687" s="28">
        <v>-1</v>
      </c>
      <c r="Q687" s="28">
        <v>-1</v>
      </c>
      <c r="R687" s="28">
        <v>-1</v>
      </c>
      <c r="S687" s="28">
        <v>-1</v>
      </c>
      <c r="T687" s="28">
        <v>-1</v>
      </c>
      <c r="U687" s="28">
        <v>-1</v>
      </c>
      <c r="V687" s="27">
        <v>1</v>
      </c>
      <c r="W687" s="28">
        <v>-1</v>
      </c>
      <c r="X687" s="28">
        <v>-1</v>
      </c>
      <c r="Y687" s="25">
        <v>0</v>
      </c>
      <c r="Z687" s="28">
        <v>-1</v>
      </c>
      <c r="AA687" s="28">
        <v>-1</v>
      </c>
      <c r="AB687" s="28">
        <v>-1</v>
      </c>
      <c r="AC687" s="25" t="s">
        <v>9860</v>
      </c>
      <c r="AD687" s="28" t="s">
        <v>7110</v>
      </c>
      <c r="AE687" s="28" t="s">
        <v>9861</v>
      </c>
      <c r="AF687" s="28" t="s">
        <v>8232</v>
      </c>
      <c r="AG687" s="28" t="s">
        <v>6541</v>
      </c>
      <c r="AH687" s="28" t="s">
        <v>6541</v>
      </c>
      <c r="AI687" s="28" t="s">
        <v>9862</v>
      </c>
      <c r="AJ687" s="28" t="s">
        <v>7725</v>
      </c>
      <c r="AK687" s="27" t="s">
        <v>9863</v>
      </c>
      <c r="AL687" s="28" t="s">
        <v>9864</v>
      </c>
      <c r="AM687" s="28" t="s">
        <v>7226</v>
      </c>
      <c r="AN687" s="25" t="s">
        <v>9865</v>
      </c>
      <c r="AO687" s="28" t="s">
        <v>6586</v>
      </c>
      <c r="AP687" s="28" t="s">
        <v>9866</v>
      </c>
      <c r="AQ687" s="28" t="s">
        <v>9867</v>
      </c>
    </row>
    <row r="688" spans="1:43" ht="13.5" customHeight="1">
      <c r="A688" s="25" t="s">
        <v>1020</v>
      </c>
      <c r="B688" s="26" t="str">
        <f>HYPERLINK("http://flybase.org/reports/"&amp;VLOOKUP(Table3[[#This Row],[gene]],'Flybqse ID for link'!A:B,2,FALSE)&amp;".html",Table3[[#This Row],[gene]])</f>
        <v>CG11430</v>
      </c>
      <c r="C688" s="25">
        <v>5</v>
      </c>
      <c r="D688" s="25" t="str">
        <f>VLOOKUP(A688,'Flybase batch'!$A:$E,2,FALSE)</f>
        <v>olf186-F</v>
      </c>
      <c r="E688" s="25">
        <f>COUNTIF('Genes Expressed in larvae only'!A:A,Table3[[#This Row],[gene]])</f>
        <v>0</v>
      </c>
      <c r="F688" s="35" t="str">
        <f>VLOOKUP(A688,'Flybase batch'!$A:$E,3,FALSE)</f>
        <v>positive regulation of NFAT protein import into nucleus positive regulation of calcium ion transport nervous system development store-operated calcium entry</v>
      </c>
      <c r="G688" s="35" t="str">
        <f>VLOOKUP(A688,'Flybase batch'!$A:$E,4,FALSE)</f>
        <v>integral to membrane</v>
      </c>
      <c r="H688" s="35" t="s">
        <v>13560</v>
      </c>
      <c r="I688" s="35" t="e">
        <v>#N/A</v>
      </c>
      <c r="J688" s="35" t="s">
        <v>14090</v>
      </c>
      <c r="K688" s="30" t="str">
        <f>VLOOKUP(A688,'SignalP unique values'!A:D,2,FALSE)</f>
        <v>N</v>
      </c>
      <c r="L688" s="30" t="str">
        <f>VLOOKUP(A688,'SignalP unique values'!A:D,3,FALSE)</f>
        <v>-</v>
      </c>
      <c r="M688" s="30" t="str">
        <f>VLOOKUP(A688,'SignalP unique values'!A:D,4,FALSE)</f>
        <v>-</v>
      </c>
      <c r="N688" s="26" t="s">
        <v>6260</v>
      </c>
      <c r="O688" s="25">
        <v>0</v>
      </c>
      <c r="P688" s="25">
        <v>0</v>
      </c>
      <c r="Q688" s="28">
        <v>-1</v>
      </c>
      <c r="R688" s="28">
        <v>-1</v>
      </c>
      <c r="S688" s="25">
        <v>0</v>
      </c>
      <c r="T688" s="28">
        <v>-1</v>
      </c>
      <c r="U688" s="27">
        <v>1</v>
      </c>
      <c r="V688" s="25">
        <v>0</v>
      </c>
      <c r="W688" s="28">
        <v>-1</v>
      </c>
      <c r="X688" s="25">
        <v>0</v>
      </c>
      <c r="Y688" s="25">
        <v>0</v>
      </c>
      <c r="Z688" s="25">
        <v>0</v>
      </c>
      <c r="AA688" s="25">
        <v>0</v>
      </c>
      <c r="AB688" s="28">
        <v>-1</v>
      </c>
      <c r="AC688" s="25" t="s">
        <v>7148</v>
      </c>
      <c r="AD688" s="25" t="s">
        <v>7149</v>
      </c>
      <c r="AE688" s="25" t="s">
        <v>7150</v>
      </c>
      <c r="AF688" s="28" t="s">
        <v>7151</v>
      </c>
      <c r="AG688" s="28" t="s">
        <v>7152</v>
      </c>
      <c r="AH688" s="25" t="s">
        <v>7153</v>
      </c>
      <c r="AI688" s="28" t="s">
        <v>7154</v>
      </c>
      <c r="AJ688" s="27" t="s">
        <v>7155</v>
      </c>
      <c r="AK688" s="25" t="s">
        <v>7156</v>
      </c>
      <c r="AL688" s="28" t="s">
        <v>7157</v>
      </c>
      <c r="AM688" s="25" t="s">
        <v>7158</v>
      </c>
      <c r="AN688" s="25" t="s">
        <v>7159</v>
      </c>
      <c r="AO688" s="25" t="s">
        <v>7160</v>
      </c>
      <c r="AP688" s="25" t="s">
        <v>7161</v>
      </c>
      <c r="AQ688" s="28" t="s">
        <v>7162</v>
      </c>
    </row>
    <row r="689" spans="1:43" ht="13.5" customHeight="1">
      <c r="A689" s="25" t="s">
        <v>486</v>
      </c>
      <c r="B689" s="26" t="str">
        <f>HYPERLINK("http://flybase.org/reports/"&amp;VLOOKUP(Table3[[#This Row],[gene]],'Flybqse ID for link'!A:B,2,FALSE)&amp;".html",Table3[[#This Row],[gene]])</f>
        <v>CG10576</v>
      </c>
      <c r="C689" s="25">
        <v>5</v>
      </c>
      <c r="D689" s="25" t="str">
        <f>VLOOKUP(A689,'Flybase batch'!$A:$E,2,FALSE)</f>
        <v>-</v>
      </c>
      <c r="E689" s="25">
        <f>COUNTIF('Genes Expressed in larvae only'!A:A,Table3[[#This Row],[gene]])</f>
        <v>0</v>
      </c>
      <c r="F689" s="35" t="str">
        <f>VLOOKUP(A689,'Flybase batch'!$A:$E,3,FALSE)</f>
        <v>cellular process</v>
      </c>
      <c r="G689" s="35" t="str">
        <f>VLOOKUP(A689,'Flybase batch'!$A:$E,4,FALSE)</f>
        <v>-</v>
      </c>
      <c r="H689" s="35" t="s">
        <v>13544</v>
      </c>
      <c r="I689" s="35" t="s">
        <v>15310</v>
      </c>
      <c r="J689" s="35" t="s">
        <v>9</v>
      </c>
      <c r="K689" s="30" t="str">
        <f>VLOOKUP(A689,'SignalP unique values'!A:D,2,FALSE)</f>
        <v>N</v>
      </c>
      <c r="L689" s="30" t="str">
        <f>VLOOKUP(A689,'SignalP unique values'!A:D,3,FALSE)</f>
        <v>-</v>
      </c>
      <c r="M689" s="30" t="str">
        <f>VLOOKUP(A689,'SignalP unique values'!A:D,4,FALSE)</f>
        <v>-</v>
      </c>
      <c r="N689" s="26" t="s">
        <v>5819</v>
      </c>
      <c r="O689" s="28">
        <v>-1</v>
      </c>
      <c r="P689" s="28">
        <v>-1</v>
      </c>
      <c r="Q689" s="28">
        <v>-1</v>
      </c>
      <c r="R689" s="25">
        <v>0</v>
      </c>
      <c r="S689" s="28">
        <v>-1</v>
      </c>
      <c r="T689" s="28">
        <v>-1</v>
      </c>
      <c r="U689" s="25">
        <v>0</v>
      </c>
      <c r="V689" s="25">
        <v>0</v>
      </c>
      <c r="W689" s="27">
        <v>1</v>
      </c>
      <c r="X689" s="28">
        <v>-1</v>
      </c>
      <c r="Y689" s="28">
        <v>-1</v>
      </c>
      <c r="Z689" s="28">
        <v>-1</v>
      </c>
      <c r="AA689" s="28">
        <v>-1</v>
      </c>
      <c r="AB689" s="25">
        <v>0</v>
      </c>
      <c r="AC689" s="25" t="s">
        <v>6680</v>
      </c>
      <c r="AD689" s="28" t="s">
        <v>6681</v>
      </c>
      <c r="AE689" s="28" t="s">
        <v>6682</v>
      </c>
      <c r="AF689" s="28" t="s">
        <v>6683</v>
      </c>
      <c r="AG689" s="25" t="s">
        <v>6684</v>
      </c>
      <c r="AH689" s="28" t="s">
        <v>6685</v>
      </c>
      <c r="AI689" s="28" t="s">
        <v>6686</v>
      </c>
      <c r="AJ689" s="25" t="s">
        <v>6687</v>
      </c>
      <c r="AK689" s="25" t="s">
        <v>6688</v>
      </c>
      <c r="AL689" s="27" t="s">
        <v>6689</v>
      </c>
      <c r="AM689" s="28" t="s">
        <v>6690</v>
      </c>
      <c r="AN689" s="28" t="s">
        <v>6691</v>
      </c>
      <c r="AO689" s="28" t="s">
        <v>6692</v>
      </c>
      <c r="AP689" s="28" t="s">
        <v>6693</v>
      </c>
      <c r="AQ689" s="25" t="s">
        <v>6694</v>
      </c>
    </row>
    <row r="690" spans="1:43" ht="13.5" customHeight="1">
      <c r="A690" s="25" t="s">
        <v>346</v>
      </c>
      <c r="B690" s="26" t="str">
        <f>HYPERLINK("http://flybase.org/reports/"&amp;VLOOKUP(Table3[[#This Row],[gene]],'Flybqse ID for link'!A:B,2,FALSE)&amp;".html",Table3[[#This Row],[gene]])</f>
        <v>CG15534</v>
      </c>
      <c r="C690" s="25">
        <v>5</v>
      </c>
      <c r="D690" s="25" t="str">
        <f>VLOOKUP(A690,'Flybase batch'!$A:$E,2,FALSE)</f>
        <v>-</v>
      </c>
      <c r="E690" s="25">
        <f>COUNTIF('Genes Expressed in larvae only'!A:A,Table3[[#This Row],[gene]])</f>
        <v>0</v>
      </c>
      <c r="F690" s="35" t="str">
        <f>VLOOKUP(A690,'Flybase batch'!$A:$E,3,FALSE)</f>
        <v>sphingomyelin metabolic process sphingomyelin catabolic process</v>
      </c>
      <c r="G690" s="35" t="str">
        <f>VLOOKUP(A690,'Flybase batch'!$A:$E,4,FALSE)</f>
        <v>-</v>
      </c>
      <c r="H690" s="35" t="s">
        <v>13595</v>
      </c>
      <c r="I690" s="35" t="s">
        <v>15333</v>
      </c>
      <c r="J690" s="35" t="s">
        <v>9</v>
      </c>
      <c r="K690" s="30" t="str">
        <f>VLOOKUP(A690,'SignalP unique values'!A:D,2,FALSE)</f>
        <v>N</v>
      </c>
      <c r="L690" s="30" t="str">
        <f>VLOOKUP(A690,'SignalP unique values'!A:D,3,FALSE)</f>
        <v>-</v>
      </c>
      <c r="M690" s="30" t="str">
        <f>VLOOKUP(A690,'SignalP unique values'!A:D,4,FALSE)</f>
        <v>-</v>
      </c>
      <c r="N690" s="26" t="s">
        <v>5978</v>
      </c>
      <c r="O690" s="25">
        <v>0</v>
      </c>
      <c r="P690" s="25">
        <v>0</v>
      </c>
      <c r="Q690" s="25">
        <v>0</v>
      </c>
      <c r="R690" s="27">
        <v>1</v>
      </c>
      <c r="S690" s="25">
        <v>0</v>
      </c>
      <c r="T690" s="28">
        <v>-1</v>
      </c>
      <c r="U690" s="25">
        <v>0</v>
      </c>
      <c r="V690" s="25">
        <v>0</v>
      </c>
      <c r="W690" s="25">
        <v>0</v>
      </c>
      <c r="X690" s="25">
        <v>0</v>
      </c>
      <c r="Y690" s="25">
        <v>0</v>
      </c>
      <c r="Z690" s="25">
        <v>0</v>
      </c>
      <c r="AA690" s="25">
        <v>0</v>
      </c>
      <c r="AB690" s="25">
        <v>0</v>
      </c>
      <c r="AC690" s="25" t="s">
        <v>8400</v>
      </c>
      <c r="AD690" s="25" t="s">
        <v>6430</v>
      </c>
      <c r="AE690" s="25" t="s">
        <v>6586</v>
      </c>
      <c r="AF690" s="25" t="s">
        <v>8401</v>
      </c>
      <c r="AG690" s="27" t="s">
        <v>8402</v>
      </c>
      <c r="AH690" s="25" t="s">
        <v>6586</v>
      </c>
      <c r="AI690" s="28" t="s">
        <v>8403</v>
      </c>
      <c r="AJ690" s="25" t="s">
        <v>6581</v>
      </c>
      <c r="AK690" s="25" t="s">
        <v>8404</v>
      </c>
      <c r="AL690" s="25" t="s">
        <v>7387</v>
      </c>
      <c r="AM690" s="25" t="s">
        <v>7936</v>
      </c>
      <c r="AN690" s="25" t="s">
        <v>8405</v>
      </c>
      <c r="AO690" s="25" t="s">
        <v>6453</v>
      </c>
      <c r="AP690" s="25" t="s">
        <v>6963</v>
      </c>
      <c r="AQ690" s="25" t="s">
        <v>7784</v>
      </c>
    </row>
    <row r="691" spans="1:43" ht="13.5" customHeight="1">
      <c r="A691" s="25" t="s">
        <v>130</v>
      </c>
      <c r="B691" s="26" t="str">
        <f>HYPERLINK("http://flybase.org/reports/"&amp;VLOOKUP(Table3[[#This Row],[gene]],'Flybqse ID for link'!A:B,2,FALSE)&amp;".html",Table3[[#This Row],[gene]])</f>
        <v>CG7685</v>
      </c>
      <c r="C691" s="25">
        <v>5</v>
      </c>
      <c r="D691" s="25" t="str">
        <f>VLOOKUP(A691,'Flybase batch'!$A:$E,2,FALSE)</f>
        <v>-</v>
      </c>
      <c r="E691" s="25">
        <f>COUNTIF('Genes Expressed in larvae only'!A:A,Table3[[#This Row],[gene]])</f>
        <v>0</v>
      </c>
      <c r="F691" s="35" t="str">
        <f>VLOOKUP(A691,'Flybase batch'!$A:$E,3,FALSE)</f>
        <v>-</v>
      </c>
      <c r="G691" s="35" t="str">
        <f>VLOOKUP(A691,'Flybase batch'!$A:$E,4,FALSE)</f>
        <v>glucosidase II complex</v>
      </c>
      <c r="H691" s="35" t="s">
        <v>13570</v>
      </c>
      <c r="I691" s="35" t="s">
        <v>15306</v>
      </c>
      <c r="J691" s="35" t="s">
        <v>9</v>
      </c>
      <c r="K691" s="30" t="str">
        <f>VLOOKUP(A691,'SignalP unique values'!A:D,2,FALSE)</f>
        <v>N</v>
      </c>
      <c r="L691" s="30" t="str">
        <f>VLOOKUP(A691,'SignalP unique values'!A:D,3,FALSE)</f>
        <v>-</v>
      </c>
      <c r="M691" s="30" t="str">
        <f>VLOOKUP(A691,'SignalP unique values'!A:D,4,FALSE)</f>
        <v>-</v>
      </c>
      <c r="N691" s="26" t="s">
        <v>6284</v>
      </c>
      <c r="O691" s="27">
        <v>1</v>
      </c>
      <c r="P691" s="25">
        <v>0</v>
      </c>
      <c r="Q691" s="25">
        <v>0</v>
      </c>
      <c r="R691" s="28">
        <v>-1</v>
      </c>
      <c r="S691" s="25">
        <v>0</v>
      </c>
      <c r="T691" s="28">
        <v>-1</v>
      </c>
      <c r="U691" s="27">
        <v>1</v>
      </c>
      <c r="V691" s="27">
        <v>1</v>
      </c>
      <c r="W691" s="27">
        <v>1</v>
      </c>
      <c r="X691" s="28">
        <v>-1</v>
      </c>
      <c r="Y691" s="28">
        <v>-1</v>
      </c>
      <c r="Z691" s="25">
        <v>0</v>
      </c>
      <c r="AA691" s="28">
        <v>-1</v>
      </c>
      <c r="AB691" s="27">
        <v>1</v>
      </c>
      <c r="AC691" s="25" t="s">
        <v>12234</v>
      </c>
      <c r="AD691" s="27" t="s">
        <v>12235</v>
      </c>
      <c r="AE691" s="25" t="s">
        <v>12236</v>
      </c>
      <c r="AF691" s="25" t="s">
        <v>12237</v>
      </c>
      <c r="AG691" s="28" t="s">
        <v>11741</v>
      </c>
      <c r="AH691" s="25" t="s">
        <v>12238</v>
      </c>
      <c r="AI691" s="28" t="s">
        <v>12239</v>
      </c>
      <c r="AJ691" s="27" t="s">
        <v>12240</v>
      </c>
      <c r="AK691" s="27" t="s">
        <v>12241</v>
      </c>
      <c r="AL691" s="27" t="s">
        <v>12242</v>
      </c>
      <c r="AM691" s="28" t="s">
        <v>12243</v>
      </c>
      <c r="AN691" s="28" t="s">
        <v>12244</v>
      </c>
      <c r="AO691" s="25" t="s">
        <v>12245</v>
      </c>
      <c r="AP691" s="28" t="s">
        <v>12246</v>
      </c>
      <c r="AQ691" s="27" t="s">
        <v>12247</v>
      </c>
    </row>
    <row r="692" spans="1:43" ht="13.5" customHeight="1">
      <c r="A692" s="25" t="s">
        <v>953</v>
      </c>
      <c r="B692" s="26" t="str">
        <f>HYPERLINK("http://flybase.org/reports/"&amp;VLOOKUP(Table3[[#This Row],[gene]],'Flybqse ID for link'!A:B,2,FALSE)&amp;".html",Table3[[#This Row],[gene]])</f>
        <v>CG9001</v>
      </c>
      <c r="C692" s="25">
        <v>5</v>
      </c>
      <c r="D692" s="25" t="str">
        <f>VLOOKUP(A692,'Flybase batch'!$A:$E,2,FALSE)</f>
        <v>ste24b prenyl protease type I</v>
      </c>
      <c r="E692" s="25">
        <f>COUNTIF('Genes Expressed in larvae only'!A:A,Table3[[#This Row],[gene]])</f>
        <v>0</v>
      </c>
      <c r="F692" s="35" t="str">
        <f>VLOOKUP(A692,'Flybase batch'!$A:$E,3,FALSE)</f>
        <v>proteolysis spermatogenesis</v>
      </c>
      <c r="G692" s="35" t="str">
        <f>VLOOKUP(A692,'Flybase batch'!$A:$E,4,FALSE)</f>
        <v>membrane</v>
      </c>
      <c r="H692" s="35" t="s">
        <v>13558</v>
      </c>
      <c r="I692" s="35" t="s">
        <v>15325</v>
      </c>
      <c r="J692" s="35" t="s">
        <v>9</v>
      </c>
      <c r="K692" s="30" t="str">
        <f>VLOOKUP(A692,'SignalP unique values'!A:D,2,FALSE)</f>
        <v>N</v>
      </c>
      <c r="L692" s="30" t="str">
        <f>VLOOKUP(A692,'SignalP unique values'!A:D,3,FALSE)</f>
        <v>-</v>
      </c>
      <c r="M692" s="30" t="str">
        <f>VLOOKUP(A692,'SignalP unique values'!A:D,4,FALSE)</f>
        <v>-</v>
      </c>
      <c r="N692" s="26" t="s">
        <v>6311</v>
      </c>
      <c r="O692" s="28">
        <v>-1</v>
      </c>
      <c r="P692" s="28">
        <v>-1</v>
      </c>
      <c r="Q692" s="28">
        <v>-1</v>
      </c>
      <c r="R692" s="28">
        <v>-1</v>
      </c>
      <c r="S692" s="28">
        <v>-1</v>
      </c>
      <c r="T692" s="28">
        <v>-1</v>
      </c>
      <c r="U692" s="28">
        <v>-1</v>
      </c>
      <c r="V692" s="27">
        <v>1</v>
      </c>
      <c r="W692" s="28">
        <v>-1</v>
      </c>
      <c r="X692" s="28">
        <v>-1</v>
      </c>
      <c r="Y692" s="25">
        <v>0</v>
      </c>
      <c r="Z692" s="28">
        <v>-1</v>
      </c>
      <c r="AA692" s="28">
        <v>-1</v>
      </c>
      <c r="AB692" s="28">
        <v>-1</v>
      </c>
      <c r="AC692" s="25" t="s">
        <v>12767</v>
      </c>
      <c r="AD692" s="28" t="s">
        <v>12768</v>
      </c>
      <c r="AE692" s="28" t="s">
        <v>12092</v>
      </c>
      <c r="AF692" s="28" t="s">
        <v>12769</v>
      </c>
      <c r="AG692" s="28" t="s">
        <v>12770</v>
      </c>
      <c r="AH692" s="28" t="s">
        <v>6414</v>
      </c>
      <c r="AI692" s="28" t="s">
        <v>12771</v>
      </c>
      <c r="AJ692" s="28" t="s">
        <v>7182</v>
      </c>
      <c r="AK692" s="27" t="s">
        <v>12772</v>
      </c>
      <c r="AL692" s="28" t="s">
        <v>8808</v>
      </c>
      <c r="AM692" s="28" t="s">
        <v>7580</v>
      </c>
      <c r="AN692" s="25" t="s">
        <v>12773</v>
      </c>
      <c r="AO692" s="28" t="s">
        <v>12774</v>
      </c>
      <c r="AP692" s="28" t="s">
        <v>12775</v>
      </c>
      <c r="AQ692" s="28" t="s">
        <v>12776</v>
      </c>
    </row>
    <row r="693" spans="1:43" ht="13.5" customHeight="1">
      <c r="A693" s="25" t="s">
        <v>686</v>
      </c>
      <c r="B693" s="26" t="str">
        <f>HYPERLINK("http://flybase.org/reports/"&amp;VLOOKUP(Table3[[#This Row],[gene]],'Flybqse ID for link'!A:B,2,FALSE)&amp;".html",Table3[[#This Row],[gene]])</f>
        <v>CG9953</v>
      </c>
      <c r="C693" s="25">
        <v>5</v>
      </c>
      <c r="D693" s="25" t="str">
        <f>VLOOKUP(A693,'Flybase batch'!$A:$E,2,FALSE)</f>
        <v>-</v>
      </c>
      <c r="E693" s="25">
        <f>COUNTIF('Genes Expressed in larvae only'!A:A,Table3[[#This Row],[gene]])</f>
        <v>0</v>
      </c>
      <c r="F693" s="35" t="str">
        <f>VLOOKUP(A693,'Flybase batch'!$A:$E,3,FALSE)</f>
        <v>proteolysis</v>
      </c>
      <c r="G693" s="35" t="str">
        <f>VLOOKUP(A693,'Flybase batch'!$A:$E,4,FALSE)</f>
        <v>-</v>
      </c>
      <c r="H693" s="35" t="s">
        <v>13740</v>
      </c>
      <c r="I693" s="35" t="e">
        <v>#N/A</v>
      </c>
      <c r="J693" s="35" t="s">
        <v>9</v>
      </c>
      <c r="K693" s="30" t="str">
        <f>VLOOKUP(A693,'SignalP unique values'!A:D,2,FALSE)</f>
        <v>N</v>
      </c>
      <c r="L693" s="30" t="str">
        <f>VLOOKUP(A693,'SignalP unique values'!A:D,3,FALSE)</f>
        <v>-</v>
      </c>
      <c r="M693" s="30" t="str">
        <f>VLOOKUP(A693,'SignalP unique values'!A:D,4,FALSE)</f>
        <v>-</v>
      </c>
      <c r="N693" s="26" t="s">
        <v>6162</v>
      </c>
      <c r="O693" s="28">
        <v>-1</v>
      </c>
      <c r="P693" s="25">
        <v>0</v>
      </c>
      <c r="Q693" s="28">
        <v>-1</v>
      </c>
      <c r="R693" s="25">
        <v>0</v>
      </c>
      <c r="S693" s="28">
        <v>-1</v>
      </c>
      <c r="T693" s="25">
        <v>0</v>
      </c>
      <c r="U693" s="25">
        <v>0</v>
      </c>
      <c r="V693" s="28">
        <v>-1</v>
      </c>
      <c r="W693" s="28">
        <v>-1</v>
      </c>
      <c r="X693" s="27">
        <v>1</v>
      </c>
      <c r="Y693" s="27">
        <v>1</v>
      </c>
      <c r="Z693" s="28">
        <v>-1</v>
      </c>
      <c r="AA693" s="27">
        <v>1</v>
      </c>
      <c r="AB693" s="28">
        <v>-1</v>
      </c>
      <c r="AC693" s="25" t="s">
        <v>13171</v>
      </c>
      <c r="AD693" s="28" t="s">
        <v>13172</v>
      </c>
      <c r="AE693" s="25" t="s">
        <v>13173</v>
      </c>
      <c r="AF693" s="28" t="s">
        <v>13174</v>
      </c>
      <c r="AG693" s="25" t="s">
        <v>13175</v>
      </c>
      <c r="AH693" s="28" t="s">
        <v>13176</v>
      </c>
      <c r="AI693" s="25" t="s">
        <v>13177</v>
      </c>
      <c r="AJ693" s="25" t="s">
        <v>13178</v>
      </c>
      <c r="AK693" s="28" t="s">
        <v>13179</v>
      </c>
      <c r="AL693" s="28" t="s">
        <v>13180</v>
      </c>
      <c r="AM693" s="27" t="s">
        <v>13181</v>
      </c>
      <c r="AN693" s="27" t="s">
        <v>13182</v>
      </c>
      <c r="AO693" s="28" t="s">
        <v>13183</v>
      </c>
      <c r="AP693" s="27" t="s">
        <v>13184</v>
      </c>
      <c r="AQ693" s="28" t="s">
        <v>13185</v>
      </c>
    </row>
    <row r="694" spans="1:43" ht="13.5" customHeight="1">
      <c r="A694" s="25" t="s">
        <v>768</v>
      </c>
      <c r="B694" s="26" t="str">
        <f>HYPERLINK("http://flybase.org/reports/"&amp;VLOOKUP(Table3[[#This Row],[gene]],'Flybqse ID for link'!A:B,2,FALSE)&amp;".html",Table3[[#This Row],[gene]])</f>
        <v>CG6154</v>
      </c>
      <c r="C694" s="25">
        <v>5</v>
      </c>
      <c r="D694" s="25" t="str">
        <f>VLOOKUP(A694,'Flybase batch'!$A:$E,2,FALSE)</f>
        <v>-</v>
      </c>
      <c r="E694" s="25">
        <f>COUNTIF('Genes Expressed in larvae only'!A:A,Table3[[#This Row],[gene]])</f>
        <v>0</v>
      </c>
      <c r="F694" s="35" t="str">
        <f>VLOOKUP(A694,'Flybase batch'!$A:$E,3,FALSE)</f>
        <v>proteolysis</v>
      </c>
      <c r="G694" s="35" t="str">
        <f>VLOOKUP(A694,'Flybase batch'!$A:$E,4,FALSE)</f>
        <v>-</v>
      </c>
      <c r="H694" s="35" t="s">
        <v>13648</v>
      </c>
      <c r="I694" s="35" t="e">
        <v>#N/A</v>
      </c>
      <c r="J694" s="35" t="s">
        <v>9</v>
      </c>
      <c r="K694" s="30" t="str">
        <f>VLOOKUP(A694,'SignalP unique values'!A:D,2,FALSE)</f>
        <v>N</v>
      </c>
      <c r="L694" s="30" t="str">
        <f>VLOOKUP(A694,'SignalP unique values'!A:D,3,FALSE)</f>
        <v>-</v>
      </c>
      <c r="M694" s="30" t="str">
        <f>VLOOKUP(A694,'SignalP unique values'!A:D,4,FALSE)</f>
        <v>-</v>
      </c>
      <c r="N694" s="26" t="s">
        <v>5975</v>
      </c>
      <c r="O694" s="27">
        <v>1</v>
      </c>
      <c r="P694" s="25">
        <v>0</v>
      </c>
      <c r="Q694" s="25">
        <v>0</v>
      </c>
      <c r="R694" s="25">
        <v>0</v>
      </c>
      <c r="S694" s="25">
        <v>0</v>
      </c>
      <c r="T694" s="25">
        <v>0</v>
      </c>
      <c r="U694" s="25">
        <v>0</v>
      </c>
      <c r="V694" s="27">
        <v>1</v>
      </c>
      <c r="W694" s="25">
        <v>0</v>
      </c>
      <c r="X694" s="25">
        <v>0</v>
      </c>
      <c r="Y694" s="25">
        <v>0</v>
      </c>
      <c r="Z694" s="27">
        <v>1</v>
      </c>
      <c r="AA694" s="25">
        <v>0</v>
      </c>
      <c r="AB694" s="27">
        <v>1</v>
      </c>
      <c r="AC694" s="25" t="s">
        <v>11514</v>
      </c>
      <c r="AD694" s="27" t="s">
        <v>11515</v>
      </c>
      <c r="AE694" s="25" t="s">
        <v>8110</v>
      </c>
      <c r="AF694" s="25" t="s">
        <v>10469</v>
      </c>
      <c r="AG694" s="25" t="s">
        <v>9111</v>
      </c>
      <c r="AH694" s="25" t="s">
        <v>6697</v>
      </c>
      <c r="AI694" s="25" t="s">
        <v>10196</v>
      </c>
      <c r="AJ694" s="25" t="s">
        <v>6476</v>
      </c>
      <c r="AK694" s="27" t="s">
        <v>11516</v>
      </c>
      <c r="AL694" s="25" t="s">
        <v>8937</v>
      </c>
      <c r="AM694" s="25" t="s">
        <v>9136</v>
      </c>
      <c r="AN694" s="25" t="s">
        <v>7013</v>
      </c>
      <c r="AO694" s="27" t="s">
        <v>11517</v>
      </c>
      <c r="AP694" s="25" t="s">
        <v>11378</v>
      </c>
      <c r="AQ694" s="27" t="s">
        <v>11518</v>
      </c>
    </row>
    <row r="695" spans="1:43" ht="13.5" customHeight="1">
      <c r="A695" s="25" t="s">
        <v>443</v>
      </c>
      <c r="B695" s="26" t="str">
        <f>HYPERLINK("http://flybase.org/reports/"&amp;VLOOKUP(Table3[[#This Row],[gene]],'Flybqse ID for link'!A:B,2,FALSE)&amp;".html",Table3[[#This Row],[gene]])</f>
        <v>CG31871</v>
      </c>
      <c r="C695" s="25">
        <v>5</v>
      </c>
      <c r="D695" s="25" t="str">
        <f>VLOOKUP(A695,'Flybase batch'!$A:$E,2,FALSE)</f>
        <v>-</v>
      </c>
      <c r="E695" s="25">
        <f>COUNTIF('Genes Expressed in larvae only'!A:A,Table3[[#This Row],[gene]])</f>
        <v>0</v>
      </c>
      <c r="F695" s="35" t="str">
        <f>VLOOKUP(A695,'Flybase batch'!$A:$E,3,FALSE)</f>
        <v>neuron projection morphogenesis lipid metabolic process</v>
      </c>
      <c r="G695" s="35" t="str">
        <f>VLOOKUP(A695,'Flybase batch'!$A:$E,4,FALSE)</f>
        <v>-</v>
      </c>
      <c r="H695" s="35" t="s">
        <v>13541</v>
      </c>
      <c r="I695" s="35" t="s">
        <v>15323</v>
      </c>
      <c r="J695" s="35" t="s">
        <v>9</v>
      </c>
      <c r="K695" s="30" t="str">
        <f>VLOOKUP(A695,'SignalP unique values'!A:D,2,FALSE)</f>
        <v>N</v>
      </c>
      <c r="L695" s="30" t="str">
        <f>VLOOKUP(A695,'SignalP unique values'!A:D,3,FALSE)</f>
        <v>-</v>
      </c>
      <c r="M695" s="30" t="str">
        <f>VLOOKUP(A695,'SignalP unique values'!A:D,4,FALSE)</f>
        <v>-</v>
      </c>
      <c r="N695" s="26" t="s">
        <v>6357</v>
      </c>
      <c r="O695" s="25">
        <v>0</v>
      </c>
      <c r="P695" s="27">
        <v>1</v>
      </c>
      <c r="Q695" s="27">
        <v>1</v>
      </c>
      <c r="R695" s="25">
        <v>0</v>
      </c>
      <c r="S695" s="27">
        <v>1</v>
      </c>
      <c r="T695" s="27">
        <v>1</v>
      </c>
      <c r="U695" s="28">
        <v>-1</v>
      </c>
      <c r="V695" s="28">
        <v>-1</v>
      </c>
      <c r="W695" s="25">
        <v>0</v>
      </c>
      <c r="X695" s="25">
        <v>0</v>
      </c>
      <c r="Y695" s="25">
        <v>0</v>
      </c>
      <c r="Z695" s="28">
        <v>-1</v>
      </c>
      <c r="AA695" s="27">
        <v>1</v>
      </c>
      <c r="AB695" s="27">
        <v>1</v>
      </c>
      <c r="AC695" s="25" t="s">
        <v>9760</v>
      </c>
      <c r="AD695" s="25" t="s">
        <v>9761</v>
      </c>
      <c r="AE695" s="27" t="s">
        <v>9762</v>
      </c>
      <c r="AF695" s="27" t="s">
        <v>7540</v>
      </c>
      <c r="AG695" s="25" t="s">
        <v>9763</v>
      </c>
      <c r="AH695" s="27" t="s">
        <v>9764</v>
      </c>
      <c r="AI695" s="27" t="s">
        <v>9765</v>
      </c>
      <c r="AJ695" s="28" t="s">
        <v>8041</v>
      </c>
      <c r="AK695" s="28" t="s">
        <v>6563</v>
      </c>
      <c r="AL695" s="25" t="s">
        <v>9766</v>
      </c>
      <c r="AM695" s="25" t="s">
        <v>9767</v>
      </c>
      <c r="AN695" s="25" t="s">
        <v>9768</v>
      </c>
      <c r="AO695" s="28" t="s">
        <v>6563</v>
      </c>
      <c r="AP695" s="27" t="s">
        <v>9769</v>
      </c>
      <c r="AQ695" s="27" t="s">
        <v>9770</v>
      </c>
    </row>
    <row r="696" spans="1:43" ht="13.5" customHeight="1">
      <c r="A696" s="25" t="s">
        <v>1093</v>
      </c>
      <c r="B696" s="26" t="str">
        <f>HYPERLINK("http://flybase.org/reports/"&amp;VLOOKUP(Table3[[#This Row],[gene]],'Flybqse ID for link'!A:B,2,FALSE)&amp;".html",Table3[[#This Row],[gene]])</f>
        <v>CG14892</v>
      </c>
      <c r="C696" s="25">
        <v>5</v>
      </c>
      <c r="D696" s="25" t="str">
        <f>VLOOKUP(A696,'Flybase batch'!$A:$E,2,FALSE)</f>
        <v>-</v>
      </c>
      <c r="E696" s="25">
        <f>COUNTIF('Genes Expressed in larvae only'!A:A,Table3[[#This Row],[gene]])</f>
        <v>0</v>
      </c>
      <c r="F696" s="35" t="str">
        <f>VLOOKUP(A696,'Flybase batch'!$A:$E,3,FALSE)</f>
        <v>proteolysis</v>
      </c>
      <c r="G696" s="35" t="str">
        <f>VLOOKUP(A696,'Flybase batch'!$A:$E,4,FALSE)</f>
        <v>-</v>
      </c>
      <c r="H696" s="35" t="s">
        <v>13531</v>
      </c>
      <c r="I696" s="35" t="s">
        <v>15321</v>
      </c>
      <c r="J696" s="35" t="s">
        <v>13842</v>
      </c>
      <c r="K696" s="30" t="str">
        <f>VLOOKUP(A696,'SignalP unique values'!A:D,2,FALSE)</f>
        <v>N</v>
      </c>
      <c r="L696" s="30" t="str">
        <f>VLOOKUP(A696,'SignalP unique values'!A:D,3,FALSE)</f>
        <v>-</v>
      </c>
      <c r="M696" s="30" t="str">
        <f>VLOOKUP(A696,'SignalP unique values'!A:D,4,FALSE)</f>
        <v>-</v>
      </c>
      <c r="N696" s="26" t="s">
        <v>6131</v>
      </c>
      <c r="O696" s="28">
        <v>-1</v>
      </c>
      <c r="P696" s="25">
        <v>0</v>
      </c>
      <c r="Q696" s="25">
        <v>0</v>
      </c>
      <c r="R696" s="25">
        <v>0</v>
      </c>
      <c r="S696" s="25">
        <v>0</v>
      </c>
      <c r="T696" s="25">
        <v>0</v>
      </c>
      <c r="U696" s="28">
        <v>-1</v>
      </c>
      <c r="V696" s="25">
        <v>0</v>
      </c>
      <c r="W696" s="28">
        <v>-1</v>
      </c>
      <c r="X696" s="25">
        <v>0</v>
      </c>
      <c r="Y696" s="25">
        <v>0</v>
      </c>
      <c r="Z696" s="25">
        <v>0</v>
      </c>
      <c r="AA696" s="25">
        <v>0</v>
      </c>
      <c r="AB696" s="25">
        <v>0</v>
      </c>
      <c r="AC696" s="25" t="s">
        <v>8241</v>
      </c>
      <c r="AD696" s="28" t="s">
        <v>8203</v>
      </c>
      <c r="AE696" s="25" t="s">
        <v>8242</v>
      </c>
      <c r="AF696" s="25" t="s">
        <v>8243</v>
      </c>
      <c r="AG696" s="25" t="s">
        <v>8244</v>
      </c>
      <c r="AH696" s="25" t="s">
        <v>8245</v>
      </c>
      <c r="AI696" s="25" t="s">
        <v>7051</v>
      </c>
      <c r="AJ696" s="28" t="s">
        <v>6648</v>
      </c>
      <c r="AK696" s="25" t="s">
        <v>8246</v>
      </c>
      <c r="AL696" s="28" t="s">
        <v>6919</v>
      </c>
      <c r="AM696" s="25" t="s">
        <v>8247</v>
      </c>
      <c r="AN696" s="25" t="s">
        <v>8248</v>
      </c>
      <c r="AO696" s="25" t="s">
        <v>8249</v>
      </c>
      <c r="AP696" s="25" t="s">
        <v>6876</v>
      </c>
      <c r="AQ696" s="25" t="s">
        <v>8250</v>
      </c>
    </row>
    <row r="697" spans="1:43" ht="13.5" customHeight="1">
      <c r="A697" s="25" t="s">
        <v>1045</v>
      </c>
      <c r="B697" s="26" t="str">
        <f>HYPERLINK("http://flybase.org/reports/"&amp;VLOOKUP(Table3[[#This Row],[gene]],'Flybqse ID for link'!A:B,2,FALSE)&amp;".html",Table3[[#This Row],[gene]])</f>
        <v>CG1214</v>
      </c>
      <c r="C697" s="25">
        <v>5</v>
      </c>
      <c r="D697" s="25" t="str">
        <f>VLOOKUP(A697,'Flybase batch'!$A:$E,2,FALSE)</f>
        <v>roughoid</v>
      </c>
      <c r="E697" s="25">
        <f>COUNTIF('Genes Expressed in larvae only'!A:A,Table3[[#This Row],[gene]])</f>
        <v>0</v>
      </c>
      <c r="F697" s="35" t="str">
        <f>VLOOKUP(A697,'Flybase batch'!$A:$E,3,FALSE)</f>
        <v>epidermal growth factor receptor signaling pathway epithelial cell migration, open tracheal system leg disc proximal/distal pattern formation compound eye cone cell fate commitment compound eye photoreceptor fate commitment heart process proteolysis positive regulation of protein secretion compound eye morphogenesis</v>
      </c>
      <c r="G697" s="35" t="str">
        <f>VLOOKUP(A697,'Flybase batch'!$A:$E,4,FALSE)</f>
        <v>integral to plasma membrane plasma membrane integral to membrane apical part of cell endoplasmic reticulum</v>
      </c>
      <c r="H697" s="35" t="s">
        <v>13575</v>
      </c>
      <c r="I697" s="35" t="s">
        <v>15332</v>
      </c>
      <c r="J697" s="35" t="s">
        <v>9</v>
      </c>
      <c r="K697" s="30" t="str">
        <f>VLOOKUP(A697,'SignalP unique values'!A:D,2,FALSE)</f>
        <v>N</v>
      </c>
      <c r="L697" s="30" t="str">
        <f>VLOOKUP(A697,'SignalP unique values'!A:D,3,FALSE)</f>
        <v>-</v>
      </c>
      <c r="M697" s="30" t="str">
        <f>VLOOKUP(A697,'SignalP unique values'!A:D,4,FALSE)</f>
        <v>-</v>
      </c>
      <c r="N697" s="26" t="s">
        <v>6067</v>
      </c>
      <c r="O697" s="27">
        <v>1</v>
      </c>
      <c r="P697" s="27">
        <v>1</v>
      </c>
      <c r="Q697" s="28">
        <v>-1</v>
      </c>
      <c r="R697" s="25">
        <v>0</v>
      </c>
      <c r="S697" s="25">
        <v>0</v>
      </c>
      <c r="T697" s="28">
        <v>-1</v>
      </c>
      <c r="U697" s="25">
        <v>0</v>
      </c>
      <c r="V697" s="25">
        <v>0</v>
      </c>
      <c r="W697" s="25">
        <v>0</v>
      </c>
      <c r="X697" s="25">
        <v>0</v>
      </c>
      <c r="Y697" s="25">
        <v>0</v>
      </c>
      <c r="Z697" s="27">
        <v>1</v>
      </c>
      <c r="AA697" s="27">
        <v>1</v>
      </c>
      <c r="AB697" s="25">
        <v>0</v>
      </c>
      <c r="AC697" s="25" t="s">
        <v>7538</v>
      </c>
      <c r="AD697" s="27" t="s">
        <v>7539</v>
      </c>
      <c r="AE697" s="27" t="s">
        <v>7540</v>
      </c>
      <c r="AF697" s="28" t="s">
        <v>7541</v>
      </c>
      <c r="AG697" s="25" t="s">
        <v>7542</v>
      </c>
      <c r="AH697" s="25" t="s">
        <v>7543</v>
      </c>
      <c r="AI697" s="28" t="s">
        <v>7544</v>
      </c>
      <c r="AJ697" s="25" t="s">
        <v>7545</v>
      </c>
      <c r="AK697" s="25" t="s">
        <v>7546</v>
      </c>
      <c r="AL697" s="25" t="s">
        <v>7547</v>
      </c>
      <c r="AM697" s="25" t="s">
        <v>7548</v>
      </c>
      <c r="AN697" s="25" t="s">
        <v>7549</v>
      </c>
      <c r="AO697" s="27" t="s">
        <v>7550</v>
      </c>
      <c r="AP697" s="27" t="s">
        <v>7551</v>
      </c>
      <c r="AQ697" s="25" t="s">
        <v>7552</v>
      </c>
    </row>
    <row r="698" spans="1:43" ht="13.5" customHeight="1">
      <c r="A698" s="25" t="s">
        <v>1196</v>
      </c>
      <c r="B698" s="26" t="str">
        <f>HYPERLINK("http://flybase.org/reports/"&amp;VLOOKUP(Table3[[#This Row],[gene]],'Flybqse ID for link'!A:B,2,FALSE)&amp;".html",Table3[[#This Row],[gene]])</f>
        <v>CG2105</v>
      </c>
      <c r="C698" s="25">
        <v>5</v>
      </c>
      <c r="D698" s="25" t="str">
        <f>VLOOKUP(A698,'Flybase batch'!$A:$E,2,FALSE)</f>
        <v>Corin</v>
      </c>
      <c r="E698" s="25">
        <f>COUNTIF('Genes Expressed in larvae only'!A:A,Table3[[#This Row],[gene]])</f>
        <v>0</v>
      </c>
      <c r="F698" s="35" t="str">
        <f>VLOOKUP(A698,'Flybase batch'!$A:$E,3,FALSE)</f>
        <v>proteolysis</v>
      </c>
      <c r="G698" s="35" t="str">
        <f>VLOOKUP(A698,'Flybase batch'!$A:$E,4,FALSE)</f>
        <v>membrane</v>
      </c>
      <c r="H698" s="35" t="s">
        <v>13622</v>
      </c>
      <c r="I698" s="35" t="e">
        <v>#N/A</v>
      </c>
      <c r="J698" s="35" t="s">
        <v>14064</v>
      </c>
      <c r="K698" s="30" t="str">
        <f>VLOOKUP(A698,'SignalP unique values'!A:D,2,FALSE)</f>
        <v>N</v>
      </c>
      <c r="L698" s="30" t="str">
        <f>VLOOKUP(A698,'SignalP unique values'!A:D,3,FALSE)</f>
        <v>-</v>
      </c>
      <c r="M698" s="30" t="str">
        <f>VLOOKUP(A698,'SignalP unique values'!A:D,4,FALSE)</f>
        <v>-</v>
      </c>
      <c r="N698" s="26" t="s">
        <v>6028</v>
      </c>
      <c r="O698" s="27">
        <v>1</v>
      </c>
      <c r="P698" s="25">
        <v>0</v>
      </c>
      <c r="Q698" s="25">
        <v>0</v>
      </c>
      <c r="R698" s="27">
        <v>1</v>
      </c>
      <c r="S698" s="25">
        <v>0</v>
      </c>
      <c r="T698" s="28">
        <v>-1</v>
      </c>
      <c r="U698" s="25">
        <v>0</v>
      </c>
      <c r="V698" s="25">
        <v>0</v>
      </c>
      <c r="W698" s="25">
        <v>0</v>
      </c>
      <c r="X698" s="25">
        <v>0</v>
      </c>
      <c r="Y698" s="25">
        <v>0</v>
      </c>
      <c r="Z698" s="27">
        <v>1</v>
      </c>
      <c r="AA698" s="25">
        <v>0</v>
      </c>
      <c r="AB698" s="25">
        <v>0</v>
      </c>
      <c r="AC698" s="25" t="s">
        <v>9122</v>
      </c>
      <c r="AD698" s="27" t="s">
        <v>9123</v>
      </c>
      <c r="AE698" s="25" t="s">
        <v>9124</v>
      </c>
      <c r="AF698" s="25" t="s">
        <v>9125</v>
      </c>
      <c r="AG698" s="27" t="s">
        <v>9126</v>
      </c>
      <c r="AH698" s="25" t="s">
        <v>9127</v>
      </c>
      <c r="AI698" s="28" t="s">
        <v>8390</v>
      </c>
      <c r="AJ698" s="25" t="s">
        <v>7013</v>
      </c>
      <c r="AK698" s="25" t="s">
        <v>7791</v>
      </c>
      <c r="AL698" s="25" t="s">
        <v>9128</v>
      </c>
      <c r="AM698" s="25" t="s">
        <v>9129</v>
      </c>
      <c r="AN698" s="25" t="s">
        <v>9130</v>
      </c>
      <c r="AO698" s="27" t="s">
        <v>9131</v>
      </c>
      <c r="AP698" s="25" t="s">
        <v>9132</v>
      </c>
      <c r="AQ698" s="25" t="s">
        <v>9133</v>
      </c>
    </row>
    <row r="699" spans="1:43" ht="13.5" customHeight="1">
      <c r="A699" s="25" t="s">
        <v>512</v>
      </c>
      <c r="B699" s="26" t="str">
        <f>HYPERLINK("http://flybase.org/reports/"&amp;VLOOKUP(Table3[[#This Row],[gene]],'Flybqse ID for link'!A:B,2,FALSE)&amp;".html",Table3[[#This Row],[gene]])</f>
        <v>CG32064</v>
      </c>
      <c r="C699" s="25">
        <v>5</v>
      </c>
      <c r="D699" s="25" t="str">
        <f>VLOOKUP(A699,'Flybase batch'!$A:$E,2,FALSE)</f>
        <v>Sperm-Leucylaminopeptidase 4</v>
      </c>
      <c r="E699" s="25">
        <f>COUNTIF('Genes Expressed in larvae only'!A:A,Table3[[#This Row],[gene]])</f>
        <v>0</v>
      </c>
      <c r="F699" s="35" t="str">
        <f>VLOOKUP(A699,'Flybase batch'!$A:$E,3,FALSE)</f>
        <v>proteolysis</v>
      </c>
      <c r="G699" s="35" t="str">
        <f>VLOOKUP(A699,'Flybase batch'!$A:$E,4,FALSE)</f>
        <v>cytoplasm</v>
      </c>
      <c r="H699" s="35" t="s">
        <v>13578</v>
      </c>
      <c r="I699" s="35" t="e">
        <v>#N/A</v>
      </c>
      <c r="J699" s="35" t="s">
        <v>9</v>
      </c>
      <c r="K699" s="30" t="str">
        <f>VLOOKUP(A699,'SignalP unique values'!A:D,2,FALSE)</f>
        <v>N</v>
      </c>
      <c r="L699" s="30" t="str">
        <f>VLOOKUP(A699,'SignalP unique values'!A:D,3,FALSE)</f>
        <v>-</v>
      </c>
      <c r="M699" s="30" t="str">
        <f>VLOOKUP(A699,'SignalP unique values'!A:D,4,FALSE)</f>
        <v>-</v>
      </c>
      <c r="N699" s="26" t="s">
        <v>6281</v>
      </c>
      <c r="O699" s="28">
        <v>-1</v>
      </c>
      <c r="P699" s="28">
        <v>-1</v>
      </c>
      <c r="Q699" s="28">
        <v>-1</v>
      </c>
      <c r="R699" s="28">
        <v>-1</v>
      </c>
      <c r="S699" s="28">
        <v>-1</v>
      </c>
      <c r="T699" s="28">
        <v>-1</v>
      </c>
      <c r="U699" s="28">
        <v>-1</v>
      </c>
      <c r="V699" s="27">
        <v>1</v>
      </c>
      <c r="W699" s="28">
        <v>-1</v>
      </c>
      <c r="X699" s="28">
        <v>-1</v>
      </c>
      <c r="Y699" s="25">
        <v>0</v>
      </c>
      <c r="Z699" s="28">
        <v>-1</v>
      </c>
      <c r="AA699" s="28">
        <v>-1</v>
      </c>
      <c r="AB699" s="28">
        <v>-1</v>
      </c>
      <c r="AC699" s="25" t="s">
        <v>9835</v>
      </c>
      <c r="AD699" s="28" t="s">
        <v>7571</v>
      </c>
      <c r="AE699" s="28" t="s">
        <v>9628</v>
      </c>
      <c r="AF699" s="28" t="s">
        <v>9836</v>
      </c>
      <c r="AG699" s="28" t="s">
        <v>8184</v>
      </c>
      <c r="AH699" s="28" t="s">
        <v>6594</v>
      </c>
      <c r="AI699" s="28" t="s">
        <v>9816</v>
      </c>
      <c r="AJ699" s="28" t="s">
        <v>7397</v>
      </c>
      <c r="AK699" s="27" t="s">
        <v>9837</v>
      </c>
      <c r="AL699" s="28" t="s">
        <v>9838</v>
      </c>
      <c r="AM699" s="28" t="s">
        <v>8811</v>
      </c>
      <c r="AN699" s="25" t="s">
        <v>9839</v>
      </c>
      <c r="AO699" s="28" t="s">
        <v>9840</v>
      </c>
      <c r="AP699" s="28" t="s">
        <v>9841</v>
      </c>
      <c r="AQ699" s="28" t="s">
        <v>9842</v>
      </c>
    </row>
    <row r="700" spans="1:43" ht="13.5" customHeight="1">
      <c r="A700" s="25" t="s">
        <v>1312</v>
      </c>
      <c r="B700" s="26" t="str">
        <f>HYPERLINK("http://flybase.org/reports/"&amp;VLOOKUP(Table3[[#This Row],[gene]],'Flybqse ID for link'!A:B,2,FALSE)&amp;".html",Table3[[#This Row],[gene]])</f>
        <v>CG3303</v>
      </c>
      <c r="C700" s="25">
        <v>5</v>
      </c>
      <c r="D700" s="25" t="str">
        <f>VLOOKUP(A700,'Flybase batch'!$A:$E,2,FALSE)</f>
        <v>-</v>
      </c>
      <c r="E700" s="25">
        <f>COUNTIF('Genes Expressed in larvae only'!A:A,Table3[[#This Row],[gene]])</f>
        <v>0</v>
      </c>
      <c r="F700" s="35" t="str">
        <f>VLOOKUP(A700,'Flybase batch'!$A:$E,3,FALSE)</f>
        <v>-</v>
      </c>
      <c r="G700" s="35" t="str">
        <f>VLOOKUP(A700,'Flybase batch'!$A:$E,4,FALSE)</f>
        <v>-</v>
      </c>
      <c r="H700" s="35" t="s">
        <v>13643</v>
      </c>
      <c r="I700" s="35" t="e">
        <v>#N/A</v>
      </c>
      <c r="J700" s="35" t="s">
        <v>9</v>
      </c>
      <c r="K700" s="30" t="str">
        <f>VLOOKUP(A700,'SignalP unique values'!A:D,2,FALSE)</f>
        <v>N</v>
      </c>
      <c r="L700" s="30" t="str">
        <f>VLOOKUP(A700,'SignalP unique values'!A:D,3,FALSE)</f>
        <v>-</v>
      </c>
      <c r="M700" s="30" t="str">
        <f>VLOOKUP(A700,'SignalP unique values'!A:D,4,FALSE)</f>
        <v>-</v>
      </c>
      <c r="N700" s="26" t="s">
        <v>6072</v>
      </c>
      <c r="O700" s="28">
        <v>-1</v>
      </c>
      <c r="P700" s="25">
        <v>0</v>
      </c>
      <c r="Q700" s="27">
        <v>1</v>
      </c>
      <c r="R700" s="28">
        <v>-1</v>
      </c>
      <c r="S700" s="25">
        <v>0</v>
      </c>
      <c r="T700" s="28">
        <v>-1</v>
      </c>
      <c r="U700" s="27">
        <v>1</v>
      </c>
      <c r="V700" s="28">
        <v>-1</v>
      </c>
      <c r="W700" s="28">
        <v>-1</v>
      </c>
      <c r="X700" s="27">
        <v>1</v>
      </c>
      <c r="Y700" s="28">
        <v>-1</v>
      </c>
      <c r="Z700" s="28">
        <v>-1</v>
      </c>
      <c r="AA700" s="28">
        <v>-1</v>
      </c>
      <c r="AB700" s="28">
        <v>-1</v>
      </c>
      <c r="AC700" s="25" t="s">
        <v>9972</v>
      </c>
      <c r="AD700" s="28" t="s">
        <v>9973</v>
      </c>
      <c r="AE700" s="25" t="s">
        <v>9974</v>
      </c>
      <c r="AF700" s="27" t="s">
        <v>9975</v>
      </c>
      <c r="AG700" s="28" t="s">
        <v>7579</v>
      </c>
      <c r="AH700" s="25" t="s">
        <v>9976</v>
      </c>
      <c r="AI700" s="28" t="s">
        <v>9977</v>
      </c>
      <c r="AJ700" s="27" t="s">
        <v>9978</v>
      </c>
      <c r="AK700" s="28" t="s">
        <v>6569</v>
      </c>
      <c r="AL700" s="28" t="s">
        <v>7529</v>
      </c>
      <c r="AM700" s="27" t="s">
        <v>9979</v>
      </c>
      <c r="AN700" s="28" t="s">
        <v>9980</v>
      </c>
      <c r="AO700" s="28" t="s">
        <v>6529</v>
      </c>
      <c r="AP700" s="28" t="s">
        <v>9981</v>
      </c>
      <c r="AQ700" s="28" t="s">
        <v>9982</v>
      </c>
    </row>
    <row r="701" spans="1:43" ht="13.5" customHeight="1">
      <c r="A701" s="25" t="s">
        <v>1358</v>
      </c>
      <c r="B701" s="26" t="str">
        <f>HYPERLINK("http://flybase.org/reports/"&amp;VLOOKUP(Table3[[#This Row],[gene]],'Flybqse ID for link'!A:B,2,FALSE)&amp;".html",Table3[[#This Row],[gene]])</f>
        <v>CG3991</v>
      </c>
      <c r="C701" s="25">
        <v>5</v>
      </c>
      <c r="D701" s="25" t="str">
        <f>VLOOKUP(A701,'Flybase batch'!$A:$E,2,FALSE)</f>
        <v>tripeptidyl-peptidase II</v>
      </c>
      <c r="E701" s="25">
        <f>COUNTIF('Genes Expressed in larvae only'!A:A,Table3[[#This Row],[gene]])</f>
        <v>0</v>
      </c>
      <c r="F701" s="35" t="str">
        <f>VLOOKUP(A701,'Flybase batch'!$A:$E,3,FALSE)</f>
        <v>proteolysis protein homooligomerization</v>
      </c>
      <c r="G701" s="35" t="str">
        <f>VLOOKUP(A701,'Flybase batch'!$A:$E,4,FALSE)</f>
        <v>cytoplasm</v>
      </c>
      <c r="H701" s="35" t="s">
        <v>13658</v>
      </c>
      <c r="I701" s="35" t="e">
        <v>#N/A</v>
      </c>
      <c r="J701" s="35" t="s">
        <v>9</v>
      </c>
      <c r="K701" s="30" t="str">
        <f>VLOOKUP(A701,'SignalP unique values'!A:D,2,FALSE)</f>
        <v>N</v>
      </c>
      <c r="L701" s="30" t="str">
        <f>VLOOKUP(A701,'SignalP unique values'!A:D,3,FALSE)</f>
        <v>-</v>
      </c>
      <c r="M701" s="30" t="str">
        <f>VLOOKUP(A701,'SignalP unique values'!A:D,4,FALSE)</f>
        <v>-</v>
      </c>
      <c r="N701" s="26" t="s">
        <v>5856</v>
      </c>
      <c r="O701" s="28">
        <v>-1</v>
      </c>
      <c r="P701" s="28">
        <v>-1</v>
      </c>
      <c r="Q701" s="28">
        <v>-1</v>
      </c>
      <c r="R701" s="25">
        <v>0</v>
      </c>
      <c r="S701" s="28">
        <v>-1</v>
      </c>
      <c r="T701" s="28">
        <v>-1</v>
      </c>
      <c r="U701" s="27">
        <v>1</v>
      </c>
      <c r="V701" s="28">
        <v>-1</v>
      </c>
      <c r="W701" s="25">
        <v>0</v>
      </c>
      <c r="X701" s="27">
        <v>1</v>
      </c>
      <c r="Y701" s="25">
        <v>0</v>
      </c>
      <c r="Z701" s="28">
        <v>-1</v>
      </c>
      <c r="AA701" s="28">
        <v>-1</v>
      </c>
      <c r="AB701" s="25">
        <v>0</v>
      </c>
      <c r="AC701" s="25" t="s">
        <v>10488</v>
      </c>
      <c r="AD701" s="28" t="s">
        <v>10489</v>
      </c>
      <c r="AE701" s="28" t="s">
        <v>10490</v>
      </c>
      <c r="AF701" s="28" t="s">
        <v>10491</v>
      </c>
      <c r="AG701" s="25" t="s">
        <v>10492</v>
      </c>
      <c r="AH701" s="28" t="s">
        <v>10493</v>
      </c>
      <c r="AI701" s="28" t="s">
        <v>10494</v>
      </c>
      <c r="AJ701" s="27" t="s">
        <v>10495</v>
      </c>
      <c r="AK701" s="28" t="s">
        <v>10496</v>
      </c>
      <c r="AL701" s="25" t="s">
        <v>10497</v>
      </c>
      <c r="AM701" s="27" t="s">
        <v>10498</v>
      </c>
      <c r="AN701" s="25" t="s">
        <v>10499</v>
      </c>
      <c r="AO701" s="28" t="s">
        <v>10500</v>
      </c>
      <c r="AP701" s="28" t="s">
        <v>10501</v>
      </c>
      <c r="AQ701" s="25" t="s">
        <v>10502</v>
      </c>
    </row>
    <row r="702" spans="1:43" ht="13.5" customHeight="1">
      <c r="A702" s="25" t="s">
        <v>557</v>
      </c>
      <c r="B702" s="26" t="str">
        <f>HYPERLINK("http://flybase.org/reports/"&amp;VLOOKUP(Table3[[#This Row],[gene]],'Flybqse ID for link'!A:B,2,FALSE)&amp;".html",Table3[[#This Row],[gene]])</f>
        <v>CG7340</v>
      </c>
      <c r="C702" s="25">
        <v>5</v>
      </c>
      <c r="D702" s="25" t="str">
        <f>VLOOKUP(A702,'Flybase batch'!$A:$E,2,FALSE)</f>
        <v>granny smith</v>
      </c>
      <c r="E702" s="25">
        <f>COUNTIF('Genes Expressed in larvae only'!A:A,Table3[[#This Row],[gene]])</f>
        <v>0</v>
      </c>
      <c r="F702" s="35" t="str">
        <f>VLOOKUP(A702,'Flybase batch'!$A:$E,3,FALSE)</f>
        <v>proteolysis</v>
      </c>
      <c r="G702" s="35" t="str">
        <f>VLOOKUP(A702,'Flybase batch'!$A:$E,4,FALSE)</f>
        <v>cytoplasm cytoplasm</v>
      </c>
      <c r="H702" s="35" t="s">
        <v>13640</v>
      </c>
      <c r="I702" s="35" t="e">
        <v>#N/A</v>
      </c>
      <c r="J702" s="35" t="s">
        <v>9</v>
      </c>
      <c r="K702" s="30" t="str">
        <f>VLOOKUP(A702,'SignalP unique values'!A:D,2,FALSE)</f>
        <v>N</v>
      </c>
      <c r="L702" s="30" t="str">
        <f>VLOOKUP(A702,'SignalP unique values'!A:D,3,FALSE)</f>
        <v>-</v>
      </c>
      <c r="M702" s="30" t="str">
        <f>VLOOKUP(A702,'SignalP unique values'!A:D,4,FALSE)</f>
        <v>-</v>
      </c>
      <c r="N702" s="26" t="s">
        <v>6199</v>
      </c>
      <c r="O702" s="28">
        <v>-1</v>
      </c>
      <c r="P702" s="28">
        <v>-1</v>
      </c>
      <c r="Q702" s="28">
        <v>-1</v>
      </c>
      <c r="R702" s="28">
        <v>-1</v>
      </c>
      <c r="S702" s="28">
        <v>-1</v>
      </c>
      <c r="T702" s="27">
        <v>1</v>
      </c>
      <c r="U702" s="27">
        <v>1</v>
      </c>
      <c r="V702" s="27">
        <v>1</v>
      </c>
      <c r="W702" s="28">
        <v>-1</v>
      </c>
      <c r="X702" s="27">
        <v>1</v>
      </c>
      <c r="Y702" s="27">
        <v>1</v>
      </c>
      <c r="Z702" s="28">
        <v>-1</v>
      </c>
      <c r="AA702" s="28">
        <v>-1</v>
      </c>
      <c r="AB702" s="28">
        <v>-1</v>
      </c>
      <c r="AC702" s="25" t="s">
        <v>12044</v>
      </c>
      <c r="AD702" s="28" t="s">
        <v>12045</v>
      </c>
      <c r="AE702" s="28" t="s">
        <v>12046</v>
      </c>
      <c r="AF702" s="28" t="s">
        <v>12047</v>
      </c>
      <c r="AG702" s="28" t="s">
        <v>12048</v>
      </c>
      <c r="AH702" s="28" t="s">
        <v>12049</v>
      </c>
      <c r="AI702" s="27" t="s">
        <v>12050</v>
      </c>
      <c r="AJ702" s="27" t="s">
        <v>12051</v>
      </c>
      <c r="AK702" s="27" t="s">
        <v>12052</v>
      </c>
      <c r="AL702" s="28" t="s">
        <v>12053</v>
      </c>
      <c r="AM702" s="27" t="s">
        <v>12054</v>
      </c>
      <c r="AN702" s="27" t="s">
        <v>12055</v>
      </c>
      <c r="AO702" s="28" t="s">
        <v>12056</v>
      </c>
      <c r="AP702" s="28" t="s">
        <v>12057</v>
      </c>
      <c r="AQ702" s="28" t="s">
        <v>12058</v>
      </c>
    </row>
    <row r="703" spans="1:43" ht="13.5" customHeight="1">
      <c r="A703" s="25" t="s">
        <v>317</v>
      </c>
      <c r="B703" s="26" t="str">
        <f>HYPERLINK("http://flybase.org/reports/"&amp;VLOOKUP(Table3[[#This Row],[gene]],'Flybqse ID for link'!A:B,2,FALSE)&amp;".html",Table3[[#This Row],[gene]])</f>
        <v>CG9858</v>
      </c>
      <c r="C703" s="25">
        <v>5</v>
      </c>
      <c r="D703" s="25" t="str">
        <f>VLOOKUP(A703,'Flybase batch'!$A:$E,2,FALSE)</f>
        <v>cricklet</v>
      </c>
      <c r="E703" s="25">
        <f>COUNTIF('Genes Expressed in larvae only'!A:A,Table3[[#This Row],[gene]])</f>
        <v>0</v>
      </c>
      <c r="F703" s="35" t="str">
        <f>VLOOKUP(A703,'Flybase batch'!$A:$E,3,FALSE)</f>
        <v>male mating behavior imaginal disc-derived wing morphogenesis</v>
      </c>
      <c r="G703" s="35" t="str">
        <f>VLOOKUP(A703,'Flybase batch'!$A:$E,4,FALSE)</f>
        <v>-</v>
      </c>
      <c r="H703" s="35" t="s">
        <v>13540</v>
      </c>
      <c r="I703" s="35" t="s">
        <v>15316</v>
      </c>
      <c r="J703" s="35" t="s">
        <v>9</v>
      </c>
      <c r="K703" s="30" t="str">
        <f>VLOOKUP(A703,'SignalP unique values'!A:D,2,FALSE)</f>
        <v>N</v>
      </c>
      <c r="L703" s="30" t="str">
        <f>VLOOKUP(A703,'SignalP unique values'!A:D,3,FALSE)</f>
        <v>-</v>
      </c>
      <c r="M703" s="30" t="str">
        <f>VLOOKUP(A703,'SignalP unique values'!A:D,4,FALSE)</f>
        <v>-</v>
      </c>
      <c r="N703" s="26" t="s">
        <v>6349</v>
      </c>
      <c r="O703" s="27">
        <v>1</v>
      </c>
      <c r="P703" s="27">
        <v>1</v>
      </c>
      <c r="Q703" s="27">
        <v>1</v>
      </c>
      <c r="R703" s="27">
        <v>1</v>
      </c>
      <c r="S703" s="27">
        <v>1</v>
      </c>
      <c r="T703" s="27">
        <v>1</v>
      </c>
      <c r="U703" s="25">
        <v>0</v>
      </c>
      <c r="V703" s="28">
        <v>-1</v>
      </c>
      <c r="W703" s="28">
        <v>-1</v>
      </c>
      <c r="X703" s="27">
        <v>1</v>
      </c>
      <c r="Y703" s="27">
        <v>1</v>
      </c>
      <c r="Z703" s="27">
        <v>1</v>
      </c>
      <c r="AA703" s="27">
        <v>1</v>
      </c>
      <c r="AB703" s="25">
        <v>0</v>
      </c>
      <c r="AC703" s="25" t="s">
        <v>13125</v>
      </c>
      <c r="AD703" s="27" t="s">
        <v>13126</v>
      </c>
      <c r="AE703" s="27" t="s">
        <v>13127</v>
      </c>
      <c r="AF703" s="27" t="s">
        <v>13128</v>
      </c>
      <c r="AG703" s="27" t="s">
        <v>13129</v>
      </c>
      <c r="AH703" s="27" t="s">
        <v>13130</v>
      </c>
      <c r="AI703" s="27" t="s">
        <v>13131</v>
      </c>
      <c r="AJ703" s="25" t="s">
        <v>13132</v>
      </c>
      <c r="AK703" s="28" t="s">
        <v>13133</v>
      </c>
      <c r="AL703" s="28" t="s">
        <v>13134</v>
      </c>
      <c r="AM703" s="27" t="s">
        <v>13135</v>
      </c>
      <c r="AN703" s="27" t="s">
        <v>13136</v>
      </c>
      <c r="AO703" s="27" t="s">
        <v>13137</v>
      </c>
      <c r="AP703" s="27" t="s">
        <v>13138</v>
      </c>
      <c r="AQ703" s="25" t="s">
        <v>13139</v>
      </c>
    </row>
    <row r="704" spans="1:43" ht="13.5" customHeight="1">
      <c r="A704" s="25" t="s">
        <v>1077</v>
      </c>
      <c r="B704" s="26" t="str">
        <f>HYPERLINK("http://flybase.org/reports/"&amp;VLOOKUP(Table3[[#This Row],[gene]],'Flybqse ID for link'!A:B,2,FALSE)&amp;".html",Table3[[#This Row],[gene]])</f>
        <v>CG13527</v>
      </c>
      <c r="C704" s="25">
        <v>5</v>
      </c>
      <c r="D704" s="25" t="str">
        <f>VLOOKUP(A704,'Flybase batch'!$A:$E,2,FALSE)</f>
        <v>-</v>
      </c>
      <c r="E704" s="25">
        <f>COUNTIF('Genes Expressed in larvae only'!A:A,Table3[[#This Row],[gene]])</f>
        <v>0</v>
      </c>
      <c r="F704" s="35" t="str">
        <f>VLOOKUP(A704,'Flybase batch'!$A:$E,3,FALSE)</f>
        <v>proteolysis</v>
      </c>
      <c r="G704" s="35" t="str">
        <f>VLOOKUP(A704,'Flybase batch'!$A:$E,4,FALSE)</f>
        <v>-</v>
      </c>
      <c r="H704" s="35" t="s">
        <v>13531</v>
      </c>
      <c r="I704" s="35" t="s">
        <v>15321</v>
      </c>
      <c r="J704" s="35" t="s">
        <v>14090</v>
      </c>
      <c r="K704" s="30" t="str">
        <f>VLOOKUP(A704,'SignalP unique values'!A:D,2,FALSE)</f>
        <v>N</v>
      </c>
      <c r="L704" s="30" t="str">
        <f>VLOOKUP(A704,'SignalP unique values'!A:D,3,FALSE)</f>
        <v>-</v>
      </c>
      <c r="M704" s="30" t="str">
        <f>VLOOKUP(A704,'SignalP unique values'!A:D,4,FALSE)</f>
        <v>-</v>
      </c>
      <c r="N704" s="26" t="s">
        <v>6364</v>
      </c>
      <c r="O704" s="28">
        <v>-1</v>
      </c>
      <c r="P704" s="28">
        <v>-1</v>
      </c>
      <c r="Q704" s="28">
        <v>-1</v>
      </c>
      <c r="R704" s="28">
        <v>-1</v>
      </c>
      <c r="S704" s="28">
        <v>-1</v>
      </c>
      <c r="T704" s="28">
        <v>-1</v>
      </c>
      <c r="U704" s="28">
        <v>-1</v>
      </c>
      <c r="V704" s="27">
        <v>1</v>
      </c>
      <c r="W704" s="28">
        <v>-1</v>
      </c>
      <c r="X704" s="28">
        <v>-1</v>
      </c>
      <c r="Y704" s="25">
        <v>0</v>
      </c>
      <c r="Z704" s="28">
        <v>-1</v>
      </c>
      <c r="AA704" s="28">
        <v>-1</v>
      </c>
      <c r="AB704" s="28">
        <v>-1</v>
      </c>
      <c r="AC704" s="25" t="s">
        <v>7806</v>
      </c>
      <c r="AD704" s="28" t="s">
        <v>7290</v>
      </c>
      <c r="AE704" s="28" t="s">
        <v>6876</v>
      </c>
      <c r="AF704" s="28" t="s">
        <v>7807</v>
      </c>
      <c r="AG704" s="28" t="s">
        <v>7808</v>
      </c>
      <c r="AH704" s="28" t="s">
        <v>7205</v>
      </c>
      <c r="AI704" s="28" t="s">
        <v>7809</v>
      </c>
      <c r="AJ704" s="28" t="s">
        <v>7647</v>
      </c>
      <c r="AK704" s="27" t="s">
        <v>7810</v>
      </c>
      <c r="AL704" s="28" t="s">
        <v>7265</v>
      </c>
      <c r="AM704" s="28" t="s">
        <v>7015</v>
      </c>
      <c r="AN704" s="25" t="s">
        <v>7811</v>
      </c>
      <c r="AO704" s="28" t="s">
        <v>7812</v>
      </c>
      <c r="AP704" s="28" t="s">
        <v>7813</v>
      </c>
      <c r="AQ704" s="28" t="s">
        <v>7814</v>
      </c>
    </row>
    <row r="705" spans="1:43" ht="13.5" customHeight="1">
      <c r="A705" s="25" t="s">
        <v>802</v>
      </c>
      <c r="B705" s="26" t="str">
        <f>HYPERLINK("http://flybase.org/reports/"&amp;VLOOKUP(Table3[[#This Row],[gene]],'Flybqse ID for link'!A:B,2,FALSE)&amp;".html",Table3[[#This Row],[gene]])</f>
        <v>CG14869</v>
      </c>
      <c r="C705" s="25">
        <v>5</v>
      </c>
      <c r="D705" s="25" t="str">
        <f>VLOOKUP(A705,'Flybase batch'!$A:$E,2,FALSE)</f>
        <v>-</v>
      </c>
      <c r="E705" s="25">
        <f>COUNTIF('Genes Expressed in larvae only'!A:A,Table3[[#This Row],[gene]])</f>
        <v>0</v>
      </c>
      <c r="F705" s="35" t="str">
        <f>VLOOKUP(A705,'Flybase batch'!$A:$E,3,FALSE)</f>
        <v>proteolysis</v>
      </c>
      <c r="G705" s="35" t="str">
        <f>VLOOKUP(A705,'Flybase batch'!$A:$E,4,FALSE)</f>
        <v>proteinaceous extracellular matrix</v>
      </c>
      <c r="H705" s="35" t="s">
        <v>13539</v>
      </c>
      <c r="I705" s="35" t="s">
        <v>15325</v>
      </c>
      <c r="J705" s="35" t="s">
        <v>9</v>
      </c>
      <c r="K705" s="30" t="str">
        <f>VLOOKUP(A705,'SignalP unique values'!A:D,2,FALSE)</f>
        <v>N</v>
      </c>
      <c r="L705" s="30" t="str">
        <f>VLOOKUP(A705,'SignalP unique values'!A:D,3,FALSE)</f>
        <v>-</v>
      </c>
      <c r="M705" s="30" t="str">
        <f>VLOOKUP(A705,'SignalP unique values'!A:D,4,FALSE)</f>
        <v>-</v>
      </c>
      <c r="N705" s="26" t="s">
        <v>5758</v>
      </c>
      <c r="O705" s="28">
        <v>-1</v>
      </c>
      <c r="P705" s="25">
        <v>0</v>
      </c>
      <c r="Q705" s="27">
        <v>1</v>
      </c>
      <c r="R705" s="25">
        <v>0</v>
      </c>
      <c r="S705" s="25">
        <v>0</v>
      </c>
      <c r="T705" s="27">
        <v>1</v>
      </c>
      <c r="U705" s="25">
        <v>0</v>
      </c>
      <c r="V705" s="28">
        <v>-1</v>
      </c>
      <c r="W705" s="27">
        <v>1</v>
      </c>
      <c r="X705" s="25">
        <v>0</v>
      </c>
      <c r="Y705" s="27">
        <v>1</v>
      </c>
      <c r="Z705" s="28">
        <v>-1</v>
      </c>
      <c r="AA705" s="27">
        <v>1</v>
      </c>
      <c r="AB705" s="27">
        <v>1</v>
      </c>
      <c r="AC705" s="25" t="s">
        <v>8212</v>
      </c>
      <c r="AD705" s="28" t="s">
        <v>8213</v>
      </c>
      <c r="AE705" s="25" t="s">
        <v>8214</v>
      </c>
      <c r="AF705" s="27" t="s">
        <v>8215</v>
      </c>
      <c r="AG705" s="25" t="s">
        <v>8216</v>
      </c>
      <c r="AH705" s="25" t="s">
        <v>8217</v>
      </c>
      <c r="AI705" s="27" t="s">
        <v>8218</v>
      </c>
      <c r="AJ705" s="25" t="s">
        <v>8219</v>
      </c>
      <c r="AK705" s="28" t="s">
        <v>8220</v>
      </c>
      <c r="AL705" s="27" t="s">
        <v>8221</v>
      </c>
      <c r="AM705" s="25" t="s">
        <v>8222</v>
      </c>
      <c r="AN705" s="27" t="s">
        <v>8223</v>
      </c>
      <c r="AO705" s="28" t="s">
        <v>8224</v>
      </c>
      <c r="AP705" s="27" t="s">
        <v>8225</v>
      </c>
      <c r="AQ705" s="27" t="s">
        <v>8226</v>
      </c>
    </row>
    <row r="706" spans="1:43" ht="13.5" customHeight="1">
      <c r="A706" s="25" t="s">
        <v>739</v>
      </c>
      <c r="B706" s="26" t="str">
        <f>HYPERLINK("http://flybase.org/reports/"&amp;VLOOKUP(Table3[[#This Row],[gene]],'Flybqse ID for link'!A:B,2,FALSE)&amp;".html",Table3[[#This Row],[gene]])</f>
        <v>CG7563</v>
      </c>
      <c r="C706" s="25">
        <v>5</v>
      </c>
      <c r="D706" s="25" t="str">
        <f>VLOOKUP(A706,'Flybase batch'!$A:$E,2,FALSE)</f>
        <v>Calpain-A</v>
      </c>
      <c r="E706" s="25">
        <f>COUNTIF('Genes Expressed in larvae only'!A:A,Table3[[#This Row],[gene]])</f>
        <v>0</v>
      </c>
      <c r="F706" s="35" t="str">
        <f>VLOOKUP(A706,'Flybase batch'!$A:$E,3,FALSE)</f>
        <v>actin cytoskeleton organization protein autoprocessing phagocytosis, engulfment cuticle development BMP signaling pathway involved in spinal cord dorsal/ventral patterning dorsal/ventral pattern formation determination of adult lifespan proteolysis protein autoprocessing</v>
      </c>
      <c r="G706" s="35" t="str">
        <f>VLOOKUP(A706,'Flybase batch'!$A:$E,4,FALSE)</f>
        <v>cytoplasm actin cytoskeleton intracellular neuronal cell body</v>
      </c>
      <c r="H706" s="35" t="s">
        <v>13709</v>
      </c>
      <c r="I706" s="35" t="e">
        <v>#N/A</v>
      </c>
      <c r="J706" s="35" t="s">
        <v>9</v>
      </c>
      <c r="K706" s="30" t="str">
        <f>VLOOKUP(A706,'SignalP unique values'!A:D,2,FALSE)</f>
        <v>N</v>
      </c>
      <c r="L706" s="30" t="str">
        <f>VLOOKUP(A706,'SignalP unique values'!A:D,3,FALSE)</f>
        <v>-</v>
      </c>
      <c r="M706" s="30" t="str">
        <f>VLOOKUP(A706,'SignalP unique values'!A:D,4,FALSE)</f>
        <v>-</v>
      </c>
      <c r="N706" s="26" t="s">
        <v>6299</v>
      </c>
      <c r="O706" s="27">
        <v>1</v>
      </c>
      <c r="P706" s="27">
        <v>1</v>
      </c>
      <c r="Q706" s="27">
        <v>1</v>
      </c>
      <c r="R706" s="25">
        <v>0</v>
      </c>
      <c r="S706" s="27">
        <v>1</v>
      </c>
      <c r="T706" s="27">
        <v>1</v>
      </c>
      <c r="U706" s="28">
        <v>-1</v>
      </c>
      <c r="V706" s="28">
        <v>-1</v>
      </c>
      <c r="W706" s="28">
        <v>-1</v>
      </c>
      <c r="X706" s="27">
        <v>1</v>
      </c>
      <c r="Y706" s="28">
        <v>-1</v>
      </c>
      <c r="Z706" s="27">
        <v>1</v>
      </c>
      <c r="AA706" s="27">
        <v>1</v>
      </c>
      <c r="AB706" s="27">
        <v>1</v>
      </c>
      <c r="AC706" s="25" t="s">
        <v>12172</v>
      </c>
      <c r="AD706" s="27" t="s">
        <v>12173</v>
      </c>
      <c r="AE706" s="27" t="s">
        <v>12174</v>
      </c>
      <c r="AF706" s="27" t="s">
        <v>12175</v>
      </c>
      <c r="AG706" s="25" t="s">
        <v>12176</v>
      </c>
      <c r="AH706" s="27" t="s">
        <v>12177</v>
      </c>
      <c r="AI706" s="27" t="s">
        <v>12178</v>
      </c>
      <c r="AJ706" s="28" t="s">
        <v>7033</v>
      </c>
      <c r="AK706" s="28" t="s">
        <v>9405</v>
      </c>
      <c r="AL706" s="28" t="s">
        <v>12179</v>
      </c>
      <c r="AM706" s="27" t="s">
        <v>12180</v>
      </c>
      <c r="AN706" s="28" t="s">
        <v>12181</v>
      </c>
      <c r="AO706" s="27" t="s">
        <v>12182</v>
      </c>
      <c r="AP706" s="27" t="s">
        <v>12183</v>
      </c>
      <c r="AQ706" s="27" t="s">
        <v>12184</v>
      </c>
    </row>
    <row r="707" spans="1:43" ht="13.5" customHeight="1">
      <c r="A707" s="25" t="s">
        <v>258</v>
      </c>
      <c r="B707" s="26" t="str">
        <f>HYPERLINK("http://flybase.org/reports/"&amp;VLOOKUP(Table3[[#This Row],[gene]],'Flybqse ID for link'!A:B,2,FALSE)&amp;".html",Table3[[#This Row],[gene]])</f>
        <v>CG1131</v>
      </c>
      <c r="C707" s="25">
        <v>5</v>
      </c>
      <c r="D707" s="25" t="str">
        <f>VLOOKUP(A707,'Flybase batch'!$A:$E,2,FALSE)</f>
        <v>alpha-Esterase-10</v>
      </c>
      <c r="E707" s="25">
        <f>COUNTIF('Genes Expressed in larvae only'!A:A,Table3[[#This Row],[gene]])</f>
        <v>0</v>
      </c>
      <c r="F707" s="35" t="str">
        <f>VLOOKUP(A707,'Flybase batch'!$A:$E,3,FALSE)</f>
        <v>imaginal disc-derived wing morphogenesis</v>
      </c>
      <c r="G707" s="35" t="str">
        <f>VLOOKUP(A707,'Flybase batch'!$A:$E,4,FALSE)</f>
        <v>-</v>
      </c>
      <c r="H707" s="35" t="s">
        <v>13540</v>
      </c>
      <c r="I707" s="35" t="s">
        <v>15316</v>
      </c>
      <c r="J707" s="35" t="s">
        <v>9</v>
      </c>
      <c r="K707" s="30" t="str">
        <f>VLOOKUP(A707,'SignalP unique values'!A:D,2,FALSE)</f>
        <v>N</v>
      </c>
      <c r="L707" s="30" t="str">
        <f>VLOOKUP(A707,'SignalP unique values'!A:D,3,FALSE)</f>
        <v>-</v>
      </c>
      <c r="M707" s="30" t="str">
        <f>VLOOKUP(A707,'SignalP unique values'!A:D,4,FALSE)</f>
        <v>-</v>
      </c>
      <c r="N707" s="26" t="s">
        <v>5879</v>
      </c>
      <c r="O707" s="28">
        <v>-1</v>
      </c>
      <c r="P707" s="27">
        <v>1</v>
      </c>
      <c r="Q707" s="27">
        <v>1</v>
      </c>
      <c r="R707" s="25">
        <v>0</v>
      </c>
      <c r="S707" s="27">
        <v>1</v>
      </c>
      <c r="T707" s="28">
        <v>-1</v>
      </c>
      <c r="U707" s="27">
        <v>1</v>
      </c>
      <c r="V707" s="27">
        <v>1</v>
      </c>
      <c r="W707" s="28">
        <v>-1</v>
      </c>
      <c r="X707" s="28">
        <v>-1</v>
      </c>
      <c r="Y707" s="28">
        <v>-1</v>
      </c>
      <c r="Z707" s="28">
        <v>-1</v>
      </c>
      <c r="AA707" s="27">
        <v>1</v>
      </c>
      <c r="AB707" s="28">
        <v>-1</v>
      </c>
      <c r="AC707" s="25" t="s">
        <v>7094</v>
      </c>
      <c r="AD707" s="28" t="s">
        <v>7095</v>
      </c>
      <c r="AE707" s="27" t="s">
        <v>7096</v>
      </c>
      <c r="AF707" s="27" t="s">
        <v>7097</v>
      </c>
      <c r="AG707" s="25" t="s">
        <v>7098</v>
      </c>
      <c r="AH707" s="27" t="s">
        <v>7099</v>
      </c>
      <c r="AI707" s="28" t="s">
        <v>7100</v>
      </c>
      <c r="AJ707" s="27" t="s">
        <v>7101</v>
      </c>
      <c r="AK707" s="27" t="s">
        <v>7102</v>
      </c>
      <c r="AL707" s="28" t="s">
        <v>7103</v>
      </c>
      <c r="AM707" s="28" t="s">
        <v>7104</v>
      </c>
      <c r="AN707" s="28" t="s">
        <v>7105</v>
      </c>
      <c r="AO707" s="28" t="s">
        <v>7106</v>
      </c>
      <c r="AP707" s="27" t="s">
        <v>7107</v>
      </c>
      <c r="AQ707" s="28" t="s">
        <v>7108</v>
      </c>
    </row>
    <row r="708" spans="1:43" ht="13.5" customHeight="1">
      <c r="A708" s="25" t="s">
        <v>1220</v>
      </c>
      <c r="B708" s="26" t="str">
        <f>HYPERLINK("http://flybase.org/reports/"&amp;VLOOKUP(Table3[[#This Row],[gene]],'Flybqse ID for link'!A:B,2,FALSE)&amp;".html",Table3[[#This Row],[gene]])</f>
        <v>CG30187</v>
      </c>
      <c r="C708" s="25">
        <v>5</v>
      </c>
      <c r="D708" s="25" t="str">
        <f>VLOOKUP(A708,'Flybase batch'!$A:$E,2,FALSE)</f>
        <v>-</v>
      </c>
      <c r="E708" s="25">
        <f>COUNTIF('Genes Expressed in larvae only'!A:A,Table3[[#This Row],[gene]])</f>
        <v>0</v>
      </c>
      <c r="F708" s="35" t="str">
        <f>VLOOKUP(A708,'Flybase batch'!$A:$E,3,FALSE)</f>
        <v>proteolysis</v>
      </c>
      <c r="G708" s="35" t="str">
        <f>VLOOKUP(A708,'Flybase batch'!$A:$E,4,FALSE)</f>
        <v>-</v>
      </c>
      <c r="H708" s="35" t="s">
        <v>13530</v>
      </c>
      <c r="I708" s="35" t="s">
        <v>15321</v>
      </c>
      <c r="J708" s="35" t="s">
        <v>9</v>
      </c>
      <c r="K708" s="30" t="str">
        <f>VLOOKUP(A708,'SignalP unique values'!A:D,2,FALSE)</f>
        <v>N</v>
      </c>
      <c r="L708" s="30" t="str">
        <f>VLOOKUP(A708,'SignalP unique values'!A:D,3,FALSE)</f>
        <v>-</v>
      </c>
      <c r="M708" s="30" t="str">
        <f>VLOOKUP(A708,'SignalP unique values'!A:D,4,FALSE)</f>
        <v>-</v>
      </c>
      <c r="N708" s="26" t="s">
        <v>6324</v>
      </c>
      <c r="O708" s="27">
        <v>1</v>
      </c>
      <c r="P708" s="25">
        <v>0</v>
      </c>
      <c r="Q708" s="25">
        <v>0</v>
      </c>
      <c r="R708" s="25">
        <v>0</v>
      </c>
      <c r="S708" s="25">
        <v>0</v>
      </c>
      <c r="T708" s="28">
        <v>-1</v>
      </c>
      <c r="U708" s="25">
        <v>0</v>
      </c>
      <c r="V708" s="27">
        <v>1</v>
      </c>
      <c r="W708" s="27">
        <v>1</v>
      </c>
      <c r="X708" s="25">
        <v>0</v>
      </c>
      <c r="Y708" s="27">
        <v>1</v>
      </c>
      <c r="Z708" s="27">
        <v>1</v>
      </c>
      <c r="AA708" s="25">
        <v>0</v>
      </c>
      <c r="AB708" s="25">
        <v>0</v>
      </c>
      <c r="AC708" s="25" t="s">
        <v>9311</v>
      </c>
      <c r="AD708" s="27" t="s">
        <v>9312</v>
      </c>
      <c r="AE708" s="25" t="s">
        <v>9313</v>
      </c>
      <c r="AF708" s="25" t="s">
        <v>7742</v>
      </c>
      <c r="AG708" s="25" t="s">
        <v>7319</v>
      </c>
      <c r="AH708" s="25" t="s">
        <v>6673</v>
      </c>
      <c r="AI708" s="28" t="s">
        <v>9314</v>
      </c>
      <c r="AJ708" s="25" t="s">
        <v>8116</v>
      </c>
      <c r="AK708" s="27" t="s">
        <v>9315</v>
      </c>
      <c r="AL708" s="27" t="s">
        <v>9316</v>
      </c>
      <c r="AM708" s="25" t="s">
        <v>8786</v>
      </c>
      <c r="AN708" s="27" t="s">
        <v>9317</v>
      </c>
      <c r="AO708" s="27" t="s">
        <v>9318</v>
      </c>
      <c r="AP708" s="25" t="s">
        <v>9319</v>
      </c>
      <c r="AQ708" s="25" t="s">
        <v>9320</v>
      </c>
    </row>
    <row r="709" spans="1:43" ht="13.5" customHeight="1">
      <c r="A709" s="25" t="s">
        <v>499</v>
      </c>
      <c r="B709" s="26" t="str">
        <f>HYPERLINK("http://flybase.org/reports/"&amp;VLOOKUP(Table3[[#This Row],[gene]],'Flybqse ID for link'!A:B,2,FALSE)&amp;".html",Table3[[#This Row],[gene]])</f>
        <v>CG18369</v>
      </c>
      <c r="C709" s="25">
        <v>5</v>
      </c>
      <c r="D709" s="25" t="str">
        <f>VLOOKUP(A709,'Flybase batch'!$A:$E,2,FALSE)</f>
        <v>Sperm-Leucylaminopeptidase 5</v>
      </c>
      <c r="E709" s="25">
        <f>COUNTIF('Genes Expressed in larvae only'!A:A,Table3[[#This Row],[gene]])</f>
        <v>0</v>
      </c>
      <c r="F709" s="35" t="str">
        <f>VLOOKUP(A709,'Flybase batch'!$A:$E,3,FALSE)</f>
        <v>mesoderm development proteolysis</v>
      </c>
      <c r="G709" s="35" t="str">
        <f>VLOOKUP(A709,'Flybase batch'!$A:$E,4,FALSE)</f>
        <v>cytoplasm</v>
      </c>
      <c r="H709" s="35" t="s">
        <v>13614</v>
      </c>
      <c r="I709" s="35" t="e">
        <v>#N/A</v>
      </c>
      <c r="J709" s="35" t="s">
        <v>9</v>
      </c>
      <c r="K709" s="30" t="str">
        <f>VLOOKUP(A709,'SignalP unique values'!A:D,2,FALSE)</f>
        <v>N</v>
      </c>
      <c r="L709" s="30" t="str">
        <f>VLOOKUP(A709,'SignalP unique values'!A:D,3,FALSE)</f>
        <v>-</v>
      </c>
      <c r="M709" s="30" t="str">
        <f>VLOOKUP(A709,'SignalP unique values'!A:D,4,FALSE)</f>
        <v>-</v>
      </c>
      <c r="N709" s="26" t="s">
        <v>6374</v>
      </c>
      <c r="O709" s="28">
        <v>-1</v>
      </c>
      <c r="P709" s="28">
        <v>-1</v>
      </c>
      <c r="Q709" s="28">
        <v>-1</v>
      </c>
      <c r="R709" s="28">
        <v>-1</v>
      </c>
      <c r="S709" s="28">
        <v>-1</v>
      </c>
      <c r="T709" s="28">
        <v>-1</v>
      </c>
      <c r="U709" s="28">
        <v>-1</v>
      </c>
      <c r="V709" s="27">
        <v>1</v>
      </c>
      <c r="W709" s="28">
        <v>-1</v>
      </c>
      <c r="X709" s="28">
        <v>-1</v>
      </c>
      <c r="Y709" s="25">
        <v>0</v>
      </c>
      <c r="Z709" s="28">
        <v>-1</v>
      </c>
      <c r="AA709" s="28">
        <v>-1</v>
      </c>
      <c r="AB709" s="28">
        <v>-1</v>
      </c>
      <c r="AC709" s="25" t="s">
        <v>8896</v>
      </c>
      <c r="AD709" s="28" t="s">
        <v>6643</v>
      </c>
      <c r="AE709" s="28" t="s">
        <v>8897</v>
      </c>
      <c r="AF709" s="28" t="s">
        <v>7257</v>
      </c>
      <c r="AG709" s="28" t="s">
        <v>8049</v>
      </c>
      <c r="AH709" s="28" t="s">
        <v>6876</v>
      </c>
      <c r="AI709" s="28" t="s">
        <v>7926</v>
      </c>
      <c r="AJ709" s="28" t="s">
        <v>8898</v>
      </c>
      <c r="AK709" s="27" t="s">
        <v>8899</v>
      </c>
      <c r="AL709" s="28" t="s">
        <v>8900</v>
      </c>
      <c r="AM709" s="28" t="s">
        <v>8901</v>
      </c>
      <c r="AN709" s="25" t="s">
        <v>8902</v>
      </c>
      <c r="AO709" s="28" t="s">
        <v>7264</v>
      </c>
      <c r="AP709" s="28" t="s">
        <v>8903</v>
      </c>
      <c r="AQ709" s="28" t="s">
        <v>8904</v>
      </c>
    </row>
    <row r="710" spans="1:43" ht="13.5" customHeight="1">
      <c r="A710" s="25" t="s">
        <v>384</v>
      </c>
      <c r="B710" s="26" t="str">
        <f>HYPERLINK("http://flybase.org/reports/"&amp;VLOOKUP(Table3[[#This Row],[gene]],'Flybqse ID for link'!A:B,2,FALSE)&amp;".html",Table3[[#This Row],[gene]])</f>
        <v>CG4574</v>
      </c>
      <c r="C710" s="25">
        <v>5</v>
      </c>
      <c r="D710" s="25" t="str">
        <f>VLOOKUP(A710,'Flybase batch'!$A:$E,2,FALSE)</f>
        <v>Phospholipase C at 21C</v>
      </c>
      <c r="E710" s="25">
        <f>COUNTIF('Genes Expressed in larvae only'!A:A,Table3[[#This Row],[gene]])</f>
        <v>0</v>
      </c>
      <c r="F710" s="35" t="str">
        <f>VLOOKUP(A710,'Flybase batch'!$A:$E,3,FALSE)</f>
        <v>diacylglycerol biosynthetic process phosphatidylinositol biosynthetic process flight behavior lipid catabolic process intracellular signal transduction</v>
      </c>
      <c r="G710" s="35" t="str">
        <f>VLOOKUP(A710,'Flybase batch'!$A:$E,4,FALSE)</f>
        <v>-</v>
      </c>
      <c r="H710" s="35" t="s">
        <v>13672</v>
      </c>
      <c r="I710" s="35" t="e">
        <v>#N/A</v>
      </c>
      <c r="J710" s="35" t="s">
        <v>9</v>
      </c>
      <c r="K710" s="30" t="str">
        <f>VLOOKUP(A710,'SignalP unique values'!A:D,2,FALSE)</f>
        <v>N</v>
      </c>
      <c r="L710" s="30" t="str">
        <f>VLOOKUP(A710,'SignalP unique values'!A:D,3,FALSE)</f>
        <v>-</v>
      </c>
      <c r="M710" s="30" t="str">
        <f>VLOOKUP(A710,'SignalP unique values'!A:D,4,FALSE)</f>
        <v>-</v>
      </c>
      <c r="N710" s="26" t="s">
        <v>6002</v>
      </c>
      <c r="O710" s="27">
        <v>1</v>
      </c>
      <c r="P710" s="27">
        <v>1</v>
      </c>
      <c r="Q710" s="27">
        <v>1</v>
      </c>
      <c r="R710" s="28">
        <v>-1</v>
      </c>
      <c r="S710" s="27">
        <v>1</v>
      </c>
      <c r="T710" s="27">
        <v>1</v>
      </c>
      <c r="U710" s="25">
        <v>0</v>
      </c>
      <c r="V710" s="28">
        <v>-1</v>
      </c>
      <c r="W710" s="25">
        <v>0</v>
      </c>
      <c r="X710" s="28">
        <v>-1</v>
      </c>
      <c r="Y710" s="25">
        <v>0</v>
      </c>
      <c r="Z710" s="27">
        <v>1</v>
      </c>
      <c r="AA710" s="27">
        <v>1</v>
      </c>
      <c r="AB710" s="25">
        <v>0</v>
      </c>
      <c r="AC710" s="25" t="s">
        <v>10825</v>
      </c>
      <c r="AD710" s="27" t="s">
        <v>10826</v>
      </c>
      <c r="AE710" s="27" t="s">
        <v>10827</v>
      </c>
      <c r="AF710" s="27" t="s">
        <v>10828</v>
      </c>
      <c r="AG710" s="28" t="s">
        <v>10829</v>
      </c>
      <c r="AH710" s="27" t="s">
        <v>10830</v>
      </c>
      <c r="AI710" s="27" t="s">
        <v>10831</v>
      </c>
      <c r="AJ710" s="25" t="s">
        <v>10832</v>
      </c>
      <c r="AK710" s="28" t="s">
        <v>10833</v>
      </c>
      <c r="AL710" s="25" t="s">
        <v>10834</v>
      </c>
      <c r="AM710" s="28" t="s">
        <v>10835</v>
      </c>
      <c r="AN710" s="25" t="s">
        <v>10836</v>
      </c>
      <c r="AO710" s="27" t="s">
        <v>10837</v>
      </c>
      <c r="AP710" s="27" t="s">
        <v>10838</v>
      </c>
      <c r="AQ710" s="25" t="s">
        <v>10839</v>
      </c>
    </row>
    <row r="711" spans="1:43" ht="13.5" customHeight="1">
      <c r="A711" s="25" t="s">
        <v>1114</v>
      </c>
      <c r="B711" s="26" t="str">
        <f>HYPERLINK("http://flybase.org/reports/"&amp;VLOOKUP(Table3[[#This Row],[gene]],'Flybqse ID for link'!A:B,2,FALSE)&amp;".html",Table3[[#This Row],[gene]])</f>
        <v>CG1697</v>
      </c>
      <c r="C711" s="25">
        <v>5</v>
      </c>
      <c r="D711" s="25" t="str">
        <f>VLOOKUP(A711,'Flybase batch'!$A:$E,2,FALSE)</f>
        <v>rhomboid-4</v>
      </c>
      <c r="E711" s="25">
        <f>COUNTIF('Genes Expressed in larvae only'!A:A,Table3[[#This Row],[gene]])</f>
        <v>0</v>
      </c>
      <c r="F711" s="35" t="str">
        <f>VLOOKUP(A711,'Flybase batch'!$A:$E,3,FALSE)</f>
        <v>proteolysis</v>
      </c>
      <c r="G711" s="35" t="str">
        <f>VLOOKUP(A711,'Flybase batch'!$A:$E,4,FALSE)</f>
        <v>plasma membrane integral to membrane integral to membrane</v>
      </c>
      <c r="H711" s="35" t="s">
        <v>13601</v>
      </c>
      <c r="I711" s="35" t="e">
        <v>#N/A</v>
      </c>
      <c r="J711" s="35" t="s">
        <v>9</v>
      </c>
      <c r="K711" s="30" t="str">
        <f>VLOOKUP(A711,'SignalP unique values'!A:D,2,FALSE)</f>
        <v>N</v>
      </c>
      <c r="L711" s="30" t="str">
        <f>VLOOKUP(A711,'SignalP unique values'!A:D,3,FALSE)</f>
        <v>-</v>
      </c>
      <c r="M711" s="30" t="str">
        <f>VLOOKUP(A711,'SignalP unique values'!A:D,4,FALSE)</f>
        <v>-</v>
      </c>
      <c r="N711" s="26" t="s">
        <v>5735</v>
      </c>
      <c r="O711" s="28">
        <v>-1</v>
      </c>
      <c r="P711" s="28">
        <v>-1</v>
      </c>
      <c r="Q711" s="27">
        <v>1</v>
      </c>
      <c r="R711" s="27">
        <v>1</v>
      </c>
      <c r="S711" s="27">
        <v>1</v>
      </c>
      <c r="T711" s="27">
        <v>1</v>
      </c>
      <c r="U711" s="27">
        <v>1</v>
      </c>
      <c r="V711" s="28">
        <v>-1</v>
      </c>
      <c r="W711" s="25">
        <v>0</v>
      </c>
      <c r="X711" s="27">
        <v>1</v>
      </c>
      <c r="Y711" s="28">
        <v>-1</v>
      </c>
      <c r="Z711" s="28">
        <v>-1</v>
      </c>
      <c r="AA711" s="28">
        <v>-1</v>
      </c>
      <c r="AB711" s="25">
        <v>0</v>
      </c>
      <c r="AC711" s="25" t="s">
        <v>8528</v>
      </c>
      <c r="AD711" s="28" t="s">
        <v>8529</v>
      </c>
      <c r="AE711" s="28" t="s">
        <v>8530</v>
      </c>
      <c r="AF711" s="27" t="s">
        <v>8531</v>
      </c>
      <c r="AG711" s="27" t="s">
        <v>8532</v>
      </c>
      <c r="AH711" s="27" t="s">
        <v>8533</v>
      </c>
      <c r="AI711" s="27" t="s">
        <v>8534</v>
      </c>
      <c r="AJ711" s="27" t="s">
        <v>8535</v>
      </c>
      <c r="AK711" s="28" t="s">
        <v>8536</v>
      </c>
      <c r="AL711" s="25" t="s">
        <v>8537</v>
      </c>
      <c r="AM711" s="27" t="s">
        <v>8538</v>
      </c>
      <c r="AN711" s="28" t="s">
        <v>8539</v>
      </c>
      <c r="AO711" s="28" t="s">
        <v>8540</v>
      </c>
      <c r="AP711" s="28" t="s">
        <v>8541</v>
      </c>
      <c r="AQ711" s="25" t="s">
        <v>8542</v>
      </c>
    </row>
    <row r="712" spans="1:43" ht="13.5" customHeight="1">
      <c r="A712" s="25" t="s">
        <v>739</v>
      </c>
      <c r="B712" s="26" t="str">
        <f>HYPERLINK("http://flybase.org/reports/"&amp;VLOOKUP(Table3[[#This Row],[gene]],'Flybqse ID for link'!A:B,2,FALSE)&amp;".html",Table3[[#This Row],[gene]])</f>
        <v>CG7563</v>
      </c>
      <c r="C712" s="25">
        <v>5</v>
      </c>
      <c r="D712" s="25" t="str">
        <f>VLOOKUP(A712,'Flybase batch'!$A:$E,2,FALSE)</f>
        <v>Calpain-A</v>
      </c>
      <c r="E712" s="25">
        <f>COUNTIF('Genes Expressed in larvae only'!A:A,Table3[[#This Row],[gene]])</f>
        <v>0</v>
      </c>
      <c r="F712" s="35" t="str">
        <f>VLOOKUP(A712,'Flybase batch'!$A:$E,3,FALSE)</f>
        <v>actin cytoskeleton organization protein autoprocessing phagocytosis, engulfment cuticle development BMP signaling pathway involved in spinal cord dorsal/ventral patterning dorsal/ventral pattern formation determination of adult lifespan proteolysis protein autoprocessing</v>
      </c>
      <c r="G712" s="35" t="str">
        <f>VLOOKUP(A712,'Flybase batch'!$A:$E,4,FALSE)</f>
        <v>cytoplasm actin cytoskeleton intracellular neuronal cell body</v>
      </c>
      <c r="H712" s="35" t="s">
        <v>13709</v>
      </c>
      <c r="I712" s="35" t="e">
        <v>#N/A</v>
      </c>
      <c r="J712" s="35" t="s">
        <v>9</v>
      </c>
      <c r="K712" s="30" t="str">
        <f>VLOOKUP(A712,'SignalP unique values'!A:D,2,FALSE)</f>
        <v>N</v>
      </c>
      <c r="L712" s="30" t="str">
        <f>VLOOKUP(A712,'SignalP unique values'!A:D,3,FALSE)</f>
        <v>-</v>
      </c>
      <c r="M712" s="30" t="str">
        <f>VLOOKUP(A712,'SignalP unique values'!A:D,4,FALSE)</f>
        <v>-</v>
      </c>
      <c r="N712" s="26" t="s">
        <v>6116</v>
      </c>
      <c r="O712" s="27">
        <v>1</v>
      </c>
      <c r="P712" s="27">
        <v>1</v>
      </c>
      <c r="Q712" s="27">
        <v>1</v>
      </c>
      <c r="R712" s="25">
        <v>0</v>
      </c>
      <c r="S712" s="27">
        <v>1</v>
      </c>
      <c r="T712" s="27">
        <v>1</v>
      </c>
      <c r="U712" s="28">
        <v>-1</v>
      </c>
      <c r="V712" s="28">
        <v>-1</v>
      </c>
      <c r="W712" s="28">
        <v>-1</v>
      </c>
      <c r="X712" s="25">
        <v>0</v>
      </c>
      <c r="Y712" s="25">
        <v>0</v>
      </c>
      <c r="Z712" s="27">
        <v>1</v>
      </c>
      <c r="AA712" s="27">
        <v>1</v>
      </c>
      <c r="AB712" s="27">
        <v>1</v>
      </c>
      <c r="AC712" s="25" t="s">
        <v>12157</v>
      </c>
      <c r="AD712" s="27" t="s">
        <v>12158</v>
      </c>
      <c r="AE712" s="27" t="s">
        <v>12159</v>
      </c>
      <c r="AF712" s="27" t="s">
        <v>12160</v>
      </c>
      <c r="AG712" s="25" t="s">
        <v>12161</v>
      </c>
      <c r="AH712" s="27" t="s">
        <v>12162</v>
      </c>
      <c r="AI712" s="27" t="s">
        <v>12163</v>
      </c>
      <c r="AJ712" s="28" t="s">
        <v>12164</v>
      </c>
      <c r="AK712" s="28" t="s">
        <v>12165</v>
      </c>
      <c r="AL712" s="28" t="s">
        <v>12166</v>
      </c>
      <c r="AM712" s="25" t="s">
        <v>12167</v>
      </c>
      <c r="AN712" s="25" t="s">
        <v>12168</v>
      </c>
      <c r="AO712" s="27" t="s">
        <v>12169</v>
      </c>
      <c r="AP712" s="27" t="s">
        <v>12170</v>
      </c>
      <c r="AQ712" s="27" t="s">
        <v>12171</v>
      </c>
    </row>
    <row r="713" spans="1:43" ht="13.5" customHeight="1">
      <c r="A713" s="25" t="s">
        <v>1483</v>
      </c>
      <c r="B713" s="26" t="str">
        <f>HYPERLINK("http://flybase.org/reports/"&amp;VLOOKUP(Table3[[#This Row],[gene]],'Flybqse ID for link'!A:B,2,FALSE)&amp;".html",Table3[[#This Row],[gene]])</f>
        <v>CG8464</v>
      </c>
      <c r="C713" s="25">
        <v>5</v>
      </c>
      <c r="D713" s="25" t="str">
        <f>VLOOKUP(A713,'Flybase batch'!$A:$E,2,FALSE)</f>
        <v>HtrA2</v>
      </c>
      <c r="E713" s="25">
        <f>COUNTIF('Genes Expressed in larvae only'!A:A,Table3[[#This Row],[gene]])</f>
        <v>0</v>
      </c>
      <c r="F713" s="35" t="str">
        <f>VLOOKUP(A713,'Flybase batch'!$A:$E,3,FALSE)</f>
        <v>mitochondrion organization proteolysis regulation of apoptotic process</v>
      </c>
      <c r="G713" s="35" t="str">
        <f>VLOOKUP(A713,'Flybase batch'!$A:$E,4,FALSE)</f>
        <v>mitochondrion mitochondrial intermembrane space</v>
      </c>
      <c r="H713" s="35" t="s">
        <v>13720</v>
      </c>
      <c r="I713" s="35" t="e">
        <v>#N/A</v>
      </c>
      <c r="J713" s="35" t="s">
        <v>9</v>
      </c>
      <c r="K713" s="30" t="str">
        <f>VLOOKUP(A713,'SignalP unique values'!A:D,2,FALSE)</f>
        <v>N</v>
      </c>
      <c r="L713" s="30" t="str">
        <f>VLOOKUP(A713,'SignalP unique values'!A:D,3,FALSE)</f>
        <v>-</v>
      </c>
      <c r="M713" s="30" t="str">
        <f>VLOOKUP(A713,'SignalP unique values'!A:D,4,FALSE)</f>
        <v>-</v>
      </c>
      <c r="N713" s="26" t="s">
        <v>5858</v>
      </c>
      <c r="O713" s="28">
        <v>-1</v>
      </c>
      <c r="P713" s="28">
        <v>-1</v>
      </c>
      <c r="Q713" s="28">
        <v>-1</v>
      </c>
      <c r="R713" s="28">
        <v>-1</v>
      </c>
      <c r="S713" s="28">
        <v>-1</v>
      </c>
      <c r="T713" s="28">
        <v>-1</v>
      </c>
      <c r="U713" s="25">
        <v>0</v>
      </c>
      <c r="V713" s="27">
        <v>1</v>
      </c>
      <c r="W713" s="28">
        <v>-1</v>
      </c>
      <c r="X713" s="28">
        <v>-1</v>
      </c>
      <c r="Y713" s="25">
        <v>0</v>
      </c>
      <c r="Z713" s="28">
        <v>-1</v>
      </c>
      <c r="AA713" s="28">
        <v>-1</v>
      </c>
      <c r="AB713" s="25">
        <v>0</v>
      </c>
      <c r="AC713" s="25" t="s">
        <v>12472</v>
      </c>
      <c r="AD713" s="28" t="s">
        <v>12473</v>
      </c>
      <c r="AE713" s="28" t="s">
        <v>12474</v>
      </c>
      <c r="AF713" s="28" t="s">
        <v>12475</v>
      </c>
      <c r="AG713" s="28" t="s">
        <v>12476</v>
      </c>
      <c r="AH713" s="28" t="s">
        <v>11892</v>
      </c>
      <c r="AI713" s="28" t="s">
        <v>10172</v>
      </c>
      <c r="AJ713" s="25" t="s">
        <v>12477</v>
      </c>
      <c r="AK713" s="27" t="s">
        <v>12478</v>
      </c>
      <c r="AL713" s="28" t="s">
        <v>12479</v>
      </c>
      <c r="AM713" s="28" t="s">
        <v>12480</v>
      </c>
      <c r="AN713" s="25" t="s">
        <v>12481</v>
      </c>
      <c r="AO713" s="28" t="s">
        <v>12482</v>
      </c>
      <c r="AP713" s="28" t="s">
        <v>12483</v>
      </c>
      <c r="AQ713" s="25" t="s">
        <v>12484</v>
      </c>
    </row>
    <row r="714" spans="1:43" ht="13.5" customHeight="1">
      <c r="A714" s="25" t="s">
        <v>1349</v>
      </c>
      <c r="B714" s="26" t="str">
        <f>HYPERLINK("http://flybase.org/reports/"&amp;VLOOKUP(Table3[[#This Row],[gene]],'Flybqse ID for link'!A:B,2,FALSE)&amp;".html",Table3[[#This Row],[gene]])</f>
        <v>CG3589</v>
      </c>
      <c r="C714" s="25">
        <v>5</v>
      </c>
      <c r="D714" s="25" t="str">
        <f>VLOOKUP(A714,'Flybase batch'!$A:$E,2,FALSE)</f>
        <v>-</v>
      </c>
      <c r="E714" s="25">
        <f>COUNTIF('Genes Expressed in larvae only'!A:A,Table3[[#This Row],[gene]])</f>
        <v>0</v>
      </c>
      <c r="F714" s="35" t="str">
        <f>VLOOKUP(A714,'Flybase batch'!$A:$E,3,FALSE)</f>
        <v>-</v>
      </c>
      <c r="G714" s="35" t="str">
        <f>VLOOKUP(A714,'Flybase batch'!$A:$E,4,FALSE)</f>
        <v>-</v>
      </c>
      <c r="H714" s="35" t="s">
        <v>13651</v>
      </c>
      <c r="I714" s="35" t="e">
        <v>#N/A</v>
      </c>
      <c r="J714" s="35" t="s">
        <v>9</v>
      </c>
      <c r="K714" s="30" t="str">
        <f>VLOOKUP(A714,'SignalP unique values'!A:D,2,FALSE)</f>
        <v>N</v>
      </c>
      <c r="L714" s="30" t="str">
        <f>VLOOKUP(A714,'SignalP unique values'!A:D,3,FALSE)</f>
        <v>-</v>
      </c>
      <c r="M714" s="30" t="str">
        <f>VLOOKUP(A714,'SignalP unique values'!A:D,4,FALSE)</f>
        <v>-</v>
      </c>
      <c r="N714" s="26" t="s">
        <v>6151</v>
      </c>
      <c r="O714" s="25">
        <v>0</v>
      </c>
      <c r="P714" s="25">
        <v>0</v>
      </c>
      <c r="Q714" s="27">
        <v>1</v>
      </c>
      <c r="R714" s="27">
        <v>1</v>
      </c>
      <c r="S714" s="25">
        <v>0</v>
      </c>
      <c r="T714" s="27">
        <v>1</v>
      </c>
      <c r="U714" s="27">
        <v>1</v>
      </c>
      <c r="V714" s="28">
        <v>-1</v>
      </c>
      <c r="W714" s="27">
        <v>1</v>
      </c>
      <c r="X714" s="27">
        <v>1</v>
      </c>
      <c r="Y714" s="27">
        <v>1</v>
      </c>
      <c r="Z714" s="25">
        <v>0</v>
      </c>
      <c r="AA714" s="27">
        <v>1</v>
      </c>
      <c r="AB714" s="27">
        <v>1</v>
      </c>
      <c r="AC714" s="25" t="s">
        <v>10317</v>
      </c>
      <c r="AD714" s="25" t="s">
        <v>10318</v>
      </c>
      <c r="AE714" s="25" t="s">
        <v>10319</v>
      </c>
      <c r="AF714" s="27" t="s">
        <v>10320</v>
      </c>
      <c r="AG714" s="27" t="s">
        <v>10321</v>
      </c>
      <c r="AH714" s="25" t="s">
        <v>10322</v>
      </c>
      <c r="AI714" s="27" t="s">
        <v>10323</v>
      </c>
      <c r="AJ714" s="27" t="s">
        <v>10324</v>
      </c>
      <c r="AK714" s="28" t="s">
        <v>10325</v>
      </c>
      <c r="AL714" s="27" t="s">
        <v>10326</v>
      </c>
      <c r="AM714" s="27" t="s">
        <v>10327</v>
      </c>
      <c r="AN714" s="27" t="s">
        <v>10328</v>
      </c>
      <c r="AO714" s="25" t="s">
        <v>10329</v>
      </c>
      <c r="AP714" s="27" t="s">
        <v>10330</v>
      </c>
      <c r="AQ714" s="27" t="s">
        <v>10331</v>
      </c>
    </row>
    <row r="715" spans="1:43" ht="13.5" customHeight="1">
      <c r="A715" s="25" t="s">
        <v>1004</v>
      </c>
      <c r="B715" s="26" t="str">
        <f>HYPERLINK("http://flybase.org/reports/"&amp;VLOOKUP(Table3[[#This Row],[gene]],'Flybqse ID for link'!A:B,2,FALSE)&amp;".html",Table3[[#This Row],[gene]])</f>
        <v>CG10772</v>
      </c>
      <c r="C715" s="25">
        <v>5</v>
      </c>
      <c r="D715" s="25" t="str">
        <f>VLOOKUP(A715,'Flybase batch'!$A:$E,2,FALSE)</f>
        <v>Furin 1</v>
      </c>
      <c r="E715" s="25">
        <f>COUNTIF('Genes Expressed in larvae only'!A:A,Table3[[#This Row],[gene]])</f>
        <v>0</v>
      </c>
      <c r="F715" s="35" t="str">
        <f>VLOOKUP(A715,'Flybase batch'!$A:$E,3,FALSE)</f>
        <v>proteolysis synaptic target recognition</v>
      </c>
      <c r="G715" s="35" t="str">
        <f>VLOOKUP(A715,'Flybase batch'!$A:$E,4,FALSE)</f>
        <v>plasma membrane plasma membrane plasma membrane integral to Golgi membrane Golgi stack integral to membrane</v>
      </c>
      <c r="H715" s="35" t="s">
        <v>13550</v>
      </c>
      <c r="I715" s="35" t="s">
        <v>15321</v>
      </c>
      <c r="J715" s="35" t="s">
        <v>9</v>
      </c>
      <c r="K715" s="30" t="str">
        <f>VLOOKUP(A715,'SignalP unique values'!A:D,2,FALSE)</f>
        <v>N</v>
      </c>
      <c r="L715" s="30" t="str">
        <f>VLOOKUP(A715,'SignalP unique values'!A:D,3,FALSE)</f>
        <v>-</v>
      </c>
      <c r="M715" s="30" t="str">
        <f>VLOOKUP(A715,'SignalP unique values'!A:D,4,FALSE)</f>
        <v>-</v>
      </c>
      <c r="N715" s="26" t="s">
        <v>6165</v>
      </c>
      <c r="O715" s="28">
        <v>-1</v>
      </c>
      <c r="P715" s="25">
        <v>0</v>
      </c>
      <c r="Q715" s="25">
        <v>0</v>
      </c>
      <c r="R715" s="27">
        <v>1</v>
      </c>
      <c r="S715" s="27">
        <v>1</v>
      </c>
      <c r="T715" s="27">
        <v>1</v>
      </c>
      <c r="U715" s="27">
        <v>1</v>
      </c>
      <c r="V715" s="28">
        <v>-1</v>
      </c>
      <c r="W715" s="28">
        <v>-1</v>
      </c>
      <c r="X715" s="27">
        <v>1</v>
      </c>
      <c r="Y715" s="27">
        <v>1</v>
      </c>
      <c r="Z715" s="28">
        <v>-1</v>
      </c>
      <c r="AA715" s="25">
        <v>0</v>
      </c>
      <c r="AB715" s="25">
        <v>0</v>
      </c>
      <c r="AC715" s="25" t="s">
        <v>6819</v>
      </c>
      <c r="AD715" s="28" t="s">
        <v>6820</v>
      </c>
      <c r="AE715" s="25" t="s">
        <v>6821</v>
      </c>
      <c r="AF715" s="25" t="s">
        <v>6822</v>
      </c>
      <c r="AG715" s="27" t="s">
        <v>6823</v>
      </c>
      <c r="AH715" s="27" t="s">
        <v>6824</v>
      </c>
      <c r="AI715" s="27" t="s">
        <v>6825</v>
      </c>
      <c r="AJ715" s="27" t="s">
        <v>6826</v>
      </c>
      <c r="AK715" s="28" t="s">
        <v>6827</v>
      </c>
      <c r="AL715" s="28" t="s">
        <v>6828</v>
      </c>
      <c r="AM715" s="27" t="s">
        <v>6829</v>
      </c>
      <c r="AN715" s="27" t="s">
        <v>6830</v>
      </c>
      <c r="AO715" s="28" t="s">
        <v>6831</v>
      </c>
      <c r="AP715" s="25" t="s">
        <v>6832</v>
      </c>
      <c r="AQ715" s="25" t="s">
        <v>6833</v>
      </c>
    </row>
    <row r="716" spans="1:43" ht="13.5" customHeight="1">
      <c r="A716" s="25" t="s">
        <v>1540</v>
      </c>
      <c r="B716" s="26" t="str">
        <f>HYPERLINK("http://flybase.org/reports/"&amp;VLOOKUP(Table3[[#This Row],[gene]],'Flybqse ID for link'!A:B,2,FALSE)&amp;".html",Table3[[#This Row],[gene]])</f>
        <v>CG9936</v>
      </c>
      <c r="C716" s="25">
        <v>5</v>
      </c>
      <c r="D716" s="25" t="str">
        <f>VLOOKUP(A716,'Flybase batch'!$A:$E,2,FALSE)</f>
        <v>skuld</v>
      </c>
      <c r="E716" s="25">
        <f>COUNTIF('Genes Expressed in larvae only'!A:A,Table3[[#This Row],[gene]])</f>
        <v>0</v>
      </c>
      <c r="F716" s="35" t="str">
        <f>VLOOKUP(A716,'Flybase batch'!$A:$E,3,FALSE)</f>
        <v>cell fate commitment embryo development sex comb development transcription initiation from RNA polymerase II promoter transcription from RNA polymerase II promoter regulation of transcription from RNA polymerase II promoter imaginal disc-derived leg segmentation wing disc dorsal/ventral pattern formation positive regulation of Wnt receptor signaling pathway sex comb development compound eye development chaeta development</v>
      </c>
      <c r="G716" s="35" t="str">
        <f>VLOOKUP(A716,'Flybase batch'!$A:$E,4,FALSE)</f>
        <v>nucleus mediator complex mediator complex mediator complex mediator complex</v>
      </c>
      <c r="H716" s="35" t="s">
        <v>13739</v>
      </c>
      <c r="I716" s="35" t="e">
        <v>#N/A</v>
      </c>
      <c r="J716" s="35" t="s">
        <v>14090</v>
      </c>
      <c r="K716" s="30" t="str">
        <f>VLOOKUP(A716,'SignalP unique values'!A:D,2,FALSE)</f>
        <v>N</v>
      </c>
      <c r="L716" s="30" t="str">
        <f>VLOOKUP(A716,'SignalP unique values'!A:D,3,FALSE)</f>
        <v>-</v>
      </c>
      <c r="M716" s="30" t="str">
        <f>VLOOKUP(A716,'SignalP unique values'!A:D,4,FALSE)</f>
        <v>-</v>
      </c>
      <c r="N716" s="26" t="s">
        <v>6012</v>
      </c>
      <c r="O716" s="28">
        <v>-1</v>
      </c>
      <c r="P716" s="28">
        <v>-1</v>
      </c>
      <c r="Q716" s="28">
        <v>-1</v>
      </c>
      <c r="R716" s="28">
        <v>-1</v>
      </c>
      <c r="S716" s="28">
        <v>-1</v>
      </c>
      <c r="T716" s="28">
        <v>-1</v>
      </c>
      <c r="U716" s="27">
        <v>1</v>
      </c>
      <c r="V716" s="28">
        <v>-1</v>
      </c>
      <c r="W716" s="28">
        <v>-1</v>
      </c>
      <c r="X716" s="28">
        <v>-1</v>
      </c>
      <c r="Y716" s="28">
        <v>-1</v>
      </c>
      <c r="Z716" s="28">
        <v>-1</v>
      </c>
      <c r="AA716" s="28">
        <v>-1</v>
      </c>
      <c r="AB716" s="28">
        <v>-1</v>
      </c>
      <c r="AC716" s="25" t="s">
        <v>13142</v>
      </c>
      <c r="AD716" s="28" t="s">
        <v>13143</v>
      </c>
      <c r="AE716" s="28" t="s">
        <v>13144</v>
      </c>
      <c r="AF716" s="28" t="s">
        <v>13145</v>
      </c>
      <c r="AG716" s="28" t="s">
        <v>13146</v>
      </c>
      <c r="AH716" s="28" t="s">
        <v>13147</v>
      </c>
      <c r="AI716" s="28" t="s">
        <v>13148</v>
      </c>
      <c r="AJ716" s="27" t="s">
        <v>13149</v>
      </c>
      <c r="AK716" s="28" t="s">
        <v>13150</v>
      </c>
      <c r="AL716" s="28" t="s">
        <v>13151</v>
      </c>
      <c r="AM716" s="28" t="s">
        <v>13152</v>
      </c>
      <c r="AN716" s="28" t="s">
        <v>13153</v>
      </c>
      <c r="AO716" s="28" t="s">
        <v>13154</v>
      </c>
      <c r="AP716" s="28" t="s">
        <v>10047</v>
      </c>
      <c r="AQ716" s="28" t="s">
        <v>13155</v>
      </c>
    </row>
    <row r="717" spans="1:43" ht="13.5" customHeight="1">
      <c r="A717" s="25" t="s">
        <v>907</v>
      </c>
      <c r="B717" s="26" t="str">
        <f>HYPERLINK("http://flybase.org/reports/"&amp;VLOOKUP(Table3[[#This Row],[gene]],'Flybqse ID for link'!A:B,2,FALSE)&amp;".html",Table3[[#This Row],[gene]])</f>
        <v>CG6711</v>
      </c>
      <c r="C717" s="25">
        <v>5</v>
      </c>
      <c r="D717" s="25" t="str">
        <f>VLOOKUP(A717,'Flybase batch'!$A:$E,2,FALSE)</f>
        <v>TBP-associated factor 2</v>
      </c>
      <c r="E717" s="25">
        <f>COUNTIF('Genes Expressed in larvae only'!A:A,Table3[[#This Row],[gene]])</f>
        <v>0</v>
      </c>
      <c r="F717" s="35" t="str">
        <f>VLOOKUP(A717,'Flybase batch'!$A:$E,3,FALSE)</f>
        <v>transcription initiation from RNA polymerase II promoter regulation of transcription, DNA-dependent neurogenesis transcription from RNA polymerase II promoter positive regulation of JAK-STAT cascade</v>
      </c>
      <c r="G717" s="35" t="str">
        <f>VLOOKUP(A717,'Flybase batch'!$A:$E,4,FALSE)</f>
        <v>transcription factor TFIID complex nucleus nucleus transcription factor TFIID complex</v>
      </c>
      <c r="H717" s="35" t="s">
        <v>13703</v>
      </c>
      <c r="I717" s="35" t="e">
        <v>#VALUE!</v>
      </c>
      <c r="J717" s="35" t="s">
        <v>9</v>
      </c>
      <c r="K717" s="30" t="str">
        <f>VLOOKUP(A717,'SignalP unique values'!A:D,2,FALSE)</f>
        <v>N</v>
      </c>
      <c r="L717" s="30" t="str">
        <f>VLOOKUP(A717,'SignalP unique values'!A:D,3,FALSE)</f>
        <v>-</v>
      </c>
      <c r="M717" s="30" t="str">
        <f>VLOOKUP(A717,'SignalP unique values'!A:D,4,FALSE)</f>
        <v>-</v>
      </c>
      <c r="N717" s="26" t="s">
        <v>6001</v>
      </c>
      <c r="O717" s="25">
        <v>0</v>
      </c>
      <c r="P717" s="28">
        <v>-1</v>
      </c>
      <c r="Q717" s="25">
        <v>0</v>
      </c>
      <c r="R717" s="28">
        <v>-1</v>
      </c>
      <c r="S717" s="28">
        <v>-1</v>
      </c>
      <c r="T717" s="28">
        <v>-1</v>
      </c>
      <c r="U717" s="27">
        <v>1</v>
      </c>
      <c r="V717" s="25">
        <v>0</v>
      </c>
      <c r="W717" s="25">
        <v>0</v>
      </c>
      <c r="X717" s="28">
        <v>-1</v>
      </c>
      <c r="Y717" s="28">
        <v>-1</v>
      </c>
      <c r="Z717" s="25">
        <v>0</v>
      </c>
      <c r="AA717" s="28">
        <v>-1</v>
      </c>
      <c r="AB717" s="28">
        <v>-1</v>
      </c>
      <c r="AC717" s="25" t="s">
        <v>11881</v>
      </c>
      <c r="AD717" s="25" t="s">
        <v>11882</v>
      </c>
      <c r="AE717" s="28" t="s">
        <v>11883</v>
      </c>
      <c r="AF717" s="25" t="s">
        <v>11884</v>
      </c>
      <c r="AG717" s="28" t="s">
        <v>11885</v>
      </c>
      <c r="AH717" s="28" t="s">
        <v>11886</v>
      </c>
      <c r="AI717" s="28" t="s">
        <v>11887</v>
      </c>
      <c r="AJ717" s="27" t="s">
        <v>11888</v>
      </c>
      <c r="AK717" s="25" t="s">
        <v>11889</v>
      </c>
      <c r="AL717" s="25" t="s">
        <v>11890</v>
      </c>
      <c r="AM717" s="28" t="s">
        <v>11891</v>
      </c>
      <c r="AN717" s="28" t="s">
        <v>11892</v>
      </c>
      <c r="AO717" s="25" t="s">
        <v>11893</v>
      </c>
      <c r="AP717" s="28" t="s">
        <v>11894</v>
      </c>
      <c r="AQ717" s="28" t="s">
        <v>11895</v>
      </c>
    </row>
    <row r="718" spans="1:43" ht="13.5" customHeight="1">
      <c r="A718" s="25" t="s">
        <v>593</v>
      </c>
      <c r="B718" s="26" t="str">
        <f>HYPERLINK("http://flybase.org/reports/"&amp;VLOOKUP(Table3[[#This Row],[gene]],'Flybqse ID for link'!A:B,2,FALSE)&amp;".html",Table3[[#This Row],[gene]])</f>
        <v>CG17370</v>
      </c>
      <c r="C718" s="25">
        <v>5</v>
      </c>
      <c r="D718" s="25" t="str">
        <f>VLOOKUP(A718,'Flybase batch'!$A:$E,2,FALSE)</f>
        <v>Signal peptide peptidase-like</v>
      </c>
      <c r="E718" s="25">
        <f>COUNTIF('Genes Expressed in larvae only'!A:A,Table3[[#This Row],[gene]])</f>
        <v>0</v>
      </c>
      <c r="F718" s="35" t="str">
        <f>VLOOKUP(A718,'Flybase batch'!$A:$E,3,FALSE)</f>
        <v>signal peptide processing</v>
      </c>
      <c r="G718" s="35" t="str">
        <f>VLOOKUP(A718,'Flybase batch'!$A:$E,4,FALSE)</f>
        <v>endoplasmic reticulum Golgi apparatus integral to membrane membrane</v>
      </c>
      <c r="H718" s="35" t="s">
        <v>13607</v>
      </c>
      <c r="I718" s="35" t="e">
        <v>#N/A</v>
      </c>
      <c r="J718" s="35" t="s">
        <v>9</v>
      </c>
      <c r="K718" s="30" t="str">
        <f>VLOOKUP(A718,'SignalP unique values'!A:D,2,FALSE)</f>
        <v>N</v>
      </c>
      <c r="L718" s="30" t="str">
        <f>VLOOKUP(A718,'SignalP unique values'!A:D,3,FALSE)</f>
        <v>-</v>
      </c>
      <c r="M718" s="30" t="str">
        <f>VLOOKUP(A718,'SignalP unique values'!A:D,4,FALSE)</f>
        <v>-</v>
      </c>
      <c r="N718" s="26" t="s">
        <v>6000</v>
      </c>
      <c r="O718" s="27">
        <v>1</v>
      </c>
      <c r="P718" s="28">
        <v>-1</v>
      </c>
      <c r="Q718" s="28">
        <v>-1</v>
      </c>
      <c r="R718" s="28">
        <v>-1</v>
      </c>
      <c r="S718" s="28">
        <v>-1</v>
      </c>
      <c r="T718" s="28">
        <v>-1</v>
      </c>
      <c r="U718" s="27">
        <v>1</v>
      </c>
      <c r="V718" s="28">
        <v>-1</v>
      </c>
      <c r="W718" s="28">
        <v>-1</v>
      </c>
      <c r="X718" s="27">
        <v>1</v>
      </c>
      <c r="Y718" s="25">
        <v>0</v>
      </c>
      <c r="Z718" s="25">
        <v>0</v>
      </c>
      <c r="AA718" s="25">
        <v>0</v>
      </c>
      <c r="AB718" s="25">
        <v>0</v>
      </c>
      <c r="AC718" s="25" t="s">
        <v>8706</v>
      </c>
      <c r="AD718" s="27" t="s">
        <v>8707</v>
      </c>
      <c r="AE718" s="28" t="s">
        <v>8708</v>
      </c>
      <c r="AF718" s="28" t="s">
        <v>8709</v>
      </c>
      <c r="AG718" s="28" t="s">
        <v>8710</v>
      </c>
      <c r="AH718" s="28" t="s">
        <v>8711</v>
      </c>
      <c r="AI718" s="28" t="s">
        <v>8712</v>
      </c>
      <c r="AJ718" s="27" t="s">
        <v>8713</v>
      </c>
      <c r="AK718" s="28" t="s">
        <v>8714</v>
      </c>
      <c r="AL718" s="28" t="s">
        <v>8715</v>
      </c>
      <c r="AM718" s="27" t="s">
        <v>8716</v>
      </c>
      <c r="AN718" s="25" t="s">
        <v>8717</v>
      </c>
      <c r="AO718" s="25" t="s">
        <v>8718</v>
      </c>
      <c r="AP718" s="25" t="s">
        <v>8719</v>
      </c>
      <c r="AQ718" s="25" t="s">
        <v>8720</v>
      </c>
    </row>
    <row r="719" spans="1:43" ht="13.5" customHeight="1">
      <c r="A719" s="25" t="s">
        <v>325</v>
      </c>
      <c r="B719" s="26" t="str">
        <f>HYPERLINK("http://flybase.org/reports/"&amp;VLOOKUP(Table3[[#This Row],[gene]],'Flybqse ID for link'!A:B,2,FALSE)&amp;".html",Table3[[#This Row],[gene]])</f>
        <v>CG10747</v>
      </c>
      <c r="C719" s="25">
        <v>5</v>
      </c>
      <c r="D719" s="25" t="str">
        <f>VLOOKUP(A719,'Flybase batch'!$A:$E,2,FALSE)</f>
        <v>-</v>
      </c>
      <c r="E719" s="25">
        <f>COUNTIF('Genes Expressed in larvae only'!A:A,Table3[[#This Row],[gene]])</f>
        <v>0</v>
      </c>
      <c r="F719" s="35" t="str">
        <f>VLOOKUP(A719,'Flybase batch'!$A:$E,3,FALSE)</f>
        <v>glycerophospholipid metabolic process</v>
      </c>
      <c r="G719" s="35" t="str">
        <f>VLOOKUP(A719,'Flybase batch'!$A:$E,4,FALSE)</f>
        <v>-</v>
      </c>
      <c r="H719" s="35" t="s">
        <v>13549</v>
      </c>
      <c r="I719" s="35" t="e">
        <v>#N/A</v>
      </c>
      <c r="J719" s="35" t="s">
        <v>9</v>
      </c>
      <c r="K719" s="30" t="str">
        <f>VLOOKUP(A719,'SignalP unique values'!A:D,2,FALSE)</f>
        <v>N</v>
      </c>
      <c r="L719" s="30" t="str">
        <f>VLOOKUP(A719,'SignalP unique values'!A:D,3,FALSE)</f>
        <v>-</v>
      </c>
      <c r="M719" s="30" t="str">
        <f>VLOOKUP(A719,'SignalP unique values'!A:D,4,FALSE)</f>
        <v>-</v>
      </c>
      <c r="N719" s="26" t="s">
        <v>6120</v>
      </c>
      <c r="O719" s="27">
        <v>1</v>
      </c>
      <c r="P719" s="27">
        <v>1</v>
      </c>
      <c r="Q719" s="27">
        <v>1</v>
      </c>
      <c r="R719" s="27">
        <v>1</v>
      </c>
      <c r="S719" s="27">
        <v>1</v>
      </c>
      <c r="T719" s="27">
        <v>1</v>
      </c>
      <c r="U719" s="25">
        <v>0</v>
      </c>
      <c r="V719" s="28">
        <v>-1</v>
      </c>
      <c r="W719" s="25">
        <v>0</v>
      </c>
      <c r="X719" s="27">
        <v>1</v>
      </c>
      <c r="Y719" s="25">
        <v>0</v>
      </c>
      <c r="Z719" s="27">
        <v>1</v>
      </c>
      <c r="AA719" s="27">
        <v>1</v>
      </c>
      <c r="AB719" s="27">
        <v>1</v>
      </c>
      <c r="AC719" s="25" t="s">
        <v>6776</v>
      </c>
      <c r="AD719" s="27" t="s">
        <v>6777</v>
      </c>
      <c r="AE719" s="27" t="s">
        <v>6778</v>
      </c>
      <c r="AF719" s="27" t="s">
        <v>6779</v>
      </c>
      <c r="AG719" s="27" t="s">
        <v>6780</v>
      </c>
      <c r="AH719" s="27" t="s">
        <v>6781</v>
      </c>
      <c r="AI719" s="27" t="s">
        <v>6782</v>
      </c>
      <c r="AJ719" s="25" t="s">
        <v>6783</v>
      </c>
      <c r="AK719" s="28" t="s">
        <v>6784</v>
      </c>
      <c r="AL719" s="25" t="s">
        <v>6785</v>
      </c>
      <c r="AM719" s="27" t="s">
        <v>6786</v>
      </c>
      <c r="AN719" s="25" t="s">
        <v>6787</v>
      </c>
      <c r="AO719" s="27" t="s">
        <v>6788</v>
      </c>
      <c r="AP719" s="27" t="s">
        <v>6789</v>
      </c>
      <c r="AQ719" s="27" t="s">
        <v>6790</v>
      </c>
    </row>
    <row r="720" spans="1:43" ht="13.5" customHeight="1">
      <c r="A720" s="25" t="s">
        <v>295</v>
      </c>
      <c r="B720" s="26" t="str">
        <f>HYPERLINK("http://flybase.org/reports/"&amp;VLOOKUP(Table3[[#This Row],[gene]],'Flybqse ID for link'!A:B,2,FALSE)&amp;".html",Table3[[#This Row],[gene]])</f>
        <v>CG5068</v>
      </c>
      <c r="C720" s="25">
        <v>5</v>
      </c>
      <c r="D720" s="25" t="str">
        <f>VLOOKUP(A720,'Flybase batch'!$A:$E,2,FALSE)</f>
        <v>-</v>
      </c>
      <c r="E720" s="25">
        <f>COUNTIF('Genes Expressed in larvae only'!A:A,Table3[[#This Row],[gene]])</f>
        <v>0</v>
      </c>
      <c r="F720" s="35" t="str">
        <f>VLOOKUP(A720,'Flybase batch'!$A:$E,3,FALSE)</f>
        <v>-</v>
      </c>
      <c r="G720" s="35" t="str">
        <f>VLOOKUP(A720,'Flybase batch'!$A:$E,4,FALSE)</f>
        <v>-</v>
      </c>
      <c r="H720" s="35" t="s">
        <v>13538</v>
      </c>
      <c r="I720" s="35" t="s">
        <v>15315</v>
      </c>
      <c r="J720" s="35" t="s">
        <v>9</v>
      </c>
      <c r="K720" s="30" t="str">
        <f>VLOOKUP(A720,'SignalP unique values'!A:D,2,FALSE)</f>
        <v>N</v>
      </c>
      <c r="L720" s="30" t="str">
        <f>VLOOKUP(A720,'SignalP unique values'!A:D,3,FALSE)</f>
        <v>-</v>
      </c>
      <c r="M720" s="30" t="str">
        <f>VLOOKUP(A720,'SignalP unique values'!A:D,4,FALSE)</f>
        <v>-</v>
      </c>
      <c r="N720" s="26" t="s">
        <v>6272</v>
      </c>
      <c r="O720" s="27">
        <v>1</v>
      </c>
      <c r="P720" s="25">
        <v>0</v>
      </c>
      <c r="Q720" s="27">
        <v>1</v>
      </c>
      <c r="R720" s="28">
        <v>-1</v>
      </c>
      <c r="S720" s="27">
        <v>1</v>
      </c>
      <c r="T720" s="28">
        <v>-1</v>
      </c>
      <c r="U720" s="27">
        <v>1</v>
      </c>
      <c r="V720" s="28">
        <v>-1</v>
      </c>
      <c r="W720" s="28">
        <v>-1</v>
      </c>
      <c r="X720" s="25">
        <v>0</v>
      </c>
      <c r="Y720" s="28">
        <v>-1</v>
      </c>
      <c r="Z720" s="27">
        <v>1</v>
      </c>
      <c r="AA720" s="25">
        <v>0</v>
      </c>
      <c r="AB720" s="27">
        <v>1</v>
      </c>
      <c r="AC720" s="25" t="s">
        <v>9391</v>
      </c>
      <c r="AD720" s="27" t="s">
        <v>11134</v>
      </c>
      <c r="AE720" s="25" t="s">
        <v>11135</v>
      </c>
      <c r="AF720" s="27" t="s">
        <v>11136</v>
      </c>
      <c r="AG720" s="28" t="s">
        <v>11137</v>
      </c>
      <c r="AH720" s="27" t="s">
        <v>11138</v>
      </c>
      <c r="AI720" s="28" t="s">
        <v>11139</v>
      </c>
      <c r="AJ720" s="27" t="s">
        <v>11140</v>
      </c>
      <c r="AK720" s="28" t="s">
        <v>11141</v>
      </c>
      <c r="AL720" s="28" t="s">
        <v>11142</v>
      </c>
      <c r="AM720" s="25" t="s">
        <v>11143</v>
      </c>
      <c r="AN720" s="28" t="s">
        <v>11144</v>
      </c>
      <c r="AO720" s="27" t="s">
        <v>11145</v>
      </c>
      <c r="AP720" s="25" t="s">
        <v>11146</v>
      </c>
      <c r="AQ720" s="27" t="s">
        <v>11147</v>
      </c>
    </row>
    <row r="721" spans="1:43" ht="13.5" customHeight="1">
      <c r="A721" s="25" t="s">
        <v>881</v>
      </c>
      <c r="B721" s="26" t="str">
        <f>HYPERLINK("http://flybase.org/reports/"&amp;VLOOKUP(Table3[[#This Row],[gene]],'Flybqse ID for link'!A:B,2,FALSE)&amp;".html",Table3[[#This Row],[gene]])</f>
        <v>CG4933</v>
      </c>
      <c r="C721" s="25">
        <v>5</v>
      </c>
      <c r="D721" s="25" t="str">
        <f>VLOOKUP(A721,'Flybase batch'!$A:$E,2,FALSE)</f>
        <v>-</v>
      </c>
      <c r="E721" s="25">
        <f>COUNTIF('Genes Expressed in larvae only'!A:A,Table3[[#This Row],[gene]])</f>
        <v>0</v>
      </c>
      <c r="F721" s="35" t="str">
        <f>VLOOKUP(A721,'Flybase batch'!$A:$E,3,FALSE)</f>
        <v>neurogenesis</v>
      </c>
      <c r="G721" s="35" t="str">
        <f>VLOOKUP(A721,'Flybase batch'!$A:$E,4,FALSE)</f>
        <v>cellular_component</v>
      </c>
      <c r="H721" s="35" t="s">
        <v>13558</v>
      </c>
      <c r="I721" s="35" t="s">
        <v>15325</v>
      </c>
      <c r="J721" s="35" t="s">
        <v>9</v>
      </c>
      <c r="K721" s="30" t="str">
        <f>VLOOKUP(A721,'SignalP unique values'!A:D,2,FALSE)</f>
        <v>N</v>
      </c>
      <c r="L721" s="30" t="str">
        <f>VLOOKUP(A721,'SignalP unique values'!A:D,3,FALSE)</f>
        <v>-</v>
      </c>
      <c r="M721" s="30" t="str">
        <f>VLOOKUP(A721,'SignalP unique values'!A:D,4,FALSE)</f>
        <v>-</v>
      </c>
      <c r="N721" s="26" t="s">
        <v>6384</v>
      </c>
      <c r="O721" s="28">
        <v>-1</v>
      </c>
      <c r="P721" s="28">
        <v>-1</v>
      </c>
      <c r="Q721" s="25">
        <v>0</v>
      </c>
      <c r="R721" s="25">
        <v>0</v>
      </c>
      <c r="S721" s="25">
        <v>0</v>
      </c>
      <c r="T721" s="27">
        <v>1</v>
      </c>
      <c r="U721" s="27">
        <v>1</v>
      </c>
      <c r="V721" s="28">
        <v>-1</v>
      </c>
      <c r="W721" s="25">
        <v>0</v>
      </c>
      <c r="X721" s="25">
        <v>0</v>
      </c>
      <c r="Y721" s="25">
        <v>0</v>
      </c>
      <c r="Z721" s="28">
        <v>-1</v>
      </c>
      <c r="AA721" s="28">
        <v>-1</v>
      </c>
      <c r="AB721" s="25">
        <v>0</v>
      </c>
      <c r="AC721" s="25" t="s">
        <v>11083</v>
      </c>
      <c r="AD721" s="28" t="s">
        <v>11084</v>
      </c>
      <c r="AE721" s="28" t="s">
        <v>11085</v>
      </c>
      <c r="AF721" s="25" t="s">
        <v>11086</v>
      </c>
      <c r="AG721" s="25" t="s">
        <v>11087</v>
      </c>
      <c r="AH721" s="25" t="s">
        <v>11088</v>
      </c>
      <c r="AI721" s="27" t="s">
        <v>11089</v>
      </c>
      <c r="AJ721" s="27" t="s">
        <v>11090</v>
      </c>
      <c r="AK721" s="28" t="s">
        <v>11091</v>
      </c>
      <c r="AL721" s="25" t="s">
        <v>11092</v>
      </c>
      <c r="AM721" s="25" t="s">
        <v>11093</v>
      </c>
      <c r="AN721" s="25" t="s">
        <v>11094</v>
      </c>
      <c r="AO721" s="28" t="s">
        <v>11095</v>
      </c>
      <c r="AP721" s="28" t="s">
        <v>11096</v>
      </c>
      <c r="AQ721" s="25" t="s">
        <v>11097</v>
      </c>
    </row>
    <row r="722" spans="1:43" ht="13.5" customHeight="1">
      <c r="A722" s="25" t="s">
        <v>1374</v>
      </c>
      <c r="B722" s="26" t="str">
        <f>HYPERLINK("http://flybase.org/reports/"&amp;VLOOKUP(Table3[[#This Row],[gene]],'Flybqse ID for link'!A:B,2,FALSE)&amp;".html",Table3[[#This Row],[gene]])</f>
        <v>CG4538</v>
      </c>
      <c r="C722" s="25">
        <v>5</v>
      </c>
      <c r="D722" s="25" t="str">
        <f>VLOOKUP(A722,'Flybase batch'!$A:$E,2,FALSE)</f>
        <v>-</v>
      </c>
      <c r="E722" s="25">
        <f>COUNTIF('Genes Expressed in larvae only'!A:A,Table3[[#This Row],[gene]])</f>
        <v>0</v>
      </c>
      <c r="F722" s="35" t="str">
        <f>VLOOKUP(A722,'Flybase batch'!$A:$E,3,FALSE)</f>
        <v>proteolysis protein folding</v>
      </c>
      <c r="G722" s="35" t="str">
        <f>VLOOKUP(A722,'Flybase batch'!$A:$E,4,FALSE)</f>
        <v>endopeptidase Clp complex mitochondrion mitochondrion</v>
      </c>
      <c r="H722" s="35" t="s">
        <v>13671</v>
      </c>
      <c r="I722" s="35" t="e">
        <v>#N/A</v>
      </c>
      <c r="J722" s="35" t="s">
        <v>9</v>
      </c>
      <c r="K722" s="30" t="str">
        <f>VLOOKUP(A722,'SignalP unique values'!A:D,2,FALSE)</f>
        <v>N</v>
      </c>
      <c r="L722" s="30" t="str">
        <f>VLOOKUP(A722,'SignalP unique values'!A:D,3,FALSE)</f>
        <v>-</v>
      </c>
      <c r="M722" s="30" t="str">
        <f>VLOOKUP(A722,'SignalP unique values'!A:D,4,FALSE)</f>
        <v>-</v>
      </c>
      <c r="N722" s="26" t="s">
        <v>5775</v>
      </c>
      <c r="O722" s="25">
        <v>0</v>
      </c>
      <c r="P722" s="25">
        <v>0</v>
      </c>
      <c r="Q722" s="25">
        <v>0</v>
      </c>
      <c r="R722" s="25">
        <v>0</v>
      </c>
      <c r="S722" s="27">
        <v>1</v>
      </c>
      <c r="T722" s="27">
        <v>1</v>
      </c>
      <c r="U722" s="28">
        <v>-1</v>
      </c>
      <c r="V722" s="28">
        <v>-1</v>
      </c>
      <c r="W722" s="25">
        <v>0</v>
      </c>
      <c r="X722" s="27">
        <v>1</v>
      </c>
      <c r="Y722" s="27">
        <v>1</v>
      </c>
      <c r="Z722" s="25">
        <v>0</v>
      </c>
      <c r="AA722" s="27">
        <v>1</v>
      </c>
      <c r="AB722" s="25">
        <v>0</v>
      </c>
      <c r="AC722" s="25" t="s">
        <v>10767</v>
      </c>
      <c r="AD722" s="25" t="s">
        <v>10768</v>
      </c>
      <c r="AE722" s="25" t="s">
        <v>10769</v>
      </c>
      <c r="AF722" s="25" t="s">
        <v>10770</v>
      </c>
      <c r="AG722" s="25" t="s">
        <v>10771</v>
      </c>
      <c r="AH722" s="27" t="s">
        <v>10772</v>
      </c>
      <c r="AI722" s="27" t="s">
        <v>10773</v>
      </c>
      <c r="AJ722" s="28" t="s">
        <v>10774</v>
      </c>
      <c r="AK722" s="28" t="s">
        <v>10775</v>
      </c>
      <c r="AL722" s="25" t="s">
        <v>10776</v>
      </c>
      <c r="AM722" s="27" t="s">
        <v>10777</v>
      </c>
      <c r="AN722" s="27" t="s">
        <v>10778</v>
      </c>
      <c r="AO722" s="25" t="s">
        <v>10779</v>
      </c>
      <c r="AP722" s="27" t="s">
        <v>10780</v>
      </c>
      <c r="AQ722" s="25" t="s">
        <v>10781</v>
      </c>
    </row>
    <row r="723" spans="1:43" ht="13.5" customHeight="1">
      <c r="A723" s="25" t="s">
        <v>209</v>
      </c>
      <c r="B723" s="26" t="str">
        <f>HYPERLINK("http://flybase.org/reports/"&amp;VLOOKUP(Table3[[#This Row],[gene]],'Flybqse ID for link'!A:B,2,FALSE)&amp;".html",Table3[[#This Row],[gene]])</f>
        <v>CG5322</v>
      </c>
      <c r="C723" s="25">
        <v>5</v>
      </c>
      <c r="D723" s="25" t="str">
        <f>VLOOKUP(A723,'Flybase batch'!$A:$E,2,FALSE)</f>
        <v>-</v>
      </c>
      <c r="E723" s="25">
        <f>COUNTIF('Genes Expressed in larvae only'!A:A,Table3[[#This Row],[gene]])</f>
        <v>0</v>
      </c>
      <c r="F723" s="35" t="str">
        <f>VLOOKUP(A723,'Flybase batch'!$A:$E,3,FALSE)</f>
        <v>mannose metabolic process</v>
      </c>
      <c r="G723" s="35" t="str">
        <f>VLOOKUP(A723,'Flybase batch'!$A:$E,4,FALSE)</f>
        <v>lysosome</v>
      </c>
      <c r="H723" s="35" t="s">
        <v>13683</v>
      </c>
      <c r="I723" s="35" t="s">
        <v>15308</v>
      </c>
      <c r="J723" s="35" t="s">
        <v>9</v>
      </c>
      <c r="K723" s="30" t="str">
        <f>VLOOKUP(A723,'SignalP unique values'!A:D,2,FALSE)</f>
        <v>N</v>
      </c>
      <c r="L723" s="30" t="str">
        <f>VLOOKUP(A723,'SignalP unique values'!A:D,3,FALSE)</f>
        <v>-</v>
      </c>
      <c r="M723" s="30" t="str">
        <f>VLOOKUP(A723,'SignalP unique values'!A:D,4,FALSE)</f>
        <v>-</v>
      </c>
      <c r="N723" s="26" t="s">
        <v>6237</v>
      </c>
      <c r="O723" s="28">
        <v>-1</v>
      </c>
      <c r="P723" s="25">
        <v>0</v>
      </c>
      <c r="Q723" s="28">
        <v>-1</v>
      </c>
      <c r="R723" s="27">
        <v>1</v>
      </c>
      <c r="S723" s="28">
        <v>-1</v>
      </c>
      <c r="T723" s="28">
        <v>-1</v>
      </c>
      <c r="U723" s="28">
        <v>-1</v>
      </c>
      <c r="V723" s="28">
        <v>-1</v>
      </c>
      <c r="W723" s="28">
        <v>-1</v>
      </c>
      <c r="X723" s="28">
        <v>-1</v>
      </c>
      <c r="Y723" s="27">
        <v>1</v>
      </c>
      <c r="Z723" s="28">
        <v>-1</v>
      </c>
      <c r="AA723" s="25">
        <v>0</v>
      </c>
      <c r="AB723" s="28">
        <v>-1</v>
      </c>
      <c r="AC723" s="25" t="s">
        <v>11240</v>
      </c>
      <c r="AD723" s="28" t="s">
        <v>11241</v>
      </c>
      <c r="AE723" s="25" t="s">
        <v>11242</v>
      </c>
      <c r="AF723" s="28" t="s">
        <v>7483</v>
      </c>
      <c r="AG723" s="27" t="s">
        <v>11243</v>
      </c>
      <c r="AH723" s="28" t="s">
        <v>8166</v>
      </c>
      <c r="AI723" s="28" t="s">
        <v>11244</v>
      </c>
      <c r="AJ723" s="28" t="s">
        <v>8207</v>
      </c>
      <c r="AK723" s="28" t="s">
        <v>8332</v>
      </c>
      <c r="AL723" s="28" t="s">
        <v>9679</v>
      </c>
      <c r="AM723" s="28" t="s">
        <v>11245</v>
      </c>
      <c r="AN723" s="27" t="s">
        <v>11246</v>
      </c>
      <c r="AO723" s="28" t="s">
        <v>11247</v>
      </c>
      <c r="AP723" s="25" t="s">
        <v>11248</v>
      </c>
      <c r="AQ723" s="28" t="s">
        <v>6471</v>
      </c>
    </row>
    <row r="724" spans="1:43" ht="13.5" customHeight="1">
      <c r="A724" s="25" t="s">
        <v>901</v>
      </c>
      <c r="B724" s="26" t="str">
        <f>HYPERLINK("http://flybase.org/reports/"&amp;VLOOKUP(Table3[[#This Row],[gene]],'Flybqse ID for link'!A:B,2,FALSE)&amp;".html",Table3[[#This Row],[gene]])</f>
        <v>CG6465</v>
      </c>
      <c r="C724" s="25">
        <v>5</v>
      </c>
      <c r="D724" s="25" t="str">
        <f>VLOOKUP(A724,'Flybase batch'!$A:$E,2,FALSE)</f>
        <v>-</v>
      </c>
      <c r="E724" s="25">
        <f>COUNTIF('Genes Expressed in larvae only'!A:A,Table3[[#This Row],[gene]])</f>
        <v>0</v>
      </c>
      <c r="F724" s="35" t="str">
        <f>VLOOKUP(A724,'Flybase batch'!$A:$E,3,FALSE)</f>
        <v>cellular amino acid metabolic process proteolysis</v>
      </c>
      <c r="G724" s="35" t="str">
        <f>VLOOKUP(A724,'Flybase batch'!$A:$E,4,FALSE)</f>
        <v>cytoplasm</v>
      </c>
      <c r="H724" s="35" t="s">
        <v>13700</v>
      </c>
      <c r="I724" s="35" t="e">
        <v>#N/A</v>
      </c>
      <c r="J724" s="35" t="s">
        <v>9</v>
      </c>
      <c r="K724" s="30" t="str">
        <f>VLOOKUP(A724,'SignalP unique values'!A:D,2,FALSE)</f>
        <v>N</v>
      </c>
      <c r="L724" s="30" t="str">
        <f>VLOOKUP(A724,'SignalP unique values'!A:D,3,FALSE)</f>
        <v>-</v>
      </c>
      <c r="M724" s="30" t="str">
        <f>VLOOKUP(A724,'SignalP unique values'!A:D,4,FALSE)</f>
        <v>-</v>
      </c>
      <c r="N724" s="26" t="s">
        <v>6158</v>
      </c>
      <c r="O724" s="27">
        <v>1</v>
      </c>
      <c r="P724" s="27">
        <v>1</v>
      </c>
      <c r="Q724" s="28">
        <v>-1</v>
      </c>
      <c r="R724" s="27">
        <v>1</v>
      </c>
      <c r="S724" s="28">
        <v>-1</v>
      </c>
      <c r="T724" s="27">
        <v>1</v>
      </c>
      <c r="U724" s="28">
        <v>-1</v>
      </c>
      <c r="V724" s="25">
        <v>0</v>
      </c>
      <c r="W724" s="28">
        <v>-1</v>
      </c>
      <c r="X724" s="27">
        <v>1</v>
      </c>
      <c r="Y724" s="28">
        <v>-1</v>
      </c>
      <c r="Z724" s="27">
        <v>1</v>
      </c>
      <c r="AA724" s="25">
        <v>0</v>
      </c>
      <c r="AB724" s="28">
        <v>-1</v>
      </c>
      <c r="AC724" s="25" t="s">
        <v>11797</v>
      </c>
      <c r="AD724" s="27" t="s">
        <v>11798</v>
      </c>
      <c r="AE724" s="27" t="s">
        <v>11799</v>
      </c>
      <c r="AF724" s="28" t="s">
        <v>11800</v>
      </c>
      <c r="AG724" s="27" t="s">
        <v>11801</v>
      </c>
      <c r="AH724" s="28" t="s">
        <v>10910</v>
      </c>
      <c r="AI724" s="27" t="s">
        <v>11802</v>
      </c>
      <c r="AJ724" s="28" t="s">
        <v>7934</v>
      </c>
      <c r="AK724" s="25" t="s">
        <v>11803</v>
      </c>
      <c r="AL724" s="28" t="s">
        <v>9058</v>
      </c>
      <c r="AM724" s="27" t="s">
        <v>11804</v>
      </c>
      <c r="AN724" s="28" t="s">
        <v>11805</v>
      </c>
      <c r="AO724" s="27" t="s">
        <v>11806</v>
      </c>
      <c r="AP724" s="25" t="s">
        <v>11807</v>
      </c>
      <c r="AQ724" s="28" t="s">
        <v>11808</v>
      </c>
    </row>
    <row r="725" spans="1:43" ht="13.5" customHeight="1">
      <c r="A725" s="25" t="s">
        <v>206</v>
      </c>
      <c r="B725" s="26" t="str">
        <f>HYPERLINK("http://flybase.org/reports/"&amp;VLOOKUP(Table3[[#This Row],[gene]],'Flybqse ID for link'!A:B,2,FALSE)&amp;".html",Table3[[#This Row],[gene]])</f>
        <v>CG4606</v>
      </c>
      <c r="C725" s="25">
        <v>5</v>
      </c>
      <c r="D725" s="25" t="str">
        <f>VLOOKUP(A725,'Flybase batch'!$A:$E,2,FALSE)</f>
        <v>alpha-Man-IIb</v>
      </c>
      <c r="E725" s="25">
        <f>COUNTIF('Genes Expressed in larvae only'!A:A,Table3[[#This Row],[gene]])</f>
        <v>0</v>
      </c>
      <c r="F725" s="35" t="str">
        <f>VLOOKUP(A725,'Flybase batch'!$A:$E,3,FALSE)</f>
        <v>mannose metabolic process encapsulation of foreign target</v>
      </c>
      <c r="G725" s="35" t="str">
        <f>VLOOKUP(A725,'Flybase batch'!$A:$E,4,FALSE)</f>
        <v>Golgi membrane</v>
      </c>
      <c r="H725" s="35" t="s">
        <v>13673</v>
      </c>
      <c r="I725" s="35" t="e">
        <v>#N/A</v>
      </c>
      <c r="J725" s="35" t="s">
        <v>9</v>
      </c>
      <c r="K725" s="30" t="str">
        <f>VLOOKUP(A725,'SignalP unique values'!A:D,2,FALSE)</f>
        <v>N</v>
      </c>
      <c r="L725" s="30" t="str">
        <f>VLOOKUP(A725,'SignalP unique values'!A:D,3,FALSE)</f>
        <v>-</v>
      </c>
      <c r="M725" s="30" t="str">
        <f>VLOOKUP(A725,'SignalP unique values'!A:D,4,FALSE)</f>
        <v>-</v>
      </c>
      <c r="N725" s="26" t="s">
        <v>6094</v>
      </c>
      <c r="O725" s="27">
        <v>1</v>
      </c>
      <c r="P725" s="27">
        <v>1</v>
      </c>
      <c r="Q725" s="28">
        <v>-1</v>
      </c>
      <c r="R725" s="28">
        <v>-1</v>
      </c>
      <c r="S725" s="28">
        <v>-1</v>
      </c>
      <c r="T725" s="28">
        <v>-1</v>
      </c>
      <c r="U725" s="27">
        <v>1</v>
      </c>
      <c r="V725" s="28">
        <v>-1</v>
      </c>
      <c r="W725" s="27">
        <v>1</v>
      </c>
      <c r="X725" s="28">
        <v>-1</v>
      </c>
      <c r="Y725" s="28">
        <v>-1</v>
      </c>
      <c r="Z725" s="27">
        <v>1</v>
      </c>
      <c r="AA725" s="28">
        <v>-1</v>
      </c>
      <c r="AB725" s="28">
        <v>-1</v>
      </c>
      <c r="AC725" s="25" t="s">
        <v>10841</v>
      </c>
      <c r="AD725" s="27" t="s">
        <v>10842</v>
      </c>
      <c r="AE725" s="27" t="s">
        <v>10843</v>
      </c>
      <c r="AF725" s="28" t="s">
        <v>10844</v>
      </c>
      <c r="AG725" s="28" t="s">
        <v>6551</v>
      </c>
      <c r="AH725" s="28" t="s">
        <v>10845</v>
      </c>
      <c r="AI725" s="28" t="s">
        <v>7797</v>
      </c>
      <c r="AJ725" s="27" t="s">
        <v>10846</v>
      </c>
      <c r="AK725" s="28" t="s">
        <v>10847</v>
      </c>
      <c r="AL725" s="27" t="s">
        <v>10848</v>
      </c>
      <c r="AM725" s="28" t="s">
        <v>7044</v>
      </c>
      <c r="AN725" s="28" t="s">
        <v>10849</v>
      </c>
      <c r="AO725" s="27" t="s">
        <v>10850</v>
      </c>
      <c r="AP725" s="28" t="s">
        <v>10851</v>
      </c>
      <c r="AQ725" s="28" t="s">
        <v>10852</v>
      </c>
    </row>
    <row r="726" spans="1:43" ht="13.5" customHeight="1">
      <c r="A726" s="25" t="s">
        <v>966</v>
      </c>
      <c r="B726" s="26" t="str">
        <f>HYPERLINK("http://flybase.org/reports/"&amp;VLOOKUP(Table3[[#This Row],[gene]],'Flybqse ID for link'!A:B,2,FALSE)&amp;".html",Table3[[#This Row],[gene]])</f>
        <v>CG9634</v>
      </c>
      <c r="C726" s="25">
        <v>5</v>
      </c>
      <c r="D726" s="25" t="str">
        <f>VLOOKUP(A726,'Flybase batch'!$A:$E,2,FALSE)</f>
        <v>-</v>
      </c>
      <c r="E726" s="25">
        <f>COUNTIF('Genes Expressed in larvae only'!A:A,Table3[[#This Row],[gene]])</f>
        <v>0</v>
      </c>
      <c r="F726" s="35" t="str">
        <f>VLOOKUP(A726,'Flybase batch'!$A:$E,3,FALSE)</f>
        <v>proteolysis</v>
      </c>
      <c r="G726" s="35" t="str">
        <f>VLOOKUP(A726,'Flybase batch'!$A:$E,4,FALSE)</f>
        <v>-</v>
      </c>
      <c r="H726" s="35" t="s">
        <v>13558</v>
      </c>
      <c r="I726" s="35" t="s">
        <v>15325</v>
      </c>
      <c r="J726" s="35" t="s">
        <v>9</v>
      </c>
      <c r="K726" s="30" t="str">
        <f>VLOOKUP(A726,'SignalP unique values'!A:D,2,FALSE)</f>
        <v>N</v>
      </c>
      <c r="L726" s="30" t="str">
        <f>VLOOKUP(A726,'SignalP unique values'!A:D,3,FALSE)</f>
        <v>-</v>
      </c>
      <c r="M726" s="30" t="str">
        <f>VLOOKUP(A726,'SignalP unique values'!A:D,4,FALSE)</f>
        <v>-</v>
      </c>
      <c r="N726" s="26" t="s">
        <v>5874</v>
      </c>
      <c r="O726" s="27">
        <v>1</v>
      </c>
      <c r="P726" s="27">
        <v>1</v>
      </c>
      <c r="Q726" s="27">
        <v>1</v>
      </c>
      <c r="R726" s="27">
        <v>1</v>
      </c>
      <c r="S726" s="27">
        <v>1</v>
      </c>
      <c r="T726" s="27">
        <v>1</v>
      </c>
      <c r="U726" s="25">
        <v>0</v>
      </c>
      <c r="V726" s="28">
        <v>-1</v>
      </c>
      <c r="W726" s="28">
        <v>-1</v>
      </c>
      <c r="X726" s="27">
        <v>1</v>
      </c>
      <c r="Y726" s="28">
        <v>-1</v>
      </c>
      <c r="Z726" s="27">
        <v>1</v>
      </c>
      <c r="AA726" s="27">
        <v>1</v>
      </c>
      <c r="AB726" s="28">
        <v>-1</v>
      </c>
      <c r="AC726" s="25" t="s">
        <v>12990</v>
      </c>
      <c r="AD726" s="27" t="s">
        <v>12991</v>
      </c>
      <c r="AE726" s="27" t="s">
        <v>12992</v>
      </c>
      <c r="AF726" s="27" t="s">
        <v>12993</v>
      </c>
      <c r="AG726" s="27" t="s">
        <v>12994</v>
      </c>
      <c r="AH726" s="27" t="s">
        <v>12995</v>
      </c>
      <c r="AI726" s="27" t="s">
        <v>12996</v>
      </c>
      <c r="AJ726" s="25" t="s">
        <v>12997</v>
      </c>
      <c r="AK726" s="28" t="s">
        <v>12091</v>
      </c>
      <c r="AL726" s="28" t="s">
        <v>12998</v>
      </c>
      <c r="AM726" s="27" t="s">
        <v>12999</v>
      </c>
      <c r="AN726" s="28" t="s">
        <v>7560</v>
      </c>
      <c r="AO726" s="27" t="s">
        <v>10661</v>
      </c>
      <c r="AP726" s="27" t="s">
        <v>13000</v>
      </c>
      <c r="AQ726" s="28" t="s">
        <v>13001</v>
      </c>
    </row>
    <row r="727" spans="1:43" ht="13.5" customHeight="1">
      <c r="A727" s="25" t="s">
        <v>272</v>
      </c>
      <c r="B727" s="26" t="str">
        <f>HYPERLINK("http://flybase.org/reports/"&amp;VLOOKUP(Table3[[#This Row],[gene]],'Flybqse ID for link'!A:B,2,FALSE)&amp;".html",Table3[[#This Row],[gene]])</f>
        <v>CG2505</v>
      </c>
      <c r="C727" s="25">
        <v>5</v>
      </c>
      <c r="D727" s="25" t="str">
        <f>VLOOKUP(A727,'Flybase batch'!$A:$E,2,FALSE)</f>
        <v>alpha-Esterase-2</v>
      </c>
      <c r="E727" s="25">
        <f>COUNTIF('Genes Expressed in larvae only'!A:A,Table3[[#This Row],[gene]])</f>
        <v>0</v>
      </c>
      <c r="F727" s="35" t="str">
        <f>VLOOKUP(A727,'Flybase batch'!$A:$E,3,FALSE)</f>
        <v>-</v>
      </c>
      <c r="G727" s="35" t="str">
        <f>VLOOKUP(A727,'Flybase batch'!$A:$E,4,FALSE)</f>
        <v>lipid particle</v>
      </c>
      <c r="H727" s="35" t="s">
        <v>13626</v>
      </c>
      <c r="I727" s="35" t="s">
        <v>15316</v>
      </c>
      <c r="J727" s="35" t="s">
        <v>9</v>
      </c>
      <c r="K727" s="30" t="str">
        <f>VLOOKUP(A727,'SignalP unique values'!A:D,2,FALSE)</f>
        <v>N</v>
      </c>
      <c r="L727" s="30" t="str">
        <f>VLOOKUP(A727,'SignalP unique values'!A:D,3,FALSE)</f>
        <v>-</v>
      </c>
      <c r="M727" s="30" t="str">
        <f>VLOOKUP(A727,'SignalP unique values'!A:D,4,FALSE)</f>
        <v>-</v>
      </c>
      <c r="N727" s="26" t="s">
        <v>6105</v>
      </c>
      <c r="O727" s="28">
        <v>-1</v>
      </c>
      <c r="P727" s="27">
        <v>1</v>
      </c>
      <c r="Q727" s="28">
        <v>-1</v>
      </c>
      <c r="R727" s="28">
        <v>-1</v>
      </c>
      <c r="S727" s="28">
        <v>-1</v>
      </c>
      <c r="T727" s="28">
        <v>-1</v>
      </c>
      <c r="U727" s="28">
        <v>-1</v>
      </c>
      <c r="V727" s="28">
        <v>-1</v>
      </c>
      <c r="W727" s="28">
        <v>-1</v>
      </c>
      <c r="X727" s="28">
        <v>-1</v>
      </c>
      <c r="Y727" s="27">
        <v>1</v>
      </c>
      <c r="Z727" s="28">
        <v>-1</v>
      </c>
      <c r="AA727" s="27">
        <v>1</v>
      </c>
      <c r="AB727" s="28">
        <v>-1</v>
      </c>
      <c r="AC727" s="25" t="s">
        <v>9183</v>
      </c>
      <c r="AD727" s="28" t="s">
        <v>9184</v>
      </c>
      <c r="AE727" s="27" t="s">
        <v>9185</v>
      </c>
      <c r="AF727" s="28" t="s">
        <v>9186</v>
      </c>
      <c r="AG727" s="28" t="s">
        <v>7291</v>
      </c>
      <c r="AH727" s="28" t="s">
        <v>9187</v>
      </c>
      <c r="AI727" s="28" t="s">
        <v>9188</v>
      </c>
      <c r="AJ727" s="28" t="s">
        <v>6647</v>
      </c>
      <c r="AK727" s="28" t="s">
        <v>6513</v>
      </c>
      <c r="AL727" s="28" t="s">
        <v>7226</v>
      </c>
      <c r="AM727" s="28" t="s">
        <v>9189</v>
      </c>
      <c r="AN727" s="27" t="s">
        <v>9190</v>
      </c>
      <c r="AO727" s="28" t="s">
        <v>8676</v>
      </c>
      <c r="AP727" s="27" t="s">
        <v>9191</v>
      </c>
      <c r="AQ727" s="28" t="s">
        <v>9192</v>
      </c>
    </row>
    <row r="728" spans="1:43" ht="13.5" customHeight="1">
      <c r="A728" s="25" t="s">
        <v>320</v>
      </c>
      <c r="B728" s="26" t="str">
        <f>HYPERLINK("http://flybase.org/reports/"&amp;VLOOKUP(Table3[[#This Row],[gene]],'Flybqse ID for link'!A:B,2,FALSE)&amp;".html",Table3[[#This Row],[gene]])</f>
        <v>CG10133</v>
      </c>
      <c r="C728" s="25">
        <v>5</v>
      </c>
      <c r="D728" s="25" t="str">
        <f>VLOOKUP(A728,'Flybase batch'!$A:$E,2,FALSE)</f>
        <v>-</v>
      </c>
      <c r="E728" s="25">
        <f>COUNTIF('Genes Expressed in larvae only'!A:A,Table3[[#This Row],[gene]])</f>
        <v>0</v>
      </c>
      <c r="F728" s="35" t="str">
        <f>VLOOKUP(A728,'Flybase batch'!$A:$E,3,FALSE)</f>
        <v>-</v>
      </c>
      <c r="G728" s="35" t="str">
        <f>VLOOKUP(A728,'Flybase batch'!$A:$E,4,FALSE)</f>
        <v>-</v>
      </c>
      <c r="H728" s="35" t="s">
        <v>13535</v>
      </c>
      <c r="I728" s="35" t="e">
        <v>#N/A</v>
      </c>
      <c r="J728" s="35" t="s">
        <v>9</v>
      </c>
      <c r="K728" s="30" t="str">
        <f>VLOOKUP(A728,'SignalP unique values'!A:D,2,FALSE)</f>
        <v>N</v>
      </c>
      <c r="L728" s="30" t="str">
        <f>VLOOKUP(A728,'SignalP unique values'!A:D,3,FALSE)</f>
        <v>-</v>
      </c>
      <c r="M728" s="30" t="str">
        <f>VLOOKUP(A728,'SignalP unique values'!A:D,4,FALSE)</f>
        <v>-</v>
      </c>
      <c r="N728" s="26" t="s">
        <v>5786</v>
      </c>
      <c r="O728" s="28">
        <v>-1</v>
      </c>
      <c r="P728" s="28">
        <v>-1</v>
      </c>
      <c r="Q728" s="28">
        <v>-1</v>
      </c>
      <c r="R728" s="28">
        <v>-1</v>
      </c>
      <c r="S728" s="28">
        <v>-1</v>
      </c>
      <c r="T728" s="28">
        <v>-1</v>
      </c>
      <c r="U728" s="27">
        <v>1</v>
      </c>
      <c r="V728" s="28">
        <v>-1</v>
      </c>
      <c r="W728" s="28">
        <v>-1</v>
      </c>
      <c r="X728" s="28">
        <v>-1</v>
      </c>
      <c r="Y728" s="28">
        <v>-1</v>
      </c>
      <c r="Z728" s="28">
        <v>-1</v>
      </c>
      <c r="AA728" s="28">
        <v>-1</v>
      </c>
      <c r="AB728" s="28">
        <v>-1</v>
      </c>
      <c r="AC728" s="25" t="s">
        <v>6481</v>
      </c>
      <c r="AD728" s="28" t="s">
        <v>6482</v>
      </c>
      <c r="AE728" s="28" t="s">
        <v>6483</v>
      </c>
      <c r="AF728" s="28" t="s">
        <v>6484</v>
      </c>
      <c r="AG728" s="28" t="s">
        <v>6485</v>
      </c>
      <c r="AH728" s="28" t="s">
        <v>6486</v>
      </c>
      <c r="AI728" s="28" t="s">
        <v>6487</v>
      </c>
      <c r="AJ728" s="27" t="s">
        <v>6488</v>
      </c>
      <c r="AK728" s="28" t="s">
        <v>6489</v>
      </c>
      <c r="AL728" s="28" t="s">
        <v>6490</v>
      </c>
      <c r="AM728" s="28" t="s">
        <v>6491</v>
      </c>
      <c r="AN728" s="28" t="s">
        <v>6492</v>
      </c>
      <c r="AO728" s="28" t="s">
        <v>6493</v>
      </c>
      <c r="AP728" s="28" t="s">
        <v>6494</v>
      </c>
      <c r="AQ728" s="28" t="s">
        <v>6495</v>
      </c>
    </row>
    <row r="729" spans="1:43" ht="13.5" customHeight="1">
      <c r="A729" s="25" t="s">
        <v>837</v>
      </c>
      <c r="B729" s="26" t="str">
        <f>HYPERLINK("http://flybase.org/reports/"&amp;VLOOKUP(Table3[[#This Row],[gene]],'Flybqse ID for link'!A:B,2,FALSE)&amp;".html",Table3[[#This Row],[gene]])</f>
        <v>CG3239</v>
      </c>
      <c r="C729" s="25">
        <v>5</v>
      </c>
      <c r="D729" s="25" t="str">
        <f>VLOOKUP(A729,'Flybase batch'!$A:$E,2,FALSE)</f>
        <v>-</v>
      </c>
      <c r="E729" s="25">
        <f>COUNTIF('Genes Expressed in larvae only'!A:A,Table3[[#This Row],[gene]])</f>
        <v>0</v>
      </c>
      <c r="F729" s="35" t="str">
        <f>VLOOKUP(A729,'Flybase batch'!$A:$E,3,FALSE)</f>
        <v>proteolysis</v>
      </c>
      <c r="G729" s="35" t="str">
        <f>VLOOKUP(A729,'Flybase batch'!$A:$E,4,FALSE)</f>
        <v>-</v>
      </c>
      <c r="H729" s="35" t="s">
        <v>13558</v>
      </c>
      <c r="I729" s="35" t="s">
        <v>15325</v>
      </c>
      <c r="J729" s="35" t="s">
        <v>9</v>
      </c>
      <c r="K729" s="30" t="str">
        <f>VLOOKUP(A729,'SignalP unique values'!A:D,2,FALSE)</f>
        <v>N</v>
      </c>
      <c r="L729" s="30" t="str">
        <f>VLOOKUP(A729,'SignalP unique values'!A:D,3,FALSE)</f>
        <v>-</v>
      </c>
      <c r="M729" s="30" t="str">
        <f>VLOOKUP(A729,'SignalP unique values'!A:D,4,FALSE)</f>
        <v>-</v>
      </c>
      <c r="N729" s="26" t="s">
        <v>6331</v>
      </c>
      <c r="O729" s="28">
        <v>-1</v>
      </c>
      <c r="P729" s="27">
        <v>1</v>
      </c>
      <c r="Q729" s="28">
        <v>-1</v>
      </c>
      <c r="R729" s="28">
        <v>-1</v>
      </c>
      <c r="S729" s="28">
        <v>-1</v>
      </c>
      <c r="T729" s="28">
        <v>-1</v>
      </c>
      <c r="U729" s="28">
        <v>-1</v>
      </c>
      <c r="V729" s="28">
        <v>-1</v>
      </c>
      <c r="W729" s="28">
        <v>-1</v>
      </c>
      <c r="X729" s="28">
        <v>-1</v>
      </c>
      <c r="Y729" s="28">
        <v>-1</v>
      </c>
      <c r="Z729" s="28">
        <v>-1</v>
      </c>
      <c r="AA729" s="27">
        <v>1</v>
      </c>
      <c r="AB729" s="28">
        <v>-1</v>
      </c>
      <c r="AC729" s="25" t="s">
        <v>9892</v>
      </c>
      <c r="AD729" s="28" t="s">
        <v>9893</v>
      </c>
      <c r="AE729" s="27" t="s">
        <v>9894</v>
      </c>
      <c r="AF729" s="28" t="s">
        <v>9895</v>
      </c>
      <c r="AG729" s="28" t="s">
        <v>9896</v>
      </c>
      <c r="AH729" s="28" t="s">
        <v>9897</v>
      </c>
      <c r="AI729" s="28" t="s">
        <v>9319</v>
      </c>
      <c r="AJ729" s="28" t="s">
        <v>8062</v>
      </c>
      <c r="AK729" s="28" t="s">
        <v>7907</v>
      </c>
      <c r="AL729" s="28" t="s">
        <v>9898</v>
      </c>
      <c r="AM729" s="28" t="s">
        <v>6930</v>
      </c>
      <c r="AN729" s="28" t="s">
        <v>9899</v>
      </c>
      <c r="AO729" s="28" t="s">
        <v>9900</v>
      </c>
      <c r="AP729" s="27" t="s">
        <v>9901</v>
      </c>
      <c r="AQ729" s="28" t="s">
        <v>6912</v>
      </c>
    </row>
    <row r="730" spans="1:43" ht="13.5" customHeight="1">
      <c r="A730" s="25" t="s">
        <v>193</v>
      </c>
      <c r="B730" s="26" t="str">
        <f>HYPERLINK("http://flybase.org/reports/"&amp;VLOOKUP(Table3[[#This Row],[gene]],'Flybqse ID for link'!A:B,2,FALSE)&amp;".html",Table3[[#This Row],[gene]])</f>
        <v>CG14015</v>
      </c>
      <c r="C730" s="25">
        <v>5</v>
      </c>
      <c r="D730" s="25" t="str">
        <f>VLOOKUP(A730,'Flybase batch'!$A:$E,2,FALSE)</f>
        <v>-</v>
      </c>
      <c r="E730" s="25">
        <f>COUNTIF('Genes Expressed in larvae only'!A:A,Table3[[#This Row],[gene]])</f>
        <v>0</v>
      </c>
      <c r="F730" s="35" t="str">
        <f>VLOOKUP(A730,'Flybase batch'!$A:$E,3,FALSE)</f>
        <v>-</v>
      </c>
      <c r="G730" s="35" t="str">
        <f>VLOOKUP(A730,'Flybase batch'!$A:$E,4,FALSE)</f>
        <v>-</v>
      </c>
      <c r="H730" s="35" t="s">
        <v>13583</v>
      </c>
      <c r="I730" s="35" t="e">
        <v>#N/A</v>
      </c>
      <c r="J730" s="35" t="s">
        <v>9</v>
      </c>
      <c r="K730" s="30" t="str">
        <f>VLOOKUP(A730,'SignalP unique values'!A:D,2,FALSE)</f>
        <v>N</v>
      </c>
      <c r="L730" s="30" t="str">
        <f>VLOOKUP(A730,'SignalP unique values'!A:D,3,FALSE)</f>
        <v>-</v>
      </c>
      <c r="M730" s="30" t="str">
        <f>VLOOKUP(A730,'SignalP unique values'!A:D,4,FALSE)</f>
        <v>-</v>
      </c>
      <c r="N730" s="26" t="s">
        <v>5808</v>
      </c>
      <c r="O730" s="27">
        <v>1</v>
      </c>
      <c r="P730" s="27">
        <v>1</v>
      </c>
      <c r="Q730" s="28">
        <v>-1</v>
      </c>
      <c r="R730" s="28">
        <v>-1</v>
      </c>
      <c r="S730" s="28">
        <v>-1</v>
      </c>
      <c r="T730" s="28">
        <v>-1</v>
      </c>
      <c r="U730" s="28">
        <v>-1</v>
      </c>
      <c r="V730" s="28">
        <v>-1</v>
      </c>
      <c r="W730" s="25">
        <v>0</v>
      </c>
      <c r="X730" s="28">
        <v>-1</v>
      </c>
      <c r="Y730" s="25">
        <v>0</v>
      </c>
      <c r="Z730" s="27">
        <v>1</v>
      </c>
      <c r="AA730" s="25">
        <v>0</v>
      </c>
      <c r="AB730" s="25">
        <v>0</v>
      </c>
      <c r="AC730" s="25" t="s">
        <v>7903</v>
      </c>
      <c r="AD730" s="27" t="s">
        <v>7904</v>
      </c>
      <c r="AE730" s="27" t="s">
        <v>7905</v>
      </c>
      <c r="AF730" s="28" t="s">
        <v>7906</v>
      </c>
      <c r="AG730" s="28" t="s">
        <v>7396</v>
      </c>
      <c r="AH730" s="28" t="s">
        <v>7907</v>
      </c>
      <c r="AI730" s="28" t="s">
        <v>7908</v>
      </c>
      <c r="AJ730" s="28" t="s">
        <v>7909</v>
      </c>
      <c r="AK730" s="28" t="s">
        <v>7644</v>
      </c>
      <c r="AL730" s="25" t="s">
        <v>7910</v>
      </c>
      <c r="AM730" s="28" t="s">
        <v>7483</v>
      </c>
      <c r="AN730" s="25" t="s">
        <v>7911</v>
      </c>
      <c r="AO730" s="27" t="s">
        <v>7912</v>
      </c>
      <c r="AP730" s="25" t="s">
        <v>7913</v>
      </c>
      <c r="AQ730" s="25" t="s">
        <v>7914</v>
      </c>
    </row>
    <row r="731" spans="1:43" ht="13.5" customHeight="1">
      <c r="A731" s="25" t="s">
        <v>980</v>
      </c>
      <c r="B731" s="26" t="str">
        <f>HYPERLINK("http://flybase.org/reports/"&amp;VLOOKUP(Table3[[#This Row],[gene]],'Flybqse ID for link'!A:B,2,FALSE)&amp;".html",Table3[[#This Row],[gene]])</f>
        <v>CG10129</v>
      </c>
      <c r="C731" s="25">
        <v>5</v>
      </c>
      <c r="D731" s="25" t="str">
        <f>VLOOKUP(A731,'Flybase batch'!$A:$E,2,FALSE)</f>
        <v>nudel</v>
      </c>
      <c r="E731" s="25">
        <f>COUNTIF('Genes Expressed in larvae only'!A:A,Table3[[#This Row],[gene]])</f>
        <v>0</v>
      </c>
      <c r="F731" s="35" t="str">
        <f>VLOOKUP(A731,'Flybase batch'!$A:$E,3,FALSE)</f>
        <v>dorsal/ventral axis specification Toll signaling pathway maternal specification of dorsal/ventral axis, oocyte, soma encoded protein processing eggshell chorion assembly proteolysis oocyte dorsal/ventral axis specification proteolysis egg activation proteolysis</v>
      </c>
      <c r="G731" s="35" t="str">
        <f>VLOOKUP(A731,'Flybase batch'!$A:$E,4,FALSE)</f>
        <v>extracellular region</v>
      </c>
      <c r="H731" s="35" t="s">
        <v>13534</v>
      </c>
      <c r="I731" s="35" t="e">
        <v>#N/A</v>
      </c>
      <c r="J731" s="35" t="s">
        <v>14064</v>
      </c>
      <c r="K731" s="30" t="str">
        <f>VLOOKUP(A731,'SignalP unique values'!A:D,2,FALSE)</f>
        <v>N</v>
      </c>
      <c r="L731" s="30" t="str">
        <f>VLOOKUP(A731,'SignalP unique values'!A:D,3,FALSE)</f>
        <v>-</v>
      </c>
      <c r="M731" s="30" t="str">
        <f>VLOOKUP(A731,'SignalP unique values'!A:D,4,FALSE)</f>
        <v>-</v>
      </c>
      <c r="N731" s="26" t="s">
        <v>6139</v>
      </c>
      <c r="O731" s="28">
        <v>-1</v>
      </c>
      <c r="P731" s="28">
        <v>-1</v>
      </c>
      <c r="Q731" s="28">
        <v>-1</v>
      </c>
      <c r="R731" s="28">
        <v>-1</v>
      </c>
      <c r="S731" s="28">
        <v>-1</v>
      </c>
      <c r="T731" s="28">
        <v>-1</v>
      </c>
      <c r="U731" s="25">
        <v>0</v>
      </c>
      <c r="V731" s="28">
        <v>-1</v>
      </c>
      <c r="W731" s="28">
        <v>-1</v>
      </c>
      <c r="X731" s="28">
        <v>-1</v>
      </c>
      <c r="Y731" s="28">
        <v>-1</v>
      </c>
      <c r="Z731" s="28">
        <v>-1</v>
      </c>
      <c r="AA731" s="28">
        <v>-1</v>
      </c>
      <c r="AB731" s="28">
        <v>-1</v>
      </c>
      <c r="AC731" s="25" t="s">
        <v>6467</v>
      </c>
      <c r="AD731" s="28" t="s">
        <v>6468</v>
      </c>
      <c r="AE731" s="28" t="s">
        <v>6469</v>
      </c>
      <c r="AF731" s="28" t="s">
        <v>6470</v>
      </c>
      <c r="AG731" s="28" t="s">
        <v>6471</v>
      </c>
      <c r="AH731" s="28" t="s">
        <v>6472</v>
      </c>
      <c r="AI731" s="28" t="s">
        <v>6473</v>
      </c>
      <c r="AJ731" s="25" t="s">
        <v>6474</v>
      </c>
      <c r="AK731" s="28" t="s">
        <v>6475</v>
      </c>
      <c r="AL731" s="28" t="s">
        <v>6476</v>
      </c>
      <c r="AM731" s="28" t="s">
        <v>6477</v>
      </c>
      <c r="AN731" s="28" t="s">
        <v>6457</v>
      </c>
      <c r="AO731" s="28" t="s">
        <v>6478</v>
      </c>
      <c r="AP731" s="28" t="s">
        <v>6479</v>
      </c>
      <c r="AQ731" s="28" t="s">
        <v>6480</v>
      </c>
    </row>
    <row r="732" spans="1:43" ht="13.5" customHeight="1">
      <c r="A732" s="25" t="s">
        <v>736</v>
      </c>
      <c r="B732" s="26" t="str">
        <f>HYPERLINK("http://flybase.org/reports/"&amp;VLOOKUP(Table3[[#This Row],[gene]],'Flybqse ID for link'!A:B,2,FALSE)&amp;".html",Table3[[#This Row],[gene]])</f>
        <v>CG7486</v>
      </c>
      <c r="C732" s="25">
        <v>5</v>
      </c>
      <c r="D732" s="25" t="str">
        <f>VLOOKUP(A732,'Flybase batch'!$A:$E,2,FALSE)</f>
        <v>Death related ced-3/Nedd2-like protein</v>
      </c>
      <c r="E732" s="25">
        <f>COUNTIF('Genes Expressed in larvae only'!A:A,Table3[[#This Row],[gene]])</f>
        <v>0</v>
      </c>
      <c r="F732" s="35" t="str">
        <f>VLOOKUP(A732,'Flybase batch'!$A:$E,3,FALSE)</f>
        <v>apoptotic process defense response defense response to Gram-negative bacterium positive regulation of antibacterial peptide biosynthetic process positive regulation of antibacterial peptide biosynthetic process apoptotic process innate immune response immune response defense response to Gram-negative bacterium sperm individualization immune response apoptotic process protein processing peripheral nervous system neuron development peptidoglycan recognition protein signaling pathway proteolysis</v>
      </c>
      <c r="G732" s="35" t="str">
        <f>VLOOKUP(A732,'Flybase batch'!$A:$E,4,FALSE)</f>
        <v>cytoplasm</v>
      </c>
      <c r="H732" s="35" t="s">
        <v>13708</v>
      </c>
      <c r="I732" s="35" t="e">
        <v>#N/A</v>
      </c>
      <c r="J732" s="35" t="s">
        <v>9</v>
      </c>
      <c r="K732" s="30" t="str">
        <f>VLOOKUP(A732,'SignalP unique values'!A:D,2,FALSE)</f>
        <v>N</v>
      </c>
      <c r="L732" s="30" t="str">
        <f>VLOOKUP(A732,'SignalP unique values'!A:D,3,FALSE)</f>
        <v>-</v>
      </c>
      <c r="M732" s="30" t="str">
        <f>VLOOKUP(A732,'SignalP unique values'!A:D,4,FALSE)</f>
        <v>-</v>
      </c>
      <c r="N732" s="26" t="s">
        <v>6303</v>
      </c>
      <c r="O732" s="28">
        <v>-1</v>
      </c>
      <c r="P732" s="25">
        <v>0</v>
      </c>
      <c r="Q732" s="27">
        <v>1</v>
      </c>
      <c r="R732" s="27">
        <v>1</v>
      </c>
      <c r="S732" s="27">
        <v>1</v>
      </c>
      <c r="T732" s="27">
        <v>1</v>
      </c>
      <c r="U732" s="25">
        <v>0</v>
      </c>
      <c r="V732" s="28">
        <v>-1</v>
      </c>
      <c r="W732" s="27">
        <v>1</v>
      </c>
      <c r="X732" s="27">
        <v>1</v>
      </c>
      <c r="Y732" s="27">
        <v>1</v>
      </c>
      <c r="Z732" s="25">
        <v>0</v>
      </c>
      <c r="AA732" s="27">
        <v>1</v>
      </c>
      <c r="AB732" s="27">
        <v>1</v>
      </c>
      <c r="AC732" s="25" t="s">
        <v>12100</v>
      </c>
      <c r="AD732" s="28" t="s">
        <v>12101</v>
      </c>
      <c r="AE732" s="25" t="s">
        <v>12102</v>
      </c>
      <c r="AF732" s="27" t="s">
        <v>12103</v>
      </c>
      <c r="AG732" s="27" t="s">
        <v>12104</v>
      </c>
      <c r="AH732" s="27" t="s">
        <v>12105</v>
      </c>
      <c r="AI732" s="27" t="s">
        <v>12106</v>
      </c>
      <c r="AJ732" s="25" t="s">
        <v>12107</v>
      </c>
      <c r="AK732" s="28" t="s">
        <v>12108</v>
      </c>
      <c r="AL732" s="27" t="s">
        <v>12109</v>
      </c>
      <c r="AM732" s="27" t="s">
        <v>12110</v>
      </c>
      <c r="AN732" s="27" t="s">
        <v>12111</v>
      </c>
      <c r="AO732" s="25" t="s">
        <v>12112</v>
      </c>
      <c r="AP732" s="27" t="s">
        <v>12113</v>
      </c>
      <c r="AQ732" s="27" t="s">
        <v>12114</v>
      </c>
    </row>
    <row r="733" spans="1:43" ht="13.5" customHeight="1">
      <c r="A733" s="25" t="s">
        <v>227</v>
      </c>
      <c r="B733" s="26" t="str">
        <f>HYPERLINK("http://flybase.org/reports/"&amp;VLOOKUP(Table3[[#This Row],[gene]],'Flybqse ID for link'!A:B,2,FALSE)&amp;".html",Table3[[#This Row],[gene]])</f>
        <v>CG6262</v>
      </c>
      <c r="C733" s="25">
        <v>5</v>
      </c>
      <c r="D733" s="25" t="str">
        <f>VLOOKUP(A733,'Flybase batch'!$A:$E,2,FALSE)</f>
        <v>-</v>
      </c>
      <c r="E733" s="25">
        <f>COUNTIF('Genes Expressed in larvae only'!A:A,Table3[[#This Row],[gene]])</f>
        <v>0</v>
      </c>
      <c r="F733" s="35" t="str">
        <f>VLOOKUP(A733,'Flybase batch'!$A:$E,3,FALSE)</f>
        <v>trehalose metabolic process</v>
      </c>
      <c r="G733" s="35" t="str">
        <f>VLOOKUP(A733,'Flybase batch'!$A:$E,4,FALSE)</f>
        <v>-</v>
      </c>
      <c r="H733" s="35" t="s">
        <v>13694</v>
      </c>
      <c r="I733" s="35" t="e">
        <v>#N/A</v>
      </c>
      <c r="J733" s="35" t="s">
        <v>9</v>
      </c>
      <c r="K733" s="30" t="str">
        <f>VLOOKUP(A733,'SignalP unique values'!A:D,2,FALSE)</f>
        <v>N</v>
      </c>
      <c r="L733" s="30" t="str">
        <f>VLOOKUP(A733,'SignalP unique values'!A:D,3,FALSE)</f>
        <v>-</v>
      </c>
      <c r="M733" s="30" t="str">
        <f>VLOOKUP(A733,'SignalP unique values'!A:D,4,FALSE)</f>
        <v>-</v>
      </c>
      <c r="N733" s="26" t="s">
        <v>6038</v>
      </c>
      <c r="O733" s="28">
        <v>-1</v>
      </c>
      <c r="P733" s="28">
        <v>-1</v>
      </c>
      <c r="Q733" s="28">
        <v>-1</v>
      </c>
      <c r="R733" s="28">
        <v>-1</v>
      </c>
      <c r="S733" s="28">
        <v>-1</v>
      </c>
      <c r="T733" s="28">
        <v>-1</v>
      </c>
      <c r="U733" s="28">
        <v>-1</v>
      </c>
      <c r="V733" s="27">
        <v>1</v>
      </c>
      <c r="W733" s="28">
        <v>-1</v>
      </c>
      <c r="X733" s="28">
        <v>-1</v>
      </c>
      <c r="Y733" s="25">
        <v>0</v>
      </c>
      <c r="Z733" s="28">
        <v>-1</v>
      </c>
      <c r="AA733" s="28">
        <v>-1</v>
      </c>
      <c r="AB733" s="28">
        <v>-1</v>
      </c>
      <c r="AC733" s="25" t="s">
        <v>11589</v>
      </c>
      <c r="AD733" s="28" t="s">
        <v>6541</v>
      </c>
      <c r="AE733" s="28" t="s">
        <v>6477</v>
      </c>
      <c r="AF733" s="28" t="s">
        <v>10447</v>
      </c>
      <c r="AG733" s="28" t="s">
        <v>6476</v>
      </c>
      <c r="AH733" s="28" t="s">
        <v>8019</v>
      </c>
      <c r="AI733" s="28" t="s">
        <v>8790</v>
      </c>
      <c r="AJ733" s="28" t="s">
        <v>8507</v>
      </c>
      <c r="AK733" s="27" t="s">
        <v>11590</v>
      </c>
      <c r="AL733" s="28" t="s">
        <v>11591</v>
      </c>
      <c r="AM733" s="28" t="s">
        <v>9595</v>
      </c>
      <c r="AN733" s="25" t="s">
        <v>11592</v>
      </c>
      <c r="AO733" s="28" t="s">
        <v>6543</v>
      </c>
      <c r="AP733" s="28" t="s">
        <v>11593</v>
      </c>
      <c r="AQ733" s="28" t="s">
        <v>6653</v>
      </c>
    </row>
    <row r="734" spans="1:43" ht="13.5" customHeight="1">
      <c r="A734" s="25" t="s">
        <v>404</v>
      </c>
      <c r="B734" s="26" t="str">
        <f>HYPERLINK("http://flybase.org/reports/"&amp;VLOOKUP(Table3[[#This Row],[gene]],'Flybqse ID for link'!A:B,2,FALSE)&amp;".html",Table3[[#This Row],[gene]])</f>
        <v>CG6962</v>
      </c>
      <c r="C734" s="25">
        <v>5</v>
      </c>
      <c r="D734" s="25" t="str">
        <f>VLOOKUP(A734,'Flybase batch'!$A:$E,2,FALSE)</f>
        <v>-</v>
      </c>
      <c r="E734" s="25">
        <f>COUNTIF('Genes Expressed in larvae only'!A:A,Table3[[#This Row],[gene]])</f>
        <v>0</v>
      </c>
      <c r="F734" s="35" t="str">
        <f>VLOOKUP(A734,'Flybase batch'!$A:$E,3,FALSE)</f>
        <v>-</v>
      </c>
      <c r="G734" s="35" t="str">
        <f>VLOOKUP(A734,'Flybase batch'!$A:$E,4,FALSE)</f>
        <v>-</v>
      </c>
      <c r="H734" s="35" t="s">
        <v>13706</v>
      </c>
      <c r="I734" s="35" t="e">
        <v>#N/A</v>
      </c>
      <c r="J734" s="35" t="s">
        <v>9</v>
      </c>
      <c r="K734" s="30" t="str">
        <f>VLOOKUP(A734,'SignalP unique values'!A:D,2,FALSE)</f>
        <v>N</v>
      </c>
      <c r="L734" s="30" t="str">
        <f>VLOOKUP(A734,'SignalP unique values'!A:D,3,FALSE)</f>
        <v>-</v>
      </c>
      <c r="M734" s="30" t="str">
        <f>VLOOKUP(A734,'SignalP unique values'!A:D,4,FALSE)</f>
        <v>-</v>
      </c>
      <c r="N734" s="26" t="s">
        <v>6112</v>
      </c>
      <c r="O734" s="28">
        <v>-1</v>
      </c>
      <c r="P734" s="28">
        <v>-1</v>
      </c>
      <c r="Q734" s="28">
        <v>-1</v>
      </c>
      <c r="R734" s="28">
        <v>-1</v>
      </c>
      <c r="S734" s="28">
        <v>-1</v>
      </c>
      <c r="T734" s="28">
        <v>-1</v>
      </c>
      <c r="U734" s="27">
        <v>1</v>
      </c>
      <c r="V734" s="28">
        <v>-1</v>
      </c>
      <c r="W734" s="25">
        <v>0</v>
      </c>
      <c r="X734" s="28">
        <v>-1</v>
      </c>
      <c r="Y734" s="28">
        <v>-1</v>
      </c>
      <c r="Z734" s="28">
        <v>-1</v>
      </c>
      <c r="AA734" s="28">
        <v>-1</v>
      </c>
      <c r="AB734" s="28">
        <v>-1</v>
      </c>
      <c r="AC734" s="25" t="s">
        <v>11964</v>
      </c>
      <c r="AD734" s="28" t="s">
        <v>11965</v>
      </c>
      <c r="AE734" s="28" t="s">
        <v>11966</v>
      </c>
      <c r="AF734" s="28" t="s">
        <v>11967</v>
      </c>
      <c r="AG734" s="28" t="s">
        <v>11968</v>
      </c>
      <c r="AH734" s="28" t="s">
        <v>11969</v>
      </c>
      <c r="AI734" s="28" t="s">
        <v>11970</v>
      </c>
      <c r="AJ734" s="27" t="s">
        <v>11971</v>
      </c>
      <c r="AK734" s="28" t="s">
        <v>11972</v>
      </c>
      <c r="AL734" s="25" t="s">
        <v>11973</v>
      </c>
      <c r="AM734" s="28" t="s">
        <v>11974</v>
      </c>
      <c r="AN734" s="28" t="s">
        <v>7498</v>
      </c>
      <c r="AO734" s="28" t="s">
        <v>11975</v>
      </c>
      <c r="AP734" s="28" t="s">
        <v>11976</v>
      </c>
      <c r="AQ734" s="28" t="s">
        <v>11977</v>
      </c>
    </row>
    <row r="735" spans="1:43" ht="13.5" customHeight="1">
      <c r="A735" s="25" t="s">
        <v>566</v>
      </c>
      <c r="B735" s="26" t="str">
        <f>HYPERLINK("http://flybase.org/reports/"&amp;VLOOKUP(Table3[[#This Row],[gene]],'Flybqse ID for link'!A:B,2,FALSE)&amp;".html",Table3[[#This Row],[gene]])</f>
        <v>CG9285</v>
      </c>
      <c r="C735" s="25">
        <v>5</v>
      </c>
      <c r="D735" s="25" t="str">
        <f>VLOOKUP(A735,'Flybase batch'!$A:$E,2,FALSE)</f>
        <v>Dipeptidase B</v>
      </c>
      <c r="E735" s="25">
        <f>COUNTIF('Genes Expressed in larvae only'!A:A,Table3[[#This Row],[gene]])</f>
        <v>0</v>
      </c>
      <c r="F735" s="35" t="str">
        <f>VLOOKUP(A735,'Flybase batch'!$A:$E,3,FALSE)</f>
        <v>proteolysis</v>
      </c>
      <c r="G735" s="35" t="str">
        <f>VLOOKUP(A735,'Flybase batch'!$A:$E,4,FALSE)</f>
        <v>cytoplasm</v>
      </c>
      <c r="H735" s="35" t="s">
        <v>13731</v>
      </c>
      <c r="I735" s="35" t="e">
        <v>#N/A</v>
      </c>
      <c r="J735" s="35" t="s">
        <v>9</v>
      </c>
      <c r="K735" s="30" t="str">
        <f>VLOOKUP(A735,'SignalP unique values'!A:D,2,FALSE)</f>
        <v>N</v>
      </c>
      <c r="L735" s="30" t="str">
        <f>VLOOKUP(A735,'SignalP unique values'!A:D,3,FALSE)</f>
        <v>-</v>
      </c>
      <c r="M735" s="30" t="str">
        <f>VLOOKUP(A735,'SignalP unique values'!A:D,4,FALSE)</f>
        <v>-</v>
      </c>
      <c r="N735" s="26" t="s">
        <v>6179</v>
      </c>
      <c r="O735" s="25">
        <v>0</v>
      </c>
      <c r="P735" s="28">
        <v>-1</v>
      </c>
      <c r="Q735" s="28">
        <v>-1</v>
      </c>
      <c r="R735" s="27">
        <v>1</v>
      </c>
      <c r="S735" s="28">
        <v>-1</v>
      </c>
      <c r="T735" s="27">
        <v>1</v>
      </c>
      <c r="U735" s="25">
        <v>0</v>
      </c>
      <c r="V735" s="28">
        <v>-1</v>
      </c>
      <c r="W735" s="28">
        <v>-1</v>
      </c>
      <c r="X735" s="27">
        <v>1</v>
      </c>
      <c r="Y735" s="27">
        <v>1</v>
      </c>
      <c r="Z735" s="25">
        <v>0</v>
      </c>
      <c r="AA735" s="28">
        <v>-1</v>
      </c>
      <c r="AB735" s="28">
        <v>-1</v>
      </c>
      <c r="AC735" s="25" t="s">
        <v>12816</v>
      </c>
      <c r="AD735" s="25" t="s">
        <v>12817</v>
      </c>
      <c r="AE735" s="28" t="s">
        <v>12818</v>
      </c>
      <c r="AF735" s="28" t="s">
        <v>12819</v>
      </c>
      <c r="AG735" s="27" t="s">
        <v>12820</v>
      </c>
      <c r="AH735" s="28" t="s">
        <v>12821</v>
      </c>
      <c r="AI735" s="27" t="s">
        <v>12822</v>
      </c>
      <c r="AJ735" s="25" t="s">
        <v>12823</v>
      </c>
      <c r="AK735" s="28" t="s">
        <v>12824</v>
      </c>
      <c r="AL735" s="28" t="s">
        <v>12825</v>
      </c>
      <c r="AM735" s="27" t="s">
        <v>12826</v>
      </c>
      <c r="AN735" s="27" t="s">
        <v>12827</v>
      </c>
      <c r="AO735" s="25" t="s">
        <v>12828</v>
      </c>
      <c r="AP735" s="28" t="s">
        <v>12829</v>
      </c>
      <c r="AQ735" s="28" t="s">
        <v>12830</v>
      </c>
    </row>
    <row r="736" spans="1:43" ht="13.5" customHeight="1">
      <c r="A736" s="25" t="s">
        <v>650</v>
      </c>
      <c r="B736" s="26" t="str">
        <f>HYPERLINK("http://flybase.org/reports/"&amp;VLOOKUP(Table3[[#This Row],[gene]],'Flybqse ID for link'!A:B,2,FALSE)&amp;".html",Table3[[#This Row],[gene]])</f>
        <v>CG32627</v>
      </c>
      <c r="C736" s="25">
        <v>5</v>
      </c>
      <c r="D736" s="25" t="str">
        <f>VLOOKUP(A736,'Flybase batch'!$A:$E,2,FALSE)</f>
        <v>Drosophila Nna1 ortholog</v>
      </c>
      <c r="E736" s="25">
        <f>COUNTIF('Genes Expressed in larvae only'!A:A,Table3[[#This Row],[gene]])</f>
        <v>0</v>
      </c>
      <c r="F736" s="35" t="str">
        <f>VLOOKUP(A736,'Flybase batch'!$A:$E,3,FALSE)</f>
        <v>proteolysis larval development neural retina development mitochondrion organization</v>
      </c>
      <c r="G736" s="35" t="str">
        <f>VLOOKUP(A736,'Flybase batch'!$A:$E,4,FALSE)</f>
        <v>mitochondrion</v>
      </c>
      <c r="H736" s="35" t="s">
        <v>13642</v>
      </c>
      <c r="I736" s="35" t="e">
        <v>#N/A</v>
      </c>
      <c r="J736" s="35" t="s">
        <v>9</v>
      </c>
      <c r="K736" s="30" t="str">
        <f>VLOOKUP(A736,'SignalP unique values'!A:D,2,FALSE)</f>
        <v>N</v>
      </c>
      <c r="L736" s="30" t="str">
        <f>VLOOKUP(A736,'SignalP unique values'!A:D,3,FALSE)</f>
        <v>-</v>
      </c>
      <c r="M736" s="30" t="str">
        <f>VLOOKUP(A736,'SignalP unique values'!A:D,4,FALSE)</f>
        <v>-</v>
      </c>
      <c r="N736" s="26" t="s">
        <v>6244</v>
      </c>
      <c r="O736" s="28">
        <v>-1</v>
      </c>
      <c r="P736" s="28">
        <v>-1</v>
      </c>
      <c r="Q736" s="25">
        <v>0</v>
      </c>
      <c r="R736" s="28">
        <v>-1</v>
      </c>
      <c r="S736" s="28">
        <v>-1</v>
      </c>
      <c r="T736" s="28">
        <v>-1</v>
      </c>
      <c r="U736" s="28">
        <v>-1</v>
      </c>
      <c r="V736" s="28">
        <v>-1</v>
      </c>
      <c r="W736" s="28">
        <v>-1</v>
      </c>
      <c r="X736" s="28">
        <v>-1</v>
      </c>
      <c r="Y736" s="27">
        <v>1</v>
      </c>
      <c r="Z736" s="28">
        <v>-1</v>
      </c>
      <c r="AA736" s="27">
        <v>1</v>
      </c>
      <c r="AB736" s="28">
        <v>-1</v>
      </c>
      <c r="AC736" s="25" t="s">
        <v>9931</v>
      </c>
      <c r="AD736" s="28" t="s">
        <v>9932</v>
      </c>
      <c r="AE736" s="28" t="s">
        <v>9933</v>
      </c>
      <c r="AF736" s="25" t="s">
        <v>9934</v>
      </c>
      <c r="AG736" s="28" t="s">
        <v>9935</v>
      </c>
      <c r="AH736" s="28" t="s">
        <v>9936</v>
      </c>
      <c r="AI736" s="28" t="s">
        <v>9937</v>
      </c>
      <c r="AJ736" s="28" t="s">
        <v>9938</v>
      </c>
      <c r="AK736" s="28" t="s">
        <v>9939</v>
      </c>
      <c r="AL736" s="28" t="s">
        <v>9940</v>
      </c>
      <c r="AM736" s="28" t="s">
        <v>9941</v>
      </c>
      <c r="AN736" s="27" t="s">
        <v>9942</v>
      </c>
      <c r="AO736" s="28" t="s">
        <v>9943</v>
      </c>
      <c r="AP736" s="27" t="s">
        <v>9944</v>
      </c>
      <c r="AQ736" s="28" t="s">
        <v>7650</v>
      </c>
    </row>
    <row r="737" spans="1:43" ht="13.5" customHeight="1">
      <c r="A737" s="25" t="s">
        <v>243</v>
      </c>
      <c r="B737" s="26" t="str">
        <f>HYPERLINK("http://flybase.org/reports/"&amp;VLOOKUP(Table3[[#This Row],[gene]],'Flybqse ID for link'!A:B,2,FALSE)&amp;".html",Table3[[#This Row],[gene]])</f>
        <v>CG1089</v>
      </c>
      <c r="C737" s="25">
        <v>5</v>
      </c>
      <c r="D737" s="25" t="str">
        <f>VLOOKUP(A737,'Flybase batch'!$A:$E,2,FALSE)</f>
        <v>alpha-Esterase-5</v>
      </c>
      <c r="E737" s="25">
        <f>COUNTIF('Genes Expressed in larvae only'!A:A,Table3[[#This Row],[gene]])</f>
        <v>0</v>
      </c>
      <c r="F737" s="35" t="str">
        <f>VLOOKUP(A737,'Flybase batch'!$A:$E,3,FALSE)</f>
        <v>-</v>
      </c>
      <c r="G737" s="35" t="str">
        <f>VLOOKUP(A737,'Flybase batch'!$A:$E,4,FALSE)</f>
        <v>-</v>
      </c>
      <c r="H737" s="35" t="s">
        <v>13552</v>
      </c>
      <c r="I737" s="35" t="e">
        <v>#N/A</v>
      </c>
      <c r="J737" s="35" t="s">
        <v>9</v>
      </c>
      <c r="K737" s="30" t="str">
        <f>VLOOKUP(A737,'SignalP unique values'!A:D,2,FALSE)</f>
        <v>N</v>
      </c>
      <c r="L737" s="30" t="str">
        <f>VLOOKUP(A737,'SignalP unique values'!A:D,3,FALSE)</f>
        <v>-</v>
      </c>
      <c r="M737" s="30" t="str">
        <f>VLOOKUP(A737,'SignalP unique values'!A:D,4,FALSE)</f>
        <v>-</v>
      </c>
      <c r="N737" s="26" t="s">
        <v>6400</v>
      </c>
      <c r="O737" s="28">
        <v>-1</v>
      </c>
      <c r="P737" s="25">
        <v>0</v>
      </c>
      <c r="Q737" s="28">
        <v>-1</v>
      </c>
      <c r="R737" s="27">
        <v>1</v>
      </c>
      <c r="S737" s="25">
        <v>0</v>
      </c>
      <c r="T737" s="27">
        <v>1</v>
      </c>
      <c r="U737" s="25">
        <v>0</v>
      </c>
      <c r="V737" s="28">
        <v>-1</v>
      </c>
      <c r="W737" s="28">
        <v>-1</v>
      </c>
      <c r="X737" s="27">
        <v>1</v>
      </c>
      <c r="Y737" s="25">
        <v>0</v>
      </c>
      <c r="Z737" s="28">
        <v>-1</v>
      </c>
      <c r="AA737" s="25">
        <v>0</v>
      </c>
      <c r="AB737" s="28">
        <v>-1</v>
      </c>
      <c r="AC737" s="25" t="s">
        <v>6864</v>
      </c>
      <c r="AD737" s="28" t="s">
        <v>6865</v>
      </c>
      <c r="AE737" s="25" t="s">
        <v>6866</v>
      </c>
      <c r="AF737" s="28" t="s">
        <v>6867</v>
      </c>
      <c r="AG737" s="27" t="s">
        <v>6868</v>
      </c>
      <c r="AH737" s="25" t="s">
        <v>6869</v>
      </c>
      <c r="AI737" s="27" t="s">
        <v>6870</v>
      </c>
      <c r="AJ737" s="25" t="s">
        <v>6871</v>
      </c>
      <c r="AK737" s="28" t="s">
        <v>6872</v>
      </c>
      <c r="AL737" s="28" t="s">
        <v>6873</v>
      </c>
      <c r="AM737" s="27" t="s">
        <v>6874</v>
      </c>
      <c r="AN737" s="25" t="s">
        <v>6875</v>
      </c>
      <c r="AO737" s="28" t="s">
        <v>6876</v>
      </c>
      <c r="AP737" s="25" t="s">
        <v>6877</v>
      </c>
      <c r="AQ737" s="28" t="s">
        <v>6878</v>
      </c>
    </row>
    <row r="738" spans="1:43" ht="13.5" customHeight="1">
      <c r="A738" s="25" t="s">
        <v>122</v>
      </c>
      <c r="B738" s="26" t="str">
        <f>HYPERLINK("http://flybase.org/reports/"&amp;VLOOKUP(Table3[[#This Row],[gene]],'Flybqse ID for link'!A:B,2,FALSE)&amp;".html",Table3[[#This Row],[gene]])</f>
        <v>CG1597</v>
      </c>
      <c r="C738" s="25">
        <v>5</v>
      </c>
      <c r="D738" s="25" t="str">
        <f>VLOOKUP(A738,'Flybase batch'!$A:$E,2,FALSE)</f>
        <v>-</v>
      </c>
      <c r="E738" s="25">
        <f>COUNTIF('Genes Expressed in larvae only'!A:A,Table3[[#This Row],[gene]])</f>
        <v>0</v>
      </c>
      <c r="F738" s="35" t="str">
        <f>VLOOKUP(A738,'Flybase batch'!$A:$E,3,FALSE)</f>
        <v>oligosaccharide metabolic process</v>
      </c>
      <c r="G738" s="35" t="str">
        <f>VLOOKUP(A738,'Flybase batch'!$A:$E,4,FALSE)</f>
        <v>-</v>
      </c>
      <c r="H738" s="35" t="s">
        <v>13597</v>
      </c>
      <c r="I738" s="35" t="e">
        <v>#N/A</v>
      </c>
      <c r="J738" s="35" t="s">
        <v>9</v>
      </c>
      <c r="K738" s="30" t="str">
        <f>VLOOKUP(A738,'SignalP unique values'!A:D,2,FALSE)</f>
        <v>N</v>
      </c>
      <c r="L738" s="30" t="str">
        <f>VLOOKUP(A738,'SignalP unique values'!A:D,3,FALSE)</f>
        <v>-</v>
      </c>
      <c r="M738" s="30" t="str">
        <f>VLOOKUP(A738,'SignalP unique values'!A:D,4,FALSE)</f>
        <v>-</v>
      </c>
      <c r="N738" s="26" t="s">
        <v>5907</v>
      </c>
      <c r="O738" s="27">
        <v>1</v>
      </c>
      <c r="P738" s="25">
        <v>0</v>
      </c>
      <c r="Q738" s="27">
        <v>1</v>
      </c>
      <c r="R738" s="25">
        <v>0</v>
      </c>
      <c r="S738" s="25">
        <v>0</v>
      </c>
      <c r="T738" s="27">
        <v>1</v>
      </c>
      <c r="U738" s="27">
        <v>1</v>
      </c>
      <c r="V738" s="28">
        <v>-1</v>
      </c>
      <c r="W738" s="28">
        <v>-1</v>
      </c>
      <c r="X738" s="27">
        <v>1</v>
      </c>
      <c r="Y738" s="25">
        <v>0</v>
      </c>
      <c r="Z738" s="27">
        <v>1</v>
      </c>
      <c r="AA738" s="25">
        <v>0</v>
      </c>
      <c r="AB738" s="25">
        <v>0</v>
      </c>
      <c r="AC738" s="25" t="s">
        <v>8427</v>
      </c>
      <c r="AD738" s="27" t="s">
        <v>8428</v>
      </c>
      <c r="AE738" s="25" t="s">
        <v>8429</v>
      </c>
      <c r="AF738" s="27" t="s">
        <v>8430</v>
      </c>
      <c r="AG738" s="25" t="s">
        <v>8431</v>
      </c>
      <c r="AH738" s="25" t="s">
        <v>8432</v>
      </c>
      <c r="AI738" s="27" t="s">
        <v>8433</v>
      </c>
      <c r="AJ738" s="27" t="s">
        <v>8434</v>
      </c>
      <c r="AK738" s="28" t="s">
        <v>8435</v>
      </c>
      <c r="AL738" s="28" t="s">
        <v>8436</v>
      </c>
      <c r="AM738" s="27" t="s">
        <v>8437</v>
      </c>
      <c r="AN738" s="25" t="s">
        <v>8438</v>
      </c>
      <c r="AO738" s="27" t="s">
        <v>8439</v>
      </c>
      <c r="AP738" s="25" t="s">
        <v>8440</v>
      </c>
      <c r="AQ738" s="25" t="s">
        <v>8441</v>
      </c>
    </row>
    <row r="739" spans="1:43" ht="13.5" customHeight="1">
      <c r="A739" s="25" t="s">
        <v>1343</v>
      </c>
      <c r="B739" s="26" t="str">
        <f>HYPERLINK("http://flybase.org/reports/"&amp;VLOOKUP(Table3[[#This Row],[gene]],'Flybqse ID for link'!A:B,2,FALSE)&amp;".html",Table3[[#This Row],[gene]])</f>
        <v>CG34350</v>
      </c>
      <c r="C739" s="25">
        <v>5</v>
      </c>
      <c r="D739" s="25" t="str">
        <f>VLOOKUP(A739,'Flybase batch'!$A:$E,2,FALSE)</f>
        <v>Notopleural</v>
      </c>
      <c r="E739" s="25">
        <f>COUNTIF('Genes Expressed in larvae only'!A:A,Table3[[#This Row],[gene]])</f>
        <v>0</v>
      </c>
      <c r="F739" s="35" t="str">
        <f>VLOOKUP(A739,'Flybase batch'!$A:$E,3,FALSE)</f>
        <v>proteolysis</v>
      </c>
      <c r="G739" s="35" t="str">
        <f>VLOOKUP(A739,'Flybase batch'!$A:$E,4,FALSE)</f>
        <v>-</v>
      </c>
      <c r="H739" s="35" t="s">
        <v>13531</v>
      </c>
      <c r="I739" s="35" t="s">
        <v>15321</v>
      </c>
      <c r="J739" s="35" t="s">
        <v>13842</v>
      </c>
      <c r="K739" s="30" t="str">
        <f>VLOOKUP(A739,'SignalP unique values'!A:D,2,FALSE)</f>
        <v>N</v>
      </c>
      <c r="L739" s="30" t="str">
        <f>VLOOKUP(A739,'SignalP unique values'!A:D,3,FALSE)</f>
        <v>-</v>
      </c>
      <c r="M739" s="30" t="str">
        <f>VLOOKUP(A739,'SignalP unique values'!A:D,4,FALSE)</f>
        <v>-</v>
      </c>
      <c r="N739" s="66"/>
      <c r="P739" s="66"/>
      <c r="Q739" s="66"/>
      <c r="R739" s="66"/>
      <c r="S739" s="66"/>
      <c r="T739" s="66"/>
      <c r="U739" s="66"/>
      <c r="V739" s="66"/>
      <c r="W739" s="66"/>
      <c r="X739" s="66"/>
      <c r="Y739" s="66"/>
      <c r="Z739" s="66"/>
      <c r="AA739" s="66"/>
      <c r="AB739" s="66"/>
      <c r="AC739" s="66" t="e">
        <v>#N/A</v>
      </c>
      <c r="AD739" s="66" t="e">
        <v>#N/A</v>
      </c>
      <c r="AE739" s="66" t="e">
        <v>#N/A</v>
      </c>
      <c r="AF739" s="66" t="e">
        <v>#N/A</v>
      </c>
      <c r="AG739" s="66" t="e">
        <v>#N/A</v>
      </c>
      <c r="AH739" s="66" t="e">
        <v>#N/A</v>
      </c>
      <c r="AI739" s="66" t="e">
        <v>#N/A</v>
      </c>
      <c r="AJ739" s="66" t="e">
        <v>#N/A</v>
      </c>
      <c r="AK739" s="66" t="e">
        <v>#N/A</v>
      </c>
      <c r="AL739" s="66" t="e">
        <v>#N/A</v>
      </c>
      <c r="AM739" s="66" t="e">
        <v>#N/A</v>
      </c>
      <c r="AN739" s="66" t="e">
        <v>#N/A</v>
      </c>
      <c r="AO739" s="66" t="e">
        <v>#N/A</v>
      </c>
      <c r="AP739" s="66" t="e">
        <v>#N/A</v>
      </c>
      <c r="AQ739" s="66" t="e">
        <v>#N/A</v>
      </c>
    </row>
    <row r="740" spans="1:43" ht="13.5" customHeight="1">
      <c r="A740" s="25" t="s">
        <v>4760</v>
      </c>
      <c r="B740" s="26" t="str">
        <f>HYPERLINK("http://flybase.org/reports/"&amp;VLOOKUP(Table3[[#This Row],[gene]],'Flybqse ID for link'!A:B,2,FALSE)&amp;".html",Table3[[#This Row],[gene]])</f>
        <v>CG11824</v>
      </c>
      <c r="C740" s="25">
        <v>5</v>
      </c>
      <c r="D740" s="25" t="str">
        <f>VLOOKUP(A740,'Flybase batch'!$A:$E,2,FALSE)</f>
        <v>Notopleural</v>
      </c>
      <c r="E740" s="25">
        <f>COUNTIF('Genes Expressed in larvae only'!A:A,Table3[[#This Row],[gene]])</f>
        <v>0</v>
      </c>
      <c r="F740" s="35" t="str">
        <f>VLOOKUP(A740,'Flybase batch'!$A:$E,3,FALSE)</f>
        <v>proteolysis</v>
      </c>
      <c r="G740" s="35" t="str">
        <f>VLOOKUP(A740,'Flybase batch'!$A:$E,4,FALSE)</f>
        <v>-</v>
      </c>
      <c r="H740" s="35" t="s">
        <v>13531</v>
      </c>
      <c r="I740" s="35" t="s">
        <v>15321</v>
      </c>
      <c r="J740" s="35" t="s">
        <v>9</v>
      </c>
      <c r="K740" s="30" t="str">
        <f>VLOOKUP(A740,'SignalP unique values'!A:D,2,FALSE)</f>
        <v>N</v>
      </c>
      <c r="L740" s="30" t="str">
        <f>VLOOKUP(A740,'SignalP unique values'!A:D,3,FALSE)</f>
        <v>-</v>
      </c>
      <c r="M740" s="30" t="str">
        <f>VLOOKUP(A740,'SignalP unique values'!A:D,4,FALSE)</f>
        <v>-</v>
      </c>
      <c r="AC740" s="66" t="e">
        <v>#N/A</v>
      </c>
      <c r="AD740" s="66" t="e">
        <v>#N/A</v>
      </c>
      <c r="AE740" s="66" t="e">
        <v>#N/A</v>
      </c>
      <c r="AF740" s="66" t="e">
        <v>#N/A</v>
      </c>
      <c r="AG740" s="66" t="e">
        <v>#N/A</v>
      </c>
      <c r="AH740" s="66" t="e">
        <v>#N/A</v>
      </c>
      <c r="AI740" s="66" t="e">
        <v>#N/A</v>
      </c>
      <c r="AJ740" s="66" t="e">
        <v>#N/A</v>
      </c>
      <c r="AK740" s="66" t="e">
        <v>#N/A</v>
      </c>
      <c r="AL740" s="66" t="e">
        <v>#N/A</v>
      </c>
      <c r="AM740" s="66" t="e">
        <v>#N/A</v>
      </c>
      <c r="AN740" s="66" t="e">
        <v>#N/A</v>
      </c>
      <c r="AO740" s="66" t="e">
        <v>#N/A</v>
      </c>
      <c r="AP740" s="66" t="e">
        <v>#N/A</v>
      </c>
      <c r="AQ740" s="66" t="e">
        <v>#N/A</v>
      </c>
    </row>
    <row r="741" spans="1:43" ht="13.5" customHeight="1">
      <c r="A741" s="25" t="s">
        <v>1289</v>
      </c>
      <c r="B741" s="26" t="str">
        <f>HYPERLINK("http://flybase.org/reports/"&amp;VLOOKUP(Table3[[#This Row],[gene]],'Flybqse ID for link'!A:B,2,FALSE)&amp;".html",Table3[[#This Row],[gene]])</f>
        <v>CG32269</v>
      </c>
      <c r="C741" s="25">
        <v>5</v>
      </c>
      <c r="D741" s="25" t="str">
        <f>VLOOKUP(A741,'Flybase batch'!$A:$E,2,FALSE)</f>
        <v>-</v>
      </c>
      <c r="E741" s="25">
        <f>COUNTIF('Genes Expressed in larvae only'!A:A,Table3[[#This Row],[gene]])</f>
        <v>0</v>
      </c>
      <c r="F741" s="35" t="str">
        <f>VLOOKUP(A741,'Flybase batch'!$A:$E,3,FALSE)</f>
        <v>proteolysis</v>
      </c>
      <c r="G741" s="35" t="str">
        <f>VLOOKUP(A741,'Flybase batch'!$A:$E,4,FALSE)</f>
        <v>-</v>
      </c>
      <c r="H741" s="35" t="s">
        <v>13531</v>
      </c>
      <c r="I741" s="35" t="s">
        <v>15321</v>
      </c>
      <c r="J741" s="35" t="s">
        <v>9</v>
      </c>
      <c r="K741" s="30" t="str">
        <f>VLOOKUP(A741,'SignalP unique values'!A:D,2,FALSE)</f>
        <v>N</v>
      </c>
      <c r="L741" s="30" t="str">
        <f>VLOOKUP(A741,'SignalP unique values'!A:D,3,FALSE)</f>
        <v>-</v>
      </c>
      <c r="M741" s="30" t="str">
        <f>VLOOKUP(A741,'SignalP unique values'!A:D,4,FALSE)</f>
        <v>-</v>
      </c>
      <c r="AC741" s="66" t="e">
        <v>#N/A</v>
      </c>
      <c r="AD741" s="66" t="e">
        <v>#N/A</v>
      </c>
      <c r="AE741" s="66" t="e">
        <v>#N/A</v>
      </c>
      <c r="AF741" s="66" t="e">
        <v>#N/A</v>
      </c>
      <c r="AG741" s="66" t="e">
        <v>#N/A</v>
      </c>
      <c r="AH741" s="66" t="e">
        <v>#N/A</v>
      </c>
      <c r="AI741" s="66" t="e">
        <v>#N/A</v>
      </c>
      <c r="AJ741" s="66" t="e">
        <v>#N/A</v>
      </c>
      <c r="AK741" s="66" t="e">
        <v>#N/A</v>
      </c>
      <c r="AL741" s="66" t="e">
        <v>#N/A</v>
      </c>
      <c r="AM741" s="66" t="e">
        <v>#N/A</v>
      </c>
      <c r="AN741" s="66" t="e">
        <v>#N/A</v>
      </c>
      <c r="AO741" s="66" t="e">
        <v>#N/A</v>
      </c>
      <c r="AP741" s="66" t="e">
        <v>#N/A</v>
      </c>
      <c r="AQ741" s="66" t="e">
        <v>#N/A</v>
      </c>
    </row>
    <row r="742" spans="1:43" ht="13.5" customHeight="1">
      <c r="A742" s="25" t="s">
        <v>708</v>
      </c>
      <c r="B742" s="26" t="str">
        <f>HYPERLINK("http://flybase.org/reports/"&amp;VLOOKUP(Table3[[#This Row],[gene]],'Flybqse ID for link'!A:B,2,FALSE)&amp;".html",Table3[[#This Row],[gene]])</f>
        <v>CG3692</v>
      </c>
      <c r="C742" s="25">
        <v>5</v>
      </c>
      <c r="D742" s="25" t="str">
        <f>VLOOKUP(A742,'Flybase batch'!$A:$E,2,FALSE)</f>
        <v>Calpain C</v>
      </c>
      <c r="E742" s="25">
        <f>COUNTIF('Genes Expressed in larvae only'!A:A,Table3[[#This Row],[gene]])</f>
        <v>0</v>
      </c>
      <c r="F742" s="35" t="str">
        <f>VLOOKUP(A742,'Flybase batch'!$A:$E,3,FALSE)</f>
        <v>proteolysis</v>
      </c>
      <c r="G742" s="35" t="str">
        <f>VLOOKUP(A742,'Flybase batch'!$A:$E,4,FALSE)</f>
        <v>cytoplasm intracellular</v>
      </c>
      <c r="H742" s="35" t="s">
        <v>13653</v>
      </c>
      <c r="I742" s="35" t="e">
        <v>#N/A</v>
      </c>
      <c r="J742" s="35" t="s">
        <v>9</v>
      </c>
      <c r="K742" s="30" t="str">
        <f>VLOOKUP(A742,'SignalP unique values'!A:D,2,FALSE)</f>
        <v>N</v>
      </c>
      <c r="L742" s="30" t="str">
        <f>VLOOKUP(A742,'SignalP unique values'!A:D,3,FALSE)</f>
        <v>-</v>
      </c>
      <c r="M742" s="30" t="str">
        <f>VLOOKUP(A742,'SignalP unique values'!A:D,4,FALSE)</f>
        <v>-</v>
      </c>
      <c r="AC742" s="66" t="e">
        <v>#N/A</v>
      </c>
      <c r="AD742" s="66" t="e">
        <v>#N/A</v>
      </c>
      <c r="AE742" s="66" t="e">
        <v>#N/A</v>
      </c>
      <c r="AF742" s="66" t="e">
        <v>#N/A</v>
      </c>
      <c r="AG742" s="66" t="e">
        <v>#N/A</v>
      </c>
      <c r="AH742" s="66" t="e">
        <v>#N/A</v>
      </c>
      <c r="AI742" s="66" t="e">
        <v>#N/A</v>
      </c>
      <c r="AJ742" s="66" t="e">
        <v>#N/A</v>
      </c>
      <c r="AK742" s="66" t="e">
        <v>#N/A</v>
      </c>
      <c r="AL742" s="66" t="e">
        <v>#N/A</v>
      </c>
      <c r="AM742" s="66" t="e">
        <v>#N/A</v>
      </c>
      <c r="AN742" s="66" t="e">
        <v>#N/A</v>
      </c>
      <c r="AO742" s="66" t="e">
        <v>#N/A</v>
      </c>
      <c r="AP742" s="66" t="e">
        <v>#N/A</v>
      </c>
      <c r="AQ742" s="66" t="e">
        <v>#N/A</v>
      </c>
    </row>
    <row r="743" spans="1:43" ht="13.5" customHeight="1">
      <c r="A743" s="25" t="s">
        <v>1284</v>
      </c>
      <c r="B743" s="26" t="str">
        <f>HYPERLINK("http://flybase.org/reports/"&amp;VLOOKUP(Table3[[#This Row],[gene]],'Flybqse ID for link'!A:B,2,FALSE)&amp;".html",Table3[[#This Row],[gene]])</f>
        <v>CG32130</v>
      </c>
      <c r="C743" s="25">
        <v>5</v>
      </c>
      <c r="D743" s="25" t="str">
        <f>VLOOKUP(A743,'Flybase batch'!$A:$E,2,FALSE)</f>
        <v>starvin</v>
      </c>
      <c r="E743" s="25">
        <f>COUNTIF('Genes Expressed in larvae only'!A:A,Table3[[#This Row],[gene]])</f>
        <v>0</v>
      </c>
      <c r="F743" s="35" t="str">
        <f>VLOOKUP(A743,'Flybase batch'!$A:$E,3,FALSE)</f>
        <v>lateral inhibition protein lipidation proteolysis</v>
      </c>
      <c r="G743" s="35" t="str">
        <f>VLOOKUP(A743,'Flybase batch'!$A:$E,4,FALSE)</f>
        <v>Z disc</v>
      </c>
      <c r="H743" s="35" t="s">
        <v>13639</v>
      </c>
      <c r="I743" s="35" t="e">
        <v>#N/A</v>
      </c>
      <c r="J743" s="35" t="s">
        <v>9</v>
      </c>
      <c r="K743" s="30" t="str">
        <f>VLOOKUP(A743,'SignalP unique values'!A:D,2,FALSE)</f>
        <v>N</v>
      </c>
      <c r="L743" s="30" t="str">
        <f>VLOOKUP(A743,'SignalP unique values'!A:D,3,FALSE)</f>
        <v>-</v>
      </c>
      <c r="M743" s="30" t="str">
        <f>VLOOKUP(A743,'SignalP unique values'!A:D,4,FALSE)</f>
        <v>-</v>
      </c>
      <c r="AC743" s="66" t="e">
        <v>#N/A</v>
      </c>
      <c r="AD743" s="66" t="e">
        <v>#N/A</v>
      </c>
      <c r="AE743" s="66" t="e">
        <v>#N/A</v>
      </c>
      <c r="AF743" s="66" t="e">
        <v>#N/A</v>
      </c>
      <c r="AG743" s="66" t="e">
        <v>#N/A</v>
      </c>
      <c r="AH743" s="66" t="e">
        <v>#N/A</v>
      </c>
      <c r="AI743" s="66" t="e">
        <v>#N/A</v>
      </c>
      <c r="AJ743" s="66" t="e">
        <v>#N/A</v>
      </c>
      <c r="AK743" s="66" t="e">
        <v>#N/A</v>
      </c>
      <c r="AL743" s="66" t="e">
        <v>#N/A</v>
      </c>
      <c r="AM743" s="66" t="e">
        <v>#N/A</v>
      </c>
      <c r="AN743" s="66" t="e">
        <v>#N/A</v>
      </c>
      <c r="AO743" s="66" t="e">
        <v>#N/A</v>
      </c>
      <c r="AP743" s="66" t="e">
        <v>#N/A</v>
      </c>
      <c r="AQ743" s="66" t="e">
        <v>#N/A</v>
      </c>
    </row>
    <row r="744" spans="1:43" ht="13.5" customHeight="1">
      <c r="A744" s="25" t="s">
        <v>760</v>
      </c>
      <c r="B744" s="26" t="str">
        <f>HYPERLINK("http://flybase.org/reports/"&amp;VLOOKUP(Table3[[#This Row],[gene]],'Flybqse ID for link'!A:B,2,FALSE)&amp;".html",Table3[[#This Row],[gene]])</f>
        <v>CG17337</v>
      </c>
      <c r="C744" s="25">
        <v>5</v>
      </c>
      <c r="D744" s="25" t="str">
        <f>VLOOKUP(A744,'Flybase batch'!$A:$E,2,FALSE)</f>
        <v>-</v>
      </c>
      <c r="E744" s="25">
        <f>COUNTIF('Genes Expressed in larvae only'!A:A,Table3[[#This Row],[gene]])</f>
        <v>0</v>
      </c>
      <c r="F744" s="35" t="str">
        <f>VLOOKUP(A744,'Flybase batch'!$A:$E,3,FALSE)</f>
        <v>proteolysis</v>
      </c>
      <c r="G744" s="35" t="str">
        <f>VLOOKUP(A744,'Flybase batch'!$A:$E,4,FALSE)</f>
        <v>extracellular region</v>
      </c>
      <c r="H744" s="35" t="s">
        <v>13606</v>
      </c>
      <c r="I744" s="35" t="e">
        <v>#N/A</v>
      </c>
      <c r="J744" s="35" t="s">
        <v>9</v>
      </c>
      <c r="K744" s="30" t="str">
        <f>VLOOKUP(A744,'SignalP unique values'!A:D,2,FALSE)</f>
        <v>N</v>
      </c>
      <c r="L744" s="30" t="str">
        <f>VLOOKUP(A744,'SignalP unique values'!A:D,3,FALSE)</f>
        <v>-</v>
      </c>
      <c r="M744" s="30" t="str">
        <f>VLOOKUP(A744,'SignalP unique values'!A:D,4,FALSE)</f>
        <v>-</v>
      </c>
      <c r="AC744" s="66" t="e">
        <v>#N/A</v>
      </c>
      <c r="AD744" s="66" t="e">
        <v>#N/A</v>
      </c>
      <c r="AE744" s="66" t="e">
        <v>#N/A</v>
      </c>
      <c r="AF744" s="66" t="e">
        <v>#N/A</v>
      </c>
      <c r="AG744" s="66" t="e">
        <v>#N/A</v>
      </c>
      <c r="AH744" s="66" t="e">
        <v>#N/A</v>
      </c>
      <c r="AI744" s="66" t="e">
        <v>#N/A</v>
      </c>
      <c r="AJ744" s="66" t="e">
        <v>#N/A</v>
      </c>
      <c r="AK744" s="66" t="e">
        <v>#N/A</v>
      </c>
      <c r="AL744" s="66" t="e">
        <v>#N/A</v>
      </c>
      <c r="AM744" s="66" t="e">
        <v>#N/A</v>
      </c>
      <c r="AN744" s="66" t="e">
        <v>#N/A</v>
      </c>
      <c r="AO744" s="66" t="e">
        <v>#N/A</v>
      </c>
      <c r="AP744" s="66" t="e">
        <v>#N/A</v>
      </c>
      <c r="AQ744" s="66" t="e">
        <v>#N/A</v>
      </c>
    </row>
    <row r="745" spans="1:43" ht="13.5" customHeight="1">
      <c r="A745" s="25" t="s">
        <v>203</v>
      </c>
      <c r="B745" s="26" t="str">
        <f>HYPERLINK("http://flybase.org/reports/"&amp;VLOOKUP(Table3[[#This Row],[gene]],'Flybqse ID for link'!A:B,2,FALSE)&amp;".html",Table3[[#This Row],[gene]])</f>
        <v>CG42275</v>
      </c>
      <c r="C745" s="25">
        <v>5</v>
      </c>
      <c r="D745" s="25" t="str">
        <f>VLOOKUP(A745,'Flybase batch'!$A:$E,2,FALSE)</f>
        <v>alpha Mannosidase I</v>
      </c>
      <c r="E745" s="25">
        <f>COUNTIF('Genes Expressed in larvae only'!A:A,Table3[[#This Row],[gene]])</f>
        <v>0</v>
      </c>
      <c r="F745" s="35" t="str">
        <f>VLOOKUP(A745,'Flybase batch'!$A:$E,3,FALSE)</f>
        <v>protein N-linked glycosylation protein N-linked glycosylation determination of adult lifespan response to anesthetic encapsulation of foreign target</v>
      </c>
      <c r="G745" s="35" t="str">
        <f>VLOOKUP(A745,'Flybase batch'!$A:$E,4,FALSE)</f>
        <v>Golgi apparatus Golgi membrane membrane</v>
      </c>
      <c r="H745" s="35" t="s">
        <v>13665</v>
      </c>
      <c r="I745" s="35" t="e">
        <v>#N/A</v>
      </c>
      <c r="J745" s="35" t="s">
        <v>9</v>
      </c>
      <c r="K745" s="30" t="str">
        <f>VLOOKUP(A745,'SignalP unique values'!A:D,2,FALSE)</f>
        <v>N</v>
      </c>
      <c r="L745" s="30" t="str">
        <f>VLOOKUP(A745,'SignalP unique values'!A:D,3,FALSE)</f>
        <v>-</v>
      </c>
      <c r="M745" s="30" t="str">
        <f>VLOOKUP(A745,'SignalP unique values'!A:D,4,FALSE)</f>
        <v>-</v>
      </c>
      <c r="AC745" s="66" t="e">
        <v>#N/A</v>
      </c>
      <c r="AD745" s="66" t="e">
        <v>#N/A</v>
      </c>
      <c r="AE745" s="66" t="e">
        <v>#N/A</v>
      </c>
      <c r="AF745" s="66" t="e">
        <v>#N/A</v>
      </c>
      <c r="AG745" s="66" t="e">
        <v>#N/A</v>
      </c>
      <c r="AH745" s="66" t="e">
        <v>#N/A</v>
      </c>
      <c r="AI745" s="66" t="e">
        <v>#N/A</v>
      </c>
      <c r="AJ745" s="66" t="e">
        <v>#N/A</v>
      </c>
      <c r="AK745" s="66" t="e">
        <v>#N/A</v>
      </c>
      <c r="AL745" s="66" t="e">
        <v>#N/A</v>
      </c>
      <c r="AM745" s="66" t="e">
        <v>#N/A</v>
      </c>
      <c r="AN745" s="66" t="e">
        <v>#N/A</v>
      </c>
      <c r="AO745" s="66" t="e">
        <v>#N/A</v>
      </c>
      <c r="AP745" s="66" t="e">
        <v>#N/A</v>
      </c>
      <c r="AQ745" s="66" t="e">
        <v>#N/A</v>
      </c>
    </row>
    <row r="746" spans="1:43" ht="13.5" customHeight="1">
      <c r="A746" s="25" t="s">
        <v>518</v>
      </c>
      <c r="B746" s="26" t="str">
        <f>HYPERLINK("http://flybase.org/reports/"&amp;VLOOKUP(Table3[[#This Row],[gene]],'Flybqse ID for link'!A:B,2,FALSE)&amp;".html",Table3[[#This Row],[gene]])</f>
        <v>CG32454</v>
      </c>
      <c r="C746" s="25">
        <v>5</v>
      </c>
      <c r="D746" s="25" t="str">
        <f>VLOOKUP(A746,'Flybase batch'!$A:$E,2,FALSE)</f>
        <v>-</v>
      </c>
      <c r="E746" s="25">
        <f>COUNTIF('Genes Expressed in larvae only'!A:A,Table3[[#This Row],[gene]])</f>
        <v>0</v>
      </c>
      <c r="F746" s="35" t="str">
        <f>VLOOKUP(A746,'Flybase batch'!$A:$E,3,FALSE)</f>
        <v>proteolysis cellular process</v>
      </c>
      <c r="G746" s="35" t="str">
        <f>VLOOKUP(A746,'Flybase batch'!$A:$E,4,FALSE)</f>
        <v>-</v>
      </c>
      <c r="H746" s="35" t="s">
        <v>13614</v>
      </c>
      <c r="I746" s="35" t="e">
        <v>#N/A</v>
      </c>
      <c r="J746" s="35" t="s">
        <v>9</v>
      </c>
      <c r="K746" s="30" t="str">
        <f>VLOOKUP(A746,'SignalP unique values'!A:D,2,FALSE)</f>
        <v>N</v>
      </c>
      <c r="L746" s="30" t="str">
        <f>VLOOKUP(A746,'SignalP unique values'!A:D,3,FALSE)</f>
        <v>-</v>
      </c>
      <c r="M746" s="30" t="str">
        <f>VLOOKUP(A746,'SignalP unique values'!A:D,4,FALSE)</f>
        <v>-</v>
      </c>
      <c r="AC746" s="66" t="e">
        <v>#N/A</v>
      </c>
      <c r="AD746" s="66" t="e">
        <v>#N/A</v>
      </c>
      <c r="AE746" s="66" t="e">
        <v>#N/A</v>
      </c>
      <c r="AF746" s="66" t="e">
        <v>#N/A</v>
      </c>
      <c r="AG746" s="66" t="e">
        <v>#N/A</v>
      </c>
      <c r="AH746" s="66" t="e">
        <v>#N/A</v>
      </c>
      <c r="AI746" s="66" t="e">
        <v>#N/A</v>
      </c>
      <c r="AJ746" s="66" t="e">
        <v>#N/A</v>
      </c>
      <c r="AK746" s="66" t="e">
        <v>#N/A</v>
      </c>
      <c r="AL746" s="66" t="e">
        <v>#N/A</v>
      </c>
      <c r="AM746" s="66" t="e">
        <v>#N/A</v>
      </c>
      <c r="AN746" s="66" t="e">
        <v>#N/A</v>
      </c>
      <c r="AO746" s="66" t="e">
        <v>#N/A</v>
      </c>
      <c r="AP746" s="66" t="e">
        <v>#N/A</v>
      </c>
      <c r="AQ746" s="66" t="e">
        <v>#N/A</v>
      </c>
    </row>
    <row r="747" spans="1:43" ht="13.5" customHeight="1" thickBot="1">
      <c r="A747" s="29" t="s">
        <v>860</v>
      </c>
      <c r="B747" s="26" t="str">
        <f>HYPERLINK("http://flybase.org/reports/"&amp;VLOOKUP(Table3[[#This Row],[gene]],'Flybqse ID for link'!A:B,2,FALSE)&amp;".html",Table3[[#This Row],[gene]])</f>
        <v>CG4169</v>
      </c>
      <c r="C747" s="25">
        <v>5</v>
      </c>
      <c r="D747" s="25" t="str">
        <f>VLOOKUP(A747,'Flybase batch'!$A:$E,2,FALSE)</f>
        <v>-</v>
      </c>
      <c r="E747" s="25">
        <f>COUNTIF('Genes Expressed in larvae only'!A:A,Table3[[#This Row],[gene]])</f>
        <v>0</v>
      </c>
      <c r="F747" s="35" t="str">
        <f>VLOOKUP(A747,'Flybase batch'!$A:$E,3,FALSE)</f>
        <v>mitochondrial electron transport, ubiquinol to cytochrome c</v>
      </c>
      <c r="G747" s="35" t="str">
        <f>VLOOKUP(A747,'Flybase batch'!$A:$E,4,FALSE)</f>
        <v>lipid particle mitochondrial respiratory chain complex III mitochondrial respiratory chain complex III microtubule associated complex mitochondrion</v>
      </c>
      <c r="H747" s="35" t="s">
        <v>13662</v>
      </c>
      <c r="I747" s="35" t="e">
        <v>#N/A</v>
      </c>
      <c r="J747" s="35" t="s">
        <v>9</v>
      </c>
      <c r="K747" s="30" t="str">
        <f>VLOOKUP(A747,'SignalP unique values'!A:D,2,FALSE)</f>
        <v>N</v>
      </c>
      <c r="L747" s="30" t="str">
        <f>VLOOKUP(A747,'SignalP unique values'!A:D,3,FALSE)</f>
        <v>-</v>
      </c>
      <c r="M747" s="30" t="str">
        <f>VLOOKUP(A747,'SignalP unique values'!A:D,4,FALSE)</f>
        <v>-</v>
      </c>
      <c r="N747" s="59"/>
      <c r="P747" s="59"/>
      <c r="Q747" s="59"/>
      <c r="R747" s="59"/>
      <c r="S747" s="59"/>
      <c r="T747" s="59"/>
      <c r="U747" s="59"/>
      <c r="V747" s="59"/>
      <c r="W747" s="59"/>
      <c r="X747" s="59"/>
      <c r="Y747" s="59"/>
      <c r="Z747" s="59"/>
      <c r="AA747" s="59"/>
      <c r="AB747" s="59"/>
      <c r="AC747" s="66" t="e">
        <v>#N/A</v>
      </c>
      <c r="AD747" s="66" t="e">
        <v>#N/A</v>
      </c>
      <c r="AE747" s="66" t="e">
        <v>#N/A</v>
      </c>
      <c r="AF747" s="66" t="e">
        <v>#N/A</v>
      </c>
      <c r="AG747" s="66" t="e">
        <v>#N/A</v>
      </c>
      <c r="AH747" s="66" t="e">
        <v>#N/A</v>
      </c>
      <c r="AI747" s="66" t="e">
        <v>#N/A</v>
      </c>
      <c r="AJ747" s="66" t="e">
        <v>#N/A</v>
      </c>
      <c r="AK747" s="66" t="e">
        <v>#N/A</v>
      </c>
      <c r="AL747" s="66" t="e">
        <v>#N/A</v>
      </c>
      <c r="AM747" s="66" t="e">
        <v>#N/A</v>
      </c>
      <c r="AN747" s="66" t="e">
        <v>#N/A</v>
      </c>
      <c r="AO747" s="66" t="e">
        <v>#N/A</v>
      </c>
      <c r="AP747" s="66" t="e">
        <v>#N/A</v>
      </c>
      <c r="AQ747" s="66" t="e">
        <v>#N/A</v>
      </c>
    </row>
    <row r="748" spans="1:43" ht="63.75" customHeight="1">
      <c r="A748" s="67" t="s">
        <v>13190</v>
      </c>
      <c r="B748" s="67"/>
      <c r="C748" s="67"/>
      <c r="D748" s="67"/>
      <c r="E748" s="67"/>
      <c r="F748" s="67"/>
      <c r="G748" s="67"/>
      <c r="H748" s="67"/>
      <c r="I748" s="67"/>
      <c r="J748" s="67"/>
      <c r="K748" s="67"/>
      <c r="L748" s="67"/>
      <c r="M748" s="67"/>
      <c r="N748" s="67"/>
      <c r="AB748" s="33"/>
      <c r="AC748" s="33"/>
      <c r="AD748" s="33"/>
      <c r="AE748" s="33"/>
      <c r="AF748" s="33"/>
      <c r="AG748" s="33"/>
      <c r="AH748" s="33"/>
      <c r="AI748" s="33"/>
      <c r="AJ748" s="33"/>
      <c r="AK748" s="33"/>
      <c r="AL748" s="33"/>
      <c r="AM748" s="33"/>
      <c r="AN748" s="33"/>
      <c r="AO748" s="33"/>
      <c r="AP748" s="33"/>
    </row>
    <row r="749" spans="1:43" ht="26">
      <c r="AC749" s="62" t="s">
        <v>5</v>
      </c>
      <c r="AD749" s="62" t="s">
        <v>13741</v>
      </c>
      <c r="AE749" s="62" t="s">
        <v>13742</v>
      </c>
      <c r="AF749" s="62" t="s">
        <v>13743</v>
      </c>
      <c r="AG749" s="62" t="s">
        <v>13744</v>
      </c>
      <c r="AH749" s="62" t="s">
        <v>13745</v>
      </c>
      <c r="AI749" s="62" t="s">
        <v>13746</v>
      </c>
      <c r="AJ749" s="62" t="s">
        <v>13747</v>
      </c>
      <c r="AK749" s="62" t="s">
        <v>13748</v>
      </c>
      <c r="AL749" s="62" t="s">
        <v>13749</v>
      </c>
      <c r="AM749" s="62" t="s">
        <v>13750</v>
      </c>
      <c r="AN749" s="62" t="s">
        <v>13751</v>
      </c>
      <c r="AO749" s="62" t="s">
        <v>13752</v>
      </c>
      <c r="AP749" s="62" t="s">
        <v>13753</v>
      </c>
      <c r="AQ749" s="62" t="s">
        <v>13754</v>
      </c>
    </row>
    <row r="750" spans="1:43">
      <c r="AC750" s="66">
        <v>30</v>
      </c>
      <c r="AD750" s="66">
        <v>4</v>
      </c>
      <c r="AE750" s="66">
        <v>5</v>
      </c>
      <c r="AF750" s="66">
        <v>9</v>
      </c>
      <c r="AG750" s="66">
        <v>10</v>
      </c>
      <c r="AH750" s="66">
        <v>12</v>
      </c>
      <c r="AI750" s="66">
        <v>11</v>
      </c>
      <c r="AJ750" s="66">
        <v>15</v>
      </c>
      <c r="AK750" s="66">
        <v>16</v>
      </c>
      <c r="AL750" s="66">
        <v>17</v>
      </c>
      <c r="AM750" s="66">
        <v>24</v>
      </c>
      <c r="AN750" s="66">
        <v>26</v>
      </c>
      <c r="AO750" s="66">
        <v>7</v>
      </c>
      <c r="AP750" s="66">
        <v>20</v>
      </c>
      <c r="AQ750" s="66">
        <v>8</v>
      </c>
    </row>
  </sheetData>
  <mergeCells count="5">
    <mergeCell ref="A748:N748"/>
    <mergeCell ref="AB9:AP9"/>
    <mergeCell ref="AB2:AK2"/>
    <mergeCell ref="AB3:AK3"/>
    <mergeCell ref="N9:AA9"/>
  </mergeCells>
  <conditionalFormatting sqref="K11:K747">
    <cfRule type="cellIs" dxfId="49" priority="1" operator="equal">
      <formula>"N"</formula>
    </cfRule>
    <cfRule type="cellIs" dxfId="48" priority="2" operator="equal">
      <formula>"Y"</formula>
    </cfRule>
  </conditionalFormatting>
  <hyperlinks>
    <hyperlink ref="AB3" r:id="rId1" display="http://flyatlas.org/"/>
    <hyperlink ref="N623" r:id="rId2" display="http://flyatlas.org/probeset.cgi?name=1635462_at"/>
    <hyperlink ref="N616" r:id="rId3" display="http://flyatlas.org/probeset.cgi?name=1624414_at"/>
    <hyperlink ref="N646" r:id="rId4" display="http://flyatlas.org/probeset.cgi?name=1623648_s_at"/>
    <hyperlink ref="N285" r:id="rId5" display="http://flyatlas.org/probeset.cgi?name=1639073_at"/>
    <hyperlink ref="N731" r:id="rId6" display="http://flyatlas.org/probeset.cgi?name=1634330_at"/>
    <hyperlink ref="N728" r:id="rId7" display="http://flyatlas.org/probeset.cgi?name=1624289_at"/>
    <hyperlink ref="N416" r:id="rId8" display="http://flyatlas.org/probeset.cgi?name=1636623_at"/>
    <hyperlink ref="N409" r:id="rId9" display="http://flyatlas.org/probeset.cgi?name=1623681_at"/>
    <hyperlink ref="N238" r:id="rId10" display="http://flyatlas.org/probeset.cgi?name=1624700_a_at"/>
    <hyperlink ref="N477" r:id="rId11" display="http://flyatlas.org/probeset.cgi?name=1637358_at"/>
    <hyperlink ref="N524" r:id="rId12" display="http://flyatlas.org/probeset.cgi?name=1637757_at"/>
    <hyperlink ref="N566" r:id="rId13" display="http://flyatlas.org/probeset.cgi?name=1623885_at"/>
    <hyperlink ref="N39" r:id="rId14" display="http://flyatlas.org/probeset.cgi?name=1637886_at"/>
    <hyperlink ref="N292" r:id="rId15" display="http://flyatlas.org/probeset.cgi?name=1637690_at"/>
    <hyperlink ref="N95" r:id="rId16" display="http://flyatlas.org/probeset.cgi?name=1635313_at"/>
    <hyperlink ref="N313" r:id="rId17" display="http://flyatlas.org/probeset.cgi?name=1630363_at"/>
    <hyperlink ref="N155" r:id="rId18" display="http://flyatlas.org/probeset.cgi?name=1629726_at"/>
    <hyperlink ref="N298" r:id="rId19" display="http://flyatlas.org/probeset.cgi?name=1636460_at"/>
    <hyperlink ref="N268" r:id="rId20" display="http://flyatlas.org/probeset.cgi?name=1629050_at"/>
    <hyperlink ref="N256" r:id="rId21" display="http://flyatlas.org/probeset.cgi?name=1631446_at"/>
    <hyperlink ref="N689" r:id="rId22" display="http://flyatlas.org/probeset.cgi?name=1624981_a_at"/>
    <hyperlink ref="N375" r:id="rId23" display="http://flyatlas.org/probeset.cgi?name=1639845_at"/>
    <hyperlink ref="N391" r:id="rId24" display="http://flyatlas.org/probeset.cgi?name=1636220_at"/>
    <hyperlink ref="N578" r:id="rId25" display="http://flyatlas.org/probeset.cgi?name=1630715_at"/>
    <hyperlink ref="N369" r:id="rId26" display="http://flyatlas.org/probeset.cgi?name=1640031_at"/>
    <hyperlink ref="N666" r:id="rId27" display="http://flyatlas.org/probeset.cgi?name=1628237_s_at"/>
    <hyperlink ref="N290" r:id="rId28" display="http://flyatlas.org/probeset.cgi?name=1637228_at"/>
    <hyperlink ref="N719" r:id="rId29" display="http://flyatlas.org/probeset.cgi?name=1633716_at"/>
    <hyperlink ref="N371" r:id="rId30" display="http://flyatlas.org/probeset.cgi?name=1624846_at"/>
    <hyperlink ref="N533" r:id="rId31" display="http://flyatlas.org/probeset.cgi?name=1628952_s_at"/>
    <hyperlink ref="N715" r:id="rId32" display="http://flyatlas.org/probeset.cgi?name=1635138_at"/>
    <hyperlink ref="N593" r:id="rId33" display="http://flyatlas.org/probeset.cgi?name=1631277_at"/>
    <hyperlink ref="N559" r:id="rId34" display="http://flyatlas.org/probeset.cgi?name=1628938_at"/>
    <hyperlink ref="N737" r:id="rId35" display="http://flyatlas.org/probeset.cgi?name=1641650_at"/>
    <hyperlink ref="N455" r:id="rId36" display="http://flyatlas.org/probeset.cgi?name=1626052_at"/>
    <hyperlink ref="N135" r:id="rId37" display="http://flyatlas.org/probeset.cgi?name=1625255_at"/>
    <hyperlink ref="N390" r:id="rId38" display="http://flyatlas.org/probeset.cgi?name=1634575_at"/>
    <hyperlink ref="N563" r:id="rId39" display="http://flyatlas.org/probeset.cgi?name=1639384_s_at"/>
    <hyperlink ref="N493" r:id="rId40" display="http://flyatlas.org/probeset.cgi?name=1640912_s_at"/>
    <hyperlink ref="N594" r:id="rId41" display="http://flyatlas.org/probeset.cgi?name=1625629_at"/>
    <hyperlink ref="N644" r:id="rId42" display="http://flyatlas.org/probeset.cgi?name=1637255_a_at"/>
    <hyperlink ref="N420" r:id="rId43" display="http://flyatlas.org/probeset.cgi?name=1631228_a_at"/>
    <hyperlink ref="N43" r:id="rId44" display="http://flyatlas.org/probeset.cgi?name=1633049_at"/>
    <hyperlink ref="N286" r:id="rId45" display="http://flyatlas.org/probeset.cgi?name=1631220_at"/>
    <hyperlink ref="N57" r:id="rId46" display="http://flyatlas.org/probeset.cgi?name=1632432_at"/>
    <hyperlink ref="N207" r:id="rId47" display="http://flyatlas.org/probeset.cgi?name=1636278_at"/>
    <hyperlink ref="N287" r:id="rId48" display="http://flyatlas.org/probeset.cgi?name=1631220_at"/>
    <hyperlink ref="N58" r:id="rId49" display="http://flyatlas.org/probeset.cgi?name=1632432_at"/>
    <hyperlink ref="N208" r:id="rId50" display="http://flyatlas.org/probeset.cgi?name=1636278_at"/>
    <hyperlink ref="N293" r:id="rId51" display="http://flyatlas.org/probeset.cgi?name=1626013_at"/>
    <hyperlink ref="N537" r:id="rId52" display="http://flyatlas.org/probeset.cgi?name=1635893_at"/>
    <hyperlink ref="N683" r:id="rId53" display="http://flyatlas.org/probeset.cgi?name=1639001_a_at"/>
    <hyperlink ref="N707" r:id="rId54" display="http://flyatlas.org/probeset.cgi?name=1626350_at"/>
    <hyperlink ref="N486" r:id="rId55" display="http://flyatlas.org/probeset.cgi?name=1631414_at"/>
    <hyperlink ref="N602" r:id="rId56" display="http://flyatlas.org/probeset.cgi?name=1626791_at"/>
    <hyperlink ref="N575" r:id="rId57" display="http://flyatlas.org/probeset.cgi?name=1625514_s_at"/>
    <hyperlink ref="N688" r:id="rId58" display="http://flyatlas.org/probeset.cgi?name=1637534_at"/>
    <hyperlink ref="N411" r:id="rId59" display="http://flyatlas.org/probeset.cgi?name=1637072_at"/>
    <hyperlink ref="N670" r:id="rId60" display="http://flyatlas.org/probeset.cgi?name=1625642_at"/>
    <hyperlink ref="N81" r:id="rId61" display="http://flyatlas.org/probeset.cgi?name=1634279_at"/>
    <hyperlink ref="N71" r:id="rId62" display="http://flyatlas.org/probeset.cgi?name=1627716_at"/>
    <hyperlink ref="N310" r:id="rId63" display="http://flyatlas.org/probeset.cgi?name=1630221_at"/>
    <hyperlink ref="N392" r:id="rId64" display="http://flyatlas.org/probeset.cgi?name=1637205_at"/>
    <hyperlink ref="N55" r:id="rId65" display="http://flyatlas.org/probeset.cgi?name=1629846_at"/>
    <hyperlink ref="N604" r:id="rId66" display="http://flyatlas.org/probeset.cgi?name=1626243_at"/>
    <hyperlink ref="N153" r:id="rId67" display="http://flyatlas.org/probeset.cgi?name=1634493_at"/>
    <hyperlink ref="N458" r:id="rId68" display="http://flyatlas.org/probeset.cgi?name=1626075_at"/>
    <hyperlink ref="N80" r:id="rId69" display="http://flyatlas.org/probeset.cgi?name=1623522_at"/>
    <hyperlink ref="N197" r:id="rId70" display="http://flyatlas.org/probeset.cgi?name=1639262_at"/>
    <hyperlink ref="N284" r:id="rId71" display="http://flyatlas.org/probeset.cgi?name=1626623_at"/>
    <hyperlink ref="N612" r:id="rId72" display="http://flyatlas.org/probeset.cgi?name=1636636_at"/>
    <hyperlink ref="N550" r:id="rId73" display="http://flyatlas.org/probeset.cgi?name=1623312_s_at"/>
    <hyperlink ref="N677" r:id="rId74" display="http://flyatlas.org/probeset.cgi?name=1636639_at"/>
    <hyperlink ref="N69" r:id="rId75" display="http://flyatlas.org/probeset.cgi?name=1625828_at"/>
    <hyperlink ref="N278" r:id="rId76" display="http://flyatlas.org/probeset.cgi?name=1641534_at"/>
    <hyperlink ref="N330" r:id="rId77" display="http://flyatlas.org/probeset.cgi?name=1637086_at"/>
    <hyperlink ref="N403" r:id="rId78" display="http://flyatlas.org/probeset.cgi?name=1640855_at"/>
    <hyperlink ref="N33" r:id="rId79" display="http://flyatlas.org/probeset.cgi?name=1636201_at"/>
    <hyperlink ref="N598" r:id="rId80" display="http://flyatlas.org/probeset.cgi?name=1626972_at"/>
    <hyperlink ref="N121" r:id="rId81" display="http://flyatlas.org/probeset.cgi?name=1623521_at"/>
    <hyperlink ref="N87" r:id="rId82" display="http://flyatlas.org/probeset.cgi?name=1624137_at"/>
    <hyperlink ref="N123" r:id="rId83" display="http://flyatlas.org/probeset.cgi?name=1639338_at"/>
    <hyperlink ref="N94" r:id="rId84" display="http://flyatlas.org/probeset.cgi?name=1639907_at"/>
    <hyperlink ref="N339" r:id="rId85" display="http://flyatlas.org/probeset.cgi?name=1639232_s_at"/>
    <hyperlink ref="N117" r:id="rId86" display="http://flyatlas.org/probeset.cgi?name=1628106_at"/>
    <hyperlink ref="N544" r:id="rId87" display="http://flyatlas.org/probeset.cgi?name=1627315_s_at"/>
    <hyperlink ref="N600" r:id="rId88" display="http://flyatlas.org/probeset.cgi?name=1625737_at"/>
    <hyperlink ref="N697" r:id="rId89" display="http://flyatlas.org/probeset.cgi?name=1632183_at"/>
    <hyperlink ref="N260" r:id="rId90" display="http://flyatlas.org/probeset.cgi?name=1629618_at"/>
    <hyperlink ref="N247" r:id="rId91" display="http://flyatlas.org/probeset.cgi?name=1630241_at"/>
    <hyperlink ref="N253" r:id="rId92" display="http://flyatlas.org/probeset.cgi?name=1624437_s_at"/>
    <hyperlink ref="N323" r:id="rId93" display="http://flyatlas.org/probeset.cgi?name=1638377_x_at"/>
    <hyperlink ref="N204" r:id="rId94" display="http://flyatlas.org/probeset.cgi?name=1638361_at"/>
    <hyperlink ref="N340" r:id="rId95" display="http://flyatlas.org/probeset.cgi?name=1623165_at"/>
    <hyperlink ref="N88" r:id="rId96" display="http://flyatlas.org/probeset.cgi?name=1639322_at"/>
    <hyperlink ref="N163" r:id="rId97" display="http://flyatlas.org/probeset.cgi?name=1635815_at"/>
    <hyperlink ref="N470" r:id="rId98" display="http://flyatlas.org/probeset.cgi?name=1632055_at"/>
    <hyperlink ref="N481" r:id="rId99" display="http://flyatlas.org/probeset.cgi?name=1639563_at"/>
    <hyperlink ref="N576" r:id="rId100" display="http://flyatlas.org/probeset.cgi?name=1625354_at"/>
    <hyperlink ref="N596" r:id="rId101" display="http://flyatlas.org/probeset.cgi?name=1624198_at"/>
    <hyperlink ref="N291" r:id="rId102" display="http://flyatlas.org/probeset.cgi?name=1629232_at"/>
    <hyperlink ref="N265" r:id="rId103" display="http://flyatlas.org/probeset.cgi?name=1637279_at"/>
    <hyperlink ref="N513" r:id="rId104" display="http://flyatlas.org/probeset.cgi?name=1623016_at"/>
    <hyperlink ref="N38" r:id="rId105" display="http://flyatlas.org/probeset.cgi?name=1638264_at"/>
    <hyperlink ref="N176" r:id="rId106" display="http://flyatlas.org/probeset.cgi?name=1635453_at"/>
    <hyperlink ref="N327" r:id="rId107" display="http://flyatlas.org/probeset.cgi?name=1633300_at"/>
    <hyperlink ref="N175" r:id="rId108" display="http://flyatlas.org/probeset.cgi?name=1628716_at"/>
    <hyperlink ref="N483" r:id="rId109" display="http://flyatlas.org/probeset.cgi?name=1629491_at"/>
    <hyperlink ref="N542" r:id="rId110" display="http://flyatlas.org/probeset.cgi?name=1635139_at"/>
    <hyperlink ref="N245" r:id="rId111" display="http://flyatlas.org/probeset.cgi?name=1633955_at"/>
    <hyperlink ref="N535" r:id="rId112" display="http://flyatlas.org/probeset.cgi?name=1623431_at"/>
    <hyperlink ref="N704" r:id="rId113" display="http://flyatlas.org/probeset.cgi?name=1640751_at"/>
    <hyperlink ref="N614" r:id="rId114" display="http://flyatlas.org/probeset.cgi?name=1625968_at"/>
    <hyperlink ref="N638" r:id="rId115" display="http://flyatlas.org/probeset.cgi?name=1630217_at"/>
    <hyperlink ref="N171" r:id="rId116" display="http://flyatlas.org/probeset.cgi?name=1641435_at"/>
    <hyperlink ref="N499" r:id="rId117" display="http://flyatlas.org/probeset.cgi?name=1626670_at"/>
    <hyperlink ref="N592" r:id="rId118" display="http://flyatlas.org/probeset.cgi?name=1628147_at"/>
    <hyperlink ref="N605" r:id="rId119" display="http://flyatlas.org/probeset.cgi?name=1630914_s_at"/>
    <hyperlink ref="N585" r:id="rId120" display="http://flyatlas.org/probeset.cgi?name=1634504_a_at"/>
    <hyperlink ref="N730" r:id="rId121" display="http://flyatlas.org/probeset.cgi?name=1624834_at"/>
    <hyperlink ref="N382" r:id="rId122" display="http://flyatlas.org/probeset.cgi?name=1636019_at"/>
    <hyperlink ref="N447" r:id="rId123" display="http://flyatlas.org/probeset.cgi?name=1623442_at"/>
    <hyperlink ref="N492" r:id="rId124" display="http://flyatlas.org/probeset.cgi?name=1634062_at"/>
    <hyperlink ref="N445" r:id="rId125" display="http://flyatlas.org/probeset.cgi?name=1629085_at"/>
    <hyperlink ref="N675" r:id="rId126" display="http://flyatlas.org/probeset.cgi?name=1625796_at"/>
    <hyperlink ref="N630" r:id="rId127" display="http://flyatlas.org/probeset.cgi?name=1637531_at"/>
    <hyperlink ref="N276" r:id="rId128" display="http://flyatlas.org/probeset.cgi?name=1626135_s_at"/>
    <hyperlink ref="N48" r:id="rId129" display="http://flyatlas.org/probeset.cgi?name=1628349_a_at"/>
    <hyperlink ref="N656" r:id="rId130" display="http://flyatlas.org/probeset.cgi?name=1634302_s_at"/>
    <hyperlink ref="N361" r:id="rId131" display="http://flyatlas.org/probeset.cgi?name=1641192_at"/>
    <hyperlink ref="N108" r:id="rId132" display="http://flyatlas.org/probeset.cgi?name=1628258_at"/>
    <hyperlink ref="N267" r:id="rId133" display="http://flyatlas.org/probeset.cgi?name=1624413_at"/>
    <hyperlink ref="N383" r:id="rId134" display="http://flyatlas.org/probeset.cgi?name=1639530_at"/>
    <hyperlink ref="N186" r:id="rId135" display="http://flyatlas.org/probeset.cgi?name=1635455_at"/>
    <hyperlink ref="N170" r:id="rId136" display="http://flyatlas.org/probeset.cgi?name=1623689_a_at"/>
    <hyperlink ref="N281" r:id="rId137" display="http://flyatlas.org/probeset.cgi?name=1624540_at"/>
    <hyperlink ref="N120" r:id="rId138" display="http://flyatlas.org/probeset.cgi?name=1627256_s_at"/>
    <hyperlink ref="N134" r:id="rId139" display="http://flyatlas.org/probeset.cgi?name=1634805_at"/>
    <hyperlink ref="N438" r:id="rId140" display="http://flyatlas.org/probeset.cgi?name=1630741_s_at"/>
    <hyperlink ref="N335" r:id="rId141" display="http://flyatlas.org/probeset.cgi?name=1629118_at"/>
    <hyperlink ref="N84" r:id="rId142" display="http://flyatlas.org/probeset.cgi?name=1627986_s_at"/>
    <hyperlink ref="N52" r:id="rId143" display="http://flyatlas.org/probeset.cgi?name=1635420_at"/>
    <hyperlink ref="N306" r:id="rId144" display="http://flyatlas.org/probeset.cgi?name=1625712_at"/>
    <hyperlink ref="N65" r:id="rId145" display="http://flyatlas.org/probeset.cgi?name=1625552_at"/>
    <hyperlink ref="N667" r:id="rId146" display="http://flyatlas.org/probeset.cgi?name=1624950_a_at"/>
    <hyperlink ref="N520" r:id="rId147" display="http://flyatlas.org/probeset.cgi?name=1631711_at"/>
    <hyperlink ref="N625" r:id="rId148" display="http://flyatlas.org/probeset.cgi?name=1641741_a_at"/>
    <hyperlink ref="N705" r:id="rId149" display="http://flyatlas.org/probeset.cgi?name=1623624_at"/>
    <hyperlink ref="N601" r:id="rId150" display="http://flyatlas.org/probeset.cgi?name=1641358_s_at"/>
    <hyperlink ref="N696" r:id="rId151" display="http://flyatlas.org/probeset.cgi?name=1634119_at"/>
    <hyperlink ref="N586" r:id="rId152" display="http://flyatlas.org/probeset.cgi?name=1622960_at"/>
    <hyperlink ref="N302" r:id="rId153" display="http://flyatlas.org/probeset.cgi?name=1638508_at"/>
    <hyperlink ref="N620" r:id="rId154" display="http://flyatlas.org/probeset.cgi?name=1623900_a_at"/>
    <hyperlink ref="N370" r:id="rId155" display="http://flyatlas.org/probeset.cgi?name=1633227_s_at"/>
    <hyperlink ref="N489" r:id="rId156" display="http://flyatlas.org/probeset.cgi?name=1628332_at"/>
    <hyperlink ref="N505" r:id="rId157" display="http://flyatlas.org/probeset.cgi?name=1639190_at"/>
    <hyperlink ref="N70" r:id="rId158" display="http://flyatlas.org/probeset.cgi?name=1623986_at"/>
    <hyperlink ref="N457" r:id="rId159" display="http://flyatlas.org/probeset.cgi?name=1629485_at"/>
    <hyperlink ref="N128" r:id="rId160" display="http://flyatlas.org/probeset.cgi?name=1637986_at"/>
    <hyperlink ref="N255" r:id="rId161" display="http://flyatlas.org/probeset.cgi?name=1634205_at"/>
    <hyperlink ref="N254" r:id="rId162" display="http://flyatlas.org/probeset.cgi?name=1629633_at"/>
    <hyperlink ref="N102" r:id="rId163" display="http://flyatlas.org/probeset.cgi?name=1631493_at"/>
    <hyperlink ref="N142" r:id="rId164" display="http://flyatlas.org/probeset.cgi?name=1625690_at"/>
    <hyperlink ref="N223" r:id="rId165" display="http://flyatlas.org/probeset.cgi?name=1632120_at"/>
    <hyperlink ref="N690" r:id="rId166" display="http://flyatlas.org/probeset.cgi?name=1629367_at"/>
    <hyperlink ref="N167" r:id="rId167" display="http://flyatlas.org/probeset.cgi?name=1628080_at"/>
    <hyperlink ref="N471" r:id="rId168" display="http://flyatlas.org/probeset.cgi?name=1630460_at"/>
    <hyperlink ref="N738" r:id="rId169" display="http://flyatlas.org/probeset.cgi?name=1627013_at"/>
    <hyperlink ref="N627" r:id="rId170" display="http://flyatlas.org/probeset.cgi?name=1640952_at"/>
    <hyperlink ref="N460" r:id="rId171" display="http://flyatlas.org/probeset.cgi?name=1634848_at"/>
    <hyperlink ref="N442" r:id="rId172" display="http://flyatlas.org/probeset.cgi?name=1626889_at"/>
    <hyperlink ref="N183" r:id="rId173" display="http://flyatlas.org/probeset.cgi?name=1627657_at"/>
    <hyperlink ref="N386" r:id="rId174" display="http://flyatlas.org/probeset.cgi?name=1626783_at"/>
    <hyperlink ref="N633" r:id="rId175" display="http://flyatlas.org/probeset.cgi?name=1634207_at"/>
    <hyperlink ref="N147" r:id="rId176" display="http://flyatlas.org/probeset.cgi?name=1636007_at"/>
    <hyperlink ref="N67" r:id="rId177" display="http://flyatlas.org/probeset.cgi?name=1635812_at"/>
    <hyperlink ref="N711" r:id="rId178" display="http://flyatlas.org/probeset.cgi?name=1623158_s_at"/>
    <hyperlink ref="N549" r:id="rId179" display="http://flyatlas.org/probeset.cgi?name=1623692_s_at"/>
    <hyperlink ref="N606" r:id="rId180" display="http://flyatlas.org/probeset.cgi?name=1632924_at"/>
    <hyperlink ref="N314" r:id="rId181" display="http://flyatlas.org/probeset.cgi?name=1626524_at"/>
    <hyperlink ref="N79" r:id="rId182" display="http://flyatlas.org/probeset.cgi?name=1641234_at"/>
    <hyperlink ref="N23" r:id="rId183" display="http://flyatlas.org/probeset.cgi?name=1631986_at"/>
    <hyperlink ref="N380" r:id="rId184" display="http://flyatlas.org/probeset.cgi?name=1627542_at"/>
    <hyperlink ref="N68" r:id="rId185" display="http://flyatlas.org/probeset.cgi?name=1625027_a_at"/>
    <hyperlink ref="N421" r:id="rId186" display="http://flyatlas.org/probeset.cgi?name=1625892_a_at"/>
    <hyperlink ref="N328" r:id="rId187" display="http://flyatlas.org/probeset.cgi?name=1633667_at"/>
    <hyperlink ref="N235" r:id="rId188" display="http://flyatlas.org/probeset.cgi?name=1624590_at"/>
    <hyperlink ref="N184" r:id="rId189" display="http://flyatlas.org/probeset.cgi?name=1637674_at"/>
    <hyperlink ref="N30" r:id="rId190" display="http://flyatlas.org/probeset.cgi?name=1634323_at"/>
    <hyperlink ref="N300" r:id="rId191" display="http://flyatlas.org/probeset.cgi?name=1629308_at"/>
    <hyperlink ref="N672" r:id="rId192" display="http://flyatlas.org/probeset.cgi?name=1623620_a_at"/>
    <hyperlink ref="N259" r:id="rId193" display="http://flyatlas.org/probeset.cgi?name=1623211_at"/>
    <hyperlink ref="N376" r:id="rId194" display="http://flyatlas.org/probeset.cgi?name=1623756_at"/>
    <hyperlink ref="N385" r:id="rId195" display="http://flyatlas.org/probeset.cgi?name=1631529_at"/>
    <hyperlink ref="N31" r:id="rId196" display="http://flyatlas.org/probeset.cgi?name=1623483_at"/>
    <hyperlink ref="N653" r:id="rId197" display="http://flyatlas.org/probeset.cgi?name=1628290_s_at"/>
    <hyperlink ref="N718" r:id="rId198" display="http://flyatlas.org/probeset.cgi?name=1629968_s_at"/>
    <hyperlink ref="N40" r:id="rId199" display="http://flyatlas.org/probeset.cgi?name=1634355_at"/>
    <hyperlink ref="N166" r:id="rId200" display="http://flyatlas.org/probeset.cgi?name=1628608_at"/>
    <hyperlink ref="N467" r:id="rId201" display="http://flyatlas.org/probeset.cgi?name=1640306_at"/>
    <hyperlink ref="N468" r:id="rId202" display="http://flyatlas.org/probeset.cgi?name=1625764_at"/>
    <hyperlink ref="N90" r:id="rId203" display="http://flyatlas.org/probeset.cgi?name=1625948_at"/>
    <hyperlink ref="N362" r:id="rId204" display="http://flyatlas.org/probeset.cgi?name=1625910_at"/>
    <hyperlink ref="N426" r:id="rId205" display="http://flyatlas.org/probeset.cgi?name=1635389_s_at"/>
    <hyperlink ref="N125" r:id="rId206" display="http://flyatlas.org/probeset.cgi?name=1639374_s_at"/>
    <hyperlink ref="N308" r:id="rId207" display="http://flyatlas.org/probeset.cgi?name=1623299_at"/>
    <hyperlink ref="N185" r:id="rId208" display="http://flyatlas.org/probeset.cgi?name=1637726_at"/>
    <hyperlink ref="N331" r:id="rId209" display="http://flyatlas.org/probeset.cgi?name=1628955_at"/>
    <hyperlink ref="N190" r:id="rId210" display="http://flyatlas.org/probeset.cgi?name=1637714_a_at"/>
    <hyperlink ref="N482" r:id="rId211" display="http://flyatlas.org/probeset.cgi?name=1626394_at"/>
    <hyperlink ref="N231" r:id="rId212" display="http://flyatlas.org/probeset.cgi?name=1623051_at"/>
    <hyperlink ref="N301" r:id="rId213" display="http://flyatlas.org/probeset.cgi?name=1626749_a_at"/>
    <hyperlink ref="N178" r:id="rId214" display="http://flyatlas.org/probeset.cgi?name=1630598_at"/>
    <hyperlink ref="N160" r:id="rId215" display="http://flyatlas.org/probeset.cgi?name=1638413_at"/>
    <hyperlink ref="N643" r:id="rId216" display="http://flyatlas.org/probeset.cgi?name=1627463_at"/>
    <hyperlink ref="N202" r:id="rId217" display="http://flyatlas.org/probeset.cgi?name=1630320_at"/>
    <hyperlink ref="N480" r:id="rId218" display="http://flyatlas.org/probeset.cgi?name=1625567_a_at"/>
    <hyperlink ref="N709" r:id="rId219" display="http://flyatlas.org/probeset.cgi?name=1640959_at"/>
    <hyperlink ref="N227" r:id="rId220" display="http://flyatlas.org/probeset.cgi?name=1630590_at"/>
    <hyperlink ref="N448" r:id="rId221" display="http://flyatlas.org/probeset.cgi?name=1624642_at"/>
    <hyperlink ref="N224" r:id="rId222" display="http://flyatlas.org/probeset.cgi?name=1638196_at"/>
    <hyperlink ref="N462" r:id="rId223" display="http://flyatlas.org/probeset.cgi?name=1624619_s_at"/>
    <hyperlink ref="N443" r:id="rId224" display="http://flyatlas.org/probeset.cgi?name=1630346_at"/>
    <hyperlink ref="N476" r:id="rId225" display="http://flyatlas.org/probeset.cgi?name=1634726_s_at"/>
    <hyperlink ref="N214" r:id="rId226" display="http://flyatlas.org/probeset.cgi?name=1631781_at"/>
    <hyperlink ref="N500" r:id="rId227" display="http://flyatlas.org/probeset.cgi?name=1639643_at"/>
    <hyperlink ref="N507" r:id="rId228" display="http://flyatlas.org/probeset.cgi?name=1623871_at"/>
    <hyperlink ref="N122" r:id="rId229" display="http://flyatlas.org/probeset.cgi?name=1632695_at"/>
    <hyperlink ref="N451" r:id="rId230" display="http://flyatlas.org/probeset.cgi?name=1637938_at"/>
    <hyperlink ref="N159" r:id="rId231" display="http://flyatlas.org/probeset.cgi?name=1637492_at"/>
    <hyperlink ref="N103" r:id="rId232" display="http://flyatlas.org/probeset.cgi?name=1639636_at"/>
    <hyperlink ref="N126" r:id="rId233" display="http://flyatlas.org/probeset.cgi?name=1639374_s_at"/>
    <hyperlink ref="N639" r:id="rId234" display="http://flyatlas.org/probeset.cgi?name=1640470_s_at"/>
    <hyperlink ref="N36" r:id="rId235" display="http://flyatlas.org/probeset.cgi?name=1637495_at"/>
    <hyperlink ref="N501" r:id="rId236" display="http://flyatlas.org/probeset.cgi?name=1639169_at"/>
    <hyperlink ref="N532" r:id="rId237" display="http://flyatlas.org/probeset.cgi?name=1626112_at"/>
    <hyperlink ref="N560" r:id="rId238" display="http://flyatlas.org/probeset.cgi?name=1624165_a_at"/>
    <hyperlink ref="N149" r:id="rId239" display="http://flyatlas.org/probeset.cgi?name=1625663_at"/>
    <hyperlink ref="N581" r:id="rId240" display="http://flyatlas.org/probeset.cgi?name=1639499_at"/>
    <hyperlink ref="N456" r:id="rId241" display="http://flyatlas.org/probeset.cgi?name=1641359_at"/>
    <hyperlink ref="N360" r:id="rId242" display="http://flyatlas.org/probeset.cgi?name=1637421_at"/>
    <hyperlink ref="N472" r:id="rId243" display="http://flyatlas.org/probeset.cgi?name=1631650_a_at"/>
    <hyperlink ref="N336" r:id="rId244" display="http://flyatlas.org/probeset.cgi?name=1639903_at"/>
    <hyperlink ref="N698" r:id="rId245" display="http://flyatlas.org/probeset.cgi?name=1631123_at"/>
    <hyperlink ref="N326" r:id="rId246" display="http://flyatlas.org/probeset.cgi?name=1636236_at"/>
    <hyperlink ref="N591" r:id="rId247" display="http://flyatlas.org/probeset.cgi?name=1633001_at"/>
    <hyperlink ref="N664" r:id="rId248" display="http://flyatlas.org/probeset.cgi?name=1631499_a_at"/>
    <hyperlink ref="N557" r:id="rId249" display="http://flyatlas.org/probeset.cgi?name=1629518_at"/>
    <hyperlink ref="N727" r:id="rId250" display="http://flyatlas.org/probeset.cgi?name=1633196_at"/>
    <hyperlink ref="N674" r:id="rId251" display="http://flyatlas.org/probeset.cgi?name=1629858_at"/>
    <hyperlink ref="N613" r:id="rId252" display="http://flyatlas.org/probeset.cgi?name=1626460_at"/>
    <hyperlink ref="N241" r:id="rId253" display="http://flyatlas.org/probeset.cgi?name=1633709_at"/>
    <hyperlink ref="N567" r:id="rId254" display="http://flyatlas.org/probeset.cgi?name=1634381_a_at"/>
    <hyperlink ref="N189" r:id="rId255" display="http://flyatlas.org/probeset.cgi?name=1641215_s_at"/>
    <hyperlink ref="N251" r:id="rId256" display="http://flyatlas.org/probeset.cgi?name=1624437_s_at"/>
    <hyperlink ref="N321" r:id="rId257" display="http://flyatlas.org/probeset.cgi?name=1638377_x_at"/>
    <hyperlink ref="N504" r:id="rId258" display="http://flyatlas.org/probeset.cgi?name=1624437_s_at"/>
    <hyperlink ref="N510" r:id="rId259" display="http://flyatlas.org/probeset.cgi?name=1638377_x_at"/>
    <hyperlink ref="N252" r:id="rId260" display="http://flyatlas.org/probeset.cgi?name=1624437_s_at"/>
    <hyperlink ref="N322" r:id="rId261" display="http://flyatlas.org/probeset.cgi?name=1638377_x_at"/>
    <hyperlink ref="N139" r:id="rId262" display="http://flyatlas.org/probeset.cgi?name=1628508_at"/>
    <hyperlink ref="N151" r:id="rId263" display="http://flyatlas.org/probeset.cgi?name=1635033_at"/>
    <hyperlink ref="N27" r:id="rId264" display="http://flyatlas.org/probeset.cgi?name=1632857_at"/>
    <hyperlink ref="N157" r:id="rId265" display="http://flyatlas.org/probeset.cgi?name=1627406_at"/>
    <hyperlink ref="N72" r:id="rId266" display="http://flyatlas.org/probeset.cgi?name=1636154_at"/>
    <hyperlink ref="N37" r:id="rId267" display="http://flyatlas.org/probeset.cgi?name=1632210_at"/>
    <hyperlink ref="N261" r:id="rId268" display="http://flyatlas.org/probeset.cgi?name=1637120_at"/>
    <hyperlink ref="N588" r:id="rId269" display="http://flyatlas.org/probeset.cgi?name=1634801_at"/>
    <hyperlink ref="N708" r:id="rId270" display="http://flyatlas.org/probeset.cgi?name=1639516_at"/>
    <hyperlink ref="N446" r:id="rId271" display="http://flyatlas.org/probeset.cgi?name=1631135_at"/>
    <hyperlink ref="N309" r:id="rId272" display="http://flyatlas.org/probeset.cgi?name=1627091_at"/>
    <hyperlink ref="N24" r:id="rId273" display="http://flyatlas.org/probeset.cgi?name=1622958_at"/>
    <hyperlink ref="N296" r:id="rId274" display="http://flyatlas.org/probeset.cgi?name=1638013_at"/>
    <hyperlink ref="N413" r:id="rId275" display="http://flyatlas.org/probeset.cgi?name=1631209_at"/>
    <hyperlink ref="N220" r:id="rId276" display="http://flyatlas.org/probeset.cgi?name=1623098_at"/>
    <hyperlink ref="N114" r:id="rId277" display="http://flyatlas.org/probeset.cgi?name=1627709_at"/>
    <hyperlink ref="N264" r:id="rId278" display="http://flyatlas.org/probeset.cgi?name=1631953_at"/>
    <hyperlink ref="N219" r:id="rId279" display="http://flyatlas.org/probeset.cgi?name=1631415_at"/>
    <hyperlink ref="N659" r:id="rId280" display="http://flyatlas.org/probeset.cgi?name=1629894_at"/>
    <hyperlink ref="N359" r:id="rId281" display="http://flyatlas.org/probeset.cgi?name=1636217_at"/>
    <hyperlink ref="N463" r:id="rId282" display="http://flyatlas.org/probeset.cgi?name=1626272_s_at"/>
    <hyperlink ref="N136" r:id="rId283" display="http://flyatlas.org/probeset.cgi?name=1641413_s_at"/>
    <hyperlink ref="N502" r:id="rId284" display="http://flyatlas.org/probeset.cgi?name=1624285_at"/>
    <hyperlink ref="N269" r:id="rId285" display="http://flyatlas.org/probeset.cgi?name=1637432_at"/>
    <hyperlink ref="N603" r:id="rId286" display="http://flyatlas.org/probeset.cgi?name=1629729_at"/>
    <hyperlink ref="N64" r:id="rId287" display="http://flyatlas.org/probeset.cgi?name=1624092_at"/>
    <hyperlink ref="N663" r:id="rId288" display="http://flyatlas.org/probeset.cgi?name=1636164_s_at"/>
    <hyperlink ref="N641" r:id="rId289" display="http://flyatlas.org/probeset.cgi?name=1624088_at"/>
    <hyperlink ref="N262" r:id="rId290" display="http://flyatlas.org/probeset.cgi?name=1623775_at"/>
    <hyperlink ref="N236" r:id="rId291" display="http://flyatlas.org/probeset.cgi?name=1626201_at"/>
    <hyperlink ref="N93" r:id="rId292" display="http://flyatlas.org/probeset.cgi?name=1632895_at"/>
    <hyperlink ref="N440" r:id="rId293" display="http://flyatlas.org/probeset.cgi?name=1627281_at"/>
    <hyperlink ref="N86" r:id="rId294" display="http://flyatlas.org/probeset.cgi?name=1631537_at"/>
    <hyperlink ref="N299" r:id="rId295" display="http://flyatlas.org/probeset.cgi?name=1636567_at"/>
    <hyperlink ref="N454" r:id="rId296" display="http://flyatlas.org/probeset.cgi?name=1623969_at"/>
    <hyperlink ref="N568" r:id="rId297" display="http://flyatlas.org/probeset.cgi?name=1628126_at"/>
    <hyperlink ref="N400" r:id="rId298" display="http://flyatlas.org/probeset.cgi?name=1640666_at"/>
    <hyperlink ref="N324" r:id="rId299" display="http://flyatlas.org/probeset.cgi?name=1633893_at"/>
    <hyperlink ref="N485" r:id="rId300" display="http://flyatlas.org/probeset.cgi?name=1627572_at"/>
    <hyperlink ref="N640" r:id="rId301" display="http://flyatlas.org/probeset.cgi?name=1635341_at"/>
    <hyperlink ref="N257" r:id="rId302" display="http://flyatlas.org/probeset.cgi?name=1632461_at"/>
    <hyperlink ref="N341" r:id="rId303" display="http://flyatlas.org/probeset.cgi?name=1636711_at"/>
    <hyperlink ref="N461" r:id="rId304" display="http://flyatlas.org/probeset.cgi?name=1632755_at"/>
    <hyperlink ref="N115" r:id="rId305" display="http://flyatlas.org/probeset.cgi?name=1628643_at"/>
    <hyperlink ref="N182" r:id="rId306" display="http://flyatlas.org/probeset.cgi?name=1639395_at"/>
    <hyperlink ref="N161" r:id="rId307" display="http://flyatlas.org/probeset.cgi?name=1625598_at"/>
    <hyperlink ref="N319" r:id="rId308" display="http://flyatlas.org/probeset.cgi?name=1626832_at"/>
    <hyperlink ref="N25" r:id="rId309" display="http://flyatlas.org/probeset.cgi?name=1626402_at"/>
    <hyperlink ref="N240" r:id="rId310" display="http://flyatlas.org/probeset.cgi?name=1633991_at"/>
    <hyperlink ref="N521" r:id="rId311" display="http://flyatlas.org/probeset.cgi?name=1627341_at"/>
    <hyperlink ref="N16" r:id="rId312" display="http://flyatlas.org/probeset.cgi?name=1626869_a_at"/>
    <hyperlink ref="N17" r:id="rId313" display="http://flyatlas.org/probeset.cgi?name=1630226_at"/>
    <hyperlink ref="N417" r:id="rId314" display="http://flyatlas.org/probeset.cgi?name=1640204_at"/>
    <hyperlink ref="N412" r:id="rId315" display="http://flyatlas.org/probeset.cgi?name=1633182_at"/>
    <hyperlink ref="N396" r:id="rId316" display="http://flyatlas.org/probeset.cgi?name=1627162_at"/>
    <hyperlink ref="N200" r:id="rId317" display="http://flyatlas.org/probeset.cgi?name=1629877_at"/>
    <hyperlink ref="N173" r:id="rId318" display="http://flyatlas.org/probeset.cgi?name=1641570_s_at"/>
    <hyperlink ref="N51" r:id="rId319" display="http://flyatlas.org/probeset.cgi?name=1635374_at"/>
    <hyperlink ref="N174" r:id="rId320" display="http://flyatlas.org/probeset.cgi?name=1629542_at"/>
    <hyperlink ref="N233" r:id="rId321" display="http://flyatlas.org/probeset.cgi?name=1640374_at"/>
    <hyperlink ref="N695" r:id="rId322" display="http://flyatlas.org/probeset.cgi?name=1640403_at"/>
    <hyperlink ref="N15" r:id="rId323" display="http://flyatlas.org/probeset.cgi?name=1636087_at"/>
    <hyperlink ref="N381" r:id="rId324" display="http://flyatlas.org/probeset.cgi?name=1636459_s_at"/>
    <hyperlink ref="N111" r:id="rId325" display="http://flyatlas.org/probeset.cgi?name=1632694_at"/>
    <hyperlink ref="N338" r:id="rId326" display="http://flyatlas.org/probeset.cgi?name=1638332_at"/>
    <hyperlink ref="N85" r:id="rId327" display="http://flyatlas.org/probeset.cgi?name=1630377_at"/>
    <hyperlink ref="N263" r:id="rId328" display="http://flyatlas.org/probeset.cgi?name=1638098_at"/>
    <hyperlink ref="N53" r:id="rId329" display="http://flyatlas.org/probeset.cgi?name=1638906_at"/>
    <hyperlink ref="N681" r:id="rId330" display="http://flyatlas.org/probeset.cgi?name=1635424_s_at"/>
    <hyperlink ref="N699" r:id="rId331" display="http://flyatlas.org/probeset.cgi?name=1638296_at"/>
    <hyperlink ref="N519" r:id="rId332" display="http://flyatlas.org/probeset.cgi?name=1625067_at"/>
    <hyperlink ref="N110" r:id="rId333" display="http://flyatlas.org/probeset.cgi?name=1624874_at"/>
    <hyperlink ref="N404" r:id="rId334" display="http://flyatlas.org/probeset.cgi?name=1638955_at"/>
    <hyperlink ref="N687" r:id="rId335" display="http://flyatlas.org/probeset.cgi?name=1628872_at"/>
    <hyperlink ref="N49" r:id="rId336" display="http://flyatlas.org/probeset.cgi?name=1626859_at"/>
    <hyperlink ref="N525" r:id="rId337" display="http://flyatlas.org/probeset.cgi?name=1638532_at"/>
    <hyperlink ref="N526" r:id="rId338" display="http://flyatlas.org/probeset.cgi?name=1628355_at"/>
    <hyperlink ref="N397" r:id="rId339" display="http://flyatlas.org/probeset.cgi?name=1629799_at"/>
    <hyperlink ref="N473" r:id="rId340" display="http://flyatlas.org/probeset.cgi?name=1626055_at"/>
    <hyperlink ref="N729" r:id="rId341" display="http://flyatlas.org/probeset.cgi?name=1639642_a_at"/>
    <hyperlink ref="N685" r:id="rId342" display="http://flyatlas.org/probeset.cgi?name=1629464_a_at"/>
    <hyperlink ref="N303" r:id="rId343" display="http://flyatlas.org/probeset.cgi?name=1628500_at"/>
    <hyperlink ref="N406" r:id="rId344" display="http://flyatlas.org/probeset.cgi?name=1640906_at"/>
    <hyperlink ref="N736" r:id="rId345" display="http://flyatlas.org/probeset.cgi?name=1637246_a_at"/>
    <hyperlink ref="N329" r:id="rId346" display="http://flyatlas.org/probeset.cgi?name=1632474_at"/>
    <hyperlink ref="N429" r:id="rId347" display="http://flyatlas.org/probeset.cgi?name=1630192_at"/>
    <hyperlink ref="N221" r:id="rId348" display="http://flyatlas.org/probeset.cgi?name=1638002_at"/>
    <hyperlink ref="N402" r:id="rId349" display="http://flyatlas.org/probeset.cgi?name=1626373_at"/>
    <hyperlink ref="N511" r:id="rId350" display="http://flyatlas.org/probeset.cgi?name=1641292_at"/>
    <hyperlink ref="N700" r:id="rId351" display="http://flyatlas.org/probeset.cgi?name=1632213_s_at"/>
    <hyperlink ref="N574" r:id="rId352" display="http://flyatlas.org/probeset.cgi?name=1634396_at"/>
    <hyperlink ref="N554" r:id="rId353" display="http://flyatlas.org/probeset.cgi?name=1632342_a_at"/>
    <hyperlink ref="N676" r:id="rId354" display="http://flyatlas.org/probeset.cgi?name=1624908_at"/>
    <hyperlink ref="N615" r:id="rId355" display="http://flyatlas.org/probeset.cgi?name=1633279_s_at"/>
    <hyperlink ref="N564" r:id="rId356" display="http://flyatlas.org/probeset.cgi?name=1636816_s_at"/>
    <hyperlink ref="N365" r:id="rId357" display="http://flyatlas.org/probeset.cgi?name=1635210_a_at"/>
    <hyperlink ref="N198" r:id="rId358" display="http://flyatlas.org/probeset.cgi?name=1626718_at"/>
    <hyperlink ref="N41" r:id="rId359" display="http://flyatlas.org/probeset.cgi?name=1623292_at"/>
    <hyperlink ref="N206" r:id="rId360" display="http://flyatlas.org/probeset.cgi?name=1630655_at"/>
    <hyperlink ref="N282" r:id="rId361" display="http://flyatlas.org/probeset.cgi?name=1638303_at"/>
    <hyperlink ref="N558" r:id="rId362" display="http://flyatlas.org/probeset.cgi?name=1641652_a_at"/>
    <hyperlink ref="N617" r:id="rId363" display="http://flyatlas.org/probeset.cgi?name=1625176_at"/>
    <hyperlink ref="N648" r:id="rId364" display="http://flyatlas.org/probeset.cgi?name=1627706_a_at"/>
    <hyperlink ref="N577" r:id="rId365" display="http://flyatlas.org/probeset.cgi?name=1637006_at"/>
    <hyperlink ref="N671" r:id="rId366" display="http://flyatlas.org/probeset.cgi?name=1640287_s_at"/>
    <hyperlink ref="N384" r:id="rId367" display="http://flyatlas.org/probeset.cgi?name=1627156_at"/>
    <hyperlink ref="N679" r:id="rId368" display="http://flyatlas.org/probeset.cgi?name=1629568_at"/>
    <hyperlink ref="N579" r:id="rId369" display="http://flyatlas.org/probeset.cgi?name=1629010_at"/>
    <hyperlink ref="N104" r:id="rId370" display="http://flyatlas.org/probeset.cgi?name=1626116_at"/>
    <hyperlink ref="N133" r:id="rId371" display="http://flyatlas.org/probeset.cgi?name=1632584_at"/>
    <hyperlink ref="N29" r:id="rId372" display="http://flyatlas.org/probeset.cgi?name=1625360_at"/>
    <hyperlink ref="N658" r:id="rId373" display="http://flyatlas.org/probeset.cgi?name=1640410_at"/>
    <hyperlink ref="N283" r:id="rId374" display="http://flyatlas.org/probeset.cgi?name=1640757_at"/>
    <hyperlink ref="N28" r:id="rId375" display="http://flyatlas.org/probeset.cgi?name=1626903_at"/>
    <hyperlink ref="N651" r:id="rId376" display="http://flyatlas.org/probeset.cgi?name=1635740_at"/>
    <hyperlink ref="N678" r:id="rId377" display="http://flyatlas.org/probeset.cgi?name=1639637_a_at"/>
    <hyperlink ref="N662" r:id="rId378" display="http://flyatlas.org/probeset.cgi?name=1626387_s_at"/>
    <hyperlink ref="N518" r:id="rId379" display="http://flyatlas.org/probeset.cgi?name=1623311_at"/>
    <hyperlink ref="N657" r:id="rId380" display="http://flyatlas.org/probeset.cgi?name=1625353_at"/>
    <hyperlink ref="N527" r:id="rId381" display="http://flyatlas.org/probeset.cgi?name=1632997_at"/>
    <hyperlink ref="N216" r:id="rId382" display="http://flyatlas.org/probeset.cgi?name=1622922_at"/>
    <hyperlink ref="N44" r:id="rId383" display="http://flyatlas.org/probeset.cgi?name=1634179_at"/>
    <hyperlink ref="N46" r:id="rId384" display="http://flyatlas.org/probeset.cgi?name=1641127_at"/>
    <hyperlink ref="N243" r:id="rId385" display="http://flyatlas.org/probeset.cgi?name=1638937_at"/>
    <hyperlink ref="N607" r:id="rId386" display="http://flyatlas.org/probeset.cgi?name=1638394_at"/>
    <hyperlink ref="N148" r:id="rId387" display="http://flyatlas.org/probeset.cgi?name=1635921_at"/>
    <hyperlink ref="N277" r:id="rId388" display="http://flyatlas.org/probeset.cgi?name=1636410_at"/>
    <hyperlink ref="N714" r:id="rId389" display="http://flyatlas.org/probeset.cgi?name=1634746_at"/>
    <hyperlink ref="N628" r:id="rId390" display="http://flyatlas.org/probeset.cgi?name=1630119_s_at"/>
    <hyperlink ref="N547" r:id="rId391" display="http://flyatlas.org/probeset.cgi?name=1636576_s_at"/>
    <hyperlink ref="N56" r:id="rId392" display="http://flyatlas.org/probeset.cgi?name=1640207_at"/>
    <hyperlink ref="N42" r:id="rId393" display="http://flyatlas.org/probeset.cgi?name=1624875_at"/>
    <hyperlink ref="N506" r:id="rId394" display="http://flyatlas.org/probeset.cgi?name=1639489_at"/>
    <hyperlink ref="N582" r:id="rId395" display="http://flyatlas.org/probeset.cgi?name=1636813_s_at"/>
    <hyperlink ref="N374" r:id="rId396" display="http://flyatlas.org/probeset.cgi?name=1640399_at"/>
    <hyperlink ref="N401" r:id="rId397" display="http://flyatlas.org/probeset.cgi?name=1634953_at"/>
    <hyperlink ref="N244" r:id="rId398" display="http://flyatlas.org/probeset.cgi?name=1632200_s_at"/>
    <hyperlink ref="N297" r:id="rId399" display="http://flyatlas.org/probeset.cgi?name=1637602_at"/>
    <hyperlink ref="N274" r:id="rId400" display="http://flyatlas.org/probeset.cgi?name=1632400_at"/>
    <hyperlink ref="N334" r:id="rId401" display="http://flyatlas.org/probeset.cgi?name=1624203_s_at"/>
    <hyperlink ref="N215" r:id="rId402" display="http://flyatlas.org/probeset.cgi?name=1633323_at"/>
    <hyperlink ref="N652" r:id="rId403" display="http://flyatlas.org/probeset.cgi?name=1639742_at"/>
    <hyperlink ref="N273" r:id="rId404" display="http://flyatlas.org/probeset.cgi?name=1631472_at"/>
    <hyperlink ref="N701" r:id="rId405" display="http://flyatlas.org/probeset.cgi?name=1625908_a_at"/>
    <hyperlink ref="N539" r:id="rId406" display="http://flyatlas.org/probeset.cgi?name=1627059_at"/>
    <hyperlink ref="N196" r:id="rId407" display="http://flyatlas.org/probeset.cgi?name=1636647_s_at"/>
    <hyperlink ref="N26" r:id="rId408" display="http://flyatlas.org/probeset.cgi?name=1639734_at"/>
    <hyperlink ref="N534" r:id="rId409" display="http://flyatlas.org/probeset.cgi?name=1635213_at"/>
    <hyperlink ref="N272" r:id="rId410" display="http://flyatlas.org/probeset.cgi?name=1634834_at"/>
    <hyperlink ref="N405" r:id="rId411" display="http://flyatlas.org/probeset.cgi?name=1628288_s_at"/>
    <hyperlink ref="N145" r:id="rId412" display="http://flyatlas.org/probeset.cgi?name=1626383_at"/>
    <hyperlink ref="N194" r:id="rId413" display="http://flyatlas.org/probeset.cgi?name=1633733_a_at"/>
    <hyperlink ref="N571" r:id="rId414" display="http://flyatlas.org/probeset.cgi?name=1628815_at"/>
    <hyperlink ref="N503" r:id="rId415" display="http://flyatlas.org/probeset.cgi?name=1636689_at"/>
    <hyperlink ref="N66" r:id="rId416" display="http://flyatlas.org/probeset.cgi?name=1631783_at"/>
    <hyperlink ref="N491" r:id="rId417" display="http://flyatlas.org/probeset.cgi?name=1627138_at"/>
    <hyperlink ref="N669" r:id="rId418" display="http://flyatlas.org/probeset.cgi?name=1638512_at"/>
    <hyperlink ref="N140" r:id="rId419" display="http://flyatlas.org/probeset.cgi?name=1641098_at"/>
    <hyperlink ref="N146" r:id="rId420" display="http://flyatlas.org/probeset.cgi?name=1638473_at"/>
    <hyperlink ref="N661" r:id="rId421" display="http://flyatlas.org/probeset.cgi?name=1640351_s_at"/>
    <hyperlink ref="N531" r:id="rId422" display="http://flyatlas.org/probeset.cgi?name=1624378_at"/>
    <hyperlink ref="N156" r:id="rId423" display="http://flyatlas.org/probeset.cgi?name=1637390_at"/>
    <hyperlink ref="N394" r:id="rId424" display="http://flyatlas.org/probeset.cgi?name=1626857_at"/>
    <hyperlink ref="N636" r:id="rId425" display="http://flyatlas.org/probeset.cgi?name=1637470_at"/>
    <hyperlink ref="N583" r:id="rId426" display="http://flyatlas.org/probeset.cgi?name=1641676_at"/>
    <hyperlink ref="N684" r:id="rId427" display="http://flyatlas.org/probeset.cgi?name=1626292_at"/>
    <hyperlink ref="N580" r:id="rId428" display="http://flyatlas.org/probeset.cgi?name=1631676_at"/>
    <hyperlink ref="N427" r:id="rId429" display="http://flyatlas.org/probeset.cgi?name=1633237_at"/>
    <hyperlink ref="N435" r:id="rId430" display="http://flyatlas.org/probeset.cgi?name=1640202_at"/>
    <hyperlink ref="N407" r:id="rId431" display="http://flyatlas.org/probeset.cgi?name=1623925_at"/>
    <hyperlink ref="N722" r:id="rId432" display="http://flyatlas.org/probeset.cgi?name=1623972_a_at"/>
    <hyperlink ref="N434" r:id="rId433" display="http://flyatlas.org/probeset.cgi?name=1623643_s_at"/>
    <hyperlink ref="N432" r:id="rId434" display="http://flyatlas.org/probeset.cgi?name=1626301_at"/>
    <hyperlink ref="N239" r:id="rId435" display="http://flyatlas.org/probeset.cgi?name=1632710_s_at"/>
    <hyperlink ref="N710" r:id="rId436" display="http://flyatlas.org/probeset.cgi?name=1630007_s_at"/>
    <hyperlink ref="N50" r:id="rId437" display="http://flyatlas.org/probeset.cgi?name=1635132_at"/>
    <hyperlink ref="N725" r:id="rId438" display="http://flyatlas.org/probeset.cgi?name=1632936_at"/>
    <hyperlink ref="N258" r:id="rId439" display="http://flyatlas.org/probeset.cgi?name=1633769_at"/>
    <hyperlink ref="N569" r:id="rId440" display="http://flyatlas.org/probeset.cgi?name=1626527_at"/>
    <hyperlink ref="N475" r:id="rId441" display="http://flyatlas.org/probeset.cgi?name=1635306_at"/>
    <hyperlink ref="N494" r:id="rId442" display="http://flyatlas.org/probeset.cgi?name=1625212_at"/>
    <hyperlink ref="N387" r:id="rId443" display="http://flyatlas.org/probeset.cgi?name=1626780_s_at"/>
    <hyperlink ref="N377" r:id="rId444" display="http://flyatlas.org/probeset.cgi?name=1638585_at"/>
    <hyperlink ref="N395" r:id="rId445" display="http://flyatlas.org/probeset.cgi?name=1630547_at"/>
    <hyperlink ref="N366" r:id="rId446" display="http://flyatlas.org/probeset.cgi?name=1640956_at"/>
    <hyperlink ref="N419" r:id="rId447" display="http://flyatlas.org/probeset.cgi?name=1638021_at"/>
    <hyperlink ref="N449" r:id="rId448" display="http://flyatlas.org/probeset.cgi?name=1623603_at"/>
    <hyperlink ref="N444" r:id="rId449" display="http://flyatlas.org/probeset.cgi?name=1628178_a_at"/>
    <hyperlink ref="N441" r:id="rId450" display="http://flyatlas.org/probeset.cgi?name=1632536_at"/>
    <hyperlink ref="N118" r:id="rId451" display="http://flyatlas.org/probeset.cgi?name=1626222_at"/>
    <hyperlink ref="N96" r:id="rId452" display="http://flyatlas.org/probeset.cgi?name=1630180_at"/>
    <hyperlink ref="N363" r:id="rId453" display="http://flyatlas.org/probeset.cgi?name=1624957_a_at"/>
    <hyperlink ref="N14" r:id="rId454" display="http://flyatlas.org/probeset.cgi?name=1626427_a_at"/>
    <hyperlink ref="N13" r:id="rId455" display="http://flyatlas.org/probeset.cgi?name=1640167_s_at"/>
    <hyperlink ref="N368" r:id="rId456" display="http://flyatlas.org/probeset.cgi?name=1638321_s_at"/>
    <hyperlink ref="N548" r:id="rId457" display="http://flyatlas.org/probeset.cgi?name=1623918_at"/>
    <hyperlink ref="N315" r:id="rId458" display="http://flyatlas.org/probeset.cgi?name=1623160_at"/>
    <hyperlink ref="N180" r:id="rId459" display="http://flyatlas.org/probeset.cgi?name=1625761_a_at"/>
    <hyperlink ref="N113" r:id="rId460" display="http://flyatlas.org/probeset.cgi?name=1632204_at"/>
    <hyperlink ref="N294" r:id="rId461" display="http://flyatlas.org/probeset.cgi?name=1636313_at"/>
    <hyperlink ref="N512" r:id="rId462" display="http://flyatlas.org/probeset.cgi?name=1639867_at"/>
    <hyperlink ref="N92" r:id="rId463" display="http://flyatlas.org/probeset.cgi?name=1637794_at"/>
    <hyperlink ref="N721" r:id="rId464" display="http://flyatlas.org/probeset.cgi?name=1641223_at"/>
    <hyperlink ref="N275" r:id="rId465" display="http://flyatlas.org/probeset.cgi?name=1623935_at"/>
    <hyperlink ref="N484" r:id="rId466" display="http://flyatlas.org/probeset.cgi?name=1624573_at"/>
    <hyperlink ref="N660" r:id="rId467" display="http://flyatlas.org/probeset.cgi?name=1633579_at"/>
    <hyperlink ref="N720" r:id="rId468" display="http://flyatlas.org/probeset.cgi?name=1637946_at"/>
    <hyperlink ref="N570" r:id="rId469" display="http://flyatlas.org/probeset.cgi?name=1638410_at"/>
    <hyperlink ref="N436" r:id="rId470" display="http://flyatlas.org/probeset.cgi?name=1631867_at"/>
    <hyperlink ref="N682" r:id="rId471" display="http://flyatlas.org/probeset.cgi?name=1624592_at"/>
    <hyperlink ref="N316" r:id="rId472" display="http://flyatlas.org/probeset.cgi?name=1641259_at"/>
    <hyperlink ref="N106" r:id="rId473" display="http://flyatlas.org/probeset.cgi?name=1640355_at"/>
    <hyperlink ref="N150" r:id="rId474" display="http://flyatlas.org/probeset.cgi?name=1635594_at"/>
    <hyperlink ref="N624" r:id="rId475" display="http://flyatlas.org/probeset.cgi?name=1631532_at"/>
    <hyperlink ref="N647" r:id="rId476" display="http://flyatlas.org/probeset.cgi?name=1640754_at"/>
    <hyperlink ref="N723" r:id="rId477" display="http://flyatlas.org/probeset.cgi?name=1636976_at"/>
    <hyperlink ref="N632" r:id="rId478" display="http://flyatlas.org/probeset.cgi?name=1633718_at"/>
    <hyperlink ref="N399" r:id="rId479" display="http://flyatlas.org/probeset.cgi?name=1635940_at"/>
    <hyperlink ref="N543" r:id="rId480" display="http://flyatlas.org/probeset.cgi?name=1637487_at"/>
    <hyperlink ref="N479" r:id="rId481" display="http://flyatlas.org/probeset.cgi?name=1636900_at"/>
    <hyperlink ref="N634" r:id="rId482" display="http://flyatlas.org/probeset.cgi?name=1625496_at"/>
    <hyperlink ref="N597" r:id="rId483" display="http://flyatlas.org/probeset.cgi?name=1623503_at"/>
    <hyperlink ref="N192" r:id="rId484" display="http://flyatlas.org/probeset.cgi?name=1627837_at"/>
    <hyperlink ref="N626" r:id="rId485" display="http://flyatlas.org/probeset.cgi?name=1640743_at"/>
    <hyperlink ref="N609" r:id="rId486" display="http://flyatlas.org/probeset.cgi?name=1630203_at"/>
    <hyperlink ref="N138" r:id="rId487" display="http://flyatlas.org/probeset.cgi?name=1633920_at"/>
    <hyperlink ref="N158" r:id="rId488" display="http://flyatlas.org/probeset.cgi?name=1624076_at"/>
    <hyperlink ref="N311" r:id="rId489" display="http://flyatlas.org/probeset.cgi?name=1625467_at"/>
    <hyperlink ref="N34" r:id="rId490" display="http://flyatlas.org/probeset.cgi?name=1633038_at"/>
    <hyperlink ref="N496" r:id="rId491" display="http://flyatlas.org/probeset.cgi?name=1641496_a_at"/>
    <hyperlink ref="N637" r:id="rId492" display="http://flyatlas.org/probeset.cgi?name=1639483_s_at"/>
    <hyperlink ref="N464" r:id="rId493" display="http://flyatlas.org/probeset.cgi?name=1640983_at"/>
    <hyperlink ref="N168" r:id="rId494" display="http://flyatlas.org/probeset.cgi?name=1636583_at"/>
    <hyperlink ref="N573" r:id="rId495" display="http://flyatlas.org/probeset.cgi?name=1627287_at"/>
    <hyperlink ref="N611" r:id="rId496" display="http://flyatlas.org/probeset.cgi?name=1628645_at"/>
    <hyperlink ref="N237" r:id="rId497" display="http://flyatlas.org/probeset.cgi?name=1627432_at"/>
    <hyperlink ref="N337" r:id="rId498" display="http://flyatlas.org/probeset.cgi?name=1638039_at"/>
    <hyperlink ref="N572" r:id="rId499" display="http://flyatlas.org/probeset.cgi?name=1623298_at"/>
    <hyperlink ref="N410" r:id="rId500" display="http://flyatlas.org/probeset.cgi?name=1623166_at"/>
    <hyperlink ref="N317" r:id="rId501" display="http://flyatlas.org/probeset.cgi?name=1624505_at"/>
    <hyperlink ref="N694" r:id="rId502" display="http://flyatlas.org/probeset.cgi?name=1629191_s_at"/>
    <hyperlink ref="N665" r:id="rId503" display="http://flyatlas.org/probeset.cgi?name=1636498_at"/>
    <hyperlink ref="N556" r:id="rId504" display="http://flyatlas.org/probeset.cgi?name=1627764_at"/>
    <hyperlink ref="N250" r:id="rId505" display="http://flyatlas.org/probeset.cgi?name=1635125_a_at"/>
    <hyperlink ref="N229" r:id="rId506" display="http://flyatlas.org/probeset.cgi?name=1627384_at"/>
    <hyperlink ref="N112" r:id="rId507" display="http://flyatlas.org/probeset.cgi?name=1626273_at"/>
    <hyperlink ref="N561" r:id="rId508" display="http://flyatlas.org/probeset.cgi?name=1629890_a_at"/>
    <hyperlink ref="N733" r:id="rId509" display="http://flyatlas.org/probeset.cgi?name=1631316_a_at"/>
    <hyperlink ref="N545" r:id="rId510" display="http://flyatlas.org/probeset.cgi?name=1625893_a_at"/>
    <hyperlink ref="N62" r:id="rId511" display="http://flyatlas.org/probeset.cgi?name=1623027_s_at"/>
    <hyperlink ref="N280" r:id="rId512" display="http://flyatlas.org/probeset.cgi?name=1635045_at"/>
    <hyperlink ref="N63" r:id="rId513" display="http://flyatlas.org/probeset.cgi?name=1623027_s_at"/>
    <hyperlink ref="N119" r:id="rId514" display="http://flyatlas.org/probeset.cgi?name=1636343_at"/>
    <hyperlink ref="N599" r:id="rId515" display="http://flyatlas.org/probeset.cgi?name=1627134_at"/>
    <hyperlink ref="N325" r:id="rId516" display="http://flyatlas.org/probeset.cgi?name=1635868_at"/>
    <hyperlink ref="N318" r:id="rId517" display="http://flyatlas.org/probeset.cgi?name=1632215_at"/>
    <hyperlink ref="N622" r:id="rId518" display="http://flyatlas.org/probeset.cgi?name=1624824_at"/>
    <hyperlink ref="N304" r:id="rId519" display="http://flyatlas.org/probeset.cgi?name=1633749_at"/>
    <hyperlink ref="N205" r:id="rId520" display="http://flyatlas.org/probeset.cgi?name=1623421_at"/>
    <hyperlink ref="N172" r:id="rId521" display="http://flyatlas.org/probeset.cgi?name=1633059_at"/>
    <hyperlink ref="N474" r:id="rId522" display="http://flyatlas.org/probeset.cgi?name=1640521_at"/>
    <hyperlink ref="N490" r:id="rId523" display="http://flyatlas.org/probeset.cgi?name=1636266_at"/>
    <hyperlink ref="N565" r:id="rId524" display="http://flyatlas.org/probeset.cgi?name=1632993_at"/>
    <hyperlink ref="N232" r:id="rId525" display="http://flyatlas.org/probeset.cgi?name=1639042_at"/>
    <hyperlink ref="N105" r:id="rId526" display="http://flyatlas.org/probeset.cgi?name=1636426_at"/>
    <hyperlink ref="N203" r:id="rId527" display="http://flyatlas.org/probeset.cgi?name=1634636_at"/>
    <hyperlink ref="N528" r:id="rId528" display="http://flyatlas.org/probeset.cgi?name=1633363_at"/>
    <hyperlink ref="N249" r:id="rId529" display="http://flyatlas.org/probeset.cgi?name=1641698_at"/>
    <hyperlink ref="N234" r:id="rId530" display="http://flyatlas.org/probeset.cgi?name=1639559_at"/>
    <hyperlink ref="N181" r:id="rId531" display="http://flyatlas.org/probeset.cgi?name=1630289_at"/>
    <hyperlink ref="N430" r:id="rId532" display="http://flyatlas.org/probeset.cgi?name=1625280_at"/>
    <hyperlink ref="N179" r:id="rId533" display="http://flyatlas.org/probeset.cgi?name=1625519_at"/>
    <hyperlink ref="N201" r:id="rId534" display="http://flyatlas.org/probeset.cgi?name=1638661_at"/>
    <hyperlink ref="N295" r:id="rId535" display="http://flyatlas.org/probeset.cgi?name=1629860_at"/>
    <hyperlink ref="N724" r:id="rId536" display="http://flyatlas.org/probeset.cgi?name=1634971_at"/>
    <hyperlink ref="N222" r:id="rId537" display="http://flyatlas.org/probeset.cgi?name=1626093_at"/>
    <hyperlink ref="N246" r:id="rId538" display="http://flyatlas.org/probeset.cgi?name=1626000_at"/>
    <hyperlink ref="N650" r:id="rId539" display="http://flyatlas.org/probeset.cgi?name=1634899_a_at"/>
    <hyperlink ref="N584" r:id="rId540" display="http://flyatlas.org/probeset.cgi?name=1630131_at"/>
    <hyperlink ref="N191" r:id="rId541" display="http://flyatlas.org/probeset.cgi?name=1641190_at"/>
    <hyperlink ref="N35" r:id="rId542" display="http://flyatlas.org/probeset.cgi?name=1623835_at"/>
    <hyperlink ref="N487" r:id="rId543" display="http://flyatlas.org/probeset.cgi?name=1625698_at"/>
    <hyperlink ref="N137" r:id="rId544" display="http://flyatlas.org/probeset.cgi?name=1625264_s_at"/>
    <hyperlink ref="N47" r:id="rId545" display="http://flyatlas.org/probeset.cgi?name=1640402_at"/>
    <hyperlink ref="N717" r:id="rId546" display="http://flyatlas.org/probeset.cgi?name=1629974_at"/>
    <hyperlink ref="N165" r:id="rId547" display="http://flyatlas.org/probeset.cgi?name=1636791_s_at"/>
    <hyperlink ref="N213" r:id="rId548" display="http://flyatlas.org/probeset.cgi?name=1640901_at"/>
    <hyperlink ref="N266" r:id="rId549" display="http://flyatlas.org/probeset.cgi?name=1625104_at"/>
    <hyperlink ref="N127" r:id="rId550" display="http://flyatlas.org/probeset.cgi?name=1623325_at"/>
    <hyperlink ref="N373" r:id="rId551" display="http://flyatlas.org/probeset.cgi?name=1641053_s_at"/>
    <hyperlink ref="N32" r:id="rId552" display="http://flyatlas.org/probeset.cgi?name=1632933_at"/>
    <hyperlink ref="N523" r:id="rId553" display="http://flyatlas.org/probeset.cgi?name=1624434_at"/>
    <hyperlink ref="N100" r:id="rId554" display="http://flyatlas.org/probeset.cgi?name=1631224_at"/>
    <hyperlink ref="N734" r:id="rId555" display="http://flyatlas.org/probeset.cgi?name=1633312_at"/>
    <hyperlink ref="N143" r:id="rId556" display="http://flyatlas.org/probeset.cgi?name=1623942_at"/>
    <hyperlink ref="N228" r:id="rId557" display="http://flyatlas.org/probeset.cgi?name=1635065_at"/>
    <hyperlink ref="N162" r:id="rId558" display="http://flyatlas.org/probeset.cgi?name=1625538_at"/>
    <hyperlink ref="N312" r:id="rId559" display="http://flyatlas.org/probeset.cgi?name=1635282_at"/>
    <hyperlink ref="N242" r:id="rId560" display="http://flyatlas.org/probeset.cgi?name=1639666_at"/>
    <hyperlink ref="N225" r:id="rId561" display="http://flyatlas.org/probeset.cgi?name=1641052_at"/>
    <hyperlink ref="N332" r:id="rId562" display="http://flyatlas.org/probeset.cgi?name=1629710_at"/>
    <hyperlink ref="N388" r:id="rId563" display="http://flyatlas.org/probeset.cgi?name=1640044_at"/>
    <hyperlink ref="N702" r:id="rId564" display="http://flyatlas.org/probeset.cgi?name=1636125_a_at"/>
    <hyperlink ref="N589" r:id="rId565" display="http://flyatlas.org/probeset.cgi?name=1633346_at"/>
    <hyperlink ref="N195" r:id="rId566" display="http://flyatlas.org/probeset.cgi?name=1631157_at"/>
    <hyperlink ref="N217" r:id="rId567" display="http://flyatlas.org/probeset.cgi?name=1639515_at"/>
    <hyperlink ref="N452" r:id="rId568" display="http://flyatlas.org/probeset.cgi?name=1641225_at"/>
    <hyperlink ref="N732" r:id="rId569" display="http://flyatlas.org/probeset.cgi?name=1639071_a_at"/>
    <hyperlink ref="N529" r:id="rId570" display="http://flyatlas.org/probeset.cgi?name=1624895_at"/>
    <hyperlink ref="N358" r:id="rId571" display="http://flyatlas.org/probeset.cgi?name=1635161_at"/>
    <hyperlink ref="N271" r:id="rId572" display="http://flyatlas.org/probeset.cgi?name=1629476_at"/>
    <hyperlink ref="N618" r:id="rId573" display="http://flyatlas.org/probeset.cgi?name=1628628_at"/>
    <hyperlink ref="N712" r:id="rId574" display="http://flyatlas.org/probeset.cgi?name=1633524_a_at"/>
    <hyperlink ref="N706" r:id="rId575" display="http://flyatlas.org/probeset.cgi?name=1638939_at"/>
    <hyperlink ref="N154" r:id="rId576" display="http://flyatlas.org/probeset.cgi?name=1625569_at"/>
    <hyperlink ref="N536" r:id="rId577" display="http://flyatlas.org/probeset.cgi?name=1623026_a_at"/>
    <hyperlink ref="N61" r:id="rId578" display="http://flyatlas.org/probeset.cgi?name=1629098_at"/>
    <hyperlink ref="N218" r:id="rId579" display="http://flyatlas.org/probeset.cgi?name=1627649_at"/>
    <hyperlink ref="N177" r:id="rId580" display="http://flyatlas.org/probeset.cgi?name=1635984_at"/>
    <hyperlink ref="N562" r:id="rId581" display="http://flyatlas.org/probeset.cgi?name=1624910_at"/>
    <hyperlink ref="N691" r:id="rId582" display="http://flyatlas.org/probeset.cgi?name=1638326_at"/>
    <hyperlink ref="N75" r:id="rId583" display="http://flyatlas.org/probeset.cgi?name=1632540_at"/>
    <hyperlink ref="N680" r:id="rId584" display="http://flyatlas.org/probeset.cgi?name=1641396_a_at"/>
    <hyperlink ref="N642" r:id="rId585" display="http://flyatlas.org/probeset.cgi?name=1634668_at"/>
    <hyperlink ref="N540" r:id="rId586" display="http://flyatlas.org/probeset.cgi?name=1632180_at"/>
    <hyperlink ref="N307" r:id="rId587" display="http://flyatlas.org/probeset.cgi?name=1640037_at"/>
    <hyperlink ref="N398" r:id="rId588" display="http://flyatlas.org/probeset.cgi?name=1632209_at"/>
    <hyperlink ref="N408" r:id="rId589" display="http://flyatlas.org/probeset.cgi?name=1641539_a_at"/>
    <hyperlink ref="N654" r:id="rId590" display="http://flyatlas.org/probeset.cgi?name=1632790_at"/>
    <hyperlink ref="N546" r:id="rId591" display="http://flyatlas.org/probeset.cgi?name=1639144_a_at"/>
    <hyperlink ref="N469" r:id="rId592" display="http://flyatlas.org/probeset.cgi?name=1624664_at"/>
    <hyperlink ref="N389" r:id="rId593" display="http://flyatlas.org/probeset.cgi?name=1636255_s_at"/>
    <hyperlink ref="N631" r:id="rId594" display="http://flyatlas.org/probeset.cgi?name=1630623_a_at"/>
    <hyperlink ref="N552" r:id="rId595" display="http://flyatlas.org/probeset.cgi?name=1641607_at"/>
    <hyperlink ref="N99" r:id="rId596" display="http://flyatlas.org/probeset.cgi?name=1634515_at"/>
    <hyperlink ref="N629" r:id="rId597" display="http://flyatlas.org/probeset.cgi?name=1626967_at"/>
    <hyperlink ref="N610" r:id="rId598" display="http://flyatlas.org/probeset.cgi?name=1625130_at"/>
    <hyperlink ref="N450" r:id="rId599" display="http://flyatlas.org/probeset.cgi?name=1637354_at"/>
    <hyperlink ref="N364" r:id="rId600" display="http://flyatlas.org/probeset.cgi?name=1641280_at"/>
    <hyperlink ref="N522" r:id="rId601" display="http://flyatlas.org/probeset.cgi?name=1632966_at"/>
    <hyperlink ref="N82" r:id="rId602" display="http://flyatlas.org/probeset.cgi?name=1623601_at"/>
    <hyperlink ref="N107" r:id="rId603" display="http://flyatlas.org/probeset.cgi?name=1633031_at"/>
    <hyperlink ref="N414" r:id="rId604" display="http://flyatlas.org/probeset.cgi?name=1627119_at"/>
    <hyperlink ref="N152" r:id="rId605" display="http://flyatlas.org/probeset.cgi?name=1626377_at"/>
    <hyperlink ref="N415" r:id="rId606" display="http://flyatlas.org/probeset.cgi?name=1640923_at"/>
    <hyperlink ref="N74" r:id="rId607" display="http://flyatlas.org/probeset.cgi?name=1636842_at"/>
    <hyperlink ref="N713" r:id="rId608" display="http://flyatlas.org/probeset.cgi?name=1625928_at"/>
    <hyperlink ref="N635" r:id="rId609" display="http://flyatlas.org/probeset.cgi?name=1632163_at"/>
    <hyperlink ref="N141" r:id="rId610" display="http://flyatlas.org/probeset.cgi?name=1636158_at"/>
    <hyperlink ref="N595" r:id="rId611" display="http://flyatlas.org/probeset.cgi?name=1631933_at"/>
    <hyperlink ref="N199" r:id="rId612" display="http://flyatlas.org/probeset.cgi?name=1628226_at"/>
    <hyperlink ref="N73" r:id="rId613" display="http://flyatlas.org/probeset.cgi?name=1636258_at"/>
    <hyperlink ref="N608" r:id="rId614" display="http://flyatlas.org/probeset.cgi?name=1624826_at"/>
    <hyperlink ref="N164" r:id="rId615" display="http://flyatlas.org/probeset.cgi?name=1639641_at"/>
    <hyperlink ref="N77" r:id="rId616" display="http://flyatlas.org/probeset.cgi?name=1630302_at"/>
    <hyperlink ref="N212" r:id="rId617" display="http://flyatlas.org/probeset.cgi?name=1626420_at"/>
    <hyperlink ref="N590" r:id="rId618" display="http://flyatlas.org/probeset.cgi?name=1623295_at"/>
    <hyperlink ref="N83" r:id="rId619" display="http://flyatlas.org/probeset.cgi?name=1627986_s_at"/>
    <hyperlink ref="N169" r:id="rId620" display="http://flyatlas.org/probeset.cgi?name=1639364_at"/>
    <hyperlink ref="N453" r:id="rId621" display="http://flyatlas.org/probeset.cgi?name=1624821_at"/>
    <hyperlink ref="N109" r:id="rId622" display="http://flyatlas.org/probeset.cgi?name=1624914_at"/>
    <hyperlink ref="N78" r:id="rId623" display="http://flyatlas.org/probeset.cgi?name=1631806_at"/>
    <hyperlink ref="N132" r:id="rId624" display="http://flyatlas.org/probeset.cgi?name=1627464_at"/>
    <hyperlink ref="N76" r:id="rId625" display="http://flyatlas.org/probeset.cgi?name=1624509_at"/>
    <hyperlink ref="N342" r:id="rId626" display="http://flyatlas.org/probeset.cgi?name=1639401_at"/>
    <hyperlink ref="N645" r:id="rId627" display="http://flyatlas.org/probeset.cgi?name=1628751_at"/>
    <hyperlink ref="N478" r:id="rId628" display="http://flyatlas.org/probeset.cgi?name=1628468_at"/>
    <hyperlink ref="N553" r:id="rId629" display="http://flyatlas.org/probeset.cgi?name=1635769_at"/>
    <hyperlink ref="N130" r:id="rId630" display="http://flyatlas.org/probeset.cgi?name=1631746_a_at"/>
    <hyperlink ref="N655" r:id="rId631" display="http://flyatlas.org/probeset.cgi?name=1628352_a_at"/>
    <hyperlink ref="N187" r:id="rId632" display="http://flyatlas.org/probeset.cgi?name=1628076_at"/>
    <hyperlink ref="N433" r:id="rId633" display="http://flyatlas.org/probeset.cgi?name=1632431_s_at"/>
    <hyperlink ref="N101" r:id="rId634" display="http://flyatlas.org/probeset.cgi?name=1627869_at"/>
    <hyperlink ref="N98" r:id="rId635" display="http://flyatlas.org/probeset.cgi?name=1639196_at"/>
    <hyperlink ref="N459" r:id="rId636" display="http://flyatlas.org/probeset.cgi?name=1632071_at"/>
    <hyperlink ref="N91" r:id="rId637" display="http://flyatlas.org/probeset.cgi?name=1624506_at"/>
    <hyperlink ref="N188" r:id="rId638" display="http://flyatlas.org/probeset.cgi?name=1636662_at"/>
    <hyperlink ref="N230" r:id="rId639" display="http://flyatlas.org/probeset.cgi?name=1629007_at"/>
    <hyperlink ref="N555" r:id="rId640" display="http://flyatlas.org/probeset.cgi?name=1627697_at"/>
    <hyperlink ref="N541" r:id="rId641" display="http://flyatlas.org/probeset.cgi?name=1632678_at"/>
    <hyperlink ref="N621" r:id="rId642" display="http://flyatlas.org/probeset.cgi?name=1624905_at"/>
    <hyperlink ref="N692" r:id="rId643" display="http://flyatlas.org/probeset.cgi?name=1639303_at"/>
    <hyperlink ref="N668" r:id="rId644" display="http://flyatlas.org/probeset.cgi?name=1626003_s_at"/>
    <hyperlink ref="N587" r:id="rId645" display="http://flyatlas.org/probeset.cgi?name=1627427_s_at"/>
    <hyperlink ref="N89" r:id="rId646" display="http://flyatlas.org/probeset.cgi?name=1633914_at"/>
    <hyperlink ref="N129" r:id="rId647" display="http://flyatlas.org/probeset.cgi?name=1636767_at"/>
    <hyperlink ref="N193" r:id="rId648" display="http://flyatlas.org/probeset.cgi?name=1632720_at"/>
    <hyperlink ref="N735" r:id="rId649" display="http://flyatlas.org/probeset.cgi?name=1635449_s_at"/>
    <hyperlink ref="N144" r:id="rId650" display="http://flyatlas.org/probeset.cgi?name=1635772_at"/>
    <hyperlink ref="N211" r:id="rId651" display="http://flyatlas.org/probeset.cgi?name=1627969_at"/>
    <hyperlink ref="N45" r:id="rId652" display="http://flyatlas.org/probeset.cgi?name=1637512_at"/>
    <hyperlink ref="N305" r:id="rId653" display="http://flyatlas.org/probeset.cgi?name=1624036_at"/>
    <hyperlink ref="N124" r:id="rId654" display="http://flyatlas.org/probeset.cgi?name=1626929_at"/>
    <hyperlink ref="N226" r:id="rId655" display="http://flyatlas.org/probeset.cgi?name=1635692_s_at"/>
    <hyperlink ref="N465" r:id="rId656" display="http://flyatlas.org/probeset.cgi?name=1629468_at"/>
    <hyperlink ref="N488" r:id="rId657" display="http://flyatlas.org/probeset.cgi?name=1631512_at"/>
    <hyperlink ref="N116" r:id="rId658" display="http://flyatlas.org/probeset.cgi?name=1637357_at"/>
    <hyperlink ref="N97" r:id="rId659" display="http://flyatlas.org/probeset.cgi?name=1629179_at"/>
    <hyperlink ref="N270" r:id="rId660" display="http://flyatlas.org/probeset.cgi?name=1625374_at"/>
    <hyperlink ref="N248" r:id="rId661" display="http://flyatlas.org/probeset.cgi?name=1636395_at"/>
    <hyperlink ref="N649" r:id="rId662" display="http://flyatlas.org/probeset.cgi?name=1637538_s_at"/>
    <hyperlink ref="N367" r:id="rId663" display="http://flyatlas.org/probeset.cgi?name=1623438_at"/>
    <hyperlink ref="N54" r:id="rId664" display="http://flyatlas.org/probeset.cgi?name=1634466_at"/>
    <hyperlink ref="N673" r:id="rId665" display="http://flyatlas.org/probeset.cgi?name=1636611_at"/>
    <hyperlink ref="N619" r:id="rId666" display="http://flyatlas.org/probeset.cgi?name=1632972_at"/>
    <hyperlink ref="N538" r:id="rId667" display="http://flyatlas.org/probeset.cgi?name=1631213_at"/>
    <hyperlink ref="N279" r:id="rId668" display="http://flyatlas.org/probeset.cgi?name=1633224_at"/>
    <hyperlink ref="N726" r:id="rId669" display="http://flyatlas.org/probeset.cgi?name=1626271_at"/>
    <hyperlink ref="N320" r:id="rId670" display="http://flyatlas.org/probeset.cgi?name=1629789_at"/>
    <hyperlink ref="N428" r:id="rId671" display="http://flyatlas.org/probeset.cgi?name=1641048_a_at"/>
    <hyperlink ref="N495" r:id="rId672" display="http://flyatlas.org/probeset.cgi?name=1635525_at"/>
    <hyperlink ref="N509" r:id="rId673" display="http://flyatlas.org/probeset.cgi?name=1631148_at"/>
    <hyperlink ref="N466" r:id="rId674" display="http://flyatlas.org/probeset.cgi?name=1624578_at"/>
    <hyperlink ref="N393" r:id="rId675" display="http://flyatlas.org/probeset.cgi?name=1639397_at"/>
    <hyperlink ref="N431" r:id="rId676" display="http://flyatlas.org/probeset.cgi?name=1636490_at"/>
    <hyperlink ref="N437" r:id="rId677" display="http://flyatlas.org/probeset.cgi?name=1639884_at"/>
    <hyperlink ref="N498" r:id="rId678" display="http://flyatlas.org/probeset.cgi?name=1640085_at"/>
    <hyperlink ref="N497" r:id="rId679" display="http://flyatlas.org/probeset.cgi?name=1624316_at"/>
    <hyperlink ref="N551" r:id="rId680" display="http://flyatlas.org/probeset.cgi?name=1625075_at"/>
    <hyperlink ref="N530" r:id="rId681" display="http://flyatlas.org/probeset.cgi?name=1635203_at"/>
    <hyperlink ref="N418" r:id="rId682" display="http://flyatlas.org/probeset.cgi?name=1633206_at"/>
    <hyperlink ref="N378" r:id="rId683" display="http://flyatlas.org/probeset.cgi?name=1637385_a_at"/>
    <hyperlink ref="N333" r:id="rId684" display="http://flyatlas.org/probeset.cgi?name=1637764_at"/>
    <hyperlink ref="N288" r:id="rId685" display="http://flyatlas.org/probeset.cgi?name=1631220_at"/>
    <hyperlink ref="N59" r:id="rId686" display="http://flyatlas.org/probeset.cgi?name=1632432_at"/>
    <hyperlink ref="N209" r:id="rId687" display="http://flyatlas.org/probeset.cgi?name=1636278_at"/>
    <hyperlink ref="N289" r:id="rId688" display="http://flyatlas.org/probeset.cgi?name=1631220_at"/>
    <hyperlink ref="N60" r:id="rId689" display="http://flyatlas.org/probeset.cgi?name=1632432_at"/>
    <hyperlink ref="N210" r:id="rId690" display="http://flyatlas.org/probeset.cgi?name=1636278_at"/>
    <hyperlink ref="N703" r:id="rId691" display="http://flyatlas.org/probeset.cgi?name=1640257_at"/>
    <hyperlink ref="N508" r:id="rId692" display="http://flyatlas.org/probeset.cgi?name=1640407_at"/>
    <hyperlink ref="N716" r:id="rId693" display="http://flyatlas.org/probeset.cgi?name=1630269_s_at"/>
    <hyperlink ref="N686" r:id="rId694" display="http://flyatlas.org/probeset.cgi?name=1631516_s_at"/>
    <hyperlink ref="N693" r:id="rId695" display="http://flyatlas.org/probeset.cgi?name=1635070_at"/>
    <hyperlink ref="N379" r:id="rId696" display="http://flyatlas.org/probeset.cgi?name=1634224_at"/>
    <hyperlink ref="A748" r:id="rId697" display="http://www.nature.com/ng/journal/v39/n6/abs/ng2049.html"/>
    <hyperlink ref="N131" r:id="rId698" display="http://flyatlas.org/probeset.cgi?name=1632152_at"/>
  </hyperlinks>
  <pageMargins left="0.7" right="0.7" top="0.75" bottom="0.75" header="0.3" footer="0.3"/>
  <pageSetup paperSize="9" orientation="portrait"/>
  <legacyDrawing r:id="rId699"/>
  <tableParts count="1">
    <tablePart r:id="rId700"/>
  </tablePar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8"/>
  <sheetViews>
    <sheetView workbookViewId="0">
      <selection activeCell="C1" sqref="C1:E1"/>
    </sheetView>
  </sheetViews>
  <sheetFormatPr baseColWidth="10" defaultColWidth="8.83203125" defaultRowHeight="14" x14ac:dyDescent="0"/>
  <cols>
    <col min="1" max="1" width="14.5" bestFit="1" customWidth="1"/>
    <col min="2" max="2" width="62.83203125" customWidth="1"/>
    <col min="3" max="3" width="68.1640625" customWidth="1"/>
    <col min="4" max="4" width="35.83203125" customWidth="1"/>
    <col min="5" max="5" width="36.1640625" customWidth="1"/>
  </cols>
  <sheetData>
    <row r="1" spans="1:5">
      <c r="A1" t="s">
        <v>13237</v>
      </c>
      <c r="B1" t="s">
        <v>13193</v>
      </c>
      <c r="C1" t="s">
        <v>13238</v>
      </c>
      <c r="D1" t="s">
        <v>13239</v>
      </c>
      <c r="E1" t="s">
        <v>13240</v>
      </c>
    </row>
    <row r="2" spans="1:5">
      <c r="A2" t="s">
        <v>974</v>
      </c>
      <c r="B2" t="s">
        <v>976</v>
      </c>
      <c r="C2" t="s">
        <v>13242</v>
      </c>
      <c r="D2" t="s">
        <v>13437</v>
      </c>
      <c r="E2" t="s">
        <v>13530</v>
      </c>
    </row>
    <row r="3" spans="1:5">
      <c r="A3" t="s">
        <v>978</v>
      </c>
      <c r="B3" t="s">
        <v>9</v>
      </c>
      <c r="C3" t="s">
        <v>13270</v>
      </c>
      <c r="D3" t="s">
        <v>13438</v>
      </c>
      <c r="E3" t="s">
        <v>13531</v>
      </c>
    </row>
    <row r="4" spans="1:5">
      <c r="A4" t="s">
        <v>482</v>
      </c>
      <c r="B4" t="s">
        <v>484</v>
      </c>
      <c r="C4" t="s">
        <v>13243</v>
      </c>
      <c r="D4" t="s">
        <v>9</v>
      </c>
      <c r="E4" t="s">
        <v>13532</v>
      </c>
    </row>
    <row r="5" spans="1:5">
      <c r="A5" t="s">
        <v>573</v>
      </c>
      <c r="B5" t="s">
        <v>9</v>
      </c>
      <c r="C5" t="s">
        <v>13243</v>
      </c>
      <c r="D5" t="s">
        <v>9</v>
      </c>
      <c r="E5" t="s">
        <v>13533</v>
      </c>
    </row>
    <row r="6" spans="1:5">
      <c r="A6" t="s">
        <v>980</v>
      </c>
      <c r="B6" t="s">
        <v>982</v>
      </c>
      <c r="C6" t="s">
        <v>13244</v>
      </c>
      <c r="D6" t="s">
        <v>13439</v>
      </c>
      <c r="E6" t="s">
        <v>13534</v>
      </c>
    </row>
    <row r="7" spans="1:5">
      <c r="A7" t="s">
        <v>320</v>
      </c>
      <c r="B7" t="s">
        <v>9</v>
      </c>
      <c r="C7" t="s">
        <v>9</v>
      </c>
      <c r="D7" t="s">
        <v>9</v>
      </c>
      <c r="E7" t="s">
        <v>13535</v>
      </c>
    </row>
    <row r="8" spans="1:5">
      <c r="A8" t="s">
        <v>770</v>
      </c>
      <c r="B8" t="s">
        <v>772</v>
      </c>
      <c r="C8" t="s">
        <v>13243</v>
      </c>
      <c r="D8" t="s">
        <v>13440</v>
      </c>
      <c r="E8" t="s">
        <v>13536</v>
      </c>
    </row>
    <row r="9" spans="1:5">
      <c r="A9" t="s">
        <v>323</v>
      </c>
      <c r="B9" t="s">
        <v>9</v>
      </c>
      <c r="C9" t="s">
        <v>13245</v>
      </c>
      <c r="D9" t="s">
        <v>9</v>
      </c>
      <c r="E9" t="s">
        <v>13537</v>
      </c>
    </row>
    <row r="10" spans="1:5">
      <c r="A10" t="s">
        <v>232</v>
      </c>
      <c r="B10" t="s">
        <v>9</v>
      </c>
      <c r="C10" t="s">
        <v>13246</v>
      </c>
      <c r="D10" t="s">
        <v>9</v>
      </c>
      <c r="E10" t="s">
        <v>13538</v>
      </c>
    </row>
    <row r="11" spans="1:5">
      <c r="A11" t="s">
        <v>983</v>
      </c>
      <c r="B11" t="s">
        <v>9</v>
      </c>
      <c r="C11" t="s">
        <v>13243</v>
      </c>
      <c r="D11" t="s">
        <v>9</v>
      </c>
      <c r="E11" t="s">
        <v>13531</v>
      </c>
    </row>
    <row r="12" spans="1:5">
      <c r="A12" t="s">
        <v>774</v>
      </c>
      <c r="B12" t="s">
        <v>9</v>
      </c>
      <c r="C12" t="s">
        <v>13243</v>
      </c>
      <c r="D12" t="s">
        <v>9</v>
      </c>
      <c r="E12" t="s">
        <v>13539</v>
      </c>
    </row>
    <row r="13" spans="1:5">
      <c r="A13" t="s">
        <v>235</v>
      </c>
      <c r="B13" t="s">
        <v>13194</v>
      </c>
      <c r="C13" t="s">
        <v>9</v>
      </c>
      <c r="D13" t="s">
        <v>9</v>
      </c>
      <c r="E13" t="s">
        <v>13540</v>
      </c>
    </row>
    <row r="14" spans="1:5">
      <c r="A14" t="s">
        <v>238</v>
      </c>
      <c r="B14" t="s">
        <v>9</v>
      </c>
      <c r="C14" t="s">
        <v>9</v>
      </c>
      <c r="D14" t="s">
        <v>9</v>
      </c>
      <c r="E14" t="s">
        <v>13538</v>
      </c>
    </row>
    <row r="15" spans="1:5">
      <c r="A15" t="s">
        <v>413</v>
      </c>
      <c r="B15" t="s">
        <v>9</v>
      </c>
      <c r="C15" t="s">
        <v>13247</v>
      </c>
      <c r="D15" t="s">
        <v>9</v>
      </c>
      <c r="E15" t="s">
        <v>13541</v>
      </c>
    </row>
    <row r="16" spans="1:5">
      <c r="A16" t="s">
        <v>985</v>
      </c>
      <c r="B16" t="s">
        <v>9</v>
      </c>
      <c r="C16" t="s">
        <v>13243</v>
      </c>
      <c r="D16" t="s">
        <v>9</v>
      </c>
      <c r="E16" t="s">
        <v>13531</v>
      </c>
    </row>
    <row r="17" spans="1:5">
      <c r="A17" t="s">
        <v>987</v>
      </c>
      <c r="B17" t="s">
        <v>9</v>
      </c>
      <c r="C17" t="s">
        <v>13243</v>
      </c>
      <c r="D17" t="s">
        <v>9</v>
      </c>
      <c r="E17" t="s">
        <v>13531</v>
      </c>
    </row>
    <row r="18" spans="1:5">
      <c r="A18" t="s">
        <v>989</v>
      </c>
      <c r="B18" t="s">
        <v>9</v>
      </c>
      <c r="C18" t="s">
        <v>13243</v>
      </c>
      <c r="D18" t="s">
        <v>9</v>
      </c>
      <c r="E18" t="s">
        <v>13531</v>
      </c>
    </row>
    <row r="19" spans="1:5">
      <c r="A19" t="s">
        <v>991</v>
      </c>
      <c r="B19" t="s">
        <v>993</v>
      </c>
      <c r="C19" t="s">
        <v>13243</v>
      </c>
      <c r="D19" t="s">
        <v>9</v>
      </c>
      <c r="E19" t="s">
        <v>13531</v>
      </c>
    </row>
    <row r="20" spans="1:5">
      <c r="A20" t="s">
        <v>994</v>
      </c>
      <c r="B20" t="s">
        <v>9</v>
      </c>
      <c r="C20" t="s">
        <v>13243</v>
      </c>
      <c r="D20" t="s">
        <v>9</v>
      </c>
      <c r="E20" t="s">
        <v>13542</v>
      </c>
    </row>
    <row r="21" spans="1:5">
      <c r="A21" t="s">
        <v>48</v>
      </c>
      <c r="B21" t="s">
        <v>50</v>
      </c>
      <c r="C21" t="s">
        <v>13248</v>
      </c>
      <c r="D21" t="s">
        <v>13438</v>
      </c>
      <c r="E21" t="s">
        <v>13543</v>
      </c>
    </row>
    <row r="22" spans="1:5">
      <c r="A22" t="s">
        <v>486</v>
      </c>
      <c r="B22" t="s">
        <v>9</v>
      </c>
      <c r="C22" t="s">
        <v>13249</v>
      </c>
      <c r="D22" t="s">
        <v>9</v>
      </c>
      <c r="E22" t="s">
        <v>13544</v>
      </c>
    </row>
    <row r="23" spans="1:5">
      <c r="A23" t="s">
        <v>996</v>
      </c>
      <c r="B23" t="s">
        <v>13195</v>
      </c>
      <c r="C23" t="s">
        <v>13250</v>
      </c>
      <c r="D23" t="s">
        <v>13438</v>
      </c>
      <c r="E23" t="s">
        <v>13545</v>
      </c>
    </row>
    <row r="24" spans="1:5">
      <c r="A24" t="s">
        <v>998</v>
      </c>
      <c r="B24" t="s">
        <v>9</v>
      </c>
      <c r="C24" t="s">
        <v>13270</v>
      </c>
      <c r="D24" t="s">
        <v>13438</v>
      </c>
      <c r="E24" t="s">
        <v>13545</v>
      </c>
    </row>
    <row r="25" spans="1:5">
      <c r="A25" t="s">
        <v>776</v>
      </c>
      <c r="B25" t="s">
        <v>9</v>
      </c>
      <c r="C25" t="s">
        <v>13243</v>
      </c>
      <c r="D25" t="s">
        <v>9</v>
      </c>
      <c r="E25" t="s">
        <v>13546</v>
      </c>
    </row>
    <row r="26" spans="1:5">
      <c r="A26" t="s">
        <v>778</v>
      </c>
      <c r="B26" t="s">
        <v>780</v>
      </c>
      <c r="C26" t="s">
        <v>13251</v>
      </c>
      <c r="D26" t="s">
        <v>13441</v>
      </c>
      <c r="E26" t="s">
        <v>13547</v>
      </c>
    </row>
    <row r="27" spans="1:5">
      <c r="A27" t="s">
        <v>781</v>
      </c>
      <c r="B27" t="s">
        <v>9</v>
      </c>
      <c r="C27" t="s">
        <v>13252</v>
      </c>
      <c r="D27" t="s">
        <v>13442</v>
      </c>
      <c r="E27" t="s">
        <v>13548</v>
      </c>
    </row>
    <row r="28" spans="1:5">
      <c r="A28" t="s">
        <v>1000</v>
      </c>
      <c r="B28" t="s">
        <v>9</v>
      </c>
      <c r="C28" t="s">
        <v>13243</v>
      </c>
      <c r="D28" t="s">
        <v>9</v>
      </c>
      <c r="E28" t="s">
        <v>13531</v>
      </c>
    </row>
    <row r="29" spans="1:5">
      <c r="A29" t="s">
        <v>325</v>
      </c>
      <c r="B29" t="s">
        <v>9</v>
      </c>
      <c r="C29" t="s">
        <v>13253</v>
      </c>
      <c r="D29" t="s">
        <v>9</v>
      </c>
      <c r="E29" t="s">
        <v>13549</v>
      </c>
    </row>
    <row r="30" spans="1:5">
      <c r="A30" t="s">
        <v>1002</v>
      </c>
      <c r="B30" t="s">
        <v>9</v>
      </c>
      <c r="C30" t="s">
        <v>13431</v>
      </c>
      <c r="D30" t="s">
        <v>9</v>
      </c>
      <c r="E30" t="s">
        <v>13531</v>
      </c>
    </row>
    <row r="31" spans="1:5">
      <c r="A31" t="s">
        <v>1004</v>
      </c>
      <c r="B31" t="s">
        <v>1006</v>
      </c>
      <c r="C31" t="s">
        <v>13432</v>
      </c>
      <c r="D31" t="s">
        <v>13443</v>
      </c>
      <c r="E31" t="s">
        <v>13550</v>
      </c>
    </row>
    <row r="32" spans="1:5">
      <c r="A32" t="s">
        <v>1004</v>
      </c>
      <c r="B32" t="s">
        <v>1006</v>
      </c>
      <c r="C32" t="s">
        <v>13432</v>
      </c>
      <c r="D32" t="s">
        <v>13443</v>
      </c>
      <c r="E32" t="s">
        <v>13550</v>
      </c>
    </row>
    <row r="33" spans="1:5">
      <c r="A33" t="s">
        <v>240</v>
      </c>
      <c r="B33" t="s">
        <v>13196</v>
      </c>
      <c r="C33" t="s">
        <v>9</v>
      </c>
      <c r="D33" t="s">
        <v>9</v>
      </c>
      <c r="E33" t="s">
        <v>13540</v>
      </c>
    </row>
    <row r="34" spans="1:5">
      <c r="A34" t="s">
        <v>1007</v>
      </c>
      <c r="B34" t="s">
        <v>1009</v>
      </c>
      <c r="C34" t="s">
        <v>13254</v>
      </c>
      <c r="D34" t="s">
        <v>13444</v>
      </c>
      <c r="E34" t="s">
        <v>13551</v>
      </c>
    </row>
    <row r="35" spans="1:5">
      <c r="A35" t="s">
        <v>243</v>
      </c>
      <c r="B35" t="s">
        <v>13197</v>
      </c>
      <c r="C35" t="s">
        <v>9</v>
      </c>
      <c r="D35" t="s">
        <v>9</v>
      </c>
      <c r="E35" t="s">
        <v>13552</v>
      </c>
    </row>
    <row r="36" spans="1:5">
      <c r="A36" t="s">
        <v>688</v>
      </c>
      <c r="B36" t="s">
        <v>13198</v>
      </c>
      <c r="C36" t="s">
        <v>13255</v>
      </c>
      <c r="D36" t="s">
        <v>9</v>
      </c>
      <c r="E36" t="s">
        <v>13553</v>
      </c>
    </row>
    <row r="37" spans="1:5">
      <c r="A37" t="s">
        <v>1010</v>
      </c>
      <c r="B37" t="s">
        <v>1012</v>
      </c>
      <c r="C37" t="s">
        <v>13256</v>
      </c>
      <c r="D37" t="s">
        <v>9</v>
      </c>
      <c r="E37" t="s">
        <v>13554</v>
      </c>
    </row>
    <row r="38" spans="1:5">
      <c r="A38" t="s">
        <v>327</v>
      </c>
      <c r="B38" t="s">
        <v>9</v>
      </c>
      <c r="C38" t="s">
        <v>13247</v>
      </c>
      <c r="D38" t="s">
        <v>9</v>
      </c>
      <c r="E38" t="s">
        <v>13555</v>
      </c>
    </row>
    <row r="39" spans="1:5">
      <c r="A39" t="s">
        <v>1013</v>
      </c>
      <c r="B39" t="s">
        <v>9</v>
      </c>
      <c r="C39" t="s">
        <v>13270</v>
      </c>
      <c r="D39" t="s">
        <v>13438</v>
      </c>
      <c r="E39" t="s">
        <v>13531</v>
      </c>
    </row>
    <row r="40" spans="1:5">
      <c r="A40" t="s">
        <v>416</v>
      </c>
      <c r="B40" t="s">
        <v>13199</v>
      </c>
      <c r="C40" t="s">
        <v>13257</v>
      </c>
      <c r="D40" t="s">
        <v>13445</v>
      </c>
      <c r="E40" t="s">
        <v>13541</v>
      </c>
    </row>
    <row r="41" spans="1:5">
      <c r="A41" t="s">
        <v>1014</v>
      </c>
      <c r="B41" t="s">
        <v>1016</v>
      </c>
      <c r="C41" t="s">
        <v>13258</v>
      </c>
      <c r="D41" t="s">
        <v>13438</v>
      </c>
      <c r="E41" t="s">
        <v>13531</v>
      </c>
    </row>
    <row r="42" spans="1:5">
      <c r="A42" t="s">
        <v>246</v>
      </c>
      <c r="B42" t="s">
        <v>13200</v>
      </c>
      <c r="C42" t="s">
        <v>9</v>
      </c>
      <c r="D42" t="s">
        <v>9</v>
      </c>
      <c r="E42" t="s">
        <v>13540</v>
      </c>
    </row>
    <row r="43" spans="1:5">
      <c r="A43" t="s">
        <v>249</v>
      </c>
      <c r="B43" t="s">
        <v>13201</v>
      </c>
      <c r="C43" t="s">
        <v>13259</v>
      </c>
      <c r="D43" t="s">
        <v>13446</v>
      </c>
      <c r="E43" t="s">
        <v>13552</v>
      </c>
    </row>
    <row r="44" spans="1:5">
      <c r="A44" t="s">
        <v>329</v>
      </c>
      <c r="B44" t="s">
        <v>331</v>
      </c>
      <c r="C44" t="s">
        <v>13260</v>
      </c>
      <c r="D44" t="s">
        <v>9</v>
      </c>
      <c r="E44" t="s">
        <v>13556</v>
      </c>
    </row>
    <row r="45" spans="1:5">
      <c r="A45" t="s">
        <v>150</v>
      </c>
      <c r="B45" t="s">
        <v>9</v>
      </c>
      <c r="C45" t="s">
        <v>13261</v>
      </c>
      <c r="D45" t="s">
        <v>9</v>
      </c>
      <c r="E45" t="s">
        <v>13557</v>
      </c>
    </row>
    <row r="46" spans="1:5">
      <c r="A46" t="s">
        <v>4757</v>
      </c>
      <c r="B46" t="s">
        <v>9</v>
      </c>
      <c r="C46" t="s">
        <v>13262</v>
      </c>
      <c r="D46" t="s">
        <v>13447</v>
      </c>
      <c r="E46" t="s">
        <v>13558</v>
      </c>
    </row>
    <row r="47" spans="1:5">
      <c r="A47" t="s">
        <v>4757</v>
      </c>
      <c r="B47" t="s">
        <v>9</v>
      </c>
      <c r="C47" t="s">
        <v>13262</v>
      </c>
      <c r="D47" t="s">
        <v>13447</v>
      </c>
      <c r="E47" t="s">
        <v>13558</v>
      </c>
    </row>
    <row r="48" spans="1:5">
      <c r="A48" t="s">
        <v>4757</v>
      </c>
      <c r="B48" t="s">
        <v>9</v>
      </c>
      <c r="C48" t="s">
        <v>13262</v>
      </c>
      <c r="D48" t="s">
        <v>13447</v>
      </c>
      <c r="E48" t="s">
        <v>13558</v>
      </c>
    </row>
    <row r="49" spans="1:5">
      <c r="A49" t="s">
        <v>4757</v>
      </c>
      <c r="B49" t="s">
        <v>9</v>
      </c>
      <c r="C49" t="s">
        <v>13262</v>
      </c>
      <c r="D49" t="s">
        <v>13447</v>
      </c>
      <c r="E49" t="s">
        <v>13558</v>
      </c>
    </row>
    <row r="50" spans="1:5">
      <c r="A50" t="s">
        <v>4757</v>
      </c>
      <c r="B50" t="s">
        <v>9</v>
      </c>
      <c r="C50" t="s">
        <v>13262</v>
      </c>
      <c r="D50" t="s">
        <v>13447</v>
      </c>
      <c r="E50" t="s">
        <v>13558</v>
      </c>
    </row>
    <row r="51" spans="1:5">
      <c r="A51" t="s">
        <v>4757</v>
      </c>
      <c r="B51" t="s">
        <v>9</v>
      </c>
      <c r="C51" t="s">
        <v>13262</v>
      </c>
      <c r="D51" t="s">
        <v>13447</v>
      </c>
      <c r="E51" t="s">
        <v>13558</v>
      </c>
    </row>
    <row r="52" spans="1:5">
      <c r="A52" t="s">
        <v>1017</v>
      </c>
      <c r="B52" t="s">
        <v>9</v>
      </c>
      <c r="C52" t="s">
        <v>13243</v>
      </c>
      <c r="D52" t="s">
        <v>9</v>
      </c>
      <c r="E52" t="s">
        <v>13531</v>
      </c>
    </row>
    <row r="53" spans="1:5">
      <c r="A53" t="s">
        <v>252</v>
      </c>
      <c r="B53" t="s">
        <v>13202</v>
      </c>
      <c r="C53" t="s">
        <v>9</v>
      </c>
      <c r="D53" t="s">
        <v>9</v>
      </c>
      <c r="E53" t="s">
        <v>13540</v>
      </c>
    </row>
    <row r="54" spans="1:5">
      <c r="A54" t="s">
        <v>255</v>
      </c>
      <c r="B54" t="s">
        <v>13203</v>
      </c>
      <c r="C54" t="s">
        <v>9</v>
      </c>
      <c r="D54" t="s">
        <v>9</v>
      </c>
      <c r="E54" t="s">
        <v>13559</v>
      </c>
    </row>
    <row r="55" spans="1:5">
      <c r="A55" t="s">
        <v>258</v>
      </c>
      <c r="B55" t="s">
        <v>13204</v>
      </c>
      <c r="C55" t="s">
        <v>13263</v>
      </c>
      <c r="D55" t="s">
        <v>9</v>
      </c>
      <c r="E55" t="s">
        <v>13540</v>
      </c>
    </row>
    <row r="56" spans="1:5">
      <c r="A56" t="s">
        <v>1019</v>
      </c>
      <c r="B56" t="s">
        <v>9</v>
      </c>
      <c r="C56" t="s">
        <v>13433</v>
      </c>
      <c r="D56" t="s">
        <v>13439</v>
      </c>
      <c r="E56" t="s">
        <v>13531</v>
      </c>
    </row>
    <row r="57" spans="1:5">
      <c r="A57" t="s">
        <v>418</v>
      </c>
      <c r="B57" t="s">
        <v>9</v>
      </c>
      <c r="C57" t="s">
        <v>9</v>
      </c>
      <c r="D57" t="s">
        <v>9</v>
      </c>
      <c r="E57" t="s">
        <v>13541</v>
      </c>
    </row>
    <row r="58" spans="1:5">
      <c r="A58" t="s">
        <v>1020</v>
      </c>
      <c r="B58" t="s">
        <v>1022</v>
      </c>
      <c r="C58" t="s">
        <v>13264</v>
      </c>
      <c r="D58" t="s">
        <v>13448</v>
      </c>
      <c r="E58" t="s">
        <v>13560</v>
      </c>
    </row>
    <row r="59" spans="1:5">
      <c r="A59" t="s">
        <v>1020</v>
      </c>
      <c r="B59" t="s">
        <v>1022</v>
      </c>
      <c r="C59" t="s">
        <v>13264</v>
      </c>
      <c r="D59" t="s">
        <v>13448</v>
      </c>
      <c r="E59" t="s">
        <v>13560</v>
      </c>
    </row>
    <row r="60" spans="1:5">
      <c r="A60" t="s">
        <v>691</v>
      </c>
      <c r="B60" t="s">
        <v>9</v>
      </c>
      <c r="C60" t="s">
        <v>13243</v>
      </c>
      <c r="D60" t="s">
        <v>9</v>
      </c>
      <c r="E60" t="s">
        <v>13561</v>
      </c>
    </row>
    <row r="61" spans="1:5">
      <c r="A61" t="s">
        <v>576</v>
      </c>
      <c r="B61" t="s">
        <v>9</v>
      </c>
      <c r="C61" t="s">
        <v>9</v>
      </c>
      <c r="D61" t="s">
        <v>9</v>
      </c>
      <c r="E61" t="s">
        <v>9</v>
      </c>
    </row>
    <row r="62" spans="1:5">
      <c r="A62" t="s">
        <v>1023</v>
      </c>
      <c r="B62" t="s">
        <v>9</v>
      </c>
      <c r="C62" t="s">
        <v>13265</v>
      </c>
      <c r="D62" t="s">
        <v>9</v>
      </c>
      <c r="E62" t="s">
        <v>13531</v>
      </c>
    </row>
    <row r="63" spans="1:5">
      <c r="A63" t="s">
        <v>420</v>
      </c>
      <c r="B63" t="s">
        <v>9</v>
      </c>
      <c r="C63" t="s">
        <v>13266</v>
      </c>
      <c r="D63" t="s">
        <v>13449</v>
      </c>
      <c r="E63" t="s">
        <v>13562</v>
      </c>
    </row>
    <row r="64" spans="1:5">
      <c r="A64" t="s">
        <v>422</v>
      </c>
      <c r="B64" t="s">
        <v>9</v>
      </c>
      <c r="C64" t="s">
        <v>13247</v>
      </c>
      <c r="D64" t="s">
        <v>9</v>
      </c>
      <c r="E64" t="s">
        <v>13541</v>
      </c>
    </row>
    <row r="65" spans="1:5">
      <c r="A65" t="s">
        <v>424</v>
      </c>
      <c r="B65" t="s">
        <v>9</v>
      </c>
      <c r="C65" t="s">
        <v>13267</v>
      </c>
      <c r="D65" t="s">
        <v>13438</v>
      </c>
      <c r="E65" t="s">
        <v>13541</v>
      </c>
    </row>
    <row r="66" spans="1:5">
      <c r="A66" t="s">
        <v>332</v>
      </c>
      <c r="B66" t="s">
        <v>9</v>
      </c>
      <c r="C66" t="s">
        <v>13268</v>
      </c>
      <c r="D66" t="s">
        <v>9</v>
      </c>
      <c r="E66" t="s">
        <v>13563</v>
      </c>
    </row>
    <row r="67" spans="1:5">
      <c r="A67" t="s">
        <v>619</v>
      </c>
      <c r="B67" t="s">
        <v>9</v>
      </c>
      <c r="C67" t="s">
        <v>13243</v>
      </c>
      <c r="D67" t="s">
        <v>9</v>
      </c>
      <c r="E67" t="s">
        <v>13564</v>
      </c>
    </row>
    <row r="68" spans="1:5">
      <c r="A68" t="s">
        <v>152</v>
      </c>
      <c r="B68" t="s">
        <v>154</v>
      </c>
      <c r="C68" t="s">
        <v>13269</v>
      </c>
      <c r="D68" t="s">
        <v>9</v>
      </c>
      <c r="E68" t="s">
        <v>13565</v>
      </c>
    </row>
    <row r="69" spans="1:5">
      <c r="A69" t="s">
        <v>1025</v>
      </c>
      <c r="B69" t="s">
        <v>9</v>
      </c>
      <c r="C69" t="s">
        <v>13270</v>
      </c>
      <c r="D69" t="s">
        <v>13438</v>
      </c>
      <c r="E69" t="s">
        <v>13531</v>
      </c>
    </row>
    <row r="70" spans="1:5">
      <c r="A70" t="s">
        <v>1027</v>
      </c>
      <c r="B70" t="s">
        <v>9</v>
      </c>
      <c r="C70" t="s">
        <v>13243</v>
      </c>
      <c r="D70" t="s">
        <v>9</v>
      </c>
      <c r="E70" t="s">
        <v>13531</v>
      </c>
    </row>
    <row r="71" spans="1:5">
      <c r="A71" t="s">
        <v>107</v>
      </c>
      <c r="B71" t="s">
        <v>109</v>
      </c>
      <c r="C71" t="s">
        <v>13271</v>
      </c>
      <c r="D71" t="s">
        <v>9</v>
      </c>
      <c r="E71" t="s">
        <v>13566</v>
      </c>
    </row>
    <row r="72" spans="1:5">
      <c r="A72" t="s">
        <v>1029</v>
      </c>
      <c r="B72" t="s">
        <v>9</v>
      </c>
      <c r="C72" t="s">
        <v>13243</v>
      </c>
      <c r="D72" t="s">
        <v>9</v>
      </c>
      <c r="E72" t="s">
        <v>13531</v>
      </c>
    </row>
    <row r="73" spans="1:5">
      <c r="A73" t="s">
        <v>783</v>
      </c>
      <c r="B73" t="s">
        <v>9</v>
      </c>
      <c r="C73" t="s">
        <v>13243</v>
      </c>
      <c r="D73" t="s">
        <v>9</v>
      </c>
      <c r="E73" t="s">
        <v>13558</v>
      </c>
    </row>
    <row r="74" spans="1:5">
      <c r="A74" t="s">
        <v>155</v>
      </c>
      <c r="B74" t="s">
        <v>157</v>
      </c>
      <c r="C74" t="s">
        <v>13269</v>
      </c>
      <c r="D74" t="s">
        <v>9</v>
      </c>
      <c r="E74" t="s">
        <v>13565</v>
      </c>
    </row>
    <row r="75" spans="1:5">
      <c r="A75" t="s">
        <v>158</v>
      </c>
      <c r="B75" t="s">
        <v>160</v>
      </c>
      <c r="C75" t="s">
        <v>13269</v>
      </c>
      <c r="D75" t="s">
        <v>9</v>
      </c>
      <c r="E75" t="s">
        <v>13565</v>
      </c>
    </row>
    <row r="76" spans="1:5">
      <c r="A76" t="s">
        <v>4760</v>
      </c>
      <c r="B76" t="s">
        <v>13205</v>
      </c>
      <c r="C76" t="s">
        <v>13243</v>
      </c>
      <c r="D76" t="s">
        <v>9</v>
      </c>
      <c r="E76" t="s">
        <v>13531</v>
      </c>
    </row>
    <row r="77" spans="1:5">
      <c r="A77" t="s">
        <v>1031</v>
      </c>
      <c r="B77" t="s">
        <v>9</v>
      </c>
      <c r="C77" t="s">
        <v>13243</v>
      </c>
      <c r="D77" t="s">
        <v>9</v>
      </c>
      <c r="E77" t="s">
        <v>13531</v>
      </c>
    </row>
    <row r="78" spans="1:5">
      <c r="A78" t="s">
        <v>577</v>
      </c>
      <c r="B78" t="s">
        <v>579</v>
      </c>
      <c r="C78" t="s">
        <v>13272</v>
      </c>
      <c r="D78" t="s">
        <v>13450</v>
      </c>
      <c r="E78" t="s">
        <v>13567</v>
      </c>
    </row>
    <row r="79" spans="1:5">
      <c r="A79" t="s">
        <v>1033</v>
      </c>
      <c r="B79" t="s">
        <v>9</v>
      </c>
      <c r="C79" t="s">
        <v>13243</v>
      </c>
      <c r="D79" t="s">
        <v>9</v>
      </c>
      <c r="E79" t="s">
        <v>13531</v>
      </c>
    </row>
    <row r="80" spans="1:5">
      <c r="A80" t="s">
        <v>1035</v>
      </c>
      <c r="B80" t="s">
        <v>9</v>
      </c>
      <c r="C80" t="s">
        <v>13243</v>
      </c>
      <c r="D80" t="s">
        <v>9</v>
      </c>
      <c r="E80" t="s">
        <v>13531</v>
      </c>
    </row>
    <row r="81" spans="1:5">
      <c r="A81" t="s">
        <v>1037</v>
      </c>
      <c r="B81" t="s">
        <v>9</v>
      </c>
      <c r="C81" t="s">
        <v>13243</v>
      </c>
      <c r="D81" t="s">
        <v>9</v>
      </c>
      <c r="E81" t="s">
        <v>13531</v>
      </c>
    </row>
    <row r="82" spans="1:5">
      <c r="A82" t="s">
        <v>785</v>
      </c>
      <c r="B82" t="s">
        <v>9</v>
      </c>
      <c r="C82" t="s">
        <v>13270</v>
      </c>
      <c r="D82" t="s">
        <v>13449</v>
      </c>
      <c r="E82" t="s">
        <v>13568</v>
      </c>
    </row>
    <row r="83" spans="1:5">
      <c r="A83" t="s">
        <v>787</v>
      </c>
      <c r="B83" t="s">
        <v>9</v>
      </c>
      <c r="C83" t="s">
        <v>13243</v>
      </c>
      <c r="D83" t="s">
        <v>9</v>
      </c>
      <c r="E83" t="s">
        <v>13539</v>
      </c>
    </row>
    <row r="84" spans="1:5">
      <c r="A84" t="s">
        <v>188</v>
      </c>
      <c r="B84" t="s">
        <v>13206</v>
      </c>
      <c r="C84" t="s">
        <v>13273</v>
      </c>
      <c r="D84" t="s">
        <v>13440</v>
      </c>
      <c r="E84" t="s">
        <v>13569</v>
      </c>
    </row>
    <row r="85" spans="1:5">
      <c r="A85" t="s">
        <v>111</v>
      </c>
      <c r="B85" t="s">
        <v>113</v>
      </c>
      <c r="C85" t="s">
        <v>13271</v>
      </c>
      <c r="D85" t="s">
        <v>13451</v>
      </c>
      <c r="E85" t="s">
        <v>13570</v>
      </c>
    </row>
    <row r="86" spans="1:5">
      <c r="A86" t="s">
        <v>1039</v>
      </c>
      <c r="B86" t="s">
        <v>9</v>
      </c>
      <c r="C86" t="s">
        <v>13243</v>
      </c>
      <c r="D86" t="s">
        <v>9</v>
      </c>
      <c r="E86" t="s">
        <v>13531</v>
      </c>
    </row>
    <row r="87" spans="1:5">
      <c r="A87" t="s">
        <v>1041</v>
      </c>
      <c r="B87" t="s">
        <v>9</v>
      </c>
      <c r="C87" t="s">
        <v>13243</v>
      </c>
      <c r="D87" t="s">
        <v>9</v>
      </c>
      <c r="E87" t="s">
        <v>13531</v>
      </c>
    </row>
    <row r="88" spans="1:5">
      <c r="A88" t="s">
        <v>488</v>
      </c>
      <c r="B88" t="s">
        <v>9</v>
      </c>
      <c r="C88" t="s">
        <v>13243</v>
      </c>
      <c r="D88" t="s">
        <v>9</v>
      </c>
      <c r="E88" t="s">
        <v>13571</v>
      </c>
    </row>
    <row r="89" spans="1:5">
      <c r="A89" t="s">
        <v>490</v>
      </c>
      <c r="B89" t="s">
        <v>492</v>
      </c>
      <c r="C89" t="s">
        <v>13274</v>
      </c>
      <c r="D89" t="s">
        <v>9</v>
      </c>
      <c r="E89" t="s">
        <v>13572</v>
      </c>
    </row>
    <row r="90" spans="1:5">
      <c r="A90" t="s">
        <v>334</v>
      </c>
      <c r="B90" t="s">
        <v>9</v>
      </c>
      <c r="C90" t="s">
        <v>13275</v>
      </c>
      <c r="D90" t="s">
        <v>9</v>
      </c>
      <c r="E90" t="s">
        <v>13573</v>
      </c>
    </row>
    <row r="91" spans="1:5">
      <c r="A91" t="s">
        <v>335</v>
      </c>
      <c r="B91" t="s">
        <v>337</v>
      </c>
      <c r="C91" t="s">
        <v>13276</v>
      </c>
      <c r="D91" t="s">
        <v>13452</v>
      </c>
      <c r="E91" t="s">
        <v>13574</v>
      </c>
    </row>
    <row r="92" spans="1:5">
      <c r="A92" t="s">
        <v>1043</v>
      </c>
      <c r="B92" t="s">
        <v>9</v>
      </c>
      <c r="C92" t="s">
        <v>13243</v>
      </c>
      <c r="D92" t="s">
        <v>9</v>
      </c>
      <c r="E92" t="s">
        <v>13531</v>
      </c>
    </row>
    <row r="93" spans="1:5">
      <c r="A93" t="s">
        <v>1045</v>
      </c>
      <c r="B93" t="s">
        <v>1047</v>
      </c>
      <c r="C93" t="s">
        <v>13277</v>
      </c>
      <c r="D93" t="s">
        <v>13453</v>
      </c>
      <c r="E93" t="s">
        <v>13575</v>
      </c>
    </row>
    <row r="94" spans="1:5">
      <c r="A94" t="s">
        <v>1048</v>
      </c>
      <c r="B94" t="s">
        <v>9</v>
      </c>
      <c r="C94" t="s">
        <v>13243</v>
      </c>
      <c r="D94" t="s">
        <v>9</v>
      </c>
      <c r="E94" t="s">
        <v>13531</v>
      </c>
    </row>
    <row r="95" spans="1:5">
      <c r="A95" t="s">
        <v>1050</v>
      </c>
      <c r="B95" t="s">
        <v>13207</v>
      </c>
      <c r="C95" t="s">
        <v>13243</v>
      </c>
      <c r="D95" t="s">
        <v>9</v>
      </c>
      <c r="E95" t="s">
        <v>13531</v>
      </c>
    </row>
    <row r="96" spans="1:5">
      <c r="A96" t="s">
        <v>1053</v>
      </c>
      <c r="B96" t="s">
        <v>13208</v>
      </c>
      <c r="C96" t="s">
        <v>13243</v>
      </c>
      <c r="D96" t="s">
        <v>13439</v>
      </c>
      <c r="E96" t="s">
        <v>13531</v>
      </c>
    </row>
    <row r="97" spans="1:5">
      <c r="A97" t="s">
        <v>1053</v>
      </c>
      <c r="B97" t="s">
        <v>13208</v>
      </c>
      <c r="C97" t="s">
        <v>13243</v>
      </c>
      <c r="D97" t="s">
        <v>13439</v>
      </c>
      <c r="E97" t="s">
        <v>13531</v>
      </c>
    </row>
    <row r="98" spans="1:5">
      <c r="A98" t="s">
        <v>622</v>
      </c>
      <c r="B98" t="s">
        <v>9</v>
      </c>
      <c r="C98" t="s">
        <v>13243</v>
      </c>
      <c r="D98" t="s">
        <v>9</v>
      </c>
      <c r="E98" t="s">
        <v>13576</v>
      </c>
    </row>
    <row r="99" spans="1:5">
      <c r="A99" t="s">
        <v>1056</v>
      </c>
      <c r="B99" t="s">
        <v>13209</v>
      </c>
      <c r="C99" t="s">
        <v>13243</v>
      </c>
      <c r="D99" t="s">
        <v>13439</v>
      </c>
      <c r="E99" t="s">
        <v>13531</v>
      </c>
    </row>
    <row r="100" spans="1:5">
      <c r="A100" t="s">
        <v>1059</v>
      </c>
      <c r="B100" t="s">
        <v>13210</v>
      </c>
      <c r="C100" t="s">
        <v>13243</v>
      </c>
      <c r="D100" t="s">
        <v>13439</v>
      </c>
      <c r="E100" t="s">
        <v>13550</v>
      </c>
    </row>
    <row r="101" spans="1:5">
      <c r="A101" t="s">
        <v>1062</v>
      </c>
      <c r="B101" t="s">
        <v>13211</v>
      </c>
      <c r="C101" t="s">
        <v>13243</v>
      </c>
      <c r="D101" t="s">
        <v>13439</v>
      </c>
      <c r="E101" t="s">
        <v>13531</v>
      </c>
    </row>
    <row r="102" spans="1:5">
      <c r="A102" t="s">
        <v>1065</v>
      </c>
      <c r="B102" t="s">
        <v>13212</v>
      </c>
      <c r="C102" t="s">
        <v>13243</v>
      </c>
      <c r="D102" t="s">
        <v>9</v>
      </c>
      <c r="E102" t="s">
        <v>13531</v>
      </c>
    </row>
    <row r="103" spans="1:5">
      <c r="A103" t="s">
        <v>1067</v>
      </c>
      <c r="B103" t="s">
        <v>9</v>
      </c>
      <c r="C103" t="s">
        <v>13243</v>
      </c>
      <c r="D103" t="s">
        <v>9</v>
      </c>
      <c r="E103" t="s">
        <v>13530</v>
      </c>
    </row>
    <row r="104" spans="1:5">
      <c r="A104" t="s">
        <v>261</v>
      </c>
      <c r="B104" t="s">
        <v>13213</v>
      </c>
      <c r="C104" t="s">
        <v>9</v>
      </c>
      <c r="D104" t="s">
        <v>9</v>
      </c>
      <c r="E104" t="s">
        <v>13540</v>
      </c>
    </row>
    <row r="105" spans="1:5">
      <c r="A105" t="s">
        <v>191</v>
      </c>
      <c r="B105" t="s">
        <v>9</v>
      </c>
      <c r="C105" t="s">
        <v>13271</v>
      </c>
      <c r="D105" t="s">
        <v>9</v>
      </c>
      <c r="E105" t="s">
        <v>13577</v>
      </c>
    </row>
    <row r="106" spans="1:5">
      <c r="A106" t="s">
        <v>264</v>
      </c>
      <c r="B106" t="s">
        <v>9</v>
      </c>
      <c r="C106" t="s">
        <v>9</v>
      </c>
      <c r="D106" t="s">
        <v>9</v>
      </c>
      <c r="E106" t="s">
        <v>13538</v>
      </c>
    </row>
    <row r="107" spans="1:5">
      <c r="A107" t="s">
        <v>1069</v>
      </c>
      <c r="B107" t="s">
        <v>9</v>
      </c>
      <c r="C107" t="s">
        <v>13243</v>
      </c>
      <c r="D107" t="s">
        <v>9</v>
      </c>
      <c r="E107" t="s">
        <v>13531</v>
      </c>
    </row>
    <row r="108" spans="1:5">
      <c r="A108" t="s">
        <v>1071</v>
      </c>
      <c r="B108" t="s">
        <v>9</v>
      </c>
      <c r="C108" t="s">
        <v>13243</v>
      </c>
      <c r="D108" t="s">
        <v>9</v>
      </c>
      <c r="E108" t="s">
        <v>13531</v>
      </c>
    </row>
    <row r="109" spans="1:5">
      <c r="A109" t="s">
        <v>1073</v>
      </c>
      <c r="B109" t="s">
        <v>9</v>
      </c>
      <c r="C109" t="s">
        <v>13243</v>
      </c>
      <c r="D109" t="s">
        <v>9</v>
      </c>
      <c r="E109" t="s">
        <v>13531</v>
      </c>
    </row>
    <row r="110" spans="1:5">
      <c r="A110" t="s">
        <v>580</v>
      </c>
      <c r="B110" t="s">
        <v>582</v>
      </c>
      <c r="C110" t="s">
        <v>13243</v>
      </c>
      <c r="D110" t="s">
        <v>9</v>
      </c>
      <c r="E110" t="s">
        <v>13533</v>
      </c>
    </row>
    <row r="111" spans="1:5">
      <c r="A111" t="s">
        <v>426</v>
      </c>
      <c r="B111" t="s">
        <v>9</v>
      </c>
      <c r="C111" t="s">
        <v>13247</v>
      </c>
      <c r="D111" t="s">
        <v>9</v>
      </c>
      <c r="E111" t="s">
        <v>13541</v>
      </c>
    </row>
    <row r="112" spans="1:5">
      <c r="A112" t="s">
        <v>789</v>
      </c>
      <c r="B112" t="s">
        <v>9</v>
      </c>
      <c r="C112" t="s">
        <v>13243</v>
      </c>
      <c r="D112" t="s">
        <v>9</v>
      </c>
      <c r="E112" t="s">
        <v>13558</v>
      </c>
    </row>
    <row r="113" spans="1:5">
      <c r="A113" t="s">
        <v>1075</v>
      </c>
      <c r="B113" t="s">
        <v>9</v>
      </c>
      <c r="C113" t="s">
        <v>13243</v>
      </c>
      <c r="D113" t="s">
        <v>9</v>
      </c>
      <c r="E113" t="s">
        <v>13531</v>
      </c>
    </row>
    <row r="114" spans="1:5">
      <c r="A114" t="s">
        <v>493</v>
      </c>
      <c r="B114" t="s">
        <v>495</v>
      </c>
      <c r="C114" t="s">
        <v>13270</v>
      </c>
      <c r="D114" t="s">
        <v>13454</v>
      </c>
      <c r="E114" t="s">
        <v>13578</v>
      </c>
    </row>
    <row r="115" spans="1:5">
      <c r="A115" t="s">
        <v>583</v>
      </c>
      <c r="B115" t="s">
        <v>585</v>
      </c>
      <c r="C115" t="s">
        <v>13243</v>
      </c>
      <c r="D115" t="s">
        <v>9</v>
      </c>
      <c r="E115" t="s">
        <v>13533</v>
      </c>
    </row>
    <row r="116" spans="1:5">
      <c r="A116" t="s">
        <v>693</v>
      </c>
      <c r="B116" t="s">
        <v>9</v>
      </c>
      <c r="C116" t="s">
        <v>13243</v>
      </c>
      <c r="D116" t="s">
        <v>9</v>
      </c>
      <c r="E116" t="s">
        <v>13553</v>
      </c>
    </row>
    <row r="117" spans="1:5">
      <c r="A117" t="s">
        <v>1076</v>
      </c>
      <c r="B117" t="s">
        <v>9</v>
      </c>
      <c r="C117" t="s">
        <v>13243</v>
      </c>
      <c r="D117" t="s">
        <v>9</v>
      </c>
      <c r="E117" t="s">
        <v>13531</v>
      </c>
    </row>
    <row r="118" spans="1:5">
      <c r="A118" t="s">
        <v>1077</v>
      </c>
      <c r="B118" t="s">
        <v>9</v>
      </c>
      <c r="C118" t="s">
        <v>13243</v>
      </c>
      <c r="D118" t="s">
        <v>9</v>
      </c>
      <c r="E118" t="s">
        <v>13531</v>
      </c>
    </row>
    <row r="119" spans="1:5">
      <c r="A119" t="s">
        <v>496</v>
      </c>
      <c r="B119" t="s">
        <v>9</v>
      </c>
      <c r="C119" t="s">
        <v>13278</v>
      </c>
      <c r="D119" t="s">
        <v>9</v>
      </c>
      <c r="E119" t="s">
        <v>13579</v>
      </c>
    </row>
    <row r="120" spans="1:5">
      <c r="A120" t="s">
        <v>791</v>
      </c>
      <c r="B120" t="s">
        <v>9</v>
      </c>
      <c r="C120" t="s">
        <v>13243</v>
      </c>
      <c r="D120" t="s">
        <v>9</v>
      </c>
      <c r="E120" t="s">
        <v>13558</v>
      </c>
    </row>
    <row r="121" spans="1:5">
      <c r="A121" t="s">
        <v>624</v>
      </c>
      <c r="B121" t="s">
        <v>9</v>
      </c>
      <c r="C121" t="s">
        <v>9</v>
      </c>
      <c r="D121" t="s">
        <v>9</v>
      </c>
      <c r="E121" t="s">
        <v>13580</v>
      </c>
    </row>
    <row r="122" spans="1:5">
      <c r="A122" t="s">
        <v>1079</v>
      </c>
      <c r="B122" t="s">
        <v>9</v>
      </c>
      <c r="C122" t="s">
        <v>13243</v>
      </c>
      <c r="D122" t="s">
        <v>9</v>
      </c>
      <c r="E122" t="s">
        <v>13531</v>
      </c>
    </row>
    <row r="123" spans="1:5">
      <c r="A123" t="s">
        <v>266</v>
      </c>
      <c r="B123" t="s">
        <v>268</v>
      </c>
      <c r="C123" t="s">
        <v>13279</v>
      </c>
      <c r="D123" t="s">
        <v>9</v>
      </c>
      <c r="E123" t="s">
        <v>13581</v>
      </c>
    </row>
    <row r="124" spans="1:5">
      <c r="A124" t="s">
        <v>266</v>
      </c>
      <c r="B124" t="s">
        <v>268</v>
      </c>
      <c r="C124" t="s">
        <v>13279</v>
      </c>
      <c r="D124" t="s">
        <v>9</v>
      </c>
      <c r="E124" t="s">
        <v>13581</v>
      </c>
    </row>
    <row r="125" spans="1:5">
      <c r="A125" t="s">
        <v>695</v>
      </c>
      <c r="B125" t="s">
        <v>697</v>
      </c>
      <c r="C125" t="s">
        <v>13280</v>
      </c>
      <c r="D125" t="s">
        <v>13455</v>
      </c>
      <c r="E125" t="s">
        <v>13582</v>
      </c>
    </row>
    <row r="126" spans="1:5">
      <c r="A126" t="s">
        <v>193</v>
      </c>
      <c r="B126" t="s">
        <v>9</v>
      </c>
      <c r="C126" t="s">
        <v>9</v>
      </c>
      <c r="D126" t="s">
        <v>9</v>
      </c>
      <c r="E126" t="s">
        <v>13583</v>
      </c>
    </row>
    <row r="127" spans="1:5">
      <c r="A127" t="s">
        <v>338</v>
      </c>
      <c r="B127" t="s">
        <v>9</v>
      </c>
      <c r="C127" t="s">
        <v>13281</v>
      </c>
      <c r="D127" t="s">
        <v>13449</v>
      </c>
      <c r="E127" t="s">
        <v>13584</v>
      </c>
    </row>
    <row r="128" spans="1:5">
      <c r="A128" t="s">
        <v>1081</v>
      </c>
      <c r="B128" t="s">
        <v>9</v>
      </c>
      <c r="C128" t="s">
        <v>13270</v>
      </c>
      <c r="D128" t="s">
        <v>13438</v>
      </c>
      <c r="E128" t="s">
        <v>13530</v>
      </c>
    </row>
    <row r="129" spans="1:5">
      <c r="A129" t="s">
        <v>1082</v>
      </c>
      <c r="B129" t="s">
        <v>9</v>
      </c>
      <c r="C129" t="s">
        <v>13243</v>
      </c>
      <c r="D129" t="s">
        <v>9</v>
      </c>
      <c r="E129" t="s">
        <v>13531</v>
      </c>
    </row>
    <row r="130" spans="1:5">
      <c r="A130" t="s">
        <v>1084</v>
      </c>
      <c r="B130" t="s">
        <v>9</v>
      </c>
      <c r="C130" t="s">
        <v>9</v>
      </c>
      <c r="D130" t="s">
        <v>9</v>
      </c>
      <c r="E130" t="s">
        <v>13530</v>
      </c>
    </row>
    <row r="131" spans="1:5">
      <c r="A131" t="s">
        <v>1086</v>
      </c>
      <c r="B131" t="s">
        <v>9</v>
      </c>
      <c r="C131" t="s">
        <v>13243</v>
      </c>
      <c r="D131" t="s">
        <v>9</v>
      </c>
      <c r="E131" t="s">
        <v>13531</v>
      </c>
    </row>
    <row r="132" spans="1:5">
      <c r="A132" t="s">
        <v>793</v>
      </c>
      <c r="B132" t="s">
        <v>9</v>
      </c>
      <c r="C132" t="s">
        <v>9</v>
      </c>
      <c r="D132" t="s">
        <v>13447</v>
      </c>
      <c r="E132" t="s">
        <v>9</v>
      </c>
    </row>
    <row r="133" spans="1:5">
      <c r="A133" t="s">
        <v>698</v>
      </c>
      <c r="B133" t="s">
        <v>9</v>
      </c>
      <c r="C133" t="s">
        <v>13243</v>
      </c>
      <c r="D133" t="s">
        <v>9</v>
      </c>
      <c r="E133" t="s">
        <v>13553</v>
      </c>
    </row>
    <row r="134" spans="1:5">
      <c r="A134" t="s">
        <v>114</v>
      </c>
      <c r="B134" t="s">
        <v>9</v>
      </c>
      <c r="C134" t="s">
        <v>13271</v>
      </c>
      <c r="D134" t="s">
        <v>13456</v>
      </c>
      <c r="E134" t="s">
        <v>13585</v>
      </c>
    </row>
    <row r="135" spans="1:5">
      <c r="A135" t="s">
        <v>340</v>
      </c>
      <c r="B135" t="s">
        <v>9</v>
      </c>
      <c r="C135" t="s">
        <v>13260</v>
      </c>
      <c r="D135" t="s">
        <v>9</v>
      </c>
      <c r="E135" t="s">
        <v>13586</v>
      </c>
    </row>
    <row r="136" spans="1:5">
      <c r="A136" t="s">
        <v>497</v>
      </c>
      <c r="B136" t="s">
        <v>9</v>
      </c>
      <c r="C136" t="s">
        <v>13243</v>
      </c>
      <c r="D136" t="s">
        <v>9</v>
      </c>
      <c r="E136" t="s">
        <v>13571</v>
      </c>
    </row>
    <row r="137" spans="1:5">
      <c r="A137" t="s">
        <v>794</v>
      </c>
      <c r="B137" t="s">
        <v>9</v>
      </c>
      <c r="C137" t="s">
        <v>13243</v>
      </c>
      <c r="D137" t="s">
        <v>9</v>
      </c>
      <c r="E137" t="s">
        <v>13558</v>
      </c>
    </row>
    <row r="138" spans="1:5">
      <c r="A138" t="s">
        <v>796</v>
      </c>
      <c r="B138" t="s">
        <v>9</v>
      </c>
      <c r="C138" t="s">
        <v>13243</v>
      </c>
      <c r="D138" t="s">
        <v>13439</v>
      </c>
      <c r="E138" t="s">
        <v>13558</v>
      </c>
    </row>
    <row r="139" spans="1:5">
      <c r="A139" t="s">
        <v>798</v>
      </c>
      <c r="B139" t="s">
        <v>9</v>
      </c>
      <c r="C139" t="s">
        <v>13243</v>
      </c>
      <c r="D139" t="s">
        <v>9</v>
      </c>
      <c r="E139" t="s">
        <v>13558</v>
      </c>
    </row>
    <row r="140" spans="1:5">
      <c r="A140" t="s">
        <v>799</v>
      </c>
      <c r="B140" t="s">
        <v>9</v>
      </c>
      <c r="C140" t="s">
        <v>13243</v>
      </c>
      <c r="D140" t="s">
        <v>9</v>
      </c>
      <c r="E140" t="s">
        <v>13558</v>
      </c>
    </row>
    <row r="141" spans="1:5">
      <c r="A141" t="s">
        <v>800</v>
      </c>
      <c r="B141" t="s">
        <v>9</v>
      </c>
      <c r="C141" t="s">
        <v>13243</v>
      </c>
      <c r="D141" t="s">
        <v>9</v>
      </c>
      <c r="E141" t="s">
        <v>13558</v>
      </c>
    </row>
    <row r="142" spans="1:5">
      <c r="A142" t="s">
        <v>1087</v>
      </c>
      <c r="B142" t="s">
        <v>9</v>
      </c>
      <c r="C142" t="s">
        <v>13243</v>
      </c>
      <c r="D142" t="s">
        <v>9</v>
      </c>
      <c r="E142" t="s">
        <v>13531</v>
      </c>
    </row>
    <row r="143" spans="1:5">
      <c r="A143" t="s">
        <v>1087</v>
      </c>
      <c r="B143" t="s">
        <v>9</v>
      </c>
      <c r="C143" t="s">
        <v>13243</v>
      </c>
      <c r="D143" t="s">
        <v>9</v>
      </c>
      <c r="E143" t="s">
        <v>13531</v>
      </c>
    </row>
    <row r="144" spans="1:5">
      <c r="A144" t="s">
        <v>1087</v>
      </c>
      <c r="B144" t="s">
        <v>9</v>
      </c>
      <c r="C144" t="s">
        <v>13243</v>
      </c>
      <c r="D144" t="s">
        <v>9</v>
      </c>
      <c r="E144" t="s">
        <v>13531</v>
      </c>
    </row>
    <row r="145" spans="1:5">
      <c r="A145" t="s">
        <v>1087</v>
      </c>
      <c r="B145" t="s">
        <v>9</v>
      </c>
      <c r="C145" t="s">
        <v>13243</v>
      </c>
      <c r="D145" t="s">
        <v>9</v>
      </c>
      <c r="E145" t="s">
        <v>13531</v>
      </c>
    </row>
    <row r="146" spans="1:5">
      <c r="A146" t="s">
        <v>31</v>
      </c>
      <c r="B146" t="s">
        <v>33</v>
      </c>
      <c r="C146" t="s">
        <v>13282</v>
      </c>
      <c r="D146" t="s">
        <v>13457</v>
      </c>
      <c r="E146" t="s">
        <v>13587</v>
      </c>
    </row>
    <row r="147" spans="1:5">
      <c r="A147" t="s">
        <v>35</v>
      </c>
      <c r="B147" t="s">
        <v>37</v>
      </c>
      <c r="C147" t="s">
        <v>13283</v>
      </c>
      <c r="D147" t="s">
        <v>13458</v>
      </c>
      <c r="E147" t="s">
        <v>13588</v>
      </c>
    </row>
    <row r="148" spans="1:5">
      <c r="A148" t="s">
        <v>38</v>
      </c>
      <c r="B148" t="s">
        <v>39</v>
      </c>
      <c r="C148" t="s">
        <v>13283</v>
      </c>
      <c r="D148" t="s">
        <v>13458</v>
      </c>
      <c r="E148" t="s">
        <v>13588</v>
      </c>
    </row>
    <row r="149" spans="1:5">
      <c r="A149" t="s">
        <v>1089</v>
      </c>
      <c r="B149" t="s">
        <v>9</v>
      </c>
      <c r="C149" t="s">
        <v>13243</v>
      </c>
      <c r="D149" t="s">
        <v>9</v>
      </c>
      <c r="E149" t="s">
        <v>13531</v>
      </c>
    </row>
    <row r="150" spans="1:5">
      <c r="A150" t="s">
        <v>1091</v>
      </c>
      <c r="B150" t="s">
        <v>9</v>
      </c>
      <c r="C150" t="s">
        <v>13243</v>
      </c>
      <c r="D150" t="s">
        <v>9</v>
      </c>
      <c r="E150" t="s">
        <v>13550</v>
      </c>
    </row>
    <row r="151" spans="1:5">
      <c r="A151" t="s">
        <v>626</v>
      </c>
      <c r="B151" t="s">
        <v>9</v>
      </c>
      <c r="C151" t="s">
        <v>13243</v>
      </c>
      <c r="D151" t="s">
        <v>9</v>
      </c>
      <c r="E151" t="s">
        <v>13589</v>
      </c>
    </row>
    <row r="152" spans="1:5">
      <c r="A152" t="s">
        <v>161</v>
      </c>
      <c r="B152" t="s">
        <v>9</v>
      </c>
      <c r="C152" t="s">
        <v>9</v>
      </c>
      <c r="D152" t="s">
        <v>9</v>
      </c>
      <c r="E152" t="s">
        <v>13590</v>
      </c>
    </row>
    <row r="153" spans="1:5">
      <c r="A153" t="s">
        <v>161</v>
      </c>
      <c r="B153" t="s">
        <v>9</v>
      </c>
      <c r="C153" t="s">
        <v>9</v>
      </c>
      <c r="D153" t="s">
        <v>9</v>
      </c>
      <c r="E153" t="s">
        <v>13590</v>
      </c>
    </row>
    <row r="154" spans="1:5">
      <c r="A154" t="s">
        <v>161</v>
      </c>
      <c r="B154" t="s">
        <v>9</v>
      </c>
      <c r="C154" t="s">
        <v>9</v>
      </c>
      <c r="D154" t="s">
        <v>9</v>
      </c>
      <c r="E154" t="s">
        <v>13590</v>
      </c>
    </row>
    <row r="155" spans="1:5">
      <c r="A155" t="s">
        <v>802</v>
      </c>
      <c r="B155" t="s">
        <v>9</v>
      </c>
      <c r="C155" t="s">
        <v>13243</v>
      </c>
      <c r="D155" t="s">
        <v>13459</v>
      </c>
      <c r="E155" t="s">
        <v>13539</v>
      </c>
    </row>
    <row r="156" spans="1:5">
      <c r="A156" t="s">
        <v>802</v>
      </c>
      <c r="B156" t="s">
        <v>9</v>
      </c>
      <c r="C156" t="s">
        <v>13243</v>
      </c>
      <c r="D156" t="s">
        <v>13459</v>
      </c>
      <c r="E156" t="s">
        <v>13539</v>
      </c>
    </row>
    <row r="157" spans="1:5">
      <c r="A157" t="s">
        <v>1093</v>
      </c>
      <c r="B157" t="s">
        <v>9</v>
      </c>
      <c r="C157" t="s">
        <v>13243</v>
      </c>
      <c r="D157" t="s">
        <v>9</v>
      </c>
      <c r="E157" t="s">
        <v>13531</v>
      </c>
    </row>
    <row r="158" spans="1:5">
      <c r="A158" t="s">
        <v>700</v>
      </c>
      <c r="B158" t="s">
        <v>702</v>
      </c>
      <c r="C158" t="s">
        <v>13284</v>
      </c>
      <c r="D158" t="s">
        <v>13460</v>
      </c>
      <c r="E158" t="s">
        <v>13591</v>
      </c>
    </row>
    <row r="159" spans="1:5">
      <c r="A159" t="s">
        <v>116</v>
      </c>
      <c r="B159" t="s">
        <v>118</v>
      </c>
      <c r="C159" t="s">
        <v>13271</v>
      </c>
      <c r="D159" t="s">
        <v>9</v>
      </c>
      <c r="E159" t="s">
        <v>13566</v>
      </c>
    </row>
    <row r="160" spans="1:5">
      <c r="A160" t="s">
        <v>119</v>
      </c>
      <c r="B160" t="s">
        <v>121</v>
      </c>
      <c r="C160" t="s">
        <v>13271</v>
      </c>
      <c r="D160" t="s">
        <v>9</v>
      </c>
      <c r="E160" t="s">
        <v>13566</v>
      </c>
    </row>
    <row r="161" spans="1:5">
      <c r="A161" t="s">
        <v>342</v>
      </c>
      <c r="B161" t="s">
        <v>9</v>
      </c>
      <c r="C161" t="s">
        <v>13253</v>
      </c>
      <c r="D161" t="s">
        <v>9</v>
      </c>
      <c r="E161" t="s">
        <v>13549</v>
      </c>
    </row>
    <row r="162" spans="1:5">
      <c r="A162" t="s">
        <v>1094</v>
      </c>
      <c r="B162" t="s">
        <v>9</v>
      </c>
      <c r="C162" t="s">
        <v>13243</v>
      </c>
      <c r="D162" t="s">
        <v>9</v>
      </c>
      <c r="E162" t="s">
        <v>13531</v>
      </c>
    </row>
    <row r="163" spans="1:5">
      <c r="A163" t="s">
        <v>1096</v>
      </c>
      <c r="B163" t="s">
        <v>1098</v>
      </c>
      <c r="C163" t="s">
        <v>13243</v>
      </c>
      <c r="D163" t="s">
        <v>13461</v>
      </c>
      <c r="E163" t="s">
        <v>13592</v>
      </c>
    </row>
    <row r="164" spans="1:5">
      <c r="A164" t="s">
        <v>1099</v>
      </c>
      <c r="B164" t="s">
        <v>9</v>
      </c>
      <c r="C164" t="s">
        <v>13243</v>
      </c>
      <c r="D164" t="s">
        <v>9</v>
      </c>
      <c r="E164" t="s">
        <v>13530</v>
      </c>
    </row>
    <row r="165" spans="1:5">
      <c r="A165" t="s">
        <v>1101</v>
      </c>
      <c r="B165" t="s">
        <v>1103</v>
      </c>
      <c r="C165" t="s">
        <v>13285</v>
      </c>
      <c r="D165" t="s">
        <v>13462</v>
      </c>
      <c r="E165" t="s">
        <v>13593</v>
      </c>
    </row>
    <row r="166" spans="1:5">
      <c r="A166" t="s">
        <v>804</v>
      </c>
      <c r="B166" t="s">
        <v>9</v>
      </c>
      <c r="C166" t="s">
        <v>13243</v>
      </c>
      <c r="D166" t="s">
        <v>9</v>
      </c>
      <c r="E166" t="s">
        <v>13539</v>
      </c>
    </row>
    <row r="167" spans="1:5">
      <c r="A167" t="s">
        <v>806</v>
      </c>
      <c r="B167" t="s">
        <v>9</v>
      </c>
      <c r="C167" t="s">
        <v>13243</v>
      </c>
      <c r="D167" t="s">
        <v>9</v>
      </c>
      <c r="E167" t="s">
        <v>13539</v>
      </c>
    </row>
    <row r="168" spans="1:5">
      <c r="A168" t="s">
        <v>808</v>
      </c>
      <c r="B168" t="s">
        <v>9</v>
      </c>
      <c r="C168" t="s">
        <v>13286</v>
      </c>
      <c r="D168" t="s">
        <v>9</v>
      </c>
      <c r="E168" t="s">
        <v>13539</v>
      </c>
    </row>
    <row r="169" spans="1:5">
      <c r="A169" t="s">
        <v>586</v>
      </c>
      <c r="B169" t="s">
        <v>588</v>
      </c>
      <c r="C169" t="s">
        <v>13287</v>
      </c>
      <c r="D169" t="s">
        <v>13463</v>
      </c>
      <c r="E169" t="s">
        <v>13594</v>
      </c>
    </row>
    <row r="170" spans="1:5">
      <c r="A170" t="s">
        <v>810</v>
      </c>
      <c r="B170" t="s">
        <v>9</v>
      </c>
      <c r="C170" t="s">
        <v>13243</v>
      </c>
      <c r="D170" t="s">
        <v>9</v>
      </c>
      <c r="E170" t="s">
        <v>13558</v>
      </c>
    </row>
    <row r="171" spans="1:5">
      <c r="A171" t="s">
        <v>344</v>
      </c>
      <c r="B171" t="s">
        <v>9</v>
      </c>
      <c r="C171" t="s">
        <v>13288</v>
      </c>
      <c r="D171" t="s">
        <v>9</v>
      </c>
      <c r="E171" t="s">
        <v>13595</v>
      </c>
    </row>
    <row r="172" spans="1:5">
      <c r="A172" t="s">
        <v>346</v>
      </c>
      <c r="B172" t="s">
        <v>9</v>
      </c>
      <c r="C172" t="s">
        <v>13288</v>
      </c>
      <c r="D172" t="s">
        <v>9</v>
      </c>
      <c r="E172" t="s">
        <v>13595</v>
      </c>
    </row>
    <row r="173" spans="1:5">
      <c r="A173" t="s">
        <v>4762</v>
      </c>
      <c r="B173" t="s">
        <v>13214</v>
      </c>
      <c r="C173" t="s">
        <v>13289</v>
      </c>
      <c r="D173" t="s">
        <v>13464</v>
      </c>
      <c r="E173" t="s">
        <v>13596</v>
      </c>
    </row>
    <row r="174" spans="1:5">
      <c r="A174" t="s">
        <v>348</v>
      </c>
      <c r="B174" t="s">
        <v>9</v>
      </c>
      <c r="C174" t="s">
        <v>13260</v>
      </c>
      <c r="D174" t="s">
        <v>9</v>
      </c>
      <c r="E174" t="s">
        <v>13586</v>
      </c>
    </row>
    <row r="175" spans="1:5">
      <c r="A175" t="s">
        <v>1104</v>
      </c>
      <c r="B175" t="s">
        <v>9</v>
      </c>
      <c r="C175" t="s">
        <v>13243</v>
      </c>
      <c r="D175" t="s">
        <v>9</v>
      </c>
      <c r="E175" t="s">
        <v>13531</v>
      </c>
    </row>
    <row r="176" spans="1:5">
      <c r="A176" t="s">
        <v>122</v>
      </c>
      <c r="B176" t="s">
        <v>9</v>
      </c>
      <c r="C176" t="s">
        <v>13290</v>
      </c>
      <c r="D176" t="s">
        <v>9</v>
      </c>
      <c r="E176" t="s">
        <v>13597</v>
      </c>
    </row>
    <row r="177" spans="1:5">
      <c r="A177" t="s">
        <v>1105</v>
      </c>
      <c r="B177" t="s">
        <v>9</v>
      </c>
      <c r="C177" t="s">
        <v>13243</v>
      </c>
      <c r="D177" t="s">
        <v>9</v>
      </c>
      <c r="E177" t="s">
        <v>13598</v>
      </c>
    </row>
    <row r="178" spans="1:5">
      <c r="A178" t="s">
        <v>1107</v>
      </c>
      <c r="B178" t="s">
        <v>1109</v>
      </c>
      <c r="C178" t="s">
        <v>13291</v>
      </c>
      <c r="D178" t="s">
        <v>9</v>
      </c>
      <c r="E178" t="s">
        <v>13531</v>
      </c>
    </row>
    <row r="179" spans="1:5">
      <c r="A179" t="s">
        <v>1110</v>
      </c>
      <c r="B179" t="s">
        <v>9</v>
      </c>
      <c r="C179" t="s">
        <v>13243</v>
      </c>
      <c r="D179" t="s">
        <v>9</v>
      </c>
      <c r="E179" t="s">
        <v>13531</v>
      </c>
    </row>
    <row r="180" spans="1:5">
      <c r="A180" t="s">
        <v>1112</v>
      </c>
      <c r="B180" t="s">
        <v>9</v>
      </c>
      <c r="C180" t="s">
        <v>13243</v>
      </c>
      <c r="D180" t="s">
        <v>9</v>
      </c>
      <c r="E180" t="s">
        <v>13531</v>
      </c>
    </row>
    <row r="181" spans="1:5">
      <c r="A181" t="s">
        <v>162</v>
      </c>
      <c r="B181" t="s">
        <v>9</v>
      </c>
      <c r="C181" t="s">
        <v>13292</v>
      </c>
      <c r="D181" t="s">
        <v>9</v>
      </c>
      <c r="E181" t="s">
        <v>13590</v>
      </c>
    </row>
    <row r="182" spans="1:5">
      <c r="A182" t="s">
        <v>164</v>
      </c>
      <c r="B182" t="s">
        <v>9</v>
      </c>
      <c r="C182" t="s">
        <v>13293</v>
      </c>
      <c r="D182" t="s">
        <v>9</v>
      </c>
      <c r="E182" t="s">
        <v>13590</v>
      </c>
    </row>
    <row r="183" spans="1:5">
      <c r="A183" t="s">
        <v>812</v>
      </c>
      <c r="B183" t="s">
        <v>814</v>
      </c>
      <c r="C183" t="s">
        <v>13243</v>
      </c>
      <c r="D183" t="s">
        <v>13440</v>
      </c>
      <c r="E183" t="s">
        <v>13599</v>
      </c>
    </row>
    <row r="184" spans="1:5">
      <c r="A184" t="s">
        <v>224</v>
      </c>
      <c r="B184" t="s">
        <v>9</v>
      </c>
      <c r="C184" t="s">
        <v>13271</v>
      </c>
      <c r="D184" t="s">
        <v>9</v>
      </c>
      <c r="E184" t="s">
        <v>13600</v>
      </c>
    </row>
    <row r="185" spans="1:5">
      <c r="A185" t="s">
        <v>1114</v>
      </c>
      <c r="B185" t="s">
        <v>1116</v>
      </c>
      <c r="C185" t="s">
        <v>13243</v>
      </c>
      <c r="D185" t="s">
        <v>13465</v>
      </c>
      <c r="E185" t="s">
        <v>13601</v>
      </c>
    </row>
    <row r="186" spans="1:5">
      <c r="A186" t="s">
        <v>1114</v>
      </c>
      <c r="B186" t="s">
        <v>1116</v>
      </c>
      <c r="C186" t="s">
        <v>13243</v>
      </c>
      <c r="D186" t="s">
        <v>13465</v>
      </c>
      <c r="E186" t="s">
        <v>13601</v>
      </c>
    </row>
    <row r="187" spans="1:5">
      <c r="A187" t="s">
        <v>1114</v>
      </c>
      <c r="B187" t="s">
        <v>1116</v>
      </c>
      <c r="C187" t="s">
        <v>13243</v>
      </c>
      <c r="D187" t="s">
        <v>13465</v>
      </c>
      <c r="E187" t="s">
        <v>13601</v>
      </c>
    </row>
    <row r="188" spans="1:5">
      <c r="A188" t="s">
        <v>1117</v>
      </c>
      <c r="B188" t="s">
        <v>1119</v>
      </c>
      <c r="C188" t="s">
        <v>13243</v>
      </c>
      <c r="D188" t="s">
        <v>9</v>
      </c>
      <c r="E188" t="s">
        <v>13602</v>
      </c>
    </row>
    <row r="189" spans="1:5">
      <c r="A189" t="s">
        <v>1120</v>
      </c>
      <c r="B189" t="s">
        <v>1122</v>
      </c>
      <c r="C189" t="s">
        <v>13243</v>
      </c>
      <c r="D189" t="s">
        <v>9</v>
      </c>
      <c r="E189" t="s">
        <v>13602</v>
      </c>
    </row>
    <row r="190" spans="1:5">
      <c r="A190" t="s">
        <v>1123</v>
      </c>
      <c r="B190" t="s">
        <v>9</v>
      </c>
      <c r="C190" t="s">
        <v>13243</v>
      </c>
      <c r="D190" t="s">
        <v>9</v>
      </c>
      <c r="E190" t="s">
        <v>13531</v>
      </c>
    </row>
    <row r="191" spans="1:5">
      <c r="A191" t="s">
        <v>1125</v>
      </c>
      <c r="B191" t="s">
        <v>13215</v>
      </c>
      <c r="C191" t="s">
        <v>13243</v>
      </c>
      <c r="D191" t="s">
        <v>9</v>
      </c>
      <c r="E191" t="s">
        <v>13531</v>
      </c>
    </row>
    <row r="192" spans="1:5">
      <c r="A192" t="s">
        <v>350</v>
      </c>
      <c r="B192" t="s">
        <v>352</v>
      </c>
      <c r="C192" t="s">
        <v>13260</v>
      </c>
      <c r="D192" t="s">
        <v>13462</v>
      </c>
      <c r="E192" t="s">
        <v>13603</v>
      </c>
    </row>
    <row r="193" spans="1:5">
      <c r="A193" t="s">
        <v>428</v>
      </c>
      <c r="B193" t="s">
        <v>9</v>
      </c>
      <c r="C193" t="s">
        <v>13294</v>
      </c>
      <c r="D193" t="s">
        <v>13449</v>
      </c>
      <c r="E193" t="s">
        <v>13562</v>
      </c>
    </row>
    <row r="194" spans="1:5">
      <c r="A194" t="s">
        <v>430</v>
      </c>
      <c r="B194" t="s">
        <v>432</v>
      </c>
      <c r="C194" t="s">
        <v>13247</v>
      </c>
      <c r="D194" t="s">
        <v>9</v>
      </c>
      <c r="E194" t="s">
        <v>13541</v>
      </c>
    </row>
    <row r="195" spans="1:5">
      <c r="A195" t="s">
        <v>589</v>
      </c>
      <c r="B195" t="s">
        <v>9</v>
      </c>
      <c r="C195" t="s">
        <v>13243</v>
      </c>
      <c r="D195" t="s">
        <v>9</v>
      </c>
      <c r="E195" t="s">
        <v>13533</v>
      </c>
    </row>
    <row r="196" spans="1:5">
      <c r="A196" t="s">
        <v>269</v>
      </c>
      <c r="B196" t="s">
        <v>271</v>
      </c>
      <c r="C196" t="s">
        <v>9</v>
      </c>
      <c r="D196" t="s">
        <v>9</v>
      </c>
      <c r="E196" t="s">
        <v>13540</v>
      </c>
    </row>
    <row r="197" spans="1:5">
      <c r="A197" t="s">
        <v>353</v>
      </c>
      <c r="B197" t="s">
        <v>9</v>
      </c>
      <c r="C197" t="s">
        <v>13247</v>
      </c>
      <c r="D197" t="s">
        <v>9</v>
      </c>
      <c r="E197" t="s">
        <v>13604</v>
      </c>
    </row>
    <row r="198" spans="1:5">
      <c r="A198" t="s">
        <v>354</v>
      </c>
      <c r="B198" t="s">
        <v>9</v>
      </c>
      <c r="C198" t="s">
        <v>13247</v>
      </c>
      <c r="D198" t="s">
        <v>9</v>
      </c>
      <c r="E198" t="s">
        <v>13604</v>
      </c>
    </row>
    <row r="199" spans="1:5">
      <c r="A199" t="s">
        <v>1127</v>
      </c>
      <c r="B199" t="s">
        <v>1129</v>
      </c>
      <c r="C199" t="s">
        <v>13243</v>
      </c>
      <c r="D199" t="s">
        <v>13448</v>
      </c>
      <c r="E199" t="s">
        <v>13530</v>
      </c>
    </row>
    <row r="200" spans="1:5">
      <c r="A200" t="s">
        <v>1130</v>
      </c>
      <c r="B200" t="s">
        <v>9</v>
      </c>
      <c r="C200" t="s">
        <v>13243</v>
      </c>
      <c r="D200" t="s">
        <v>9</v>
      </c>
      <c r="E200" t="s">
        <v>13531</v>
      </c>
    </row>
    <row r="201" spans="1:5">
      <c r="A201" t="s">
        <v>1132</v>
      </c>
      <c r="B201" t="s">
        <v>9</v>
      </c>
      <c r="C201" t="s">
        <v>13243</v>
      </c>
      <c r="D201" t="s">
        <v>9</v>
      </c>
      <c r="E201" t="s">
        <v>13531</v>
      </c>
    </row>
    <row r="202" spans="1:5">
      <c r="A202" t="s">
        <v>1133</v>
      </c>
      <c r="B202" t="s">
        <v>1135</v>
      </c>
      <c r="C202" t="s">
        <v>13434</v>
      </c>
      <c r="D202" t="s">
        <v>9</v>
      </c>
      <c r="E202" t="s">
        <v>13605</v>
      </c>
    </row>
    <row r="203" spans="1:5">
      <c r="A203" t="s">
        <v>1136</v>
      </c>
      <c r="B203" t="s">
        <v>9</v>
      </c>
      <c r="C203" t="s">
        <v>13270</v>
      </c>
      <c r="D203" t="s">
        <v>13438</v>
      </c>
      <c r="E203" t="s">
        <v>13531</v>
      </c>
    </row>
    <row r="204" spans="1:5">
      <c r="A204" t="s">
        <v>591</v>
      </c>
      <c r="B204" t="s">
        <v>9</v>
      </c>
      <c r="C204" t="s">
        <v>13295</v>
      </c>
      <c r="D204" t="s">
        <v>9</v>
      </c>
      <c r="E204" t="s">
        <v>13533</v>
      </c>
    </row>
    <row r="205" spans="1:5">
      <c r="A205" t="s">
        <v>433</v>
      </c>
      <c r="B205" t="s">
        <v>9</v>
      </c>
      <c r="C205" t="s">
        <v>13247</v>
      </c>
      <c r="D205" t="s">
        <v>9</v>
      </c>
      <c r="E205" t="s">
        <v>13541</v>
      </c>
    </row>
    <row r="206" spans="1:5">
      <c r="A206" t="s">
        <v>760</v>
      </c>
      <c r="B206" t="s">
        <v>9</v>
      </c>
      <c r="C206" t="s">
        <v>13243</v>
      </c>
      <c r="D206" t="s">
        <v>13439</v>
      </c>
      <c r="E206" t="s">
        <v>13606</v>
      </c>
    </row>
    <row r="207" spans="1:5">
      <c r="A207" t="s">
        <v>593</v>
      </c>
      <c r="B207" t="s">
        <v>13216</v>
      </c>
      <c r="C207" t="s">
        <v>13296</v>
      </c>
      <c r="D207" t="s">
        <v>13466</v>
      </c>
      <c r="E207" t="s">
        <v>13607</v>
      </c>
    </row>
    <row r="208" spans="1:5">
      <c r="A208" t="s">
        <v>1138</v>
      </c>
      <c r="B208" t="s">
        <v>9</v>
      </c>
      <c r="C208" t="s">
        <v>13243</v>
      </c>
      <c r="D208" t="s">
        <v>9</v>
      </c>
      <c r="E208" t="s">
        <v>13531</v>
      </c>
    </row>
    <row r="209" spans="1:5">
      <c r="A209" t="s">
        <v>1140</v>
      </c>
      <c r="B209" t="s">
        <v>9</v>
      </c>
      <c r="C209" t="s">
        <v>13243</v>
      </c>
      <c r="D209" t="s">
        <v>9</v>
      </c>
      <c r="E209" t="s">
        <v>13531</v>
      </c>
    </row>
    <row r="210" spans="1:5">
      <c r="A210" t="s">
        <v>1142</v>
      </c>
      <c r="B210" t="s">
        <v>9</v>
      </c>
      <c r="C210" t="s">
        <v>13243</v>
      </c>
      <c r="D210" t="s">
        <v>9</v>
      </c>
      <c r="E210" t="s">
        <v>13530</v>
      </c>
    </row>
    <row r="211" spans="1:5">
      <c r="A211" t="s">
        <v>1144</v>
      </c>
      <c r="B211" t="s">
        <v>9</v>
      </c>
      <c r="C211" t="s">
        <v>13243</v>
      </c>
      <c r="D211" t="s">
        <v>9</v>
      </c>
      <c r="E211" t="s">
        <v>13531</v>
      </c>
    </row>
    <row r="212" spans="1:5">
      <c r="A212" t="s">
        <v>1146</v>
      </c>
      <c r="B212" t="s">
        <v>9</v>
      </c>
      <c r="C212" t="s">
        <v>13243</v>
      </c>
      <c r="D212" t="s">
        <v>9</v>
      </c>
      <c r="E212" t="s">
        <v>13531</v>
      </c>
    </row>
    <row r="213" spans="1:5">
      <c r="A213" t="s">
        <v>628</v>
      </c>
      <c r="B213" t="s">
        <v>9</v>
      </c>
      <c r="C213" t="s">
        <v>13286</v>
      </c>
      <c r="D213" t="s">
        <v>13438</v>
      </c>
      <c r="E213" t="s">
        <v>13576</v>
      </c>
    </row>
    <row r="214" spans="1:5">
      <c r="A214" t="s">
        <v>1148</v>
      </c>
      <c r="B214" t="s">
        <v>9</v>
      </c>
      <c r="C214" t="s">
        <v>13243</v>
      </c>
      <c r="D214" t="s">
        <v>9</v>
      </c>
      <c r="E214" t="s">
        <v>13531</v>
      </c>
    </row>
    <row r="215" spans="1:5">
      <c r="A215" t="s">
        <v>52</v>
      </c>
      <c r="B215" t="s">
        <v>54</v>
      </c>
      <c r="C215" t="s">
        <v>13297</v>
      </c>
      <c r="D215" t="s">
        <v>13462</v>
      </c>
      <c r="E215" t="s">
        <v>13608</v>
      </c>
    </row>
    <row r="216" spans="1:5">
      <c r="A216" t="s">
        <v>22</v>
      </c>
      <c r="B216" t="s">
        <v>24</v>
      </c>
      <c r="C216" t="s">
        <v>13271</v>
      </c>
      <c r="D216" t="s">
        <v>9</v>
      </c>
      <c r="E216" t="s">
        <v>13609</v>
      </c>
    </row>
    <row r="217" spans="1:5">
      <c r="A217" t="s">
        <v>815</v>
      </c>
      <c r="B217" t="s">
        <v>817</v>
      </c>
      <c r="C217" t="s">
        <v>13298</v>
      </c>
      <c r="D217" t="s">
        <v>13467</v>
      </c>
      <c r="E217" t="s">
        <v>13610</v>
      </c>
    </row>
    <row r="218" spans="1:5">
      <c r="A218" t="s">
        <v>815</v>
      </c>
      <c r="B218" t="s">
        <v>817</v>
      </c>
      <c r="C218" t="s">
        <v>13298</v>
      </c>
      <c r="D218" t="s">
        <v>13467</v>
      </c>
      <c r="E218" t="s">
        <v>13610</v>
      </c>
    </row>
    <row r="219" spans="1:5">
      <c r="A219" t="s">
        <v>818</v>
      </c>
      <c r="B219" t="s">
        <v>820</v>
      </c>
      <c r="C219" t="s">
        <v>13243</v>
      </c>
      <c r="D219" t="s">
        <v>13468</v>
      </c>
      <c r="E219" t="s">
        <v>13611</v>
      </c>
    </row>
    <row r="220" spans="1:5">
      <c r="A220" t="s">
        <v>818</v>
      </c>
      <c r="B220" t="s">
        <v>820</v>
      </c>
      <c r="C220" t="s">
        <v>13243</v>
      </c>
      <c r="D220" t="s">
        <v>13468</v>
      </c>
      <c r="E220" t="s">
        <v>13611</v>
      </c>
    </row>
    <row r="221" spans="1:5">
      <c r="A221" t="s">
        <v>1150</v>
      </c>
      <c r="B221" t="s">
        <v>1152</v>
      </c>
      <c r="C221" t="s">
        <v>13243</v>
      </c>
      <c r="D221" t="s">
        <v>9</v>
      </c>
      <c r="E221" t="s">
        <v>13531</v>
      </c>
    </row>
    <row r="222" spans="1:5">
      <c r="A222" t="s">
        <v>1153</v>
      </c>
      <c r="B222" t="s">
        <v>13217</v>
      </c>
      <c r="C222" t="s">
        <v>13243</v>
      </c>
      <c r="D222" t="s">
        <v>9</v>
      </c>
      <c r="E222" t="s">
        <v>13531</v>
      </c>
    </row>
    <row r="223" spans="1:5">
      <c r="A223" t="s">
        <v>356</v>
      </c>
      <c r="B223" t="s">
        <v>9</v>
      </c>
      <c r="C223" t="s">
        <v>13299</v>
      </c>
      <c r="D223" t="s">
        <v>13438</v>
      </c>
      <c r="E223" t="s">
        <v>13612</v>
      </c>
    </row>
    <row r="224" spans="1:5">
      <c r="A224" t="s">
        <v>55</v>
      </c>
      <c r="B224" t="s">
        <v>57</v>
      </c>
      <c r="C224" t="s">
        <v>13300</v>
      </c>
      <c r="D224" t="s">
        <v>13439</v>
      </c>
      <c r="E224" t="s">
        <v>13613</v>
      </c>
    </row>
    <row r="225" spans="1:5">
      <c r="A225" t="s">
        <v>1155</v>
      </c>
      <c r="B225" t="s">
        <v>9</v>
      </c>
      <c r="C225" t="s">
        <v>13243</v>
      </c>
      <c r="D225" t="s">
        <v>9</v>
      </c>
      <c r="E225" t="s">
        <v>13531</v>
      </c>
    </row>
    <row r="226" spans="1:5">
      <c r="A226" t="s">
        <v>1157</v>
      </c>
      <c r="B226" t="s">
        <v>9</v>
      </c>
      <c r="C226" t="s">
        <v>13243</v>
      </c>
      <c r="D226" t="s">
        <v>9</v>
      </c>
      <c r="E226" t="s">
        <v>13531</v>
      </c>
    </row>
    <row r="227" spans="1:5">
      <c r="A227" t="s">
        <v>703</v>
      </c>
      <c r="B227" t="s">
        <v>705</v>
      </c>
      <c r="C227" t="s">
        <v>13301</v>
      </c>
      <c r="D227" t="s">
        <v>9</v>
      </c>
      <c r="E227" t="s">
        <v>13591</v>
      </c>
    </row>
    <row r="228" spans="1:5">
      <c r="A228" t="s">
        <v>1159</v>
      </c>
      <c r="B228" t="s">
        <v>13218</v>
      </c>
      <c r="C228" t="s">
        <v>13243</v>
      </c>
      <c r="D228" t="s">
        <v>13439</v>
      </c>
      <c r="E228" t="s">
        <v>13531</v>
      </c>
    </row>
    <row r="229" spans="1:5">
      <c r="A229" t="s">
        <v>1162</v>
      </c>
      <c r="B229" t="s">
        <v>9</v>
      </c>
      <c r="C229" t="s">
        <v>13243</v>
      </c>
      <c r="D229" t="s">
        <v>9</v>
      </c>
      <c r="E229" t="s">
        <v>13531</v>
      </c>
    </row>
    <row r="230" spans="1:5">
      <c r="A230" t="s">
        <v>499</v>
      </c>
      <c r="B230" t="s">
        <v>501</v>
      </c>
      <c r="C230" t="s">
        <v>13302</v>
      </c>
      <c r="D230" t="s">
        <v>13460</v>
      </c>
      <c r="E230" t="s">
        <v>13614</v>
      </c>
    </row>
    <row r="231" spans="1:5">
      <c r="A231" t="s">
        <v>630</v>
      </c>
      <c r="B231" t="s">
        <v>9</v>
      </c>
      <c r="C231" t="s">
        <v>13243</v>
      </c>
      <c r="D231" t="s">
        <v>9</v>
      </c>
      <c r="E231" t="s">
        <v>13576</v>
      </c>
    </row>
    <row r="232" spans="1:5">
      <c r="A232" t="s">
        <v>1164</v>
      </c>
      <c r="B232" t="s">
        <v>9</v>
      </c>
      <c r="C232" t="s">
        <v>13243</v>
      </c>
      <c r="D232" t="s">
        <v>9</v>
      </c>
      <c r="E232" t="s">
        <v>13531</v>
      </c>
    </row>
    <row r="233" spans="1:5">
      <c r="A233" t="s">
        <v>1166</v>
      </c>
      <c r="B233" t="s">
        <v>13219</v>
      </c>
      <c r="C233" t="s">
        <v>13243</v>
      </c>
      <c r="D233" t="s">
        <v>13439</v>
      </c>
      <c r="E233" t="s">
        <v>13531</v>
      </c>
    </row>
    <row r="234" spans="1:5">
      <c r="A234" t="s">
        <v>1169</v>
      </c>
      <c r="B234" t="s">
        <v>9</v>
      </c>
      <c r="C234" t="s">
        <v>13243</v>
      </c>
      <c r="D234" t="s">
        <v>9</v>
      </c>
      <c r="E234" t="s">
        <v>13531</v>
      </c>
    </row>
    <row r="235" spans="1:5">
      <c r="A235" t="s">
        <v>1169</v>
      </c>
      <c r="B235" t="s">
        <v>9</v>
      </c>
      <c r="C235" t="s">
        <v>13243</v>
      </c>
      <c r="D235" t="s">
        <v>9</v>
      </c>
      <c r="E235" t="s">
        <v>13531</v>
      </c>
    </row>
    <row r="236" spans="1:5">
      <c r="A236" t="s">
        <v>1170</v>
      </c>
      <c r="B236" t="s">
        <v>9</v>
      </c>
      <c r="C236" t="s">
        <v>13243</v>
      </c>
      <c r="D236" t="s">
        <v>9</v>
      </c>
      <c r="E236" t="s">
        <v>13531</v>
      </c>
    </row>
    <row r="237" spans="1:5">
      <c r="A237" t="s">
        <v>435</v>
      </c>
      <c r="B237" t="s">
        <v>9</v>
      </c>
      <c r="C237" t="s">
        <v>13247</v>
      </c>
      <c r="D237" t="s">
        <v>9</v>
      </c>
      <c r="E237" t="s">
        <v>13541</v>
      </c>
    </row>
    <row r="238" spans="1:5">
      <c r="A238" t="s">
        <v>1171</v>
      </c>
      <c r="B238" t="s">
        <v>9</v>
      </c>
      <c r="C238" t="s">
        <v>13243</v>
      </c>
      <c r="D238" t="s">
        <v>9</v>
      </c>
      <c r="E238" t="s">
        <v>13531</v>
      </c>
    </row>
    <row r="239" spans="1:5">
      <c r="A239" t="s">
        <v>1173</v>
      </c>
      <c r="B239" t="s">
        <v>9</v>
      </c>
      <c r="C239" t="s">
        <v>13243</v>
      </c>
      <c r="D239" t="s">
        <v>9</v>
      </c>
      <c r="E239" t="s">
        <v>13531</v>
      </c>
    </row>
    <row r="240" spans="1:5">
      <c r="A240" t="s">
        <v>632</v>
      </c>
      <c r="B240" t="s">
        <v>9</v>
      </c>
      <c r="C240" t="s">
        <v>13243</v>
      </c>
      <c r="D240" t="s">
        <v>9</v>
      </c>
      <c r="E240" t="s">
        <v>13576</v>
      </c>
    </row>
    <row r="241" spans="1:5">
      <c r="A241" t="s">
        <v>1175</v>
      </c>
      <c r="B241" t="s">
        <v>9</v>
      </c>
      <c r="C241" t="s">
        <v>13243</v>
      </c>
      <c r="D241" t="s">
        <v>9</v>
      </c>
      <c r="E241" t="s">
        <v>13531</v>
      </c>
    </row>
    <row r="242" spans="1:5">
      <c r="A242" t="s">
        <v>1176</v>
      </c>
      <c r="B242" t="s">
        <v>13220</v>
      </c>
      <c r="C242" t="s">
        <v>13243</v>
      </c>
      <c r="D242" t="s">
        <v>13439</v>
      </c>
      <c r="E242" t="s">
        <v>13531</v>
      </c>
    </row>
    <row r="243" spans="1:5">
      <c r="A243" t="s">
        <v>58</v>
      </c>
      <c r="B243" t="s">
        <v>60</v>
      </c>
      <c r="C243" t="s">
        <v>13248</v>
      </c>
      <c r="D243" t="s">
        <v>13439</v>
      </c>
      <c r="E243" t="s">
        <v>13615</v>
      </c>
    </row>
    <row r="244" spans="1:5">
      <c r="A244" t="s">
        <v>26</v>
      </c>
      <c r="B244" t="s">
        <v>28</v>
      </c>
      <c r="C244" t="s">
        <v>13271</v>
      </c>
      <c r="D244" t="s">
        <v>13439</v>
      </c>
      <c r="E244" t="s">
        <v>13616</v>
      </c>
    </row>
    <row r="245" spans="1:5">
      <c r="A245" t="s">
        <v>1179</v>
      </c>
      <c r="B245" t="s">
        <v>1181</v>
      </c>
      <c r="C245" t="s">
        <v>13303</v>
      </c>
      <c r="D245" t="s">
        <v>13461</v>
      </c>
      <c r="E245" t="s">
        <v>13617</v>
      </c>
    </row>
    <row r="246" spans="1:5">
      <c r="A246" t="s">
        <v>1182</v>
      </c>
      <c r="B246" t="s">
        <v>9</v>
      </c>
      <c r="C246" t="s">
        <v>13243</v>
      </c>
      <c r="D246" t="s">
        <v>9</v>
      </c>
      <c r="E246" t="s">
        <v>13531</v>
      </c>
    </row>
    <row r="247" spans="1:5">
      <c r="A247" t="s">
        <v>1184</v>
      </c>
      <c r="B247" t="s">
        <v>9</v>
      </c>
      <c r="C247" t="s">
        <v>13243</v>
      </c>
      <c r="D247" t="s">
        <v>9</v>
      </c>
      <c r="E247" t="s">
        <v>13531</v>
      </c>
    </row>
    <row r="248" spans="1:5">
      <c r="A248" t="s">
        <v>195</v>
      </c>
      <c r="B248" t="s">
        <v>13221</v>
      </c>
      <c r="C248" t="s">
        <v>13304</v>
      </c>
      <c r="D248" t="s">
        <v>13469</v>
      </c>
      <c r="E248" t="s">
        <v>13618</v>
      </c>
    </row>
    <row r="249" spans="1:5">
      <c r="A249" t="s">
        <v>596</v>
      </c>
      <c r="B249" t="s">
        <v>598</v>
      </c>
      <c r="C249" t="s">
        <v>13305</v>
      </c>
      <c r="D249" t="s">
        <v>13470</v>
      </c>
      <c r="E249" t="s">
        <v>13619</v>
      </c>
    </row>
    <row r="250" spans="1:5">
      <c r="A250" t="s">
        <v>821</v>
      </c>
      <c r="B250" t="s">
        <v>823</v>
      </c>
      <c r="C250" t="s">
        <v>13306</v>
      </c>
      <c r="D250" t="s">
        <v>13448</v>
      </c>
      <c r="E250" t="s">
        <v>13620</v>
      </c>
    </row>
    <row r="251" spans="1:5">
      <c r="A251" t="s">
        <v>824</v>
      </c>
      <c r="B251" t="s">
        <v>9</v>
      </c>
      <c r="C251" t="s">
        <v>13243</v>
      </c>
      <c r="D251" t="s">
        <v>9</v>
      </c>
      <c r="E251" t="s">
        <v>13546</v>
      </c>
    </row>
    <row r="252" spans="1:5">
      <c r="A252" t="s">
        <v>1187</v>
      </c>
      <c r="B252" t="s">
        <v>1189</v>
      </c>
      <c r="C252" t="s">
        <v>13243</v>
      </c>
      <c r="D252" t="s">
        <v>9</v>
      </c>
      <c r="E252" t="s">
        <v>13621</v>
      </c>
    </row>
    <row r="253" spans="1:5">
      <c r="A253" t="s">
        <v>61</v>
      </c>
      <c r="B253" t="s">
        <v>63</v>
      </c>
      <c r="C253" t="s">
        <v>13300</v>
      </c>
      <c r="D253" t="s">
        <v>13447</v>
      </c>
      <c r="E253" t="s">
        <v>13543</v>
      </c>
    </row>
    <row r="254" spans="1:5">
      <c r="A254" t="s">
        <v>1190</v>
      </c>
      <c r="B254" t="s">
        <v>1192</v>
      </c>
      <c r="C254" t="s">
        <v>13307</v>
      </c>
      <c r="D254" t="s">
        <v>9</v>
      </c>
      <c r="E254" t="s">
        <v>13531</v>
      </c>
    </row>
    <row r="255" spans="1:5">
      <c r="A255" t="s">
        <v>1193</v>
      </c>
      <c r="B255" t="s">
        <v>1195</v>
      </c>
      <c r="C255" t="s">
        <v>13243</v>
      </c>
      <c r="D255" t="s">
        <v>9</v>
      </c>
      <c r="E255" t="s">
        <v>13621</v>
      </c>
    </row>
    <row r="256" spans="1:5">
      <c r="A256" t="s">
        <v>1196</v>
      </c>
      <c r="B256" t="s">
        <v>1198</v>
      </c>
      <c r="C256" t="s">
        <v>13243</v>
      </c>
      <c r="D256" t="s">
        <v>13440</v>
      </c>
      <c r="E256" t="s">
        <v>13622</v>
      </c>
    </row>
    <row r="257" spans="1:5">
      <c r="A257" t="s">
        <v>826</v>
      </c>
      <c r="B257" t="s">
        <v>9</v>
      </c>
      <c r="C257" t="s">
        <v>13308</v>
      </c>
      <c r="D257" t="s">
        <v>9</v>
      </c>
      <c r="E257" t="s">
        <v>13623</v>
      </c>
    </row>
    <row r="258" spans="1:5">
      <c r="A258" t="s">
        <v>762</v>
      </c>
      <c r="B258" t="s">
        <v>9</v>
      </c>
      <c r="C258" t="s">
        <v>13243</v>
      </c>
      <c r="D258" t="s">
        <v>13460</v>
      </c>
      <c r="E258" t="s">
        <v>13624</v>
      </c>
    </row>
    <row r="259" spans="1:5">
      <c r="A259" t="s">
        <v>357</v>
      </c>
      <c r="B259" t="s">
        <v>359</v>
      </c>
      <c r="C259" t="s">
        <v>13309</v>
      </c>
      <c r="D259" t="s">
        <v>13471</v>
      </c>
      <c r="E259" t="s">
        <v>13625</v>
      </c>
    </row>
    <row r="260" spans="1:5">
      <c r="A260" t="s">
        <v>1199</v>
      </c>
      <c r="B260" t="s">
        <v>1201</v>
      </c>
      <c r="C260" t="s">
        <v>13243</v>
      </c>
      <c r="D260" t="s">
        <v>9</v>
      </c>
      <c r="E260" t="s">
        <v>13542</v>
      </c>
    </row>
    <row r="261" spans="1:5">
      <c r="A261" t="s">
        <v>634</v>
      </c>
      <c r="B261" t="s">
        <v>9</v>
      </c>
      <c r="C261" t="s">
        <v>13243</v>
      </c>
      <c r="D261" t="s">
        <v>9</v>
      </c>
      <c r="E261" t="s">
        <v>13564</v>
      </c>
    </row>
    <row r="262" spans="1:5">
      <c r="A262" t="s">
        <v>272</v>
      </c>
      <c r="B262" t="s">
        <v>13222</v>
      </c>
      <c r="C262" t="s">
        <v>9</v>
      </c>
      <c r="D262" t="s">
        <v>13445</v>
      </c>
      <c r="E262" t="s">
        <v>13626</v>
      </c>
    </row>
    <row r="263" spans="1:5">
      <c r="A263" t="s">
        <v>1202</v>
      </c>
      <c r="B263" t="s">
        <v>9</v>
      </c>
      <c r="C263" t="s">
        <v>13243</v>
      </c>
      <c r="D263" t="s">
        <v>9</v>
      </c>
      <c r="E263" t="s">
        <v>13627</v>
      </c>
    </row>
    <row r="264" spans="1:5">
      <c r="A264" t="s">
        <v>828</v>
      </c>
      <c r="B264" t="s">
        <v>9</v>
      </c>
      <c r="C264" t="s">
        <v>13338</v>
      </c>
      <c r="D264" t="s">
        <v>13472</v>
      </c>
      <c r="E264" t="s">
        <v>13628</v>
      </c>
    </row>
    <row r="265" spans="1:5">
      <c r="A265" t="s">
        <v>437</v>
      </c>
      <c r="B265" t="s">
        <v>9</v>
      </c>
      <c r="C265" t="s">
        <v>13247</v>
      </c>
      <c r="D265" t="s">
        <v>9</v>
      </c>
      <c r="E265" t="s">
        <v>13541</v>
      </c>
    </row>
    <row r="266" spans="1:5">
      <c r="A266" t="s">
        <v>360</v>
      </c>
      <c r="B266" t="s">
        <v>9</v>
      </c>
      <c r="C266" t="s">
        <v>13268</v>
      </c>
      <c r="D266" t="s">
        <v>9</v>
      </c>
      <c r="E266" t="s">
        <v>13563</v>
      </c>
    </row>
    <row r="267" spans="1:5">
      <c r="A267" t="s">
        <v>636</v>
      </c>
      <c r="B267" t="s">
        <v>9</v>
      </c>
      <c r="C267" t="s">
        <v>13243</v>
      </c>
      <c r="D267" t="s">
        <v>13473</v>
      </c>
      <c r="E267" t="s">
        <v>13576</v>
      </c>
    </row>
    <row r="268" spans="1:5">
      <c r="A268" t="s">
        <v>1204</v>
      </c>
      <c r="B268" t="s">
        <v>9</v>
      </c>
      <c r="C268" t="s">
        <v>13243</v>
      </c>
      <c r="D268" t="s">
        <v>9</v>
      </c>
      <c r="E268" t="s">
        <v>13530</v>
      </c>
    </row>
    <row r="269" spans="1:5">
      <c r="A269" t="s">
        <v>1206</v>
      </c>
      <c r="B269" t="s">
        <v>9</v>
      </c>
      <c r="C269" t="s">
        <v>13243</v>
      </c>
      <c r="D269" t="s">
        <v>13439</v>
      </c>
      <c r="E269" t="s">
        <v>13530</v>
      </c>
    </row>
    <row r="270" spans="1:5">
      <c r="A270" t="s">
        <v>1206</v>
      </c>
      <c r="B270" t="s">
        <v>9</v>
      </c>
      <c r="C270" t="s">
        <v>13243</v>
      </c>
      <c r="D270" t="s">
        <v>13439</v>
      </c>
      <c r="E270" t="s">
        <v>13530</v>
      </c>
    </row>
    <row r="271" spans="1:5">
      <c r="A271" t="s">
        <v>1207</v>
      </c>
      <c r="B271" t="s">
        <v>13223</v>
      </c>
      <c r="C271" t="s">
        <v>13243</v>
      </c>
      <c r="D271" t="s">
        <v>9</v>
      </c>
      <c r="E271" t="s">
        <v>13531</v>
      </c>
    </row>
    <row r="272" spans="1:5">
      <c r="A272" t="s">
        <v>1207</v>
      </c>
      <c r="B272" t="s">
        <v>13223</v>
      </c>
      <c r="C272" t="s">
        <v>13243</v>
      </c>
      <c r="D272" t="s">
        <v>9</v>
      </c>
      <c r="E272" t="s">
        <v>13531</v>
      </c>
    </row>
    <row r="273" spans="1:5">
      <c r="A273" t="s">
        <v>1210</v>
      </c>
      <c r="B273" t="s">
        <v>9</v>
      </c>
      <c r="C273" t="s">
        <v>13243</v>
      </c>
      <c r="D273" t="s">
        <v>13439</v>
      </c>
      <c r="E273" t="s">
        <v>13530</v>
      </c>
    </row>
    <row r="274" spans="1:5">
      <c r="A274" t="s">
        <v>1210</v>
      </c>
      <c r="B274" t="s">
        <v>9</v>
      </c>
      <c r="C274" t="s">
        <v>13243</v>
      </c>
      <c r="D274" t="s">
        <v>13439</v>
      </c>
      <c r="E274" t="s">
        <v>13530</v>
      </c>
    </row>
    <row r="275" spans="1:5">
      <c r="A275" t="s">
        <v>166</v>
      </c>
      <c r="B275" t="s">
        <v>9</v>
      </c>
      <c r="C275" t="s">
        <v>13310</v>
      </c>
      <c r="D275" t="s">
        <v>9</v>
      </c>
      <c r="E275" t="s">
        <v>13590</v>
      </c>
    </row>
    <row r="276" spans="1:5">
      <c r="A276" t="s">
        <v>1211</v>
      </c>
      <c r="B276" t="s">
        <v>9</v>
      </c>
      <c r="C276" t="s">
        <v>13243</v>
      </c>
      <c r="D276" t="s">
        <v>9</v>
      </c>
      <c r="E276" t="s">
        <v>13530</v>
      </c>
    </row>
    <row r="277" spans="1:5">
      <c r="A277" t="s">
        <v>1213</v>
      </c>
      <c r="B277" t="s">
        <v>9</v>
      </c>
      <c r="C277" t="s">
        <v>13243</v>
      </c>
      <c r="D277" t="s">
        <v>9</v>
      </c>
      <c r="E277" t="s">
        <v>13530</v>
      </c>
    </row>
    <row r="278" spans="1:5">
      <c r="A278" t="s">
        <v>362</v>
      </c>
      <c r="B278" t="s">
        <v>9</v>
      </c>
      <c r="C278" t="s">
        <v>13260</v>
      </c>
      <c r="D278" t="s">
        <v>9</v>
      </c>
      <c r="E278" t="s">
        <v>13586</v>
      </c>
    </row>
    <row r="279" spans="1:5">
      <c r="A279" t="s">
        <v>1215</v>
      </c>
      <c r="B279" t="s">
        <v>9</v>
      </c>
      <c r="C279" t="s">
        <v>13243</v>
      </c>
      <c r="D279" t="s">
        <v>9</v>
      </c>
      <c r="E279" t="s">
        <v>13530</v>
      </c>
    </row>
    <row r="280" spans="1:5">
      <c r="A280" t="s">
        <v>1217</v>
      </c>
      <c r="B280" t="s">
        <v>9</v>
      </c>
      <c r="C280" t="s">
        <v>13243</v>
      </c>
      <c r="D280" t="s">
        <v>9</v>
      </c>
      <c r="E280" t="s">
        <v>13575</v>
      </c>
    </row>
    <row r="281" spans="1:5">
      <c r="A281" t="s">
        <v>1219</v>
      </c>
      <c r="B281" t="s">
        <v>9</v>
      </c>
      <c r="C281" t="s">
        <v>13311</v>
      </c>
      <c r="D281" t="s">
        <v>13447</v>
      </c>
      <c r="E281" t="s">
        <v>13530</v>
      </c>
    </row>
    <row r="282" spans="1:5">
      <c r="A282" t="s">
        <v>364</v>
      </c>
      <c r="B282" t="s">
        <v>9</v>
      </c>
      <c r="C282" t="s">
        <v>9</v>
      </c>
      <c r="D282" t="s">
        <v>13447</v>
      </c>
      <c r="E282" t="s">
        <v>9</v>
      </c>
    </row>
    <row r="283" spans="1:5">
      <c r="A283" t="s">
        <v>1220</v>
      </c>
      <c r="B283" t="s">
        <v>9</v>
      </c>
      <c r="C283" t="s">
        <v>13243</v>
      </c>
      <c r="D283" t="s">
        <v>9</v>
      </c>
      <c r="E283" t="s">
        <v>13530</v>
      </c>
    </row>
    <row r="284" spans="1:5">
      <c r="A284" t="s">
        <v>1222</v>
      </c>
      <c r="B284" t="s">
        <v>9</v>
      </c>
      <c r="C284" t="s">
        <v>13243</v>
      </c>
      <c r="D284" t="s">
        <v>9</v>
      </c>
      <c r="E284" t="s">
        <v>13531</v>
      </c>
    </row>
    <row r="285" spans="1:5">
      <c r="A285" t="s">
        <v>1224</v>
      </c>
      <c r="B285" t="s">
        <v>9</v>
      </c>
      <c r="C285" t="s">
        <v>13243</v>
      </c>
      <c r="D285" t="s">
        <v>9</v>
      </c>
      <c r="E285" t="s">
        <v>13530</v>
      </c>
    </row>
    <row r="286" spans="1:5">
      <c r="A286" t="s">
        <v>1226</v>
      </c>
      <c r="B286" t="s">
        <v>9</v>
      </c>
      <c r="C286" t="s">
        <v>13243</v>
      </c>
      <c r="D286" t="s">
        <v>9</v>
      </c>
      <c r="E286" t="s">
        <v>13530</v>
      </c>
    </row>
    <row r="287" spans="1:5">
      <c r="A287" t="s">
        <v>1227</v>
      </c>
      <c r="B287" t="s">
        <v>9</v>
      </c>
      <c r="C287" t="s">
        <v>13243</v>
      </c>
      <c r="D287" t="s">
        <v>9</v>
      </c>
      <c r="E287" t="s">
        <v>13530</v>
      </c>
    </row>
    <row r="288" spans="1:5">
      <c r="A288" t="s">
        <v>1229</v>
      </c>
      <c r="B288" t="s">
        <v>9</v>
      </c>
      <c r="C288" t="s">
        <v>13243</v>
      </c>
      <c r="D288" t="s">
        <v>9</v>
      </c>
      <c r="E288" t="s">
        <v>13530</v>
      </c>
    </row>
    <row r="289" spans="1:5">
      <c r="A289" t="s">
        <v>64</v>
      </c>
      <c r="B289" t="s">
        <v>66</v>
      </c>
      <c r="C289" t="s">
        <v>13312</v>
      </c>
      <c r="D289" t="s">
        <v>13439</v>
      </c>
      <c r="E289" t="s">
        <v>13629</v>
      </c>
    </row>
    <row r="290" spans="1:5">
      <c r="A290" t="s">
        <v>1231</v>
      </c>
      <c r="B290" t="s">
        <v>9</v>
      </c>
      <c r="C290" t="s">
        <v>13243</v>
      </c>
      <c r="D290" t="s">
        <v>9</v>
      </c>
      <c r="E290" t="s">
        <v>13530</v>
      </c>
    </row>
    <row r="291" spans="1:5">
      <c r="A291" t="s">
        <v>1233</v>
      </c>
      <c r="B291" t="s">
        <v>9</v>
      </c>
      <c r="C291" t="s">
        <v>13243</v>
      </c>
      <c r="D291" t="s">
        <v>9</v>
      </c>
      <c r="E291" t="s">
        <v>13531</v>
      </c>
    </row>
    <row r="292" spans="1:5">
      <c r="A292" t="s">
        <v>1235</v>
      </c>
      <c r="B292" t="s">
        <v>9</v>
      </c>
      <c r="C292" t="s">
        <v>13243</v>
      </c>
      <c r="D292" t="s">
        <v>9</v>
      </c>
      <c r="E292" t="s">
        <v>13530</v>
      </c>
    </row>
    <row r="293" spans="1:5">
      <c r="A293" t="s">
        <v>1237</v>
      </c>
      <c r="B293" t="s">
        <v>9</v>
      </c>
      <c r="C293" t="s">
        <v>13243</v>
      </c>
      <c r="D293" t="s">
        <v>9</v>
      </c>
      <c r="E293" t="s">
        <v>13531</v>
      </c>
    </row>
    <row r="294" spans="1:5">
      <c r="A294" t="s">
        <v>67</v>
      </c>
      <c r="B294" t="s">
        <v>69</v>
      </c>
      <c r="C294" t="s">
        <v>13248</v>
      </c>
      <c r="D294" t="s">
        <v>9</v>
      </c>
      <c r="E294" t="s">
        <v>13630</v>
      </c>
    </row>
    <row r="295" spans="1:5">
      <c r="A295" t="s">
        <v>366</v>
      </c>
      <c r="B295" t="s">
        <v>9</v>
      </c>
      <c r="C295" t="s">
        <v>13260</v>
      </c>
      <c r="D295" t="s">
        <v>9</v>
      </c>
      <c r="E295" t="s">
        <v>13586</v>
      </c>
    </row>
    <row r="296" spans="1:5">
      <c r="A296" t="s">
        <v>1239</v>
      </c>
      <c r="B296" t="s">
        <v>1241</v>
      </c>
      <c r="C296" t="s">
        <v>13313</v>
      </c>
      <c r="D296" t="s">
        <v>13439</v>
      </c>
      <c r="E296" t="s">
        <v>13631</v>
      </c>
    </row>
    <row r="297" spans="1:5">
      <c r="A297" t="s">
        <v>706</v>
      </c>
      <c r="B297" t="s">
        <v>13224</v>
      </c>
      <c r="C297" t="s">
        <v>13314</v>
      </c>
      <c r="D297" t="s">
        <v>13474</v>
      </c>
      <c r="E297" t="s">
        <v>13632</v>
      </c>
    </row>
    <row r="298" spans="1:5">
      <c r="A298" t="s">
        <v>1242</v>
      </c>
      <c r="B298" t="s">
        <v>9</v>
      </c>
      <c r="C298" t="s">
        <v>13243</v>
      </c>
      <c r="D298" t="s">
        <v>9</v>
      </c>
      <c r="E298" t="s">
        <v>13531</v>
      </c>
    </row>
    <row r="299" spans="1:5">
      <c r="A299" t="s">
        <v>638</v>
      </c>
      <c r="B299" t="s">
        <v>9</v>
      </c>
      <c r="C299" t="s">
        <v>13243</v>
      </c>
      <c r="D299" t="s">
        <v>9</v>
      </c>
      <c r="E299" t="s">
        <v>13576</v>
      </c>
    </row>
    <row r="300" spans="1:5">
      <c r="A300" t="s">
        <v>640</v>
      </c>
      <c r="B300" t="s">
        <v>9</v>
      </c>
      <c r="C300" t="s">
        <v>13243</v>
      </c>
      <c r="D300" t="s">
        <v>9</v>
      </c>
      <c r="E300" t="s">
        <v>13576</v>
      </c>
    </row>
    <row r="301" spans="1:5">
      <c r="A301" t="s">
        <v>1244</v>
      </c>
      <c r="B301" t="s">
        <v>1246</v>
      </c>
      <c r="C301" t="s">
        <v>13315</v>
      </c>
      <c r="D301" t="s">
        <v>9</v>
      </c>
      <c r="E301" t="s">
        <v>13621</v>
      </c>
    </row>
    <row r="302" spans="1:5">
      <c r="A302" t="s">
        <v>1247</v>
      </c>
      <c r="B302" t="s">
        <v>1249</v>
      </c>
      <c r="C302" t="s">
        <v>13315</v>
      </c>
      <c r="D302" t="s">
        <v>9</v>
      </c>
      <c r="E302" t="s">
        <v>13633</v>
      </c>
    </row>
    <row r="303" spans="1:5">
      <c r="A303" t="s">
        <v>829</v>
      </c>
      <c r="B303" t="s">
        <v>9</v>
      </c>
      <c r="C303" t="s">
        <v>13243</v>
      </c>
      <c r="D303" t="s">
        <v>13475</v>
      </c>
      <c r="E303" t="s">
        <v>13634</v>
      </c>
    </row>
    <row r="304" spans="1:5">
      <c r="A304" t="s">
        <v>641</v>
      </c>
      <c r="B304" t="s">
        <v>9</v>
      </c>
      <c r="C304" t="s">
        <v>13243</v>
      </c>
      <c r="D304" t="s">
        <v>9</v>
      </c>
      <c r="E304" t="s">
        <v>13576</v>
      </c>
    </row>
    <row r="305" spans="1:5">
      <c r="A305" t="s">
        <v>439</v>
      </c>
      <c r="B305" t="s">
        <v>9</v>
      </c>
      <c r="C305" t="s">
        <v>13247</v>
      </c>
      <c r="D305" t="s">
        <v>9</v>
      </c>
      <c r="E305" t="s">
        <v>13541</v>
      </c>
    </row>
    <row r="306" spans="1:5">
      <c r="A306" t="s">
        <v>441</v>
      </c>
      <c r="B306" t="s">
        <v>9</v>
      </c>
      <c r="C306" t="s">
        <v>13247</v>
      </c>
      <c r="D306" t="s">
        <v>9</v>
      </c>
      <c r="E306" t="s">
        <v>13541</v>
      </c>
    </row>
    <row r="307" spans="1:5">
      <c r="A307" t="s">
        <v>275</v>
      </c>
      <c r="B307" t="s">
        <v>277</v>
      </c>
      <c r="C307" t="s">
        <v>13316</v>
      </c>
      <c r="D307" t="s">
        <v>13476</v>
      </c>
      <c r="E307" t="s">
        <v>13581</v>
      </c>
    </row>
    <row r="308" spans="1:5">
      <c r="A308" t="s">
        <v>1250</v>
      </c>
      <c r="B308" t="s">
        <v>9</v>
      </c>
      <c r="C308" t="s">
        <v>13243</v>
      </c>
      <c r="D308" t="s">
        <v>9</v>
      </c>
      <c r="E308" t="s">
        <v>13531</v>
      </c>
    </row>
    <row r="309" spans="1:5">
      <c r="A309" t="s">
        <v>502</v>
      </c>
      <c r="B309" t="s">
        <v>9</v>
      </c>
      <c r="C309" t="s">
        <v>13243</v>
      </c>
      <c r="D309" t="s">
        <v>9</v>
      </c>
      <c r="E309" t="s">
        <v>13571</v>
      </c>
    </row>
    <row r="310" spans="1:5">
      <c r="A310" t="s">
        <v>1252</v>
      </c>
      <c r="B310" t="s">
        <v>9</v>
      </c>
      <c r="C310" t="s">
        <v>13243</v>
      </c>
      <c r="D310" t="s">
        <v>9</v>
      </c>
      <c r="E310" t="s">
        <v>13531</v>
      </c>
    </row>
    <row r="311" spans="1:5">
      <c r="A311" t="s">
        <v>1254</v>
      </c>
      <c r="B311" t="s">
        <v>9</v>
      </c>
      <c r="C311" t="s">
        <v>13243</v>
      </c>
      <c r="D311" t="s">
        <v>9</v>
      </c>
      <c r="E311" t="s">
        <v>13530</v>
      </c>
    </row>
    <row r="312" spans="1:5">
      <c r="A312" t="s">
        <v>198</v>
      </c>
      <c r="B312" t="s">
        <v>9</v>
      </c>
      <c r="C312" t="s">
        <v>9</v>
      </c>
      <c r="D312" t="s">
        <v>13440</v>
      </c>
      <c r="E312" t="s">
        <v>13569</v>
      </c>
    </row>
    <row r="313" spans="1:5">
      <c r="A313" t="s">
        <v>1256</v>
      </c>
      <c r="B313" t="s">
        <v>9</v>
      </c>
      <c r="C313" t="s">
        <v>13243</v>
      </c>
      <c r="D313" t="s">
        <v>9</v>
      </c>
      <c r="E313" t="s">
        <v>13530</v>
      </c>
    </row>
    <row r="314" spans="1:5">
      <c r="A314" t="s">
        <v>1258</v>
      </c>
      <c r="B314" t="s">
        <v>1260</v>
      </c>
      <c r="C314" t="s">
        <v>13317</v>
      </c>
      <c r="D314" t="s">
        <v>9</v>
      </c>
      <c r="E314" t="s">
        <v>13531</v>
      </c>
    </row>
    <row r="315" spans="1:5">
      <c r="A315" t="s">
        <v>1261</v>
      </c>
      <c r="B315" t="s">
        <v>9</v>
      </c>
      <c r="C315" t="s">
        <v>13243</v>
      </c>
      <c r="D315" t="s">
        <v>9</v>
      </c>
      <c r="E315" t="s">
        <v>13531</v>
      </c>
    </row>
    <row r="316" spans="1:5">
      <c r="A316" t="s">
        <v>1263</v>
      </c>
      <c r="B316" t="s">
        <v>9</v>
      </c>
      <c r="C316" t="s">
        <v>13243</v>
      </c>
      <c r="D316" t="s">
        <v>9</v>
      </c>
      <c r="E316" t="s">
        <v>13575</v>
      </c>
    </row>
    <row r="317" spans="1:5">
      <c r="A317" t="s">
        <v>504</v>
      </c>
      <c r="B317" t="s">
        <v>9</v>
      </c>
      <c r="C317" t="s">
        <v>13243</v>
      </c>
      <c r="D317" t="s">
        <v>9</v>
      </c>
      <c r="E317" t="s">
        <v>13571</v>
      </c>
    </row>
    <row r="318" spans="1:5">
      <c r="A318" t="s">
        <v>1265</v>
      </c>
      <c r="B318" t="s">
        <v>9</v>
      </c>
      <c r="C318" t="s">
        <v>13243</v>
      </c>
      <c r="D318" t="s">
        <v>9</v>
      </c>
      <c r="E318" t="s">
        <v>13531</v>
      </c>
    </row>
    <row r="319" spans="1:5">
      <c r="A319" t="s">
        <v>1267</v>
      </c>
      <c r="B319" t="s">
        <v>9</v>
      </c>
      <c r="C319" t="s">
        <v>13243</v>
      </c>
      <c r="D319" t="s">
        <v>9</v>
      </c>
      <c r="E319" t="s">
        <v>13531</v>
      </c>
    </row>
    <row r="320" spans="1:5">
      <c r="A320" t="s">
        <v>1269</v>
      </c>
      <c r="B320" t="s">
        <v>9</v>
      </c>
      <c r="C320" t="s">
        <v>13243</v>
      </c>
      <c r="D320" t="s">
        <v>9</v>
      </c>
      <c r="E320" t="s">
        <v>13530</v>
      </c>
    </row>
    <row r="321" spans="1:5">
      <c r="A321" t="s">
        <v>1271</v>
      </c>
      <c r="B321" t="s">
        <v>9</v>
      </c>
      <c r="C321" t="s">
        <v>13243</v>
      </c>
      <c r="D321" t="s">
        <v>9</v>
      </c>
      <c r="E321" t="s">
        <v>13530</v>
      </c>
    </row>
    <row r="322" spans="1:5">
      <c r="A322" t="s">
        <v>99</v>
      </c>
      <c r="B322" t="s">
        <v>13225</v>
      </c>
      <c r="C322" t="s">
        <v>13318</v>
      </c>
      <c r="D322" t="s">
        <v>13477</v>
      </c>
      <c r="E322" t="s">
        <v>13635</v>
      </c>
    </row>
    <row r="323" spans="1:5">
      <c r="A323" t="s">
        <v>1273</v>
      </c>
      <c r="B323" t="s">
        <v>9</v>
      </c>
      <c r="C323" t="s">
        <v>13243</v>
      </c>
      <c r="D323" t="s">
        <v>9</v>
      </c>
      <c r="E323" t="s">
        <v>13531</v>
      </c>
    </row>
    <row r="324" spans="1:5">
      <c r="A324" t="s">
        <v>506</v>
      </c>
      <c r="B324" t="s">
        <v>9</v>
      </c>
      <c r="C324" t="s">
        <v>13243</v>
      </c>
      <c r="D324" t="s">
        <v>9</v>
      </c>
      <c r="E324" t="s">
        <v>13571</v>
      </c>
    </row>
    <row r="325" spans="1:5">
      <c r="A325" t="s">
        <v>1274</v>
      </c>
      <c r="B325" t="s">
        <v>1276</v>
      </c>
      <c r="C325" t="s">
        <v>13315</v>
      </c>
      <c r="D325" t="s">
        <v>9</v>
      </c>
      <c r="E325" t="s">
        <v>13621</v>
      </c>
    </row>
    <row r="326" spans="1:5">
      <c r="A326" t="s">
        <v>831</v>
      </c>
      <c r="B326" t="s">
        <v>9</v>
      </c>
      <c r="C326" t="s">
        <v>13243</v>
      </c>
      <c r="D326" t="s">
        <v>9</v>
      </c>
      <c r="E326" t="s">
        <v>13636</v>
      </c>
    </row>
    <row r="327" spans="1:5">
      <c r="A327" t="s">
        <v>508</v>
      </c>
      <c r="B327" t="s">
        <v>9</v>
      </c>
      <c r="C327" t="s">
        <v>13243</v>
      </c>
      <c r="D327" t="s">
        <v>13448</v>
      </c>
      <c r="E327" t="s">
        <v>13571</v>
      </c>
    </row>
    <row r="328" spans="1:5">
      <c r="A328" t="s">
        <v>1277</v>
      </c>
      <c r="B328" t="s">
        <v>9</v>
      </c>
      <c r="C328" t="s">
        <v>9</v>
      </c>
      <c r="D328" t="s">
        <v>13447</v>
      </c>
      <c r="E328" t="s">
        <v>9</v>
      </c>
    </row>
    <row r="329" spans="1:5">
      <c r="A329" t="s">
        <v>832</v>
      </c>
      <c r="B329" t="s">
        <v>9</v>
      </c>
      <c r="C329" t="s">
        <v>13243</v>
      </c>
      <c r="D329" t="s">
        <v>13459</v>
      </c>
      <c r="E329" t="s">
        <v>13539</v>
      </c>
    </row>
    <row r="330" spans="1:5">
      <c r="A330" t="s">
        <v>832</v>
      </c>
      <c r="B330" t="s">
        <v>9</v>
      </c>
      <c r="C330" t="s">
        <v>13243</v>
      </c>
      <c r="D330" t="s">
        <v>13459</v>
      </c>
      <c r="E330" t="s">
        <v>13539</v>
      </c>
    </row>
    <row r="331" spans="1:5">
      <c r="A331" t="s">
        <v>832</v>
      </c>
      <c r="B331" t="s">
        <v>9</v>
      </c>
      <c r="C331" t="s">
        <v>13243</v>
      </c>
      <c r="D331" t="s">
        <v>13459</v>
      </c>
      <c r="E331" t="s">
        <v>13539</v>
      </c>
    </row>
    <row r="332" spans="1:5">
      <c r="A332" t="s">
        <v>599</v>
      </c>
      <c r="B332" t="s">
        <v>9</v>
      </c>
      <c r="C332" t="s">
        <v>13319</v>
      </c>
      <c r="D332" t="s">
        <v>13478</v>
      </c>
      <c r="E332" t="s">
        <v>13594</v>
      </c>
    </row>
    <row r="333" spans="1:5">
      <c r="A333" t="s">
        <v>1279</v>
      </c>
      <c r="B333" t="s">
        <v>9</v>
      </c>
      <c r="C333" t="s">
        <v>13243</v>
      </c>
      <c r="D333" t="s">
        <v>13439</v>
      </c>
      <c r="E333" t="s">
        <v>13530</v>
      </c>
    </row>
    <row r="334" spans="1:5">
      <c r="A334" t="s">
        <v>368</v>
      </c>
      <c r="B334" t="s">
        <v>9</v>
      </c>
      <c r="C334" t="s">
        <v>13247</v>
      </c>
      <c r="D334" t="s">
        <v>9</v>
      </c>
      <c r="E334" t="s">
        <v>13637</v>
      </c>
    </row>
    <row r="335" spans="1:5">
      <c r="A335" t="s">
        <v>368</v>
      </c>
      <c r="B335" t="s">
        <v>9</v>
      </c>
      <c r="C335" t="s">
        <v>13247</v>
      </c>
      <c r="D335" t="s">
        <v>9</v>
      </c>
      <c r="E335" t="s">
        <v>13637</v>
      </c>
    </row>
    <row r="336" spans="1:5">
      <c r="A336" t="s">
        <v>1281</v>
      </c>
      <c r="B336" t="s">
        <v>9</v>
      </c>
      <c r="C336" t="s">
        <v>13243</v>
      </c>
      <c r="D336" t="s">
        <v>9</v>
      </c>
      <c r="E336" t="s">
        <v>13531</v>
      </c>
    </row>
    <row r="337" spans="1:5">
      <c r="A337" t="s">
        <v>643</v>
      </c>
      <c r="B337" t="s">
        <v>9</v>
      </c>
      <c r="C337" t="s">
        <v>13243</v>
      </c>
      <c r="D337" t="s">
        <v>9</v>
      </c>
      <c r="E337" t="s">
        <v>13638</v>
      </c>
    </row>
    <row r="338" spans="1:5">
      <c r="A338" t="s">
        <v>645</v>
      </c>
      <c r="B338" t="s">
        <v>9</v>
      </c>
      <c r="C338" t="s">
        <v>13243</v>
      </c>
      <c r="D338" t="s">
        <v>9</v>
      </c>
      <c r="E338" t="s">
        <v>13638</v>
      </c>
    </row>
    <row r="339" spans="1:5">
      <c r="A339" t="s">
        <v>443</v>
      </c>
      <c r="B339" t="s">
        <v>9</v>
      </c>
      <c r="C339" t="s">
        <v>13320</v>
      </c>
      <c r="D339" t="s">
        <v>9</v>
      </c>
      <c r="E339" t="s">
        <v>13541</v>
      </c>
    </row>
    <row r="340" spans="1:5">
      <c r="A340" t="s">
        <v>444</v>
      </c>
      <c r="B340" t="s">
        <v>9</v>
      </c>
      <c r="C340" t="s">
        <v>13321</v>
      </c>
      <c r="D340" t="s">
        <v>13449</v>
      </c>
      <c r="E340" t="s">
        <v>13541</v>
      </c>
    </row>
    <row r="341" spans="1:5">
      <c r="A341" t="s">
        <v>444</v>
      </c>
      <c r="B341" t="s">
        <v>9</v>
      </c>
      <c r="C341" t="s">
        <v>13321</v>
      </c>
      <c r="D341" t="s">
        <v>13449</v>
      </c>
      <c r="E341" t="s">
        <v>13541</v>
      </c>
    </row>
    <row r="342" spans="1:5">
      <c r="A342" t="s">
        <v>835</v>
      </c>
      <c r="B342" t="s">
        <v>9</v>
      </c>
      <c r="C342" t="s">
        <v>13243</v>
      </c>
      <c r="D342" t="s">
        <v>9</v>
      </c>
      <c r="E342" t="s">
        <v>13558</v>
      </c>
    </row>
    <row r="343" spans="1:5">
      <c r="A343" t="s">
        <v>601</v>
      </c>
      <c r="B343" t="s">
        <v>9</v>
      </c>
      <c r="C343" t="s">
        <v>13319</v>
      </c>
      <c r="D343" t="s">
        <v>13478</v>
      </c>
      <c r="E343" t="s">
        <v>13594</v>
      </c>
    </row>
    <row r="344" spans="1:5">
      <c r="A344" t="s">
        <v>602</v>
      </c>
      <c r="B344" t="s">
        <v>9</v>
      </c>
      <c r="C344" t="s">
        <v>13243</v>
      </c>
      <c r="D344" t="s">
        <v>13478</v>
      </c>
      <c r="E344" t="s">
        <v>13594</v>
      </c>
    </row>
    <row r="345" spans="1:5">
      <c r="A345" t="s">
        <v>1282</v>
      </c>
      <c r="B345" t="s">
        <v>9</v>
      </c>
      <c r="C345" t="s">
        <v>13243</v>
      </c>
      <c r="D345" t="s">
        <v>9</v>
      </c>
      <c r="E345" t="s">
        <v>13545</v>
      </c>
    </row>
    <row r="346" spans="1:5">
      <c r="A346" t="s">
        <v>369</v>
      </c>
      <c r="B346" t="s">
        <v>9</v>
      </c>
      <c r="C346" t="s">
        <v>9</v>
      </c>
      <c r="D346" t="s">
        <v>9</v>
      </c>
      <c r="E346" t="s">
        <v>13595</v>
      </c>
    </row>
    <row r="347" spans="1:5">
      <c r="A347" t="s">
        <v>509</v>
      </c>
      <c r="B347" t="s">
        <v>511</v>
      </c>
      <c r="C347" t="s">
        <v>13243</v>
      </c>
      <c r="D347" t="s">
        <v>13460</v>
      </c>
      <c r="E347" t="s">
        <v>13578</v>
      </c>
    </row>
    <row r="348" spans="1:5">
      <c r="A348" t="s">
        <v>512</v>
      </c>
      <c r="B348" t="s">
        <v>514</v>
      </c>
      <c r="C348" t="s">
        <v>13243</v>
      </c>
      <c r="D348" t="s">
        <v>13460</v>
      </c>
      <c r="E348" t="s">
        <v>13578</v>
      </c>
    </row>
    <row r="349" spans="1:5">
      <c r="A349" t="s">
        <v>1284</v>
      </c>
      <c r="B349" t="s">
        <v>1286</v>
      </c>
      <c r="C349" t="s">
        <v>13322</v>
      </c>
      <c r="D349" t="s">
        <v>13479</v>
      </c>
      <c r="E349" t="s">
        <v>13639</v>
      </c>
    </row>
    <row r="350" spans="1:5">
      <c r="A350" t="s">
        <v>1287</v>
      </c>
      <c r="B350" t="s">
        <v>9</v>
      </c>
      <c r="C350" t="s">
        <v>13243</v>
      </c>
      <c r="D350" t="s">
        <v>9</v>
      </c>
      <c r="E350" t="s">
        <v>13530</v>
      </c>
    </row>
    <row r="351" spans="1:5">
      <c r="A351" t="s">
        <v>1289</v>
      </c>
      <c r="B351" t="s">
        <v>9</v>
      </c>
      <c r="C351" t="s">
        <v>13243</v>
      </c>
      <c r="D351" t="s">
        <v>9</v>
      </c>
      <c r="E351" t="s">
        <v>13531</v>
      </c>
    </row>
    <row r="352" spans="1:5">
      <c r="A352" t="s">
        <v>1290</v>
      </c>
      <c r="B352" t="s">
        <v>9</v>
      </c>
      <c r="C352" t="s">
        <v>13243</v>
      </c>
      <c r="D352" t="s">
        <v>9</v>
      </c>
      <c r="E352" t="s">
        <v>13530</v>
      </c>
    </row>
    <row r="353" spans="1:5">
      <c r="A353" t="s">
        <v>1291</v>
      </c>
      <c r="B353" t="s">
        <v>9</v>
      </c>
      <c r="C353" t="s">
        <v>13243</v>
      </c>
      <c r="D353" t="s">
        <v>9</v>
      </c>
      <c r="E353" t="s">
        <v>13531</v>
      </c>
    </row>
    <row r="354" spans="1:5">
      <c r="A354" t="s">
        <v>1293</v>
      </c>
      <c r="B354" t="s">
        <v>9</v>
      </c>
      <c r="C354" t="s">
        <v>13243</v>
      </c>
      <c r="D354" t="s">
        <v>9</v>
      </c>
      <c r="E354" t="s">
        <v>13531</v>
      </c>
    </row>
    <row r="355" spans="1:5">
      <c r="A355" t="s">
        <v>515</v>
      </c>
      <c r="B355" t="s">
        <v>517</v>
      </c>
      <c r="C355" t="s">
        <v>13243</v>
      </c>
      <c r="D355" t="s">
        <v>13460</v>
      </c>
      <c r="E355" t="s">
        <v>13640</v>
      </c>
    </row>
    <row r="356" spans="1:5">
      <c r="A356" t="s">
        <v>1294</v>
      </c>
      <c r="B356" t="s">
        <v>9</v>
      </c>
      <c r="C356" t="s">
        <v>13243</v>
      </c>
      <c r="D356" t="s">
        <v>9</v>
      </c>
      <c r="E356" t="s">
        <v>13531</v>
      </c>
    </row>
    <row r="357" spans="1:5">
      <c r="A357" t="s">
        <v>1296</v>
      </c>
      <c r="B357" t="s">
        <v>9</v>
      </c>
      <c r="C357" t="s">
        <v>13243</v>
      </c>
      <c r="D357" t="s">
        <v>9</v>
      </c>
      <c r="E357" t="s">
        <v>13530</v>
      </c>
    </row>
    <row r="358" spans="1:5">
      <c r="A358" t="s">
        <v>647</v>
      </c>
      <c r="B358" t="s">
        <v>9</v>
      </c>
      <c r="C358" t="s">
        <v>13243</v>
      </c>
      <c r="D358" t="s">
        <v>9</v>
      </c>
      <c r="E358" t="s">
        <v>13641</v>
      </c>
    </row>
    <row r="359" spans="1:5">
      <c r="A359" t="s">
        <v>1298</v>
      </c>
      <c r="B359" t="s">
        <v>1300</v>
      </c>
      <c r="C359" t="s">
        <v>13323</v>
      </c>
      <c r="D359" t="s">
        <v>9</v>
      </c>
      <c r="E359" t="s">
        <v>13531</v>
      </c>
    </row>
    <row r="360" spans="1:5">
      <c r="A360" t="s">
        <v>1301</v>
      </c>
      <c r="B360" t="s">
        <v>1303</v>
      </c>
      <c r="C360" t="s">
        <v>13323</v>
      </c>
      <c r="D360" t="s">
        <v>9</v>
      </c>
      <c r="E360" t="s">
        <v>13530</v>
      </c>
    </row>
    <row r="361" spans="1:5">
      <c r="A361" t="s">
        <v>837</v>
      </c>
      <c r="B361" t="s">
        <v>9</v>
      </c>
      <c r="C361" t="s">
        <v>13243</v>
      </c>
      <c r="D361" t="s">
        <v>9</v>
      </c>
      <c r="E361" t="s">
        <v>13558</v>
      </c>
    </row>
    <row r="362" spans="1:5">
      <c r="A362" t="s">
        <v>518</v>
      </c>
      <c r="B362" t="s">
        <v>9</v>
      </c>
      <c r="C362" t="s">
        <v>13324</v>
      </c>
      <c r="D362" t="s">
        <v>9</v>
      </c>
      <c r="E362" t="s">
        <v>13614</v>
      </c>
    </row>
    <row r="363" spans="1:5">
      <c r="A363" t="s">
        <v>520</v>
      </c>
      <c r="B363" t="s">
        <v>9</v>
      </c>
      <c r="C363" t="s">
        <v>13243</v>
      </c>
      <c r="D363" t="s">
        <v>9</v>
      </c>
      <c r="E363" t="s">
        <v>13571</v>
      </c>
    </row>
    <row r="364" spans="1:5">
      <c r="A364" t="s">
        <v>648</v>
      </c>
      <c r="B364" t="s">
        <v>9</v>
      </c>
      <c r="C364" t="s">
        <v>13243</v>
      </c>
      <c r="D364" t="s">
        <v>9</v>
      </c>
      <c r="E364" t="s">
        <v>13564</v>
      </c>
    </row>
    <row r="365" spans="1:5">
      <c r="A365" t="s">
        <v>1304</v>
      </c>
      <c r="B365" t="s">
        <v>9</v>
      </c>
      <c r="C365" t="s">
        <v>13243</v>
      </c>
      <c r="D365" t="s">
        <v>9</v>
      </c>
      <c r="E365" t="s">
        <v>13530</v>
      </c>
    </row>
    <row r="366" spans="1:5">
      <c r="A366" t="s">
        <v>650</v>
      </c>
      <c r="B366" t="s">
        <v>652</v>
      </c>
      <c r="C366" t="s">
        <v>13325</v>
      </c>
      <c r="D366" t="s">
        <v>13480</v>
      </c>
      <c r="E366" t="s">
        <v>13642</v>
      </c>
    </row>
    <row r="367" spans="1:5">
      <c r="A367" t="s">
        <v>1305</v>
      </c>
      <c r="B367" t="s">
        <v>9</v>
      </c>
      <c r="C367" t="s">
        <v>13243</v>
      </c>
      <c r="D367" t="s">
        <v>9</v>
      </c>
      <c r="E367" t="s">
        <v>13530</v>
      </c>
    </row>
    <row r="368" spans="1:5">
      <c r="A368" t="s">
        <v>840</v>
      </c>
      <c r="B368" t="s">
        <v>9</v>
      </c>
      <c r="C368" t="s">
        <v>9</v>
      </c>
      <c r="D368" t="s">
        <v>9</v>
      </c>
      <c r="E368" t="s">
        <v>9</v>
      </c>
    </row>
    <row r="369" spans="1:5">
      <c r="A369" t="s">
        <v>1307</v>
      </c>
      <c r="B369" t="s">
        <v>9</v>
      </c>
      <c r="C369" t="s">
        <v>13243</v>
      </c>
      <c r="D369" t="s">
        <v>9</v>
      </c>
      <c r="E369" t="s">
        <v>13621</v>
      </c>
    </row>
    <row r="370" spans="1:5">
      <c r="A370" t="s">
        <v>1308</v>
      </c>
      <c r="B370" t="s">
        <v>9</v>
      </c>
      <c r="C370" t="s">
        <v>13270</v>
      </c>
      <c r="D370" t="s">
        <v>13438</v>
      </c>
      <c r="E370" t="s">
        <v>13531</v>
      </c>
    </row>
    <row r="371" spans="1:5">
      <c r="A371" t="s">
        <v>1310</v>
      </c>
      <c r="B371" t="s">
        <v>9</v>
      </c>
      <c r="C371" t="s">
        <v>13243</v>
      </c>
      <c r="D371" t="s">
        <v>9</v>
      </c>
      <c r="E371" t="s">
        <v>13575</v>
      </c>
    </row>
    <row r="372" spans="1:5">
      <c r="A372" t="s">
        <v>1312</v>
      </c>
      <c r="B372" t="s">
        <v>9</v>
      </c>
      <c r="C372" t="s">
        <v>9</v>
      </c>
      <c r="D372" t="s">
        <v>9</v>
      </c>
      <c r="E372" t="s">
        <v>13643</v>
      </c>
    </row>
    <row r="373" spans="1:5">
      <c r="A373" t="s">
        <v>1312</v>
      </c>
      <c r="B373" t="s">
        <v>9</v>
      </c>
      <c r="C373" t="s">
        <v>9</v>
      </c>
      <c r="D373" t="s">
        <v>9</v>
      </c>
      <c r="E373" t="s">
        <v>13643</v>
      </c>
    </row>
    <row r="374" spans="1:5">
      <c r="A374" t="s">
        <v>124</v>
      </c>
      <c r="B374" t="s">
        <v>9</v>
      </c>
      <c r="C374" t="s">
        <v>13271</v>
      </c>
      <c r="D374" t="s">
        <v>13451</v>
      </c>
      <c r="E374" t="s">
        <v>13570</v>
      </c>
    </row>
    <row r="375" spans="1:5">
      <c r="A375" t="s">
        <v>126</v>
      </c>
      <c r="B375" t="s">
        <v>9</v>
      </c>
      <c r="C375" t="s">
        <v>13326</v>
      </c>
      <c r="D375" t="s">
        <v>13448</v>
      </c>
      <c r="E375" t="s">
        <v>13644</v>
      </c>
    </row>
    <row r="376" spans="1:5">
      <c r="A376" t="s">
        <v>126</v>
      </c>
      <c r="B376" t="s">
        <v>9</v>
      </c>
      <c r="C376" t="s">
        <v>13326</v>
      </c>
      <c r="D376" t="s">
        <v>13448</v>
      </c>
      <c r="E376" t="s">
        <v>13644</v>
      </c>
    </row>
    <row r="377" spans="1:5">
      <c r="A377" t="s">
        <v>126</v>
      </c>
      <c r="B377" t="s">
        <v>9</v>
      </c>
      <c r="C377" t="s">
        <v>13326</v>
      </c>
      <c r="D377" t="s">
        <v>13448</v>
      </c>
      <c r="E377" t="s">
        <v>13644</v>
      </c>
    </row>
    <row r="378" spans="1:5">
      <c r="A378" t="s">
        <v>841</v>
      </c>
      <c r="B378" t="s">
        <v>843</v>
      </c>
      <c r="C378" t="s">
        <v>13327</v>
      </c>
      <c r="D378" t="s">
        <v>13481</v>
      </c>
      <c r="E378" t="s">
        <v>13645</v>
      </c>
    </row>
    <row r="379" spans="1:5">
      <c r="A379" t="s">
        <v>1314</v>
      </c>
      <c r="B379" t="s">
        <v>9</v>
      </c>
      <c r="C379" t="s">
        <v>13243</v>
      </c>
      <c r="D379" t="s">
        <v>9</v>
      </c>
      <c r="E379" t="s">
        <v>13530</v>
      </c>
    </row>
    <row r="380" spans="1:5">
      <c r="A380" t="s">
        <v>604</v>
      </c>
      <c r="B380" t="s">
        <v>9</v>
      </c>
      <c r="C380" t="s">
        <v>13243</v>
      </c>
      <c r="D380" t="s">
        <v>9</v>
      </c>
      <c r="E380" t="s">
        <v>13594</v>
      </c>
    </row>
    <row r="381" spans="1:5">
      <c r="A381" t="s">
        <v>1315</v>
      </c>
      <c r="B381" t="s">
        <v>9</v>
      </c>
      <c r="C381" t="s">
        <v>13243</v>
      </c>
      <c r="D381" t="s">
        <v>9</v>
      </c>
      <c r="E381" t="s">
        <v>13530</v>
      </c>
    </row>
    <row r="382" spans="1:5">
      <c r="A382" t="s">
        <v>1316</v>
      </c>
      <c r="B382" t="s">
        <v>9</v>
      </c>
      <c r="C382" t="s">
        <v>13243</v>
      </c>
      <c r="D382" t="s">
        <v>9</v>
      </c>
      <c r="E382" t="s">
        <v>13530</v>
      </c>
    </row>
    <row r="383" spans="1:5">
      <c r="A383" t="s">
        <v>1318</v>
      </c>
      <c r="B383" t="s">
        <v>1320</v>
      </c>
      <c r="C383" t="s">
        <v>13328</v>
      </c>
      <c r="D383" t="s">
        <v>13465</v>
      </c>
      <c r="E383" t="s">
        <v>13601</v>
      </c>
    </row>
    <row r="384" spans="1:5">
      <c r="A384" t="s">
        <v>446</v>
      </c>
      <c r="B384" t="s">
        <v>448</v>
      </c>
      <c r="C384" t="s">
        <v>13329</v>
      </c>
      <c r="D384" t="s">
        <v>13460</v>
      </c>
      <c r="E384" t="s">
        <v>13646</v>
      </c>
    </row>
    <row r="385" spans="1:5">
      <c r="A385" t="s">
        <v>446</v>
      </c>
      <c r="B385" t="s">
        <v>448</v>
      </c>
      <c r="C385" t="s">
        <v>13329</v>
      </c>
      <c r="D385" t="s">
        <v>13460</v>
      </c>
      <c r="E385" t="s">
        <v>13646</v>
      </c>
    </row>
    <row r="386" spans="1:5">
      <c r="A386" t="s">
        <v>446</v>
      </c>
      <c r="B386" t="s">
        <v>448</v>
      </c>
      <c r="C386" t="s">
        <v>13329</v>
      </c>
      <c r="D386" t="s">
        <v>13460</v>
      </c>
      <c r="E386" t="s">
        <v>13646</v>
      </c>
    </row>
    <row r="387" spans="1:5">
      <c r="A387" t="s">
        <v>446</v>
      </c>
      <c r="B387" t="s">
        <v>448</v>
      </c>
      <c r="C387" t="s">
        <v>13329</v>
      </c>
      <c r="D387" t="s">
        <v>13460</v>
      </c>
      <c r="E387" t="s">
        <v>13646</v>
      </c>
    </row>
    <row r="388" spans="1:5">
      <c r="A388" t="s">
        <v>1321</v>
      </c>
      <c r="B388" t="s">
        <v>9</v>
      </c>
      <c r="C388" t="s">
        <v>13243</v>
      </c>
      <c r="D388" t="s">
        <v>13447</v>
      </c>
      <c r="E388" t="s">
        <v>13530</v>
      </c>
    </row>
    <row r="389" spans="1:5">
      <c r="A389" t="s">
        <v>1322</v>
      </c>
      <c r="B389" t="s">
        <v>9</v>
      </c>
      <c r="C389" t="s">
        <v>13243</v>
      </c>
      <c r="D389" t="s">
        <v>13447</v>
      </c>
      <c r="E389" t="s">
        <v>13530</v>
      </c>
    </row>
    <row r="390" spans="1:5">
      <c r="A390" t="s">
        <v>1323</v>
      </c>
      <c r="B390" t="s">
        <v>9</v>
      </c>
      <c r="C390" t="s">
        <v>13330</v>
      </c>
      <c r="D390" t="s">
        <v>13482</v>
      </c>
      <c r="E390" t="s">
        <v>13530</v>
      </c>
    </row>
    <row r="391" spans="1:5">
      <c r="A391" t="s">
        <v>1325</v>
      </c>
      <c r="B391" t="s">
        <v>1327</v>
      </c>
      <c r="C391" t="s">
        <v>13331</v>
      </c>
      <c r="D391" t="s">
        <v>13483</v>
      </c>
      <c r="E391" t="s">
        <v>13530</v>
      </c>
    </row>
    <row r="392" spans="1:5">
      <c r="A392" t="s">
        <v>1328</v>
      </c>
      <c r="B392" t="s">
        <v>1330</v>
      </c>
      <c r="C392" t="s">
        <v>13332</v>
      </c>
      <c r="D392" t="s">
        <v>13447</v>
      </c>
      <c r="E392" t="s">
        <v>13530</v>
      </c>
    </row>
    <row r="393" spans="1:5">
      <c r="A393" t="s">
        <v>653</v>
      </c>
      <c r="B393" t="s">
        <v>9</v>
      </c>
      <c r="C393" t="s">
        <v>13243</v>
      </c>
      <c r="D393" t="s">
        <v>9</v>
      </c>
      <c r="E393" t="s">
        <v>13638</v>
      </c>
    </row>
    <row r="394" spans="1:5">
      <c r="A394" t="s">
        <v>1331</v>
      </c>
      <c r="B394" t="s">
        <v>9</v>
      </c>
      <c r="C394" t="s">
        <v>13243</v>
      </c>
      <c r="D394" t="s">
        <v>9</v>
      </c>
      <c r="E394" t="s">
        <v>13530</v>
      </c>
    </row>
    <row r="395" spans="1:5">
      <c r="A395" t="s">
        <v>1333</v>
      </c>
      <c r="B395" t="s">
        <v>9</v>
      </c>
      <c r="C395" t="s">
        <v>13243</v>
      </c>
      <c r="D395" t="s">
        <v>9</v>
      </c>
      <c r="E395" t="s">
        <v>13530</v>
      </c>
    </row>
    <row r="396" spans="1:5">
      <c r="A396" t="s">
        <v>1334</v>
      </c>
      <c r="B396" t="s">
        <v>9</v>
      </c>
      <c r="C396" t="s">
        <v>13243</v>
      </c>
      <c r="D396" t="s">
        <v>9</v>
      </c>
      <c r="E396" t="s">
        <v>13531</v>
      </c>
    </row>
    <row r="397" spans="1:5">
      <c r="A397" t="s">
        <v>1335</v>
      </c>
      <c r="B397" t="s">
        <v>9</v>
      </c>
      <c r="C397" t="s">
        <v>13243</v>
      </c>
      <c r="D397" t="s">
        <v>9</v>
      </c>
      <c r="E397" t="s">
        <v>13531</v>
      </c>
    </row>
    <row r="398" spans="1:5">
      <c r="A398" t="s">
        <v>1337</v>
      </c>
      <c r="B398" t="s">
        <v>9</v>
      </c>
      <c r="C398" t="s">
        <v>13243</v>
      </c>
      <c r="D398" t="s">
        <v>9</v>
      </c>
      <c r="E398" t="s">
        <v>13531</v>
      </c>
    </row>
    <row r="399" spans="1:5">
      <c r="A399" t="s">
        <v>1339</v>
      </c>
      <c r="B399" t="s">
        <v>1341</v>
      </c>
      <c r="C399" t="s">
        <v>13333</v>
      </c>
      <c r="D399" t="s">
        <v>13484</v>
      </c>
      <c r="E399" t="s">
        <v>13647</v>
      </c>
    </row>
    <row r="400" spans="1:5">
      <c r="A400" t="s">
        <v>372</v>
      </c>
      <c r="B400" t="s">
        <v>9</v>
      </c>
      <c r="C400" t="s">
        <v>13334</v>
      </c>
      <c r="D400" t="s">
        <v>9</v>
      </c>
      <c r="E400" t="s">
        <v>13595</v>
      </c>
    </row>
    <row r="401" spans="1:5">
      <c r="A401" t="s">
        <v>655</v>
      </c>
      <c r="B401" t="s">
        <v>656</v>
      </c>
      <c r="C401" t="s">
        <v>13335</v>
      </c>
      <c r="D401" t="s">
        <v>9</v>
      </c>
      <c r="E401" t="s">
        <v>9</v>
      </c>
    </row>
    <row r="402" spans="1:5">
      <c r="A402" t="s">
        <v>278</v>
      </c>
      <c r="B402" t="s">
        <v>9</v>
      </c>
      <c r="C402" t="s">
        <v>13336</v>
      </c>
      <c r="D402" t="s">
        <v>9</v>
      </c>
      <c r="E402" t="s">
        <v>13581</v>
      </c>
    </row>
    <row r="403" spans="1:5">
      <c r="A403" t="s">
        <v>278</v>
      </c>
      <c r="B403" t="s">
        <v>9</v>
      </c>
      <c r="C403" t="s">
        <v>13336</v>
      </c>
      <c r="D403" t="s">
        <v>9</v>
      </c>
      <c r="E403" t="s">
        <v>13581</v>
      </c>
    </row>
    <row r="404" spans="1:5">
      <c r="A404" t="s">
        <v>278</v>
      </c>
      <c r="B404" t="s">
        <v>9</v>
      </c>
      <c r="C404" t="s">
        <v>13336</v>
      </c>
      <c r="D404" t="s">
        <v>9</v>
      </c>
      <c r="E404" t="s">
        <v>13581</v>
      </c>
    </row>
    <row r="405" spans="1:5">
      <c r="A405" t="s">
        <v>280</v>
      </c>
      <c r="B405" t="s">
        <v>9</v>
      </c>
      <c r="C405" t="s">
        <v>9</v>
      </c>
      <c r="D405" t="s">
        <v>9</v>
      </c>
      <c r="E405" t="s">
        <v>13581</v>
      </c>
    </row>
    <row r="406" spans="1:5">
      <c r="A406" t="s">
        <v>280</v>
      </c>
      <c r="B406" t="s">
        <v>9</v>
      </c>
      <c r="C406" t="s">
        <v>9</v>
      </c>
      <c r="D406" t="s">
        <v>9</v>
      </c>
      <c r="E406" t="s">
        <v>13581</v>
      </c>
    </row>
    <row r="407" spans="1:5">
      <c r="A407" t="s">
        <v>280</v>
      </c>
      <c r="B407" t="s">
        <v>9</v>
      </c>
      <c r="C407" t="s">
        <v>9</v>
      </c>
      <c r="D407" t="s">
        <v>9</v>
      </c>
      <c r="E407" t="s">
        <v>13581</v>
      </c>
    </row>
    <row r="408" spans="1:5">
      <c r="A408" t="s">
        <v>1343</v>
      </c>
      <c r="B408" t="s">
        <v>13205</v>
      </c>
      <c r="C408" t="s">
        <v>13243</v>
      </c>
      <c r="D408" t="s">
        <v>9</v>
      </c>
      <c r="E408" t="s">
        <v>13531</v>
      </c>
    </row>
    <row r="409" spans="1:5">
      <c r="A409" t="s">
        <v>1345</v>
      </c>
      <c r="B409" t="s">
        <v>9</v>
      </c>
      <c r="C409" t="s">
        <v>13243</v>
      </c>
      <c r="D409" t="s">
        <v>9</v>
      </c>
      <c r="E409" t="s">
        <v>13531</v>
      </c>
    </row>
    <row r="410" spans="1:5">
      <c r="A410" t="s">
        <v>764</v>
      </c>
      <c r="B410" t="s">
        <v>9</v>
      </c>
      <c r="C410" t="s">
        <v>13243</v>
      </c>
      <c r="D410" t="s">
        <v>9</v>
      </c>
      <c r="E410" t="s">
        <v>13648</v>
      </c>
    </row>
    <row r="411" spans="1:5">
      <c r="A411" t="s">
        <v>449</v>
      </c>
      <c r="B411" t="s">
        <v>9</v>
      </c>
      <c r="C411" t="s">
        <v>13247</v>
      </c>
      <c r="D411" t="s">
        <v>13447</v>
      </c>
      <c r="E411" t="s">
        <v>13541</v>
      </c>
    </row>
    <row r="412" spans="1:5">
      <c r="A412" t="s">
        <v>282</v>
      </c>
      <c r="B412" t="s">
        <v>13226</v>
      </c>
      <c r="C412" t="s">
        <v>13337</v>
      </c>
      <c r="D412" t="s">
        <v>9</v>
      </c>
      <c r="E412" t="s">
        <v>13649</v>
      </c>
    </row>
    <row r="413" spans="1:5">
      <c r="A413" t="s">
        <v>844</v>
      </c>
      <c r="B413" t="s">
        <v>9</v>
      </c>
      <c r="C413" t="s">
        <v>13338</v>
      </c>
      <c r="D413" t="s">
        <v>13485</v>
      </c>
      <c r="E413" t="s">
        <v>13650</v>
      </c>
    </row>
    <row r="414" spans="1:5">
      <c r="A414" t="s">
        <v>522</v>
      </c>
      <c r="B414" t="s">
        <v>9</v>
      </c>
      <c r="C414" t="s">
        <v>13243</v>
      </c>
      <c r="D414" t="s">
        <v>9</v>
      </c>
      <c r="E414" t="s">
        <v>13571</v>
      </c>
    </row>
    <row r="415" spans="1:5">
      <c r="A415" t="s">
        <v>1347</v>
      </c>
      <c r="B415" t="s">
        <v>9</v>
      </c>
      <c r="C415" t="s">
        <v>13243</v>
      </c>
      <c r="D415" t="s">
        <v>13439</v>
      </c>
      <c r="E415" t="s">
        <v>13531</v>
      </c>
    </row>
    <row r="416" spans="1:5">
      <c r="A416" t="s">
        <v>1349</v>
      </c>
      <c r="B416" t="s">
        <v>9</v>
      </c>
      <c r="C416" t="s">
        <v>9</v>
      </c>
      <c r="D416" t="s">
        <v>9</v>
      </c>
      <c r="E416" t="s">
        <v>13651</v>
      </c>
    </row>
    <row r="417" spans="1:5">
      <c r="A417" t="s">
        <v>374</v>
      </c>
      <c r="B417" t="s">
        <v>376</v>
      </c>
      <c r="C417" t="s">
        <v>13339</v>
      </c>
      <c r="D417" t="s">
        <v>13486</v>
      </c>
      <c r="E417" t="s">
        <v>13652</v>
      </c>
    </row>
    <row r="418" spans="1:5">
      <c r="A418" t="s">
        <v>374</v>
      </c>
      <c r="B418" t="s">
        <v>376</v>
      </c>
      <c r="C418" t="s">
        <v>13339</v>
      </c>
      <c r="D418" t="s">
        <v>13486</v>
      </c>
      <c r="E418" t="s">
        <v>13652</v>
      </c>
    </row>
    <row r="419" spans="1:5">
      <c r="A419" t="s">
        <v>846</v>
      </c>
      <c r="B419" t="s">
        <v>848</v>
      </c>
      <c r="C419" t="s">
        <v>13340</v>
      </c>
      <c r="D419" t="s">
        <v>9</v>
      </c>
      <c r="E419" t="s">
        <v>13620</v>
      </c>
    </row>
    <row r="420" spans="1:5">
      <c r="A420" t="s">
        <v>451</v>
      </c>
      <c r="B420" t="s">
        <v>9</v>
      </c>
      <c r="C420" t="s">
        <v>13247</v>
      </c>
      <c r="D420" t="s">
        <v>9</v>
      </c>
      <c r="E420" t="s">
        <v>13541</v>
      </c>
    </row>
    <row r="421" spans="1:5">
      <c r="A421" t="s">
        <v>1351</v>
      </c>
      <c r="B421" t="s">
        <v>9</v>
      </c>
      <c r="C421" t="s">
        <v>13243</v>
      </c>
      <c r="D421" t="s">
        <v>9</v>
      </c>
      <c r="E421" t="s">
        <v>13531</v>
      </c>
    </row>
    <row r="422" spans="1:5">
      <c r="A422" t="s">
        <v>708</v>
      </c>
      <c r="B422" t="s">
        <v>710</v>
      </c>
      <c r="C422" t="s">
        <v>13243</v>
      </c>
      <c r="D422" t="s">
        <v>13455</v>
      </c>
      <c r="E422" t="s">
        <v>13653</v>
      </c>
    </row>
    <row r="423" spans="1:5">
      <c r="A423" t="s">
        <v>1353</v>
      </c>
      <c r="B423" t="s">
        <v>9</v>
      </c>
      <c r="C423" t="s">
        <v>13243</v>
      </c>
      <c r="D423" t="s">
        <v>9</v>
      </c>
      <c r="E423" t="s">
        <v>13531</v>
      </c>
    </row>
    <row r="424" spans="1:5">
      <c r="A424" t="s">
        <v>849</v>
      </c>
      <c r="B424" t="s">
        <v>9</v>
      </c>
      <c r="C424" t="s">
        <v>13341</v>
      </c>
      <c r="D424" t="s">
        <v>13487</v>
      </c>
      <c r="E424" t="s">
        <v>13654</v>
      </c>
    </row>
    <row r="425" spans="1:5">
      <c r="A425" t="s">
        <v>851</v>
      </c>
      <c r="B425" t="s">
        <v>9</v>
      </c>
      <c r="C425" t="s">
        <v>13243</v>
      </c>
      <c r="D425" t="s">
        <v>9</v>
      </c>
      <c r="E425" t="s">
        <v>13558</v>
      </c>
    </row>
    <row r="426" spans="1:5">
      <c r="A426" t="s">
        <v>1354</v>
      </c>
      <c r="B426" t="s">
        <v>9</v>
      </c>
      <c r="C426" t="s">
        <v>13243</v>
      </c>
      <c r="D426" t="s">
        <v>9</v>
      </c>
      <c r="E426" t="s">
        <v>13550</v>
      </c>
    </row>
    <row r="427" spans="1:5">
      <c r="A427" t="s">
        <v>200</v>
      </c>
      <c r="B427" t="s">
        <v>202</v>
      </c>
      <c r="C427" t="s">
        <v>13342</v>
      </c>
      <c r="D427" t="s">
        <v>13440</v>
      </c>
      <c r="E427" t="s">
        <v>13655</v>
      </c>
    </row>
    <row r="428" spans="1:5">
      <c r="A428" t="s">
        <v>200</v>
      </c>
      <c r="B428" t="s">
        <v>202</v>
      </c>
      <c r="C428" t="s">
        <v>13342</v>
      </c>
      <c r="D428" t="s">
        <v>13440</v>
      </c>
      <c r="E428" t="s">
        <v>13655</v>
      </c>
    </row>
    <row r="429" spans="1:5">
      <c r="A429" t="s">
        <v>285</v>
      </c>
      <c r="B429" t="s">
        <v>9</v>
      </c>
      <c r="C429" t="s">
        <v>9</v>
      </c>
      <c r="D429" t="s">
        <v>9</v>
      </c>
      <c r="E429" t="s">
        <v>13538</v>
      </c>
    </row>
    <row r="430" spans="1:5">
      <c r="A430" t="s">
        <v>287</v>
      </c>
      <c r="B430" t="s">
        <v>289</v>
      </c>
      <c r="C430" t="s">
        <v>13343</v>
      </c>
      <c r="D430" t="s">
        <v>13488</v>
      </c>
      <c r="E430" t="s">
        <v>13538</v>
      </c>
    </row>
    <row r="431" spans="1:5">
      <c r="A431" t="s">
        <v>1356</v>
      </c>
      <c r="B431" t="s">
        <v>9</v>
      </c>
      <c r="C431" t="s">
        <v>13243</v>
      </c>
      <c r="D431" t="s">
        <v>9</v>
      </c>
      <c r="E431" t="s">
        <v>13531</v>
      </c>
    </row>
    <row r="432" spans="1:5">
      <c r="A432" t="s">
        <v>377</v>
      </c>
      <c r="B432" t="s">
        <v>9</v>
      </c>
      <c r="C432" t="s">
        <v>13268</v>
      </c>
      <c r="D432" t="s">
        <v>9</v>
      </c>
      <c r="E432" t="s">
        <v>13563</v>
      </c>
    </row>
    <row r="433" spans="1:5">
      <c r="A433" t="s">
        <v>852</v>
      </c>
      <c r="B433" t="s">
        <v>854</v>
      </c>
      <c r="C433" t="s">
        <v>13344</v>
      </c>
      <c r="D433" t="s">
        <v>13489</v>
      </c>
      <c r="E433" t="s">
        <v>13656</v>
      </c>
    </row>
    <row r="434" spans="1:5">
      <c r="A434" t="s">
        <v>70</v>
      </c>
      <c r="B434" t="s">
        <v>72</v>
      </c>
      <c r="C434" t="s">
        <v>13345</v>
      </c>
      <c r="D434" t="s">
        <v>13438</v>
      </c>
      <c r="E434" t="s">
        <v>13657</v>
      </c>
    </row>
    <row r="435" spans="1:5">
      <c r="A435" t="s">
        <v>1358</v>
      </c>
      <c r="B435" t="s">
        <v>1360</v>
      </c>
      <c r="C435" t="s">
        <v>13346</v>
      </c>
      <c r="D435" t="s">
        <v>13460</v>
      </c>
      <c r="E435" t="s">
        <v>13658</v>
      </c>
    </row>
    <row r="436" spans="1:5">
      <c r="A436" t="s">
        <v>524</v>
      </c>
      <c r="B436" t="s">
        <v>526</v>
      </c>
      <c r="C436" t="s">
        <v>13278</v>
      </c>
      <c r="D436" t="s">
        <v>9</v>
      </c>
      <c r="E436" t="s">
        <v>13659</v>
      </c>
    </row>
    <row r="437" spans="1:5">
      <c r="A437" t="s">
        <v>1361</v>
      </c>
      <c r="B437" t="s">
        <v>9</v>
      </c>
      <c r="C437" t="s">
        <v>13243</v>
      </c>
      <c r="D437" t="s">
        <v>13439</v>
      </c>
      <c r="E437" t="s">
        <v>13530</v>
      </c>
    </row>
    <row r="438" spans="1:5">
      <c r="A438" t="s">
        <v>657</v>
      </c>
      <c r="B438" t="s">
        <v>9</v>
      </c>
      <c r="C438" t="s">
        <v>13243</v>
      </c>
      <c r="D438" t="s">
        <v>9</v>
      </c>
      <c r="E438" t="s">
        <v>13576</v>
      </c>
    </row>
    <row r="439" spans="1:5">
      <c r="A439" t="s">
        <v>855</v>
      </c>
      <c r="B439" t="s">
        <v>9</v>
      </c>
      <c r="C439" t="s">
        <v>13243</v>
      </c>
      <c r="D439" t="s">
        <v>9</v>
      </c>
      <c r="E439" t="s">
        <v>13636</v>
      </c>
    </row>
    <row r="440" spans="1:5">
      <c r="A440" t="s">
        <v>1362</v>
      </c>
      <c r="B440" t="s">
        <v>9</v>
      </c>
      <c r="C440" t="s">
        <v>13243</v>
      </c>
      <c r="D440" t="s">
        <v>9</v>
      </c>
      <c r="E440" t="s">
        <v>13531</v>
      </c>
    </row>
    <row r="441" spans="1:5">
      <c r="A441" t="s">
        <v>856</v>
      </c>
      <c r="B441" t="s">
        <v>858</v>
      </c>
      <c r="C441" t="s">
        <v>13243</v>
      </c>
      <c r="D441" t="s">
        <v>13490</v>
      </c>
      <c r="E441" t="s">
        <v>13660</v>
      </c>
    </row>
    <row r="442" spans="1:5">
      <c r="A442" t="s">
        <v>859</v>
      </c>
      <c r="B442" t="s">
        <v>9</v>
      </c>
      <c r="C442" t="s">
        <v>13347</v>
      </c>
      <c r="D442" t="s">
        <v>13459</v>
      </c>
      <c r="E442" t="s">
        <v>13539</v>
      </c>
    </row>
    <row r="443" spans="1:5">
      <c r="A443" t="s">
        <v>659</v>
      </c>
      <c r="B443" t="s">
        <v>661</v>
      </c>
      <c r="C443" t="s">
        <v>13348</v>
      </c>
      <c r="D443" t="s">
        <v>13491</v>
      </c>
      <c r="E443" t="s">
        <v>13661</v>
      </c>
    </row>
    <row r="444" spans="1:5">
      <c r="A444" t="s">
        <v>860</v>
      </c>
      <c r="B444" t="s">
        <v>9</v>
      </c>
      <c r="C444" t="s">
        <v>13349</v>
      </c>
      <c r="D444" t="s">
        <v>13492</v>
      </c>
      <c r="E444" t="s">
        <v>13662</v>
      </c>
    </row>
    <row r="445" spans="1:5">
      <c r="A445" t="s">
        <v>379</v>
      </c>
      <c r="B445" t="s">
        <v>381</v>
      </c>
      <c r="C445" t="s">
        <v>13350</v>
      </c>
      <c r="D445" t="s">
        <v>9</v>
      </c>
      <c r="E445" t="s">
        <v>13663</v>
      </c>
    </row>
    <row r="446" spans="1:5">
      <c r="A446" t="s">
        <v>862</v>
      </c>
      <c r="B446" t="s">
        <v>864</v>
      </c>
      <c r="C446" t="s">
        <v>13351</v>
      </c>
      <c r="D446" t="s">
        <v>13448</v>
      </c>
      <c r="E446" t="s">
        <v>13620</v>
      </c>
    </row>
    <row r="447" spans="1:5">
      <c r="A447" t="s">
        <v>865</v>
      </c>
      <c r="B447" t="s">
        <v>9</v>
      </c>
      <c r="C447" t="s">
        <v>9</v>
      </c>
      <c r="D447" t="s">
        <v>13493</v>
      </c>
      <c r="E447" t="s">
        <v>13664</v>
      </c>
    </row>
    <row r="448" spans="1:5">
      <c r="A448" t="s">
        <v>662</v>
      </c>
      <c r="B448" t="s">
        <v>9</v>
      </c>
      <c r="C448" t="s">
        <v>13274</v>
      </c>
      <c r="D448" t="s">
        <v>9</v>
      </c>
      <c r="E448" t="s">
        <v>13641</v>
      </c>
    </row>
    <row r="449" spans="1:5">
      <c r="A449" t="s">
        <v>203</v>
      </c>
      <c r="B449" t="s">
        <v>13227</v>
      </c>
      <c r="C449" t="s">
        <v>13352</v>
      </c>
      <c r="D449" t="s">
        <v>13494</v>
      </c>
      <c r="E449" t="s">
        <v>13665</v>
      </c>
    </row>
    <row r="450" spans="1:5">
      <c r="A450" t="s">
        <v>527</v>
      </c>
      <c r="B450" t="s">
        <v>9</v>
      </c>
      <c r="C450" t="s">
        <v>13243</v>
      </c>
      <c r="D450" t="s">
        <v>9</v>
      </c>
      <c r="E450" t="s">
        <v>13571</v>
      </c>
    </row>
    <row r="451" spans="1:5">
      <c r="A451" t="s">
        <v>1363</v>
      </c>
      <c r="B451" t="s">
        <v>9</v>
      </c>
      <c r="C451" t="s">
        <v>13243</v>
      </c>
      <c r="D451" t="s">
        <v>9</v>
      </c>
      <c r="E451" t="s">
        <v>13531</v>
      </c>
    </row>
    <row r="452" spans="1:5">
      <c r="A452" t="s">
        <v>382</v>
      </c>
      <c r="B452" t="s">
        <v>9</v>
      </c>
      <c r="C452" t="s">
        <v>13353</v>
      </c>
      <c r="D452" t="s">
        <v>13447</v>
      </c>
      <c r="E452" t="s">
        <v>13666</v>
      </c>
    </row>
    <row r="453" spans="1:5">
      <c r="A453" t="s">
        <v>1365</v>
      </c>
      <c r="B453" t="s">
        <v>9</v>
      </c>
      <c r="C453" t="s">
        <v>13243</v>
      </c>
      <c r="D453" t="s">
        <v>9</v>
      </c>
      <c r="E453" t="s">
        <v>13531</v>
      </c>
    </row>
    <row r="454" spans="1:5">
      <c r="A454" t="s">
        <v>1367</v>
      </c>
      <c r="B454" t="s">
        <v>1369</v>
      </c>
      <c r="C454" t="s">
        <v>13354</v>
      </c>
      <c r="D454" t="s">
        <v>13495</v>
      </c>
      <c r="E454" t="s">
        <v>13531</v>
      </c>
    </row>
    <row r="455" spans="1:5">
      <c r="A455" t="s">
        <v>290</v>
      </c>
      <c r="B455" t="s">
        <v>9</v>
      </c>
      <c r="C455" t="s">
        <v>9</v>
      </c>
      <c r="D455" t="s">
        <v>9</v>
      </c>
      <c r="E455" t="s">
        <v>13538</v>
      </c>
    </row>
    <row r="456" spans="1:5">
      <c r="A456" t="s">
        <v>1370</v>
      </c>
      <c r="B456" t="s">
        <v>9</v>
      </c>
      <c r="C456" t="s">
        <v>13243</v>
      </c>
      <c r="D456" t="s">
        <v>9</v>
      </c>
      <c r="E456" t="s">
        <v>13531</v>
      </c>
    </row>
    <row r="457" spans="1:5">
      <c r="A457" t="s">
        <v>292</v>
      </c>
      <c r="B457" t="s">
        <v>9</v>
      </c>
      <c r="C457" t="s">
        <v>13355</v>
      </c>
      <c r="D457" t="s">
        <v>9</v>
      </c>
      <c r="E457" t="s">
        <v>13667</v>
      </c>
    </row>
    <row r="458" spans="1:5">
      <c r="A458" t="s">
        <v>664</v>
      </c>
      <c r="B458" t="s">
        <v>666</v>
      </c>
      <c r="C458" t="s">
        <v>13356</v>
      </c>
      <c r="D458" t="s">
        <v>13496</v>
      </c>
      <c r="E458" t="s">
        <v>9</v>
      </c>
    </row>
    <row r="459" spans="1:5">
      <c r="A459" t="s">
        <v>711</v>
      </c>
      <c r="B459" t="s">
        <v>9</v>
      </c>
      <c r="C459" t="s">
        <v>13243</v>
      </c>
      <c r="D459" t="s">
        <v>9</v>
      </c>
      <c r="E459" t="s">
        <v>13668</v>
      </c>
    </row>
    <row r="460" spans="1:5">
      <c r="A460" t="s">
        <v>667</v>
      </c>
      <c r="B460" t="s">
        <v>9</v>
      </c>
      <c r="C460" t="s">
        <v>13243</v>
      </c>
      <c r="D460" t="s">
        <v>9</v>
      </c>
      <c r="E460" t="s">
        <v>13576</v>
      </c>
    </row>
    <row r="461" spans="1:5">
      <c r="A461" t="s">
        <v>607</v>
      </c>
      <c r="B461" t="s">
        <v>609</v>
      </c>
      <c r="C461" t="s">
        <v>13357</v>
      </c>
      <c r="D461" t="s">
        <v>13497</v>
      </c>
      <c r="E461" t="s">
        <v>13669</v>
      </c>
    </row>
    <row r="462" spans="1:5">
      <c r="A462" t="s">
        <v>712</v>
      </c>
      <c r="B462" t="s">
        <v>714</v>
      </c>
      <c r="C462" t="s">
        <v>13358</v>
      </c>
      <c r="D462" t="s">
        <v>9</v>
      </c>
      <c r="E462" t="s">
        <v>13553</v>
      </c>
    </row>
    <row r="463" spans="1:5">
      <c r="A463" t="s">
        <v>529</v>
      </c>
      <c r="B463" t="s">
        <v>531</v>
      </c>
      <c r="C463" t="s">
        <v>13243</v>
      </c>
      <c r="D463" t="s">
        <v>13460</v>
      </c>
      <c r="E463" t="s">
        <v>13578</v>
      </c>
    </row>
    <row r="464" spans="1:5">
      <c r="A464" t="s">
        <v>532</v>
      </c>
      <c r="B464" t="s">
        <v>9</v>
      </c>
      <c r="C464" t="s">
        <v>13243</v>
      </c>
      <c r="D464" t="s">
        <v>13447</v>
      </c>
      <c r="E464" t="s">
        <v>13571</v>
      </c>
    </row>
    <row r="465" spans="1:5">
      <c r="A465" t="s">
        <v>73</v>
      </c>
      <c r="B465" t="s">
        <v>75</v>
      </c>
      <c r="C465" t="s">
        <v>13297</v>
      </c>
      <c r="D465" t="s">
        <v>13439</v>
      </c>
      <c r="E465" t="s">
        <v>13670</v>
      </c>
    </row>
    <row r="466" spans="1:5">
      <c r="A466" t="s">
        <v>76</v>
      </c>
      <c r="B466" t="s">
        <v>78</v>
      </c>
      <c r="C466" t="s">
        <v>13297</v>
      </c>
      <c r="D466" t="s">
        <v>13439</v>
      </c>
      <c r="E466" t="s">
        <v>13670</v>
      </c>
    </row>
    <row r="467" spans="1:5">
      <c r="A467" t="s">
        <v>1372</v>
      </c>
      <c r="B467" t="s">
        <v>9</v>
      </c>
      <c r="C467" t="s">
        <v>13359</v>
      </c>
      <c r="D467" t="s">
        <v>9</v>
      </c>
      <c r="E467" t="s">
        <v>13530</v>
      </c>
    </row>
    <row r="468" spans="1:5">
      <c r="A468" t="s">
        <v>1374</v>
      </c>
      <c r="B468" t="s">
        <v>9</v>
      </c>
      <c r="C468" t="s">
        <v>13360</v>
      </c>
      <c r="D468" t="s">
        <v>13498</v>
      </c>
      <c r="E468" t="s">
        <v>13671</v>
      </c>
    </row>
    <row r="469" spans="1:5">
      <c r="A469" t="s">
        <v>79</v>
      </c>
      <c r="B469" t="s">
        <v>81</v>
      </c>
      <c r="C469" t="s">
        <v>13297</v>
      </c>
      <c r="D469" t="s">
        <v>13439</v>
      </c>
      <c r="E469" t="s">
        <v>13670</v>
      </c>
    </row>
    <row r="470" spans="1:5">
      <c r="A470" t="s">
        <v>79</v>
      </c>
      <c r="B470" t="s">
        <v>81</v>
      </c>
      <c r="C470" t="s">
        <v>13297</v>
      </c>
      <c r="D470" t="s">
        <v>13439</v>
      </c>
      <c r="E470" t="s">
        <v>13670</v>
      </c>
    </row>
    <row r="471" spans="1:5">
      <c r="A471" t="s">
        <v>669</v>
      </c>
      <c r="B471" t="s">
        <v>9</v>
      </c>
      <c r="C471" t="s">
        <v>13361</v>
      </c>
      <c r="D471" t="s">
        <v>9</v>
      </c>
      <c r="E471" t="s">
        <v>13564</v>
      </c>
    </row>
    <row r="472" spans="1:5">
      <c r="A472" t="s">
        <v>384</v>
      </c>
      <c r="B472" t="s">
        <v>386</v>
      </c>
      <c r="C472" t="s">
        <v>13362</v>
      </c>
      <c r="D472" t="s">
        <v>9</v>
      </c>
      <c r="E472" t="s">
        <v>13672</v>
      </c>
    </row>
    <row r="473" spans="1:5">
      <c r="A473" t="s">
        <v>867</v>
      </c>
      <c r="B473" t="s">
        <v>9</v>
      </c>
      <c r="C473" t="s">
        <v>13243</v>
      </c>
      <c r="D473" t="s">
        <v>9</v>
      </c>
      <c r="E473" t="s">
        <v>13558</v>
      </c>
    </row>
    <row r="474" spans="1:5">
      <c r="A474" t="s">
        <v>206</v>
      </c>
      <c r="B474" t="s">
        <v>13228</v>
      </c>
      <c r="C474" t="s">
        <v>13363</v>
      </c>
      <c r="D474" t="s">
        <v>13499</v>
      </c>
      <c r="E474" t="s">
        <v>13673</v>
      </c>
    </row>
    <row r="475" spans="1:5">
      <c r="A475" t="s">
        <v>1376</v>
      </c>
      <c r="B475" t="s">
        <v>9</v>
      </c>
      <c r="C475" t="s">
        <v>13243</v>
      </c>
      <c r="D475" t="s">
        <v>9</v>
      </c>
      <c r="E475" t="s">
        <v>13531</v>
      </c>
    </row>
    <row r="476" spans="1:5">
      <c r="A476" t="s">
        <v>715</v>
      </c>
      <c r="B476" t="s">
        <v>717</v>
      </c>
      <c r="C476" t="s">
        <v>13364</v>
      </c>
      <c r="D476" t="s">
        <v>13500</v>
      </c>
      <c r="E476" t="s">
        <v>13674</v>
      </c>
    </row>
    <row r="477" spans="1:5">
      <c r="A477" t="s">
        <v>1378</v>
      </c>
      <c r="B477" t="s">
        <v>9</v>
      </c>
      <c r="C477" t="s">
        <v>13243</v>
      </c>
      <c r="D477" t="s">
        <v>9</v>
      </c>
      <c r="E477" t="s">
        <v>13531</v>
      </c>
    </row>
    <row r="478" spans="1:5">
      <c r="A478" t="s">
        <v>1380</v>
      </c>
      <c r="B478" t="s">
        <v>9</v>
      </c>
      <c r="C478" t="s">
        <v>13243</v>
      </c>
      <c r="D478" t="s">
        <v>9</v>
      </c>
      <c r="E478" t="s">
        <v>13531</v>
      </c>
    </row>
    <row r="479" spans="1:5">
      <c r="A479" t="s">
        <v>671</v>
      </c>
      <c r="B479" t="s">
        <v>9</v>
      </c>
      <c r="C479" t="s">
        <v>13243</v>
      </c>
      <c r="D479" t="s">
        <v>9</v>
      </c>
      <c r="E479" t="s">
        <v>13675</v>
      </c>
    </row>
    <row r="480" spans="1:5">
      <c r="A480" t="s">
        <v>869</v>
      </c>
      <c r="B480" t="s">
        <v>9</v>
      </c>
      <c r="C480" t="s">
        <v>13365</v>
      </c>
      <c r="D480" t="s">
        <v>9</v>
      </c>
      <c r="E480" t="s">
        <v>13558</v>
      </c>
    </row>
    <row r="481" spans="1:5">
      <c r="A481" t="s">
        <v>871</v>
      </c>
      <c r="B481" t="s">
        <v>9</v>
      </c>
      <c r="C481" t="s">
        <v>13243</v>
      </c>
      <c r="D481" t="s">
        <v>9</v>
      </c>
      <c r="E481" t="s">
        <v>13558</v>
      </c>
    </row>
    <row r="482" spans="1:5">
      <c r="A482" t="s">
        <v>873</v>
      </c>
      <c r="B482" t="s">
        <v>9</v>
      </c>
      <c r="C482" t="s">
        <v>13243</v>
      </c>
      <c r="D482" t="s">
        <v>13439</v>
      </c>
      <c r="E482" t="s">
        <v>13558</v>
      </c>
    </row>
    <row r="483" spans="1:5">
      <c r="A483" t="s">
        <v>534</v>
      </c>
      <c r="B483" t="s">
        <v>536</v>
      </c>
      <c r="C483" t="s">
        <v>13243</v>
      </c>
      <c r="D483" t="s">
        <v>13460</v>
      </c>
      <c r="E483" t="s">
        <v>13578</v>
      </c>
    </row>
    <row r="484" spans="1:5">
      <c r="A484" t="s">
        <v>293</v>
      </c>
      <c r="B484" t="s">
        <v>9</v>
      </c>
      <c r="C484" t="s">
        <v>9</v>
      </c>
      <c r="D484" t="s">
        <v>9</v>
      </c>
      <c r="E484" t="s">
        <v>13538</v>
      </c>
    </row>
    <row r="485" spans="1:5">
      <c r="A485" t="s">
        <v>1382</v>
      </c>
      <c r="B485" t="s">
        <v>9</v>
      </c>
      <c r="C485" t="s">
        <v>13366</v>
      </c>
      <c r="D485" t="s">
        <v>9</v>
      </c>
      <c r="E485" t="s">
        <v>13531</v>
      </c>
    </row>
    <row r="486" spans="1:5">
      <c r="A486" t="s">
        <v>1382</v>
      </c>
      <c r="B486" t="s">
        <v>9</v>
      </c>
      <c r="C486" t="s">
        <v>13366</v>
      </c>
      <c r="D486" t="s">
        <v>9</v>
      </c>
      <c r="E486" t="s">
        <v>13531</v>
      </c>
    </row>
    <row r="487" spans="1:5">
      <c r="A487" t="s">
        <v>1382</v>
      </c>
      <c r="B487" t="s">
        <v>9</v>
      </c>
      <c r="C487" t="s">
        <v>13366</v>
      </c>
      <c r="D487" t="s">
        <v>9</v>
      </c>
      <c r="E487" t="s">
        <v>13531</v>
      </c>
    </row>
    <row r="488" spans="1:5">
      <c r="A488" t="s">
        <v>1384</v>
      </c>
      <c r="B488" t="s">
        <v>1386</v>
      </c>
      <c r="C488" t="s">
        <v>13243</v>
      </c>
      <c r="D488" t="s">
        <v>9</v>
      </c>
      <c r="E488" t="s">
        <v>13621</v>
      </c>
    </row>
    <row r="489" spans="1:5">
      <c r="A489" t="s">
        <v>1387</v>
      </c>
      <c r="B489" t="s">
        <v>9</v>
      </c>
      <c r="C489" t="s">
        <v>13270</v>
      </c>
      <c r="D489" t="s">
        <v>13438</v>
      </c>
      <c r="E489" t="s">
        <v>13531</v>
      </c>
    </row>
    <row r="490" spans="1:5">
      <c r="A490" t="s">
        <v>1389</v>
      </c>
      <c r="B490" t="s">
        <v>1391</v>
      </c>
      <c r="C490" t="s">
        <v>13367</v>
      </c>
      <c r="D490" t="s">
        <v>13501</v>
      </c>
      <c r="E490" t="s">
        <v>13676</v>
      </c>
    </row>
    <row r="491" spans="1:5">
      <c r="A491" t="s">
        <v>1389</v>
      </c>
      <c r="B491" t="s">
        <v>1391</v>
      </c>
      <c r="C491" t="s">
        <v>13367</v>
      </c>
      <c r="D491" t="s">
        <v>13501</v>
      </c>
      <c r="E491" t="s">
        <v>13676</v>
      </c>
    </row>
    <row r="492" spans="1:5">
      <c r="A492" t="s">
        <v>1389</v>
      </c>
      <c r="B492" t="s">
        <v>1391</v>
      </c>
      <c r="C492" t="s">
        <v>13367</v>
      </c>
      <c r="D492" t="s">
        <v>13501</v>
      </c>
      <c r="E492" t="s">
        <v>13676</v>
      </c>
    </row>
    <row r="493" spans="1:5">
      <c r="A493" t="s">
        <v>718</v>
      </c>
      <c r="B493" t="s">
        <v>9</v>
      </c>
      <c r="C493" t="s">
        <v>13368</v>
      </c>
      <c r="D493" t="s">
        <v>13502</v>
      </c>
      <c r="E493" t="s">
        <v>13677</v>
      </c>
    </row>
    <row r="494" spans="1:5">
      <c r="A494" t="s">
        <v>875</v>
      </c>
      <c r="B494" t="s">
        <v>877</v>
      </c>
      <c r="C494" t="s">
        <v>13243</v>
      </c>
      <c r="D494" t="s">
        <v>13503</v>
      </c>
      <c r="E494" t="s">
        <v>13678</v>
      </c>
    </row>
    <row r="495" spans="1:5">
      <c r="A495" t="s">
        <v>878</v>
      </c>
      <c r="B495" t="s">
        <v>880</v>
      </c>
      <c r="C495" t="s">
        <v>13369</v>
      </c>
      <c r="D495" t="s">
        <v>13504</v>
      </c>
      <c r="E495" t="s">
        <v>13679</v>
      </c>
    </row>
    <row r="496" spans="1:5">
      <c r="A496" t="s">
        <v>878</v>
      </c>
      <c r="B496" t="s">
        <v>880</v>
      </c>
      <c r="C496" t="s">
        <v>13369</v>
      </c>
      <c r="D496" t="s">
        <v>13504</v>
      </c>
      <c r="E496" t="s">
        <v>13679</v>
      </c>
    </row>
    <row r="497" spans="1:5">
      <c r="A497" t="s">
        <v>878</v>
      </c>
      <c r="B497" t="s">
        <v>880</v>
      </c>
      <c r="C497" t="s">
        <v>13369</v>
      </c>
      <c r="D497" t="s">
        <v>13504</v>
      </c>
      <c r="E497" t="s">
        <v>13679</v>
      </c>
    </row>
    <row r="498" spans="1:5">
      <c r="A498" t="s">
        <v>1392</v>
      </c>
      <c r="B498" t="s">
        <v>9</v>
      </c>
      <c r="C498" t="s">
        <v>13243</v>
      </c>
      <c r="D498" t="s">
        <v>9</v>
      </c>
      <c r="E498" t="s">
        <v>13531</v>
      </c>
    </row>
    <row r="499" spans="1:5">
      <c r="A499" t="s">
        <v>1393</v>
      </c>
      <c r="B499" t="s">
        <v>1395</v>
      </c>
      <c r="C499" t="s">
        <v>13370</v>
      </c>
      <c r="D499" t="s">
        <v>13462</v>
      </c>
      <c r="E499" t="s">
        <v>13680</v>
      </c>
    </row>
    <row r="500" spans="1:5">
      <c r="A500" t="s">
        <v>1396</v>
      </c>
      <c r="B500" t="s">
        <v>9</v>
      </c>
      <c r="C500" t="s">
        <v>13243</v>
      </c>
      <c r="D500" t="s">
        <v>9</v>
      </c>
      <c r="E500" t="s">
        <v>13531</v>
      </c>
    </row>
    <row r="501" spans="1:5">
      <c r="A501" t="s">
        <v>881</v>
      </c>
      <c r="B501" t="s">
        <v>9</v>
      </c>
      <c r="C501" t="s">
        <v>13371</v>
      </c>
      <c r="D501" t="s">
        <v>13447</v>
      </c>
      <c r="E501" t="s">
        <v>13558</v>
      </c>
    </row>
    <row r="502" spans="1:5">
      <c r="A502" t="s">
        <v>387</v>
      </c>
      <c r="B502" t="s">
        <v>389</v>
      </c>
      <c r="C502" t="s">
        <v>13372</v>
      </c>
      <c r="D502" t="s">
        <v>13447</v>
      </c>
      <c r="E502" t="s">
        <v>13666</v>
      </c>
    </row>
    <row r="503" spans="1:5">
      <c r="A503" t="s">
        <v>1397</v>
      </c>
      <c r="B503" t="s">
        <v>9</v>
      </c>
      <c r="C503" t="s">
        <v>13243</v>
      </c>
      <c r="D503" t="s">
        <v>9</v>
      </c>
      <c r="E503" t="s">
        <v>13531</v>
      </c>
    </row>
    <row r="504" spans="1:5">
      <c r="A504" t="s">
        <v>1399</v>
      </c>
      <c r="B504" t="s">
        <v>9</v>
      </c>
      <c r="C504" t="s">
        <v>13243</v>
      </c>
      <c r="D504" t="s">
        <v>13505</v>
      </c>
      <c r="E504" t="s">
        <v>13530</v>
      </c>
    </row>
    <row r="505" spans="1:5">
      <c r="A505" t="s">
        <v>295</v>
      </c>
      <c r="B505" t="s">
        <v>9</v>
      </c>
      <c r="C505" t="s">
        <v>9</v>
      </c>
      <c r="D505" t="s">
        <v>9</v>
      </c>
      <c r="E505" t="s">
        <v>13538</v>
      </c>
    </row>
    <row r="506" spans="1:5">
      <c r="A506" t="s">
        <v>883</v>
      </c>
      <c r="B506" t="s">
        <v>9</v>
      </c>
      <c r="C506" t="s">
        <v>9</v>
      </c>
      <c r="D506" t="s">
        <v>9</v>
      </c>
      <c r="E506" t="s">
        <v>13558</v>
      </c>
    </row>
    <row r="507" spans="1:5">
      <c r="A507" t="s">
        <v>82</v>
      </c>
      <c r="B507" t="s">
        <v>84</v>
      </c>
      <c r="C507" t="s">
        <v>13297</v>
      </c>
      <c r="D507" t="s">
        <v>13462</v>
      </c>
      <c r="E507" t="s">
        <v>13681</v>
      </c>
    </row>
    <row r="508" spans="1:5">
      <c r="A508" t="s">
        <v>537</v>
      </c>
      <c r="B508" t="s">
        <v>9</v>
      </c>
      <c r="C508" t="s">
        <v>13278</v>
      </c>
      <c r="D508" t="s">
        <v>9</v>
      </c>
      <c r="E508" t="s">
        <v>13579</v>
      </c>
    </row>
    <row r="509" spans="1:5">
      <c r="A509" t="s">
        <v>85</v>
      </c>
      <c r="B509" t="s">
        <v>9</v>
      </c>
      <c r="C509" t="s">
        <v>13345</v>
      </c>
      <c r="D509" t="s">
        <v>13506</v>
      </c>
      <c r="E509" t="s">
        <v>13682</v>
      </c>
    </row>
    <row r="510" spans="1:5">
      <c r="A510" t="s">
        <v>1401</v>
      </c>
      <c r="B510" t="s">
        <v>9</v>
      </c>
      <c r="C510" t="s">
        <v>13243</v>
      </c>
      <c r="D510" t="s">
        <v>9</v>
      </c>
      <c r="E510" t="s">
        <v>13531</v>
      </c>
    </row>
    <row r="511" spans="1:5">
      <c r="A511" t="s">
        <v>1403</v>
      </c>
      <c r="B511" t="s">
        <v>9</v>
      </c>
      <c r="C511" t="s">
        <v>13243</v>
      </c>
      <c r="D511" t="s">
        <v>9</v>
      </c>
      <c r="E511" t="s">
        <v>13531</v>
      </c>
    </row>
    <row r="512" spans="1:5">
      <c r="A512" t="s">
        <v>766</v>
      </c>
      <c r="B512" t="s">
        <v>9</v>
      </c>
      <c r="C512" t="s">
        <v>13243</v>
      </c>
      <c r="D512" t="s">
        <v>9</v>
      </c>
      <c r="E512" t="s">
        <v>13648</v>
      </c>
    </row>
    <row r="513" spans="1:5">
      <c r="A513" t="s">
        <v>453</v>
      </c>
      <c r="B513" t="s">
        <v>455</v>
      </c>
      <c r="C513" t="s">
        <v>13373</v>
      </c>
      <c r="D513" t="s">
        <v>13445</v>
      </c>
      <c r="E513" t="s">
        <v>13541</v>
      </c>
    </row>
    <row r="514" spans="1:5">
      <c r="A514" t="s">
        <v>209</v>
      </c>
      <c r="B514" t="s">
        <v>9</v>
      </c>
      <c r="C514" t="s">
        <v>13374</v>
      </c>
      <c r="D514" t="s">
        <v>13477</v>
      </c>
      <c r="E514" t="s">
        <v>13683</v>
      </c>
    </row>
    <row r="515" spans="1:5">
      <c r="A515" t="s">
        <v>1405</v>
      </c>
      <c r="B515" t="s">
        <v>9</v>
      </c>
      <c r="C515" t="s">
        <v>13243</v>
      </c>
      <c r="D515" t="s">
        <v>9</v>
      </c>
      <c r="E515" t="s">
        <v>13684</v>
      </c>
    </row>
    <row r="516" spans="1:5">
      <c r="A516" t="s">
        <v>720</v>
      </c>
      <c r="B516" t="s">
        <v>9</v>
      </c>
      <c r="C516" t="s">
        <v>13243</v>
      </c>
      <c r="D516" t="s">
        <v>9</v>
      </c>
      <c r="E516" t="s">
        <v>13553</v>
      </c>
    </row>
    <row r="517" spans="1:5">
      <c r="A517" t="s">
        <v>722</v>
      </c>
      <c r="B517" t="s">
        <v>724</v>
      </c>
      <c r="C517" t="s">
        <v>13375</v>
      </c>
      <c r="D517" t="s">
        <v>13507</v>
      </c>
      <c r="E517" t="s">
        <v>13685</v>
      </c>
    </row>
    <row r="518" spans="1:5">
      <c r="A518" t="s">
        <v>1407</v>
      </c>
      <c r="B518" t="s">
        <v>9</v>
      </c>
      <c r="C518" t="s">
        <v>13243</v>
      </c>
      <c r="D518" t="s">
        <v>13439</v>
      </c>
      <c r="E518" t="s">
        <v>13531</v>
      </c>
    </row>
    <row r="519" spans="1:5">
      <c r="A519" t="s">
        <v>885</v>
      </c>
      <c r="B519" t="s">
        <v>887</v>
      </c>
      <c r="C519" t="s">
        <v>13243</v>
      </c>
      <c r="D519" t="s">
        <v>9</v>
      </c>
      <c r="E519" t="s">
        <v>13686</v>
      </c>
    </row>
    <row r="520" spans="1:5">
      <c r="A520" t="s">
        <v>539</v>
      </c>
      <c r="B520" t="s">
        <v>541</v>
      </c>
      <c r="C520" t="s">
        <v>13376</v>
      </c>
      <c r="D520" t="s">
        <v>9</v>
      </c>
      <c r="E520" t="s">
        <v>13571</v>
      </c>
    </row>
    <row r="521" spans="1:5">
      <c r="A521" t="s">
        <v>888</v>
      </c>
      <c r="B521" t="s">
        <v>9</v>
      </c>
      <c r="C521" t="s">
        <v>13243</v>
      </c>
      <c r="D521" t="s">
        <v>9</v>
      </c>
      <c r="E521" t="s">
        <v>13558</v>
      </c>
    </row>
    <row r="522" spans="1:5">
      <c r="A522" t="s">
        <v>542</v>
      </c>
      <c r="B522" t="s">
        <v>544</v>
      </c>
      <c r="C522" t="s">
        <v>13324</v>
      </c>
      <c r="D522" t="s">
        <v>9</v>
      </c>
      <c r="E522" t="s">
        <v>13687</v>
      </c>
    </row>
    <row r="523" spans="1:5">
      <c r="A523" t="s">
        <v>211</v>
      </c>
      <c r="B523" t="s">
        <v>213</v>
      </c>
      <c r="C523" t="s">
        <v>13377</v>
      </c>
      <c r="D523" t="s">
        <v>13440</v>
      </c>
      <c r="E523" t="s">
        <v>13688</v>
      </c>
    </row>
    <row r="524" spans="1:5">
      <c r="A524" t="s">
        <v>889</v>
      </c>
      <c r="B524" t="s">
        <v>9</v>
      </c>
      <c r="C524" t="s">
        <v>13308</v>
      </c>
      <c r="D524" t="s">
        <v>13508</v>
      </c>
      <c r="E524" t="s">
        <v>13539</v>
      </c>
    </row>
    <row r="525" spans="1:5">
      <c r="A525" t="s">
        <v>545</v>
      </c>
      <c r="B525" t="s">
        <v>9</v>
      </c>
      <c r="C525" t="s">
        <v>13243</v>
      </c>
      <c r="D525" t="s">
        <v>9</v>
      </c>
      <c r="E525" t="s">
        <v>13571</v>
      </c>
    </row>
    <row r="526" spans="1:5">
      <c r="A526" t="s">
        <v>610</v>
      </c>
      <c r="B526" t="s">
        <v>9</v>
      </c>
      <c r="C526" t="s">
        <v>13243</v>
      </c>
      <c r="D526" t="s">
        <v>9</v>
      </c>
      <c r="E526" t="s">
        <v>13533</v>
      </c>
    </row>
    <row r="527" spans="1:5">
      <c r="A527" t="s">
        <v>612</v>
      </c>
      <c r="B527" t="s">
        <v>9</v>
      </c>
      <c r="C527" t="s">
        <v>13243</v>
      </c>
      <c r="D527" t="s">
        <v>9</v>
      </c>
      <c r="E527" t="s">
        <v>13533</v>
      </c>
    </row>
    <row r="528" spans="1:5">
      <c r="A528" t="s">
        <v>1409</v>
      </c>
      <c r="B528" t="s">
        <v>1411</v>
      </c>
      <c r="C528" t="s">
        <v>13378</v>
      </c>
      <c r="D528" t="s">
        <v>13439</v>
      </c>
      <c r="E528" t="s">
        <v>13531</v>
      </c>
    </row>
    <row r="529" spans="1:5">
      <c r="A529" t="s">
        <v>891</v>
      </c>
      <c r="B529" t="s">
        <v>893</v>
      </c>
      <c r="C529" t="s">
        <v>13243</v>
      </c>
      <c r="D529" t="s">
        <v>13448</v>
      </c>
      <c r="E529" t="s">
        <v>13689</v>
      </c>
    </row>
    <row r="530" spans="1:5">
      <c r="A530" t="s">
        <v>1412</v>
      </c>
      <c r="B530" t="s">
        <v>9</v>
      </c>
      <c r="C530" t="s">
        <v>13243</v>
      </c>
      <c r="D530" t="s">
        <v>9</v>
      </c>
      <c r="E530" t="s">
        <v>13531</v>
      </c>
    </row>
    <row r="531" spans="1:5">
      <c r="A531" t="s">
        <v>456</v>
      </c>
      <c r="B531" t="s">
        <v>13229</v>
      </c>
      <c r="C531" t="s">
        <v>13379</v>
      </c>
      <c r="D531" t="s">
        <v>13452</v>
      </c>
      <c r="E531" t="s">
        <v>13690</v>
      </c>
    </row>
    <row r="532" spans="1:5">
      <c r="A532" t="s">
        <v>457</v>
      </c>
      <c r="B532" t="s">
        <v>9</v>
      </c>
      <c r="C532" t="s">
        <v>13380</v>
      </c>
      <c r="D532" t="s">
        <v>9</v>
      </c>
      <c r="E532" t="s">
        <v>13541</v>
      </c>
    </row>
    <row r="533" spans="1:5">
      <c r="A533" t="s">
        <v>297</v>
      </c>
      <c r="B533" t="s">
        <v>9</v>
      </c>
      <c r="C533" t="s">
        <v>9</v>
      </c>
      <c r="D533" t="s">
        <v>9</v>
      </c>
      <c r="E533" t="s">
        <v>13538</v>
      </c>
    </row>
    <row r="534" spans="1:5">
      <c r="A534" t="s">
        <v>1414</v>
      </c>
      <c r="B534" t="s">
        <v>9</v>
      </c>
      <c r="C534" t="s">
        <v>13243</v>
      </c>
      <c r="D534" t="s">
        <v>13439</v>
      </c>
      <c r="E534" t="s">
        <v>13531</v>
      </c>
    </row>
    <row r="535" spans="1:5">
      <c r="A535" t="s">
        <v>1416</v>
      </c>
      <c r="B535" t="s">
        <v>9</v>
      </c>
      <c r="C535" t="s">
        <v>13243</v>
      </c>
      <c r="D535" t="s">
        <v>9</v>
      </c>
      <c r="E535" t="s">
        <v>13531</v>
      </c>
    </row>
    <row r="536" spans="1:5">
      <c r="A536" t="s">
        <v>1418</v>
      </c>
      <c r="B536" t="s">
        <v>9</v>
      </c>
      <c r="C536" t="s">
        <v>13243</v>
      </c>
      <c r="D536" t="s">
        <v>9</v>
      </c>
      <c r="E536" t="s">
        <v>13530</v>
      </c>
    </row>
    <row r="537" spans="1:5">
      <c r="A537" t="s">
        <v>547</v>
      </c>
      <c r="B537" t="s">
        <v>9</v>
      </c>
      <c r="C537" t="s">
        <v>13270</v>
      </c>
      <c r="D537" t="s">
        <v>13438</v>
      </c>
      <c r="E537" t="s">
        <v>13571</v>
      </c>
    </row>
    <row r="538" spans="1:5">
      <c r="A538" t="s">
        <v>459</v>
      </c>
      <c r="B538" t="s">
        <v>461</v>
      </c>
      <c r="C538" t="s">
        <v>13247</v>
      </c>
      <c r="D538" t="s">
        <v>9</v>
      </c>
      <c r="E538" t="s">
        <v>13541</v>
      </c>
    </row>
    <row r="539" spans="1:5">
      <c r="A539" t="s">
        <v>768</v>
      </c>
      <c r="B539" t="s">
        <v>9</v>
      </c>
      <c r="C539" t="s">
        <v>13243</v>
      </c>
      <c r="D539" t="s">
        <v>9</v>
      </c>
      <c r="E539" t="s">
        <v>13648</v>
      </c>
    </row>
    <row r="540" spans="1:5">
      <c r="A540" t="s">
        <v>894</v>
      </c>
      <c r="B540" t="s">
        <v>9</v>
      </c>
      <c r="C540" t="s">
        <v>13381</v>
      </c>
      <c r="D540" t="s">
        <v>13438</v>
      </c>
      <c r="E540" t="s">
        <v>13691</v>
      </c>
    </row>
    <row r="541" spans="1:5">
      <c r="A541" t="s">
        <v>725</v>
      </c>
      <c r="B541" t="s">
        <v>9</v>
      </c>
      <c r="C541" t="s">
        <v>13382</v>
      </c>
      <c r="D541" t="s">
        <v>9</v>
      </c>
      <c r="E541" t="s">
        <v>13692</v>
      </c>
    </row>
    <row r="542" spans="1:5">
      <c r="A542" t="s">
        <v>214</v>
      </c>
      <c r="B542" t="s">
        <v>13230</v>
      </c>
      <c r="C542" t="s">
        <v>13374</v>
      </c>
      <c r="D542" t="s">
        <v>13509</v>
      </c>
      <c r="E542" t="s">
        <v>13693</v>
      </c>
    </row>
    <row r="543" spans="1:5">
      <c r="A543" t="s">
        <v>549</v>
      </c>
      <c r="B543" t="s">
        <v>9</v>
      </c>
      <c r="C543" t="s">
        <v>13371</v>
      </c>
      <c r="D543" t="s">
        <v>9</v>
      </c>
      <c r="E543" t="s">
        <v>13544</v>
      </c>
    </row>
    <row r="544" spans="1:5">
      <c r="A544" t="s">
        <v>896</v>
      </c>
      <c r="B544" t="s">
        <v>9</v>
      </c>
      <c r="C544" t="s">
        <v>9</v>
      </c>
      <c r="D544" t="s">
        <v>13459</v>
      </c>
      <c r="E544" t="s">
        <v>13539</v>
      </c>
    </row>
    <row r="545" spans="1:5">
      <c r="A545" t="s">
        <v>227</v>
      </c>
      <c r="B545" t="s">
        <v>9</v>
      </c>
      <c r="C545" t="s">
        <v>13383</v>
      </c>
      <c r="D545" t="s">
        <v>9</v>
      </c>
      <c r="E545" t="s">
        <v>13694</v>
      </c>
    </row>
    <row r="546" spans="1:5">
      <c r="A546" t="s">
        <v>227</v>
      </c>
      <c r="B546" t="s">
        <v>9</v>
      </c>
      <c r="C546" t="s">
        <v>13383</v>
      </c>
      <c r="D546" t="s">
        <v>9</v>
      </c>
      <c r="E546" t="s">
        <v>13694</v>
      </c>
    </row>
    <row r="547" spans="1:5">
      <c r="A547" t="s">
        <v>898</v>
      </c>
      <c r="B547" t="s">
        <v>900</v>
      </c>
      <c r="C547" t="s">
        <v>13243</v>
      </c>
      <c r="D547" t="s">
        <v>13448</v>
      </c>
      <c r="E547" t="s">
        <v>13558</v>
      </c>
    </row>
    <row r="548" spans="1:5">
      <c r="A548" t="s">
        <v>390</v>
      </c>
      <c r="B548" t="s">
        <v>9</v>
      </c>
      <c r="C548" t="s">
        <v>13247</v>
      </c>
      <c r="D548" t="s">
        <v>9</v>
      </c>
      <c r="E548" t="s">
        <v>13604</v>
      </c>
    </row>
    <row r="549" spans="1:5">
      <c r="A549" t="s">
        <v>390</v>
      </c>
      <c r="B549" t="s">
        <v>9</v>
      </c>
      <c r="C549" t="s">
        <v>13247</v>
      </c>
      <c r="D549" t="s">
        <v>9</v>
      </c>
      <c r="E549" t="s">
        <v>13604</v>
      </c>
    </row>
    <row r="550" spans="1:5">
      <c r="A550" t="s">
        <v>391</v>
      </c>
      <c r="B550" t="s">
        <v>9</v>
      </c>
      <c r="C550" t="s">
        <v>13384</v>
      </c>
      <c r="D550" t="s">
        <v>9</v>
      </c>
      <c r="E550" t="s">
        <v>13604</v>
      </c>
    </row>
    <row r="551" spans="1:5">
      <c r="A551" t="s">
        <v>462</v>
      </c>
      <c r="B551" t="s">
        <v>9</v>
      </c>
      <c r="C551" t="s">
        <v>13247</v>
      </c>
      <c r="D551" t="s">
        <v>9</v>
      </c>
      <c r="E551" t="s">
        <v>13604</v>
      </c>
    </row>
    <row r="552" spans="1:5">
      <c r="A552" t="s">
        <v>551</v>
      </c>
      <c r="B552" t="s">
        <v>553</v>
      </c>
      <c r="C552" t="s">
        <v>13278</v>
      </c>
      <c r="D552" t="s">
        <v>13510</v>
      </c>
      <c r="E552" t="s">
        <v>13695</v>
      </c>
    </row>
    <row r="553" spans="1:5">
      <c r="A553" t="s">
        <v>393</v>
      </c>
      <c r="B553" t="s">
        <v>9</v>
      </c>
      <c r="C553" t="s">
        <v>13247</v>
      </c>
      <c r="D553" t="s">
        <v>9</v>
      </c>
      <c r="E553" t="s">
        <v>13604</v>
      </c>
    </row>
    <row r="554" spans="1:5">
      <c r="A554" t="s">
        <v>395</v>
      </c>
      <c r="B554" t="s">
        <v>9</v>
      </c>
      <c r="C554" t="s">
        <v>13247</v>
      </c>
      <c r="D554" t="s">
        <v>9</v>
      </c>
      <c r="E554" t="s">
        <v>13604</v>
      </c>
    </row>
    <row r="555" spans="1:5">
      <c r="A555" t="s">
        <v>1420</v>
      </c>
      <c r="B555" t="s">
        <v>1422</v>
      </c>
      <c r="C555" t="s">
        <v>13243</v>
      </c>
      <c r="D555" t="s">
        <v>9</v>
      </c>
      <c r="E555" t="s">
        <v>13531</v>
      </c>
    </row>
    <row r="556" spans="1:5">
      <c r="A556" t="s">
        <v>727</v>
      </c>
      <c r="B556" t="s">
        <v>9</v>
      </c>
      <c r="C556" t="s">
        <v>13243</v>
      </c>
      <c r="D556" t="s">
        <v>9</v>
      </c>
      <c r="E556" t="s">
        <v>13553</v>
      </c>
    </row>
    <row r="557" spans="1:5">
      <c r="A557" t="s">
        <v>729</v>
      </c>
      <c r="B557" t="s">
        <v>9</v>
      </c>
      <c r="C557" t="s">
        <v>13243</v>
      </c>
      <c r="D557" t="s">
        <v>9</v>
      </c>
      <c r="E557" t="s">
        <v>13677</v>
      </c>
    </row>
    <row r="558" spans="1:5">
      <c r="A558" t="s">
        <v>731</v>
      </c>
      <c r="B558" t="s">
        <v>9</v>
      </c>
      <c r="C558" t="s">
        <v>9</v>
      </c>
      <c r="D558" t="s">
        <v>9</v>
      </c>
      <c r="E558" t="s">
        <v>13553</v>
      </c>
    </row>
    <row r="559" spans="1:5">
      <c r="A559" t="s">
        <v>1423</v>
      </c>
      <c r="B559" t="s">
        <v>13231</v>
      </c>
      <c r="C559" t="s">
        <v>13435</v>
      </c>
      <c r="D559" t="s">
        <v>9</v>
      </c>
      <c r="E559" t="s">
        <v>13531</v>
      </c>
    </row>
    <row r="560" spans="1:5">
      <c r="A560" t="s">
        <v>1425</v>
      </c>
      <c r="B560" t="s">
        <v>1427</v>
      </c>
      <c r="C560" t="s">
        <v>13436</v>
      </c>
      <c r="D560" t="s">
        <v>13439</v>
      </c>
      <c r="E560" t="s">
        <v>13696</v>
      </c>
    </row>
    <row r="561" spans="1:5">
      <c r="A561" t="s">
        <v>554</v>
      </c>
      <c r="B561" t="s">
        <v>556</v>
      </c>
      <c r="C561" t="s">
        <v>13385</v>
      </c>
      <c r="D561" t="s">
        <v>13460</v>
      </c>
      <c r="E561" t="s">
        <v>13578</v>
      </c>
    </row>
    <row r="562" spans="1:5">
      <c r="A562" t="s">
        <v>299</v>
      </c>
      <c r="B562" t="s">
        <v>9</v>
      </c>
      <c r="C562" t="s">
        <v>9</v>
      </c>
      <c r="D562" t="s">
        <v>9</v>
      </c>
      <c r="E562" t="s">
        <v>13538</v>
      </c>
    </row>
    <row r="563" spans="1:5">
      <c r="A563" t="s">
        <v>168</v>
      </c>
      <c r="B563" t="s">
        <v>9</v>
      </c>
      <c r="C563" t="s">
        <v>9</v>
      </c>
      <c r="D563" t="s">
        <v>9</v>
      </c>
      <c r="E563" t="s">
        <v>13590</v>
      </c>
    </row>
    <row r="564" spans="1:5">
      <c r="A564" t="s">
        <v>170</v>
      </c>
      <c r="B564" t="s">
        <v>9</v>
      </c>
      <c r="C564" t="s">
        <v>13386</v>
      </c>
      <c r="D564" t="s">
        <v>13438</v>
      </c>
      <c r="E564" t="s">
        <v>13590</v>
      </c>
    </row>
    <row r="565" spans="1:5">
      <c r="A565" t="s">
        <v>397</v>
      </c>
      <c r="B565" t="s">
        <v>9</v>
      </c>
      <c r="C565" t="s">
        <v>13387</v>
      </c>
      <c r="D565" t="s">
        <v>9</v>
      </c>
      <c r="E565" t="s">
        <v>13697</v>
      </c>
    </row>
    <row r="566" spans="1:5">
      <c r="A566" t="s">
        <v>172</v>
      </c>
      <c r="B566" t="s">
        <v>9</v>
      </c>
      <c r="C566" t="s">
        <v>9</v>
      </c>
      <c r="D566" t="s">
        <v>9</v>
      </c>
      <c r="E566" t="s">
        <v>13590</v>
      </c>
    </row>
    <row r="567" spans="1:5">
      <c r="A567" t="s">
        <v>464</v>
      </c>
      <c r="B567" t="s">
        <v>9</v>
      </c>
      <c r="C567" t="s">
        <v>13247</v>
      </c>
      <c r="D567" t="s">
        <v>9</v>
      </c>
      <c r="E567" t="s">
        <v>13541</v>
      </c>
    </row>
    <row r="568" spans="1:5">
      <c r="A568" t="s">
        <v>174</v>
      </c>
      <c r="B568" t="s">
        <v>9</v>
      </c>
      <c r="C568" t="s">
        <v>9</v>
      </c>
      <c r="D568" t="s">
        <v>9</v>
      </c>
      <c r="E568" t="s">
        <v>13590</v>
      </c>
    </row>
    <row r="569" spans="1:5">
      <c r="A569" t="s">
        <v>1428</v>
      </c>
      <c r="B569" t="s">
        <v>1430</v>
      </c>
      <c r="C569" t="s">
        <v>13388</v>
      </c>
      <c r="D569" t="s">
        <v>13439</v>
      </c>
      <c r="E569" t="s">
        <v>13698</v>
      </c>
    </row>
    <row r="570" spans="1:5">
      <c r="A570" t="s">
        <v>128</v>
      </c>
      <c r="B570" t="s">
        <v>9</v>
      </c>
      <c r="C570" t="s">
        <v>13389</v>
      </c>
      <c r="D570" t="s">
        <v>13451</v>
      </c>
      <c r="E570" t="s">
        <v>13699</v>
      </c>
    </row>
    <row r="571" spans="1:5">
      <c r="A571" t="s">
        <v>1431</v>
      </c>
      <c r="B571" t="s">
        <v>1433</v>
      </c>
      <c r="C571" t="s">
        <v>13243</v>
      </c>
      <c r="D571" t="s">
        <v>9</v>
      </c>
      <c r="E571" t="s">
        <v>13531</v>
      </c>
    </row>
    <row r="572" spans="1:5">
      <c r="A572" t="s">
        <v>1434</v>
      </c>
      <c r="B572" t="s">
        <v>9</v>
      </c>
      <c r="C572" t="s">
        <v>13243</v>
      </c>
      <c r="D572" t="s">
        <v>9</v>
      </c>
      <c r="E572" t="s">
        <v>13531</v>
      </c>
    </row>
    <row r="573" spans="1:5">
      <c r="A573" t="s">
        <v>901</v>
      </c>
      <c r="B573" t="s">
        <v>9</v>
      </c>
      <c r="C573" t="s">
        <v>13390</v>
      </c>
      <c r="D573" t="s">
        <v>13460</v>
      </c>
      <c r="E573" t="s">
        <v>13700</v>
      </c>
    </row>
    <row r="574" spans="1:5">
      <c r="A574" t="s">
        <v>1436</v>
      </c>
      <c r="B574" t="s">
        <v>1438</v>
      </c>
      <c r="C574" t="s">
        <v>13243</v>
      </c>
      <c r="D574" t="s">
        <v>9</v>
      </c>
      <c r="E574" t="s">
        <v>13531</v>
      </c>
    </row>
    <row r="575" spans="1:5">
      <c r="A575" t="s">
        <v>1439</v>
      </c>
      <c r="B575" t="s">
        <v>1441</v>
      </c>
      <c r="C575" t="s">
        <v>13243</v>
      </c>
      <c r="D575" t="s">
        <v>9</v>
      </c>
      <c r="E575" t="s">
        <v>13701</v>
      </c>
    </row>
    <row r="576" spans="1:5">
      <c r="A576" t="s">
        <v>614</v>
      </c>
      <c r="B576" t="s">
        <v>9</v>
      </c>
      <c r="C576" t="s">
        <v>13243</v>
      </c>
      <c r="D576" t="s">
        <v>9</v>
      </c>
      <c r="E576" t="s">
        <v>13533</v>
      </c>
    </row>
    <row r="577" spans="1:5">
      <c r="A577" t="s">
        <v>903</v>
      </c>
      <c r="B577" t="s">
        <v>9</v>
      </c>
      <c r="C577" t="s">
        <v>13391</v>
      </c>
      <c r="D577" t="s">
        <v>13511</v>
      </c>
      <c r="E577" t="s">
        <v>13702</v>
      </c>
    </row>
    <row r="578" spans="1:5">
      <c r="A578" t="s">
        <v>399</v>
      </c>
      <c r="B578" t="s">
        <v>9</v>
      </c>
      <c r="C578" t="s">
        <v>9</v>
      </c>
      <c r="D578" t="s">
        <v>9</v>
      </c>
      <c r="E578" t="s">
        <v>13555</v>
      </c>
    </row>
    <row r="579" spans="1:5">
      <c r="A579" t="s">
        <v>1442</v>
      </c>
      <c r="B579" t="s">
        <v>1444</v>
      </c>
      <c r="C579" t="s">
        <v>13243</v>
      </c>
      <c r="D579" t="s">
        <v>9</v>
      </c>
      <c r="E579" t="s">
        <v>13531</v>
      </c>
    </row>
    <row r="580" spans="1:5">
      <c r="A580" t="s">
        <v>1445</v>
      </c>
      <c r="B580" t="s">
        <v>9</v>
      </c>
      <c r="C580" t="s">
        <v>13243</v>
      </c>
      <c r="D580" t="s">
        <v>9</v>
      </c>
      <c r="E580" t="s">
        <v>13531</v>
      </c>
    </row>
    <row r="581" spans="1:5">
      <c r="A581" t="s">
        <v>1446</v>
      </c>
      <c r="B581" t="s">
        <v>9</v>
      </c>
      <c r="C581" t="s">
        <v>13311</v>
      </c>
      <c r="D581" t="s">
        <v>9</v>
      </c>
      <c r="E581" t="s">
        <v>13531</v>
      </c>
    </row>
    <row r="582" spans="1:5">
      <c r="A582" t="s">
        <v>733</v>
      </c>
      <c r="B582" t="s">
        <v>735</v>
      </c>
      <c r="C582" t="s">
        <v>13392</v>
      </c>
      <c r="D582" t="s">
        <v>13512</v>
      </c>
      <c r="E582" t="s">
        <v>13692</v>
      </c>
    </row>
    <row r="583" spans="1:5">
      <c r="A583" t="s">
        <v>905</v>
      </c>
      <c r="B583" t="s">
        <v>9</v>
      </c>
      <c r="C583" t="s">
        <v>13243</v>
      </c>
      <c r="D583" t="s">
        <v>13508</v>
      </c>
      <c r="E583" t="s">
        <v>13539</v>
      </c>
    </row>
    <row r="584" spans="1:5">
      <c r="A584" t="s">
        <v>907</v>
      </c>
      <c r="B584" t="s">
        <v>909</v>
      </c>
      <c r="C584" t="s">
        <v>13393</v>
      </c>
      <c r="D584" t="s">
        <v>13513</v>
      </c>
      <c r="E584" t="s">
        <v>13703</v>
      </c>
    </row>
    <row r="585" spans="1:5">
      <c r="A585" t="s">
        <v>401</v>
      </c>
      <c r="B585" t="s">
        <v>403</v>
      </c>
      <c r="C585" t="s">
        <v>13247</v>
      </c>
      <c r="D585" t="s">
        <v>13510</v>
      </c>
      <c r="E585" t="s">
        <v>13704</v>
      </c>
    </row>
    <row r="586" spans="1:5">
      <c r="A586" t="s">
        <v>466</v>
      </c>
      <c r="B586" t="s">
        <v>9</v>
      </c>
      <c r="C586" t="s">
        <v>13247</v>
      </c>
      <c r="D586" t="s">
        <v>9</v>
      </c>
      <c r="E586" t="s">
        <v>13541</v>
      </c>
    </row>
    <row r="587" spans="1:5">
      <c r="A587" t="s">
        <v>910</v>
      </c>
      <c r="B587" t="s">
        <v>9</v>
      </c>
      <c r="C587" t="s">
        <v>13243</v>
      </c>
      <c r="D587" t="s">
        <v>13508</v>
      </c>
      <c r="E587" t="s">
        <v>13539</v>
      </c>
    </row>
    <row r="588" spans="1:5">
      <c r="A588" t="s">
        <v>468</v>
      </c>
      <c r="B588" t="s">
        <v>9</v>
      </c>
      <c r="C588" t="s">
        <v>13247</v>
      </c>
      <c r="D588" t="s">
        <v>9</v>
      </c>
      <c r="E588" t="s">
        <v>13541</v>
      </c>
    </row>
    <row r="589" spans="1:5">
      <c r="A589" t="s">
        <v>912</v>
      </c>
      <c r="B589" t="s">
        <v>914</v>
      </c>
      <c r="C589" t="s">
        <v>13394</v>
      </c>
      <c r="D589" t="s">
        <v>9</v>
      </c>
      <c r="E589" t="s">
        <v>13705</v>
      </c>
    </row>
    <row r="590" spans="1:5">
      <c r="A590" t="s">
        <v>1448</v>
      </c>
      <c r="B590" t="s">
        <v>9</v>
      </c>
      <c r="C590" t="s">
        <v>13243</v>
      </c>
      <c r="D590" t="s">
        <v>9</v>
      </c>
      <c r="E590" t="s">
        <v>13531</v>
      </c>
    </row>
    <row r="591" spans="1:5">
      <c r="A591" t="s">
        <v>915</v>
      </c>
      <c r="B591" t="s">
        <v>917</v>
      </c>
      <c r="C591" t="s">
        <v>13395</v>
      </c>
      <c r="D591" t="s">
        <v>13439</v>
      </c>
      <c r="E591" t="s">
        <v>13679</v>
      </c>
    </row>
    <row r="592" spans="1:5">
      <c r="A592" t="s">
        <v>301</v>
      </c>
      <c r="B592" t="s">
        <v>303</v>
      </c>
      <c r="C592" t="s">
        <v>13396</v>
      </c>
      <c r="D592" t="s">
        <v>13438</v>
      </c>
      <c r="E592" t="s">
        <v>13626</v>
      </c>
    </row>
    <row r="593" spans="1:5">
      <c r="A593" t="s">
        <v>404</v>
      </c>
      <c r="B593" t="s">
        <v>9</v>
      </c>
      <c r="C593" t="s">
        <v>9</v>
      </c>
      <c r="D593" t="s">
        <v>9</v>
      </c>
      <c r="E593" t="s">
        <v>13706</v>
      </c>
    </row>
    <row r="594" spans="1:5">
      <c r="A594" t="s">
        <v>918</v>
      </c>
      <c r="B594" t="s">
        <v>9</v>
      </c>
      <c r="C594" t="s">
        <v>13243</v>
      </c>
      <c r="D594" t="s">
        <v>13508</v>
      </c>
      <c r="E594" t="s">
        <v>13539</v>
      </c>
    </row>
    <row r="595" spans="1:5">
      <c r="A595" t="s">
        <v>673</v>
      </c>
      <c r="B595" t="s">
        <v>9</v>
      </c>
      <c r="C595" t="s">
        <v>13243</v>
      </c>
      <c r="D595" t="s">
        <v>9</v>
      </c>
      <c r="E595" t="s">
        <v>13576</v>
      </c>
    </row>
    <row r="596" spans="1:5">
      <c r="A596" t="s">
        <v>1450</v>
      </c>
      <c r="B596" t="s">
        <v>1452</v>
      </c>
      <c r="C596" t="s">
        <v>13243</v>
      </c>
      <c r="D596" t="s">
        <v>9</v>
      </c>
      <c r="E596" t="s">
        <v>13701</v>
      </c>
    </row>
    <row r="597" spans="1:5">
      <c r="A597" t="s">
        <v>1453</v>
      </c>
      <c r="B597" t="s">
        <v>9</v>
      </c>
      <c r="C597" t="s">
        <v>13243</v>
      </c>
      <c r="D597" t="s">
        <v>9</v>
      </c>
      <c r="E597" t="s">
        <v>13531</v>
      </c>
    </row>
    <row r="598" spans="1:5">
      <c r="A598" t="s">
        <v>920</v>
      </c>
      <c r="B598" t="s">
        <v>922</v>
      </c>
      <c r="C598" t="s">
        <v>13397</v>
      </c>
      <c r="D598" t="s">
        <v>13448</v>
      </c>
      <c r="E598" t="s">
        <v>13707</v>
      </c>
    </row>
    <row r="599" spans="1:5">
      <c r="A599" t="s">
        <v>1455</v>
      </c>
      <c r="B599" t="s">
        <v>1457</v>
      </c>
      <c r="C599" t="s">
        <v>13398</v>
      </c>
      <c r="D599" t="s">
        <v>9</v>
      </c>
      <c r="E599" t="s">
        <v>13531</v>
      </c>
    </row>
    <row r="600" spans="1:5">
      <c r="A600" t="s">
        <v>1458</v>
      </c>
      <c r="B600" t="s">
        <v>1460</v>
      </c>
      <c r="C600" t="s">
        <v>13243</v>
      </c>
      <c r="D600" t="s">
        <v>9</v>
      </c>
      <c r="E600" t="s">
        <v>13531</v>
      </c>
    </row>
    <row r="601" spans="1:5">
      <c r="A601" t="s">
        <v>470</v>
      </c>
      <c r="B601" t="s">
        <v>472</v>
      </c>
      <c r="C601" t="s">
        <v>13399</v>
      </c>
      <c r="D601" t="s">
        <v>9</v>
      </c>
      <c r="E601" t="s">
        <v>13562</v>
      </c>
    </row>
    <row r="602" spans="1:5">
      <c r="A602" t="s">
        <v>473</v>
      </c>
      <c r="B602" t="s">
        <v>9</v>
      </c>
      <c r="C602" t="s">
        <v>13247</v>
      </c>
      <c r="D602" t="s">
        <v>9</v>
      </c>
      <c r="E602" t="s">
        <v>13541</v>
      </c>
    </row>
    <row r="603" spans="1:5">
      <c r="A603" t="s">
        <v>557</v>
      </c>
      <c r="B603" t="s">
        <v>559</v>
      </c>
      <c r="C603" t="s">
        <v>13243</v>
      </c>
      <c r="D603" t="s">
        <v>13514</v>
      </c>
      <c r="E603" t="s">
        <v>13640</v>
      </c>
    </row>
    <row r="604" spans="1:5">
      <c r="A604" t="s">
        <v>405</v>
      </c>
      <c r="B604" t="s">
        <v>407</v>
      </c>
      <c r="C604" t="s">
        <v>9</v>
      </c>
      <c r="D604" t="s">
        <v>13515</v>
      </c>
      <c r="E604" t="s">
        <v>13704</v>
      </c>
    </row>
    <row r="605" spans="1:5">
      <c r="A605" t="s">
        <v>408</v>
      </c>
      <c r="B605" t="s">
        <v>9</v>
      </c>
      <c r="C605" t="s">
        <v>13400</v>
      </c>
      <c r="D605" t="s">
        <v>9</v>
      </c>
      <c r="E605" t="s">
        <v>13666</v>
      </c>
    </row>
    <row r="606" spans="1:5">
      <c r="A606" t="s">
        <v>475</v>
      </c>
      <c r="B606" t="s">
        <v>9</v>
      </c>
      <c r="C606" t="s">
        <v>13400</v>
      </c>
      <c r="D606" t="s">
        <v>9</v>
      </c>
      <c r="E606" t="s">
        <v>13541</v>
      </c>
    </row>
    <row r="607" spans="1:5">
      <c r="A607" t="s">
        <v>1461</v>
      </c>
      <c r="B607" t="s">
        <v>9</v>
      </c>
      <c r="C607" t="s">
        <v>13243</v>
      </c>
      <c r="D607" t="s">
        <v>9</v>
      </c>
      <c r="E607" t="s">
        <v>13531</v>
      </c>
    </row>
    <row r="608" spans="1:5">
      <c r="A608" t="s">
        <v>736</v>
      </c>
      <c r="B608" t="s">
        <v>738</v>
      </c>
      <c r="C608" t="s">
        <v>13401</v>
      </c>
      <c r="D608" t="s">
        <v>13460</v>
      </c>
      <c r="E608" t="s">
        <v>13708</v>
      </c>
    </row>
    <row r="609" spans="1:5">
      <c r="A609" t="s">
        <v>304</v>
      </c>
      <c r="B609" t="s">
        <v>306</v>
      </c>
      <c r="C609" t="s">
        <v>9</v>
      </c>
      <c r="D609" t="s">
        <v>9</v>
      </c>
      <c r="E609" t="s">
        <v>13538</v>
      </c>
    </row>
    <row r="610" spans="1:5">
      <c r="A610" t="s">
        <v>1463</v>
      </c>
      <c r="B610" t="s">
        <v>1465</v>
      </c>
      <c r="C610" t="s">
        <v>9</v>
      </c>
      <c r="D610" t="s">
        <v>9</v>
      </c>
      <c r="E610" t="s">
        <v>13530</v>
      </c>
    </row>
    <row r="611" spans="1:5">
      <c r="A611" t="s">
        <v>1466</v>
      </c>
      <c r="B611" t="s">
        <v>9</v>
      </c>
      <c r="C611" t="s">
        <v>13243</v>
      </c>
      <c r="D611" t="s">
        <v>9</v>
      </c>
      <c r="E611" t="s">
        <v>13531</v>
      </c>
    </row>
    <row r="612" spans="1:5">
      <c r="A612" t="s">
        <v>739</v>
      </c>
      <c r="B612" t="s">
        <v>741</v>
      </c>
      <c r="C612" t="s">
        <v>13402</v>
      </c>
      <c r="D612" t="s">
        <v>13516</v>
      </c>
      <c r="E612" t="s">
        <v>13709</v>
      </c>
    </row>
    <row r="613" spans="1:5">
      <c r="A613" t="s">
        <v>739</v>
      </c>
      <c r="B613" t="s">
        <v>741</v>
      </c>
      <c r="C613" t="s">
        <v>13402</v>
      </c>
      <c r="D613" t="s">
        <v>13516</v>
      </c>
      <c r="E613" t="s">
        <v>13709</v>
      </c>
    </row>
    <row r="614" spans="1:5">
      <c r="A614" t="s">
        <v>739</v>
      </c>
      <c r="B614" t="s">
        <v>741</v>
      </c>
      <c r="C614" t="s">
        <v>13402</v>
      </c>
      <c r="D614" t="s">
        <v>13516</v>
      </c>
      <c r="E614" t="s">
        <v>13709</v>
      </c>
    </row>
    <row r="615" spans="1:5">
      <c r="A615" t="s">
        <v>87</v>
      </c>
      <c r="B615" t="s">
        <v>9</v>
      </c>
      <c r="C615" t="s">
        <v>9</v>
      </c>
      <c r="D615" t="s">
        <v>9</v>
      </c>
      <c r="E615" t="s">
        <v>13710</v>
      </c>
    </row>
    <row r="616" spans="1:5">
      <c r="A616" t="s">
        <v>923</v>
      </c>
      <c r="B616" t="s">
        <v>9</v>
      </c>
      <c r="C616" t="s">
        <v>13243</v>
      </c>
      <c r="D616" t="s">
        <v>13440</v>
      </c>
      <c r="E616" t="s">
        <v>13558</v>
      </c>
    </row>
    <row r="617" spans="1:5">
      <c r="A617" t="s">
        <v>925</v>
      </c>
      <c r="B617" t="s">
        <v>9</v>
      </c>
      <c r="C617" t="s">
        <v>13274</v>
      </c>
      <c r="D617" t="s">
        <v>9</v>
      </c>
      <c r="E617" t="s">
        <v>13539</v>
      </c>
    </row>
    <row r="618" spans="1:5">
      <c r="A618" t="s">
        <v>927</v>
      </c>
      <c r="B618" t="s">
        <v>13232</v>
      </c>
      <c r="C618" t="s">
        <v>13403</v>
      </c>
      <c r="D618" t="s">
        <v>13448</v>
      </c>
      <c r="E618" t="s">
        <v>13711</v>
      </c>
    </row>
    <row r="619" spans="1:5">
      <c r="A619" t="s">
        <v>927</v>
      </c>
      <c r="B619" t="s">
        <v>13232</v>
      </c>
      <c r="C619" t="s">
        <v>13403</v>
      </c>
      <c r="D619" t="s">
        <v>13448</v>
      </c>
      <c r="E619" t="s">
        <v>13711</v>
      </c>
    </row>
    <row r="620" spans="1:5">
      <c r="A620" t="s">
        <v>560</v>
      </c>
      <c r="B620" t="s">
        <v>9</v>
      </c>
      <c r="C620" t="s">
        <v>13243</v>
      </c>
      <c r="D620" t="s">
        <v>13461</v>
      </c>
      <c r="E620" t="s">
        <v>13532</v>
      </c>
    </row>
    <row r="621" spans="1:5">
      <c r="A621" t="s">
        <v>130</v>
      </c>
      <c r="B621" t="s">
        <v>9</v>
      </c>
      <c r="C621" t="s">
        <v>9</v>
      </c>
      <c r="D621" t="s">
        <v>13451</v>
      </c>
      <c r="E621" t="s">
        <v>13570</v>
      </c>
    </row>
    <row r="622" spans="1:5">
      <c r="A622" t="s">
        <v>1468</v>
      </c>
      <c r="B622" t="s">
        <v>13233</v>
      </c>
      <c r="C622" t="s">
        <v>13243</v>
      </c>
      <c r="D622" t="s">
        <v>13439</v>
      </c>
      <c r="E622" t="s">
        <v>13531</v>
      </c>
    </row>
    <row r="623" spans="1:5">
      <c r="A623" t="s">
        <v>132</v>
      </c>
      <c r="B623" t="s">
        <v>9</v>
      </c>
      <c r="C623" t="s">
        <v>13404</v>
      </c>
      <c r="D623" t="s">
        <v>13517</v>
      </c>
      <c r="E623" t="s">
        <v>13712</v>
      </c>
    </row>
    <row r="624" spans="1:5">
      <c r="A624" t="s">
        <v>742</v>
      </c>
      <c r="B624" t="s">
        <v>744</v>
      </c>
      <c r="C624" t="s">
        <v>13405</v>
      </c>
      <c r="D624" t="s">
        <v>13507</v>
      </c>
      <c r="E624" t="s">
        <v>13713</v>
      </c>
    </row>
    <row r="625" spans="1:5">
      <c r="A625" t="s">
        <v>930</v>
      </c>
      <c r="B625" t="s">
        <v>9</v>
      </c>
      <c r="C625" t="s">
        <v>13406</v>
      </c>
      <c r="D625" t="s">
        <v>13480</v>
      </c>
      <c r="E625" t="s">
        <v>13678</v>
      </c>
    </row>
    <row r="626" spans="1:5">
      <c r="A626" t="s">
        <v>176</v>
      </c>
      <c r="B626" t="s">
        <v>9</v>
      </c>
      <c r="C626" t="s">
        <v>13269</v>
      </c>
      <c r="D626" t="s">
        <v>9</v>
      </c>
      <c r="E626" t="s">
        <v>13565</v>
      </c>
    </row>
    <row r="627" spans="1:5">
      <c r="A627" t="s">
        <v>1471</v>
      </c>
      <c r="B627" t="s">
        <v>9</v>
      </c>
      <c r="C627" t="s">
        <v>13243</v>
      </c>
      <c r="D627" t="s">
        <v>9</v>
      </c>
      <c r="E627" t="s">
        <v>13531</v>
      </c>
    </row>
    <row r="628" spans="1:5">
      <c r="A628" t="s">
        <v>1471</v>
      </c>
      <c r="B628" t="s">
        <v>9</v>
      </c>
      <c r="C628" t="s">
        <v>13243</v>
      </c>
      <c r="D628" t="s">
        <v>9</v>
      </c>
      <c r="E628" t="s">
        <v>13531</v>
      </c>
    </row>
    <row r="629" spans="1:5">
      <c r="A629" t="s">
        <v>745</v>
      </c>
      <c r="B629" t="s">
        <v>747</v>
      </c>
      <c r="C629" t="s">
        <v>13407</v>
      </c>
      <c r="D629" t="s">
        <v>13460</v>
      </c>
      <c r="E629" t="s">
        <v>13591</v>
      </c>
    </row>
    <row r="630" spans="1:5">
      <c r="A630" t="s">
        <v>932</v>
      </c>
      <c r="B630" t="s">
        <v>934</v>
      </c>
      <c r="C630" t="s">
        <v>13408</v>
      </c>
      <c r="D630" t="s">
        <v>13448</v>
      </c>
      <c r="E630" t="s">
        <v>13714</v>
      </c>
    </row>
    <row r="631" spans="1:5">
      <c r="A631" t="s">
        <v>1473</v>
      </c>
      <c r="B631" t="s">
        <v>1475</v>
      </c>
      <c r="C631" t="s">
        <v>13409</v>
      </c>
      <c r="D631" t="s">
        <v>13439</v>
      </c>
      <c r="E631" t="s">
        <v>13715</v>
      </c>
    </row>
    <row r="632" spans="1:5">
      <c r="A632" t="s">
        <v>102</v>
      </c>
      <c r="B632" t="s">
        <v>9</v>
      </c>
      <c r="C632" t="s">
        <v>13271</v>
      </c>
      <c r="D632" t="s">
        <v>9</v>
      </c>
      <c r="E632" t="s">
        <v>13716</v>
      </c>
    </row>
    <row r="633" spans="1:5">
      <c r="A633" t="s">
        <v>307</v>
      </c>
      <c r="B633" t="s">
        <v>13234</v>
      </c>
      <c r="C633" t="s">
        <v>13247</v>
      </c>
      <c r="D633" t="s">
        <v>13447</v>
      </c>
      <c r="E633" t="s">
        <v>13649</v>
      </c>
    </row>
    <row r="634" spans="1:5">
      <c r="A634" t="s">
        <v>748</v>
      </c>
      <c r="B634" t="s">
        <v>750</v>
      </c>
      <c r="C634" t="s">
        <v>13410</v>
      </c>
      <c r="D634" t="s">
        <v>13518</v>
      </c>
      <c r="E634" t="s">
        <v>13717</v>
      </c>
    </row>
    <row r="635" spans="1:5">
      <c r="A635" t="s">
        <v>477</v>
      </c>
      <c r="B635" t="s">
        <v>9</v>
      </c>
      <c r="C635" t="s">
        <v>13266</v>
      </c>
      <c r="D635" t="s">
        <v>13438</v>
      </c>
      <c r="E635" t="s">
        <v>13562</v>
      </c>
    </row>
    <row r="636" spans="1:5">
      <c r="A636" t="s">
        <v>751</v>
      </c>
      <c r="B636" t="s">
        <v>753</v>
      </c>
      <c r="C636" t="s">
        <v>13411</v>
      </c>
      <c r="D636" t="s">
        <v>13519</v>
      </c>
      <c r="E636" t="s">
        <v>13718</v>
      </c>
    </row>
    <row r="637" spans="1:5">
      <c r="A637" t="s">
        <v>1476</v>
      </c>
      <c r="B637" t="s">
        <v>9</v>
      </c>
      <c r="C637" t="s">
        <v>13243</v>
      </c>
      <c r="D637" t="s">
        <v>9</v>
      </c>
      <c r="E637" t="s">
        <v>13531</v>
      </c>
    </row>
    <row r="638" spans="1:5">
      <c r="A638" t="s">
        <v>1477</v>
      </c>
      <c r="B638" t="s">
        <v>9</v>
      </c>
      <c r="C638" t="s">
        <v>13243</v>
      </c>
      <c r="D638" t="s">
        <v>9</v>
      </c>
      <c r="E638" t="s">
        <v>13531</v>
      </c>
    </row>
    <row r="639" spans="1:5">
      <c r="A639" t="s">
        <v>935</v>
      </c>
      <c r="B639" t="s">
        <v>937</v>
      </c>
      <c r="C639" t="s">
        <v>13243</v>
      </c>
      <c r="D639" t="s">
        <v>13440</v>
      </c>
      <c r="E639" t="s">
        <v>13599</v>
      </c>
    </row>
    <row r="640" spans="1:5">
      <c r="A640" t="s">
        <v>1478</v>
      </c>
      <c r="B640" t="s">
        <v>9</v>
      </c>
      <c r="C640" t="s">
        <v>13243</v>
      </c>
      <c r="D640" t="s">
        <v>9</v>
      </c>
      <c r="E640" t="s">
        <v>13531</v>
      </c>
    </row>
    <row r="641" spans="1:5">
      <c r="A641" t="s">
        <v>29</v>
      </c>
      <c r="B641" t="s">
        <v>30</v>
      </c>
      <c r="C641" t="s">
        <v>13271</v>
      </c>
      <c r="D641" t="s">
        <v>9</v>
      </c>
      <c r="E641" t="s">
        <v>13719</v>
      </c>
    </row>
    <row r="642" spans="1:5">
      <c r="A642" t="s">
        <v>1480</v>
      </c>
      <c r="B642" t="s">
        <v>9</v>
      </c>
      <c r="C642" t="s">
        <v>13243</v>
      </c>
      <c r="D642" t="s">
        <v>9</v>
      </c>
      <c r="E642" t="s">
        <v>13531</v>
      </c>
    </row>
    <row r="643" spans="1:5">
      <c r="A643" t="s">
        <v>1482</v>
      </c>
      <c r="B643" t="s">
        <v>9</v>
      </c>
      <c r="C643" t="s">
        <v>13243</v>
      </c>
      <c r="D643" t="s">
        <v>9</v>
      </c>
      <c r="E643" t="s">
        <v>13531</v>
      </c>
    </row>
    <row r="644" spans="1:5">
      <c r="A644" t="s">
        <v>938</v>
      </c>
      <c r="B644" t="s">
        <v>9</v>
      </c>
      <c r="C644" t="s">
        <v>13243</v>
      </c>
      <c r="D644" t="s">
        <v>9</v>
      </c>
      <c r="E644" t="s">
        <v>13558</v>
      </c>
    </row>
    <row r="645" spans="1:5">
      <c r="A645" t="s">
        <v>310</v>
      </c>
      <c r="B645" t="s">
        <v>312</v>
      </c>
      <c r="C645" t="s">
        <v>9</v>
      </c>
      <c r="D645" t="s">
        <v>9</v>
      </c>
      <c r="E645" t="s">
        <v>13538</v>
      </c>
    </row>
    <row r="646" spans="1:5">
      <c r="A646" t="s">
        <v>89</v>
      </c>
      <c r="B646" t="s">
        <v>9</v>
      </c>
      <c r="C646" t="s">
        <v>13248</v>
      </c>
      <c r="D646" t="s">
        <v>9</v>
      </c>
      <c r="E646" t="s">
        <v>13630</v>
      </c>
    </row>
    <row r="647" spans="1:5">
      <c r="A647" t="s">
        <v>1483</v>
      </c>
      <c r="B647" t="s">
        <v>1485</v>
      </c>
      <c r="C647" t="s">
        <v>13412</v>
      </c>
      <c r="D647" t="s">
        <v>13520</v>
      </c>
      <c r="E647" t="s">
        <v>13720</v>
      </c>
    </row>
    <row r="648" spans="1:5">
      <c r="A648" t="s">
        <v>1486</v>
      </c>
      <c r="B648" t="s">
        <v>9</v>
      </c>
      <c r="C648" t="s">
        <v>9</v>
      </c>
      <c r="D648" t="s">
        <v>9</v>
      </c>
      <c r="E648" t="s">
        <v>13721</v>
      </c>
    </row>
    <row r="649" spans="1:5">
      <c r="A649" t="s">
        <v>177</v>
      </c>
      <c r="B649" t="s">
        <v>9</v>
      </c>
      <c r="C649" t="s">
        <v>13292</v>
      </c>
      <c r="D649" t="s">
        <v>9</v>
      </c>
      <c r="E649" t="s">
        <v>13557</v>
      </c>
    </row>
    <row r="650" spans="1:5">
      <c r="A650" t="s">
        <v>410</v>
      </c>
      <c r="B650" t="s">
        <v>9</v>
      </c>
      <c r="C650" t="s">
        <v>13387</v>
      </c>
      <c r="D650" t="s">
        <v>9</v>
      </c>
      <c r="E650" t="s">
        <v>13697</v>
      </c>
    </row>
    <row r="651" spans="1:5">
      <c r="A651" t="s">
        <v>675</v>
      </c>
      <c r="B651" t="s">
        <v>9</v>
      </c>
      <c r="C651" t="s">
        <v>13243</v>
      </c>
      <c r="D651" t="s">
        <v>9</v>
      </c>
      <c r="E651" t="s">
        <v>13576</v>
      </c>
    </row>
    <row r="652" spans="1:5">
      <c r="A652" t="s">
        <v>940</v>
      </c>
      <c r="B652" t="s">
        <v>9</v>
      </c>
      <c r="C652" t="s">
        <v>13243</v>
      </c>
      <c r="D652" t="s">
        <v>9</v>
      </c>
      <c r="E652" t="s">
        <v>13558</v>
      </c>
    </row>
    <row r="653" spans="1:5">
      <c r="A653" t="s">
        <v>411</v>
      </c>
      <c r="B653" t="s">
        <v>9</v>
      </c>
      <c r="C653" t="s">
        <v>9</v>
      </c>
      <c r="D653" t="s">
        <v>9</v>
      </c>
      <c r="E653" t="s">
        <v>13722</v>
      </c>
    </row>
    <row r="654" spans="1:5">
      <c r="A654" t="s">
        <v>676</v>
      </c>
      <c r="B654" t="s">
        <v>9</v>
      </c>
      <c r="C654" t="s">
        <v>13243</v>
      </c>
      <c r="D654" t="s">
        <v>9</v>
      </c>
      <c r="E654" t="s">
        <v>13641</v>
      </c>
    </row>
    <row r="655" spans="1:5">
      <c r="A655" t="s">
        <v>678</v>
      </c>
      <c r="B655" t="s">
        <v>9</v>
      </c>
      <c r="C655" t="s">
        <v>13243</v>
      </c>
      <c r="D655" t="s">
        <v>9</v>
      </c>
      <c r="E655" t="s">
        <v>13576</v>
      </c>
    </row>
    <row r="656" spans="1:5">
      <c r="A656" t="s">
        <v>680</v>
      </c>
      <c r="B656" t="s">
        <v>9</v>
      </c>
      <c r="C656" t="s">
        <v>13243</v>
      </c>
      <c r="D656" t="s">
        <v>9</v>
      </c>
      <c r="E656" t="s">
        <v>13576</v>
      </c>
    </row>
    <row r="657" spans="1:5">
      <c r="A657" t="s">
        <v>682</v>
      </c>
      <c r="B657" t="s">
        <v>9</v>
      </c>
      <c r="C657" t="s">
        <v>13286</v>
      </c>
      <c r="D657" t="s">
        <v>9</v>
      </c>
      <c r="E657" t="s">
        <v>13576</v>
      </c>
    </row>
    <row r="658" spans="1:5">
      <c r="A658" t="s">
        <v>40</v>
      </c>
      <c r="B658" t="s">
        <v>41</v>
      </c>
      <c r="C658" t="s">
        <v>13413</v>
      </c>
      <c r="D658" t="s">
        <v>13521</v>
      </c>
      <c r="E658" t="s">
        <v>13723</v>
      </c>
    </row>
    <row r="659" spans="1:5">
      <c r="A659" t="s">
        <v>1488</v>
      </c>
      <c r="B659" t="s">
        <v>1490</v>
      </c>
      <c r="C659" t="s">
        <v>13243</v>
      </c>
      <c r="D659" t="s">
        <v>9</v>
      </c>
      <c r="E659" t="s">
        <v>13531</v>
      </c>
    </row>
    <row r="660" spans="1:5">
      <c r="A660" t="s">
        <v>1491</v>
      </c>
      <c r="B660" t="s">
        <v>9</v>
      </c>
      <c r="C660" t="s">
        <v>13243</v>
      </c>
      <c r="D660" t="s">
        <v>13439</v>
      </c>
      <c r="E660" t="s">
        <v>13531</v>
      </c>
    </row>
    <row r="661" spans="1:5">
      <c r="A661" t="s">
        <v>133</v>
      </c>
      <c r="B661" t="s">
        <v>135</v>
      </c>
      <c r="C661" t="s">
        <v>13271</v>
      </c>
      <c r="D661" t="s">
        <v>9</v>
      </c>
      <c r="E661" t="s">
        <v>13566</v>
      </c>
    </row>
    <row r="662" spans="1:5">
      <c r="A662" t="s">
        <v>136</v>
      </c>
      <c r="B662" t="s">
        <v>138</v>
      </c>
      <c r="C662" t="s">
        <v>13271</v>
      </c>
      <c r="D662" t="s">
        <v>9</v>
      </c>
      <c r="E662" t="s">
        <v>13566</v>
      </c>
    </row>
    <row r="663" spans="1:5">
      <c r="A663" t="s">
        <v>139</v>
      </c>
      <c r="B663" t="s">
        <v>141</v>
      </c>
      <c r="C663" t="s">
        <v>13414</v>
      </c>
      <c r="D663" t="s">
        <v>9</v>
      </c>
      <c r="E663" t="s">
        <v>13724</v>
      </c>
    </row>
    <row r="664" spans="1:5">
      <c r="A664" t="s">
        <v>142</v>
      </c>
      <c r="B664" t="s">
        <v>144</v>
      </c>
      <c r="C664" t="s">
        <v>13414</v>
      </c>
      <c r="D664" t="s">
        <v>9</v>
      </c>
      <c r="E664" t="s">
        <v>13724</v>
      </c>
    </row>
    <row r="665" spans="1:5">
      <c r="A665" t="s">
        <v>145</v>
      </c>
      <c r="B665" t="s">
        <v>147</v>
      </c>
      <c r="C665" t="s">
        <v>13414</v>
      </c>
      <c r="D665" t="s">
        <v>9</v>
      </c>
      <c r="E665" t="s">
        <v>13724</v>
      </c>
    </row>
    <row r="666" spans="1:5">
      <c r="A666" t="s">
        <v>942</v>
      </c>
      <c r="B666" t="s">
        <v>9</v>
      </c>
      <c r="C666" t="s">
        <v>13406</v>
      </c>
      <c r="D666" t="s">
        <v>13475</v>
      </c>
      <c r="E666" t="s">
        <v>13634</v>
      </c>
    </row>
    <row r="667" spans="1:5">
      <c r="A667" t="s">
        <v>1493</v>
      </c>
      <c r="B667" t="s">
        <v>9</v>
      </c>
      <c r="C667" t="s">
        <v>13243</v>
      </c>
      <c r="D667" t="s">
        <v>9</v>
      </c>
      <c r="E667" t="s">
        <v>13531</v>
      </c>
    </row>
    <row r="668" spans="1:5">
      <c r="A668" t="s">
        <v>562</v>
      </c>
      <c r="B668" t="s">
        <v>9</v>
      </c>
      <c r="C668" t="s">
        <v>13361</v>
      </c>
      <c r="D668" t="s">
        <v>9</v>
      </c>
      <c r="E668" t="s">
        <v>13571</v>
      </c>
    </row>
    <row r="669" spans="1:5">
      <c r="A669" t="s">
        <v>564</v>
      </c>
      <c r="B669" t="s">
        <v>9</v>
      </c>
      <c r="C669" t="s">
        <v>13243</v>
      </c>
      <c r="D669" t="s">
        <v>9</v>
      </c>
      <c r="E669" t="s">
        <v>13571</v>
      </c>
    </row>
    <row r="670" spans="1:5">
      <c r="A670" t="s">
        <v>1495</v>
      </c>
      <c r="B670" t="s">
        <v>13235</v>
      </c>
      <c r="C670" t="s">
        <v>13415</v>
      </c>
      <c r="D670" t="s">
        <v>13522</v>
      </c>
      <c r="E670" t="s">
        <v>13725</v>
      </c>
    </row>
    <row r="671" spans="1:5">
      <c r="A671" t="s">
        <v>479</v>
      </c>
      <c r="B671" t="s">
        <v>481</v>
      </c>
      <c r="C671" t="s">
        <v>13247</v>
      </c>
      <c r="D671" t="s">
        <v>9</v>
      </c>
      <c r="E671" t="s">
        <v>13726</v>
      </c>
    </row>
    <row r="672" spans="1:5">
      <c r="A672" t="s">
        <v>944</v>
      </c>
      <c r="B672" t="s">
        <v>946</v>
      </c>
      <c r="C672" t="s">
        <v>13416</v>
      </c>
      <c r="D672" t="s">
        <v>13523</v>
      </c>
      <c r="E672" t="s">
        <v>13727</v>
      </c>
    </row>
    <row r="673" spans="1:5">
      <c r="A673" t="s">
        <v>1497</v>
      </c>
      <c r="B673" t="s">
        <v>1499</v>
      </c>
      <c r="C673" t="s">
        <v>13243</v>
      </c>
      <c r="D673" t="s">
        <v>9</v>
      </c>
      <c r="E673" t="s">
        <v>13545</v>
      </c>
    </row>
    <row r="674" spans="1:5">
      <c r="A674" t="s">
        <v>1500</v>
      </c>
      <c r="B674" t="s">
        <v>1502</v>
      </c>
      <c r="C674" t="s">
        <v>13265</v>
      </c>
      <c r="D674" t="s">
        <v>9</v>
      </c>
      <c r="E674" t="s">
        <v>13531</v>
      </c>
    </row>
    <row r="675" spans="1:5">
      <c r="A675" t="s">
        <v>1503</v>
      </c>
      <c r="B675" t="s">
        <v>9</v>
      </c>
      <c r="C675" t="s">
        <v>13243</v>
      </c>
      <c r="D675" t="s">
        <v>9</v>
      </c>
      <c r="E675" t="s">
        <v>13531</v>
      </c>
    </row>
    <row r="676" spans="1:5">
      <c r="A676" t="s">
        <v>1505</v>
      </c>
      <c r="B676" t="s">
        <v>1507</v>
      </c>
      <c r="C676" t="s">
        <v>13243</v>
      </c>
      <c r="D676" t="s">
        <v>9</v>
      </c>
      <c r="E676" t="s">
        <v>13542</v>
      </c>
    </row>
    <row r="677" spans="1:5">
      <c r="A677" t="s">
        <v>684</v>
      </c>
      <c r="B677" t="s">
        <v>9</v>
      </c>
      <c r="C677" t="s">
        <v>13243</v>
      </c>
      <c r="D677" t="s">
        <v>9</v>
      </c>
      <c r="E677" t="s">
        <v>13576</v>
      </c>
    </row>
    <row r="678" spans="1:5">
      <c r="A678" t="s">
        <v>754</v>
      </c>
      <c r="B678" t="s">
        <v>756</v>
      </c>
      <c r="C678" t="s">
        <v>13243</v>
      </c>
      <c r="D678" t="s">
        <v>13524</v>
      </c>
      <c r="E678" t="s">
        <v>13553</v>
      </c>
    </row>
    <row r="679" spans="1:5">
      <c r="A679" t="s">
        <v>1508</v>
      </c>
      <c r="B679" t="s">
        <v>9</v>
      </c>
      <c r="C679" t="s">
        <v>13243</v>
      </c>
      <c r="D679" t="s">
        <v>9</v>
      </c>
      <c r="E679" t="s">
        <v>13701</v>
      </c>
    </row>
    <row r="680" spans="1:5">
      <c r="A680" t="s">
        <v>1510</v>
      </c>
      <c r="B680" t="s">
        <v>1512</v>
      </c>
      <c r="C680" t="s">
        <v>13417</v>
      </c>
      <c r="D680" t="s">
        <v>13448</v>
      </c>
      <c r="E680" t="s">
        <v>13530</v>
      </c>
    </row>
    <row r="681" spans="1:5">
      <c r="A681" t="s">
        <v>947</v>
      </c>
      <c r="B681" t="s">
        <v>949</v>
      </c>
      <c r="C681" t="s">
        <v>13398</v>
      </c>
      <c r="D681" t="s">
        <v>13440</v>
      </c>
      <c r="E681" t="s">
        <v>13728</v>
      </c>
    </row>
    <row r="682" spans="1:5">
      <c r="A682" t="s">
        <v>950</v>
      </c>
      <c r="B682" t="s">
        <v>952</v>
      </c>
      <c r="C682" t="s">
        <v>13243</v>
      </c>
      <c r="D682" t="s">
        <v>13440</v>
      </c>
      <c r="E682" t="s">
        <v>13558</v>
      </c>
    </row>
    <row r="683" spans="1:5">
      <c r="A683" t="s">
        <v>953</v>
      </c>
      <c r="B683" t="s">
        <v>955</v>
      </c>
      <c r="C683" t="s">
        <v>13418</v>
      </c>
      <c r="D683" t="s">
        <v>13440</v>
      </c>
      <c r="E683" t="s">
        <v>13558</v>
      </c>
    </row>
    <row r="684" spans="1:5">
      <c r="A684" t="s">
        <v>956</v>
      </c>
      <c r="B684" t="s">
        <v>958</v>
      </c>
      <c r="C684" t="s">
        <v>13418</v>
      </c>
      <c r="D684" t="s">
        <v>13440</v>
      </c>
      <c r="E684" t="s">
        <v>13558</v>
      </c>
    </row>
    <row r="685" spans="1:5">
      <c r="A685" t="s">
        <v>956</v>
      </c>
      <c r="B685" t="s">
        <v>958</v>
      </c>
      <c r="C685" t="s">
        <v>13418</v>
      </c>
      <c r="D685" t="s">
        <v>13440</v>
      </c>
      <c r="E685" t="s">
        <v>13558</v>
      </c>
    </row>
    <row r="686" spans="1:5">
      <c r="A686" t="s">
        <v>104</v>
      </c>
      <c r="B686" t="s">
        <v>13236</v>
      </c>
      <c r="C686" t="s">
        <v>13271</v>
      </c>
      <c r="D686" t="s">
        <v>13477</v>
      </c>
      <c r="E686" t="s">
        <v>13729</v>
      </c>
    </row>
    <row r="687" spans="1:5">
      <c r="A687" t="s">
        <v>179</v>
      </c>
      <c r="B687" t="s">
        <v>181</v>
      </c>
      <c r="C687" t="s">
        <v>13419</v>
      </c>
      <c r="D687" t="s">
        <v>13438</v>
      </c>
      <c r="E687" t="s">
        <v>13565</v>
      </c>
    </row>
    <row r="688" spans="1:5">
      <c r="A688" t="s">
        <v>182</v>
      </c>
      <c r="B688" t="s">
        <v>184</v>
      </c>
      <c r="C688" t="s">
        <v>13269</v>
      </c>
      <c r="D688" t="s">
        <v>9</v>
      </c>
      <c r="E688" t="s">
        <v>13565</v>
      </c>
    </row>
    <row r="689" spans="1:5">
      <c r="A689" t="s">
        <v>90</v>
      </c>
      <c r="B689" t="s">
        <v>92</v>
      </c>
      <c r="C689" t="s">
        <v>13269</v>
      </c>
      <c r="D689" t="s">
        <v>9</v>
      </c>
      <c r="E689" t="s">
        <v>13730</v>
      </c>
    </row>
    <row r="690" spans="1:5">
      <c r="A690" t="s">
        <v>185</v>
      </c>
      <c r="B690" t="s">
        <v>187</v>
      </c>
      <c r="C690" t="s">
        <v>13420</v>
      </c>
      <c r="D690" t="s">
        <v>9</v>
      </c>
      <c r="E690" t="s">
        <v>13565</v>
      </c>
    </row>
    <row r="691" spans="1:5">
      <c r="A691" t="s">
        <v>566</v>
      </c>
      <c r="B691" t="s">
        <v>568</v>
      </c>
      <c r="C691" t="s">
        <v>13243</v>
      </c>
      <c r="D691" t="s">
        <v>13460</v>
      </c>
      <c r="E691" t="s">
        <v>13731</v>
      </c>
    </row>
    <row r="692" spans="1:5">
      <c r="A692" t="s">
        <v>313</v>
      </c>
      <c r="B692" t="s">
        <v>9</v>
      </c>
      <c r="C692" t="s">
        <v>9</v>
      </c>
      <c r="D692" t="s">
        <v>9</v>
      </c>
      <c r="E692" t="s">
        <v>13538</v>
      </c>
    </row>
    <row r="693" spans="1:5">
      <c r="A693" t="s">
        <v>315</v>
      </c>
      <c r="B693" t="s">
        <v>9</v>
      </c>
      <c r="C693" t="s">
        <v>9</v>
      </c>
      <c r="D693" t="s">
        <v>9</v>
      </c>
      <c r="E693" t="s">
        <v>13538</v>
      </c>
    </row>
    <row r="694" spans="1:5">
      <c r="A694" t="s">
        <v>1513</v>
      </c>
      <c r="B694" t="s">
        <v>9</v>
      </c>
      <c r="C694" t="s">
        <v>13243</v>
      </c>
      <c r="D694" t="s">
        <v>9</v>
      </c>
      <c r="E694" t="s">
        <v>13531</v>
      </c>
    </row>
    <row r="695" spans="1:5">
      <c r="A695" t="s">
        <v>93</v>
      </c>
      <c r="B695" t="s">
        <v>95</v>
      </c>
      <c r="C695" t="s">
        <v>13248</v>
      </c>
      <c r="D695" t="s">
        <v>13438</v>
      </c>
      <c r="E695" t="s">
        <v>13682</v>
      </c>
    </row>
    <row r="696" spans="1:5">
      <c r="A696" t="s">
        <v>96</v>
      </c>
      <c r="B696" t="s">
        <v>98</v>
      </c>
      <c r="C696" t="s">
        <v>13248</v>
      </c>
      <c r="D696" t="s">
        <v>13439</v>
      </c>
      <c r="E696" t="s">
        <v>13732</v>
      </c>
    </row>
    <row r="697" spans="1:5">
      <c r="A697" t="s">
        <v>229</v>
      </c>
      <c r="B697" t="s">
        <v>231</v>
      </c>
      <c r="C697" t="s">
        <v>13383</v>
      </c>
      <c r="D697" t="s">
        <v>13525</v>
      </c>
      <c r="E697" t="s">
        <v>13733</v>
      </c>
    </row>
    <row r="698" spans="1:5">
      <c r="A698" t="s">
        <v>1515</v>
      </c>
      <c r="B698" t="s">
        <v>9</v>
      </c>
      <c r="C698" t="s">
        <v>13421</v>
      </c>
      <c r="D698" t="s">
        <v>9</v>
      </c>
      <c r="E698" t="s">
        <v>13621</v>
      </c>
    </row>
    <row r="699" spans="1:5">
      <c r="A699" t="s">
        <v>1517</v>
      </c>
      <c r="B699" t="s">
        <v>9</v>
      </c>
      <c r="C699" t="s">
        <v>13243</v>
      </c>
      <c r="D699" t="s">
        <v>9</v>
      </c>
      <c r="E699" t="s">
        <v>13531</v>
      </c>
    </row>
    <row r="700" spans="1:5">
      <c r="A700" t="s">
        <v>216</v>
      </c>
      <c r="B700" t="s">
        <v>9</v>
      </c>
      <c r="C700" t="s">
        <v>13374</v>
      </c>
      <c r="D700" t="s">
        <v>13477</v>
      </c>
      <c r="E700" t="s">
        <v>13683</v>
      </c>
    </row>
    <row r="701" spans="1:5">
      <c r="A701" t="s">
        <v>218</v>
      </c>
      <c r="B701" t="s">
        <v>9</v>
      </c>
      <c r="C701" t="s">
        <v>13374</v>
      </c>
      <c r="D701" t="s">
        <v>13477</v>
      </c>
      <c r="E701" t="s">
        <v>13683</v>
      </c>
    </row>
    <row r="702" spans="1:5">
      <c r="A702" t="s">
        <v>220</v>
      </c>
      <c r="B702" t="s">
        <v>9</v>
      </c>
      <c r="C702" t="s">
        <v>13374</v>
      </c>
      <c r="D702" t="s">
        <v>13477</v>
      </c>
      <c r="E702" t="s">
        <v>13683</v>
      </c>
    </row>
    <row r="703" spans="1:5">
      <c r="A703" t="s">
        <v>222</v>
      </c>
      <c r="B703" t="s">
        <v>9</v>
      </c>
      <c r="C703" t="s">
        <v>13374</v>
      </c>
      <c r="D703" t="s">
        <v>13477</v>
      </c>
      <c r="E703" t="s">
        <v>13683</v>
      </c>
    </row>
    <row r="704" spans="1:5">
      <c r="A704" t="s">
        <v>148</v>
      </c>
      <c r="B704" t="s">
        <v>9</v>
      </c>
      <c r="C704" t="s">
        <v>13422</v>
      </c>
      <c r="D704" t="s">
        <v>9</v>
      </c>
      <c r="E704" t="s">
        <v>13734</v>
      </c>
    </row>
    <row r="705" spans="1:5">
      <c r="A705" t="s">
        <v>959</v>
      </c>
      <c r="B705" t="s">
        <v>9</v>
      </c>
      <c r="C705" t="s">
        <v>13243</v>
      </c>
      <c r="D705" t="s">
        <v>9</v>
      </c>
      <c r="E705" t="s">
        <v>13558</v>
      </c>
    </row>
    <row r="706" spans="1:5">
      <c r="A706" t="s">
        <v>961</v>
      </c>
      <c r="B706" t="s">
        <v>9</v>
      </c>
      <c r="C706" t="s">
        <v>13243</v>
      </c>
      <c r="D706" t="s">
        <v>9</v>
      </c>
      <c r="E706" t="s">
        <v>13558</v>
      </c>
    </row>
    <row r="707" spans="1:5">
      <c r="A707" t="s">
        <v>1519</v>
      </c>
      <c r="B707" t="s">
        <v>1521</v>
      </c>
      <c r="C707" t="s">
        <v>13243</v>
      </c>
      <c r="D707" t="s">
        <v>9</v>
      </c>
      <c r="E707" t="s">
        <v>13550</v>
      </c>
    </row>
    <row r="708" spans="1:5">
      <c r="A708" t="s">
        <v>963</v>
      </c>
      <c r="B708" t="s">
        <v>965</v>
      </c>
      <c r="C708" t="s">
        <v>13243</v>
      </c>
      <c r="D708" t="s">
        <v>13448</v>
      </c>
      <c r="E708" t="s">
        <v>13689</v>
      </c>
    </row>
    <row r="709" spans="1:5">
      <c r="A709" t="s">
        <v>569</v>
      </c>
      <c r="B709" t="s">
        <v>9</v>
      </c>
      <c r="C709" t="s">
        <v>13278</v>
      </c>
      <c r="D709" t="s">
        <v>9</v>
      </c>
      <c r="E709" t="s">
        <v>13578</v>
      </c>
    </row>
    <row r="710" spans="1:5">
      <c r="A710" t="s">
        <v>1522</v>
      </c>
      <c r="B710" t="s">
        <v>9</v>
      </c>
      <c r="C710" t="s">
        <v>13243</v>
      </c>
      <c r="D710" t="s">
        <v>9</v>
      </c>
      <c r="E710" t="s">
        <v>13542</v>
      </c>
    </row>
    <row r="711" spans="1:5">
      <c r="A711" t="s">
        <v>966</v>
      </c>
      <c r="B711" t="s">
        <v>9</v>
      </c>
      <c r="C711" t="s">
        <v>13243</v>
      </c>
      <c r="D711" t="s">
        <v>9</v>
      </c>
      <c r="E711" t="s">
        <v>13558</v>
      </c>
    </row>
    <row r="712" spans="1:5">
      <c r="A712" t="s">
        <v>1524</v>
      </c>
      <c r="B712" t="s">
        <v>9</v>
      </c>
      <c r="C712" t="s">
        <v>13265</v>
      </c>
      <c r="D712" t="s">
        <v>9</v>
      </c>
      <c r="E712" t="s">
        <v>13542</v>
      </c>
    </row>
    <row r="713" spans="1:5">
      <c r="A713" t="s">
        <v>757</v>
      </c>
      <c r="B713" t="s">
        <v>759</v>
      </c>
      <c r="C713" t="s">
        <v>13423</v>
      </c>
      <c r="D713" t="s">
        <v>13526</v>
      </c>
      <c r="E713" t="s">
        <v>13735</v>
      </c>
    </row>
    <row r="714" spans="1:5">
      <c r="A714" t="s">
        <v>1526</v>
      </c>
      <c r="B714" t="s">
        <v>9</v>
      </c>
      <c r="C714" t="s">
        <v>13243</v>
      </c>
      <c r="D714" t="s">
        <v>9</v>
      </c>
      <c r="E714" t="s">
        <v>13531</v>
      </c>
    </row>
    <row r="715" spans="1:5">
      <c r="A715" t="s">
        <v>1528</v>
      </c>
      <c r="B715" t="s">
        <v>9</v>
      </c>
      <c r="C715" t="s">
        <v>13243</v>
      </c>
      <c r="D715" t="s">
        <v>9</v>
      </c>
      <c r="E715" t="s">
        <v>13531</v>
      </c>
    </row>
    <row r="716" spans="1:5">
      <c r="A716" t="s">
        <v>1530</v>
      </c>
      <c r="B716" t="s">
        <v>1531</v>
      </c>
      <c r="C716" t="s">
        <v>13424</v>
      </c>
      <c r="D716" t="s">
        <v>9</v>
      </c>
      <c r="E716" t="s">
        <v>13531</v>
      </c>
    </row>
    <row r="717" spans="1:5">
      <c r="A717" t="s">
        <v>1532</v>
      </c>
      <c r="B717" t="s">
        <v>9</v>
      </c>
      <c r="C717" t="s">
        <v>13243</v>
      </c>
      <c r="D717" t="s">
        <v>9</v>
      </c>
      <c r="E717" t="s">
        <v>13531</v>
      </c>
    </row>
    <row r="718" spans="1:5">
      <c r="A718" t="s">
        <v>42</v>
      </c>
      <c r="B718" t="s">
        <v>44</v>
      </c>
      <c r="C718" t="s">
        <v>13425</v>
      </c>
      <c r="D718" t="s">
        <v>13527</v>
      </c>
      <c r="E718" t="s">
        <v>13736</v>
      </c>
    </row>
    <row r="719" spans="1:5">
      <c r="A719" t="s">
        <v>45</v>
      </c>
      <c r="B719" t="s">
        <v>47</v>
      </c>
      <c r="C719" t="s">
        <v>13425</v>
      </c>
      <c r="D719" t="s">
        <v>13528</v>
      </c>
      <c r="E719" t="s">
        <v>13736</v>
      </c>
    </row>
    <row r="720" spans="1:5">
      <c r="A720" t="s">
        <v>1534</v>
      </c>
      <c r="B720" t="s">
        <v>9</v>
      </c>
      <c r="C720" t="s">
        <v>13426</v>
      </c>
      <c r="D720" t="s">
        <v>9</v>
      </c>
      <c r="E720" t="s">
        <v>13550</v>
      </c>
    </row>
    <row r="721" spans="1:5">
      <c r="A721" t="s">
        <v>1536</v>
      </c>
      <c r="B721" t="s">
        <v>9</v>
      </c>
      <c r="C721" t="s">
        <v>13427</v>
      </c>
      <c r="D721" t="s">
        <v>9</v>
      </c>
      <c r="E721" t="s">
        <v>13531</v>
      </c>
    </row>
    <row r="722" spans="1:5">
      <c r="A722" t="s">
        <v>968</v>
      </c>
      <c r="B722" t="s">
        <v>970</v>
      </c>
      <c r="C722" t="s">
        <v>13243</v>
      </c>
      <c r="D722" t="s">
        <v>13438</v>
      </c>
      <c r="E722" t="s">
        <v>13737</v>
      </c>
    </row>
    <row r="723" spans="1:5">
      <c r="A723" t="s">
        <v>616</v>
      </c>
      <c r="B723" t="s">
        <v>618</v>
      </c>
      <c r="C723" t="s">
        <v>9</v>
      </c>
      <c r="D723" t="s">
        <v>13447</v>
      </c>
      <c r="E723" t="s">
        <v>13738</v>
      </c>
    </row>
    <row r="724" spans="1:5">
      <c r="A724" t="s">
        <v>971</v>
      </c>
      <c r="B724" t="s">
        <v>9</v>
      </c>
      <c r="C724" t="s">
        <v>13243</v>
      </c>
      <c r="D724" t="s">
        <v>9</v>
      </c>
      <c r="E724" t="s">
        <v>9</v>
      </c>
    </row>
    <row r="725" spans="1:5">
      <c r="A725" t="s">
        <v>971</v>
      </c>
      <c r="B725" t="s">
        <v>9</v>
      </c>
      <c r="C725" t="s">
        <v>13243</v>
      </c>
      <c r="D725" t="s">
        <v>9</v>
      </c>
      <c r="E725" t="s">
        <v>9</v>
      </c>
    </row>
    <row r="726" spans="1:5">
      <c r="A726" t="s">
        <v>571</v>
      </c>
      <c r="B726" t="s">
        <v>9</v>
      </c>
      <c r="C726" t="s">
        <v>13243</v>
      </c>
      <c r="D726" t="s">
        <v>9</v>
      </c>
      <c r="E726" t="s">
        <v>13571</v>
      </c>
    </row>
    <row r="727" spans="1:5">
      <c r="A727" t="s">
        <v>973</v>
      </c>
      <c r="B727" t="s">
        <v>9</v>
      </c>
      <c r="C727" t="s">
        <v>13262</v>
      </c>
      <c r="D727" t="s">
        <v>13447</v>
      </c>
      <c r="E727" t="s">
        <v>13558</v>
      </c>
    </row>
    <row r="728" spans="1:5">
      <c r="A728" t="s">
        <v>973</v>
      </c>
      <c r="B728" t="s">
        <v>9</v>
      </c>
      <c r="C728" t="s">
        <v>13262</v>
      </c>
      <c r="D728" t="s">
        <v>13447</v>
      </c>
      <c r="E728" t="s">
        <v>13558</v>
      </c>
    </row>
    <row r="729" spans="1:5">
      <c r="A729" t="s">
        <v>973</v>
      </c>
      <c r="B729" t="s">
        <v>9</v>
      </c>
      <c r="C729" t="s">
        <v>13262</v>
      </c>
      <c r="D729" t="s">
        <v>13447</v>
      </c>
      <c r="E729" t="s">
        <v>13558</v>
      </c>
    </row>
    <row r="730" spans="1:5">
      <c r="A730" t="s">
        <v>973</v>
      </c>
      <c r="B730" t="s">
        <v>9</v>
      </c>
      <c r="C730" t="s">
        <v>13262</v>
      </c>
      <c r="D730" t="s">
        <v>13447</v>
      </c>
      <c r="E730" t="s">
        <v>13558</v>
      </c>
    </row>
    <row r="731" spans="1:5">
      <c r="A731" t="s">
        <v>973</v>
      </c>
      <c r="B731" t="s">
        <v>9</v>
      </c>
      <c r="C731" t="s">
        <v>13262</v>
      </c>
      <c r="D731" t="s">
        <v>13447</v>
      </c>
      <c r="E731" t="s">
        <v>13558</v>
      </c>
    </row>
    <row r="732" spans="1:5">
      <c r="A732" t="s">
        <v>973</v>
      </c>
      <c r="B732" t="s">
        <v>9</v>
      </c>
      <c r="C732" t="s">
        <v>13262</v>
      </c>
      <c r="D732" t="s">
        <v>13447</v>
      </c>
      <c r="E732" t="s">
        <v>13558</v>
      </c>
    </row>
    <row r="733" spans="1:5">
      <c r="A733" t="s">
        <v>317</v>
      </c>
      <c r="B733" t="s">
        <v>319</v>
      </c>
      <c r="C733" t="s">
        <v>13428</v>
      </c>
      <c r="D733" t="s">
        <v>9</v>
      </c>
      <c r="E733" t="s">
        <v>13540</v>
      </c>
    </row>
    <row r="734" spans="1:5">
      <c r="A734" t="s">
        <v>1538</v>
      </c>
      <c r="B734" t="s">
        <v>9</v>
      </c>
      <c r="C734" t="s">
        <v>13243</v>
      </c>
      <c r="D734" t="s">
        <v>9</v>
      </c>
      <c r="E734" t="s">
        <v>13531</v>
      </c>
    </row>
    <row r="735" spans="1:5">
      <c r="A735" t="s">
        <v>1540</v>
      </c>
      <c r="B735" t="s">
        <v>1542</v>
      </c>
      <c r="C735" t="s">
        <v>13429</v>
      </c>
      <c r="D735" t="s">
        <v>13529</v>
      </c>
      <c r="E735" t="s">
        <v>13739</v>
      </c>
    </row>
    <row r="736" spans="1:5">
      <c r="A736" t="s">
        <v>1540</v>
      </c>
      <c r="B736" t="s">
        <v>1542</v>
      </c>
      <c r="C736" t="s">
        <v>13429</v>
      </c>
      <c r="D736" t="s">
        <v>13529</v>
      </c>
      <c r="E736" t="s">
        <v>13739</v>
      </c>
    </row>
    <row r="737" spans="1:5">
      <c r="A737" t="s">
        <v>686</v>
      </c>
      <c r="B737" t="s">
        <v>9</v>
      </c>
      <c r="C737" t="s">
        <v>13243</v>
      </c>
      <c r="D737" t="s">
        <v>9</v>
      </c>
      <c r="E737" t="s">
        <v>13740</v>
      </c>
    </row>
    <row r="738" spans="1:5">
      <c r="A738" t="s">
        <v>1543</v>
      </c>
      <c r="B738" t="s">
        <v>9</v>
      </c>
      <c r="C738" t="s">
        <v>13430</v>
      </c>
      <c r="D738" t="s">
        <v>13449</v>
      </c>
      <c r="E738" t="s">
        <v>13530</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4" x14ac:dyDescent="0"/>
  <cols>
    <col min="1" max="1" width="11.5" customWidth="1"/>
  </cols>
  <sheetData>
    <row r="1" spans="1:1">
      <c r="A1" t="s">
        <v>13241</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222"/>
  <sheetViews>
    <sheetView topLeftCell="A185" workbookViewId="0">
      <selection activeCell="M7" sqref="M7:N222"/>
    </sheetView>
  </sheetViews>
  <sheetFormatPr baseColWidth="10" defaultColWidth="8.83203125" defaultRowHeight="14" x14ac:dyDescent="0"/>
  <sheetData>
    <row r="2" spans="1:28">
      <c r="A2" t="s">
        <v>13755</v>
      </c>
      <c r="B2">
        <v>1</v>
      </c>
      <c r="C2" t="s">
        <v>13756</v>
      </c>
      <c r="D2" t="s">
        <v>13757</v>
      </c>
      <c r="E2" t="s">
        <v>13758</v>
      </c>
      <c r="F2" t="s">
        <v>13759</v>
      </c>
      <c r="G2" t="s">
        <v>13756</v>
      </c>
      <c r="H2" t="s">
        <v>13760</v>
      </c>
      <c r="I2" t="s">
        <v>13761</v>
      </c>
      <c r="J2" t="s">
        <v>13762</v>
      </c>
      <c r="K2" t="s">
        <v>13763</v>
      </c>
      <c r="L2" t="s">
        <v>13764</v>
      </c>
      <c r="M2" t="s">
        <v>13765</v>
      </c>
    </row>
    <row r="4" spans="1:28">
      <c r="B4" t="s">
        <v>13766</v>
      </c>
      <c r="C4" t="s">
        <v>13767</v>
      </c>
      <c r="D4" t="s">
        <v>13768</v>
      </c>
      <c r="E4" t="s">
        <v>13769</v>
      </c>
      <c r="F4" t="s">
        <v>13770</v>
      </c>
      <c r="G4" t="s">
        <v>13771</v>
      </c>
      <c r="H4" t="s">
        <v>13772</v>
      </c>
      <c r="I4" t="s">
        <v>13773</v>
      </c>
      <c r="J4" t="s">
        <v>13774</v>
      </c>
      <c r="K4" t="s">
        <v>13775</v>
      </c>
    </row>
    <row r="5" spans="1:28">
      <c r="B5" t="s">
        <v>13776</v>
      </c>
      <c r="C5" t="s">
        <v>13777</v>
      </c>
      <c r="D5" t="s">
        <v>13778</v>
      </c>
      <c r="E5" t="s">
        <v>13779</v>
      </c>
      <c r="F5" t="s">
        <v>13780</v>
      </c>
      <c r="G5" t="s">
        <v>13781</v>
      </c>
      <c r="H5" t="s">
        <v>13782</v>
      </c>
      <c r="I5" t="s">
        <v>13783</v>
      </c>
      <c r="J5" t="s">
        <v>13784</v>
      </c>
      <c r="K5" t="s">
        <v>13785</v>
      </c>
      <c r="L5" t="s">
        <v>13786</v>
      </c>
      <c r="M5" t="s">
        <v>13787</v>
      </c>
      <c r="N5" t="s">
        <v>13788</v>
      </c>
      <c r="O5" t="s">
        <v>13789</v>
      </c>
    </row>
    <row r="6" spans="1:28" ht="67.5" customHeight="1">
      <c r="T6" s="73" t="s">
        <v>14532</v>
      </c>
      <c r="U6" s="73"/>
      <c r="V6" s="73"/>
      <c r="W6" s="73"/>
      <c r="X6" s="73"/>
      <c r="Y6" s="73"/>
      <c r="Z6" s="73"/>
      <c r="AA6" s="73"/>
      <c r="AB6" s="73"/>
    </row>
    <row r="7" spans="1:28">
      <c r="B7">
        <v>1</v>
      </c>
      <c r="C7" t="s">
        <v>1409</v>
      </c>
      <c r="D7" t="s">
        <v>13790</v>
      </c>
      <c r="E7" t="s">
        <v>13791</v>
      </c>
      <c r="F7" t="s">
        <v>13792</v>
      </c>
      <c r="G7">
        <v>377</v>
      </c>
      <c r="H7">
        <v>351</v>
      </c>
      <c r="I7" t="s">
        <v>13793</v>
      </c>
      <c r="J7" t="s">
        <v>13794</v>
      </c>
      <c r="M7" t="s">
        <v>1409</v>
      </c>
      <c r="N7" t="s">
        <v>13795</v>
      </c>
      <c r="T7" s="39"/>
    </row>
    <row r="8" spans="1:28">
      <c r="B8">
        <v>2</v>
      </c>
      <c r="C8" t="s">
        <v>1409</v>
      </c>
      <c r="D8" t="s">
        <v>13796</v>
      </c>
      <c r="E8" t="s">
        <v>13791</v>
      </c>
      <c r="F8" t="s">
        <v>13792</v>
      </c>
      <c r="G8">
        <v>335</v>
      </c>
      <c r="H8" t="s">
        <v>13797</v>
      </c>
      <c r="I8" t="s">
        <v>13794</v>
      </c>
      <c r="M8" t="s">
        <v>1409</v>
      </c>
      <c r="N8" t="s">
        <v>13798</v>
      </c>
    </row>
    <row r="9" spans="1:28">
      <c r="B9">
        <v>3</v>
      </c>
      <c r="C9" t="s">
        <v>1187</v>
      </c>
      <c r="D9" t="s">
        <v>13799</v>
      </c>
      <c r="E9" t="s">
        <v>13800</v>
      </c>
      <c r="F9" t="s">
        <v>13801</v>
      </c>
      <c r="G9">
        <v>397</v>
      </c>
      <c r="H9">
        <v>382</v>
      </c>
      <c r="I9" t="s">
        <v>13802</v>
      </c>
      <c r="J9" t="s">
        <v>13794</v>
      </c>
      <c r="M9" t="s">
        <v>1187</v>
      </c>
      <c r="N9" t="s">
        <v>13795</v>
      </c>
    </row>
    <row r="10" spans="1:28">
      <c r="B10">
        <v>4</v>
      </c>
      <c r="C10" t="s">
        <v>1107</v>
      </c>
      <c r="D10" t="s">
        <v>13803</v>
      </c>
      <c r="E10" t="s">
        <v>13804</v>
      </c>
      <c r="F10" t="s">
        <v>13791</v>
      </c>
      <c r="G10" t="s">
        <v>13805</v>
      </c>
      <c r="H10">
        <v>400</v>
      </c>
      <c r="I10">
        <v>373</v>
      </c>
      <c r="J10" t="s">
        <v>13806</v>
      </c>
      <c r="K10" t="s">
        <v>13794</v>
      </c>
      <c r="M10" t="s">
        <v>1107</v>
      </c>
      <c r="N10" t="s">
        <v>13795</v>
      </c>
    </row>
    <row r="11" spans="1:28">
      <c r="B11">
        <v>5</v>
      </c>
      <c r="C11" t="s">
        <v>1536</v>
      </c>
      <c r="D11" t="s">
        <v>13807</v>
      </c>
      <c r="E11" t="s">
        <v>13808</v>
      </c>
      <c r="F11" t="s">
        <v>13791</v>
      </c>
      <c r="G11" t="s">
        <v>13809</v>
      </c>
      <c r="H11">
        <v>424</v>
      </c>
      <c r="I11">
        <v>402</v>
      </c>
      <c r="J11" t="s">
        <v>13810</v>
      </c>
      <c r="K11" t="s">
        <v>13811</v>
      </c>
      <c r="M11" t="s">
        <v>1536</v>
      </c>
      <c r="N11" t="s">
        <v>13795</v>
      </c>
    </row>
    <row r="12" spans="1:28">
      <c r="B12">
        <v>6</v>
      </c>
      <c r="C12" t="s">
        <v>13812</v>
      </c>
      <c r="D12" t="s">
        <v>13813</v>
      </c>
      <c r="E12" t="s">
        <v>13814</v>
      </c>
      <c r="F12" t="s">
        <v>13791</v>
      </c>
      <c r="G12" t="s">
        <v>13815</v>
      </c>
      <c r="H12">
        <v>603</v>
      </c>
      <c r="I12" t="s">
        <v>13816</v>
      </c>
      <c r="J12" t="s">
        <v>13817</v>
      </c>
      <c r="M12" t="s">
        <v>13812</v>
      </c>
      <c r="N12" t="s">
        <v>13818</v>
      </c>
    </row>
    <row r="13" spans="1:28">
      <c r="B13" t="s">
        <v>13819</v>
      </c>
      <c r="C13" t="s">
        <v>13794</v>
      </c>
    </row>
    <row r="14" spans="1:28">
      <c r="B14">
        <v>7</v>
      </c>
      <c r="C14" t="s">
        <v>1239</v>
      </c>
      <c r="D14" t="s">
        <v>13820</v>
      </c>
      <c r="E14" t="s">
        <v>13791</v>
      </c>
      <c r="F14" t="s">
        <v>13821</v>
      </c>
      <c r="G14">
        <v>391</v>
      </c>
      <c r="H14">
        <v>364</v>
      </c>
      <c r="I14" t="s">
        <v>13822</v>
      </c>
      <c r="J14" t="s">
        <v>13794</v>
      </c>
      <c r="M14" t="s">
        <v>1239</v>
      </c>
      <c r="N14" t="s">
        <v>13795</v>
      </c>
    </row>
    <row r="15" spans="1:28">
      <c r="B15">
        <v>8</v>
      </c>
      <c r="C15" t="s">
        <v>1412</v>
      </c>
      <c r="D15" t="s">
        <v>13823</v>
      </c>
      <c r="E15" t="s">
        <v>13824</v>
      </c>
      <c r="F15" t="s">
        <v>13791</v>
      </c>
      <c r="G15" t="s">
        <v>13792</v>
      </c>
      <c r="H15">
        <v>381</v>
      </c>
      <c r="I15">
        <v>360</v>
      </c>
      <c r="J15" t="s">
        <v>13825</v>
      </c>
      <c r="K15" t="s">
        <v>13826</v>
      </c>
      <c r="M15" t="s">
        <v>1412</v>
      </c>
      <c r="N15" t="s">
        <v>13795</v>
      </c>
    </row>
    <row r="16" spans="1:28">
      <c r="B16">
        <v>9</v>
      </c>
      <c r="C16" t="s">
        <v>1347</v>
      </c>
      <c r="D16" t="s">
        <v>13827</v>
      </c>
      <c r="E16" t="s">
        <v>13828</v>
      </c>
      <c r="F16" t="s">
        <v>13791</v>
      </c>
      <c r="G16" t="s">
        <v>13829</v>
      </c>
      <c r="H16">
        <v>311</v>
      </c>
      <c r="I16" t="s">
        <v>13830</v>
      </c>
      <c r="M16" t="s">
        <v>1347</v>
      </c>
    </row>
    <row r="17" spans="2:14">
      <c r="B17">
        <v>10</v>
      </c>
      <c r="C17" t="s">
        <v>1534</v>
      </c>
      <c r="D17" t="s">
        <v>13831</v>
      </c>
      <c r="E17" t="s">
        <v>13832</v>
      </c>
      <c r="F17" t="s">
        <v>13791</v>
      </c>
      <c r="G17" t="s">
        <v>13809</v>
      </c>
      <c r="H17">
        <v>418</v>
      </c>
      <c r="I17">
        <v>399</v>
      </c>
      <c r="J17" t="s">
        <v>13833</v>
      </c>
      <c r="K17" t="s">
        <v>13794</v>
      </c>
      <c r="M17" t="s">
        <v>1534</v>
      </c>
      <c r="N17" t="s">
        <v>13795</v>
      </c>
    </row>
    <row r="18" spans="2:14">
      <c r="B18">
        <v>11</v>
      </c>
      <c r="C18" t="s">
        <v>1019</v>
      </c>
      <c r="D18" t="s">
        <v>13834</v>
      </c>
      <c r="E18" t="s">
        <v>13791</v>
      </c>
      <c r="F18" t="s">
        <v>13835</v>
      </c>
      <c r="G18">
        <v>370</v>
      </c>
      <c r="H18">
        <v>351</v>
      </c>
      <c r="I18" t="s">
        <v>13836</v>
      </c>
      <c r="J18" t="s">
        <v>13811</v>
      </c>
      <c r="M18" t="s">
        <v>1019</v>
      </c>
      <c r="N18" t="s">
        <v>13795</v>
      </c>
    </row>
    <row r="19" spans="2:14">
      <c r="B19">
        <v>12</v>
      </c>
      <c r="C19" t="s">
        <v>13837</v>
      </c>
      <c r="D19" t="s">
        <v>13838</v>
      </c>
      <c r="E19" t="s">
        <v>13791</v>
      </c>
      <c r="F19" t="s">
        <v>13839</v>
      </c>
      <c r="G19">
        <v>615</v>
      </c>
      <c r="H19" t="s">
        <v>13840</v>
      </c>
      <c r="I19" t="s">
        <v>13794</v>
      </c>
      <c r="M19" t="s">
        <v>13837</v>
      </c>
      <c r="N19" t="s">
        <v>13795</v>
      </c>
    </row>
    <row r="20" spans="2:14">
      <c r="B20">
        <v>13</v>
      </c>
      <c r="C20" t="s">
        <v>1239</v>
      </c>
      <c r="D20" t="s">
        <v>13841</v>
      </c>
      <c r="E20" t="s">
        <v>13791</v>
      </c>
      <c r="F20" t="s">
        <v>13821</v>
      </c>
      <c r="G20">
        <v>241</v>
      </c>
      <c r="H20" t="s">
        <v>13840</v>
      </c>
      <c r="I20" t="s">
        <v>13794</v>
      </c>
      <c r="M20" t="s">
        <v>1239</v>
      </c>
      <c r="N20" t="s">
        <v>13842</v>
      </c>
    </row>
    <row r="21" spans="2:14">
      <c r="B21">
        <v>14</v>
      </c>
      <c r="C21" t="s">
        <v>983</v>
      </c>
      <c r="D21" t="s">
        <v>13843</v>
      </c>
      <c r="E21" t="s">
        <v>13791</v>
      </c>
      <c r="F21" t="s">
        <v>13844</v>
      </c>
      <c r="G21">
        <v>302</v>
      </c>
      <c r="H21" t="s">
        <v>13845</v>
      </c>
      <c r="I21" t="s">
        <v>13794</v>
      </c>
      <c r="M21" t="s">
        <v>983</v>
      </c>
      <c r="N21" t="s">
        <v>13798</v>
      </c>
    </row>
    <row r="22" spans="2:14">
      <c r="B22">
        <v>15</v>
      </c>
      <c r="C22" t="s">
        <v>1043</v>
      </c>
      <c r="D22" t="s">
        <v>13846</v>
      </c>
      <c r="E22" t="s">
        <v>13814</v>
      </c>
      <c r="F22" t="s">
        <v>13847</v>
      </c>
      <c r="G22" t="s">
        <v>13848</v>
      </c>
      <c r="H22">
        <v>350</v>
      </c>
      <c r="I22" t="s">
        <v>13849</v>
      </c>
      <c r="J22" t="s">
        <v>13811</v>
      </c>
      <c r="M22" t="s">
        <v>1043</v>
      </c>
      <c r="N22" t="s">
        <v>13798</v>
      </c>
    </row>
    <row r="23" spans="2:14">
      <c r="B23">
        <v>16</v>
      </c>
      <c r="C23" t="s">
        <v>1110</v>
      </c>
      <c r="D23" t="s">
        <v>13850</v>
      </c>
      <c r="E23" t="s">
        <v>13791</v>
      </c>
      <c r="F23" t="s">
        <v>13851</v>
      </c>
      <c r="G23">
        <v>297</v>
      </c>
      <c r="H23" t="s">
        <v>13852</v>
      </c>
      <c r="I23" t="s">
        <v>13811</v>
      </c>
      <c r="J23" t="s">
        <v>13798</v>
      </c>
      <c r="M23" t="s">
        <v>1110</v>
      </c>
    </row>
    <row r="24" spans="2:14">
      <c r="B24">
        <v>17</v>
      </c>
      <c r="C24" t="s">
        <v>1370</v>
      </c>
      <c r="D24" t="s">
        <v>13853</v>
      </c>
      <c r="E24" t="s">
        <v>13854</v>
      </c>
      <c r="F24" t="s">
        <v>13808</v>
      </c>
      <c r="G24" t="s">
        <v>13847</v>
      </c>
      <c r="H24" t="s">
        <v>13855</v>
      </c>
      <c r="I24">
        <v>372</v>
      </c>
      <c r="J24">
        <v>351</v>
      </c>
      <c r="K24" t="s">
        <v>13856</v>
      </c>
      <c r="L24" t="s">
        <v>13794</v>
      </c>
      <c r="M24" t="s">
        <v>1370</v>
      </c>
      <c r="N24" t="s">
        <v>13842</v>
      </c>
    </row>
    <row r="25" spans="2:14">
      <c r="B25">
        <v>18</v>
      </c>
      <c r="C25" t="s">
        <v>1071</v>
      </c>
      <c r="D25" t="s">
        <v>13857</v>
      </c>
      <c r="E25" t="s">
        <v>13858</v>
      </c>
      <c r="F25" t="s">
        <v>13859</v>
      </c>
      <c r="G25" t="s">
        <v>13860</v>
      </c>
      <c r="H25">
        <v>701</v>
      </c>
      <c r="I25">
        <v>676</v>
      </c>
      <c r="J25" t="s">
        <v>13861</v>
      </c>
      <c r="K25" t="s">
        <v>13794</v>
      </c>
      <c r="L25" t="s">
        <v>13862</v>
      </c>
      <c r="M25" t="s">
        <v>1071</v>
      </c>
      <c r="N25" t="s">
        <v>13862</v>
      </c>
    </row>
    <row r="26" spans="2:14">
      <c r="B26">
        <v>19</v>
      </c>
      <c r="C26" t="s">
        <v>1461</v>
      </c>
      <c r="D26" t="s">
        <v>13863</v>
      </c>
      <c r="E26" t="s">
        <v>13808</v>
      </c>
      <c r="F26" t="s">
        <v>13791</v>
      </c>
      <c r="G26" t="s">
        <v>13864</v>
      </c>
      <c r="H26">
        <v>449</v>
      </c>
      <c r="I26">
        <v>432</v>
      </c>
      <c r="J26" t="s">
        <v>13865</v>
      </c>
      <c r="K26" t="s">
        <v>13794</v>
      </c>
      <c r="M26" t="s">
        <v>1461</v>
      </c>
      <c r="N26" t="s">
        <v>13795</v>
      </c>
    </row>
    <row r="27" spans="2:14">
      <c r="B27">
        <v>20</v>
      </c>
      <c r="C27" t="s">
        <v>1513</v>
      </c>
      <c r="D27" t="s">
        <v>13866</v>
      </c>
      <c r="E27" t="s">
        <v>13867</v>
      </c>
      <c r="F27" t="s">
        <v>13847</v>
      </c>
      <c r="G27" t="s">
        <v>13868</v>
      </c>
      <c r="H27">
        <v>238</v>
      </c>
      <c r="I27" t="s">
        <v>13840</v>
      </c>
      <c r="J27" t="s">
        <v>13794</v>
      </c>
      <c r="M27" t="s">
        <v>1513</v>
      </c>
      <c r="N27" t="s">
        <v>13842</v>
      </c>
    </row>
    <row r="28" spans="2:14">
      <c r="B28">
        <v>21</v>
      </c>
      <c r="C28" t="s">
        <v>1337</v>
      </c>
      <c r="D28" t="s">
        <v>13869</v>
      </c>
      <c r="E28" t="s">
        <v>13870</v>
      </c>
      <c r="F28" t="s">
        <v>13871</v>
      </c>
      <c r="G28" t="s">
        <v>13872</v>
      </c>
      <c r="H28">
        <v>314</v>
      </c>
      <c r="I28">
        <v>295</v>
      </c>
      <c r="J28" t="s">
        <v>13873</v>
      </c>
      <c r="K28" t="s">
        <v>13794</v>
      </c>
      <c r="M28" t="s">
        <v>1337</v>
      </c>
      <c r="N28" t="s">
        <v>13842</v>
      </c>
    </row>
    <row r="29" spans="2:14">
      <c r="B29">
        <v>22</v>
      </c>
      <c r="C29" t="s">
        <v>1182</v>
      </c>
      <c r="D29" t="s">
        <v>13874</v>
      </c>
      <c r="E29" t="s">
        <v>13847</v>
      </c>
      <c r="F29" t="s">
        <v>13855</v>
      </c>
      <c r="G29">
        <v>364</v>
      </c>
      <c r="H29">
        <v>344</v>
      </c>
      <c r="I29" t="s">
        <v>13875</v>
      </c>
      <c r="J29" t="s">
        <v>13794</v>
      </c>
      <c r="M29" t="s">
        <v>1182</v>
      </c>
      <c r="N29" t="s">
        <v>13842</v>
      </c>
    </row>
    <row r="30" spans="2:14">
      <c r="B30">
        <v>23</v>
      </c>
      <c r="C30" t="s">
        <v>1031</v>
      </c>
      <c r="D30" t="s">
        <v>13876</v>
      </c>
      <c r="E30" t="s">
        <v>13877</v>
      </c>
      <c r="F30" t="s">
        <v>13791</v>
      </c>
      <c r="G30" t="s">
        <v>13878</v>
      </c>
      <c r="H30">
        <v>223</v>
      </c>
      <c r="I30" t="s">
        <v>13840</v>
      </c>
      <c r="J30" t="s">
        <v>13794</v>
      </c>
      <c r="M30" t="s">
        <v>1031</v>
      </c>
      <c r="N30" t="s">
        <v>13842</v>
      </c>
    </row>
    <row r="31" spans="2:14">
      <c r="B31">
        <v>24</v>
      </c>
      <c r="C31" t="s">
        <v>13879</v>
      </c>
      <c r="D31" t="s">
        <v>13880</v>
      </c>
      <c r="E31" t="s">
        <v>13854</v>
      </c>
      <c r="F31" t="s">
        <v>13791</v>
      </c>
      <c r="G31" t="s">
        <v>13881</v>
      </c>
      <c r="H31">
        <v>392</v>
      </c>
      <c r="I31">
        <v>373</v>
      </c>
      <c r="J31" t="s">
        <v>13882</v>
      </c>
      <c r="K31" t="s">
        <v>13794</v>
      </c>
      <c r="M31" t="s">
        <v>13879</v>
      </c>
      <c r="N31" t="s">
        <v>13795</v>
      </c>
    </row>
    <row r="32" spans="2:14">
      <c r="B32">
        <v>25</v>
      </c>
      <c r="C32" t="s">
        <v>1010</v>
      </c>
      <c r="D32" t="s">
        <v>13883</v>
      </c>
      <c r="E32" t="s">
        <v>13791</v>
      </c>
      <c r="F32" t="s">
        <v>13884</v>
      </c>
      <c r="G32">
        <v>390</v>
      </c>
      <c r="H32">
        <v>368</v>
      </c>
      <c r="I32" t="s">
        <v>13885</v>
      </c>
      <c r="J32" t="s">
        <v>13794</v>
      </c>
      <c r="M32" t="s">
        <v>1010</v>
      </c>
      <c r="N32" t="s">
        <v>13795</v>
      </c>
    </row>
    <row r="33" spans="2:14">
      <c r="B33">
        <v>26</v>
      </c>
      <c r="C33" t="s">
        <v>13886</v>
      </c>
      <c r="D33" t="s">
        <v>13887</v>
      </c>
      <c r="E33" t="s">
        <v>13791</v>
      </c>
      <c r="F33" t="s">
        <v>13888</v>
      </c>
      <c r="G33">
        <v>435</v>
      </c>
      <c r="H33">
        <v>408</v>
      </c>
      <c r="I33" t="s">
        <v>13889</v>
      </c>
      <c r="J33" t="s">
        <v>13794</v>
      </c>
      <c r="M33" t="s">
        <v>13886</v>
      </c>
      <c r="N33" t="s">
        <v>13795</v>
      </c>
    </row>
    <row r="34" spans="2:14">
      <c r="B34">
        <v>27</v>
      </c>
      <c r="C34" t="s">
        <v>1029</v>
      </c>
      <c r="D34" t="s">
        <v>13890</v>
      </c>
      <c r="E34" t="s">
        <v>13832</v>
      </c>
      <c r="F34" t="s">
        <v>13791</v>
      </c>
      <c r="G34" t="s">
        <v>13888</v>
      </c>
      <c r="H34">
        <v>460</v>
      </c>
      <c r="I34">
        <v>435</v>
      </c>
      <c r="J34" t="s">
        <v>13891</v>
      </c>
      <c r="K34" t="s">
        <v>13794</v>
      </c>
      <c r="M34" t="s">
        <v>1029</v>
      </c>
      <c r="N34" t="s">
        <v>13842</v>
      </c>
    </row>
    <row r="35" spans="2:14">
      <c r="B35">
        <v>28</v>
      </c>
      <c r="C35" t="s">
        <v>1425</v>
      </c>
      <c r="D35" t="s">
        <v>13892</v>
      </c>
      <c r="E35" t="s">
        <v>13808</v>
      </c>
      <c r="F35" t="s">
        <v>13800</v>
      </c>
      <c r="G35" t="s">
        <v>13893</v>
      </c>
      <c r="H35">
        <v>394</v>
      </c>
      <c r="I35">
        <v>372</v>
      </c>
      <c r="J35" t="s">
        <v>13894</v>
      </c>
      <c r="K35" t="s">
        <v>13794</v>
      </c>
      <c r="M35" t="s">
        <v>1425</v>
      </c>
      <c r="N35" t="s">
        <v>13795</v>
      </c>
    </row>
    <row r="36" spans="2:14">
      <c r="B36">
        <v>29</v>
      </c>
      <c r="C36" t="s">
        <v>1087</v>
      </c>
      <c r="D36" t="s">
        <v>13895</v>
      </c>
      <c r="E36" t="s">
        <v>13791</v>
      </c>
      <c r="F36" t="s">
        <v>13896</v>
      </c>
      <c r="G36">
        <v>392</v>
      </c>
      <c r="H36">
        <v>369</v>
      </c>
      <c r="I36" t="s">
        <v>13897</v>
      </c>
      <c r="J36" t="s">
        <v>13898</v>
      </c>
      <c r="M36" t="s">
        <v>1087</v>
      </c>
      <c r="N36" t="s">
        <v>13842</v>
      </c>
    </row>
    <row r="37" spans="2:14">
      <c r="B37">
        <v>30</v>
      </c>
      <c r="C37" t="s">
        <v>1000</v>
      </c>
      <c r="D37" t="s">
        <v>13899</v>
      </c>
      <c r="E37" t="s">
        <v>13870</v>
      </c>
      <c r="F37" t="s">
        <v>13859</v>
      </c>
      <c r="G37" t="s">
        <v>13900</v>
      </c>
      <c r="H37">
        <v>733</v>
      </c>
      <c r="I37" t="s">
        <v>13901</v>
      </c>
      <c r="J37" t="s">
        <v>13794</v>
      </c>
      <c r="M37" t="s">
        <v>1000</v>
      </c>
      <c r="N37" t="s">
        <v>13842</v>
      </c>
    </row>
    <row r="38" spans="2:14">
      <c r="B38">
        <v>31</v>
      </c>
      <c r="C38" t="s">
        <v>1423</v>
      </c>
      <c r="D38" t="s">
        <v>13902</v>
      </c>
      <c r="E38" t="s">
        <v>13808</v>
      </c>
      <c r="F38" t="s">
        <v>13800</v>
      </c>
      <c r="G38" t="s">
        <v>13893</v>
      </c>
      <c r="H38">
        <v>654</v>
      </c>
      <c r="I38">
        <v>635</v>
      </c>
      <c r="J38" t="s">
        <v>13903</v>
      </c>
      <c r="K38" t="s">
        <v>13794</v>
      </c>
      <c r="M38" t="s">
        <v>1423</v>
      </c>
      <c r="N38" t="s">
        <v>13795</v>
      </c>
    </row>
    <row r="39" spans="2:14">
      <c r="B39">
        <v>32</v>
      </c>
      <c r="C39" t="s">
        <v>1477</v>
      </c>
      <c r="D39" t="s">
        <v>13904</v>
      </c>
      <c r="E39" t="s">
        <v>13870</v>
      </c>
      <c r="F39" t="s">
        <v>13847</v>
      </c>
      <c r="G39" t="s">
        <v>13905</v>
      </c>
      <c r="H39">
        <v>573</v>
      </c>
      <c r="I39">
        <v>555</v>
      </c>
      <c r="J39" t="s">
        <v>13906</v>
      </c>
      <c r="K39" t="s">
        <v>13794</v>
      </c>
      <c r="M39" t="s">
        <v>1477</v>
      </c>
      <c r="N39" t="s">
        <v>13795</v>
      </c>
    </row>
    <row r="40" spans="2:14">
      <c r="B40">
        <v>33</v>
      </c>
      <c r="C40" t="s">
        <v>1190</v>
      </c>
      <c r="D40" t="s">
        <v>13907</v>
      </c>
      <c r="E40" t="s">
        <v>13800</v>
      </c>
      <c r="F40" t="s">
        <v>13908</v>
      </c>
      <c r="G40">
        <v>393</v>
      </c>
      <c r="H40">
        <v>364</v>
      </c>
      <c r="I40" t="s">
        <v>13909</v>
      </c>
      <c r="J40" t="s">
        <v>13898</v>
      </c>
      <c r="M40" t="s">
        <v>1190</v>
      </c>
      <c r="N40" t="s">
        <v>13795</v>
      </c>
    </row>
    <row r="41" spans="2:14">
      <c r="B41">
        <v>34</v>
      </c>
      <c r="C41" t="s">
        <v>1515</v>
      </c>
      <c r="D41" t="s">
        <v>13910</v>
      </c>
      <c r="E41" t="s">
        <v>13808</v>
      </c>
      <c r="F41" t="s">
        <v>13859</v>
      </c>
      <c r="G41" t="s">
        <v>13911</v>
      </c>
      <c r="H41">
        <v>408</v>
      </c>
      <c r="I41">
        <v>387</v>
      </c>
      <c r="J41" t="s">
        <v>13912</v>
      </c>
      <c r="K41" t="s">
        <v>13794</v>
      </c>
      <c r="M41" t="s">
        <v>1515</v>
      </c>
      <c r="N41" t="s">
        <v>13795</v>
      </c>
    </row>
    <row r="42" spans="2:14">
      <c r="B42">
        <v>35</v>
      </c>
      <c r="C42" t="s">
        <v>1407</v>
      </c>
      <c r="D42" t="s">
        <v>13913</v>
      </c>
      <c r="E42" t="s">
        <v>13914</v>
      </c>
      <c r="F42" t="s">
        <v>13915</v>
      </c>
      <c r="G42" t="s">
        <v>13871</v>
      </c>
      <c r="H42" t="s">
        <v>13916</v>
      </c>
      <c r="I42">
        <v>406</v>
      </c>
      <c r="J42">
        <v>388</v>
      </c>
      <c r="M42" t="s">
        <v>1407</v>
      </c>
      <c r="N42" t="s">
        <v>13917</v>
      </c>
    </row>
    <row r="43" spans="2:14">
      <c r="B43">
        <v>36</v>
      </c>
      <c r="C43" t="s">
        <v>14484</v>
      </c>
      <c r="D43" t="s">
        <v>13918</v>
      </c>
      <c r="E43" t="s">
        <v>13824</v>
      </c>
      <c r="F43" t="s">
        <v>13871</v>
      </c>
      <c r="G43" t="s">
        <v>13919</v>
      </c>
      <c r="H43">
        <v>774</v>
      </c>
      <c r="I43">
        <v>737</v>
      </c>
      <c r="J43" t="s">
        <v>13920</v>
      </c>
      <c r="K43" t="s">
        <v>13794</v>
      </c>
      <c r="M43" t="s">
        <v>14484</v>
      </c>
      <c r="N43" t="s">
        <v>13795</v>
      </c>
    </row>
    <row r="44" spans="2:14">
      <c r="B44">
        <v>37</v>
      </c>
      <c r="C44" t="s">
        <v>13921</v>
      </c>
      <c r="D44" t="s">
        <v>13922</v>
      </c>
      <c r="E44" t="s">
        <v>13923</v>
      </c>
      <c r="F44" t="s">
        <v>13832</v>
      </c>
      <c r="G44" t="s">
        <v>13847</v>
      </c>
      <c r="H44" t="s">
        <v>13924</v>
      </c>
      <c r="I44">
        <v>709</v>
      </c>
      <c r="J44">
        <v>687</v>
      </c>
      <c r="M44" t="s">
        <v>13921</v>
      </c>
      <c r="N44" t="s">
        <v>13925</v>
      </c>
    </row>
    <row r="45" spans="2:14">
      <c r="B45">
        <v>38</v>
      </c>
      <c r="C45" t="s">
        <v>1503</v>
      </c>
      <c r="D45" t="s">
        <v>13926</v>
      </c>
      <c r="E45" t="s">
        <v>13791</v>
      </c>
      <c r="F45" t="s">
        <v>13927</v>
      </c>
      <c r="G45">
        <v>367</v>
      </c>
      <c r="H45" t="s">
        <v>13928</v>
      </c>
      <c r="I45" t="s">
        <v>13811</v>
      </c>
      <c r="M45" t="s">
        <v>1503</v>
      </c>
      <c r="N45" t="s">
        <v>13798</v>
      </c>
    </row>
    <row r="46" spans="2:14">
      <c r="B46">
        <v>39</v>
      </c>
      <c r="C46" t="s">
        <v>1392</v>
      </c>
      <c r="D46" t="s">
        <v>13929</v>
      </c>
      <c r="E46" t="s">
        <v>13859</v>
      </c>
      <c r="F46" t="s">
        <v>13930</v>
      </c>
      <c r="G46">
        <v>483</v>
      </c>
      <c r="H46">
        <v>457</v>
      </c>
      <c r="I46" t="s">
        <v>13931</v>
      </c>
      <c r="J46" t="s">
        <v>13794</v>
      </c>
      <c r="M46" t="s">
        <v>1392</v>
      </c>
      <c r="N46" t="s">
        <v>13842</v>
      </c>
    </row>
    <row r="47" spans="2:14">
      <c r="B47">
        <v>40</v>
      </c>
      <c r="C47" t="s">
        <v>1376</v>
      </c>
      <c r="D47" t="s">
        <v>13932</v>
      </c>
      <c r="E47" t="s">
        <v>13859</v>
      </c>
      <c r="F47" t="s">
        <v>13933</v>
      </c>
      <c r="G47">
        <v>411</v>
      </c>
      <c r="H47">
        <v>368</v>
      </c>
      <c r="I47" t="s">
        <v>13934</v>
      </c>
      <c r="J47" t="s">
        <v>13794</v>
      </c>
      <c r="M47" t="s">
        <v>1376</v>
      </c>
      <c r="N47" t="s">
        <v>13842</v>
      </c>
    </row>
    <row r="48" spans="2:14">
      <c r="B48">
        <v>41</v>
      </c>
      <c r="C48" t="s">
        <v>14485</v>
      </c>
      <c r="D48" t="s">
        <v>13935</v>
      </c>
      <c r="E48" t="s">
        <v>13847</v>
      </c>
      <c r="F48" t="s">
        <v>13936</v>
      </c>
      <c r="G48">
        <v>1190</v>
      </c>
      <c r="H48">
        <v>1168</v>
      </c>
      <c r="I48" t="s">
        <v>13937</v>
      </c>
      <c r="J48" t="s">
        <v>13794</v>
      </c>
      <c r="M48" t="s">
        <v>14485</v>
      </c>
      <c r="N48" t="s">
        <v>13938</v>
      </c>
    </row>
    <row r="49" spans="2:14">
      <c r="B49">
        <v>42</v>
      </c>
      <c r="C49" t="s">
        <v>1396</v>
      </c>
      <c r="D49" t="s">
        <v>13939</v>
      </c>
      <c r="E49" t="s">
        <v>13940</v>
      </c>
      <c r="F49" t="s">
        <v>13847</v>
      </c>
      <c r="G49" t="s">
        <v>13941</v>
      </c>
      <c r="H49">
        <v>294</v>
      </c>
      <c r="I49" t="s">
        <v>13942</v>
      </c>
      <c r="J49" t="s">
        <v>13898</v>
      </c>
      <c r="M49" t="s">
        <v>1396</v>
      </c>
      <c r="N49" t="s">
        <v>13842</v>
      </c>
    </row>
    <row r="50" spans="2:14">
      <c r="B50">
        <v>43</v>
      </c>
      <c r="C50" t="s">
        <v>1037</v>
      </c>
      <c r="D50" t="s">
        <v>13943</v>
      </c>
      <c r="E50" t="s">
        <v>13832</v>
      </c>
      <c r="F50" t="s">
        <v>13791</v>
      </c>
      <c r="G50" t="s">
        <v>13944</v>
      </c>
      <c r="H50">
        <v>316</v>
      </c>
      <c r="I50">
        <v>297</v>
      </c>
      <c r="J50" t="s">
        <v>13945</v>
      </c>
      <c r="K50" t="s">
        <v>13794</v>
      </c>
      <c r="M50" t="s">
        <v>1037</v>
      </c>
      <c r="N50" t="s">
        <v>13842</v>
      </c>
    </row>
    <row r="51" spans="2:14">
      <c r="B51">
        <v>44</v>
      </c>
      <c r="C51" t="s">
        <v>1478</v>
      </c>
      <c r="D51" t="s">
        <v>13946</v>
      </c>
      <c r="E51" t="s">
        <v>13947</v>
      </c>
      <c r="F51" t="s">
        <v>13847</v>
      </c>
      <c r="G51" t="s">
        <v>13948</v>
      </c>
      <c r="H51">
        <v>1557</v>
      </c>
      <c r="I51" t="s">
        <v>13949</v>
      </c>
      <c r="J51" t="s">
        <v>13794</v>
      </c>
      <c r="M51" t="s">
        <v>1478</v>
      </c>
      <c r="N51" t="s">
        <v>13795</v>
      </c>
    </row>
    <row r="52" spans="2:14">
      <c r="B52">
        <v>45</v>
      </c>
      <c r="C52" t="s">
        <v>1033</v>
      </c>
      <c r="D52" t="s">
        <v>13950</v>
      </c>
      <c r="E52" t="s">
        <v>13951</v>
      </c>
      <c r="F52" t="s">
        <v>13791</v>
      </c>
      <c r="G52" t="s">
        <v>13944</v>
      </c>
      <c r="H52">
        <v>319</v>
      </c>
      <c r="I52">
        <v>296</v>
      </c>
      <c r="J52" t="s">
        <v>13952</v>
      </c>
      <c r="K52" t="s">
        <v>13898</v>
      </c>
      <c r="M52" t="s">
        <v>1033</v>
      </c>
      <c r="N52" t="s">
        <v>13842</v>
      </c>
    </row>
    <row r="53" spans="2:14">
      <c r="B53">
        <v>46</v>
      </c>
      <c r="C53" t="s">
        <v>1073</v>
      </c>
      <c r="D53" t="s">
        <v>13953</v>
      </c>
      <c r="E53" t="s">
        <v>13870</v>
      </c>
      <c r="F53" t="s">
        <v>13800</v>
      </c>
      <c r="G53" s="38">
        <v>1900000</v>
      </c>
      <c r="H53" s="38">
        <v>260</v>
      </c>
      <c r="I53">
        <v>237</v>
      </c>
      <c r="J53" t="s">
        <v>13954</v>
      </c>
      <c r="K53" t="s">
        <v>13955</v>
      </c>
      <c r="M53" t="s">
        <v>1073</v>
      </c>
      <c r="N53" t="s">
        <v>13842</v>
      </c>
    </row>
    <row r="54" spans="2:14">
      <c r="B54">
        <v>47</v>
      </c>
      <c r="C54" t="s">
        <v>13956</v>
      </c>
      <c r="D54" t="s">
        <v>13957</v>
      </c>
      <c r="E54" t="s">
        <v>13870</v>
      </c>
      <c r="F54" t="s">
        <v>13800</v>
      </c>
      <c r="G54" s="38">
        <v>1900000</v>
      </c>
      <c r="H54" s="38">
        <v>259</v>
      </c>
      <c r="I54">
        <v>236</v>
      </c>
      <c r="J54" t="s">
        <v>13954</v>
      </c>
      <c r="K54" t="s">
        <v>13955</v>
      </c>
      <c r="M54" t="s">
        <v>13956</v>
      </c>
      <c r="N54" t="s">
        <v>13842</v>
      </c>
    </row>
    <row r="55" spans="2:14">
      <c r="B55">
        <v>48</v>
      </c>
      <c r="C55" t="s">
        <v>1353</v>
      </c>
      <c r="D55" t="s">
        <v>13958</v>
      </c>
      <c r="E55" t="s">
        <v>13847</v>
      </c>
      <c r="F55" t="s">
        <v>13959</v>
      </c>
      <c r="G55">
        <v>360</v>
      </c>
      <c r="H55">
        <v>340</v>
      </c>
      <c r="I55" t="s">
        <v>13960</v>
      </c>
      <c r="J55" t="s">
        <v>13898</v>
      </c>
      <c r="M55" t="s">
        <v>1353</v>
      </c>
      <c r="N55" t="s">
        <v>13795</v>
      </c>
    </row>
    <row r="56" spans="2:14">
      <c r="B56">
        <v>49</v>
      </c>
      <c r="C56" t="s">
        <v>13961</v>
      </c>
      <c r="D56" t="s">
        <v>13962</v>
      </c>
      <c r="E56" t="s">
        <v>13963</v>
      </c>
      <c r="F56" t="s">
        <v>13847</v>
      </c>
      <c r="G56" t="s">
        <v>13936</v>
      </c>
      <c r="H56">
        <v>1590</v>
      </c>
      <c r="I56" t="s">
        <v>13964</v>
      </c>
      <c r="J56" t="s">
        <v>13794</v>
      </c>
      <c r="M56" t="s">
        <v>13961</v>
      </c>
      <c r="N56" t="s">
        <v>13842</v>
      </c>
    </row>
    <row r="57" spans="2:14">
      <c r="B57">
        <v>50</v>
      </c>
      <c r="C57" t="s">
        <v>13965</v>
      </c>
      <c r="D57" t="s">
        <v>13966</v>
      </c>
      <c r="E57" t="s">
        <v>13804</v>
      </c>
      <c r="F57" t="s">
        <v>13867</v>
      </c>
      <c r="G57" t="s">
        <v>13800</v>
      </c>
      <c r="H57" t="s">
        <v>13967</v>
      </c>
      <c r="I57">
        <v>262</v>
      </c>
      <c r="J57">
        <v>241</v>
      </c>
      <c r="K57" t="s">
        <v>13968</v>
      </c>
      <c r="L57" t="s">
        <v>13969</v>
      </c>
      <c r="M57" t="s">
        <v>13965</v>
      </c>
      <c r="N57" t="s">
        <v>13842</v>
      </c>
    </row>
    <row r="58" spans="2:14">
      <c r="B58">
        <v>51</v>
      </c>
      <c r="C58" t="s">
        <v>994</v>
      </c>
      <c r="D58" t="s">
        <v>13970</v>
      </c>
      <c r="E58" t="s">
        <v>13971</v>
      </c>
      <c r="F58" t="s">
        <v>13859</v>
      </c>
      <c r="G58" t="s">
        <v>13972</v>
      </c>
      <c r="H58">
        <v>279</v>
      </c>
      <c r="I58">
        <v>263</v>
      </c>
      <c r="J58" t="s">
        <v>13973</v>
      </c>
      <c r="K58" t="s">
        <v>13974</v>
      </c>
      <c r="M58" t="s">
        <v>994</v>
      </c>
      <c r="N58" t="s">
        <v>13842</v>
      </c>
    </row>
    <row r="59" spans="2:14">
      <c r="B59">
        <v>52</v>
      </c>
      <c r="C59" t="s">
        <v>1508</v>
      </c>
      <c r="D59" t="s">
        <v>13975</v>
      </c>
      <c r="E59" t="s">
        <v>13976</v>
      </c>
      <c r="F59" t="s">
        <v>13800</v>
      </c>
      <c r="G59" t="s">
        <v>13977</v>
      </c>
      <c r="H59">
        <v>276</v>
      </c>
      <c r="I59">
        <v>255</v>
      </c>
      <c r="J59" t="s">
        <v>13978</v>
      </c>
      <c r="K59" t="s">
        <v>13979</v>
      </c>
      <c r="M59" t="s">
        <v>1508</v>
      </c>
      <c r="N59" t="s">
        <v>13842</v>
      </c>
    </row>
    <row r="60" spans="2:14">
      <c r="B60">
        <v>53</v>
      </c>
      <c r="C60" t="s">
        <v>13980</v>
      </c>
      <c r="D60" t="s">
        <v>13981</v>
      </c>
      <c r="E60" t="s">
        <v>13947</v>
      </c>
      <c r="F60" t="s">
        <v>13982</v>
      </c>
      <c r="G60" t="s">
        <v>13791</v>
      </c>
      <c r="H60" t="s">
        <v>13983</v>
      </c>
      <c r="I60">
        <v>290</v>
      </c>
      <c r="J60" t="s">
        <v>13984</v>
      </c>
      <c r="K60" t="s">
        <v>13985</v>
      </c>
      <c r="M60" t="s">
        <v>13980</v>
      </c>
      <c r="N60" t="s">
        <v>13842</v>
      </c>
    </row>
    <row r="61" spans="2:14">
      <c r="B61">
        <v>54</v>
      </c>
      <c r="C61" t="s">
        <v>1476</v>
      </c>
      <c r="D61" t="s">
        <v>13986</v>
      </c>
      <c r="E61" t="s">
        <v>13804</v>
      </c>
      <c r="F61" t="s">
        <v>13987</v>
      </c>
      <c r="G61" t="s">
        <v>13847</v>
      </c>
      <c r="H61" t="s">
        <v>13988</v>
      </c>
      <c r="I61">
        <v>778</v>
      </c>
      <c r="J61">
        <v>734</v>
      </c>
      <c r="K61" t="s">
        <v>13989</v>
      </c>
      <c r="L61" t="s">
        <v>13794</v>
      </c>
      <c r="M61" t="s">
        <v>1476</v>
      </c>
      <c r="N61" t="s">
        <v>13842</v>
      </c>
    </row>
    <row r="62" spans="2:14">
      <c r="B62">
        <v>55</v>
      </c>
      <c r="C62" t="s">
        <v>1524</v>
      </c>
      <c r="D62" t="s">
        <v>13990</v>
      </c>
      <c r="E62" t="s">
        <v>13877</v>
      </c>
      <c r="F62" t="s">
        <v>13947</v>
      </c>
      <c r="G62" t="s">
        <v>13982</v>
      </c>
      <c r="H62" t="s">
        <v>13791</v>
      </c>
      <c r="I62" t="s">
        <v>13991</v>
      </c>
      <c r="J62">
        <v>504</v>
      </c>
      <c r="K62">
        <v>483</v>
      </c>
      <c r="L62" t="s">
        <v>13992</v>
      </c>
      <c r="M62" t="s">
        <v>1524</v>
      </c>
      <c r="N62" t="s">
        <v>13842</v>
      </c>
    </row>
    <row r="63" spans="2:14">
      <c r="B63">
        <v>56</v>
      </c>
      <c r="C63" t="s">
        <v>1369</v>
      </c>
      <c r="D63" t="s">
        <v>13994</v>
      </c>
      <c r="E63" t="s">
        <v>13804</v>
      </c>
      <c r="F63" t="s">
        <v>13947</v>
      </c>
      <c r="G63" t="s">
        <v>13791</v>
      </c>
      <c r="H63" t="s">
        <v>13995</v>
      </c>
      <c r="I63">
        <v>787</v>
      </c>
      <c r="J63">
        <v>766</v>
      </c>
      <c r="K63" t="s">
        <v>13996</v>
      </c>
      <c r="L63" t="s">
        <v>13794</v>
      </c>
      <c r="M63" t="s">
        <v>1369</v>
      </c>
      <c r="N63" t="s">
        <v>13795</v>
      </c>
    </row>
    <row r="64" spans="2:14">
      <c r="B64">
        <v>57</v>
      </c>
      <c r="C64" t="s">
        <v>13997</v>
      </c>
      <c r="D64" t="s">
        <v>13998</v>
      </c>
      <c r="E64" t="s">
        <v>13847</v>
      </c>
      <c r="F64" t="s">
        <v>13999</v>
      </c>
      <c r="G64">
        <v>262</v>
      </c>
      <c r="H64">
        <v>240</v>
      </c>
      <c r="I64" t="s">
        <v>14000</v>
      </c>
      <c r="J64" t="s">
        <v>13794</v>
      </c>
      <c r="M64" t="s">
        <v>13997</v>
      </c>
      <c r="N64" t="s">
        <v>13842</v>
      </c>
    </row>
    <row r="65" spans="2:14">
      <c r="B65">
        <v>58</v>
      </c>
      <c r="C65" t="s">
        <v>1491</v>
      </c>
      <c r="D65" t="s">
        <v>14001</v>
      </c>
      <c r="E65" t="s">
        <v>14002</v>
      </c>
      <c r="F65" t="s">
        <v>13915</v>
      </c>
      <c r="G65" t="s">
        <v>13847</v>
      </c>
      <c r="H65" t="s">
        <v>14003</v>
      </c>
      <c r="I65">
        <v>444</v>
      </c>
      <c r="J65">
        <v>424</v>
      </c>
      <c r="M65" t="s">
        <v>1491</v>
      </c>
      <c r="N65" t="s">
        <v>14004</v>
      </c>
    </row>
    <row r="66" spans="2:14">
      <c r="B66">
        <v>59</v>
      </c>
      <c r="C66" t="s">
        <v>4760</v>
      </c>
      <c r="D66" t="s">
        <v>14005</v>
      </c>
      <c r="E66" t="s">
        <v>13947</v>
      </c>
      <c r="F66" t="s">
        <v>13847</v>
      </c>
      <c r="G66" t="s">
        <v>14006</v>
      </c>
      <c r="H66">
        <v>250</v>
      </c>
      <c r="I66" t="s">
        <v>14007</v>
      </c>
      <c r="J66" t="s">
        <v>13794</v>
      </c>
      <c r="M66" t="s">
        <v>4760</v>
      </c>
      <c r="N66" t="s">
        <v>13842</v>
      </c>
    </row>
    <row r="67" spans="2:14">
      <c r="B67">
        <v>60</v>
      </c>
      <c r="C67" t="s">
        <v>1522</v>
      </c>
      <c r="D67" t="s">
        <v>14008</v>
      </c>
      <c r="E67" t="s">
        <v>14009</v>
      </c>
      <c r="F67" t="s">
        <v>14010</v>
      </c>
      <c r="G67" t="s">
        <v>13791</v>
      </c>
      <c r="H67" t="s">
        <v>14011</v>
      </c>
      <c r="I67">
        <v>439</v>
      </c>
      <c r="J67">
        <v>419</v>
      </c>
      <c r="K67" t="s">
        <v>14012</v>
      </c>
      <c r="L67" t="s">
        <v>13993</v>
      </c>
      <c r="M67" t="s">
        <v>1522</v>
      </c>
      <c r="N67" t="s">
        <v>13842</v>
      </c>
    </row>
    <row r="68" spans="2:14">
      <c r="B68">
        <v>61</v>
      </c>
      <c r="C68" t="s">
        <v>1184</v>
      </c>
      <c r="D68" t="s">
        <v>14013</v>
      </c>
      <c r="E68" t="s">
        <v>14014</v>
      </c>
      <c r="F68" t="s">
        <v>13791</v>
      </c>
      <c r="G68" t="s">
        <v>13805</v>
      </c>
      <c r="H68">
        <v>293</v>
      </c>
      <c r="I68" t="s">
        <v>14015</v>
      </c>
      <c r="J68" t="s">
        <v>13794</v>
      </c>
      <c r="M68" t="s">
        <v>1184</v>
      </c>
      <c r="N68" t="s">
        <v>13798</v>
      </c>
    </row>
    <row r="69" spans="2:14">
      <c r="B69">
        <v>62</v>
      </c>
      <c r="C69" t="s">
        <v>14016</v>
      </c>
      <c r="D69" t="s">
        <v>14017</v>
      </c>
      <c r="E69" t="s">
        <v>13832</v>
      </c>
      <c r="F69" t="s">
        <v>13847</v>
      </c>
      <c r="G69" t="s">
        <v>14018</v>
      </c>
      <c r="H69">
        <v>425</v>
      </c>
      <c r="I69">
        <v>415</v>
      </c>
      <c r="J69" t="s">
        <v>14019</v>
      </c>
      <c r="K69" t="s">
        <v>13898</v>
      </c>
      <c r="M69" t="s">
        <v>14016</v>
      </c>
      <c r="N69" t="s">
        <v>13842</v>
      </c>
    </row>
    <row r="70" spans="2:14">
      <c r="B70">
        <v>63</v>
      </c>
      <c r="C70" t="s">
        <v>1448</v>
      </c>
      <c r="D70" t="s">
        <v>14020</v>
      </c>
      <c r="E70" t="s">
        <v>13804</v>
      </c>
      <c r="F70" t="s">
        <v>14021</v>
      </c>
      <c r="G70" t="s">
        <v>13859</v>
      </c>
      <c r="H70" t="s">
        <v>14022</v>
      </c>
      <c r="I70">
        <v>265</v>
      </c>
      <c r="J70" t="s">
        <v>14023</v>
      </c>
      <c r="K70" t="s">
        <v>13794</v>
      </c>
      <c r="M70" t="s">
        <v>1448</v>
      </c>
      <c r="N70" t="s">
        <v>13842</v>
      </c>
    </row>
    <row r="71" spans="2:14">
      <c r="B71">
        <v>64</v>
      </c>
      <c r="C71" t="s">
        <v>1146</v>
      </c>
      <c r="D71" t="s">
        <v>14024</v>
      </c>
      <c r="E71" t="s">
        <v>14025</v>
      </c>
      <c r="F71" t="s">
        <v>13871</v>
      </c>
      <c r="G71" t="s">
        <v>14026</v>
      </c>
      <c r="H71">
        <v>369</v>
      </c>
      <c r="M71" t="s">
        <v>1146</v>
      </c>
      <c r="N71" t="s">
        <v>13917</v>
      </c>
    </row>
    <row r="72" spans="2:14">
      <c r="B72">
        <v>65</v>
      </c>
      <c r="C72" t="s">
        <v>1480</v>
      </c>
      <c r="D72" t="s">
        <v>14027</v>
      </c>
      <c r="E72" t="s">
        <v>13832</v>
      </c>
      <c r="F72" t="s">
        <v>13847</v>
      </c>
      <c r="G72" t="s">
        <v>14028</v>
      </c>
      <c r="H72">
        <v>260</v>
      </c>
      <c r="I72">
        <v>239</v>
      </c>
      <c r="J72" t="s">
        <v>14029</v>
      </c>
      <c r="K72" t="s">
        <v>13794</v>
      </c>
      <c r="M72" t="s">
        <v>1480</v>
      </c>
      <c r="N72" t="s">
        <v>13842</v>
      </c>
    </row>
    <row r="73" spans="2:14">
      <c r="B73">
        <v>66</v>
      </c>
      <c r="C73" t="s">
        <v>1397</v>
      </c>
      <c r="D73" t="s">
        <v>14030</v>
      </c>
      <c r="E73" t="s">
        <v>13877</v>
      </c>
      <c r="F73" t="s">
        <v>13867</v>
      </c>
      <c r="G73" t="s">
        <v>14031</v>
      </c>
      <c r="H73" t="s">
        <v>13859</v>
      </c>
      <c r="I73" t="s">
        <v>14032</v>
      </c>
      <c r="J73">
        <v>1185</v>
      </c>
      <c r="K73">
        <v>1166</v>
      </c>
      <c r="M73" t="s">
        <v>1397</v>
      </c>
      <c r="N73" t="s">
        <v>13830</v>
      </c>
    </row>
    <row r="74" spans="2:14">
      <c r="B74">
        <v>67</v>
      </c>
      <c r="C74" t="s">
        <v>1079</v>
      </c>
      <c r="D74" t="s">
        <v>14033</v>
      </c>
      <c r="E74" t="s">
        <v>13847</v>
      </c>
      <c r="F74" t="s">
        <v>13988</v>
      </c>
      <c r="G74">
        <v>389</v>
      </c>
      <c r="H74">
        <v>366</v>
      </c>
      <c r="I74" t="s">
        <v>14034</v>
      </c>
      <c r="J74" t="s">
        <v>13794</v>
      </c>
      <c r="M74" t="s">
        <v>1079</v>
      </c>
      <c r="N74" t="s">
        <v>13795</v>
      </c>
    </row>
    <row r="75" spans="2:14">
      <c r="B75">
        <v>68</v>
      </c>
      <c r="C75" t="s">
        <v>1035</v>
      </c>
      <c r="D75" t="s">
        <v>14035</v>
      </c>
      <c r="E75" t="s">
        <v>13987</v>
      </c>
      <c r="F75" t="s">
        <v>13791</v>
      </c>
      <c r="G75" t="s">
        <v>13944</v>
      </c>
      <c r="H75">
        <v>319</v>
      </c>
      <c r="I75">
        <v>293</v>
      </c>
      <c r="J75" t="s">
        <v>14036</v>
      </c>
      <c r="K75" t="s">
        <v>13811</v>
      </c>
      <c r="M75" t="s">
        <v>1035</v>
      </c>
      <c r="N75" t="s">
        <v>13842</v>
      </c>
    </row>
    <row r="76" spans="2:14">
      <c r="B76">
        <v>69</v>
      </c>
      <c r="C76" t="s">
        <v>14037</v>
      </c>
      <c r="D76" t="s">
        <v>14038</v>
      </c>
      <c r="E76" t="s">
        <v>14039</v>
      </c>
      <c r="F76" t="s">
        <v>14040</v>
      </c>
      <c r="G76" t="s">
        <v>13915</v>
      </c>
      <c r="H76" t="s">
        <v>13871</v>
      </c>
      <c r="I76" t="s">
        <v>14041</v>
      </c>
      <c r="J76">
        <v>464</v>
      </c>
      <c r="K76">
        <v>442</v>
      </c>
      <c r="M76" t="s">
        <v>14037</v>
      </c>
      <c r="N76" t="s">
        <v>13917</v>
      </c>
    </row>
    <row r="77" spans="2:14">
      <c r="B77">
        <v>70</v>
      </c>
      <c r="C77" t="s">
        <v>1076</v>
      </c>
      <c r="D77" t="s">
        <v>14042</v>
      </c>
      <c r="E77" t="s">
        <v>13808</v>
      </c>
      <c r="F77" t="s">
        <v>13847</v>
      </c>
      <c r="G77" t="s">
        <v>14043</v>
      </c>
      <c r="H77">
        <v>267</v>
      </c>
      <c r="I77">
        <v>247</v>
      </c>
      <c r="J77" t="s">
        <v>14044</v>
      </c>
      <c r="K77" t="s">
        <v>13794</v>
      </c>
      <c r="M77" t="s">
        <v>1076</v>
      </c>
      <c r="N77" t="s">
        <v>13842</v>
      </c>
    </row>
    <row r="78" spans="2:14">
      <c r="B78">
        <v>71</v>
      </c>
      <c r="C78" t="s">
        <v>1466</v>
      </c>
      <c r="D78" t="s">
        <v>14045</v>
      </c>
      <c r="E78" t="s">
        <v>13971</v>
      </c>
      <c r="F78" t="s">
        <v>13859</v>
      </c>
      <c r="G78" t="s">
        <v>14046</v>
      </c>
      <c r="H78">
        <v>269</v>
      </c>
      <c r="I78">
        <v>254</v>
      </c>
      <c r="J78" t="s">
        <v>14047</v>
      </c>
      <c r="K78" t="s">
        <v>14048</v>
      </c>
      <c r="M78" t="s">
        <v>1466</v>
      </c>
      <c r="N78" t="s">
        <v>13842</v>
      </c>
    </row>
    <row r="79" spans="2:14">
      <c r="B79">
        <v>72</v>
      </c>
      <c r="C79" t="s">
        <v>1391</v>
      </c>
      <c r="D79" t="s">
        <v>14049</v>
      </c>
      <c r="E79" t="s">
        <v>13859</v>
      </c>
      <c r="F79" t="s">
        <v>14050</v>
      </c>
      <c r="G79">
        <v>1186</v>
      </c>
      <c r="H79" t="s">
        <v>14051</v>
      </c>
      <c r="I79" t="s">
        <v>13794</v>
      </c>
      <c r="M79" t="s">
        <v>1391</v>
      </c>
      <c r="N79" t="s">
        <v>14052</v>
      </c>
    </row>
    <row r="80" spans="2:14">
      <c r="B80" t="s">
        <v>14053</v>
      </c>
      <c r="C80" t="s">
        <v>14054</v>
      </c>
      <c r="D80" t="s">
        <v>14055</v>
      </c>
      <c r="E80" t="s">
        <v>14399</v>
      </c>
      <c r="F80" t="s">
        <v>13808</v>
      </c>
      <c r="G80" t="s">
        <v>13791</v>
      </c>
      <c r="H80" t="s">
        <v>14056</v>
      </c>
      <c r="I80">
        <v>635</v>
      </c>
      <c r="J80">
        <v>599</v>
      </c>
      <c r="M80" t="s">
        <v>14054</v>
      </c>
      <c r="N80" t="s">
        <v>14057</v>
      </c>
    </row>
    <row r="81" spans="2:14">
      <c r="B81">
        <v>74</v>
      </c>
      <c r="C81" t="s">
        <v>1148</v>
      </c>
      <c r="D81" t="s">
        <v>14058</v>
      </c>
      <c r="E81" t="s">
        <v>13847</v>
      </c>
      <c r="F81" t="s">
        <v>14059</v>
      </c>
      <c r="G81">
        <v>309</v>
      </c>
      <c r="H81">
        <v>284</v>
      </c>
      <c r="I81" t="s">
        <v>14060</v>
      </c>
      <c r="J81" t="s">
        <v>13811</v>
      </c>
      <c r="M81" t="s">
        <v>1148</v>
      </c>
      <c r="N81" t="s">
        <v>13842</v>
      </c>
    </row>
    <row r="82" spans="2:14">
      <c r="B82">
        <v>75</v>
      </c>
      <c r="C82" t="s">
        <v>1196</v>
      </c>
      <c r="D82" t="s">
        <v>14061</v>
      </c>
      <c r="E82" t="s">
        <v>13854</v>
      </c>
      <c r="F82" t="s">
        <v>13847</v>
      </c>
      <c r="G82" t="s">
        <v>14062</v>
      </c>
      <c r="H82">
        <v>1379</v>
      </c>
      <c r="I82" t="s">
        <v>14063</v>
      </c>
      <c r="J82" t="s">
        <v>13794</v>
      </c>
      <c r="M82" t="s">
        <v>1196</v>
      </c>
      <c r="N82" t="s">
        <v>14064</v>
      </c>
    </row>
    <row r="83" spans="2:14">
      <c r="B83">
        <v>76</v>
      </c>
      <c r="C83" t="s">
        <v>1050</v>
      </c>
      <c r="D83" t="s">
        <v>14065</v>
      </c>
      <c r="E83" t="s">
        <v>13877</v>
      </c>
      <c r="F83" t="s">
        <v>14066</v>
      </c>
      <c r="G83" t="s">
        <v>13847</v>
      </c>
      <c r="H83" t="s">
        <v>13999</v>
      </c>
      <c r="I83">
        <v>272</v>
      </c>
      <c r="J83">
        <v>254</v>
      </c>
      <c r="K83" t="s">
        <v>14067</v>
      </c>
      <c r="L83" t="s">
        <v>13794</v>
      </c>
      <c r="M83" t="s">
        <v>1050</v>
      </c>
      <c r="N83" t="s">
        <v>13842</v>
      </c>
    </row>
    <row r="84" spans="2:14">
      <c r="B84">
        <v>77</v>
      </c>
      <c r="C84" t="s">
        <v>1002</v>
      </c>
      <c r="D84" t="s">
        <v>14068</v>
      </c>
      <c r="E84" t="s">
        <v>13877</v>
      </c>
      <c r="F84" t="s">
        <v>13832</v>
      </c>
      <c r="G84" t="s">
        <v>13847</v>
      </c>
      <c r="H84" t="s">
        <v>14069</v>
      </c>
      <c r="I84">
        <v>349</v>
      </c>
      <c r="J84">
        <v>331</v>
      </c>
      <c r="K84" t="s">
        <v>14070</v>
      </c>
      <c r="L84" t="s">
        <v>13794</v>
      </c>
      <c r="M84" t="s">
        <v>1002</v>
      </c>
      <c r="N84" t="s">
        <v>13842</v>
      </c>
    </row>
    <row r="85" spans="2:14">
      <c r="B85">
        <v>78</v>
      </c>
      <c r="C85" t="s">
        <v>989</v>
      </c>
      <c r="D85" t="s">
        <v>14071</v>
      </c>
      <c r="E85" t="s">
        <v>13971</v>
      </c>
      <c r="F85" t="s">
        <v>13859</v>
      </c>
      <c r="G85" t="s">
        <v>13972</v>
      </c>
      <c r="H85">
        <v>290</v>
      </c>
      <c r="I85">
        <v>271</v>
      </c>
      <c r="J85" t="s">
        <v>14072</v>
      </c>
      <c r="K85" t="s">
        <v>14073</v>
      </c>
      <c r="M85" t="s">
        <v>989</v>
      </c>
      <c r="N85" t="s">
        <v>13842</v>
      </c>
    </row>
    <row r="86" spans="2:14">
      <c r="B86">
        <v>79</v>
      </c>
      <c r="C86" t="s">
        <v>14074</v>
      </c>
      <c r="D86" t="s">
        <v>14075</v>
      </c>
      <c r="E86" t="s">
        <v>14031</v>
      </c>
      <c r="F86" t="s">
        <v>13859</v>
      </c>
      <c r="G86" t="s">
        <v>14076</v>
      </c>
      <c r="H86">
        <v>1047</v>
      </c>
      <c r="I86">
        <v>1028</v>
      </c>
      <c r="M86" t="s">
        <v>14074</v>
      </c>
      <c r="N86" t="s">
        <v>14077</v>
      </c>
    </row>
    <row r="87" spans="2:14">
      <c r="B87">
        <v>80</v>
      </c>
      <c r="C87" t="s">
        <v>14078</v>
      </c>
      <c r="D87" t="s">
        <v>14079</v>
      </c>
      <c r="E87" t="s">
        <v>13940</v>
      </c>
      <c r="F87" t="s">
        <v>14080</v>
      </c>
      <c r="G87" t="s">
        <v>13847</v>
      </c>
      <c r="H87" t="s">
        <v>14081</v>
      </c>
      <c r="I87">
        <v>721</v>
      </c>
      <c r="J87">
        <v>702</v>
      </c>
      <c r="K87" t="s">
        <v>14082</v>
      </c>
      <c r="L87" t="s">
        <v>14083</v>
      </c>
      <c r="M87" t="s">
        <v>14078</v>
      </c>
      <c r="N87" t="s">
        <v>14084</v>
      </c>
    </row>
    <row r="88" spans="2:14">
      <c r="B88" t="s">
        <v>14085</v>
      </c>
      <c r="C88" t="s">
        <v>14086</v>
      </c>
      <c r="D88" t="s">
        <v>13794</v>
      </c>
    </row>
    <row r="89" spans="2:14">
      <c r="B89">
        <v>81</v>
      </c>
      <c r="C89" t="s">
        <v>1528</v>
      </c>
      <c r="D89" t="s">
        <v>14087</v>
      </c>
      <c r="E89" t="s">
        <v>13808</v>
      </c>
      <c r="F89" t="s">
        <v>14088</v>
      </c>
      <c r="G89" t="s">
        <v>13800</v>
      </c>
      <c r="H89" t="s">
        <v>14089</v>
      </c>
      <c r="I89">
        <v>261</v>
      </c>
      <c r="J89">
        <v>238</v>
      </c>
      <c r="M89" t="s">
        <v>1528</v>
      </c>
      <c r="N89" t="s">
        <v>14090</v>
      </c>
    </row>
    <row r="90" spans="2:14">
      <c r="B90">
        <v>82</v>
      </c>
      <c r="C90" t="s">
        <v>1017</v>
      </c>
      <c r="D90" t="s">
        <v>14091</v>
      </c>
      <c r="E90" t="s">
        <v>13947</v>
      </c>
      <c r="F90" t="s">
        <v>13847</v>
      </c>
      <c r="G90" t="s">
        <v>14092</v>
      </c>
      <c r="H90">
        <v>269</v>
      </c>
      <c r="I90" t="s">
        <v>14093</v>
      </c>
      <c r="J90" t="s">
        <v>13794</v>
      </c>
      <c r="M90" t="s">
        <v>1017</v>
      </c>
      <c r="N90" t="s">
        <v>13842</v>
      </c>
    </row>
    <row r="91" spans="2:14">
      <c r="B91">
        <v>83</v>
      </c>
      <c r="C91" t="s">
        <v>1144</v>
      </c>
      <c r="D91" t="s">
        <v>14094</v>
      </c>
      <c r="E91" t="s">
        <v>13824</v>
      </c>
      <c r="F91" t="s">
        <v>13871</v>
      </c>
      <c r="G91" t="s">
        <v>14095</v>
      </c>
      <c r="H91">
        <v>258</v>
      </c>
      <c r="I91">
        <v>238</v>
      </c>
      <c r="J91" t="s">
        <v>14096</v>
      </c>
      <c r="K91" t="s">
        <v>13794</v>
      </c>
      <c r="M91" t="s">
        <v>1144</v>
      </c>
      <c r="N91" t="s">
        <v>13842</v>
      </c>
    </row>
    <row r="92" spans="2:14">
      <c r="B92">
        <v>84</v>
      </c>
      <c r="C92" t="s">
        <v>1023</v>
      </c>
      <c r="D92" t="s">
        <v>14097</v>
      </c>
      <c r="E92" t="s">
        <v>13804</v>
      </c>
      <c r="F92" t="s">
        <v>13859</v>
      </c>
      <c r="G92" t="s">
        <v>14098</v>
      </c>
      <c r="H92">
        <v>287</v>
      </c>
      <c r="I92">
        <v>262</v>
      </c>
      <c r="J92" t="s">
        <v>14099</v>
      </c>
      <c r="K92" t="s">
        <v>14100</v>
      </c>
      <c r="M92" t="s">
        <v>1023</v>
      </c>
      <c r="N92" t="s">
        <v>13842</v>
      </c>
    </row>
    <row r="93" spans="2:14">
      <c r="B93">
        <v>85</v>
      </c>
      <c r="C93" t="s">
        <v>1420</v>
      </c>
      <c r="D93" t="s">
        <v>14101</v>
      </c>
      <c r="E93" t="s">
        <v>13859</v>
      </c>
      <c r="F93" t="s">
        <v>14046</v>
      </c>
      <c r="G93">
        <v>412</v>
      </c>
      <c r="H93" t="s">
        <v>14102</v>
      </c>
      <c r="I93" t="s">
        <v>14103</v>
      </c>
      <c r="M93" t="s">
        <v>1420</v>
      </c>
      <c r="N93" t="s">
        <v>14104</v>
      </c>
    </row>
    <row r="94" spans="2:14">
      <c r="B94">
        <v>86</v>
      </c>
      <c r="C94" t="s">
        <v>1414</v>
      </c>
      <c r="D94" t="s">
        <v>14105</v>
      </c>
      <c r="E94" t="s">
        <v>13800</v>
      </c>
      <c r="F94" t="s">
        <v>14106</v>
      </c>
      <c r="G94">
        <v>579</v>
      </c>
      <c r="H94">
        <v>559</v>
      </c>
      <c r="I94" t="s">
        <v>14107</v>
      </c>
      <c r="J94" t="s">
        <v>13794</v>
      </c>
      <c r="M94" t="s">
        <v>1414</v>
      </c>
      <c r="N94" t="s">
        <v>14084</v>
      </c>
    </row>
    <row r="95" spans="2:14">
      <c r="B95" t="s">
        <v>13877</v>
      </c>
      <c r="C95" t="s">
        <v>14108</v>
      </c>
      <c r="D95" t="s">
        <v>13794</v>
      </c>
      <c r="M95" t="s">
        <v>14108</v>
      </c>
    </row>
    <row r="96" spans="2:14">
      <c r="B96">
        <v>87</v>
      </c>
      <c r="C96" t="s">
        <v>1069</v>
      </c>
      <c r="D96" t="s">
        <v>14109</v>
      </c>
      <c r="E96" t="s">
        <v>13971</v>
      </c>
      <c r="F96" t="s">
        <v>13791</v>
      </c>
      <c r="G96" t="s">
        <v>14110</v>
      </c>
      <c r="H96">
        <v>265</v>
      </c>
      <c r="I96">
        <v>242</v>
      </c>
      <c r="J96" t="s">
        <v>14111</v>
      </c>
      <c r="K96" t="s">
        <v>14112</v>
      </c>
      <c r="M96" t="s">
        <v>1069</v>
      </c>
      <c r="N96" t="s">
        <v>13842</v>
      </c>
    </row>
    <row r="97" spans="1:14">
      <c r="B97">
        <v>88</v>
      </c>
      <c r="C97" t="s">
        <v>14113</v>
      </c>
      <c r="D97" t="s">
        <v>14114</v>
      </c>
      <c r="E97" t="s">
        <v>13808</v>
      </c>
      <c r="F97" t="s">
        <v>13847</v>
      </c>
      <c r="G97" t="s">
        <v>13999</v>
      </c>
      <c r="H97">
        <v>256</v>
      </c>
      <c r="I97">
        <v>240</v>
      </c>
      <c r="J97" t="s">
        <v>14115</v>
      </c>
      <c r="K97" t="s">
        <v>13794</v>
      </c>
      <c r="M97" t="s">
        <v>14113</v>
      </c>
      <c r="N97" t="s">
        <v>13842</v>
      </c>
    </row>
    <row r="98" spans="1:14">
      <c r="B98">
        <v>89</v>
      </c>
      <c r="C98" t="s">
        <v>14116</v>
      </c>
      <c r="D98" t="s">
        <v>14117</v>
      </c>
      <c r="E98" t="s">
        <v>13877</v>
      </c>
      <c r="F98" t="s">
        <v>14118</v>
      </c>
      <c r="G98" t="s">
        <v>13859</v>
      </c>
      <c r="H98" t="s">
        <v>14119</v>
      </c>
      <c r="I98">
        <v>2616</v>
      </c>
      <c r="J98">
        <v>2569</v>
      </c>
      <c r="K98" t="s">
        <v>14120</v>
      </c>
      <c r="L98" t="s">
        <v>13794</v>
      </c>
      <c r="M98" t="s">
        <v>14116</v>
      </c>
      <c r="N98" t="s">
        <v>14064</v>
      </c>
    </row>
    <row r="99" spans="1:14">
      <c r="B99">
        <v>90</v>
      </c>
      <c r="C99">
        <f>-CG4812</f>
        <v>0</v>
      </c>
      <c r="D99" t="s">
        <v>14121</v>
      </c>
      <c r="E99" t="s">
        <v>14122</v>
      </c>
      <c r="F99" t="s">
        <v>13847</v>
      </c>
      <c r="G99" t="s">
        <v>14123</v>
      </c>
      <c r="H99">
        <v>260</v>
      </c>
      <c r="I99">
        <v>243</v>
      </c>
      <c r="J99" t="s">
        <v>14124</v>
      </c>
      <c r="K99" t="s">
        <v>13794</v>
      </c>
      <c r="M99" t="s">
        <v>14530</v>
      </c>
      <c r="N99" t="s">
        <v>13842</v>
      </c>
    </row>
    <row r="100" spans="1:14">
      <c r="B100">
        <v>91</v>
      </c>
      <c r="C100">
        <f>-CG16749</f>
        <v>0</v>
      </c>
      <c r="D100" t="s">
        <v>14125</v>
      </c>
      <c r="E100" t="s">
        <v>13971</v>
      </c>
      <c r="F100" t="s">
        <v>13791</v>
      </c>
      <c r="G100" t="s">
        <v>14126</v>
      </c>
      <c r="H100">
        <v>265</v>
      </c>
      <c r="I100">
        <v>242</v>
      </c>
      <c r="J100" t="s">
        <v>14127</v>
      </c>
      <c r="K100" t="s">
        <v>14112</v>
      </c>
      <c r="M100" t="s">
        <v>14531</v>
      </c>
      <c r="N100" t="s">
        <v>13842</v>
      </c>
    </row>
    <row r="101" spans="1:14">
      <c r="B101">
        <v>92</v>
      </c>
      <c r="C101" t="s">
        <v>14128</v>
      </c>
      <c r="D101" t="s">
        <v>14129</v>
      </c>
      <c r="E101" t="s">
        <v>13940</v>
      </c>
      <c r="F101" t="s">
        <v>13871</v>
      </c>
      <c r="G101" t="s">
        <v>14130</v>
      </c>
      <c r="H101">
        <v>245</v>
      </c>
      <c r="I101">
        <v>228</v>
      </c>
      <c r="J101" t="s">
        <v>14131</v>
      </c>
      <c r="K101" t="s">
        <v>13794</v>
      </c>
      <c r="M101" t="s">
        <v>14128</v>
      </c>
      <c r="N101" t="s">
        <v>13842</v>
      </c>
    </row>
    <row r="102" spans="1:14">
      <c r="B102">
        <v>93</v>
      </c>
      <c r="C102" t="s">
        <v>1446</v>
      </c>
      <c r="D102" t="s">
        <v>14132</v>
      </c>
      <c r="E102" t="s">
        <v>14133</v>
      </c>
      <c r="F102" t="s">
        <v>14134</v>
      </c>
      <c r="G102" t="s">
        <v>14135</v>
      </c>
      <c r="H102" t="s">
        <v>13871</v>
      </c>
      <c r="I102" t="s">
        <v>14136</v>
      </c>
      <c r="J102">
        <v>494</v>
      </c>
      <c r="K102">
        <v>474</v>
      </c>
      <c r="M102" t="s">
        <v>1446</v>
      </c>
      <c r="N102" t="s">
        <v>13917</v>
      </c>
    </row>
    <row r="103" spans="1:14">
      <c r="B103">
        <v>94</v>
      </c>
      <c r="C103" t="s">
        <v>1250</v>
      </c>
      <c r="D103" t="s">
        <v>14137</v>
      </c>
      <c r="E103" t="s">
        <v>14138</v>
      </c>
      <c r="F103" t="s">
        <v>13947</v>
      </c>
      <c r="G103" t="s">
        <v>14139</v>
      </c>
      <c r="H103" t="s">
        <v>13871</v>
      </c>
      <c r="I103" t="s">
        <v>14140</v>
      </c>
      <c r="J103">
        <v>375</v>
      </c>
      <c r="K103">
        <v>327</v>
      </c>
      <c r="M103" t="s">
        <v>1250</v>
      </c>
      <c r="N103" t="s">
        <v>13917</v>
      </c>
    </row>
    <row r="104" spans="1:14">
      <c r="B104">
        <v>95</v>
      </c>
      <c r="C104" t="s">
        <v>14141</v>
      </c>
      <c r="D104" t="s">
        <v>14142</v>
      </c>
      <c r="E104" t="s">
        <v>14143</v>
      </c>
      <c r="F104" t="s">
        <v>13800</v>
      </c>
      <c r="G104" t="s">
        <v>14144</v>
      </c>
      <c r="H104">
        <v>303</v>
      </c>
      <c r="I104">
        <v>280</v>
      </c>
      <c r="J104" t="s">
        <v>14145</v>
      </c>
      <c r="K104" t="s">
        <v>13794</v>
      </c>
      <c r="M104" t="s">
        <v>14141</v>
      </c>
      <c r="N104" t="s">
        <v>13842</v>
      </c>
    </row>
    <row r="105" spans="1:14">
      <c r="B105">
        <v>96</v>
      </c>
      <c r="C105" t="s">
        <v>1401</v>
      </c>
      <c r="D105" t="s">
        <v>14146</v>
      </c>
      <c r="E105" t="s">
        <v>13791</v>
      </c>
      <c r="F105" t="s">
        <v>14147</v>
      </c>
      <c r="G105">
        <v>272</v>
      </c>
      <c r="H105">
        <v>249</v>
      </c>
      <c r="I105" t="s">
        <v>14148</v>
      </c>
      <c r="J105" t="s">
        <v>13969</v>
      </c>
      <c r="M105" t="s">
        <v>1401</v>
      </c>
      <c r="N105" t="s">
        <v>13842</v>
      </c>
    </row>
    <row r="106" spans="1:14">
      <c r="B106">
        <v>97</v>
      </c>
      <c r="C106" t="s">
        <v>1094</v>
      </c>
      <c r="D106" t="s">
        <v>14149</v>
      </c>
      <c r="E106" t="s">
        <v>14150</v>
      </c>
      <c r="F106" t="s">
        <v>14151</v>
      </c>
      <c r="G106" t="s">
        <v>14135</v>
      </c>
      <c r="H106" t="s">
        <v>13859</v>
      </c>
      <c r="I106" t="s">
        <v>14152</v>
      </c>
      <c r="J106">
        <v>273</v>
      </c>
      <c r="K106">
        <v>273</v>
      </c>
      <c r="M106" t="s">
        <v>1094</v>
      </c>
      <c r="N106" t="s">
        <v>14090</v>
      </c>
    </row>
    <row r="107" spans="1:14">
      <c r="B107">
        <v>98</v>
      </c>
      <c r="C107" t="s">
        <v>1439</v>
      </c>
      <c r="D107" t="s">
        <v>14153</v>
      </c>
      <c r="E107" t="s">
        <v>13971</v>
      </c>
      <c r="F107" t="s">
        <v>13859</v>
      </c>
      <c r="G107" t="s">
        <v>13972</v>
      </c>
      <c r="H107">
        <v>274</v>
      </c>
      <c r="I107">
        <v>258</v>
      </c>
      <c r="J107" t="s">
        <v>14154</v>
      </c>
      <c r="K107" t="s">
        <v>13974</v>
      </c>
      <c r="M107" t="s">
        <v>1439</v>
      </c>
      <c r="N107" t="s">
        <v>13842</v>
      </c>
    </row>
    <row r="108" spans="1:14">
      <c r="B108">
        <v>99</v>
      </c>
      <c r="C108" t="s">
        <v>1532</v>
      </c>
      <c r="D108" t="s">
        <v>14155</v>
      </c>
      <c r="E108" t="s">
        <v>13914</v>
      </c>
      <c r="F108" t="s">
        <v>13800</v>
      </c>
      <c r="G108" t="s">
        <v>14089</v>
      </c>
      <c r="H108">
        <v>251</v>
      </c>
      <c r="I108">
        <v>233</v>
      </c>
      <c r="J108" t="s">
        <v>14156</v>
      </c>
      <c r="K108" t="s">
        <v>14157</v>
      </c>
      <c r="M108" t="s">
        <v>1532</v>
      </c>
      <c r="N108" t="s">
        <v>13842</v>
      </c>
    </row>
    <row r="109" spans="1:14">
      <c r="A109">
        <v>100</v>
      </c>
      <c r="B109" t="s">
        <v>1488</v>
      </c>
      <c r="C109" t="s">
        <v>14158</v>
      </c>
      <c r="D109" t="s">
        <v>13847</v>
      </c>
      <c r="E109" t="s">
        <v>14159</v>
      </c>
      <c r="F109">
        <v>271</v>
      </c>
      <c r="G109">
        <v>256</v>
      </c>
      <c r="H109" t="s">
        <v>14160</v>
      </c>
      <c r="I109" t="s">
        <v>14048</v>
      </c>
      <c r="M109" t="s">
        <v>1488</v>
      </c>
      <c r="N109" t="s">
        <v>13842</v>
      </c>
    </row>
    <row r="110" spans="1:14">
      <c r="A110">
        <v>101</v>
      </c>
      <c r="B110" t="s">
        <v>1075</v>
      </c>
      <c r="C110" t="s">
        <v>14161</v>
      </c>
      <c r="D110" t="s">
        <v>14162</v>
      </c>
      <c r="E110" t="s">
        <v>13824</v>
      </c>
      <c r="F110" t="s">
        <v>13915</v>
      </c>
      <c r="G110" t="s">
        <v>13791</v>
      </c>
      <c r="H110" t="s">
        <v>14163</v>
      </c>
      <c r="I110">
        <v>377</v>
      </c>
      <c r="J110">
        <v>356</v>
      </c>
      <c r="M110" t="s">
        <v>1075</v>
      </c>
      <c r="N110" t="s">
        <v>13917</v>
      </c>
    </row>
    <row r="111" spans="1:14">
      <c r="A111">
        <v>102</v>
      </c>
      <c r="B111" t="s">
        <v>14164</v>
      </c>
      <c r="C111" t="s">
        <v>14165</v>
      </c>
      <c r="D111" t="s">
        <v>13940</v>
      </c>
      <c r="E111" t="s">
        <v>13847</v>
      </c>
      <c r="F111" t="s">
        <v>13999</v>
      </c>
      <c r="G111">
        <v>256</v>
      </c>
      <c r="H111">
        <v>240</v>
      </c>
      <c r="I111" t="s">
        <v>14115</v>
      </c>
      <c r="J111" t="s">
        <v>13794</v>
      </c>
      <c r="M111" t="s">
        <v>14164</v>
      </c>
      <c r="N111" t="s">
        <v>13842</v>
      </c>
    </row>
    <row r="112" spans="1:14">
      <c r="A112">
        <v>103</v>
      </c>
      <c r="B112" t="s">
        <v>1039</v>
      </c>
      <c r="C112" t="s">
        <v>14166</v>
      </c>
      <c r="D112" t="s">
        <v>13871</v>
      </c>
      <c r="E112" t="s">
        <v>14167</v>
      </c>
      <c r="F112">
        <v>277</v>
      </c>
      <c r="G112">
        <v>259</v>
      </c>
      <c r="H112" t="s">
        <v>14168</v>
      </c>
      <c r="I112" t="s">
        <v>14103</v>
      </c>
      <c r="M112" t="s">
        <v>1039</v>
      </c>
      <c r="N112" t="s">
        <v>13842</v>
      </c>
    </row>
    <row r="113" spans="1:14">
      <c r="A113">
        <v>104</v>
      </c>
      <c r="B113" t="s">
        <v>1123</v>
      </c>
      <c r="C113" t="s">
        <v>14169</v>
      </c>
      <c r="D113" t="s">
        <v>13804</v>
      </c>
      <c r="E113" t="s">
        <v>14170</v>
      </c>
      <c r="F113" t="s">
        <v>13859</v>
      </c>
      <c r="G113" t="s">
        <v>14171</v>
      </c>
      <c r="H113">
        <v>259</v>
      </c>
      <c r="I113">
        <v>240</v>
      </c>
      <c r="J113" t="s">
        <v>14172</v>
      </c>
      <c r="K113" t="s">
        <v>14173</v>
      </c>
      <c r="M113" t="s">
        <v>1123</v>
      </c>
      <c r="N113" t="s">
        <v>13842</v>
      </c>
    </row>
    <row r="114" spans="1:14">
      <c r="A114">
        <v>105</v>
      </c>
      <c r="B114" t="s">
        <v>1445</v>
      </c>
      <c r="C114" t="s">
        <v>14174</v>
      </c>
      <c r="D114" t="s">
        <v>13808</v>
      </c>
      <c r="E114" t="s">
        <v>13859</v>
      </c>
      <c r="F114" t="s">
        <v>13972</v>
      </c>
      <c r="G114">
        <v>438</v>
      </c>
      <c r="H114">
        <v>411</v>
      </c>
      <c r="I114" t="s">
        <v>14175</v>
      </c>
      <c r="J114" t="s">
        <v>14048</v>
      </c>
      <c r="M114" t="s">
        <v>1445</v>
      </c>
      <c r="N114" t="s">
        <v>13842</v>
      </c>
    </row>
    <row r="115" spans="1:14">
      <c r="A115">
        <v>106</v>
      </c>
      <c r="B115" t="s">
        <v>14176</v>
      </c>
      <c r="C115" t="s">
        <v>14177</v>
      </c>
      <c r="D115" t="s">
        <v>14178</v>
      </c>
      <c r="E115" t="s">
        <v>13871</v>
      </c>
      <c r="F115" t="s">
        <v>14179</v>
      </c>
      <c r="G115">
        <v>267</v>
      </c>
      <c r="H115">
        <v>237</v>
      </c>
      <c r="I115" t="s">
        <v>14180</v>
      </c>
      <c r="J115" t="s">
        <v>13794</v>
      </c>
      <c r="M115" t="s">
        <v>14176</v>
      </c>
      <c r="N115" t="s">
        <v>13842</v>
      </c>
    </row>
    <row r="116" spans="1:14">
      <c r="A116">
        <v>107</v>
      </c>
      <c r="B116" t="s">
        <v>14181</v>
      </c>
      <c r="C116" t="s">
        <v>14182</v>
      </c>
      <c r="D116" t="s">
        <v>14178</v>
      </c>
      <c r="E116" t="s">
        <v>13871</v>
      </c>
      <c r="F116" t="s">
        <v>14183</v>
      </c>
      <c r="G116">
        <v>1376</v>
      </c>
      <c r="H116" t="s">
        <v>14184</v>
      </c>
      <c r="I116" t="s">
        <v>13794</v>
      </c>
      <c r="M116" t="s">
        <v>14181</v>
      </c>
      <c r="N116" t="s">
        <v>13842</v>
      </c>
    </row>
    <row r="117" spans="1:14">
      <c r="A117">
        <v>108</v>
      </c>
      <c r="B117" t="s">
        <v>1416</v>
      </c>
      <c r="C117" t="s">
        <v>14185</v>
      </c>
      <c r="D117" t="s">
        <v>13800</v>
      </c>
      <c r="E117" t="s">
        <v>14106</v>
      </c>
      <c r="F117">
        <v>362</v>
      </c>
      <c r="G117">
        <v>339</v>
      </c>
      <c r="H117" t="s">
        <v>14186</v>
      </c>
      <c r="I117" t="s">
        <v>13794</v>
      </c>
      <c r="M117" t="s">
        <v>1416</v>
      </c>
      <c r="N117" t="s">
        <v>13842</v>
      </c>
    </row>
    <row r="118" spans="1:14">
      <c r="A118">
        <v>109</v>
      </c>
      <c r="B118" t="s">
        <v>1065</v>
      </c>
      <c r="C118" t="s">
        <v>14187</v>
      </c>
      <c r="D118" t="s">
        <v>14188</v>
      </c>
      <c r="E118" t="s">
        <v>14122</v>
      </c>
      <c r="F118" t="s">
        <v>14189</v>
      </c>
      <c r="G118" t="s">
        <v>13847</v>
      </c>
      <c r="H118" t="s">
        <v>13999</v>
      </c>
      <c r="I118">
        <v>263</v>
      </c>
      <c r="J118">
        <v>243</v>
      </c>
      <c r="M118" t="s">
        <v>1065</v>
      </c>
      <c r="N118" t="s">
        <v>14090</v>
      </c>
    </row>
    <row r="119" spans="1:14">
      <c r="A119">
        <v>110</v>
      </c>
      <c r="B119" t="s">
        <v>14190</v>
      </c>
      <c r="C119" t="s">
        <v>14191</v>
      </c>
      <c r="D119" t="s">
        <v>13808</v>
      </c>
      <c r="E119" t="s">
        <v>13847</v>
      </c>
      <c r="F119" t="s">
        <v>13999</v>
      </c>
      <c r="G119">
        <v>280</v>
      </c>
      <c r="H119">
        <v>258</v>
      </c>
      <c r="I119" t="s">
        <v>14192</v>
      </c>
      <c r="J119" t="s">
        <v>13794</v>
      </c>
      <c r="M119" t="s">
        <v>14190</v>
      </c>
      <c r="N119" t="s">
        <v>13842</v>
      </c>
    </row>
    <row r="120" spans="1:14">
      <c r="A120">
        <v>111</v>
      </c>
      <c r="B120" t="s">
        <v>1164</v>
      </c>
      <c r="C120" t="s">
        <v>14193</v>
      </c>
      <c r="D120" t="s">
        <v>14189</v>
      </c>
      <c r="E120" t="s">
        <v>13871</v>
      </c>
      <c r="F120" t="s">
        <v>14194</v>
      </c>
      <c r="G120">
        <v>292</v>
      </c>
      <c r="H120">
        <v>275</v>
      </c>
      <c r="M120" t="s">
        <v>1164</v>
      </c>
      <c r="N120" t="s">
        <v>14090</v>
      </c>
    </row>
    <row r="121" spans="1:14">
      <c r="A121">
        <v>112</v>
      </c>
      <c r="B121" t="s">
        <v>1500</v>
      </c>
      <c r="C121" t="s">
        <v>14195</v>
      </c>
      <c r="D121" t="s">
        <v>13971</v>
      </c>
      <c r="E121" t="s">
        <v>13871</v>
      </c>
      <c r="F121" t="s">
        <v>14196</v>
      </c>
      <c r="G121">
        <v>276</v>
      </c>
      <c r="H121">
        <v>259</v>
      </c>
      <c r="I121" t="s">
        <v>14197</v>
      </c>
      <c r="J121" t="s">
        <v>14198</v>
      </c>
      <c r="M121" t="s">
        <v>1500</v>
      </c>
      <c r="N121" t="s">
        <v>13842</v>
      </c>
    </row>
    <row r="122" spans="1:14">
      <c r="A122">
        <v>113</v>
      </c>
      <c r="B122" t="s">
        <v>1130</v>
      </c>
      <c r="C122" t="s">
        <v>14199</v>
      </c>
      <c r="D122" t="s">
        <v>13808</v>
      </c>
      <c r="E122" t="s">
        <v>13871</v>
      </c>
      <c r="F122" t="s">
        <v>14130</v>
      </c>
      <c r="G122">
        <v>251</v>
      </c>
      <c r="H122">
        <v>233</v>
      </c>
      <c r="I122" t="s">
        <v>14200</v>
      </c>
      <c r="J122" t="s">
        <v>14201</v>
      </c>
      <c r="M122" t="s">
        <v>1130</v>
      </c>
      <c r="N122" t="s">
        <v>13842</v>
      </c>
    </row>
    <row r="123" spans="1:14">
      <c r="A123">
        <v>114</v>
      </c>
      <c r="B123" t="s">
        <v>1530</v>
      </c>
      <c r="C123" t="s">
        <v>14202</v>
      </c>
      <c r="D123" t="s">
        <v>14203</v>
      </c>
      <c r="E123" t="s">
        <v>14204</v>
      </c>
      <c r="F123" t="s">
        <v>14205</v>
      </c>
      <c r="G123" t="s">
        <v>13800</v>
      </c>
      <c r="H123" t="s">
        <v>14089</v>
      </c>
      <c r="I123">
        <v>248</v>
      </c>
      <c r="J123">
        <v>227</v>
      </c>
      <c r="M123" t="s">
        <v>1530</v>
      </c>
      <c r="N123" t="s">
        <v>14090</v>
      </c>
    </row>
    <row r="124" spans="1:14">
      <c r="A124">
        <v>115</v>
      </c>
      <c r="B124" t="s">
        <v>1027</v>
      </c>
      <c r="C124" t="s">
        <v>14206</v>
      </c>
      <c r="D124" t="s">
        <v>13867</v>
      </c>
      <c r="E124" t="s">
        <v>13791</v>
      </c>
      <c r="F124" t="s">
        <v>14207</v>
      </c>
      <c r="G124">
        <v>334</v>
      </c>
      <c r="H124" t="s">
        <v>14208</v>
      </c>
      <c r="I124" t="s">
        <v>13794</v>
      </c>
      <c r="M124" t="s">
        <v>1027</v>
      </c>
      <c r="N124" t="s">
        <v>13842</v>
      </c>
    </row>
    <row r="125" spans="1:14">
      <c r="A125">
        <v>116</v>
      </c>
      <c r="B125" t="s">
        <v>1431</v>
      </c>
      <c r="C125" t="s">
        <v>14209</v>
      </c>
      <c r="D125" t="s">
        <v>13971</v>
      </c>
      <c r="E125" t="s">
        <v>13859</v>
      </c>
      <c r="F125" t="s">
        <v>13972</v>
      </c>
      <c r="G125">
        <v>270</v>
      </c>
      <c r="H125">
        <v>254</v>
      </c>
      <c r="I125" t="s">
        <v>14210</v>
      </c>
      <c r="J125" t="s">
        <v>14048</v>
      </c>
      <c r="M125" t="s">
        <v>1431</v>
      </c>
      <c r="N125" t="s">
        <v>13842</v>
      </c>
    </row>
    <row r="126" spans="1:14">
      <c r="A126">
        <v>117</v>
      </c>
      <c r="B126" t="s">
        <v>1436</v>
      </c>
      <c r="C126" t="s">
        <v>14211</v>
      </c>
      <c r="D126" t="s">
        <v>13971</v>
      </c>
      <c r="E126" t="s">
        <v>13859</v>
      </c>
      <c r="F126" t="s">
        <v>13972</v>
      </c>
      <c r="G126">
        <v>271</v>
      </c>
      <c r="H126">
        <v>256</v>
      </c>
      <c r="I126" t="s">
        <v>14212</v>
      </c>
      <c r="J126" t="s">
        <v>14048</v>
      </c>
      <c r="M126" t="s">
        <v>1436</v>
      </c>
      <c r="N126" t="s">
        <v>13842</v>
      </c>
    </row>
    <row r="127" spans="1:14">
      <c r="A127">
        <v>118</v>
      </c>
      <c r="B127" t="s">
        <v>14213</v>
      </c>
      <c r="C127" t="s">
        <v>14214</v>
      </c>
      <c r="D127" t="s">
        <v>14215</v>
      </c>
      <c r="E127" t="s">
        <v>13847</v>
      </c>
      <c r="F127" t="s">
        <v>14216</v>
      </c>
      <c r="G127">
        <v>434</v>
      </c>
      <c r="H127" t="s">
        <v>14217</v>
      </c>
      <c r="I127" t="s">
        <v>14048</v>
      </c>
      <c r="M127" t="s">
        <v>14213</v>
      </c>
      <c r="N127" t="s">
        <v>13842</v>
      </c>
    </row>
    <row r="128" spans="1:14">
      <c r="A128">
        <v>119</v>
      </c>
      <c r="B128" t="s">
        <v>14218</v>
      </c>
      <c r="C128" t="s">
        <v>14219</v>
      </c>
      <c r="D128" t="s">
        <v>13847</v>
      </c>
      <c r="E128" t="s">
        <v>14220</v>
      </c>
      <c r="F128">
        <v>247</v>
      </c>
      <c r="G128">
        <v>231</v>
      </c>
      <c r="H128" t="s">
        <v>14115</v>
      </c>
      <c r="I128" t="s">
        <v>13794</v>
      </c>
      <c r="M128" t="s">
        <v>14218</v>
      </c>
      <c r="N128" t="s">
        <v>13842</v>
      </c>
    </row>
    <row r="129" spans="1:14">
      <c r="A129">
        <v>120</v>
      </c>
      <c r="B129" t="s">
        <v>1089</v>
      </c>
      <c r="C129" t="s">
        <v>14221</v>
      </c>
      <c r="D129" t="s">
        <v>13877</v>
      </c>
      <c r="E129" t="s">
        <v>14222</v>
      </c>
      <c r="F129" t="s">
        <v>14223</v>
      </c>
      <c r="G129" t="s">
        <v>13847</v>
      </c>
      <c r="H129" t="s">
        <v>14081</v>
      </c>
      <c r="I129">
        <v>529</v>
      </c>
      <c r="J129">
        <v>511</v>
      </c>
      <c r="K129" t="s">
        <v>14224</v>
      </c>
      <c r="L129" t="s">
        <v>13898</v>
      </c>
      <c r="M129" t="s">
        <v>1089</v>
      </c>
      <c r="N129" t="s">
        <v>13842</v>
      </c>
    </row>
    <row r="130" spans="1:14">
      <c r="A130">
        <v>121</v>
      </c>
      <c r="B130" t="s">
        <v>1493</v>
      </c>
      <c r="C130" t="s">
        <v>14225</v>
      </c>
      <c r="D130" t="s">
        <v>14226</v>
      </c>
      <c r="E130" t="s">
        <v>13915</v>
      </c>
      <c r="F130" t="s">
        <v>13847</v>
      </c>
      <c r="G130" t="s">
        <v>14003</v>
      </c>
      <c r="H130">
        <v>459</v>
      </c>
      <c r="I130">
        <v>437</v>
      </c>
      <c r="M130" t="s">
        <v>1493</v>
      </c>
      <c r="N130" t="s">
        <v>14004</v>
      </c>
    </row>
    <row r="131" spans="1:14">
      <c r="A131">
        <v>122</v>
      </c>
      <c r="B131" t="s">
        <v>14227</v>
      </c>
      <c r="C131" t="s">
        <v>14228</v>
      </c>
      <c r="D131" t="s">
        <v>13971</v>
      </c>
      <c r="E131" t="s">
        <v>13791</v>
      </c>
      <c r="F131" t="s">
        <v>14229</v>
      </c>
      <c r="G131">
        <v>265</v>
      </c>
      <c r="H131">
        <v>249</v>
      </c>
      <c r="I131" t="s">
        <v>14230</v>
      </c>
      <c r="J131" t="s">
        <v>14048</v>
      </c>
      <c r="M131" t="s">
        <v>14227</v>
      </c>
      <c r="N131" t="s">
        <v>13842</v>
      </c>
    </row>
    <row r="132" spans="1:14">
      <c r="A132">
        <v>123</v>
      </c>
      <c r="B132" t="s">
        <v>987</v>
      </c>
      <c r="C132" t="s">
        <v>14231</v>
      </c>
      <c r="D132" t="s">
        <v>13859</v>
      </c>
      <c r="E132" t="s">
        <v>14232</v>
      </c>
      <c r="F132">
        <v>267</v>
      </c>
      <c r="G132">
        <v>251</v>
      </c>
      <c r="H132" t="s">
        <v>14233</v>
      </c>
      <c r="I132" t="s">
        <v>14234</v>
      </c>
      <c r="M132" t="s">
        <v>987</v>
      </c>
      <c r="N132" t="s">
        <v>13842</v>
      </c>
    </row>
    <row r="133" spans="1:14">
      <c r="A133">
        <v>124</v>
      </c>
      <c r="B133" t="s">
        <v>14235</v>
      </c>
      <c r="C133" t="s">
        <v>14236</v>
      </c>
      <c r="D133" t="s">
        <v>14237</v>
      </c>
      <c r="E133" t="s">
        <v>13859</v>
      </c>
      <c r="F133" t="s">
        <v>14238</v>
      </c>
      <c r="G133">
        <v>611</v>
      </c>
      <c r="H133">
        <v>591</v>
      </c>
      <c r="I133" t="s">
        <v>14239</v>
      </c>
      <c r="J133" t="s">
        <v>13794</v>
      </c>
      <c r="M133" t="s">
        <v>14235</v>
      </c>
      <c r="N133" t="s">
        <v>13842</v>
      </c>
    </row>
    <row r="134" spans="1:14">
      <c r="A134">
        <v>125</v>
      </c>
      <c r="B134" t="s">
        <v>1171</v>
      </c>
      <c r="C134" t="s">
        <v>14240</v>
      </c>
      <c r="D134" t="s">
        <v>14241</v>
      </c>
      <c r="E134" t="s">
        <v>14151</v>
      </c>
      <c r="F134" t="s">
        <v>13915</v>
      </c>
      <c r="G134" t="s">
        <v>13871</v>
      </c>
      <c r="H134" t="s">
        <v>14140</v>
      </c>
      <c r="I134">
        <v>343</v>
      </c>
      <c r="J134">
        <v>325</v>
      </c>
      <c r="M134" t="s">
        <v>1171</v>
      </c>
      <c r="N134" t="s">
        <v>13917</v>
      </c>
    </row>
    <row r="135" spans="1:14">
      <c r="A135">
        <v>126</v>
      </c>
      <c r="B135" t="s">
        <v>14242</v>
      </c>
      <c r="C135" t="s">
        <v>14243</v>
      </c>
      <c r="D135" t="s">
        <v>13791</v>
      </c>
      <c r="E135" t="s">
        <v>14147</v>
      </c>
      <c r="F135">
        <v>513</v>
      </c>
      <c r="G135">
        <v>493</v>
      </c>
      <c r="H135" t="s">
        <v>14244</v>
      </c>
      <c r="I135" t="s">
        <v>13969</v>
      </c>
      <c r="M135" t="s">
        <v>14242</v>
      </c>
      <c r="N135" t="s">
        <v>14084</v>
      </c>
    </row>
    <row r="136" spans="1:14">
      <c r="B136" t="s">
        <v>13804</v>
      </c>
      <c r="C136" t="s">
        <v>14245</v>
      </c>
      <c r="D136" t="s">
        <v>13969</v>
      </c>
    </row>
    <row r="137" spans="1:14">
      <c r="A137">
        <v>127</v>
      </c>
      <c r="B137" t="s">
        <v>1434</v>
      </c>
      <c r="C137" t="s">
        <v>14246</v>
      </c>
      <c r="D137" t="s">
        <v>13947</v>
      </c>
      <c r="E137" t="s">
        <v>13859</v>
      </c>
      <c r="F137" t="s">
        <v>13972</v>
      </c>
      <c r="G137">
        <v>319</v>
      </c>
      <c r="H137">
        <v>297</v>
      </c>
      <c r="I137" t="s">
        <v>14247</v>
      </c>
      <c r="J137" t="s">
        <v>14248</v>
      </c>
      <c r="M137" t="s">
        <v>1434</v>
      </c>
      <c r="N137" t="s">
        <v>13842</v>
      </c>
    </row>
    <row r="138" spans="1:14">
      <c r="A138">
        <v>128</v>
      </c>
      <c r="B138" t="s">
        <v>14249</v>
      </c>
      <c r="C138" t="s">
        <v>14250</v>
      </c>
      <c r="D138" t="s">
        <v>14251</v>
      </c>
      <c r="E138" t="s">
        <v>14252</v>
      </c>
      <c r="F138" t="s">
        <v>14253</v>
      </c>
      <c r="G138" t="s">
        <v>13871</v>
      </c>
      <c r="H138" t="s">
        <v>14194</v>
      </c>
      <c r="I138">
        <v>322</v>
      </c>
      <c r="J138">
        <v>304</v>
      </c>
      <c r="M138" t="s">
        <v>14249</v>
      </c>
      <c r="N138" t="s">
        <v>13917</v>
      </c>
    </row>
    <row r="139" spans="1:14">
      <c r="A139">
        <v>129</v>
      </c>
      <c r="B139" t="s">
        <v>14254</v>
      </c>
      <c r="C139" t="s">
        <v>14255</v>
      </c>
      <c r="D139" t="s">
        <v>13804</v>
      </c>
      <c r="E139" t="s">
        <v>13940</v>
      </c>
      <c r="F139" t="s">
        <v>13847</v>
      </c>
      <c r="G139" t="s">
        <v>14256</v>
      </c>
      <c r="H139">
        <v>252</v>
      </c>
      <c r="I139">
        <v>228</v>
      </c>
      <c r="J139" t="s">
        <v>14257</v>
      </c>
      <c r="K139" t="s">
        <v>13794</v>
      </c>
      <c r="M139" t="s">
        <v>14254</v>
      </c>
      <c r="N139" t="s">
        <v>13842</v>
      </c>
    </row>
    <row r="140" spans="1:14">
      <c r="A140">
        <v>130</v>
      </c>
      <c r="B140" t="s">
        <v>1175</v>
      </c>
      <c r="C140" t="s">
        <v>14258</v>
      </c>
      <c r="D140" t="s">
        <v>14399</v>
      </c>
      <c r="E140" t="s">
        <v>13808</v>
      </c>
      <c r="F140" t="s">
        <v>13871</v>
      </c>
      <c r="G140" t="s">
        <v>14194</v>
      </c>
      <c r="H140">
        <v>352</v>
      </c>
      <c r="M140" t="s">
        <v>1175</v>
      </c>
      <c r="N140" t="s">
        <v>14090</v>
      </c>
    </row>
    <row r="141" spans="1:14">
      <c r="A141">
        <v>131</v>
      </c>
      <c r="B141" t="s">
        <v>1140</v>
      </c>
      <c r="C141" t="s">
        <v>14259</v>
      </c>
      <c r="D141" t="s">
        <v>13791</v>
      </c>
      <c r="E141" t="s">
        <v>14147</v>
      </c>
      <c r="F141">
        <v>288</v>
      </c>
      <c r="G141">
        <v>264</v>
      </c>
      <c r="H141" t="s">
        <v>14260</v>
      </c>
      <c r="I141" t="s">
        <v>13969</v>
      </c>
      <c r="M141" t="s">
        <v>1140</v>
      </c>
      <c r="N141" t="s">
        <v>13842</v>
      </c>
    </row>
    <row r="142" spans="1:14">
      <c r="A142">
        <v>132</v>
      </c>
      <c r="B142" t="s">
        <v>1453</v>
      </c>
      <c r="C142" t="s">
        <v>14261</v>
      </c>
      <c r="D142" t="s">
        <v>14021</v>
      </c>
      <c r="E142" t="s">
        <v>13791</v>
      </c>
      <c r="F142" t="s">
        <v>14262</v>
      </c>
      <c r="G142">
        <v>334</v>
      </c>
      <c r="H142">
        <v>306</v>
      </c>
      <c r="I142" t="s">
        <v>14263</v>
      </c>
      <c r="J142" t="s">
        <v>14103</v>
      </c>
      <c r="M142" t="s">
        <v>1453</v>
      </c>
      <c r="N142" t="s">
        <v>13842</v>
      </c>
    </row>
    <row r="143" spans="1:14">
      <c r="A143">
        <v>133</v>
      </c>
      <c r="B143" t="s">
        <v>1048</v>
      </c>
      <c r="C143" t="s">
        <v>14264</v>
      </c>
      <c r="D143" t="s">
        <v>13808</v>
      </c>
      <c r="E143" t="s">
        <v>13791</v>
      </c>
      <c r="F143" t="s">
        <v>14265</v>
      </c>
      <c r="G143">
        <v>258</v>
      </c>
      <c r="H143" t="s">
        <v>14266</v>
      </c>
      <c r="I143" t="s">
        <v>13969</v>
      </c>
      <c r="M143" t="s">
        <v>1048</v>
      </c>
      <c r="N143" t="s">
        <v>13842</v>
      </c>
    </row>
    <row r="144" spans="1:14">
      <c r="A144">
        <v>134</v>
      </c>
      <c r="B144" t="s">
        <v>1117</v>
      </c>
      <c r="C144" t="s">
        <v>14267</v>
      </c>
      <c r="D144" t="s">
        <v>14268</v>
      </c>
      <c r="E144" t="s">
        <v>14269</v>
      </c>
      <c r="F144" t="s">
        <v>13871</v>
      </c>
      <c r="G144" t="s">
        <v>14270</v>
      </c>
      <c r="H144">
        <v>270</v>
      </c>
      <c r="I144">
        <v>240</v>
      </c>
      <c r="J144" t="s">
        <v>14271</v>
      </c>
      <c r="K144" t="s">
        <v>14103</v>
      </c>
      <c r="M144" t="s">
        <v>1117</v>
      </c>
      <c r="N144" t="s">
        <v>13842</v>
      </c>
    </row>
    <row r="145" spans="1:14">
      <c r="A145">
        <v>135</v>
      </c>
      <c r="B145" t="s">
        <v>1199</v>
      </c>
      <c r="C145" t="s">
        <v>14272</v>
      </c>
      <c r="D145" t="s">
        <v>13971</v>
      </c>
      <c r="E145" t="s">
        <v>13791</v>
      </c>
      <c r="F145" t="s">
        <v>14273</v>
      </c>
      <c r="G145">
        <v>267</v>
      </c>
      <c r="H145">
        <v>251</v>
      </c>
      <c r="I145" t="s">
        <v>14274</v>
      </c>
      <c r="J145" t="s">
        <v>13974</v>
      </c>
      <c r="M145" t="s">
        <v>1199</v>
      </c>
      <c r="N145" t="s">
        <v>13842</v>
      </c>
    </row>
    <row r="146" spans="1:14">
      <c r="A146">
        <v>136</v>
      </c>
      <c r="B146" t="s">
        <v>1471</v>
      </c>
      <c r="C146" t="s">
        <v>14275</v>
      </c>
      <c r="D146" t="s">
        <v>13804</v>
      </c>
      <c r="E146" t="s">
        <v>13951</v>
      </c>
      <c r="F146" t="s">
        <v>14276</v>
      </c>
      <c r="G146" t="s">
        <v>13791</v>
      </c>
      <c r="H146" t="s">
        <v>14277</v>
      </c>
      <c r="I146">
        <v>253</v>
      </c>
      <c r="J146">
        <v>234</v>
      </c>
      <c r="K146" t="s">
        <v>14278</v>
      </c>
      <c r="L146" t="s">
        <v>13794</v>
      </c>
      <c r="M146" t="s">
        <v>1471</v>
      </c>
      <c r="N146" t="s">
        <v>13842</v>
      </c>
    </row>
    <row r="147" spans="1:14">
      <c r="A147">
        <v>137</v>
      </c>
      <c r="B147" t="s">
        <v>14487</v>
      </c>
      <c r="C147" t="s">
        <v>14279</v>
      </c>
      <c r="D147" t="s">
        <v>13871</v>
      </c>
      <c r="E147" t="s">
        <v>14196</v>
      </c>
      <c r="F147">
        <v>266</v>
      </c>
      <c r="G147">
        <v>250</v>
      </c>
      <c r="H147" t="s">
        <v>14280</v>
      </c>
      <c r="I147" t="s">
        <v>13979</v>
      </c>
      <c r="M147" t="s">
        <v>14487</v>
      </c>
      <c r="N147" t="s">
        <v>13842</v>
      </c>
    </row>
    <row r="148" spans="1:14">
      <c r="A148">
        <v>138</v>
      </c>
      <c r="B148" t="s">
        <v>1132</v>
      </c>
      <c r="C148" t="s">
        <v>14281</v>
      </c>
      <c r="D148" t="s">
        <v>13940</v>
      </c>
      <c r="E148" t="s">
        <v>13871</v>
      </c>
      <c r="F148" t="s">
        <v>14130</v>
      </c>
      <c r="G148">
        <v>248</v>
      </c>
      <c r="H148">
        <v>231</v>
      </c>
      <c r="I148" t="s">
        <v>14282</v>
      </c>
      <c r="J148" t="s">
        <v>13794</v>
      </c>
      <c r="M148" t="s">
        <v>1132</v>
      </c>
      <c r="N148" t="s">
        <v>13842</v>
      </c>
    </row>
    <row r="149" spans="1:14">
      <c r="A149">
        <v>139</v>
      </c>
      <c r="B149" t="s">
        <v>14488</v>
      </c>
      <c r="C149" t="s">
        <v>14283</v>
      </c>
      <c r="D149" t="s">
        <v>14143</v>
      </c>
      <c r="E149" t="s">
        <v>13847</v>
      </c>
      <c r="F149" t="s">
        <v>13999</v>
      </c>
      <c r="G149">
        <v>262</v>
      </c>
      <c r="H149">
        <v>244</v>
      </c>
      <c r="I149" t="s">
        <v>14284</v>
      </c>
      <c r="J149" t="s">
        <v>13794</v>
      </c>
      <c r="M149" t="s">
        <v>14488</v>
      </c>
      <c r="N149" t="s">
        <v>13842</v>
      </c>
    </row>
    <row r="150" spans="1:14">
      <c r="A150">
        <v>140</v>
      </c>
      <c r="B150" t="s">
        <v>1041</v>
      </c>
      <c r="C150" t="s">
        <v>14285</v>
      </c>
      <c r="D150" t="s">
        <v>13832</v>
      </c>
      <c r="E150" t="s">
        <v>13871</v>
      </c>
      <c r="F150" t="s">
        <v>14167</v>
      </c>
      <c r="G150">
        <v>271</v>
      </c>
      <c r="H150">
        <v>254</v>
      </c>
      <c r="I150" t="s">
        <v>14286</v>
      </c>
      <c r="J150" t="s">
        <v>14287</v>
      </c>
      <c r="M150" t="s">
        <v>1041</v>
      </c>
      <c r="N150" t="s">
        <v>13842</v>
      </c>
    </row>
    <row r="151" spans="1:14">
      <c r="A151">
        <v>141</v>
      </c>
      <c r="B151" t="s">
        <v>1403</v>
      </c>
      <c r="C151" t="s">
        <v>14288</v>
      </c>
      <c r="D151" t="s">
        <v>13791</v>
      </c>
      <c r="E151" t="s">
        <v>14147</v>
      </c>
      <c r="F151">
        <v>273</v>
      </c>
      <c r="G151">
        <v>256</v>
      </c>
      <c r="H151" t="s">
        <v>14289</v>
      </c>
      <c r="I151" t="s">
        <v>13969</v>
      </c>
      <c r="M151" t="s">
        <v>1403</v>
      </c>
      <c r="N151" t="s">
        <v>13842</v>
      </c>
    </row>
    <row r="152" spans="1:14">
      <c r="A152">
        <v>142</v>
      </c>
      <c r="B152" t="s">
        <v>1014</v>
      </c>
      <c r="C152" t="s">
        <v>14290</v>
      </c>
      <c r="D152" t="s">
        <v>14291</v>
      </c>
      <c r="E152" t="s">
        <v>14292</v>
      </c>
      <c r="F152" t="s">
        <v>14293</v>
      </c>
      <c r="G152" t="s">
        <v>13847</v>
      </c>
      <c r="H152" t="s">
        <v>14294</v>
      </c>
      <c r="I152">
        <v>655</v>
      </c>
      <c r="J152">
        <v>631</v>
      </c>
      <c r="M152" t="s">
        <v>1014</v>
      </c>
      <c r="N152" t="s">
        <v>14295</v>
      </c>
    </row>
    <row r="153" spans="1:14">
      <c r="A153">
        <v>143</v>
      </c>
      <c r="B153" t="s">
        <v>14296</v>
      </c>
      <c r="C153" t="s">
        <v>14297</v>
      </c>
      <c r="D153" t="s">
        <v>13971</v>
      </c>
      <c r="E153" t="s">
        <v>13791</v>
      </c>
      <c r="F153" t="s">
        <v>14229</v>
      </c>
      <c r="G153">
        <v>252</v>
      </c>
      <c r="H153">
        <v>236</v>
      </c>
      <c r="I153" t="s">
        <v>14298</v>
      </c>
      <c r="J153" t="s">
        <v>14048</v>
      </c>
      <c r="M153" t="s">
        <v>14296</v>
      </c>
      <c r="N153" t="s">
        <v>13842</v>
      </c>
    </row>
    <row r="154" spans="1:14">
      <c r="A154">
        <v>144</v>
      </c>
      <c r="B154" t="s">
        <v>14486</v>
      </c>
      <c r="C154" t="s">
        <v>14299</v>
      </c>
      <c r="D154" t="s">
        <v>13877</v>
      </c>
      <c r="E154" t="s">
        <v>13947</v>
      </c>
      <c r="F154" t="s">
        <v>14300</v>
      </c>
      <c r="G154" t="s">
        <v>13791</v>
      </c>
      <c r="H154" t="s">
        <v>14301</v>
      </c>
      <c r="I154">
        <v>800</v>
      </c>
      <c r="J154">
        <v>778</v>
      </c>
      <c r="M154" t="s">
        <v>14486</v>
      </c>
      <c r="N154" t="s">
        <v>14090</v>
      </c>
    </row>
    <row r="155" spans="1:14">
      <c r="A155">
        <v>145</v>
      </c>
      <c r="B155" t="s">
        <v>991</v>
      </c>
      <c r="C155" t="s">
        <v>14302</v>
      </c>
      <c r="D155" t="s">
        <v>14303</v>
      </c>
      <c r="E155" t="s">
        <v>13971</v>
      </c>
      <c r="F155" t="s">
        <v>13859</v>
      </c>
      <c r="G155" t="s">
        <v>13972</v>
      </c>
      <c r="H155">
        <v>262</v>
      </c>
      <c r="I155">
        <v>245</v>
      </c>
      <c r="J155" t="s">
        <v>14304</v>
      </c>
      <c r="K155" t="s">
        <v>14305</v>
      </c>
      <c r="M155" t="s">
        <v>991</v>
      </c>
      <c r="N155" t="s">
        <v>13842</v>
      </c>
    </row>
    <row r="156" spans="1:14">
      <c r="A156">
        <v>146</v>
      </c>
      <c r="B156" t="s">
        <v>14306</v>
      </c>
      <c r="C156" t="s">
        <v>14307</v>
      </c>
      <c r="D156" t="s">
        <v>14308</v>
      </c>
      <c r="E156" t="s">
        <v>14189</v>
      </c>
      <c r="F156" t="s">
        <v>13791</v>
      </c>
      <c r="G156" t="s">
        <v>14147</v>
      </c>
      <c r="H156">
        <v>542</v>
      </c>
      <c r="I156">
        <v>518</v>
      </c>
      <c r="M156" t="s">
        <v>14306</v>
      </c>
      <c r="N156" t="s">
        <v>14090</v>
      </c>
    </row>
    <row r="157" spans="1:14">
      <c r="A157">
        <v>147</v>
      </c>
      <c r="B157" t="s">
        <v>1120</v>
      </c>
      <c r="C157" t="s">
        <v>14309</v>
      </c>
      <c r="D157" t="s">
        <v>13832</v>
      </c>
      <c r="E157" t="s">
        <v>14269</v>
      </c>
      <c r="F157" t="s">
        <v>13871</v>
      </c>
      <c r="G157" t="s">
        <v>14270</v>
      </c>
      <c r="H157">
        <v>273</v>
      </c>
      <c r="I157">
        <v>243</v>
      </c>
      <c r="J157" t="s">
        <v>14310</v>
      </c>
      <c r="K157" t="s">
        <v>14103</v>
      </c>
      <c r="M157" t="s">
        <v>1120</v>
      </c>
      <c r="N157" t="s">
        <v>13842</v>
      </c>
    </row>
    <row r="158" spans="1:14">
      <c r="A158">
        <v>148</v>
      </c>
      <c r="B158" t="s">
        <v>14311</v>
      </c>
      <c r="C158" t="s">
        <v>14312</v>
      </c>
      <c r="D158" t="s">
        <v>14313</v>
      </c>
      <c r="E158" t="s">
        <v>14314</v>
      </c>
      <c r="F158" t="s">
        <v>13859</v>
      </c>
      <c r="G158" t="s">
        <v>14171</v>
      </c>
      <c r="H158">
        <v>580</v>
      </c>
      <c r="I158" t="s">
        <v>14315</v>
      </c>
      <c r="J158" t="s">
        <v>13794</v>
      </c>
      <c r="M158" t="s">
        <v>14311</v>
      </c>
      <c r="N158" t="s">
        <v>13842</v>
      </c>
    </row>
    <row r="159" spans="1:14">
      <c r="A159">
        <v>149</v>
      </c>
      <c r="B159" t="s">
        <v>1138</v>
      </c>
      <c r="C159" t="s">
        <v>14316</v>
      </c>
      <c r="D159" t="s">
        <v>13867</v>
      </c>
      <c r="E159" t="s">
        <v>13791</v>
      </c>
      <c r="F159" t="s">
        <v>14265</v>
      </c>
      <c r="G159">
        <v>214</v>
      </c>
      <c r="H159" t="s">
        <v>13840</v>
      </c>
      <c r="I159" t="s">
        <v>13969</v>
      </c>
      <c r="M159" t="s">
        <v>1138</v>
      </c>
      <c r="N159" t="s">
        <v>13842</v>
      </c>
    </row>
    <row r="160" spans="1:14">
      <c r="A160">
        <v>150</v>
      </c>
      <c r="B160" t="s">
        <v>14489</v>
      </c>
      <c r="C160" t="s">
        <v>14317</v>
      </c>
      <c r="D160" t="s">
        <v>13947</v>
      </c>
      <c r="E160" t="s">
        <v>13791</v>
      </c>
      <c r="F160" t="s">
        <v>14229</v>
      </c>
      <c r="G160">
        <v>272</v>
      </c>
      <c r="H160">
        <v>255</v>
      </c>
      <c r="I160" t="s">
        <v>14160</v>
      </c>
      <c r="J160" t="s">
        <v>14318</v>
      </c>
      <c r="M160" t="s">
        <v>14489</v>
      </c>
      <c r="N160" t="s">
        <v>13842</v>
      </c>
    </row>
    <row r="161" spans="1:14">
      <c r="A161">
        <v>151</v>
      </c>
      <c r="B161" t="s">
        <v>1157</v>
      </c>
      <c r="C161" t="s">
        <v>14319</v>
      </c>
      <c r="D161" t="s">
        <v>13832</v>
      </c>
      <c r="E161" t="s">
        <v>13859</v>
      </c>
      <c r="F161" t="s">
        <v>14490</v>
      </c>
      <c r="G161">
        <v>264</v>
      </c>
      <c r="H161">
        <v>247</v>
      </c>
      <c r="I161" t="s">
        <v>14320</v>
      </c>
      <c r="J161" t="s">
        <v>14321</v>
      </c>
      <c r="M161" t="s">
        <v>1157</v>
      </c>
      <c r="N161" t="s">
        <v>13842</v>
      </c>
    </row>
    <row r="162" spans="1:14">
      <c r="A162">
        <v>152</v>
      </c>
      <c r="B162" t="s">
        <v>1155</v>
      </c>
      <c r="C162" t="s">
        <v>14322</v>
      </c>
      <c r="D162" t="s">
        <v>13832</v>
      </c>
      <c r="E162" t="s">
        <v>13859</v>
      </c>
      <c r="F162" t="s">
        <v>14490</v>
      </c>
      <c r="G162">
        <v>268</v>
      </c>
      <c r="H162">
        <v>251</v>
      </c>
      <c r="I162" t="s">
        <v>14323</v>
      </c>
      <c r="J162" t="s">
        <v>14103</v>
      </c>
      <c r="M162" t="s">
        <v>1155</v>
      </c>
      <c r="N162" t="s">
        <v>13842</v>
      </c>
    </row>
    <row r="163" spans="1:14">
      <c r="A163">
        <v>153</v>
      </c>
      <c r="B163" t="s">
        <v>1442</v>
      </c>
      <c r="C163" t="s">
        <v>14324</v>
      </c>
      <c r="D163" t="s">
        <v>13859</v>
      </c>
      <c r="E163" t="s">
        <v>13972</v>
      </c>
      <c r="F163">
        <v>259</v>
      </c>
      <c r="G163">
        <v>242</v>
      </c>
      <c r="H163" t="s">
        <v>14325</v>
      </c>
      <c r="I163" t="s">
        <v>14305</v>
      </c>
      <c r="M163" t="s">
        <v>1442</v>
      </c>
      <c r="N163" t="s">
        <v>13842</v>
      </c>
    </row>
    <row r="164" spans="1:14">
      <c r="A164">
        <v>154</v>
      </c>
      <c r="B164" t="s">
        <v>1356</v>
      </c>
      <c r="C164" t="s">
        <v>14326</v>
      </c>
      <c r="D164" t="s">
        <v>13791</v>
      </c>
      <c r="E164" t="s">
        <v>14491</v>
      </c>
      <c r="F164">
        <v>267</v>
      </c>
      <c r="G164">
        <v>249</v>
      </c>
      <c r="H164" t="s">
        <v>14327</v>
      </c>
      <c r="I164" t="s">
        <v>13969</v>
      </c>
      <c r="M164" t="s">
        <v>1356</v>
      </c>
      <c r="N164" t="s">
        <v>13842</v>
      </c>
    </row>
    <row r="165" spans="1:14">
      <c r="A165">
        <v>155</v>
      </c>
      <c r="B165" t="s">
        <v>985</v>
      </c>
      <c r="C165" t="s">
        <v>14328</v>
      </c>
      <c r="D165" t="s">
        <v>14329</v>
      </c>
      <c r="E165" t="s">
        <v>13791</v>
      </c>
      <c r="F165" t="s">
        <v>14492</v>
      </c>
      <c r="G165">
        <v>268</v>
      </c>
      <c r="H165">
        <v>241</v>
      </c>
      <c r="I165" t="s">
        <v>14330</v>
      </c>
      <c r="J165" t="s">
        <v>13794</v>
      </c>
      <c r="M165" t="s">
        <v>985</v>
      </c>
      <c r="N165" t="s">
        <v>13842</v>
      </c>
    </row>
    <row r="166" spans="1:14">
      <c r="A166">
        <v>156</v>
      </c>
      <c r="B166" t="s">
        <v>1173</v>
      </c>
      <c r="C166" t="s">
        <v>14331</v>
      </c>
      <c r="D166" t="s">
        <v>14332</v>
      </c>
      <c r="E166" t="s">
        <v>14040</v>
      </c>
      <c r="F166" t="s">
        <v>14333</v>
      </c>
      <c r="G166" t="s">
        <v>13871</v>
      </c>
      <c r="H166" t="s">
        <v>14493</v>
      </c>
      <c r="I166">
        <v>339</v>
      </c>
      <c r="M166" t="s">
        <v>1173</v>
      </c>
      <c r="N166" t="s">
        <v>14090</v>
      </c>
    </row>
    <row r="167" spans="1:14">
      <c r="A167">
        <v>157</v>
      </c>
      <c r="B167" t="s">
        <v>14334</v>
      </c>
      <c r="C167" t="s">
        <v>14335</v>
      </c>
      <c r="D167" t="s">
        <v>14336</v>
      </c>
      <c r="E167" t="s">
        <v>14134</v>
      </c>
      <c r="F167" t="s">
        <v>14337</v>
      </c>
      <c r="G167" t="s">
        <v>13871</v>
      </c>
      <c r="H167" t="s">
        <v>14494</v>
      </c>
      <c r="I167">
        <v>294</v>
      </c>
      <c r="J167">
        <v>277</v>
      </c>
      <c r="M167" t="s">
        <v>14334</v>
      </c>
      <c r="N167" t="s">
        <v>14090</v>
      </c>
    </row>
    <row r="168" spans="1:14">
      <c r="A168">
        <v>158</v>
      </c>
      <c r="B168" t="s">
        <v>1086</v>
      </c>
      <c r="C168" t="s">
        <v>14338</v>
      </c>
      <c r="E168" t="s">
        <v>13832</v>
      </c>
      <c r="F168" t="s">
        <v>13800</v>
      </c>
      <c r="G168" t="s">
        <v>14495</v>
      </c>
      <c r="H168">
        <v>227</v>
      </c>
      <c r="I168">
        <v>203</v>
      </c>
      <c r="M168" t="s">
        <v>1086</v>
      </c>
      <c r="N168" t="s">
        <v>14090</v>
      </c>
    </row>
    <row r="169" spans="1:14">
      <c r="A169">
        <v>159</v>
      </c>
      <c r="B169" t="s">
        <v>1351</v>
      </c>
      <c r="C169" t="s">
        <v>14339</v>
      </c>
      <c r="D169" t="s">
        <v>14340</v>
      </c>
      <c r="E169" t="s">
        <v>13982</v>
      </c>
      <c r="F169" t="s">
        <v>13847</v>
      </c>
      <c r="G169" t="s">
        <v>14496</v>
      </c>
      <c r="H169">
        <v>249</v>
      </c>
      <c r="I169">
        <v>229</v>
      </c>
      <c r="J169" t="s">
        <v>14341</v>
      </c>
      <c r="K169" t="s">
        <v>13794</v>
      </c>
      <c r="M169" t="s">
        <v>1351</v>
      </c>
      <c r="N169" t="s">
        <v>13842</v>
      </c>
    </row>
    <row r="170" spans="1:14">
      <c r="A170">
        <v>160</v>
      </c>
      <c r="B170" t="s">
        <v>14342</v>
      </c>
      <c r="C170" t="s">
        <v>14343</v>
      </c>
      <c r="D170" t="s">
        <v>14118</v>
      </c>
      <c r="E170" t="s">
        <v>13800</v>
      </c>
      <c r="F170" t="s">
        <v>14497</v>
      </c>
      <c r="G170">
        <v>323</v>
      </c>
      <c r="H170" t="s">
        <v>14344</v>
      </c>
      <c r="I170" t="s">
        <v>13794</v>
      </c>
      <c r="M170" t="s">
        <v>14342</v>
      </c>
      <c r="N170" t="s">
        <v>13842</v>
      </c>
    </row>
    <row r="171" spans="1:14">
      <c r="A171">
        <v>161</v>
      </c>
      <c r="B171" t="s">
        <v>1526</v>
      </c>
      <c r="C171" t="s">
        <v>14345</v>
      </c>
      <c r="D171" t="s">
        <v>14346</v>
      </c>
      <c r="E171" t="s">
        <v>14347</v>
      </c>
      <c r="F171" t="s">
        <v>14348</v>
      </c>
      <c r="G171" t="s">
        <v>13800</v>
      </c>
      <c r="H171" t="s">
        <v>14498</v>
      </c>
      <c r="I171">
        <v>253</v>
      </c>
      <c r="J171">
        <v>234</v>
      </c>
      <c r="M171" t="s">
        <v>1526</v>
      </c>
      <c r="N171" t="s">
        <v>14090</v>
      </c>
    </row>
    <row r="172" spans="1:14">
      <c r="A172" t="s">
        <v>14349</v>
      </c>
      <c r="B172" t="s">
        <v>14350</v>
      </c>
      <c r="C172" t="s">
        <v>14351</v>
      </c>
      <c r="E172" t="s">
        <v>13808</v>
      </c>
      <c r="F172" t="s">
        <v>13871</v>
      </c>
      <c r="G172" t="s">
        <v>14194</v>
      </c>
      <c r="H172">
        <v>272</v>
      </c>
      <c r="M172" t="s">
        <v>14350</v>
      </c>
      <c r="N172" t="s">
        <v>14090</v>
      </c>
    </row>
    <row r="173" spans="1:14">
      <c r="A173">
        <v>163</v>
      </c>
      <c r="B173" t="s">
        <v>1125</v>
      </c>
      <c r="C173" t="s">
        <v>14352</v>
      </c>
      <c r="D173" t="s">
        <v>13914</v>
      </c>
      <c r="E173" t="s">
        <v>13871</v>
      </c>
      <c r="F173" t="s">
        <v>14499</v>
      </c>
      <c r="G173">
        <v>255</v>
      </c>
      <c r="H173">
        <v>231</v>
      </c>
      <c r="I173" t="s">
        <v>14353</v>
      </c>
      <c r="J173" t="s">
        <v>14354</v>
      </c>
      <c r="M173" t="s">
        <v>1125</v>
      </c>
      <c r="N173" t="s">
        <v>13842</v>
      </c>
    </row>
    <row r="174" spans="1:14">
      <c r="A174">
        <v>164</v>
      </c>
      <c r="B174" t="s">
        <v>1365</v>
      </c>
      <c r="C174" t="s">
        <v>14355</v>
      </c>
      <c r="D174" t="s">
        <v>14356</v>
      </c>
      <c r="E174" t="s">
        <v>14357</v>
      </c>
      <c r="F174" t="s">
        <v>13871</v>
      </c>
      <c r="G174" t="s">
        <v>14500</v>
      </c>
      <c r="H174">
        <v>242</v>
      </c>
      <c r="I174">
        <v>224</v>
      </c>
      <c r="M174" t="s">
        <v>1365</v>
      </c>
      <c r="N174" t="s">
        <v>14090</v>
      </c>
    </row>
    <row r="175" spans="1:14">
      <c r="A175">
        <v>165</v>
      </c>
      <c r="B175" t="s">
        <v>1458</v>
      </c>
      <c r="C175" t="s">
        <v>14358</v>
      </c>
      <c r="D175" t="s">
        <v>14359</v>
      </c>
      <c r="E175" t="s">
        <v>13859</v>
      </c>
      <c r="F175" t="s">
        <v>14501</v>
      </c>
      <c r="G175">
        <v>262</v>
      </c>
      <c r="H175">
        <v>245</v>
      </c>
      <c r="I175" t="s">
        <v>14360</v>
      </c>
      <c r="J175" t="s">
        <v>14048</v>
      </c>
      <c r="M175" t="s">
        <v>1458</v>
      </c>
      <c r="N175" t="s">
        <v>13842</v>
      </c>
    </row>
    <row r="176" spans="1:14">
      <c r="A176">
        <v>166</v>
      </c>
      <c r="B176" t="s">
        <v>1517</v>
      </c>
      <c r="C176" t="s">
        <v>14361</v>
      </c>
      <c r="D176" t="s">
        <v>14203</v>
      </c>
      <c r="E176" t="s">
        <v>14362</v>
      </c>
      <c r="G176" t="s">
        <v>13871</v>
      </c>
      <c r="H176" t="s">
        <v>14502</v>
      </c>
      <c r="I176">
        <v>355</v>
      </c>
      <c r="J176">
        <v>334</v>
      </c>
      <c r="M176" t="s">
        <v>1517</v>
      </c>
      <c r="N176" t="s">
        <v>13917</v>
      </c>
    </row>
    <row r="177" spans="1:14">
      <c r="A177">
        <v>167</v>
      </c>
      <c r="B177" t="s">
        <v>998</v>
      </c>
      <c r="C177" t="s">
        <v>14363</v>
      </c>
      <c r="D177" t="s">
        <v>13824</v>
      </c>
      <c r="E177" t="s">
        <v>14080</v>
      </c>
      <c r="F177" t="s">
        <v>13859</v>
      </c>
      <c r="G177" t="s">
        <v>14364</v>
      </c>
      <c r="H177">
        <v>276</v>
      </c>
      <c r="I177">
        <v>255</v>
      </c>
      <c r="J177" t="s">
        <v>14365</v>
      </c>
      <c r="K177" t="s">
        <v>13794</v>
      </c>
      <c r="M177" t="s">
        <v>998</v>
      </c>
      <c r="N177" t="s">
        <v>13842</v>
      </c>
    </row>
    <row r="178" spans="1:14">
      <c r="A178">
        <v>168</v>
      </c>
      <c r="B178" t="s">
        <v>996</v>
      </c>
      <c r="C178" t="s">
        <v>14366</v>
      </c>
      <c r="D178" t="s">
        <v>13914</v>
      </c>
      <c r="E178" t="s">
        <v>14085</v>
      </c>
      <c r="F178" t="s">
        <v>13859</v>
      </c>
      <c r="G178" t="s">
        <v>14364</v>
      </c>
      <c r="H178">
        <v>275</v>
      </c>
      <c r="I178">
        <v>256</v>
      </c>
      <c r="J178" t="s">
        <v>14367</v>
      </c>
      <c r="K178" t="s">
        <v>13794</v>
      </c>
      <c r="M178" t="s">
        <v>996</v>
      </c>
      <c r="N178" t="s">
        <v>13842</v>
      </c>
    </row>
    <row r="179" spans="1:14">
      <c r="A179">
        <v>169</v>
      </c>
      <c r="B179" t="s">
        <v>14368</v>
      </c>
      <c r="C179" t="s">
        <v>14369</v>
      </c>
      <c r="D179" t="s">
        <v>14370</v>
      </c>
      <c r="E179" t="s">
        <v>14371</v>
      </c>
      <c r="G179" t="s">
        <v>13791</v>
      </c>
      <c r="H179" t="s">
        <v>14503</v>
      </c>
      <c r="I179">
        <v>568</v>
      </c>
      <c r="M179" t="s">
        <v>14368</v>
      </c>
      <c r="N179" t="s">
        <v>14090</v>
      </c>
    </row>
    <row r="180" spans="1:14">
      <c r="A180">
        <v>170</v>
      </c>
      <c r="B180" t="s">
        <v>1482</v>
      </c>
      <c r="C180" t="s">
        <v>14372</v>
      </c>
      <c r="D180" t="s">
        <v>13832</v>
      </c>
      <c r="E180" t="s">
        <v>14373</v>
      </c>
      <c r="F180" t="s">
        <v>13859</v>
      </c>
      <c r="G180" t="s">
        <v>14490</v>
      </c>
      <c r="H180">
        <v>259</v>
      </c>
      <c r="I180">
        <v>242</v>
      </c>
      <c r="J180" t="s">
        <v>14374</v>
      </c>
      <c r="K180" t="s">
        <v>14321</v>
      </c>
      <c r="M180" t="s">
        <v>1482</v>
      </c>
      <c r="N180" t="s">
        <v>13842</v>
      </c>
    </row>
    <row r="181" spans="1:14">
      <c r="A181">
        <v>171</v>
      </c>
      <c r="B181" t="s">
        <v>1450</v>
      </c>
      <c r="C181" t="s">
        <v>14375</v>
      </c>
      <c r="D181" t="s">
        <v>14359</v>
      </c>
      <c r="E181" t="s">
        <v>13859</v>
      </c>
      <c r="F181" t="s">
        <v>14501</v>
      </c>
      <c r="G181">
        <v>260</v>
      </c>
      <c r="H181">
        <v>243</v>
      </c>
      <c r="I181" t="s">
        <v>14376</v>
      </c>
      <c r="J181" t="s">
        <v>14377</v>
      </c>
      <c r="M181" t="s">
        <v>1450</v>
      </c>
      <c r="N181" t="s">
        <v>13842</v>
      </c>
    </row>
    <row r="182" spans="1:14">
      <c r="A182">
        <v>172</v>
      </c>
      <c r="B182" t="s">
        <v>13980</v>
      </c>
      <c r="C182" t="s">
        <v>14378</v>
      </c>
      <c r="D182" t="s">
        <v>13947</v>
      </c>
      <c r="E182" t="s">
        <v>13982</v>
      </c>
      <c r="F182" t="s">
        <v>13791</v>
      </c>
      <c r="G182" t="s">
        <v>14504</v>
      </c>
      <c r="H182">
        <v>290</v>
      </c>
      <c r="I182" t="s">
        <v>13984</v>
      </c>
      <c r="J182" t="s">
        <v>13985</v>
      </c>
      <c r="M182" t="s">
        <v>13980</v>
      </c>
      <c r="N182" t="s">
        <v>13842</v>
      </c>
    </row>
    <row r="183" spans="1:14">
      <c r="A183">
        <v>173</v>
      </c>
      <c r="B183" t="s">
        <v>1363</v>
      </c>
      <c r="C183" t="s">
        <v>14379</v>
      </c>
      <c r="D183" t="s">
        <v>14138</v>
      </c>
      <c r="E183" t="s">
        <v>14380</v>
      </c>
      <c r="F183" t="s">
        <v>14253</v>
      </c>
      <c r="G183" t="s">
        <v>13871</v>
      </c>
      <c r="H183" t="s">
        <v>14505</v>
      </c>
      <c r="I183">
        <v>251</v>
      </c>
      <c r="M183" t="s">
        <v>1363</v>
      </c>
      <c r="N183" t="s">
        <v>14090</v>
      </c>
    </row>
    <row r="184" spans="1:14">
      <c r="A184">
        <v>174</v>
      </c>
      <c r="B184" t="s">
        <v>1142</v>
      </c>
      <c r="C184" t="s">
        <v>14381</v>
      </c>
      <c r="D184" t="s">
        <v>13804</v>
      </c>
      <c r="E184" t="s">
        <v>13832</v>
      </c>
      <c r="F184" t="s">
        <v>13791</v>
      </c>
      <c r="G184" t="s">
        <v>14506</v>
      </c>
      <c r="H184">
        <v>213</v>
      </c>
      <c r="I184">
        <v>191</v>
      </c>
      <c r="M184" t="s">
        <v>1142</v>
      </c>
      <c r="N184" t="s">
        <v>14090</v>
      </c>
    </row>
    <row r="185" spans="1:14">
      <c r="A185">
        <v>175</v>
      </c>
      <c r="B185" t="s">
        <v>1093</v>
      </c>
      <c r="C185" t="s">
        <v>14382</v>
      </c>
      <c r="D185" t="s">
        <v>13877</v>
      </c>
      <c r="E185" t="s">
        <v>14383</v>
      </c>
      <c r="F185" t="s">
        <v>13791</v>
      </c>
      <c r="G185" t="s">
        <v>14507</v>
      </c>
      <c r="H185">
        <v>442</v>
      </c>
      <c r="I185" t="s">
        <v>14384</v>
      </c>
      <c r="J185" t="s">
        <v>13969</v>
      </c>
      <c r="M185" t="s">
        <v>1093</v>
      </c>
      <c r="N185" t="s">
        <v>13842</v>
      </c>
    </row>
    <row r="186" spans="1:14">
      <c r="A186">
        <v>176</v>
      </c>
      <c r="B186" t="s">
        <v>14385</v>
      </c>
      <c r="C186" t="s">
        <v>14386</v>
      </c>
      <c r="D186" t="s">
        <v>13877</v>
      </c>
      <c r="E186" t="s">
        <v>13870</v>
      </c>
      <c r="F186" t="s">
        <v>13859</v>
      </c>
      <c r="G186" t="s">
        <v>14508</v>
      </c>
      <c r="H186">
        <v>477</v>
      </c>
      <c r="I186">
        <v>455</v>
      </c>
      <c r="J186" t="s">
        <v>14387</v>
      </c>
      <c r="K186" t="s">
        <v>14388</v>
      </c>
      <c r="M186" t="s">
        <v>14385</v>
      </c>
      <c r="N186" t="s">
        <v>14084</v>
      </c>
    </row>
    <row r="187" spans="1:14">
      <c r="B187" t="s">
        <v>13914</v>
      </c>
      <c r="C187" t="s">
        <v>14389</v>
      </c>
      <c r="D187" t="s">
        <v>13794</v>
      </c>
    </row>
    <row r="188" spans="1:14">
      <c r="A188">
        <v>177</v>
      </c>
      <c r="B188" t="s">
        <v>1505</v>
      </c>
      <c r="C188" t="s">
        <v>14390</v>
      </c>
      <c r="D188" t="s">
        <v>14359</v>
      </c>
      <c r="E188" t="s">
        <v>13871</v>
      </c>
      <c r="F188" t="s">
        <v>14196</v>
      </c>
      <c r="G188">
        <v>258</v>
      </c>
      <c r="H188">
        <v>241</v>
      </c>
      <c r="I188" t="s">
        <v>14376</v>
      </c>
      <c r="J188" t="s">
        <v>13974</v>
      </c>
      <c r="M188" t="s">
        <v>1505</v>
      </c>
      <c r="N188" t="s">
        <v>13842</v>
      </c>
    </row>
    <row r="189" spans="1:14">
      <c r="A189">
        <v>178</v>
      </c>
      <c r="B189" t="s">
        <v>978</v>
      </c>
      <c r="C189" t="s">
        <v>14391</v>
      </c>
      <c r="D189" t="s">
        <v>13877</v>
      </c>
      <c r="E189" t="s">
        <v>13940</v>
      </c>
      <c r="F189" t="s">
        <v>14170</v>
      </c>
      <c r="G189" t="s">
        <v>13791</v>
      </c>
      <c r="H189" t="s">
        <v>14509</v>
      </c>
      <c r="I189">
        <v>272</v>
      </c>
      <c r="J189" t="s">
        <v>13840</v>
      </c>
      <c r="K189" t="s">
        <v>14392</v>
      </c>
      <c r="M189" t="s">
        <v>978</v>
      </c>
      <c r="N189" t="s">
        <v>13842</v>
      </c>
    </row>
    <row r="190" spans="1:14">
      <c r="A190">
        <v>179</v>
      </c>
      <c r="B190" t="s">
        <v>1380</v>
      </c>
      <c r="C190" t="s">
        <v>14393</v>
      </c>
      <c r="D190" t="s">
        <v>13947</v>
      </c>
      <c r="E190" t="s">
        <v>14394</v>
      </c>
      <c r="F190" t="s">
        <v>13800</v>
      </c>
      <c r="G190" t="s">
        <v>14498</v>
      </c>
      <c r="H190">
        <v>254</v>
      </c>
      <c r="I190">
        <v>228</v>
      </c>
      <c r="M190" t="s">
        <v>1380</v>
      </c>
      <c r="N190" t="s">
        <v>14090</v>
      </c>
    </row>
    <row r="191" spans="1:14">
      <c r="A191" t="s">
        <v>14395</v>
      </c>
      <c r="B191" t="s">
        <v>14529</v>
      </c>
      <c r="C191" t="s">
        <v>14396</v>
      </c>
      <c r="E191" t="s">
        <v>13808</v>
      </c>
      <c r="F191" t="s">
        <v>13847</v>
      </c>
      <c r="G191" t="s">
        <v>14510</v>
      </c>
      <c r="H191">
        <v>141</v>
      </c>
      <c r="M191" t="s">
        <v>14529</v>
      </c>
      <c r="N191" t="s">
        <v>14090</v>
      </c>
    </row>
    <row r="192" spans="1:14">
      <c r="A192" t="s">
        <v>14397</v>
      </c>
      <c r="B192" t="s">
        <v>1150</v>
      </c>
      <c r="C192" t="s">
        <v>14398</v>
      </c>
      <c r="F192" t="s">
        <v>13791</v>
      </c>
      <c r="G192" t="s">
        <v>14511</v>
      </c>
      <c r="H192">
        <v>230</v>
      </c>
      <c r="I192">
        <v>214</v>
      </c>
      <c r="M192" t="s">
        <v>1150</v>
      </c>
      <c r="N192" t="s">
        <v>14090</v>
      </c>
    </row>
    <row r="193" spans="1:14">
      <c r="A193">
        <v>182</v>
      </c>
      <c r="B193" t="s">
        <v>1077</v>
      </c>
      <c r="C193" t="s">
        <v>14400</v>
      </c>
      <c r="D193" t="s">
        <v>14380</v>
      </c>
      <c r="E193" t="s">
        <v>14401</v>
      </c>
      <c r="F193" t="s">
        <v>13847</v>
      </c>
      <c r="G193" t="s">
        <v>14512</v>
      </c>
      <c r="H193">
        <v>276</v>
      </c>
      <c r="M193" t="s">
        <v>1077</v>
      </c>
      <c r="N193" t="s">
        <v>14090</v>
      </c>
    </row>
    <row r="194" spans="1:14">
      <c r="A194">
        <v>183</v>
      </c>
      <c r="B194" t="s">
        <v>14402</v>
      </c>
      <c r="C194" t="s">
        <v>14403</v>
      </c>
      <c r="D194" t="s">
        <v>14203</v>
      </c>
      <c r="E194" t="s">
        <v>13867</v>
      </c>
      <c r="F194" t="s">
        <v>13859</v>
      </c>
      <c r="G194" t="s">
        <v>14513</v>
      </c>
      <c r="H194">
        <v>438</v>
      </c>
      <c r="I194">
        <v>415</v>
      </c>
      <c r="J194" t="s">
        <v>13840</v>
      </c>
      <c r="K194" t="s">
        <v>13794</v>
      </c>
      <c r="M194" t="s">
        <v>14402</v>
      </c>
      <c r="N194" t="s">
        <v>13842</v>
      </c>
    </row>
    <row r="195" spans="1:14">
      <c r="A195">
        <v>184</v>
      </c>
      <c r="B195" t="s">
        <v>1104</v>
      </c>
      <c r="C195" t="s">
        <v>14404</v>
      </c>
      <c r="D195" t="s">
        <v>13804</v>
      </c>
      <c r="E195" t="s">
        <v>14405</v>
      </c>
      <c r="F195" t="s">
        <v>14406</v>
      </c>
      <c r="G195" t="s">
        <v>13847</v>
      </c>
      <c r="H195" t="s">
        <v>14514</v>
      </c>
      <c r="I195">
        <v>288</v>
      </c>
      <c r="J195">
        <v>269</v>
      </c>
      <c r="M195" t="s">
        <v>1104</v>
      </c>
      <c r="N195" t="s">
        <v>14090</v>
      </c>
    </row>
    <row r="196" spans="1:14">
      <c r="A196">
        <v>185</v>
      </c>
      <c r="B196" t="s">
        <v>1362</v>
      </c>
      <c r="C196" t="s">
        <v>14407</v>
      </c>
      <c r="D196" t="s">
        <v>13804</v>
      </c>
      <c r="E196" t="s">
        <v>13791</v>
      </c>
      <c r="F196" t="s">
        <v>14506</v>
      </c>
      <c r="G196">
        <v>243</v>
      </c>
      <c r="H196">
        <v>220</v>
      </c>
      <c r="I196" t="s">
        <v>14408</v>
      </c>
      <c r="J196" t="s">
        <v>13969</v>
      </c>
      <c r="M196" t="s">
        <v>1362</v>
      </c>
      <c r="N196" t="s">
        <v>13842</v>
      </c>
    </row>
    <row r="197" spans="1:14">
      <c r="A197">
        <v>186</v>
      </c>
      <c r="B197" t="s">
        <v>14409</v>
      </c>
      <c r="C197" t="s">
        <v>14410</v>
      </c>
      <c r="D197" t="s">
        <v>14411</v>
      </c>
      <c r="E197" t="s">
        <v>13940</v>
      </c>
      <c r="F197" t="s">
        <v>14412</v>
      </c>
      <c r="G197" t="s">
        <v>13800</v>
      </c>
      <c r="H197" t="s">
        <v>14515</v>
      </c>
      <c r="I197">
        <v>528</v>
      </c>
      <c r="J197">
        <v>509</v>
      </c>
      <c r="M197" t="s">
        <v>14409</v>
      </c>
      <c r="N197" t="s">
        <v>14090</v>
      </c>
    </row>
    <row r="198" spans="1:14">
      <c r="A198">
        <v>187</v>
      </c>
      <c r="B198" t="s">
        <v>1136</v>
      </c>
      <c r="C198" t="s">
        <v>14413</v>
      </c>
      <c r="D198" t="s">
        <v>14414</v>
      </c>
      <c r="E198" t="s">
        <v>13824</v>
      </c>
      <c r="F198" t="s">
        <v>14415</v>
      </c>
      <c r="G198" t="s">
        <v>13871</v>
      </c>
      <c r="H198" t="s">
        <v>14416</v>
      </c>
      <c r="I198">
        <v>245</v>
      </c>
      <c r="J198">
        <v>228</v>
      </c>
      <c r="M198" t="s">
        <v>1136</v>
      </c>
      <c r="N198" t="s">
        <v>14090</v>
      </c>
    </row>
    <row r="199" spans="1:14">
      <c r="A199">
        <v>188</v>
      </c>
      <c r="B199" t="s">
        <v>1242</v>
      </c>
      <c r="C199" t="s">
        <v>14417</v>
      </c>
      <c r="D199" t="s">
        <v>14188</v>
      </c>
      <c r="E199" t="s">
        <v>14418</v>
      </c>
      <c r="F199" t="s">
        <v>14419</v>
      </c>
      <c r="G199" t="s">
        <v>13859</v>
      </c>
      <c r="H199" t="s">
        <v>14516</v>
      </c>
      <c r="I199">
        <v>252</v>
      </c>
      <c r="J199">
        <v>234</v>
      </c>
      <c r="M199" t="s">
        <v>1242</v>
      </c>
      <c r="N199" t="s">
        <v>14090</v>
      </c>
    </row>
    <row r="200" spans="1:14">
      <c r="A200">
        <v>189</v>
      </c>
      <c r="B200" t="s">
        <v>1387</v>
      </c>
      <c r="C200" t="s">
        <v>14420</v>
      </c>
      <c r="D200" t="s">
        <v>13914</v>
      </c>
      <c r="E200" t="s">
        <v>13791</v>
      </c>
      <c r="F200" t="s">
        <v>14421</v>
      </c>
      <c r="G200">
        <v>265</v>
      </c>
      <c r="H200">
        <v>244</v>
      </c>
      <c r="I200" t="s">
        <v>14422</v>
      </c>
      <c r="J200" t="s">
        <v>14423</v>
      </c>
      <c r="M200" t="s">
        <v>1387</v>
      </c>
      <c r="N200" t="s">
        <v>13842</v>
      </c>
    </row>
    <row r="201" spans="1:14">
      <c r="A201" t="s">
        <v>14424</v>
      </c>
      <c r="B201" t="s">
        <v>14425</v>
      </c>
      <c r="C201" t="s">
        <v>13808</v>
      </c>
      <c r="E201" t="s">
        <v>13871</v>
      </c>
      <c r="F201" t="s">
        <v>14517</v>
      </c>
      <c r="G201">
        <v>163</v>
      </c>
      <c r="H201">
        <v>146</v>
      </c>
      <c r="M201" t="s">
        <v>14425</v>
      </c>
      <c r="N201" t="s">
        <v>14090</v>
      </c>
    </row>
    <row r="202" spans="1:14">
      <c r="A202">
        <v>191</v>
      </c>
      <c r="B202" t="s">
        <v>1013</v>
      </c>
      <c r="C202" t="s">
        <v>14426</v>
      </c>
      <c r="D202" t="s">
        <v>13914</v>
      </c>
      <c r="E202" t="s">
        <v>14080</v>
      </c>
      <c r="F202" t="s">
        <v>13859</v>
      </c>
      <c r="G202" t="s">
        <v>14364</v>
      </c>
      <c r="H202">
        <v>281</v>
      </c>
      <c r="I202">
        <v>260</v>
      </c>
      <c r="J202" t="s">
        <v>14427</v>
      </c>
      <c r="K202" t="s">
        <v>13794</v>
      </c>
      <c r="M202" t="s">
        <v>1013</v>
      </c>
      <c r="N202" t="s">
        <v>13842</v>
      </c>
    </row>
    <row r="203" spans="1:14">
      <c r="A203">
        <v>192</v>
      </c>
      <c r="B203" t="s">
        <v>4761</v>
      </c>
      <c r="C203" t="s">
        <v>14428</v>
      </c>
      <c r="D203" t="s">
        <v>14429</v>
      </c>
      <c r="E203" t="s">
        <v>13914</v>
      </c>
      <c r="F203" t="s">
        <v>14430</v>
      </c>
      <c r="G203" t="s">
        <v>13791</v>
      </c>
      <c r="H203" t="s">
        <v>14518</v>
      </c>
      <c r="I203">
        <v>483</v>
      </c>
      <c r="J203">
        <v>460</v>
      </c>
      <c r="M203" t="s">
        <v>4761</v>
      </c>
      <c r="N203" t="s">
        <v>14090</v>
      </c>
    </row>
    <row r="204" spans="1:14">
      <c r="A204">
        <v>193</v>
      </c>
      <c r="B204" t="s">
        <v>1025</v>
      </c>
      <c r="C204" t="s">
        <v>14431</v>
      </c>
      <c r="D204" t="s">
        <v>14432</v>
      </c>
      <c r="E204" t="s">
        <v>13940</v>
      </c>
      <c r="F204" t="s">
        <v>14433</v>
      </c>
      <c r="G204" t="s">
        <v>13800</v>
      </c>
      <c r="H204" t="s">
        <v>14434</v>
      </c>
      <c r="I204">
        <v>254</v>
      </c>
      <c r="J204">
        <v>232</v>
      </c>
      <c r="M204" t="s">
        <v>1025</v>
      </c>
      <c r="N204" t="s">
        <v>14090</v>
      </c>
    </row>
    <row r="205" spans="1:14">
      <c r="A205" t="s">
        <v>14435</v>
      </c>
      <c r="B205" t="s">
        <v>14436</v>
      </c>
      <c r="C205" t="s">
        <v>14437</v>
      </c>
      <c r="F205" t="s">
        <v>14438</v>
      </c>
      <c r="G205" t="s">
        <v>13859</v>
      </c>
      <c r="H205" t="s">
        <v>14519</v>
      </c>
      <c r="I205">
        <v>480</v>
      </c>
      <c r="M205" t="s">
        <v>14436</v>
      </c>
      <c r="N205" t="s">
        <v>14090</v>
      </c>
    </row>
    <row r="206" spans="1:14">
      <c r="A206">
        <v>195</v>
      </c>
      <c r="B206" t="s">
        <v>1538</v>
      </c>
      <c r="C206" t="s">
        <v>14439</v>
      </c>
      <c r="D206" t="s">
        <v>14440</v>
      </c>
      <c r="E206" t="s">
        <v>14134</v>
      </c>
      <c r="F206" t="s">
        <v>14441</v>
      </c>
      <c r="G206" t="s">
        <v>13847</v>
      </c>
      <c r="H206" t="s">
        <v>14520</v>
      </c>
      <c r="I206">
        <v>247</v>
      </c>
      <c r="J206">
        <v>228</v>
      </c>
      <c r="M206" t="s">
        <v>1538</v>
      </c>
      <c r="N206" t="s">
        <v>14090</v>
      </c>
    </row>
    <row r="207" spans="1:14">
      <c r="A207">
        <v>196</v>
      </c>
      <c r="B207" t="s">
        <v>14442</v>
      </c>
      <c r="C207" t="s">
        <v>14443</v>
      </c>
      <c r="D207" t="s">
        <v>14308</v>
      </c>
      <c r="E207" t="s">
        <v>14134</v>
      </c>
      <c r="F207" t="s">
        <v>14444</v>
      </c>
      <c r="G207" t="s">
        <v>13847</v>
      </c>
      <c r="H207" t="s">
        <v>14520</v>
      </c>
      <c r="I207">
        <v>556</v>
      </c>
      <c r="J207">
        <v>538</v>
      </c>
      <c r="M207" t="s">
        <v>14442</v>
      </c>
      <c r="N207" t="s">
        <v>14090</v>
      </c>
    </row>
    <row r="208" spans="1:14">
      <c r="A208">
        <v>197</v>
      </c>
      <c r="B208" t="s">
        <v>1378</v>
      </c>
      <c r="C208" t="s">
        <v>14445</v>
      </c>
      <c r="D208" t="s">
        <v>14446</v>
      </c>
      <c r="E208" t="s">
        <v>13808</v>
      </c>
      <c r="F208" t="s">
        <v>14447</v>
      </c>
      <c r="G208" t="s">
        <v>13871</v>
      </c>
      <c r="H208" t="s">
        <v>14194</v>
      </c>
      <c r="I208">
        <v>257</v>
      </c>
      <c r="M208" t="s">
        <v>1378</v>
      </c>
      <c r="N208" t="s">
        <v>14090</v>
      </c>
    </row>
    <row r="209" spans="1:14">
      <c r="A209" t="s">
        <v>14448</v>
      </c>
      <c r="B209" t="s">
        <v>1105</v>
      </c>
      <c r="C209" t="s">
        <v>14449</v>
      </c>
      <c r="G209" t="s">
        <v>13800</v>
      </c>
      <c r="H209" t="s">
        <v>14521</v>
      </c>
      <c r="I209">
        <v>969</v>
      </c>
      <c r="M209" t="s">
        <v>1105</v>
      </c>
      <c r="N209" t="s">
        <v>14450</v>
      </c>
    </row>
    <row r="210" spans="1:14">
      <c r="A210" t="s">
        <v>14451</v>
      </c>
      <c r="B210" t="s">
        <v>1082</v>
      </c>
      <c r="C210" t="s">
        <v>14452</v>
      </c>
      <c r="G210" t="s">
        <v>13859</v>
      </c>
      <c r="H210" t="s">
        <v>14453</v>
      </c>
      <c r="I210">
        <v>199</v>
      </c>
      <c r="J210">
        <v>173</v>
      </c>
      <c r="M210" t="s">
        <v>1082</v>
      </c>
      <c r="N210" t="s">
        <v>14090</v>
      </c>
    </row>
    <row r="211" spans="1:14">
      <c r="A211" t="s">
        <v>14454</v>
      </c>
      <c r="B211" t="s">
        <v>1162</v>
      </c>
      <c r="C211" t="s">
        <v>14455</v>
      </c>
      <c r="E211" t="s">
        <v>14151</v>
      </c>
      <c r="F211" t="s">
        <v>14456</v>
      </c>
      <c r="G211" t="s">
        <v>13859</v>
      </c>
      <c r="H211" t="s">
        <v>14522</v>
      </c>
      <c r="I211">
        <v>175</v>
      </c>
      <c r="M211" t="s">
        <v>1162</v>
      </c>
      <c r="N211" t="s">
        <v>14090</v>
      </c>
    </row>
    <row r="212" spans="1:14">
      <c r="A212" t="s">
        <v>14457</v>
      </c>
      <c r="B212" t="s">
        <v>14458</v>
      </c>
      <c r="C212" t="s">
        <v>14459</v>
      </c>
      <c r="F212" t="s">
        <v>13791</v>
      </c>
      <c r="G212" t="s">
        <v>14460</v>
      </c>
      <c r="H212">
        <v>435</v>
      </c>
      <c r="M212" t="s">
        <v>14458</v>
      </c>
      <c r="N212" t="s">
        <v>14090</v>
      </c>
    </row>
    <row r="213" spans="1:14">
      <c r="A213" t="s">
        <v>14461</v>
      </c>
      <c r="B213" t="s">
        <v>1067</v>
      </c>
      <c r="C213" t="s">
        <v>14462</v>
      </c>
      <c r="G213" t="s">
        <v>13791</v>
      </c>
      <c r="H213" t="s">
        <v>14523</v>
      </c>
      <c r="I213">
        <v>298</v>
      </c>
      <c r="J213">
        <v>288</v>
      </c>
      <c r="M213" t="s">
        <v>1067</v>
      </c>
      <c r="N213" t="s">
        <v>14090</v>
      </c>
    </row>
    <row r="214" spans="1:14">
      <c r="A214" t="s">
        <v>14463</v>
      </c>
      <c r="B214" t="s">
        <v>14464</v>
      </c>
      <c r="C214" t="s">
        <v>14465</v>
      </c>
      <c r="G214" t="s">
        <v>13791</v>
      </c>
      <c r="H214" t="s">
        <v>14524</v>
      </c>
      <c r="I214">
        <v>2444</v>
      </c>
      <c r="M214" t="s">
        <v>14464</v>
      </c>
      <c r="N214" t="s">
        <v>14090</v>
      </c>
    </row>
    <row r="215" spans="1:14">
      <c r="A215" t="s">
        <v>14466</v>
      </c>
      <c r="B215" t="s">
        <v>14467</v>
      </c>
      <c r="C215" t="s">
        <v>14468</v>
      </c>
      <c r="E215" t="s">
        <v>13808</v>
      </c>
      <c r="F215" t="s">
        <v>13871</v>
      </c>
      <c r="G215" t="s">
        <v>14194</v>
      </c>
      <c r="H215">
        <v>600</v>
      </c>
      <c r="M215" t="s">
        <v>14467</v>
      </c>
      <c r="N215" t="s">
        <v>14090</v>
      </c>
    </row>
    <row r="216" spans="1:14">
      <c r="A216">
        <v>205</v>
      </c>
      <c r="B216" t="s">
        <v>14469</v>
      </c>
      <c r="C216" t="s">
        <v>14470</v>
      </c>
      <c r="D216" t="s">
        <v>14189</v>
      </c>
      <c r="E216" t="s">
        <v>13871</v>
      </c>
      <c r="F216" t="s">
        <v>14194</v>
      </c>
      <c r="G216">
        <v>299</v>
      </c>
      <c r="H216">
        <v>277</v>
      </c>
      <c r="M216" t="s">
        <v>14469</v>
      </c>
      <c r="N216" t="s">
        <v>14090</v>
      </c>
    </row>
    <row r="217" spans="1:14">
      <c r="A217" t="s">
        <v>14471</v>
      </c>
      <c r="B217" t="s">
        <v>14525</v>
      </c>
      <c r="C217" t="s">
        <v>14472</v>
      </c>
      <c r="G217" t="s">
        <v>13847</v>
      </c>
      <c r="H217" t="s">
        <v>14526</v>
      </c>
      <c r="I217">
        <v>650</v>
      </c>
      <c r="M217" t="s">
        <v>14525</v>
      </c>
      <c r="N217" t="s">
        <v>14090</v>
      </c>
    </row>
    <row r="218" spans="1:14">
      <c r="A218">
        <v>207</v>
      </c>
      <c r="B218" t="s">
        <v>14334</v>
      </c>
      <c r="C218" t="s">
        <v>14473</v>
      </c>
      <c r="D218" t="s">
        <v>14336</v>
      </c>
      <c r="E218" t="s">
        <v>14134</v>
      </c>
      <c r="F218" t="s">
        <v>14337</v>
      </c>
      <c r="G218" t="s">
        <v>13871</v>
      </c>
      <c r="H218" t="s">
        <v>14494</v>
      </c>
      <c r="I218">
        <v>294</v>
      </c>
      <c r="J218">
        <v>277</v>
      </c>
      <c r="M218" t="s">
        <v>14334</v>
      </c>
      <c r="N218" t="s">
        <v>14090</v>
      </c>
    </row>
    <row r="219" spans="1:14">
      <c r="A219" t="s">
        <v>14474</v>
      </c>
      <c r="B219" t="s">
        <v>14249</v>
      </c>
      <c r="C219" t="s">
        <v>14475</v>
      </c>
      <c r="G219" t="s">
        <v>13871</v>
      </c>
      <c r="H219" s="38">
        <v>3500</v>
      </c>
      <c r="I219" s="38">
        <v>781</v>
      </c>
      <c r="J219">
        <v>763</v>
      </c>
      <c r="M219" t="s">
        <v>14249</v>
      </c>
      <c r="N219" t="s">
        <v>14090</v>
      </c>
    </row>
    <row r="220" spans="1:14">
      <c r="A220" t="s">
        <v>14476</v>
      </c>
      <c r="B220" t="s">
        <v>14037</v>
      </c>
      <c r="C220" t="s">
        <v>14477</v>
      </c>
      <c r="D220" t="s">
        <v>14478</v>
      </c>
      <c r="E220" t="s">
        <v>14040</v>
      </c>
      <c r="F220" t="s">
        <v>13915</v>
      </c>
      <c r="G220" t="s">
        <v>13871</v>
      </c>
      <c r="H220" t="s">
        <v>14041</v>
      </c>
      <c r="I220">
        <v>464</v>
      </c>
      <c r="J220">
        <v>442</v>
      </c>
      <c r="M220" t="s">
        <v>14037</v>
      </c>
      <c r="N220" t="s">
        <v>14090</v>
      </c>
    </row>
    <row r="221" spans="1:14">
      <c r="A221" t="s">
        <v>14479</v>
      </c>
      <c r="B221" t="s">
        <v>1341</v>
      </c>
      <c r="C221" t="s">
        <v>14480</v>
      </c>
      <c r="G221" t="s">
        <v>13791</v>
      </c>
      <c r="H221" t="s">
        <v>14481</v>
      </c>
      <c r="I221">
        <v>579</v>
      </c>
      <c r="J221">
        <v>553</v>
      </c>
      <c r="M221" t="s">
        <v>1341</v>
      </c>
      <c r="N221" t="s">
        <v>14527</v>
      </c>
    </row>
    <row r="222" spans="1:14">
      <c r="A222" t="s">
        <v>14482</v>
      </c>
      <c r="B222" t="s">
        <v>1084</v>
      </c>
      <c r="C222" t="s">
        <v>14483</v>
      </c>
      <c r="G222" t="s">
        <v>13800</v>
      </c>
      <c r="H222" t="s">
        <v>14528</v>
      </c>
      <c r="I222">
        <v>348</v>
      </c>
      <c r="J222">
        <v>327</v>
      </c>
      <c r="M222" t="s">
        <v>1084</v>
      </c>
      <c r="N222" t="s">
        <v>14090</v>
      </c>
    </row>
  </sheetData>
  <mergeCells count="1">
    <mergeCell ref="T6:AB6"/>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40"/>
  <sheetViews>
    <sheetView topLeftCell="A173" workbookViewId="0">
      <selection activeCell="A2" sqref="A2:A211"/>
    </sheetView>
  </sheetViews>
  <sheetFormatPr baseColWidth="10" defaultColWidth="8.83203125" defaultRowHeight="14" x14ac:dyDescent="0"/>
  <cols>
    <col min="1" max="3" width="26.6640625" customWidth="1"/>
    <col min="11" max="11" width="8.5" bestFit="1" customWidth="1"/>
    <col min="12" max="12" width="16.1640625" customWidth="1"/>
    <col min="13" max="13" width="8.6640625" bestFit="1" customWidth="1"/>
    <col min="14" max="14" width="53.33203125" customWidth="1"/>
    <col min="15" max="15" width="10.33203125" bestFit="1" customWidth="1"/>
  </cols>
  <sheetData>
    <row r="2" spans="1:17" ht="15" customHeight="1">
      <c r="A2" t="s">
        <v>14164</v>
      </c>
      <c r="B2" s="45" t="s">
        <v>1166</v>
      </c>
      <c r="C2" t="s">
        <v>13842</v>
      </c>
      <c r="K2" s="74" t="s">
        <v>14533</v>
      </c>
      <c r="L2" s="75"/>
      <c r="M2" s="75"/>
      <c r="N2" s="75"/>
      <c r="O2" s="76"/>
      <c r="Q2" s="45" t="s">
        <v>1166</v>
      </c>
    </row>
    <row r="3" spans="1:17" ht="15" customHeight="1">
      <c r="A3" t="s">
        <v>14218</v>
      </c>
      <c r="B3" s="45" t="s">
        <v>1159</v>
      </c>
      <c r="C3" t="s">
        <v>13842</v>
      </c>
      <c r="K3" s="74" t="s">
        <v>14534</v>
      </c>
      <c r="L3" s="75"/>
      <c r="M3" s="75"/>
      <c r="N3" s="75"/>
      <c r="O3" s="76"/>
      <c r="Q3" s="45" t="s">
        <v>1159</v>
      </c>
    </row>
    <row r="4" spans="1:17" ht="15" customHeight="1">
      <c r="A4" t="s">
        <v>14425</v>
      </c>
      <c r="C4" t="s">
        <v>14090</v>
      </c>
      <c r="K4" s="74" t="s">
        <v>14535</v>
      </c>
      <c r="L4" s="75"/>
      <c r="M4" s="75"/>
      <c r="N4" s="75"/>
      <c r="O4" s="76"/>
    </row>
    <row r="5" spans="1:17" ht="15" customHeight="1">
      <c r="A5" t="s">
        <v>14467</v>
      </c>
      <c r="C5" t="s">
        <v>14090</v>
      </c>
      <c r="K5" s="74" t="s">
        <v>14536</v>
      </c>
      <c r="L5" s="75"/>
      <c r="M5" s="75"/>
      <c r="N5" s="75"/>
      <c r="O5" s="76"/>
    </row>
    <row r="6" spans="1:17" ht="15" customHeight="1">
      <c r="A6" t="s">
        <v>14469</v>
      </c>
      <c r="B6" s="46" t="s">
        <v>1164</v>
      </c>
      <c r="C6" t="s">
        <v>14090</v>
      </c>
      <c r="K6" s="74" t="s">
        <v>14537</v>
      </c>
      <c r="L6" s="75"/>
      <c r="M6" s="75"/>
      <c r="N6" s="75"/>
      <c r="O6" s="76"/>
    </row>
    <row r="7" spans="1:17" ht="15" customHeight="1">
      <c r="A7" t="s">
        <v>14037</v>
      </c>
      <c r="B7" s="47" t="s">
        <v>1169</v>
      </c>
      <c r="C7" t="s">
        <v>13917</v>
      </c>
      <c r="K7" s="74" t="s">
        <v>14538</v>
      </c>
      <c r="L7" s="75"/>
      <c r="M7" s="75"/>
      <c r="N7" s="75"/>
      <c r="O7" s="76"/>
    </row>
    <row r="8" spans="1:17" ht="15" customHeight="1">
      <c r="A8" t="s">
        <v>14037</v>
      </c>
      <c r="B8" s="47" t="s">
        <v>1169</v>
      </c>
      <c r="C8" t="s">
        <v>14090</v>
      </c>
      <c r="K8" s="74" t="s">
        <v>14538</v>
      </c>
      <c r="L8" s="75"/>
      <c r="M8" s="75"/>
      <c r="N8" s="75"/>
      <c r="O8" s="76"/>
    </row>
    <row r="9" spans="1:17" ht="15" customHeight="1">
      <c r="A9" t="s">
        <v>14334</v>
      </c>
      <c r="B9" s="46" t="s">
        <v>1170</v>
      </c>
      <c r="C9" t="s">
        <v>14090</v>
      </c>
      <c r="K9" s="74" t="s">
        <v>14539</v>
      </c>
      <c r="L9" s="75"/>
      <c r="M9" s="75"/>
      <c r="N9" s="75"/>
      <c r="O9" s="76"/>
    </row>
    <row r="10" spans="1:17" ht="15" customHeight="1">
      <c r="A10" t="s">
        <v>14334</v>
      </c>
      <c r="B10" s="46" t="s">
        <v>1170</v>
      </c>
      <c r="C10" t="s">
        <v>14090</v>
      </c>
      <c r="K10" s="74" t="s">
        <v>14539</v>
      </c>
      <c r="L10" s="75"/>
      <c r="M10" s="75"/>
      <c r="N10" s="75"/>
      <c r="O10" s="76"/>
    </row>
    <row r="11" spans="1:17" ht="15" customHeight="1">
      <c r="A11" t="s">
        <v>14249</v>
      </c>
      <c r="B11" s="46" t="s">
        <v>1382</v>
      </c>
      <c r="C11" t="s">
        <v>13917</v>
      </c>
      <c r="K11" s="74" t="s">
        <v>14540</v>
      </c>
      <c r="L11" s="75"/>
      <c r="M11" s="75"/>
      <c r="N11" s="75"/>
      <c r="O11" s="76"/>
    </row>
    <row r="12" spans="1:17" ht="15" customHeight="1">
      <c r="A12" t="s">
        <v>14249</v>
      </c>
      <c r="B12" s="46" t="s">
        <v>1382</v>
      </c>
      <c r="C12" t="s">
        <v>14090</v>
      </c>
      <c r="K12" s="74" t="s">
        <v>14540</v>
      </c>
      <c r="L12" s="75"/>
      <c r="M12" s="75"/>
      <c r="N12" s="75"/>
      <c r="O12" s="76"/>
    </row>
    <row r="13" spans="1:17" ht="15">
      <c r="A13" t="s">
        <v>978</v>
      </c>
      <c r="B13" s="43" t="s">
        <v>978</v>
      </c>
      <c r="C13" t="s">
        <v>13842</v>
      </c>
      <c r="I13">
        <f>IF(K13=M13,1,0)</f>
        <v>1</v>
      </c>
      <c r="K13" s="40" t="s">
        <v>978</v>
      </c>
      <c r="L13" s="42" t="s">
        <v>14541</v>
      </c>
      <c r="M13" s="43" t="s">
        <v>978</v>
      </c>
      <c r="N13" s="41" t="s">
        <v>9</v>
      </c>
      <c r="O13" s="44" t="s">
        <v>978</v>
      </c>
    </row>
    <row r="14" spans="1:17" ht="15">
      <c r="A14" t="s">
        <v>983</v>
      </c>
      <c r="B14" s="43" t="s">
        <v>983</v>
      </c>
      <c r="C14" t="s">
        <v>13798</v>
      </c>
      <c r="I14">
        <f t="shared" ref="I14:I77" si="0">IF(K14=M14,1,0)</f>
        <v>1</v>
      </c>
      <c r="K14" s="40" t="s">
        <v>983</v>
      </c>
      <c r="L14" s="42" t="s">
        <v>14542</v>
      </c>
      <c r="M14" s="43" t="s">
        <v>983</v>
      </c>
      <c r="N14" s="41" t="s">
        <v>9</v>
      </c>
      <c r="O14" s="44" t="s">
        <v>983</v>
      </c>
    </row>
    <row r="15" spans="1:17" ht="15">
      <c r="A15" t="s">
        <v>985</v>
      </c>
      <c r="B15" s="43" t="s">
        <v>985</v>
      </c>
      <c r="C15" t="s">
        <v>13842</v>
      </c>
      <c r="I15">
        <f t="shared" si="0"/>
        <v>1</v>
      </c>
      <c r="K15" s="40" t="s">
        <v>985</v>
      </c>
      <c r="L15" s="42" t="s">
        <v>14543</v>
      </c>
      <c r="M15" s="43" t="s">
        <v>985</v>
      </c>
      <c r="N15" s="41" t="s">
        <v>9</v>
      </c>
      <c r="O15" s="44" t="s">
        <v>985</v>
      </c>
    </row>
    <row r="16" spans="1:17" ht="15">
      <c r="A16" t="s">
        <v>13921</v>
      </c>
      <c r="B16" s="43" t="s">
        <v>1224</v>
      </c>
      <c r="C16" t="s">
        <v>13925</v>
      </c>
      <c r="I16">
        <f t="shared" si="0"/>
        <v>0</v>
      </c>
      <c r="K16" s="40" t="s">
        <v>13921</v>
      </c>
      <c r="L16" s="42" t="s">
        <v>14544</v>
      </c>
      <c r="M16" s="43" t="s">
        <v>1224</v>
      </c>
      <c r="N16" s="41" t="s">
        <v>9</v>
      </c>
      <c r="O16" s="44" t="s">
        <v>1224</v>
      </c>
    </row>
    <row r="17" spans="1:15" ht="15">
      <c r="A17" t="s">
        <v>987</v>
      </c>
      <c r="B17" s="43" t="s">
        <v>987</v>
      </c>
      <c r="C17" t="s">
        <v>13842</v>
      </c>
      <c r="I17">
        <f t="shared" si="0"/>
        <v>1</v>
      </c>
      <c r="K17" s="40" t="s">
        <v>987</v>
      </c>
      <c r="L17" s="42" t="s">
        <v>14545</v>
      </c>
      <c r="M17" s="43" t="s">
        <v>987</v>
      </c>
      <c r="N17" s="41" t="s">
        <v>9</v>
      </c>
      <c r="O17" s="44" t="s">
        <v>987</v>
      </c>
    </row>
    <row r="18" spans="1:15" ht="15">
      <c r="A18" t="s">
        <v>989</v>
      </c>
      <c r="B18" s="43" t="s">
        <v>989</v>
      </c>
      <c r="C18" t="s">
        <v>13842</v>
      </c>
      <c r="I18">
        <f t="shared" si="0"/>
        <v>1</v>
      </c>
      <c r="K18" s="40" t="s">
        <v>989</v>
      </c>
      <c r="L18" s="42" t="s">
        <v>14546</v>
      </c>
      <c r="M18" s="43" t="s">
        <v>989</v>
      </c>
      <c r="N18" s="41" t="s">
        <v>9</v>
      </c>
      <c r="O18" s="44" t="s">
        <v>989</v>
      </c>
    </row>
    <row r="19" spans="1:15" ht="15">
      <c r="A19" t="s">
        <v>991</v>
      </c>
      <c r="B19" s="43" t="s">
        <v>991</v>
      </c>
      <c r="C19" t="s">
        <v>13842</v>
      </c>
      <c r="I19">
        <f t="shared" si="0"/>
        <v>1</v>
      </c>
      <c r="K19" s="40" t="s">
        <v>991</v>
      </c>
      <c r="L19" s="42" t="s">
        <v>14547</v>
      </c>
      <c r="M19" s="43" t="s">
        <v>991</v>
      </c>
      <c r="N19" s="41" t="s">
        <v>993</v>
      </c>
      <c r="O19" s="44" t="s">
        <v>14548</v>
      </c>
    </row>
    <row r="20" spans="1:15" ht="15">
      <c r="A20" t="s">
        <v>994</v>
      </c>
      <c r="B20" s="43" t="s">
        <v>994</v>
      </c>
      <c r="C20" t="s">
        <v>13842</v>
      </c>
      <c r="I20">
        <f t="shared" si="0"/>
        <v>1</v>
      </c>
      <c r="K20" s="40" t="s">
        <v>994</v>
      </c>
      <c r="L20" s="42" t="s">
        <v>14549</v>
      </c>
      <c r="M20" s="43" t="s">
        <v>994</v>
      </c>
      <c r="N20" s="41" t="s">
        <v>9</v>
      </c>
      <c r="O20" s="44" t="s">
        <v>994</v>
      </c>
    </row>
    <row r="21" spans="1:15" ht="15">
      <c r="A21" t="s">
        <v>996</v>
      </c>
      <c r="B21" s="43" t="s">
        <v>996</v>
      </c>
      <c r="C21" t="s">
        <v>13842</v>
      </c>
      <c r="I21">
        <f t="shared" si="0"/>
        <v>1</v>
      </c>
      <c r="K21" s="40" t="s">
        <v>996</v>
      </c>
      <c r="L21" s="42" t="s">
        <v>14550</v>
      </c>
      <c r="M21" s="43" t="s">
        <v>996</v>
      </c>
      <c r="N21" s="41" t="s">
        <v>13195</v>
      </c>
      <c r="O21" s="44" t="s">
        <v>14551</v>
      </c>
    </row>
    <row r="22" spans="1:15" ht="15">
      <c r="A22" t="s">
        <v>998</v>
      </c>
      <c r="B22" s="43" t="s">
        <v>998</v>
      </c>
      <c r="C22" t="s">
        <v>13842</v>
      </c>
      <c r="I22">
        <f t="shared" si="0"/>
        <v>1</v>
      </c>
      <c r="K22" s="40" t="s">
        <v>998</v>
      </c>
      <c r="L22" s="42" t="s">
        <v>14552</v>
      </c>
      <c r="M22" s="43" t="s">
        <v>998</v>
      </c>
      <c r="N22" s="41" t="s">
        <v>9</v>
      </c>
      <c r="O22" s="44" t="s">
        <v>998</v>
      </c>
    </row>
    <row r="23" spans="1:15" ht="15">
      <c r="A23" t="s">
        <v>1000</v>
      </c>
      <c r="B23" s="43" t="s">
        <v>1000</v>
      </c>
      <c r="C23" t="s">
        <v>13842</v>
      </c>
      <c r="I23">
        <f t="shared" si="0"/>
        <v>1</v>
      </c>
      <c r="K23" s="40" t="s">
        <v>1000</v>
      </c>
      <c r="L23" s="42" t="s">
        <v>14553</v>
      </c>
      <c r="M23" s="43" t="s">
        <v>1000</v>
      </c>
      <c r="N23" s="41" t="s">
        <v>9</v>
      </c>
      <c r="O23" s="44" t="s">
        <v>1000</v>
      </c>
    </row>
    <row r="24" spans="1:15" ht="15">
      <c r="A24" t="s">
        <v>1002</v>
      </c>
      <c r="B24" s="43" t="s">
        <v>1002</v>
      </c>
      <c r="C24" t="s">
        <v>13842</v>
      </c>
      <c r="I24">
        <f t="shared" si="0"/>
        <v>1</v>
      </c>
      <c r="K24" s="40" t="s">
        <v>1002</v>
      </c>
      <c r="L24" s="42" t="s">
        <v>14554</v>
      </c>
      <c r="M24" s="43" t="s">
        <v>1002</v>
      </c>
      <c r="N24" s="41" t="s">
        <v>9</v>
      </c>
      <c r="O24" s="44" t="s">
        <v>1002</v>
      </c>
    </row>
    <row r="25" spans="1:15" ht="15">
      <c r="A25" t="s">
        <v>1010</v>
      </c>
      <c r="B25" s="43" t="s">
        <v>1010</v>
      </c>
      <c r="C25" t="s">
        <v>13795</v>
      </c>
      <c r="I25">
        <f t="shared" si="0"/>
        <v>1</v>
      </c>
      <c r="K25" s="40" t="s">
        <v>1010</v>
      </c>
      <c r="L25" s="42" t="s">
        <v>14555</v>
      </c>
      <c r="M25" s="43" t="s">
        <v>1010</v>
      </c>
      <c r="N25" s="41" t="s">
        <v>1012</v>
      </c>
      <c r="O25" s="44" t="s">
        <v>14556</v>
      </c>
    </row>
    <row r="26" spans="1:15" ht="15">
      <c r="A26" t="s">
        <v>1013</v>
      </c>
      <c r="B26" s="43" t="s">
        <v>1013</v>
      </c>
      <c r="C26" t="s">
        <v>13842</v>
      </c>
      <c r="I26">
        <f t="shared" si="0"/>
        <v>1</v>
      </c>
      <c r="K26" s="40" t="s">
        <v>1013</v>
      </c>
      <c r="L26" s="42" t="s">
        <v>14557</v>
      </c>
      <c r="M26" s="43" t="s">
        <v>1013</v>
      </c>
      <c r="N26" s="41" t="s">
        <v>9</v>
      </c>
      <c r="O26" s="44" t="s">
        <v>1013</v>
      </c>
    </row>
    <row r="27" spans="1:15" ht="15">
      <c r="A27" t="s">
        <v>1014</v>
      </c>
      <c r="B27" s="43" t="s">
        <v>1014</v>
      </c>
      <c r="C27" t="s">
        <v>14295</v>
      </c>
      <c r="I27">
        <f t="shared" si="0"/>
        <v>1</v>
      </c>
      <c r="K27" s="40" t="s">
        <v>1014</v>
      </c>
      <c r="L27" s="42" t="s">
        <v>14558</v>
      </c>
      <c r="M27" s="43" t="s">
        <v>1014</v>
      </c>
      <c r="N27" s="41" t="s">
        <v>1016</v>
      </c>
      <c r="O27" s="44" t="s">
        <v>14559</v>
      </c>
    </row>
    <row r="28" spans="1:15" ht="15">
      <c r="A28" t="s">
        <v>1017</v>
      </c>
      <c r="B28" s="43" t="s">
        <v>1017</v>
      </c>
      <c r="C28" t="s">
        <v>13842</v>
      </c>
      <c r="I28">
        <f t="shared" si="0"/>
        <v>1</v>
      </c>
      <c r="K28" s="40" t="s">
        <v>1017</v>
      </c>
      <c r="L28" s="42" t="s">
        <v>14560</v>
      </c>
      <c r="M28" s="43" t="s">
        <v>1017</v>
      </c>
      <c r="N28" s="41" t="s">
        <v>9</v>
      </c>
      <c r="O28" s="44" t="s">
        <v>1017</v>
      </c>
    </row>
    <row r="29" spans="1:15" ht="15">
      <c r="A29" t="s">
        <v>1019</v>
      </c>
      <c r="B29" s="43" t="s">
        <v>1019</v>
      </c>
      <c r="C29" t="s">
        <v>13795</v>
      </c>
      <c r="I29">
        <f t="shared" si="0"/>
        <v>1</v>
      </c>
      <c r="K29" s="40" t="s">
        <v>1019</v>
      </c>
      <c r="L29" s="42" t="s">
        <v>14561</v>
      </c>
      <c r="M29" s="43" t="s">
        <v>1019</v>
      </c>
      <c r="N29" s="41" t="s">
        <v>9</v>
      </c>
      <c r="O29" s="44" t="s">
        <v>1019</v>
      </c>
    </row>
    <row r="30" spans="1:15" ht="15">
      <c r="A30" t="s">
        <v>1023</v>
      </c>
      <c r="B30" s="43" t="s">
        <v>1023</v>
      </c>
      <c r="C30" t="s">
        <v>13842</v>
      </c>
      <c r="I30">
        <f t="shared" si="0"/>
        <v>1</v>
      </c>
      <c r="K30" s="40" t="s">
        <v>1023</v>
      </c>
      <c r="L30" s="42" t="s">
        <v>14562</v>
      </c>
      <c r="M30" s="43" t="s">
        <v>1023</v>
      </c>
      <c r="N30" s="41" t="s">
        <v>9</v>
      </c>
      <c r="O30" s="44" t="s">
        <v>1023</v>
      </c>
    </row>
    <row r="31" spans="1:15" ht="15">
      <c r="A31" t="s">
        <v>14235</v>
      </c>
      <c r="B31" s="43" t="s">
        <v>1290</v>
      </c>
      <c r="C31" t="s">
        <v>13842</v>
      </c>
      <c r="I31">
        <f t="shared" si="0"/>
        <v>0</v>
      </c>
      <c r="K31" s="40" t="s">
        <v>14235</v>
      </c>
      <c r="L31" s="42" t="s">
        <v>14563</v>
      </c>
      <c r="M31" s="43" t="s">
        <v>1290</v>
      </c>
      <c r="N31" s="41" t="s">
        <v>9</v>
      </c>
      <c r="O31" s="44" t="s">
        <v>1290</v>
      </c>
    </row>
    <row r="32" spans="1:15" ht="15">
      <c r="A32" t="s">
        <v>14402</v>
      </c>
      <c r="B32" s="43" t="s">
        <v>1293</v>
      </c>
      <c r="C32" t="s">
        <v>13842</v>
      </c>
      <c r="I32">
        <f t="shared" si="0"/>
        <v>0</v>
      </c>
      <c r="K32" s="40" t="s">
        <v>14402</v>
      </c>
      <c r="L32" s="42" t="s">
        <v>14564</v>
      </c>
      <c r="M32" s="43" t="s">
        <v>1293</v>
      </c>
      <c r="N32" s="41" t="s">
        <v>9</v>
      </c>
      <c r="O32" s="44" t="s">
        <v>1293</v>
      </c>
    </row>
    <row r="33" spans="1:15" ht="15">
      <c r="A33" t="s">
        <v>14385</v>
      </c>
      <c r="B33" s="43" t="s">
        <v>1291</v>
      </c>
      <c r="C33" t="s">
        <v>14084</v>
      </c>
      <c r="I33">
        <f t="shared" si="0"/>
        <v>0</v>
      </c>
      <c r="K33" s="40" t="s">
        <v>14385</v>
      </c>
      <c r="L33" s="42" t="s">
        <v>14565</v>
      </c>
      <c r="M33" s="43" t="s">
        <v>1291</v>
      </c>
      <c r="N33" s="41" t="s">
        <v>9</v>
      </c>
      <c r="O33" s="44" t="s">
        <v>1291</v>
      </c>
    </row>
    <row r="34" spans="1:15" ht="15">
      <c r="A34" t="s">
        <v>1025</v>
      </c>
      <c r="B34" s="43" t="s">
        <v>1025</v>
      </c>
      <c r="C34" t="s">
        <v>14090</v>
      </c>
      <c r="I34">
        <f t="shared" si="0"/>
        <v>1</v>
      </c>
      <c r="K34" s="40" t="s">
        <v>1025</v>
      </c>
      <c r="L34" s="42" t="s">
        <v>14566</v>
      </c>
      <c r="M34" s="43" t="s">
        <v>1025</v>
      </c>
      <c r="N34" s="41" t="s">
        <v>9</v>
      </c>
      <c r="O34" s="44" t="s">
        <v>1025</v>
      </c>
    </row>
    <row r="35" spans="1:15" ht="15">
      <c r="A35" t="s">
        <v>1027</v>
      </c>
      <c r="B35" s="43" t="s">
        <v>1027</v>
      </c>
      <c r="C35" t="s">
        <v>13842</v>
      </c>
      <c r="I35">
        <f t="shared" si="0"/>
        <v>1</v>
      </c>
      <c r="K35" s="40" t="s">
        <v>1027</v>
      </c>
      <c r="L35" s="42" t="s">
        <v>14567</v>
      </c>
      <c r="M35" s="43" t="s">
        <v>1027</v>
      </c>
      <c r="N35" s="41" t="s">
        <v>9</v>
      </c>
      <c r="O35" s="44" t="s">
        <v>1027</v>
      </c>
    </row>
    <row r="36" spans="1:15" ht="15">
      <c r="A36" t="s">
        <v>1029</v>
      </c>
      <c r="B36" s="43" t="s">
        <v>1029</v>
      </c>
      <c r="C36" t="s">
        <v>13842</v>
      </c>
      <c r="I36">
        <f t="shared" si="0"/>
        <v>1</v>
      </c>
      <c r="K36" s="40" t="s">
        <v>1029</v>
      </c>
      <c r="L36" s="42" t="s">
        <v>14568</v>
      </c>
      <c r="M36" s="43" t="s">
        <v>1029</v>
      </c>
      <c r="N36" s="41" t="s">
        <v>9</v>
      </c>
      <c r="O36" s="44" t="s">
        <v>1029</v>
      </c>
    </row>
    <row r="37" spans="1:15" ht="15">
      <c r="A37" t="s">
        <v>4760</v>
      </c>
      <c r="B37" s="43" t="s">
        <v>1343</v>
      </c>
      <c r="C37" t="s">
        <v>13842</v>
      </c>
      <c r="I37">
        <f t="shared" si="0"/>
        <v>0</v>
      </c>
      <c r="K37" s="40" t="s">
        <v>4760</v>
      </c>
      <c r="L37" s="42" t="s">
        <v>14569</v>
      </c>
      <c r="M37" s="43" t="s">
        <v>1343</v>
      </c>
      <c r="N37" s="41" t="s">
        <v>13205</v>
      </c>
      <c r="O37" s="44" t="s">
        <v>14570</v>
      </c>
    </row>
    <row r="38" spans="1:15" ht="15">
      <c r="A38" t="s">
        <v>1031</v>
      </c>
      <c r="B38" s="43" t="s">
        <v>1031</v>
      </c>
      <c r="C38" t="s">
        <v>13842</v>
      </c>
      <c r="I38">
        <f t="shared" si="0"/>
        <v>1</v>
      </c>
      <c r="K38" s="40" t="s">
        <v>1031</v>
      </c>
      <c r="L38" s="42" t="s">
        <v>14571</v>
      </c>
      <c r="M38" s="43" t="s">
        <v>1031</v>
      </c>
      <c r="N38" s="41" t="s">
        <v>9</v>
      </c>
      <c r="O38" s="44" t="s">
        <v>1031</v>
      </c>
    </row>
    <row r="39" spans="1:15" ht="15">
      <c r="A39" t="s">
        <v>1033</v>
      </c>
      <c r="B39" s="43" t="s">
        <v>1033</v>
      </c>
      <c r="C39" t="s">
        <v>13842</v>
      </c>
      <c r="I39">
        <f t="shared" si="0"/>
        <v>1</v>
      </c>
      <c r="K39" s="40" t="s">
        <v>1033</v>
      </c>
      <c r="L39" s="42" t="s">
        <v>14572</v>
      </c>
      <c r="M39" s="43" t="s">
        <v>1033</v>
      </c>
      <c r="N39" s="41" t="s">
        <v>9</v>
      </c>
      <c r="O39" s="44" t="s">
        <v>1033</v>
      </c>
    </row>
    <row r="40" spans="1:15" ht="15">
      <c r="A40" t="s">
        <v>1035</v>
      </c>
      <c r="B40" s="43" t="s">
        <v>1035</v>
      </c>
      <c r="C40" t="s">
        <v>13842</v>
      </c>
      <c r="I40">
        <f t="shared" si="0"/>
        <v>1</v>
      </c>
      <c r="K40" s="40" t="s">
        <v>1035</v>
      </c>
      <c r="L40" s="42" t="s">
        <v>14573</v>
      </c>
      <c r="M40" s="43" t="s">
        <v>1035</v>
      </c>
      <c r="N40" s="41" t="s">
        <v>9</v>
      </c>
      <c r="O40" s="44" t="s">
        <v>1035</v>
      </c>
    </row>
    <row r="41" spans="1:15" ht="15">
      <c r="A41" t="s">
        <v>1037</v>
      </c>
      <c r="B41" s="43" t="s">
        <v>1037</v>
      </c>
      <c r="C41" t="s">
        <v>13842</v>
      </c>
      <c r="I41">
        <f t="shared" si="0"/>
        <v>1</v>
      </c>
      <c r="K41" s="40" t="s">
        <v>1037</v>
      </c>
      <c r="L41" s="42" t="s">
        <v>14574</v>
      </c>
      <c r="M41" s="43" t="s">
        <v>1037</v>
      </c>
      <c r="N41" s="41" t="s">
        <v>9</v>
      </c>
      <c r="O41" s="44" t="s">
        <v>1037</v>
      </c>
    </row>
    <row r="42" spans="1:15" ht="15">
      <c r="A42" t="s">
        <v>1039</v>
      </c>
      <c r="B42" s="43" t="s">
        <v>1039</v>
      </c>
      <c r="C42" t="s">
        <v>13842</v>
      </c>
      <c r="I42">
        <f t="shared" si="0"/>
        <v>1</v>
      </c>
      <c r="K42" s="40" t="s">
        <v>1039</v>
      </c>
      <c r="L42" s="42" t="s">
        <v>14575</v>
      </c>
      <c r="M42" s="43" t="s">
        <v>1039</v>
      </c>
      <c r="N42" s="41" t="s">
        <v>9</v>
      </c>
      <c r="O42" s="44" t="s">
        <v>1039</v>
      </c>
    </row>
    <row r="43" spans="1:15" ht="15">
      <c r="A43" t="s">
        <v>1041</v>
      </c>
      <c r="B43" s="43" t="s">
        <v>1041</v>
      </c>
      <c r="C43" t="s">
        <v>13842</v>
      </c>
      <c r="I43">
        <f t="shared" si="0"/>
        <v>1</v>
      </c>
      <c r="K43" s="40" t="s">
        <v>1041</v>
      </c>
      <c r="L43" s="42" t="s">
        <v>14576</v>
      </c>
      <c r="M43" s="43" t="s">
        <v>1041</v>
      </c>
      <c r="N43" s="41" t="s">
        <v>9</v>
      </c>
      <c r="O43" s="44" t="s">
        <v>1041</v>
      </c>
    </row>
    <row r="44" spans="1:15" ht="15">
      <c r="A44" t="s">
        <v>1043</v>
      </c>
      <c r="B44" s="43" t="s">
        <v>1043</v>
      </c>
      <c r="C44" t="s">
        <v>13798</v>
      </c>
      <c r="I44">
        <f t="shared" si="0"/>
        <v>1</v>
      </c>
      <c r="K44" s="40" t="s">
        <v>1043</v>
      </c>
      <c r="L44" s="42" t="s">
        <v>14577</v>
      </c>
      <c r="M44" s="43" t="s">
        <v>1043</v>
      </c>
      <c r="N44" s="41" t="s">
        <v>9</v>
      </c>
      <c r="O44" s="44" t="s">
        <v>1043</v>
      </c>
    </row>
    <row r="45" spans="1:15" ht="15">
      <c r="A45" t="s">
        <v>1048</v>
      </c>
      <c r="B45" s="43" t="s">
        <v>1048</v>
      </c>
      <c r="C45" t="s">
        <v>13842</v>
      </c>
      <c r="I45">
        <f t="shared" si="0"/>
        <v>1</v>
      </c>
      <c r="K45" s="40" t="s">
        <v>1048</v>
      </c>
      <c r="L45" s="42" t="s">
        <v>14578</v>
      </c>
      <c r="M45" s="43" t="s">
        <v>1048</v>
      </c>
      <c r="N45" s="41" t="s">
        <v>9</v>
      </c>
      <c r="O45" s="44" t="s">
        <v>1048</v>
      </c>
    </row>
    <row r="46" spans="1:15" ht="15">
      <c r="A46" t="s">
        <v>1050</v>
      </c>
      <c r="B46" s="43" t="s">
        <v>1050</v>
      </c>
      <c r="C46" t="s">
        <v>13842</v>
      </c>
      <c r="I46">
        <f t="shared" si="0"/>
        <v>1</v>
      </c>
      <c r="K46" s="40" t="s">
        <v>1050</v>
      </c>
      <c r="L46" s="42" t="s">
        <v>14579</v>
      </c>
      <c r="M46" s="43" t="s">
        <v>1050</v>
      </c>
      <c r="N46" s="41" t="s">
        <v>13207</v>
      </c>
      <c r="O46" s="44" t="s">
        <v>13207</v>
      </c>
    </row>
    <row r="47" spans="1:15" ht="15">
      <c r="A47" t="s">
        <v>1065</v>
      </c>
      <c r="B47" s="43" t="s">
        <v>1065</v>
      </c>
      <c r="C47" t="s">
        <v>14090</v>
      </c>
      <c r="I47">
        <f t="shared" si="0"/>
        <v>1</v>
      </c>
      <c r="K47" s="40" t="s">
        <v>1065</v>
      </c>
      <c r="L47" s="42" t="s">
        <v>14580</v>
      </c>
      <c r="M47" s="43" t="s">
        <v>1065</v>
      </c>
      <c r="N47" s="41" t="s">
        <v>13212</v>
      </c>
      <c r="O47" s="44" t="s">
        <v>13212</v>
      </c>
    </row>
    <row r="48" spans="1:15" ht="15">
      <c r="A48" t="s">
        <v>1067</v>
      </c>
      <c r="B48" s="43" t="s">
        <v>1067</v>
      </c>
      <c r="C48" t="s">
        <v>14090</v>
      </c>
      <c r="I48">
        <f t="shared" si="0"/>
        <v>1</v>
      </c>
      <c r="K48" s="40" t="s">
        <v>1067</v>
      </c>
      <c r="L48" s="42" t="s">
        <v>14581</v>
      </c>
      <c r="M48" s="43" t="s">
        <v>1067</v>
      </c>
      <c r="N48" s="41" t="s">
        <v>9</v>
      </c>
      <c r="O48" s="44" t="s">
        <v>1067</v>
      </c>
    </row>
    <row r="49" spans="1:15" ht="15">
      <c r="A49" t="s">
        <v>13837</v>
      </c>
      <c r="B49" s="43" t="s">
        <v>1345</v>
      </c>
      <c r="C49" t="s">
        <v>13795</v>
      </c>
      <c r="I49">
        <f t="shared" si="0"/>
        <v>0</v>
      </c>
      <c r="K49" s="40" t="s">
        <v>13837</v>
      </c>
      <c r="L49" s="42" t="s">
        <v>14582</v>
      </c>
      <c r="M49" s="43" t="s">
        <v>1345</v>
      </c>
      <c r="N49" s="41" t="s">
        <v>9</v>
      </c>
      <c r="O49" s="44" t="s">
        <v>1345</v>
      </c>
    </row>
    <row r="50" spans="1:15" ht="15">
      <c r="A50" t="s">
        <v>1069</v>
      </c>
      <c r="B50" s="43" t="s">
        <v>1069</v>
      </c>
      <c r="C50" t="s">
        <v>13842</v>
      </c>
      <c r="I50">
        <f t="shared" si="0"/>
        <v>1</v>
      </c>
      <c r="K50" s="40" t="s">
        <v>1069</v>
      </c>
      <c r="L50" s="42" t="s">
        <v>14583</v>
      </c>
      <c r="M50" s="43" t="s">
        <v>1069</v>
      </c>
      <c r="N50" s="41" t="s">
        <v>9</v>
      </c>
      <c r="O50" s="44" t="s">
        <v>1069</v>
      </c>
    </row>
    <row r="51" spans="1:15" ht="15">
      <c r="A51" t="s">
        <v>1071</v>
      </c>
      <c r="B51" s="43" t="s">
        <v>1071</v>
      </c>
      <c r="C51" t="s">
        <v>13862</v>
      </c>
      <c r="I51">
        <f t="shared" si="0"/>
        <v>1</v>
      </c>
      <c r="K51" s="40" t="s">
        <v>1071</v>
      </c>
      <c r="L51" s="42" t="s">
        <v>14584</v>
      </c>
      <c r="M51" s="43" t="s">
        <v>1071</v>
      </c>
      <c r="N51" s="41" t="s">
        <v>9</v>
      </c>
      <c r="O51" s="44" t="s">
        <v>1071</v>
      </c>
    </row>
    <row r="52" spans="1:15" ht="15">
      <c r="A52" t="s">
        <v>1073</v>
      </c>
      <c r="B52" s="43" t="s">
        <v>1073</v>
      </c>
      <c r="C52" t="s">
        <v>13842</v>
      </c>
      <c r="I52">
        <f t="shared" si="0"/>
        <v>1</v>
      </c>
      <c r="K52" s="40" t="s">
        <v>1073</v>
      </c>
      <c r="L52" s="42" t="s">
        <v>14585</v>
      </c>
      <c r="M52" s="43" t="s">
        <v>1073</v>
      </c>
      <c r="N52" s="41" t="s">
        <v>9</v>
      </c>
      <c r="O52" s="44" t="s">
        <v>1073</v>
      </c>
    </row>
    <row r="53" spans="1:15" ht="15">
      <c r="A53" t="s">
        <v>1075</v>
      </c>
      <c r="B53" s="43" t="s">
        <v>1075</v>
      </c>
      <c r="C53" t="s">
        <v>13917</v>
      </c>
      <c r="I53">
        <f t="shared" si="0"/>
        <v>1</v>
      </c>
      <c r="K53" s="40" t="s">
        <v>1075</v>
      </c>
      <c r="L53" s="42" t="s">
        <v>14586</v>
      </c>
      <c r="M53" s="43" t="s">
        <v>1075</v>
      </c>
      <c r="N53" s="41" t="s">
        <v>9</v>
      </c>
      <c r="O53" s="44" t="s">
        <v>1075</v>
      </c>
    </row>
    <row r="54" spans="1:15" ht="15">
      <c r="A54" t="s">
        <v>1076</v>
      </c>
      <c r="B54" s="43" t="s">
        <v>1076</v>
      </c>
      <c r="C54" t="s">
        <v>13842</v>
      </c>
      <c r="I54">
        <f t="shared" si="0"/>
        <v>1</v>
      </c>
      <c r="K54" s="40" t="s">
        <v>1076</v>
      </c>
      <c r="L54" s="42" t="s">
        <v>14587</v>
      </c>
      <c r="M54" s="43" t="s">
        <v>1076</v>
      </c>
      <c r="N54" s="41" t="s">
        <v>9</v>
      </c>
      <c r="O54" s="44" t="s">
        <v>1076</v>
      </c>
    </row>
    <row r="55" spans="1:15" ht="15">
      <c r="A55" t="s">
        <v>1077</v>
      </c>
      <c r="B55" s="43" t="s">
        <v>1077</v>
      </c>
      <c r="C55" t="s">
        <v>14090</v>
      </c>
      <c r="I55">
        <f t="shared" si="0"/>
        <v>1</v>
      </c>
      <c r="K55" s="40" t="s">
        <v>1077</v>
      </c>
      <c r="L55" s="42" t="s">
        <v>14588</v>
      </c>
      <c r="M55" s="43" t="s">
        <v>1077</v>
      </c>
      <c r="N55" s="41" t="s">
        <v>9</v>
      </c>
      <c r="O55" s="44" t="s">
        <v>1077</v>
      </c>
    </row>
    <row r="56" spans="1:15" ht="15">
      <c r="A56" t="s">
        <v>1079</v>
      </c>
      <c r="B56" s="43" t="s">
        <v>1079</v>
      </c>
      <c r="C56" t="s">
        <v>13795</v>
      </c>
      <c r="I56">
        <f t="shared" si="0"/>
        <v>1</v>
      </c>
      <c r="K56" s="40" t="s">
        <v>1079</v>
      </c>
      <c r="L56" s="42" t="s">
        <v>14589</v>
      </c>
      <c r="M56" s="43" t="s">
        <v>1079</v>
      </c>
      <c r="N56" s="41" t="s">
        <v>9</v>
      </c>
      <c r="O56" s="44" t="s">
        <v>1079</v>
      </c>
    </row>
    <row r="57" spans="1:15" ht="15">
      <c r="A57" t="s">
        <v>1082</v>
      </c>
      <c r="B57" s="43" t="s">
        <v>1082</v>
      </c>
      <c r="C57" t="s">
        <v>14090</v>
      </c>
      <c r="I57">
        <f t="shared" si="0"/>
        <v>1</v>
      </c>
      <c r="K57" s="40" t="s">
        <v>1082</v>
      </c>
      <c r="L57" s="42" t="s">
        <v>14590</v>
      </c>
      <c r="M57" s="43" t="s">
        <v>1082</v>
      </c>
      <c r="N57" s="41" t="s">
        <v>9</v>
      </c>
      <c r="O57" s="44" t="s">
        <v>1082</v>
      </c>
    </row>
    <row r="58" spans="1:15" ht="15">
      <c r="A58" t="s">
        <v>1084</v>
      </c>
      <c r="B58" s="43" t="s">
        <v>1084</v>
      </c>
      <c r="C58" t="s">
        <v>14090</v>
      </c>
      <c r="I58">
        <f t="shared" si="0"/>
        <v>1</v>
      </c>
      <c r="K58" s="40" t="s">
        <v>1084</v>
      </c>
      <c r="L58" s="42" t="s">
        <v>14591</v>
      </c>
      <c r="M58" s="43" t="s">
        <v>1084</v>
      </c>
      <c r="N58" s="41" t="s">
        <v>9</v>
      </c>
      <c r="O58" s="44" t="s">
        <v>1084</v>
      </c>
    </row>
    <row r="59" spans="1:15" ht="15">
      <c r="A59" t="s">
        <v>1086</v>
      </c>
      <c r="B59" s="43" t="s">
        <v>1086</v>
      </c>
      <c r="C59" t="s">
        <v>14090</v>
      </c>
      <c r="I59">
        <f t="shared" si="0"/>
        <v>1</v>
      </c>
      <c r="K59" s="40" t="s">
        <v>1086</v>
      </c>
      <c r="L59" s="42" t="s">
        <v>14592</v>
      </c>
      <c r="M59" s="43" t="s">
        <v>1086</v>
      </c>
      <c r="N59" s="41" t="s">
        <v>9</v>
      </c>
      <c r="O59" s="44" t="s">
        <v>1086</v>
      </c>
    </row>
    <row r="60" spans="1:15" ht="15">
      <c r="A60" t="s">
        <v>1087</v>
      </c>
      <c r="B60" s="43" t="s">
        <v>1087</v>
      </c>
      <c r="C60" t="s">
        <v>13842</v>
      </c>
      <c r="I60">
        <f t="shared" si="0"/>
        <v>1</v>
      </c>
      <c r="K60" s="40" t="s">
        <v>1087</v>
      </c>
      <c r="L60" s="42" t="s">
        <v>14593</v>
      </c>
      <c r="M60" s="43" t="s">
        <v>1087</v>
      </c>
      <c r="N60" s="41" t="s">
        <v>9</v>
      </c>
      <c r="O60" s="44" t="s">
        <v>1087</v>
      </c>
    </row>
    <row r="61" spans="1:15" ht="15">
      <c r="A61" t="s">
        <v>1089</v>
      </c>
      <c r="B61" s="43" t="s">
        <v>1089</v>
      </c>
      <c r="C61" t="s">
        <v>13842</v>
      </c>
      <c r="I61">
        <f t="shared" si="0"/>
        <v>1</v>
      </c>
      <c r="K61" s="40" t="s">
        <v>1089</v>
      </c>
      <c r="L61" s="42" t="s">
        <v>14594</v>
      </c>
      <c r="M61" s="43" t="s">
        <v>1089</v>
      </c>
      <c r="N61" s="41" t="s">
        <v>9</v>
      </c>
      <c r="O61" s="44" t="s">
        <v>1089</v>
      </c>
    </row>
    <row r="62" spans="1:15" ht="15">
      <c r="A62" t="s">
        <v>1093</v>
      </c>
      <c r="B62" s="43" t="s">
        <v>1093</v>
      </c>
      <c r="C62" t="s">
        <v>13842</v>
      </c>
      <c r="I62">
        <f t="shared" si="0"/>
        <v>1</v>
      </c>
      <c r="K62" s="40" t="s">
        <v>1093</v>
      </c>
      <c r="L62" s="42" t="s">
        <v>14595</v>
      </c>
      <c r="M62" s="43" t="s">
        <v>1093</v>
      </c>
      <c r="N62" s="41" t="s">
        <v>9</v>
      </c>
      <c r="O62" s="44" t="s">
        <v>1093</v>
      </c>
    </row>
    <row r="63" spans="1:15" ht="15">
      <c r="A63" t="s">
        <v>13965</v>
      </c>
      <c r="B63" s="43" t="s">
        <v>1304</v>
      </c>
      <c r="C63" t="s">
        <v>13842</v>
      </c>
      <c r="I63">
        <f t="shared" si="0"/>
        <v>0</v>
      </c>
      <c r="K63" s="40" t="s">
        <v>13965</v>
      </c>
      <c r="L63" s="42" t="s">
        <v>14596</v>
      </c>
      <c r="M63" s="43" t="s">
        <v>1304</v>
      </c>
      <c r="N63" s="41" t="s">
        <v>9</v>
      </c>
      <c r="O63" s="44" t="s">
        <v>1304</v>
      </c>
    </row>
    <row r="64" spans="1:15" ht="15">
      <c r="A64" t="s">
        <v>1094</v>
      </c>
      <c r="B64" s="43" t="s">
        <v>1094</v>
      </c>
      <c r="C64" t="s">
        <v>14090</v>
      </c>
      <c r="I64">
        <f t="shared" si="0"/>
        <v>1</v>
      </c>
      <c r="K64" s="40" t="s">
        <v>1094</v>
      </c>
      <c r="L64" s="42" t="s">
        <v>14597</v>
      </c>
      <c r="M64" s="43" t="s">
        <v>1094</v>
      </c>
      <c r="N64" s="41" t="s">
        <v>9</v>
      </c>
      <c r="O64" s="44" t="s">
        <v>1094</v>
      </c>
    </row>
    <row r="65" spans="1:15" ht="15">
      <c r="A65" t="s">
        <v>14350</v>
      </c>
      <c r="B65" s="43" t="s">
        <v>14599</v>
      </c>
      <c r="C65" t="s">
        <v>14090</v>
      </c>
      <c r="I65">
        <f t="shared" si="0"/>
        <v>0</v>
      </c>
      <c r="K65" s="40" t="s">
        <v>14350</v>
      </c>
      <c r="L65" s="42" t="s">
        <v>14598</v>
      </c>
      <c r="M65" s="43" t="s">
        <v>14599</v>
      </c>
      <c r="N65" s="41" t="s">
        <v>9</v>
      </c>
      <c r="O65" s="44" t="s">
        <v>14599</v>
      </c>
    </row>
    <row r="66" spans="1:15" ht="15">
      <c r="A66" t="s">
        <v>1104</v>
      </c>
      <c r="B66" s="43" t="s">
        <v>1104</v>
      </c>
      <c r="C66" t="s">
        <v>14090</v>
      </c>
      <c r="I66">
        <f t="shared" si="0"/>
        <v>1</v>
      </c>
      <c r="K66" s="40" t="s">
        <v>1104</v>
      </c>
      <c r="L66" s="42" t="s">
        <v>14600</v>
      </c>
      <c r="M66" s="43" t="s">
        <v>1104</v>
      </c>
      <c r="N66" s="41" t="s">
        <v>9</v>
      </c>
      <c r="O66" s="44" t="s">
        <v>1104</v>
      </c>
    </row>
    <row r="67" spans="1:15" ht="15">
      <c r="A67" t="s">
        <v>1105</v>
      </c>
      <c r="B67" s="43" t="s">
        <v>1105</v>
      </c>
      <c r="C67" t="s">
        <v>14450</v>
      </c>
      <c r="I67">
        <f t="shared" si="0"/>
        <v>1</v>
      </c>
      <c r="K67" s="40" t="s">
        <v>1105</v>
      </c>
      <c r="L67" s="42" t="s">
        <v>14601</v>
      </c>
      <c r="M67" s="43" t="s">
        <v>1105</v>
      </c>
      <c r="N67" s="41" t="s">
        <v>9</v>
      </c>
      <c r="O67" s="44" t="s">
        <v>1105</v>
      </c>
    </row>
    <row r="68" spans="1:15" ht="15">
      <c r="A68" t="s">
        <v>1107</v>
      </c>
      <c r="B68" s="43" t="s">
        <v>1107</v>
      </c>
      <c r="C68" t="s">
        <v>13795</v>
      </c>
      <c r="I68">
        <f t="shared" si="0"/>
        <v>1</v>
      </c>
      <c r="K68" s="40" t="s">
        <v>1107</v>
      </c>
      <c r="L68" s="42" t="s">
        <v>14602</v>
      </c>
      <c r="M68" s="43" t="s">
        <v>1107</v>
      </c>
      <c r="N68" s="41" t="s">
        <v>1109</v>
      </c>
      <c r="O68" s="44" t="s">
        <v>14603</v>
      </c>
    </row>
    <row r="69" spans="1:15" ht="15">
      <c r="A69" t="s">
        <v>1110</v>
      </c>
      <c r="B69" s="43" t="s">
        <v>1110</v>
      </c>
      <c r="C69" t="s">
        <v>13798</v>
      </c>
      <c r="I69">
        <f t="shared" si="0"/>
        <v>1</v>
      </c>
      <c r="K69" s="40" t="s">
        <v>1110</v>
      </c>
      <c r="L69" s="42" t="s">
        <v>14604</v>
      </c>
      <c r="M69" s="43" t="s">
        <v>1110</v>
      </c>
      <c r="N69" s="41" t="s">
        <v>9</v>
      </c>
      <c r="O69" s="44" t="s">
        <v>1110</v>
      </c>
    </row>
    <row r="70" spans="1:15" ht="15">
      <c r="A70" t="s">
        <v>13812</v>
      </c>
      <c r="B70" s="43" t="s">
        <v>1261</v>
      </c>
      <c r="C70" t="s">
        <v>13818</v>
      </c>
      <c r="I70">
        <f t="shared" si="0"/>
        <v>0</v>
      </c>
      <c r="K70" s="40" t="s">
        <v>13812</v>
      </c>
      <c r="L70" s="42" t="s">
        <v>14605</v>
      </c>
      <c r="M70" s="43" t="s">
        <v>1261</v>
      </c>
      <c r="N70" s="41" t="s">
        <v>9</v>
      </c>
      <c r="O70" s="44" t="s">
        <v>1261</v>
      </c>
    </row>
    <row r="71" spans="1:15" ht="15">
      <c r="A71" t="s">
        <v>14484</v>
      </c>
      <c r="B71" s="43" t="s">
        <v>14607</v>
      </c>
      <c r="C71" t="s">
        <v>13795</v>
      </c>
      <c r="I71">
        <f t="shared" si="0"/>
        <v>0</v>
      </c>
      <c r="K71" s="40" t="s">
        <v>14484</v>
      </c>
      <c r="L71" s="42" t="s">
        <v>14606</v>
      </c>
      <c r="M71" s="43" t="s">
        <v>14607</v>
      </c>
      <c r="N71" s="41" t="s">
        <v>9</v>
      </c>
      <c r="O71" s="44" t="s">
        <v>14607</v>
      </c>
    </row>
    <row r="72" spans="1:15" ht="15">
      <c r="A72" t="s">
        <v>14458</v>
      </c>
      <c r="B72" s="43" t="s">
        <v>14609</v>
      </c>
      <c r="C72" t="s">
        <v>14090</v>
      </c>
      <c r="I72">
        <f t="shared" si="0"/>
        <v>0</v>
      </c>
      <c r="K72" s="40" t="s">
        <v>14458</v>
      </c>
      <c r="L72" s="42" t="s">
        <v>14608</v>
      </c>
      <c r="M72" s="43" t="s">
        <v>14609</v>
      </c>
      <c r="N72" s="41" t="s">
        <v>9</v>
      </c>
      <c r="O72" s="44" t="s">
        <v>14609</v>
      </c>
    </row>
    <row r="73" spans="1:15" ht="15">
      <c r="A73" t="s">
        <v>1117</v>
      </c>
      <c r="B73" s="43" t="s">
        <v>1117</v>
      </c>
      <c r="C73" t="s">
        <v>13842</v>
      </c>
      <c r="I73">
        <f t="shared" si="0"/>
        <v>1</v>
      </c>
      <c r="K73" s="40" t="s">
        <v>1117</v>
      </c>
      <c r="L73" s="42" t="s">
        <v>14610</v>
      </c>
      <c r="M73" s="43" t="s">
        <v>1117</v>
      </c>
      <c r="N73" s="41" t="s">
        <v>1119</v>
      </c>
      <c r="O73" s="44" t="s">
        <v>1118</v>
      </c>
    </row>
    <row r="74" spans="1:15" ht="15">
      <c r="A74" t="s">
        <v>1120</v>
      </c>
      <c r="B74" s="43" t="s">
        <v>1120</v>
      </c>
      <c r="C74" t="s">
        <v>13842</v>
      </c>
      <c r="I74">
        <f t="shared" si="0"/>
        <v>1</v>
      </c>
      <c r="K74" s="40" t="s">
        <v>1120</v>
      </c>
      <c r="L74" s="42" t="s">
        <v>14611</v>
      </c>
      <c r="M74" s="43" t="s">
        <v>1120</v>
      </c>
      <c r="N74" s="41" t="s">
        <v>1122</v>
      </c>
      <c r="O74" s="44" t="s">
        <v>14612</v>
      </c>
    </row>
    <row r="75" spans="1:15" ht="15">
      <c r="A75" t="s">
        <v>1123</v>
      </c>
      <c r="B75" s="43" t="s">
        <v>1123</v>
      </c>
      <c r="C75" t="s">
        <v>13842</v>
      </c>
      <c r="I75">
        <f t="shared" si="0"/>
        <v>1</v>
      </c>
      <c r="K75" s="40" t="s">
        <v>1123</v>
      </c>
      <c r="L75" s="42" t="s">
        <v>14613</v>
      </c>
      <c r="M75" s="43" t="s">
        <v>1123</v>
      </c>
      <c r="N75" s="41" t="s">
        <v>9</v>
      </c>
      <c r="O75" s="44" t="s">
        <v>1123</v>
      </c>
    </row>
    <row r="76" spans="1:15" ht="15">
      <c r="A76" t="s">
        <v>1125</v>
      </c>
      <c r="B76" s="43" t="s">
        <v>1125</v>
      </c>
      <c r="C76" t="s">
        <v>13842</v>
      </c>
      <c r="I76">
        <f t="shared" si="0"/>
        <v>1</v>
      </c>
      <c r="K76" s="40" t="s">
        <v>1125</v>
      </c>
      <c r="L76" s="42" t="s">
        <v>14614</v>
      </c>
      <c r="M76" s="43" t="s">
        <v>1125</v>
      </c>
      <c r="N76" s="41" t="s">
        <v>13215</v>
      </c>
      <c r="O76" s="44" t="s">
        <v>14615</v>
      </c>
    </row>
    <row r="77" spans="1:15" ht="15">
      <c r="A77" t="s">
        <v>1130</v>
      </c>
      <c r="B77" s="43" t="s">
        <v>1130</v>
      </c>
      <c r="C77" t="s">
        <v>13842</v>
      </c>
      <c r="I77">
        <f t="shared" si="0"/>
        <v>1</v>
      </c>
      <c r="K77" s="40" t="s">
        <v>1130</v>
      </c>
      <c r="L77" s="42" t="s">
        <v>14616</v>
      </c>
      <c r="M77" s="43" t="s">
        <v>1130</v>
      </c>
      <c r="N77" s="41" t="s">
        <v>9</v>
      </c>
      <c r="O77" s="44" t="s">
        <v>1130</v>
      </c>
    </row>
    <row r="78" spans="1:15" ht="15">
      <c r="A78" t="s">
        <v>1132</v>
      </c>
      <c r="B78" s="43" t="s">
        <v>1132</v>
      </c>
      <c r="C78" t="s">
        <v>13842</v>
      </c>
      <c r="I78">
        <f t="shared" ref="I78:I141" si="1">IF(K78=M78,1,0)</f>
        <v>1</v>
      </c>
      <c r="K78" s="40" t="s">
        <v>1132</v>
      </c>
      <c r="L78" s="42" t="s">
        <v>14617</v>
      </c>
      <c r="M78" s="43" t="s">
        <v>1132</v>
      </c>
      <c r="N78" s="41" t="s">
        <v>9</v>
      </c>
      <c r="O78" s="44" t="s">
        <v>1132</v>
      </c>
    </row>
    <row r="79" spans="1:15" ht="15">
      <c r="A79" t="s">
        <v>1136</v>
      </c>
      <c r="B79" s="43" t="s">
        <v>1136</v>
      </c>
      <c r="C79" t="s">
        <v>14090</v>
      </c>
      <c r="I79">
        <f t="shared" si="1"/>
        <v>1</v>
      </c>
      <c r="K79" s="40" t="s">
        <v>1136</v>
      </c>
      <c r="L79" s="42" t="s">
        <v>14618</v>
      </c>
      <c r="M79" s="43" t="s">
        <v>1136</v>
      </c>
      <c r="N79" s="41" t="s">
        <v>9</v>
      </c>
      <c r="O79" s="44" t="s">
        <v>1136</v>
      </c>
    </row>
    <row r="80" spans="1:15" ht="15">
      <c r="A80" t="s">
        <v>1138</v>
      </c>
      <c r="B80" s="43" t="s">
        <v>1138</v>
      </c>
      <c r="C80" t="s">
        <v>13842</v>
      </c>
      <c r="I80">
        <f t="shared" si="1"/>
        <v>1</v>
      </c>
      <c r="K80" s="40" t="s">
        <v>1138</v>
      </c>
      <c r="L80" s="42" t="s">
        <v>14619</v>
      </c>
      <c r="M80" s="43" t="s">
        <v>1138</v>
      </c>
      <c r="N80" s="41" t="s">
        <v>9</v>
      </c>
      <c r="O80" s="44" t="s">
        <v>1138</v>
      </c>
    </row>
    <row r="81" spans="1:15" ht="15">
      <c r="A81" t="s">
        <v>1140</v>
      </c>
      <c r="B81" s="43" t="s">
        <v>1140</v>
      </c>
      <c r="C81" t="s">
        <v>13842</v>
      </c>
      <c r="I81">
        <f t="shared" si="1"/>
        <v>1</v>
      </c>
      <c r="K81" s="40" t="s">
        <v>1140</v>
      </c>
      <c r="L81" s="42" t="s">
        <v>14620</v>
      </c>
      <c r="M81" s="43" t="s">
        <v>1140</v>
      </c>
      <c r="N81" s="41" t="s">
        <v>9</v>
      </c>
      <c r="O81" s="44" t="s">
        <v>1140</v>
      </c>
    </row>
    <row r="82" spans="1:15" ht="15">
      <c r="A82" t="s">
        <v>1142</v>
      </c>
      <c r="B82" s="43" t="s">
        <v>1142</v>
      </c>
      <c r="C82" t="s">
        <v>14090</v>
      </c>
      <c r="I82">
        <f t="shared" si="1"/>
        <v>1</v>
      </c>
      <c r="K82" s="40" t="s">
        <v>1142</v>
      </c>
      <c r="L82" s="42" t="s">
        <v>14621</v>
      </c>
      <c r="M82" s="43" t="s">
        <v>1142</v>
      </c>
      <c r="N82" s="41" t="s">
        <v>9</v>
      </c>
      <c r="O82" s="44" t="s">
        <v>1142</v>
      </c>
    </row>
    <row r="83" spans="1:15" ht="15">
      <c r="A83" t="s">
        <v>1144</v>
      </c>
      <c r="B83" s="43" t="s">
        <v>1144</v>
      </c>
      <c r="C83" t="s">
        <v>13842</v>
      </c>
      <c r="I83">
        <f t="shared" si="1"/>
        <v>1</v>
      </c>
      <c r="K83" s="40" t="s">
        <v>1144</v>
      </c>
      <c r="L83" s="42" t="s">
        <v>14622</v>
      </c>
      <c r="M83" s="43" t="s">
        <v>1144</v>
      </c>
      <c r="N83" s="41" t="s">
        <v>9</v>
      </c>
      <c r="O83" s="44" t="s">
        <v>1144</v>
      </c>
    </row>
    <row r="84" spans="1:15" ht="15">
      <c r="A84" t="s">
        <v>1146</v>
      </c>
      <c r="B84" s="43" t="s">
        <v>1146</v>
      </c>
      <c r="C84" t="s">
        <v>13917</v>
      </c>
      <c r="I84">
        <f t="shared" si="1"/>
        <v>1</v>
      </c>
      <c r="K84" s="40" t="s">
        <v>1146</v>
      </c>
      <c r="L84" s="42" t="s">
        <v>14623</v>
      </c>
      <c r="M84" s="43" t="s">
        <v>1146</v>
      </c>
      <c r="N84" s="41" t="s">
        <v>9</v>
      </c>
      <c r="O84" s="44" t="s">
        <v>1146</v>
      </c>
    </row>
    <row r="85" spans="1:15" ht="15">
      <c r="A85" t="s">
        <v>1148</v>
      </c>
      <c r="B85" s="43" t="s">
        <v>1148</v>
      </c>
      <c r="C85" t="s">
        <v>13842</v>
      </c>
      <c r="I85">
        <f t="shared" si="1"/>
        <v>1</v>
      </c>
      <c r="K85" s="40" t="s">
        <v>1148</v>
      </c>
      <c r="L85" s="42" t="s">
        <v>14624</v>
      </c>
      <c r="M85" s="43" t="s">
        <v>1148</v>
      </c>
      <c r="N85" s="41" t="s">
        <v>9</v>
      </c>
      <c r="O85" s="44" t="s">
        <v>1148</v>
      </c>
    </row>
    <row r="86" spans="1:15" ht="15">
      <c r="A86" t="s">
        <v>14368</v>
      </c>
      <c r="B86" s="43" t="s">
        <v>1254</v>
      </c>
      <c r="C86" t="s">
        <v>14090</v>
      </c>
      <c r="I86">
        <f t="shared" si="1"/>
        <v>0</v>
      </c>
      <c r="K86" s="40" t="s">
        <v>14368</v>
      </c>
      <c r="L86" s="42" t="s">
        <v>14625</v>
      </c>
      <c r="M86" s="43" t="s">
        <v>1254</v>
      </c>
      <c r="N86" s="41" t="s">
        <v>9</v>
      </c>
      <c r="O86" s="44" t="s">
        <v>1254</v>
      </c>
    </row>
    <row r="87" spans="1:15" ht="15">
      <c r="A87" t="s">
        <v>1150</v>
      </c>
      <c r="B87" s="43" t="s">
        <v>1150</v>
      </c>
      <c r="C87" t="s">
        <v>14090</v>
      </c>
      <c r="I87">
        <f t="shared" si="1"/>
        <v>1</v>
      </c>
      <c r="K87" s="40" t="s">
        <v>1150</v>
      </c>
      <c r="L87" s="42" t="s">
        <v>14626</v>
      </c>
      <c r="M87" s="43" t="s">
        <v>1150</v>
      </c>
      <c r="N87" s="41" t="s">
        <v>1152</v>
      </c>
      <c r="O87" s="44" t="s">
        <v>1151</v>
      </c>
    </row>
    <row r="88" spans="1:15" ht="15">
      <c r="A88" t="s">
        <v>1155</v>
      </c>
      <c r="B88" s="43" t="s">
        <v>1155</v>
      </c>
      <c r="C88" t="s">
        <v>13842</v>
      </c>
      <c r="I88">
        <f t="shared" si="1"/>
        <v>1</v>
      </c>
      <c r="K88" s="40" t="s">
        <v>1155</v>
      </c>
      <c r="L88" s="42" t="s">
        <v>14627</v>
      </c>
      <c r="M88" s="43" t="s">
        <v>1155</v>
      </c>
      <c r="N88" s="41" t="s">
        <v>9</v>
      </c>
      <c r="O88" s="44" t="s">
        <v>1155</v>
      </c>
    </row>
    <row r="89" spans="1:15" ht="15">
      <c r="A89" t="s">
        <v>1157</v>
      </c>
      <c r="B89" s="43" t="s">
        <v>1157</v>
      </c>
      <c r="C89" t="s">
        <v>13842</v>
      </c>
      <c r="I89">
        <f t="shared" si="1"/>
        <v>1</v>
      </c>
      <c r="K89" s="40" t="s">
        <v>1157</v>
      </c>
      <c r="L89" s="42" t="s">
        <v>14628</v>
      </c>
      <c r="M89" s="43" t="s">
        <v>1157</v>
      </c>
      <c r="N89" s="41" t="s">
        <v>9</v>
      </c>
      <c r="O89" s="44" t="s">
        <v>1157</v>
      </c>
    </row>
    <row r="90" spans="1:15" ht="15">
      <c r="A90" t="s">
        <v>1162</v>
      </c>
      <c r="B90" s="43" t="s">
        <v>1162</v>
      </c>
      <c r="C90" t="s">
        <v>14090</v>
      </c>
      <c r="I90">
        <f t="shared" si="1"/>
        <v>1</v>
      </c>
      <c r="K90" s="40" t="s">
        <v>1162</v>
      </c>
      <c r="L90" s="42" t="s">
        <v>14629</v>
      </c>
      <c r="M90" s="43" t="s">
        <v>1162</v>
      </c>
      <c r="N90" s="41" t="s">
        <v>9</v>
      </c>
      <c r="O90" s="44" t="s">
        <v>1162</v>
      </c>
    </row>
    <row r="91" spans="1:15" ht="15">
      <c r="A91" t="s">
        <v>1164</v>
      </c>
      <c r="B91" s="43" t="s">
        <v>1164</v>
      </c>
      <c r="C91" t="s">
        <v>14090</v>
      </c>
      <c r="I91">
        <f t="shared" si="1"/>
        <v>1</v>
      </c>
      <c r="K91" s="40" t="s">
        <v>1164</v>
      </c>
      <c r="L91" s="42" t="s">
        <v>14630</v>
      </c>
      <c r="M91" s="43" t="s">
        <v>1164</v>
      </c>
      <c r="N91" s="41" t="s">
        <v>9</v>
      </c>
      <c r="O91" s="44" t="s">
        <v>1164</v>
      </c>
    </row>
    <row r="92" spans="1:15" ht="15">
      <c r="A92" t="s">
        <v>1171</v>
      </c>
      <c r="B92" s="43" t="s">
        <v>1171</v>
      </c>
      <c r="C92" t="s">
        <v>13917</v>
      </c>
      <c r="I92">
        <f t="shared" si="1"/>
        <v>1</v>
      </c>
      <c r="K92" s="40" t="s">
        <v>1171</v>
      </c>
      <c r="L92" s="42" t="s">
        <v>14631</v>
      </c>
      <c r="M92" s="43" t="s">
        <v>1171</v>
      </c>
      <c r="N92" s="41" t="s">
        <v>9</v>
      </c>
      <c r="O92" s="44" t="s">
        <v>1171</v>
      </c>
    </row>
    <row r="93" spans="1:15" ht="15">
      <c r="A93" t="s">
        <v>1173</v>
      </c>
      <c r="B93" s="43" t="s">
        <v>1173</v>
      </c>
      <c r="C93" t="s">
        <v>14090</v>
      </c>
      <c r="I93">
        <f t="shared" si="1"/>
        <v>1</v>
      </c>
      <c r="K93" s="40" t="s">
        <v>1173</v>
      </c>
      <c r="L93" s="42" t="s">
        <v>14632</v>
      </c>
      <c r="M93" s="43" t="s">
        <v>1173</v>
      </c>
      <c r="N93" s="41" t="s">
        <v>9</v>
      </c>
      <c r="O93" s="44" t="s">
        <v>1173</v>
      </c>
    </row>
    <row r="94" spans="1:15" ht="15">
      <c r="A94" t="s">
        <v>1175</v>
      </c>
      <c r="B94" s="43" t="s">
        <v>1175</v>
      </c>
      <c r="C94" t="s">
        <v>14090</v>
      </c>
      <c r="I94">
        <f t="shared" si="1"/>
        <v>1</v>
      </c>
      <c r="K94" s="40" t="s">
        <v>1175</v>
      </c>
      <c r="L94" s="42" t="s">
        <v>14633</v>
      </c>
      <c r="M94" s="43" t="s">
        <v>1175</v>
      </c>
      <c r="N94" s="41" t="s">
        <v>9</v>
      </c>
      <c r="O94" s="44" t="s">
        <v>1175</v>
      </c>
    </row>
    <row r="95" spans="1:15" ht="15">
      <c r="A95" t="s">
        <v>1182</v>
      </c>
      <c r="B95" s="43" t="s">
        <v>1182</v>
      </c>
      <c r="C95" t="s">
        <v>13842</v>
      </c>
      <c r="I95">
        <f t="shared" si="1"/>
        <v>1</v>
      </c>
      <c r="K95" s="40" t="s">
        <v>1182</v>
      </c>
      <c r="L95" s="42" t="s">
        <v>14634</v>
      </c>
      <c r="M95" s="43" t="s">
        <v>1182</v>
      </c>
      <c r="N95" s="41" t="s">
        <v>9</v>
      </c>
      <c r="O95" s="44" t="s">
        <v>1182</v>
      </c>
    </row>
    <row r="96" spans="1:15" ht="15">
      <c r="A96" t="s">
        <v>1184</v>
      </c>
      <c r="B96" s="43" t="s">
        <v>1184</v>
      </c>
      <c r="C96" t="s">
        <v>13798</v>
      </c>
      <c r="I96">
        <f t="shared" si="1"/>
        <v>1</v>
      </c>
      <c r="K96" s="40" t="s">
        <v>1184</v>
      </c>
      <c r="L96" s="42" t="s">
        <v>14635</v>
      </c>
      <c r="M96" s="43" t="s">
        <v>1184</v>
      </c>
      <c r="N96" s="41" t="s">
        <v>9</v>
      </c>
      <c r="O96" s="44" t="s">
        <v>1184</v>
      </c>
    </row>
    <row r="97" spans="1:15" ht="15">
      <c r="A97" t="s">
        <v>1187</v>
      </c>
      <c r="B97" s="43" t="s">
        <v>1187</v>
      </c>
      <c r="C97" t="s">
        <v>13795</v>
      </c>
      <c r="I97">
        <f t="shared" si="1"/>
        <v>1</v>
      </c>
      <c r="K97" s="40" t="s">
        <v>1187</v>
      </c>
      <c r="L97" s="42" t="s">
        <v>14636</v>
      </c>
      <c r="M97" s="43" t="s">
        <v>1187</v>
      </c>
      <c r="N97" s="41" t="s">
        <v>1189</v>
      </c>
      <c r="O97" s="44" t="s">
        <v>1189</v>
      </c>
    </row>
    <row r="98" spans="1:15" ht="15">
      <c r="A98" t="s">
        <v>1190</v>
      </c>
      <c r="B98" s="43" t="s">
        <v>1190</v>
      </c>
      <c r="C98" t="s">
        <v>13795</v>
      </c>
      <c r="I98">
        <f t="shared" si="1"/>
        <v>1</v>
      </c>
      <c r="K98" s="40" t="s">
        <v>1190</v>
      </c>
      <c r="L98" s="42" t="s">
        <v>14637</v>
      </c>
      <c r="M98" s="43" t="s">
        <v>1190</v>
      </c>
      <c r="N98" s="41" t="s">
        <v>1192</v>
      </c>
      <c r="O98" s="44" t="s">
        <v>14638</v>
      </c>
    </row>
    <row r="99" spans="1:15" ht="15">
      <c r="A99" t="s">
        <v>1196</v>
      </c>
      <c r="B99" s="43" t="s">
        <v>1196</v>
      </c>
      <c r="C99" t="s">
        <v>14064</v>
      </c>
      <c r="I99">
        <f t="shared" si="1"/>
        <v>1</v>
      </c>
      <c r="K99" s="40" t="s">
        <v>1196</v>
      </c>
      <c r="L99" s="42" t="s">
        <v>14639</v>
      </c>
      <c r="M99" s="43" t="s">
        <v>1196</v>
      </c>
      <c r="N99" s="41" t="s">
        <v>1198</v>
      </c>
      <c r="O99" s="44" t="s">
        <v>1198</v>
      </c>
    </row>
    <row r="100" spans="1:15" ht="15">
      <c r="A100" t="s">
        <v>1199</v>
      </c>
      <c r="B100" s="43" t="s">
        <v>1199</v>
      </c>
      <c r="C100" t="s">
        <v>13842</v>
      </c>
      <c r="I100">
        <f t="shared" si="1"/>
        <v>1</v>
      </c>
      <c r="K100" s="40" t="s">
        <v>1199</v>
      </c>
      <c r="L100" s="42" t="s">
        <v>14640</v>
      </c>
      <c r="M100" s="43" t="s">
        <v>1199</v>
      </c>
      <c r="N100" s="41" t="s">
        <v>1201</v>
      </c>
      <c r="O100" s="44" t="s">
        <v>14641</v>
      </c>
    </row>
    <row r="101" spans="1:15" ht="15">
      <c r="A101" t="s">
        <v>14078</v>
      </c>
      <c r="B101" s="43" t="s">
        <v>1233</v>
      </c>
      <c r="C101" t="s">
        <v>14084</v>
      </c>
      <c r="I101">
        <f t="shared" si="1"/>
        <v>0</v>
      </c>
      <c r="K101" s="40" t="s">
        <v>14078</v>
      </c>
      <c r="L101" s="42" t="s">
        <v>14642</v>
      </c>
      <c r="M101" s="43" t="s">
        <v>1233</v>
      </c>
      <c r="N101" s="41" t="s">
        <v>9</v>
      </c>
      <c r="O101" s="44" t="s">
        <v>1233</v>
      </c>
    </row>
    <row r="102" spans="1:15" ht="15">
      <c r="A102" t="s">
        <v>1239</v>
      </c>
      <c r="B102" s="43" t="s">
        <v>1239</v>
      </c>
      <c r="C102" t="s">
        <v>13795</v>
      </c>
      <c r="I102">
        <f t="shared" si="1"/>
        <v>1</v>
      </c>
      <c r="K102" s="40" t="s">
        <v>1239</v>
      </c>
      <c r="L102" s="42" t="s">
        <v>14643</v>
      </c>
      <c r="M102" s="43" t="s">
        <v>1239</v>
      </c>
      <c r="N102" s="41" t="s">
        <v>1241</v>
      </c>
      <c r="O102" s="44" t="s">
        <v>14644</v>
      </c>
    </row>
    <row r="103" spans="1:15" ht="15">
      <c r="A103" t="s">
        <v>1239</v>
      </c>
      <c r="B103" s="43" t="s">
        <v>1239</v>
      </c>
      <c r="C103" t="s">
        <v>13842</v>
      </c>
      <c r="I103">
        <f t="shared" si="1"/>
        <v>1</v>
      </c>
      <c r="K103" s="40" t="s">
        <v>1239</v>
      </c>
      <c r="L103" s="42" t="s">
        <v>14643</v>
      </c>
      <c r="M103" s="43" t="s">
        <v>1239</v>
      </c>
      <c r="N103" s="41" t="s">
        <v>1241</v>
      </c>
      <c r="O103" s="44" t="s">
        <v>14644</v>
      </c>
    </row>
    <row r="104" spans="1:15" ht="15">
      <c r="A104" t="s">
        <v>1242</v>
      </c>
      <c r="B104" s="43" t="s">
        <v>1242</v>
      </c>
      <c r="C104" t="s">
        <v>14090</v>
      </c>
      <c r="I104">
        <f t="shared" si="1"/>
        <v>1</v>
      </c>
      <c r="K104" s="40" t="s">
        <v>1242</v>
      </c>
      <c r="L104" s="42" t="s">
        <v>14645</v>
      </c>
      <c r="M104" s="43" t="s">
        <v>1242</v>
      </c>
      <c r="N104" s="41" t="s">
        <v>9</v>
      </c>
      <c r="O104" s="44" t="s">
        <v>1242</v>
      </c>
    </row>
    <row r="105" spans="1:15" ht="15">
      <c r="A105" t="s">
        <v>1250</v>
      </c>
      <c r="B105" s="43" t="s">
        <v>1250</v>
      </c>
      <c r="C105" t="s">
        <v>13917</v>
      </c>
      <c r="I105">
        <f t="shared" si="1"/>
        <v>1</v>
      </c>
      <c r="K105" s="40" t="s">
        <v>1250</v>
      </c>
      <c r="L105" s="42" t="s">
        <v>14646</v>
      </c>
      <c r="M105" s="43" t="s">
        <v>1250</v>
      </c>
      <c r="N105" s="41" t="s">
        <v>9</v>
      </c>
      <c r="O105" s="44" t="s">
        <v>1250</v>
      </c>
    </row>
    <row r="106" spans="1:15" ht="15">
      <c r="A106" t="s">
        <v>14181</v>
      </c>
      <c r="B106" s="43" t="s">
        <v>14648</v>
      </c>
      <c r="C106" t="s">
        <v>13842</v>
      </c>
      <c r="I106">
        <f t="shared" si="1"/>
        <v>0</v>
      </c>
      <c r="K106" s="40" t="s">
        <v>14181</v>
      </c>
      <c r="L106" s="42" t="s">
        <v>14647</v>
      </c>
      <c r="M106" s="43" t="s">
        <v>14648</v>
      </c>
      <c r="N106" s="41" t="s">
        <v>9</v>
      </c>
      <c r="O106" s="44" t="s">
        <v>14648</v>
      </c>
    </row>
    <row r="107" spans="1:15" ht="15">
      <c r="A107" t="s">
        <v>1337</v>
      </c>
      <c r="B107" s="43" t="s">
        <v>1337</v>
      </c>
      <c r="C107" t="s">
        <v>13842</v>
      </c>
      <c r="I107">
        <f t="shared" si="1"/>
        <v>1</v>
      </c>
      <c r="K107" s="40" t="s">
        <v>1337</v>
      </c>
      <c r="L107" s="42" t="s">
        <v>14649</v>
      </c>
      <c r="M107" s="43" t="s">
        <v>1337</v>
      </c>
      <c r="N107" s="41" t="s">
        <v>9</v>
      </c>
      <c r="O107" s="44" t="s">
        <v>1337</v>
      </c>
    </row>
    <row r="108" spans="1:15" ht="15">
      <c r="A108" t="s">
        <v>14016</v>
      </c>
      <c r="B108" s="43" t="s">
        <v>1237</v>
      </c>
      <c r="C108" t="s">
        <v>13842</v>
      </c>
      <c r="I108">
        <f t="shared" si="1"/>
        <v>0</v>
      </c>
      <c r="K108" s="40" t="s">
        <v>14016</v>
      </c>
      <c r="L108" s="42" t="s">
        <v>14650</v>
      </c>
      <c r="M108" s="43" t="s">
        <v>1237</v>
      </c>
      <c r="N108" s="41" t="s">
        <v>9</v>
      </c>
      <c r="O108" s="44" t="s">
        <v>1237</v>
      </c>
    </row>
    <row r="109" spans="1:15" ht="15">
      <c r="A109" t="s">
        <v>1347</v>
      </c>
      <c r="B109" s="43" t="s">
        <v>1347</v>
      </c>
      <c r="I109">
        <f t="shared" si="1"/>
        <v>1</v>
      </c>
      <c r="K109" s="40" t="s">
        <v>1347</v>
      </c>
      <c r="L109" s="42" t="s">
        <v>14651</v>
      </c>
      <c r="M109" s="43" t="s">
        <v>1347</v>
      </c>
      <c r="N109" s="41" t="s">
        <v>9</v>
      </c>
      <c r="O109" s="44" t="s">
        <v>1347</v>
      </c>
    </row>
    <row r="110" spans="1:15" ht="15">
      <c r="A110" t="s">
        <v>1351</v>
      </c>
      <c r="B110" s="43" t="s">
        <v>1351</v>
      </c>
      <c r="C110" t="s">
        <v>13842</v>
      </c>
      <c r="I110">
        <f t="shared" si="1"/>
        <v>1</v>
      </c>
      <c r="K110" s="40" t="s">
        <v>1351</v>
      </c>
      <c r="L110" s="42" t="s">
        <v>14652</v>
      </c>
      <c r="M110" s="43" t="s">
        <v>1351</v>
      </c>
      <c r="N110" s="41" t="s">
        <v>9</v>
      </c>
      <c r="O110" s="44" t="s">
        <v>1351</v>
      </c>
    </row>
    <row r="111" spans="1:15" ht="15">
      <c r="A111" t="s">
        <v>1353</v>
      </c>
      <c r="B111" s="43" t="s">
        <v>1353</v>
      </c>
      <c r="C111" t="s">
        <v>13795</v>
      </c>
      <c r="I111">
        <f t="shared" si="1"/>
        <v>1</v>
      </c>
      <c r="K111" s="40" t="s">
        <v>1353</v>
      </c>
      <c r="L111" s="42" t="s">
        <v>14653</v>
      </c>
      <c r="M111" s="43" t="s">
        <v>1353</v>
      </c>
      <c r="N111" s="41" t="s">
        <v>9</v>
      </c>
      <c r="O111" s="44" t="s">
        <v>1353</v>
      </c>
    </row>
    <row r="112" spans="1:15" ht="15">
      <c r="A112" t="s">
        <v>1356</v>
      </c>
      <c r="B112" s="43" t="s">
        <v>1356</v>
      </c>
      <c r="C112" t="s">
        <v>13842</v>
      </c>
      <c r="I112">
        <f t="shared" si="1"/>
        <v>1</v>
      </c>
      <c r="K112" s="40" t="s">
        <v>1356</v>
      </c>
      <c r="L112" s="42" t="s">
        <v>14654</v>
      </c>
      <c r="M112" s="43" t="s">
        <v>1356</v>
      </c>
      <c r="N112" s="41" t="s">
        <v>9</v>
      </c>
      <c r="O112" s="44" t="s">
        <v>1356</v>
      </c>
    </row>
    <row r="113" spans="1:15" ht="15">
      <c r="A113" t="s">
        <v>1362</v>
      </c>
      <c r="B113" s="43" t="s">
        <v>1362</v>
      </c>
      <c r="C113" t="s">
        <v>13842</v>
      </c>
      <c r="I113">
        <f t="shared" si="1"/>
        <v>1</v>
      </c>
      <c r="K113" s="40" t="s">
        <v>1362</v>
      </c>
      <c r="L113" s="42" t="s">
        <v>14655</v>
      </c>
      <c r="M113" s="43" t="s">
        <v>1362</v>
      </c>
      <c r="N113" s="41" t="s">
        <v>9</v>
      </c>
      <c r="O113" s="44" t="s">
        <v>1362</v>
      </c>
    </row>
    <row r="114" spans="1:15" ht="15">
      <c r="A114" t="s">
        <v>1363</v>
      </c>
      <c r="B114" s="43" t="s">
        <v>1363</v>
      </c>
      <c r="C114" t="s">
        <v>14090</v>
      </c>
      <c r="I114">
        <f t="shared" si="1"/>
        <v>1</v>
      </c>
      <c r="K114" s="40" t="s">
        <v>1363</v>
      </c>
      <c r="L114" s="42" t="s">
        <v>14656</v>
      </c>
      <c r="M114" s="43" t="s">
        <v>1363</v>
      </c>
      <c r="N114" s="41" t="s">
        <v>9</v>
      </c>
      <c r="O114" s="44" t="s">
        <v>1363</v>
      </c>
    </row>
    <row r="115" spans="1:15" ht="15">
      <c r="A115" t="s">
        <v>1365</v>
      </c>
      <c r="B115" s="43" t="s">
        <v>1365</v>
      </c>
      <c r="C115" t="s">
        <v>14090</v>
      </c>
      <c r="I115">
        <f t="shared" si="1"/>
        <v>1</v>
      </c>
      <c r="K115" s="40" t="s">
        <v>1365</v>
      </c>
      <c r="L115" s="42" t="s">
        <v>14657</v>
      </c>
      <c r="M115" s="43" t="s">
        <v>1365</v>
      </c>
      <c r="N115" s="41" t="s">
        <v>9</v>
      </c>
      <c r="O115" s="44" t="s">
        <v>1365</v>
      </c>
    </row>
    <row r="116" spans="1:15" ht="15">
      <c r="A116" t="s">
        <v>1370</v>
      </c>
      <c r="B116" s="43" t="s">
        <v>1370</v>
      </c>
      <c r="C116" t="s">
        <v>13842</v>
      </c>
      <c r="I116">
        <f t="shared" si="1"/>
        <v>1</v>
      </c>
      <c r="K116" s="40" t="s">
        <v>1370</v>
      </c>
      <c r="L116" s="42" t="s">
        <v>14658</v>
      </c>
      <c r="M116" s="43" t="s">
        <v>1370</v>
      </c>
      <c r="N116" s="41" t="s">
        <v>9</v>
      </c>
      <c r="O116" s="44" t="s">
        <v>1370</v>
      </c>
    </row>
    <row r="117" spans="1:15" ht="15">
      <c r="A117" t="s">
        <v>1376</v>
      </c>
      <c r="B117" s="43" t="s">
        <v>1376</v>
      </c>
      <c r="C117" t="s">
        <v>13842</v>
      </c>
      <c r="I117">
        <f t="shared" si="1"/>
        <v>1</v>
      </c>
      <c r="K117" s="40" t="s">
        <v>1376</v>
      </c>
      <c r="L117" s="42" t="s">
        <v>14659</v>
      </c>
      <c r="M117" s="43" t="s">
        <v>1376</v>
      </c>
      <c r="N117" s="41" t="s">
        <v>9</v>
      </c>
      <c r="O117" s="44" t="s">
        <v>1376</v>
      </c>
    </row>
    <row r="118" spans="1:15" ht="15">
      <c r="A118" t="s">
        <v>1378</v>
      </c>
      <c r="B118" s="43" t="s">
        <v>1378</v>
      </c>
      <c r="C118" t="s">
        <v>14090</v>
      </c>
      <c r="I118">
        <f t="shared" si="1"/>
        <v>1</v>
      </c>
      <c r="K118" s="40" t="s">
        <v>1378</v>
      </c>
      <c r="L118" s="42" t="s">
        <v>14660</v>
      </c>
      <c r="M118" s="43" t="s">
        <v>1378</v>
      </c>
      <c r="N118" s="41" t="s">
        <v>9</v>
      </c>
      <c r="O118" s="44" t="s">
        <v>1378</v>
      </c>
    </row>
    <row r="119" spans="1:15" ht="15">
      <c r="A119" t="s">
        <v>1380</v>
      </c>
      <c r="B119" s="43" t="s">
        <v>1380</v>
      </c>
      <c r="C119" t="s">
        <v>14090</v>
      </c>
      <c r="I119">
        <f t="shared" si="1"/>
        <v>1</v>
      </c>
      <c r="K119" s="40" t="s">
        <v>1380</v>
      </c>
      <c r="L119" s="42" t="s">
        <v>14661</v>
      </c>
      <c r="M119" s="43" t="s">
        <v>1380</v>
      </c>
      <c r="N119" s="41" t="s">
        <v>9</v>
      </c>
      <c r="O119" s="44" t="s">
        <v>1380</v>
      </c>
    </row>
    <row r="120" spans="1:15" ht="15">
      <c r="A120" t="s">
        <v>1387</v>
      </c>
      <c r="B120" s="43" t="s">
        <v>1387</v>
      </c>
      <c r="C120" t="s">
        <v>13842</v>
      </c>
      <c r="I120">
        <f t="shared" si="1"/>
        <v>1</v>
      </c>
      <c r="K120" s="40" t="s">
        <v>1387</v>
      </c>
      <c r="L120" s="42" t="s">
        <v>14662</v>
      </c>
      <c r="M120" s="43" t="s">
        <v>1387</v>
      </c>
      <c r="N120" s="41" t="s">
        <v>9</v>
      </c>
      <c r="O120" s="44" t="s">
        <v>1387</v>
      </c>
    </row>
    <row r="121" spans="1:15" ht="15">
      <c r="A121" t="s">
        <v>1392</v>
      </c>
      <c r="B121" s="43" t="s">
        <v>1392</v>
      </c>
      <c r="C121" t="s">
        <v>13842</v>
      </c>
      <c r="I121">
        <f t="shared" si="1"/>
        <v>1</v>
      </c>
      <c r="K121" s="40" t="s">
        <v>1392</v>
      </c>
      <c r="L121" s="42" t="s">
        <v>14663</v>
      </c>
      <c r="M121" s="43" t="s">
        <v>1392</v>
      </c>
      <c r="N121" s="41" t="s">
        <v>9</v>
      </c>
      <c r="O121" s="44" t="s">
        <v>1392</v>
      </c>
    </row>
    <row r="122" spans="1:15" ht="15">
      <c r="A122" t="s">
        <v>1396</v>
      </c>
      <c r="B122" s="43" t="s">
        <v>1396</v>
      </c>
      <c r="C122" t="s">
        <v>13842</v>
      </c>
      <c r="I122">
        <f t="shared" si="1"/>
        <v>1</v>
      </c>
      <c r="K122" s="40" t="s">
        <v>1396</v>
      </c>
      <c r="L122" s="42" t="s">
        <v>14664</v>
      </c>
      <c r="M122" s="43" t="s">
        <v>1396</v>
      </c>
      <c r="N122" s="41" t="s">
        <v>9</v>
      </c>
      <c r="O122" s="44" t="s">
        <v>1396</v>
      </c>
    </row>
    <row r="123" spans="1:15" ht="15">
      <c r="A123" t="s">
        <v>1397</v>
      </c>
      <c r="B123" s="43" t="s">
        <v>1397</v>
      </c>
      <c r="C123" t="s">
        <v>13830</v>
      </c>
      <c r="I123">
        <f t="shared" si="1"/>
        <v>1</v>
      </c>
      <c r="K123" s="40" t="s">
        <v>1397</v>
      </c>
      <c r="L123" s="42" t="s">
        <v>14665</v>
      </c>
      <c r="M123" s="43" t="s">
        <v>1397</v>
      </c>
      <c r="N123" s="41" t="s">
        <v>9</v>
      </c>
      <c r="O123" s="44" t="s">
        <v>1397</v>
      </c>
    </row>
    <row r="124" spans="1:15" ht="15">
      <c r="A124" t="s">
        <v>14213</v>
      </c>
      <c r="B124" s="43" t="s">
        <v>14667</v>
      </c>
      <c r="C124" t="s">
        <v>13842</v>
      </c>
      <c r="I124">
        <f t="shared" si="1"/>
        <v>0</v>
      </c>
      <c r="K124" s="40" t="s">
        <v>14213</v>
      </c>
      <c r="L124" s="42" t="s">
        <v>14666</v>
      </c>
      <c r="M124" s="43" t="s">
        <v>14667</v>
      </c>
      <c r="N124" s="41" t="s">
        <v>9</v>
      </c>
      <c r="O124" s="44" t="s">
        <v>14667</v>
      </c>
    </row>
    <row r="125" spans="1:15" ht="15">
      <c r="A125" t="s">
        <v>14242</v>
      </c>
      <c r="B125" s="43" t="s">
        <v>1265</v>
      </c>
      <c r="C125" t="s">
        <v>14084</v>
      </c>
      <c r="I125">
        <f t="shared" si="1"/>
        <v>0</v>
      </c>
      <c r="K125" s="40" t="s">
        <v>14242</v>
      </c>
      <c r="L125" s="42" t="s">
        <v>14668</v>
      </c>
      <c r="M125" s="43" t="s">
        <v>1265</v>
      </c>
      <c r="N125" s="41" t="s">
        <v>9</v>
      </c>
      <c r="O125" s="44" t="s">
        <v>1265</v>
      </c>
    </row>
    <row r="126" spans="1:15" ht="15">
      <c r="A126" t="s">
        <v>14306</v>
      </c>
      <c r="B126" s="43" t="s">
        <v>1267</v>
      </c>
      <c r="C126" t="s">
        <v>14090</v>
      </c>
      <c r="I126">
        <f t="shared" si="1"/>
        <v>0</v>
      </c>
      <c r="K126" s="40" t="s">
        <v>14306</v>
      </c>
      <c r="L126" s="42" t="s">
        <v>14669</v>
      </c>
      <c r="M126" s="43" t="s">
        <v>1267</v>
      </c>
      <c r="N126" s="41" t="s">
        <v>9</v>
      </c>
      <c r="O126" s="44" t="s">
        <v>1267</v>
      </c>
    </row>
    <row r="127" spans="1:15" ht="15">
      <c r="A127" t="s">
        <v>1401</v>
      </c>
      <c r="B127" s="43" t="s">
        <v>1401</v>
      </c>
      <c r="C127" t="s">
        <v>13842</v>
      </c>
      <c r="I127">
        <f t="shared" si="1"/>
        <v>1</v>
      </c>
      <c r="K127" s="40" t="s">
        <v>1401</v>
      </c>
      <c r="L127" s="42" t="s">
        <v>14670</v>
      </c>
      <c r="M127" s="43" t="s">
        <v>1401</v>
      </c>
      <c r="N127" s="41" t="s">
        <v>9</v>
      </c>
      <c r="O127" s="44" t="s">
        <v>1401</v>
      </c>
    </row>
    <row r="128" spans="1:15" ht="15">
      <c r="A128" t="s">
        <v>1403</v>
      </c>
      <c r="B128" s="43" t="s">
        <v>1403</v>
      </c>
      <c r="C128" t="s">
        <v>13842</v>
      </c>
      <c r="I128">
        <f t="shared" si="1"/>
        <v>1</v>
      </c>
      <c r="K128" s="40" t="s">
        <v>1403</v>
      </c>
      <c r="L128" s="42" t="s">
        <v>14671</v>
      </c>
      <c r="M128" s="43" t="s">
        <v>1403</v>
      </c>
      <c r="N128" s="41" t="s">
        <v>9</v>
      </c>
      <c r="O128" s="44" t="s">
        <v>1403</v>
      </c>
    </row>
    <row r="129" spans="1:15" ht="15">
      <c r="A129" t="s">
        <v>14054</v>
      </c>
      <c r="B129" s="43" t="s">
        <v>14673</v>
      </c>
      <c r="C129" t="s">
        <v>14057</v>
      </c>
      <c r="I129">
        <f t="shared" si="1"/>
        <v>0</v>
      </c>
      <c r="K129" s="40" t="s">
        <v>14054</v>
      </c>
      <c r="L129" s="42" t="s">
        <v>14672</v>
      </c>
      <c r="M129" s="43" t="s">
        <v>14673</v>
      </c>
      <c r="N129" s="41" t="s">
        <v>9</v>
      </c>
      <c r="O129" s="44" t="s">
        <v>14673</v>
      </c>
    </row>
    <row r="130" spans="1:15" ht="15">
      <c r="A130" t="s">
        <v>1407</v>
      </c>
      <c r="B130" s="43" t="s">
        <v>1407</v>
      </c>
      <c r="C130" t="s">
        <v>13917</v>
      </c>
      <c r="I130">
        <f t="shared" si="1"/>
        <v>1</v>
      </c>
      <c r="K130" s="40" t="s">
        <v>1407</v>
      </c>
      <c r="L130" s="42" t="s">
        <v>14674</v>
      </c>
      <c r="M130" s="43" t="s">
        <v>1407</v>
      </c>
      <c r="N130" s="41" t="s">
        <v>9</v>
      </c>
      <c r="O130" s="44" t="s">
        <v>1407</v>
      </c>
    </row>
    <row r="131" spans="1:15" ht="15">
      <c r="A131" t="s">
        <v>1409</v>
      </c>
      <c r="B131" s="43" t="s">
        <v>1409</v>
      </c>
      <c r="C131" t="s">
        <v>13795</v>
      </c>
      <c r="I131">
        <f t="shared" si="1"/>
        <v>1</v>
      </c>
      <c r="K131" s="40" t="s">
        <v>1409</v>
      </c>
      <c r="L131" s="42" t="s">
        <v>14675</v>
      </c>
      <c r="M131" s="43" t="s">
        <v>1409</v>
      </c>
      <c r="N131" s="41" t="s">
        <v>1411</v>
      </c>
      <c r="O131" s="44" t="s">
        <v>14676</v>
      </c>
    </row>
    <row r="132" spans="1:15" ht="15">
      <c r="A132" t="s">
        <v>1409</v>
      </c>
      <c r="B132" s="43" t="s">
        <v>1409</v>
      </c>
      <c r="C132" t="s">
        <v>13798</v>
      </c>
      <c r="I132">
        <f t="shared" si="1"/>
        <v>1</v>
      </c>
      <c r="K132" s="40" t="s">
        <v>1409</v>
      </c>
      <c r="L132" s="42" t="s">
        <v>14675</v>
      </c>
      <c r="M132" s="43" t="s">
        <v>1409</v>
      </c>
      <c r="N132" s="41" t="s">
        <v>1411</v>
      </c>
      <c r="O132" s="44" t="s">
        <v>14676</v>
      </c>
    </row>
    <row r="133" spans="1:15" ht="15">
      <c r="A133" t="s">
        <v>1412</v>
      </c>
      <c r="B133" s="43" t="s">
        <v>1412</v>
      </c>
      <c r="C133" t="s">
        <v>13795</v>
      </c>
      <c r="I133">
        <f t="shared" si="1"/>
        <v>1</v>
      </c>
      <c r="K133" s="40" t="s">
        <v>1412</v>
      </c>
      <c r="L133" s="42" t="s">
        <v>14677</v>
      </c>
      <c r="M133" s="43" t="s">
        <v>1412</v>
      </c>
      <c r="N133" s="41" t="s">
        <v>9</v>
      </c>
      <c r="O133" s="44" t="s">
        <v>1412</v>
      </c>
    </row>
    <row r="134" spans="1:15" ht="15">
      <c r="A134" t="s">
        <v>1414</v>
      </c>
      <c r="B134" s="43" t="s">
        <v>1414</v>
      </c>
      <c r="C134" t="s">
        <v>14084</v>
      </c>
      <c r="I134">
        <f t="shared" si="1"/>
        <v>1</v>
      </c>
      <c r="K134" s="40" t="s">
        <v>1414</v>
      </c>
      <c r="L134" s="42" t="s">
        <v>14678</v>
      </c>
      <c r="M134" s="43" t="s">
        <v>1414</v>
      </c>
      <c r="N134" s="41" t="s">
        <v>9</v>
      </c>
      <c r="O134" s="44" t="s">
        <v>1414</v>
      </c>
    </row>
    <row r="135" spans="1:15" ht="15">
      <c r="A135" t="s">
        <v>1416</v>
      </c>
      <c r="B135" s="43" t="s">
        <v>1416</v>
      </c>
      <c r="C135" t="s">
        <v>13842</v>
      </c>
      <c r="I135">
        <f t="shared" si="1"/>
        <v>1</v>
      </c>
      <c r="K135" s="40" t="s">
        <v>1416</v>
      </c>
      <c r="L135" s="42" t="s">
        <v>14679</v>
      </c>
      <c r="M135" s="43" t="s">
        <v>1416</v>
      </c>
      <c r="N135" s="41" t="s">
        <v>9</v>
      </c>
      <c r="O135" s="44" t="s">
        <v>1416</v>
      </c>
    </row>
    <row r="136" spans="1:15" ht="15">
      <c r="A136" t="s">
        <v>4761</v>
      </c>
      <c r="B136" s="43" t="s">
        <v>1342</v>
      </c>
      <c r="C136" t="s">
        <v>14090</v>
      </c>
      <c r="I136">
        <f t="shared" si="1"/>
        <v>0</v>
      </c>
      <c r="K136" s="40" t="s">
        <v>4761</v>
      </c>
      <c r="L136" s="42" t="s">
        <v>14680</v>
      </c>
      <c r="M136" s="43" t="s">
        <v>1342</v>
      </c>
      <c r="N136" s="41" t="s">
        <v>9</v>
      </c>
      <c r="O136" s="44" t="s">
        <v>1342</v>
      </c>
    </row>
    <row r="137" spans="1:15" ht="15">
      <c r="A137" t="s">
        <v>1420</v>
      </c>
      <c r="B137" s="43" t="s">
        <v>1420</v>
      </c>
      <c r="C137" t="s">
        <v>14104</v>
      </c>
      <c r="I137">
        <f t="shared" si="1"/>
        <v>1</v>
      </c>
      <c r="K137" s="40" t="s">
        <v>1420</v>
      </c>
      <c r="L137" s="42" t="s">
        <v>14681</v>
      </c>
      <c r="M137" s="43" t="s">
        <v>1420</v>
      </c>
      <c r="N137" s="41" t="s">
        <v>1422</v>
      </c>
      <c r="O137" s="44" t="s">
        <v>1421</v>
      </c>
    </row>
    <row r="138" spans="1:15" ht="15">
      <c r="A138" t="s">
        <v>1423</v>
      </c>
      <c r="B138" s="43" t="s">
        <v>1423</v>
      </c>
      <c r="C138" t="s">
        <v>13795</v>
      </c>
      <c r="I138">
        <f t="shared" si="1"/>
        <v>1</v>
      </c>
      <c r="K138" s="40" t="s">
        <v>1423</v>
      </c>
      <c r="L138" s="42" t="s">
        <v>14682</v>
      </c>
      <c r="M138" s="43" t="s">
        <v>1423</v>
      </c>
      <c r="N138" s="41" t="s">
        <v>13231</v>
      </c>
      <c r="O138" s="44" t="s">
        <v>13231</v>
      </c>
    </row>
    <row r="139" spans="1:15" ht="15">
      <c r="A139" t="s">
        <v>1425</v>
      </c>
      <c r="B139" s="43" t="s">
        <v>1425</v>
      </c>
      <c r="C139" t="s">
        <v>13795</v>
      </c>
      <c r="I139">
        <f t="shared" si="1"/>
        <v>1</v>
      </c>
      <c r="K139" s="40" t="s">
        <v>1425</v>
      </c>
      <c r="L139" s="42" t="s">
        <v>14683</v>
      </c>
      <c r="M139" s="43" t="s">
        <v>1425</v>
      </c>
      <c r="N139" s="41" t="s">
        <v>1427</v>
      </c>
      <c r="O139" s="44" t="s">
        <v>14684</v>
      </c>
    </row>
    <row r="140" spans="1:15" ht="15">
      <c r="A140" t="s">
        <v>1431</v>
      </c>
      <c r="B140" s="43" t="s">
        <v>1431</v>
      </c>
      <c r="C140" t="s">
        <v>13842</v>
      </c>
      <c r="I140">
        <f t="shared" si="1"/>
        <v>1</v>
      </c>
      <c r="K140" s="40" t="s">
        <v>1431</v>
      </c>
      <c r="L140" s="42" t="s">
        <v>14685</v>
      </c>
      <c r="M140" s="43" t="s">
        <v>1431</v>
      </c>
      <c r="N140" s="41" t="s">
        <v>1433</v>
      </c>
      <c r="O140" s="44" t="s">
        <v>14686</v>
      </c>
    </row>
    <row r="141" spans="1:15" ht="15">
      <c r="A141" t="s">
        <v>1434</v>
      </c>
      <c r="B141" s="43" t="s">
        <v>1434</v>
      </c>
      <c r="C141" t="s">
        <v>13842</v>
      </c>
      <c r="I141">
        <f t="shared" si="1"/>
        <v>1</v>
      </c>
      <c r="K141" s="40" t="s">
        <v>1434</v>
      </c>
      <c r="L141" s="42" t="s">
        <v>14687</v>
      </c>
      <c r="M141" s="43" t="s">
        <v>1434</v>
      </c>
      <c r="N141" s="41" t="s">
        <v>9</v>
      </c>
      <c r="O141" s="44" t="s">
        <v>1434</v>
      </c>
    </row>
    <row r="142" spans="1:15" ht="15">
      <c r="A142" t="s">
        <v>1436</v>
      </c>
      <c r="B142" s="43" t="s">
        <v>1436</v>
      </c>
      <c r="C142" t="s">
        <v>13842</v>
      </c>
      <c r="I142">
        <f t="shared" ref="I142:I205" si="2">IF(K142=M142,1,0)</f>
        <v>1</v>
      </c>
      <c r="K142" s="40" t="s">
        <v>1436</v>
      </c>
      <c r="L142" s="42" t="s">
        <v>14688</v>
      </c>
      <c r="M142" s="43" t="s">
        <v>1436</v>
      </c>
      <c r="N142" s="41" t="s">
        <v>1438</v>
      </c>
      <c r="O142" s="44" t="s">
        <v>14689</v>
      </c>
    </row>
    <row r="143" spans="1:15" ht="15">
      <c r="A143" t="s">
        <v>1439</v>
      </c>
      <c r="B143" s="43" t="s">
        <v>1439</v>
      </c>
      <c r="C143" t="s">
        <v>13842</v>
      </c>
      <c r="I143">
        <f t="shared" si="2"/>
        <v>1</v>
      </c>
      <c r="K143" s="40" t="s">
        <v>1439</v>
      </c>
      <c r="L143" s="42" t="s">
        <v>14690</v>
      </c>
      <c r="M143" s="43" t="s">
        <v>1439</v>
      </c>
      <c r="N143" s="41" t="s">
        <v>1441</v>
      </c>
      <c r="O143" s="44" t="s">
        <v>14691</v>
      </c>
    </row>
    <row r="144" spans="1:15" ht="15">
      <c r="A144" t="s">
        <v>1442</v>
      </c>
      <c r="B144" s="43" t="s">
        <v>1442</v>
      </c>
      <c r="C144" t="s">
        <v>13842</v>
      </c>
      <c r="I144">
        <f t="shared" si="2"/>
        <v>1</v>
      </c>
      <c r="K144" s="40" t="s">
        <v>1442</v>
      </c>
      <c r="L144" s="42" t="s">
        <v>14692</v>
      </c>
      <c r="M144" s="43" t="s">
        <v>1442</v>
      </c>
      <c r="N144" s="41" t="s">
        <v>1444</v>
      </c>
      <c r="O144" s="44" t="s">
        <v>14693</v>
      </c>
    </row>
    <row r="145" spans="1:15" ht="15">
      <c r="A145" t="s">
        <v>1445</v>
      </c>
      <c r="B145" s="43" t="s">
        <v>1445</v>
      </c>
      <c r="C145" t="s">
        <v>13842</v>
      </c>
      <c r="I145">
        <f t="shared" si="2"/>
        <v>1</v>
      </c>
      <c r="K145" s="40" t="s">
        <v>1445</v>
      </c>
      <c r="L145" s="42" t="s">
        <v>14694</v>
      </c>
      <c r="M145" s="43" t="s">
        <v>1445</v>
      </c>
      <c r="N145" s="41" t="s">
        <v>9</v>
      </c>
      <c r="O145" s="44" t="s">
        <v>1445</v>
      </c>
    </row>
    <row r="146" spans="1:15" ht="15">
      <c r="A146" t="s">
        <v>1446</v>
      </c>
      <c r="B146" s="43" t="s">
        <v>1446</v>
      </c>
      <c r="C146" t="s">
        <v>13917</v>
      </c>
      <c r="I146">
        <f t="shared" si="2"/>
        <v>1</v>
      </c>
      <c r="K146" s="40" t="s">
        <v>1446</v>
      </c>
      <c r="L146" s="42" t="s">
        <v>14695</v>
      </c>
      <c r="M146" s="43" t="s">
        <v>1446</v>
      </c>
      <c r="N146" s="41" t="s">
        <v>9</v>
      </c>
      <c r="O146" s="44" t="s">
        <v>1446</v>
      </c>
    </row>
    <row r="147" spans="1:15" ht="15">
      <c r="A147" t="s">
        <v>1448</v>
      </c>
      <c r="B147" s="43" t="s">
        <v>1448</v>
      </c>
      <c r="C147" t="s">
        <v>13842</v>
      </c>
      <c r="I147">
        <f t="shared" si="2"/>
        <v>1</v>
      </c>
      <c r="K147" s="40" t="s">
        <v>1448</v>
      </c>
      <c r="L147" s="42" t="s">
        <v>14696</v>
      </c>
      <c r="M147" s="43" t="s">
        <v>1448</v>
      </c>
      <c r="N147" s="41" t="s">
        <v>9</v>
      </c>
      <c r="O147" s="44" t="s">
        <v>1448</v>
      </c>
    </row>
    <row r="148" spans="1:15" ht="15">
      <c r="A148" t="s">
        <v>1450</v>
      </c>
      <c r="B148" s="43" t="s">
        <v>1450</v>
      </c>
      <c r="C148" t="s">
        <v>13842</v>
      </c>
      <c r="I148">
        <f t="shared" si="2"/>
        <v>1</v>
      </c>
      <c r="K148" s="40" t="s">
        <v>1450</v>
      </c>
      <c r="L148" s="42" t="s">
        <v>14697</v>
      </c>
      <c r="M148" s="43" t="s">
        <v>1450</v>
      </c>
      <c r="N148" s="41" t="s">
        <v>1452</v>
      </c>
      <c r="O148" s="44" t="s">
        <v>14698</v>
      </c>
    </row>
    <row r="149" spans="1:15" ht="15">
      <c r="A149" t="s">
        <v>1453</v>
      </c>
      <c r="B149" s="43" t="s">
        <v>1453</v>
      </c>
      <c r="C149" t="s">
        <v>13842</v>
      </c>
      <c r="I149">
        <f t="shared" si="2"/>
        <v>1</v>
      </c>
      <c r="K149" s="40" t="s">
        <v>1453</v>
      </c>
      <c r="L149" s="42" t="s">
        <v>14699</v>
      </c>
      <c r="M149" s="43" t="s">
        <v>1453</v>
      </c>
      <c r="N149" s="41" t="s">
        <v>9</v>
      </c>
      <c r="O149" s="44" t="s">
        <v>1453</v>
      </c>
    </row>
    <row r="150" spans="1:15" ht="15">
      <c r="A150" t="s">
        <v>1458</v>
      </c>
      <c r="B150" s="43" t="s">
        <v>1458</v>
      </c>
      <c r="C150" t="s">
        <v>13842</v>
      </c>
      <c r="I150">
        <f t="shared" si="2"/>
        <v>1</v>
      </c>
      <c r="K150" s="40" t="s">
        <v>1458</v>
      </c>
      <c r="L150" s="42" t="s">
        <v>14700</v>
      </c>
      <c r="M150" s="43" t="s">
        <v>1458</v>
      </c>
      <c r="N150" s="41" t="s">
        <v>1460</v>
      </c>
      <c r="O150" s="44" t="s">
        <v>14701</v>
      </c>
    </row>
    <row r="151" spans="1:15" ht="15">
      <c r="A151" t="s">
        <v>1461</v>
      </c>
      <c r="B151" s="43" t="s">
        <v>1461</v>
      </c>
      <c r="C151" t="s">
        <v>13795</v>
      </c>
      <c r="I151">
        <f t="shared" si="2"/>
        <v>1</v>
      </c>
      <c r="K151" s="40" t="s">
        <v>1461</v>
      </c>
      <c r="L151" s="42" t="s">
        <v>14702</v>
      </c>
      <c r="M151" s="43" t="s">
        <v>1461</v>
      </c>
      <c r="N151" s="41" t="s">
        <v>9</v>
      </c>
      <c r="O151" s="44" t="s">
        <v>1461</v>
      </c>
    </row>
    <row r="152" spans="1:15" ht="15">
      <c r="A152" t="s">
        <v>1466</v>
      </c>
      <c r="B152" s="43" t="s">
        <v>1466</v>
      </c>
      <c r="C152" t="s">
        <v>13842</v>
      </c>
      <c r="I152">
        <f t="shared" si="2"/>
        <v>1</v>
      </c>
      <c r="K152" s="40" t="s">
        <v>1466</v>
      </c>
      <c r="L152" s="42" t="s">
        <v>14703</v>
      </c>
      <c r="M152" s="43" t="s">
        <v>1466</v>
      </c>
      <c r="N152" s="41" t="s">
        <v>9</v>
      </c>
      <c r="O152" s="44" t="s">
        <v>1466</v>
      </c>
    </row>
    <row r="153" spans="1:15" ht="15">
      <c r="A153" t="s">
        <v>1471</v>
      </c>
      <c r="B153" s="43" t="s">
        <v>1471</v>
      </c>
      <c r="C153" t="s">
        <v>13842</v>
      </c>
      <c r="I153">
        <f t="shared" si="2"/>
        <v>1</v>
      </c>
      <c r="K153" s="40" t="s">
        <v>1471</v>
      </c>
      <c r="L153" s="42" t="s">
        <v>14704</v>
      </c>
      <c r="M153" s="43" t="s">
        <v>1471</v>
      </c>
      <c r="N153" s="41" t="s">
        <v>9</v>
      </c>
      <c r="O153" s="44" t="s">
        <v>1471</v>
      </c>
    </row>
    <row r="154" spans="1:15" ht="15">
      <c r="A154" t="s">
        <v>1476</v>
      </c>
      <c r="B154" s="43" t="s">
        <v>1476</v>
      </c>
      <c r="C154" t="s">
        <v>13842</v>
      </c>
      <c r="I154">
        <f t="shared" si="2"/>
        <v>1</v>
      </c>
      <c r="K154" s="40" t="s">
        <v>1476</v>
      </c>
      <c r="L154" s="42" t="s">
        <v>14705</v>
      </c>
      <c r="M154" s="43" t="s">
        <v>1476</v>
      </c>
      <c r="N154" s="41" t="s">
        <v>9</v>
      </c>
      <c r="O154" s="44" t="s">
        <v>1476</v>
      </c>
    </row>
    <row r="155" spans="1:15" ht="15">
      <c r="A155" t="s">
        <v>1477</v>
      </c>
      <c r="B155" s="43" t="s">
        <v>1477</v>
      </c>
      <c r="C155" t="s">
        <v>13795</v>
      </c>
      <c r="I155">
        <f t="shared" si="2"/>
        <v>1</v>
      </c>
      <c r="K155" s="40" t="s">
        <v>1477</v>
      </c>
      <c r="L155" s="42" t="s">
        <v>14706</v>
      </c>
      <c r="M155" s="43" t="s">
        <v>1477</v>
      </c>
      <c r="N155" s="41" t="s">
        <v>9</v>
      </c>
      <c r="O155" s="44" t="s">
        <v>1477</v>
      </c>
    </row>
    <row r="156" spans="1:15" ht="15">
      <c r="A156" t="s">
        <v>1478</v>
      </c>
      <c r="B156" s="43" t="s">
        <v>1478</v>
      </c>
      <c r="C156" t="s">
        <v>13795</v>
      </c>
      <c r="I156">
        <f t="shared" si="2"/>
        <v>1</v>
      </c>
      <c r="K156" s="40" t="s">
        <v>1478</v>
      </c>
      <c r="L156" s="42" t="s">
        <v>14707</v>
      </c>
      <c r="M156" s="43" t="s">
        <v>1478</v>
      </c>
      <c r="N156" s="41" t="s">
        <v>9</v>
      </c>
      <c r="O156" s="44" t="s">
        <v>1478</v>
      </c>
    </row>
    <row r="157" spans="1:15" ht="15">
      <c r="A157" t="s">
        <v>14485</v>
      </c>
      <c r="B157" s="43" t="s">
        <v>1213</v>
      </c>
      <c r="C157" t="s">
        <v>13938</v>
      </c>
      <c r="I157">
        <f t="shared" si="2"/>
        <v>0</v>
      </c>
      <c r="K157" s="40" t="s">
        <v>14485</v>
      </c>
      <c r="L157" s="42" t="s">
        <v>14708</v>
      </c>
      <c r="M157" s="43" t="s">
        <v>1213</v>
      </c>
      <c r="N157" s="41" t="s">
        <v>9</v>
      </c>
      <c r="O157" s="44" t="s">
        <v>1213</v>
      </c>
    </row>
    <row r="158" spans="1:15" ht="15">
      <c r="A158" t="s">
        <v>1480</v>
      </c>
      <c r="B158" s="43" t="s">
        <v>1480</v>
      </c>
      <c r="C158" t="s">
        <v>13842</v>
      </c>
      <c r="I158">
        <f t="shared" si="2"/>
        <v>1</v>
      </c>
      <c r="K158" s="40" t="s">
        <v>1480</v>
      </c>
      <c r="L158" s="42" t="s">
        <v>14709</v>
      </c>
      <c r="M158" s="43" t="s">
        <v>1480</v>
      </c>
      <c r="N158" s="41" t="s">
        <v>9</v>
      </c>
      <c r="O158" s="44" t="s">
        <v>1480</v>
      </c>
    </row>
    <row r="159" spans="1:15" ht="15">
      <c r="A159" t="s">
        <v>1482</v>
      </c>
      <c r="B159" s="43" t="s">
        <v>1482</v>
      </c>
      <c r="C159" t="s">
        <v>13842</v>
      </c>
      <c r="I159">
        <f t="shared" si="2"/>
        <v>1</v>
      </c>
      <c r="K159" s="40" t="s">
        <v>1482</v>
      </c>
      <c r="L159" s="42" t="s">
        <v>14710</v>
      </c>
      <c r="M159" s="43" t="s">
        <v>1482</v>
      </c>
      <c r="N159" s="41" t="s">
        <v>9</v>
      </c>
      <c r="O159" s="44" t="s">
        <v>1482</v>
      </c>
    </row>
    <row r="160" spans="1:15" ht="15">
      <c r="A160" t="s">
        <v>14311</v>
      </c>
      <c r="B160" s="43" t="s">
        <v>1294</v>
      </c>
      <c r="C160" t="s">
        <v>13842</v>
      </c>
      <c r="I160">
        <f t="shared" si="2"/>
        <v>0</v>
      </c>
      <c r="K160" s="40" t="s">
        <v>14311</v>
      </c>
      <c r="L160" s="42" t="s">
        <v>14711</v>
      </c>
      <c r="M160" s="43" t="s">
        <v>1294</v>
      </c>
      <c r="N160" s="41" t="s">
        <v>9</v>
      </c>
      <c r="O160" s="44" t="s">
        <v>1294</v>
      </c>
    </row>
    <row r="161" spans="1:15" ht="15">
      <c r="A161" t="s">
        <v>14436</v>
      </c>
      <c r="B161" s="43" t="s">
        <v>1301</v>
      </c>
      <c r="C161" t="s">
        <v>14090</v>
      </c>
      <c r="I161">
        <f t="shared" si="2"/>
        <v>0</v>
      </c>
      <c r="K161" s="40" t="s">
        <v>14436</v>
      </c>
      <c r="L161" s="42" t="s">
        <v>14712</v>
      </c>
      <c r="M161" s="43" t="s">
        <v>1301</v>
      </c>
      <c r="N161" s="41" t="s">
        <v>1303</v>
      </c>
      <c r="O161" s="44" t="s">
        <v>1303</v>
      </c>
    </row>
    <row r="162" spans="1:15" ht="15">
      <c r="A162" t="s">
        <v>1488</v>
      </c>
      <c r="B162" s="43" t="s">
        <v>1488</v>
      </c>
      <c r="C162" t="s">
        <v>13842</v>
      </c>
      <c r="I162">
        <f t="shared" si="2"/>
        <v>1</v>
      </c>
      <c r="K162" s="40" t="s">
        <v>1488</v>
      </c>
      <c r="L162" s="42" t="s">
        <v>14713</v>
      </c>
      <c r="M162" s="43" t="s">
        <v>1488</v>
      </c>
      <c r="N162" s="41" t="s">
        <v>1490</v>
      </c>
      <c r="O162" s="44" t="s">
        <v>14714</v>
      </c>
    </row>
    <row r="163" spans="1:15" ht="15">
      <c r="A163" t="s">
        <v>1491</v>
      </c>
      <c r="B163" s="43" t="s">
        <v>1491</v>
      </c>
      <c r="C163" t="s">
        <v>14004</v>
      </c>
      <c r="I163">
        <f t="shared" si="2"/>
        <v>1</v>
      </c>
      <c r="K163" s="40" t="s">
        <v>1491</v>
      </c>
      <c r="L163" s="42" t="s">
        <v>14715</v>
      </c>
      <c r="M163" s="43" t="s">
        <v>1491</v>
      </c>
      <c r="N163" s="41" t="s">
        <v>9</v>
      </c>
      <c r="O163" s="44" t="s">
        <v>1491</v>
      </c>
    </row>
    <row r="164" spans="1:15" ht="15">
      <c r="A164" t="s">
        <v>1493</v>
      </c>
      <c r="B164" s="43" t="s">
        <v>1493</v>
      </c>
      <c r="C164" t="s">
        <v>14004</v>
      </c>
      <c r="I164">
        <f t="shared" si="2"/>
        <v>1</v>
      </c>
      <c r="K164" s="40" t="s">
        <v>1493</v>
      </c>
      <c r="L164" s="42" t="s">
        <v>14716</v>
      </c>
      <c r="M164" s="43" t="s">
        <v>1493</v>
      </c>
      <c r="N164" s="41" t="s">
        <v>9</v>
      </c>
      <c r="O164" s="44" t="s">
        <v>1493</v>
      </c>
    </row>
    <row r="165" spans="1:15" ht="15">
      <c r="A165" t="s">
        <v>1500</v>
      </c>
      <c r="B165" s="43" t="s">
        <v>1500</v>
      </c>
      <c r="C165" t="s">
        <v>13842</v>
      </c>
      <c r="I165">
        <f t="shared" si="2"/>
        <v>1</v>
      </c>
      <c r="K165" s="40" t="s">
        <v>1500</v>
      </c>
      <c r="L165" s="42" t="s">
        <v>14717</v>
      </c>
      <c r="M165" s="43" t="s">
        <v>1500</v>
      </c>
      <c r="N165" s="41" t="s">
        <v>1502</v>
      </c>
      <c r="O165" s="44" t="s">
        <v>14718</v>
      </c>
    </row>
    <row r="166" spans="1:15" ht="15">
      <c r="A166" t="s">
        <v>1503</v>
      </c>
      <c r="B166" s="43" t="s">
        <v>1503</v>
      </c>
      <c r="C166" t="s">
        <v>13798</v>
      </c>
      <c r="I166">
        <f t="shared" si="2"/>
        <v>1</v>
      </c>
      <c r="K166" s="40" t="s">
        <v>1503</v>
      </c>
      <c r="L166" s="42" t="s">
        <v>14719</v>
      </c>
      <c r="M166" s="43" t="s">
        <v>1503</v>
      </c>
      <c r="N166" s="41" t="s">
        <v>9</v>
      </c>
      <c r="O166" s="44" t="s">
        <v>1503</v>
      </c>
    </row>
    <row r="167" spans="1:15" ht="15">
      <c r="A167" t="s">
        <v>1505</v>
      </c>
      <c r="B167" s="43" t="s">
        <v>1505</v>
      </c>
      <c r="C167" t="s">
        <v>13842</v>
      </c>
      <c r="I167">
        <f t="shared" si="2"/>
        <v>1</v>
      </c>
      <c r="K167" s="40" t="s">
        <v>1505</v>
      </c>
      <c r="L167" s="42" t="s">
        <v>14720</v>
      </c>
      <c r="M167" s="43" t="s">
        <v>1505</v>
      </c>
      <c r="N167" s="41" t="s">
        <v>1507</v>
      </c>
      <c r="O167" s="44" t="s">
        <v>14721</v>
      </c>
    </row>
    <row r="168" spans="1:15" ht="15">
      <c r="A168" t="s">
        <v>1508</v>
      </c>
      <c r="B168" s="43" t="s">
        <v>1508</v>
      </c>
      <c r="C168" t="s">
        <v>13842</v>
      </c>
      <c r="I168">
        <f t="shared" si="2"/>
        <v>1</v>
      </c>
      <c r="K168" s="40" t="s">
        <v>1508</v>
      </c>
      <c r="L168" s="42" t="s">
        <v>14722</v>
      </c>
      <c r="M168" s="43" t="s">
        <v>1508</v>
      </c>
      <c r="N168" s="41" t="s">
        <v>9</v>
      </c>
      <c r="O168" s="44" t="s">
        <v>1508</v>
      </c>
    </row>
    <row r="169" spans="1:15" ht="15">
      <c r="A169" t="s">
        <v>1513</v>
      </c>
      <c r="B169" s="43" t="s">
        <v>1513</v>
      </c>
      <c r="C169" t="s">
        <v>13842</v>
      </c>
      <c r="I169">
        <f t="shared" si="2"/>
        <v>1</v>
      </c>
      <c r="K169" s="40" t="s">
        <v>1513</v>
      </c>
      <c r="L169" s="42" t="s">
        <v>14723</v>
      </c>
      <c r="M169" s="43" t="s">
        <v>1513</v>
      </c>
      <c r="N169" s="41" t="s">
        <v>9</v>
      </c>
      <c r="O169" s="44" t="s">
        <v>1513</v>
      </c>
    </row>
    <row r="170" spans="1:15" ht="15">
      <c r="A170" t="s">
        <v>1515</v>
      </c>
      <c r="B170" s="43" t="s">
        <v>1515</v>
      </c>
      <c r="C170" t="s">
        <v>13795</v>
      </c>
      <c r="I170">
        <f t="shared" si="2"/>
        <v>1</v>
      </c>
      <c r="K170" s="40" t="s">
        <v>1515</v>
      </c>
      <c r="L170" s="42" t="s">
        <v>14724</v>
      </c>
      <c r="M170" s="43" t="s">
        <v>1515</v>
      </c>
      <c r="N170" s="41" t="s">
        <v>9</v>
      </c>
      <c r="O170" s="44" t="s">
        <v>1515</v>
      </c>
    </row>
    <row r="171" spans="1:15" ht="15">
      <c r="A171" t="s">
        <v>1517</v>
      </c>
      <c r="B171" s="43" t="s">
        <v>1517</v>
      </c>
      <c r="C171" t="s">
        <v>13917</v>
      </c>
      <c r="I171">
        <f t="shared" si="2"/>
        <v>1</v>
      </c>
      <c r="K171" s="40" t="s">
        <v>1517</v>
      </c>
      <c r="L171" s="42" t="s">
        <v>14725</v>
      </c>
      <c r="M171" s="43" t="s">
        <v>1517</v>
      </c>
      <c r="N171" s="41" t="s">
        <v>9</v>
      </c>
      <c r="O171" s="44" t="s">
        <v>1517</v>
      </c>
    </row>
    <row r="172" spans="1:15" ht="15">
      <c r="A172" t="s">
        <v>1522</v>
      </c>
      <c r="B172" s="43" t="s">
        <v>1522</v>
      </c>
      <c r="C172" t="s">
        <v>13842</v>
      </c>
      <c r="I172">
        <f t="shared" si="2"/>
        <v>1</v>
      </c>
      <c r="K172" s="40" t="s">
        <v>1522</v>
      </c>
      <c r="L172" s="42" t="s">
        <v>14726</v>
      </c>
      <c r="M172" s="43" t="s">
        <v>1522</v>
      </c>
      <c r="N172" s="41" t="s">
        <v>9</v>
      </c>
      <c r="O172" s="44" t="s">
        <v>1522</v>
      </c>
    </row>
    <row r="173" spans="1:15" ht="15">
      <c r="A173" t="s">
        <v>14486</v>
      </c>
      <c r="B173" s="43" t="s">
        <v>14728</v>
      </c>
      <c r="C173" t="s">
        <v>14090</v>
      </c>
      <c r="I173">
        <f t="shared" si="2"/>
        <v>0</v>
      </c>
      <c r="K173" s="40" t="s">
        <v>14486</v>
      </c>
      <c r="L173" s="42" t="s">
        <v>14727</v>
      </c>
      <c r="M173" s="43" t="s">
        <v>14728</v>
      </c>
      <c r="N173" s="41" t="s">
        <v>9</v>
      </c>
      <c r="O173" s="44" t="s">
        <v>14728</v>
      </c>
    </row>
    <row r="174" spans="1:15" ht="15">
      <c r="A174" t="s">
        <v>1524</v>
      </c>
      <c r="B174" s="43" t="s">
        <v>1524</v>
      </c>
      <c r="C174" t="s">
        <v>13842</v>
      </c>
      <c r="I174">
        <f t="shared" si="2"/>
        <v>1</v>
      </c>
      <c r="K174" s="40" t="s">
        <v>1524</v>
      </c>
      <c r="L174" s="42" t="s">
        <v>14729</v>
      </c>
      <c r="M174" s="43" t="s">
        <v>1524</v>
      </c>
      <c r="N174" s="41" t="s">
        <v>9</v>
      </c>
      <c r="O174" s="44" t="s">
        <v>1524</v>
      </c>
    </row>
    <row r="175" spans="1:15" ht="15">
      <c r="A175" t="s">
        <v>1526</v>
      </c>
      <c r="B175" s="43" t="s">
        <v>1526</v>
      </c>
      <c r="C175" t="s">
        <v>14090</v>
      </c>
      <c r="I175">
        <f t="shared" si="2"/>
        <v>1</v>
      </c>
      <c r="K175" s="40" t="s">
        <v>1526</v>
      </c>
      <c r="L175" s="42" t="s">
        <v>14730</v>
      </c>
      <c r="M175" s="43" t="s">
        <v>1526</v>
      </c>
      <c r="N175" s="41" t="s">
        <v>9</v>
      </c>
      <c r="O175" s="44" t="s">
        <v>1526</v>
      </c>
    </row>
    <row r="176" spans="1:15" ht="15">
      <c r="A176" t="s">
        <v>1528</v>
      </c>
      <c r="B176" s="43" t="s">
        <v>1528</v>
      </c>
      <c r="C176" t="s">
        <v>14090</v>
      </c>
      <c r="I176">
        <f t="shared" si="2"/>
        <v>1</v>
      </c>
      <c r="K176" s="40" t="s">
        <v>1528</v>
      </c>
      <c r="L176" s="42" t="s">
        <v>14731</v>
      </c>
      <c r="M176" s="43" t="s">
        <v>1528</v>
      </c>
      <c r="N176" s="41" t="s">
        <v>9</v>
      </c>
      <c r="O176" s="44" t="s">
        <v>1528</v>
      </c>
    </row>
    <row r="177" spans="1:16" ht="15">
      <c r="A177" t="s">
        <v>1530</v>
      </c>
      <c r="B177" s="43" t="s">
        <v>1530</v>
      </c>
      <c r="C177" t="s">
        <v>14090</v>
      </c>
      <c r="I177">
        <f t="shared" si="2"/>
        <v>1</v>
      </c>
      <c r="K177" s="40" t="s">
        <v>1530</v>
      </c>
      <c r="L177" s="42" t="s">
        <v>14732</v>
      </c>
      <c r="M177" s="43" t="s">
        <v>1530</v>
      </c>
      <c r="N177" s="41" t="s">
        <v>1531</v>
      </c>
      <c r="O177" s="44" t="s">
        <v>1531</v>
      </c>
    </row>
    <row r="178" spans="1:16" ht="15">
      <c r="A178" t="s">
        <v>1532</v>
      </c>
      <c r="B178" s="43" t="s">
        <v>1532</v>
      </c>
      <c r="C178" t="s">
        <v>13842</v>
      </c>
      <c r="I178">
        <f t="shared" si="2"/>
        <v>1</v>
      </c>
      <c r="K178" s="40" t="s">
        <v>1532</v>
      </c>
      <c r="L178" s="42" t="s">
        <v>14733</v>
      </c>
      <c r="M178" s="43" t="s">
        <v>1532</v>
      </c>
      <c r="N178" s="41" t="s">
        <v>9</v>
      </c>
      <c r="O178" s="44" t="s">
        <v>1532</v>
      </c>
    </row>
    <row r="179" spans="1:16" ht="15">
      <c r="A179" t="s">
        <v>1534</v>
      </c>
      <c r="B179" s="43" t="s">
        <v>1534</v>
      </c>
      <c r="C179" t="s">
        <v>13795</v>
      </c>
      <c r="I179">
        <f t="shared" si="2"/>
        <v>1</v>
      </c>
      <c r="K179" s="40" t="s">
        <v>1534</v>
      </c>
      <c r="L179" s="42" t="s">
        <v>14734</v>
      </c>
      <c r="M179" s="43" t="s">
        <v>1534</v>
      </c>
      <c r="N179" s="41" t="s">
        <v>9</v>
      </c>
      <c r="O179" s="44" t="s">
        <v>1534</v>
      </c>
    </row>
    <row r="180" spans="1:16" ht="15">
      <c r="A180" t="s">
        <v>1536</v>
      </c>
      <c r="B180" s="43" t="s">
        <v>1536</v>
      </c>
      <c r="C180" t="s">
        <v>13795</v>
      </c>
      <c r="I180">
        <f t="shared" si="2"/>
        <v>1</v>
      </c>
      <c r="K180" s="40" t="s">
        <v>1536</v>
      </c>
      <c r="L180" s="42" t="s">
        <v>14735</v>
      </c>
      <c r="M180" s="43" t="s">
        <v>1536</v>
      </c>
      <c r="N180" s="41" t="s">
        <v>9</v>
      </c>
      <c r="O180" s="44" t="s">
        <v>1536</v>
      </c>
    </row>
    <row r="181" spans="1:16" ht="15">
      <c r="A181" t="s">
        <v>1538</v>
      </c>
      <c r="B181" s="43" t="s">
        <v>1538</v>
      </c>
      <c r="C181" t="s">
        <v>14090</v>
      </c>
      <c r="I181">
        <f t="shared" si="2"/>
        <v>1</v>
      </c>
      <c r="K181" s="40" t="s">
        <v>1538</v>
      </c>
      <c r="L181" s="42" t="s">
        <v>14736</v>
      </c>
      <c r="M181" s="43" t="s">
        <v>1538</v>
      </c>
      <c r="N181" s="41" t="s">
        <v>9</v>
      </c>
      <c r="O181" s="44" t="s">
        <v>1538</v>
      </c>
    </row>
    <row r="182" spans="1:16" ht="15">
      <c r="A182" t="s">
        <v>14442</v>
      </c>
      <c r="B182" s="43" t="s">
        <v>1310</v>
      </c>
      <c r="C182" t="s">
        <v>14090</v>
      </c>
      <c r="I182">
        <f t="shared" si="2"/>
        <v>0</v>
      </c>
      <c r="K182" s="40" t="s">
        <v>14442</v>
      </c>
      <c r="L182" s="42" t="s">
        <v>14737</v>
      </c>
      <c r="M182" s="43" t="s">
        <v>1310</v>
      </c>
      <c r="N182" s="41" t="s">
        <v>9</v>
      </c>
      <c r="O182" s="44" t="s">
        <v>1310</v>
      </c>
    </row>
    <row r="183" spans="1:16" ht="15" customHeight="1">
      <c r="A183" t="s">
        <v>14531</v>
      </c>
      <c r="C183" t="s">
        <v>13842</v>
      </c>
      <c r="I183">
        <f t="shared" si="2"/>
        <v>0</v>
      </c>
      <c r="K183" s="74" t="s">
        <v>14738</v>
      </c>
      <c r="L183" s="75"/>
      <c r="M183" s="75"/>
      <c r="N183" s="75"/>
      <c r="O183" s="76"/>
    </row>
    <row r="184" spans="1:16" ht="15" customHeight="1">
      <c r="A184" t="s">
        <v>14530</v>
      </c>
      <c r="C184" t="s">
        <v>13842</v>
      </c>
      <c r="I184">
        <f t="shared" si="2"/>
        <v>0</v>
      </c>
      <c r="K184" s="74" t="s">
        <v>14739</v>
      </c>
      <c r="L184" s="75"/>
      <c r="M184" s="75"/>
      <c r="N184" s="75"/>
      <c r="O184" s="76"/>
    </row>
    <row r="185" spans="1:16" ht="15" customHeight="1">
      <c r="A185" t="s">
        <v>13879</v>
      </c>
      <c r="B185" s="46" t="s">
        <v>1393</v>
      </c>
      <c r="C185" t="s">
        <v>13795</v>
      </c>
      <c r="I185">
        <f t="shared" si="2"/>
        <v>0</v>
      </c>
      <c r="K185" s="74" t="s">
        <v>14740</v>
      </c>
      <c r="L185" s="75"/>
      <c r="M185" s="75"/>
      <c r="N185" s="75"/>
      <c r="O185" s="76"/>
    </row>
    <row r="186" spans="1:16" ht="15" customHeight="1">
      <c r="A186" t="s">
        <v>14141</v>
      </c>
      <c r="B186" s="46" t="s">
        <v>1091</v>
      </c>
      <c r="C186" t="s">
        <v>13842</v>
      </c>
      <c r="I186">
        <f t="shared" si="2"/>
        <v>0</v>
      </c>
      <c r="K186" s="74" t="s">
        <v>14741</v>
      </c>
      <c r="L186" s="75"/>
      <c r="M186" s="75"/>
      <c r="N186" s="75"/>
      <c r="O186" s="76"/>
    </row>
    <row r="187" spans="1:16" ht="15" customHeight="1">
      <c r="A187" t="s">
        <v>14342</v>
      </c>
      <c r="B187" s="46" t="s">
        <v>1354</v>
      </c>
      <c r="C187" t="s">
        <v>13842</v>
      </c>
      <c r="I187">
        <f t="shared" si="2"/>
        <v>0</v>
      </c>
      <c r="K187" s="74" t="s">
        <v>14742</v>
      </c>
      <c r="L187" s="75"/>
      <c r="M187" s="75"/>
      <c r="N187" s="75"/>
      <c r="O187" s="76"/>
    </row>
    <row r="188" spans="1:16" ht="15" customHeight="1">
      <c r="A188" t="s">
        <v>14113</v>
      </c>
      <c r="B188" s="45" t="s">
        <v>1176</v>
      </c>
      <c r="C188" t="s">
        <v>13842</v>
      </c>
      <c r="I188">
        <f t="shared" si="2"/>
        <v>0</v>
      </c>
      <c r="K188" s="74" t="s">
        <v>14743</v>
      </c>
      <c r="L188" s="75"/>
      <c r="M188" s="75"/>
      <c r="N188" s="75"/>
      <c r="O188" s="76"/>
      <c r="P188" s="45" t="s">
        <v>1176</v>
      </c>
    </row>
    <row r="189" spans="1:16" ht="15" customHeight="1">
      <c r="A189" t="s">
        <v>13997</v>
      </c>
      <c r="B189" s="45" t="s">
        <v>1059</v>
      </c>
      <c r="C189" t="s">
        <v>13842</v>
      </c>
      <c r="I189">
        <f t="shared" si="2"/>
        <v>0</v>
      </c>
      <c r="K189" s="74" t="s">
        <v>14744</v>
      </c>
      <c r="L189" s="75"/>
      <c r="M189" s="75"/>
      <c r="N189" s="75"/>
      <c r="O189" s="76"/>
      <c r="P189" s="45" t="s">
        <v>1059</v>
      </c>
    </row>
    <row r="190" spans="1:16" ht="15" customHeight="1">
      <c r="A190" t="s">
        <v>14529</v>
      </c>
      <c r="B190" s="45" t="s">
        <v>1207</v>
      </c>
      <c r="C190" t="s">
        <v>14090</v>
      </c>
      <c r="I190">
        <f t="shared" si="2"/>
        <v>0</v>
      </c>
      <c r="K190" s="74" t="s">
        <v>14745</v>
      </c>
      <c r="L190" s="75"/>
      <c r="M190" s="75"/>
      <c r="N190" s="75"/>
      <c r="O190" s="76"/>
      <c r="P190" s="45" t="s">
        <v>1207</v>
      </c>
    </row>
    <row r="191" spans="1:16" ht="15">
      <c r="A191" t="s">
        <v>14409</v>
      </c>
      <c r="B191" s="46" t="s">
        <v>1101</v>
      </c>
      <c r="C191" t="s">
        <v>14090</v>
      </c>
      <c r="I191">
        <f t="shared" si="2"/>
        <v>0</v>
      </c>
      <c r="K191" s="40" t="s">
        <v>14409</v>
      </c>
      <c r="L191" s="42" t="s">
        <v>14746</v>
      </c>
      <c r="M191" s="43" t="s">
        <v>9</v>
      </c>
      <c r="N191" s="41" t="s">
        <v>14747</v>
      </c>
      <c r="O191" s="44" t="s">
        <v>14409</v>
      </c>
    </row>
    <row r="192" spans="1:16" ht="15" customHeight="1">
      <c r="A192" t="s">
        <v>1341</v>
      </c>
      <c r="B192" s="46" t="s">
        <v>1339</v>
      </c>
      <c r="C192" t="s">
        <v>14527</v>
      </c>
      <c r="I192">
        <f t="shared" si="2"/>
        <v>0</v>
      </c>
      <c r="K192" s="74" t="s">
        <v>14748</v>
      </c>
      <c r="L192" s="75"/>
      <c r="M192" s="75"/>
      <c r="N192" s="75"/>
      <c r="O192" s="76"/>
    </row>
    <row r="193" spans="1:16" ht="15" customHeight="1">
      <c r="A193" t="s">
        <v>14254</v>
      </c>
      <c r="B193" s="45" t="s">
        <v>1468</v>
      </c>
      <c r="C193" t="s">
        <v>13842</v>
      </c>
      <c r="I193">
        <f t="shared" si="2"/>
        <v>0</v>
      </c>
      <c r="K193" s="74" t="s">
        <v>14749</v>
      </c>
      <c r="L193" s="75"/>
      <c r="M193" s="75"/>
      <c r="N193" s="75"/>
      <c r="O193" s="76"/>
      <c r="P193" s="45" t="s">
        <v>1468</v>
      </c>
    </row>
    <row r="194" spans="1:16" ht="15" customHeight="1">
      <c r="A194" t="s">
        <v>14074</v>
      </c>
      <c r="B194" s="46" t="s">
        <v>1096</v>
      </c>
      <c r="C194" t="s">
        <v>14077</v>
      </c>
      <c r="I194">
        <f t="shared" si="2"/>
        <v>0</v>
      </c>
      <c r="K194" s="74" t="s">
        <v>14750</v>
      </c>
      <c r="L194" s="75"/>
      <c r="M194" s="75"/>
      <c r="N194" s="75"/>
      <c r="O194" s="76"/>
    </row>
    <row r="195" spans="1:16" ht="15" customHeight="1">
      <c r="A195" t="s">
        <v>14116</v>
      </c>
      <c r="B195" s="46" t="s">
        <v>980</v>
      </c>
      <c r="C195" t="s">
        <v>14064</v>
      </c>
      <c r="I195">
        <f t="shared" si="2"/>
        <v>0</v>
      </c>
      <c r="K195" s="74" t="s">
        <v>14751</v>
      </c>
      <c r="L195" s="75"/>
      <c r="M195" s="75"/>
      <c r="N195" s="75"/>
      <c r="O195" s="76"/>
    </row>
    <row r="196" spans="1:16" ht="15" customHeight="1">
      <c r="A196" t="s">
        <v>14525</v>
      </c>
      <c r="B196" s="46" t="s">
        <v>1020</v>
      </c>
      <c r="C196" t="s">
        <v>14090</v>
      </c>
      <c r="I196">
        <f t="shared" si="2"/>
        <v>0</v>
      </c>
      <c r="K196" s="74" t="s">
        <v>14752</v>
      </c>
      <c r="L196" s="75"/>
      <c r="M196" s="75"/>
      <c r="N196" s="75"/>
      <c r="O196" s="76"/>
    </row>
    <row r="197" spans="1:16" ht="15" customHeight="1">
      <c r="A197" t="s">
        <v>14769</v>
      </c>
      <c r="B197" s="46" t="s">
        <v>1540</v>
      </c>
      <c r="C197" t="s">
        <v>14090</v>
      </c>
      <c r="I197">
        <f t="shared" si="2"/>
        <v>0</v>
      </c>
      <c r="K197" s="74" t="s">
        <v>14753</v>
      </c>
      <c r="L197" s="75"/>
      <c r="M197" s="75"/>
      <c r="N197" s="75"/>
      <c r="O197" s="76"/>
    </row>
    <row r="198" spans="1:16" ht="15">
      <c r="A198" t="s">
        <v>13961</v>
      </c>
      <c r="B198" s="43" t="s">
        <v>14755</v>
      </c>
      <c r="C198" t="s">
        <v>13842</v>
      </c>
      <c r="I198">
        <f t="shared" si="2"/>
        <v>0</v>
      </c>
      <c r="K198" s="40" t="s">
        <v>13961</v>
      </c>
      <c r="L198" s="42" t="s">
        <v>14754</v>
      </c>
      <c r="M198" s="43" t="s">
        <v>14755</v>
      </c>
      <c r="N198" s="41" t="s">
        <v>13961</v>
      </c>
      <c r="O198" s="44" t="s">
        <v>13961</v>
      </c>
    </row>
    <row r="199" spans="1:16" ht="15">
      <c r="A199" t="s">
        <v>14128</v>
      </c>
      <c r="B199" s="43" t="s">
        <v>1133</v>
      </c>
      <c r="C199" t="s">
        <v>13842</v>
      </c>
      <c r="I199">
        <f t="shared" si="2"/>
        <v>0</v>
      </c>
      <c r="K199" s="40" t="s">
        <v>14128</v>
      </c>
      <c r="L199" s="42" t="s">
        <v>14756</v>
      </c>
      <c r="M199" s="43" t="s">
        <v>1133</v>
      </c>
      <c r="N199" s="41" t="s">
        <v>1135</v>
      </c>
      <c r="O199" s="44" t="s">
        <v>14128</v>
      </c>
    </row>
    <row r="200" spans="1:16">
      <c r="A200" t="s">
        <v>14487</v>
      </c>
      <c r="B200" s="46" t="s">
        <v>1497</v>
      </c>
      <c r="C200" t="s">
        <v>13842</v>
      </c>
      <c r="I200">
        <f t="shared" si="2"/>
        <v>0</v>
      </c>
      <c r="K200" s="74" t="s">
        <v>14757</v>
      </c>
      <c r="L200" s="75"/>
      <c r="M200" s="75"/>
      <c r="N200" s="75"/>
      <c r="O200" s="76"/>
    </row>
    <row r="201" spans="1:16" ht="15">
      <c r="A201" t="s">
        <v>13956</v>
      </c>
      <c r="B201" s="43" t="s">
        <v>1193</v>
      </c>
      <c r="C201" t="s">
        <v>13842</v>
      </c>
      <c r="I201">
        <f t="shared" si="2"/>
        <v>0</v>
      </c>
      <c r="K201" s="40" t="s">
        <v>13956</v>
      </c>
      <c r="L201" s="42" t="s">
        <v>14758</v>
      </c>
      <c r="M201" s="43" t="s">
        <v>1193</v>
      </c>
      <c r="N201" s="41" t="s">
        <v>1195</v>
      </c>
      <c r="O201" s="44" t="s">
        <v>13956</v>
      </c>
    </row>
    <row r="202" spans="1:16" ht="15" customHeight="1">
      <c r="A202" t="s">
        <v>13980</v>
      </c>
      <c r="B202" s="46" t="s">
        <v>1258</v>
      </c>
      <c r="C202" t="s">
        <v>13842</v>
      </c>
      <c r="I202">
        <f t="shared" si="2"/>
        <v>0</v>
      </c>
      <c r="K202" s="74" t="s">
        <v>14759</v>
      </c>
      <c r="L202" s="75"/>
      <c r="M202" s="75"/>
      <c r="N202" s="75"/>
      <c r="O202" s="76"/>
    </row>
    <row r="203" spans="1:16" ht="15" customHeight="1">
      <c r="A203" t="s">
        <v>14227</v>
      </c>
      <c r="B203" s="46" t="s">
        <v>1244</v>
      </c>
      <c r="C203" t="s">
        <v>13842</v>
      </c>
      <c r="I203">
        <f t="shared" si="2"/>
        <v>0</v>
      </c>
      <c r="K203" s="74" t="s">
        <v>14759</v>
      </c>
      <c r="L203" s="75"/>
      <c r="M203" s="75"/>
      <c r="N203" s="75"/>
      <c r="O203" s="76"/>
    </row>
    <row r="204" spans="1:16" ht="15" customHeight="1">
      <c r="A204" t="s">
        <v>14296</v>
      </c>
      <c r="B204" s="46" t="s">
        <v>1274</v>
      </c>
      <c r="C204" t="s">
        <v>13842</v>
      </c>
      <c r="I204">
        <f t="shared" si="2"/>
        <v>0</v>
      </c>
      <c r="K204" s="74" t="s">
        <v>14760</v>
      </c>
      <c r="L204" s="75"/>
      <c r="M204" s="75"/>
      <c r="N204" s="75"/>
      <c r="O204" s="76"/>
    </row>
    <row r="205" spans="1:16" ht="15" customHeight="1">
      <c r="A205" t="s">
        <v>14489</v>
      </c>
      <c r="B205" s="46" t="s">
        <v>1247</v>
      </c>
      <c r="C205" t="s">
        <v>13842</v>
      </c>
      <c r="I205">
        <f t="shared" si="2"/>
        <v>0</v>
      </c>
      <c r="K205" s="74" t="s">
        <v>14761</v>
      </c>
      <c r="L205" s="75"/>
      <c r="M205" s="75"/>
      <c r="N205" s="75"/>
      <c r="O205" s="76"/>
    </row>
    <row r="206" spans="1:16" ht="15" customHeight="1">
      <c r="A206" t="s">
        <v>13886</v>
      </c>
      <c r="B206" s="46" t="s">
        <v>1473</v>
      </c>
      <c r="C206" t="s">
        <v>13795</v>
      </c>
      <c r="I206">
        <f t="shared" ref="I206:I212" si="3">IF(K206=M206,1,0)</f>
        <v>0</v>
      </c>
      <c r="K206" s="74" t="s">
        <v>14762</v>
      </c>
      <c r="L206" s="75"/>
      <c r="M206" s="75"/>
      <c r="N206" s="75"/>
      <c r="O206" s="76"/>
    </row>
    <row r="207" spans="1:16" ht="15" customHeight="1">
      <c r="A207" t="s">
        <v>1369</v>
      </c>
      <c r="B207" s="46" t="s">
        <v>1367</v>
      </c>
      <c r="C207" t="s">
        <v>13795</v>
      </c>
      <c r="I207">
        <f t="shared" si="3"/>
        <v>0</v>
      </c>
      <c r="K207" s="74" t="s">
        <v>14763</v>
      </c>
      <c r="L207" s="75"/>
      <c r="M207" s="75"/>
      <c r="N207" s="75"/>
      <c r="O207" s="76"/>
    </row>
    <row r="208" spans="1:16" ht="15" customHeight="1">
      <c r="A208" t="s">
        <v>1391</v>
      </c>
      <c r="B208" s="43" t="s">
        <v>1389</v>
      </c>
      <c r="C208" t="s">
        <v>14052</v>
      </c>
      <c r="I208">
        <f t="shared" si="3"/>
        <v>0</v>
      </c>
      <c r="K208" s="74" t="s">
        <v>14764</v>
      </c>
      <c r="L208" s="75"/>
      <c r="M208" s="75"/>
      <c r="N208" s="75"/>
      <c r="O208" s="76"/>
    </row>
    <row r="209" spans="1:16" ht="15">
      <c r="A209" t="s">
        <v>14488</v>
      </c>
      <c r="B209" s="45" t="s">
        <v>1056</v>
      </c>
      <c r="C209" t="s">
        <v>13842</v>
      </c>
      <c r="I209">
        <f t="shared" si="3"/>
        <v>0</v>
      </c>
      <c r="K209" s="40" t="s">
        <v>1391</v>
      </c>
      <c r="L209" s="42" t="s">
        <v>14765</v>
      </c>
      <c r="M209" s="43" t="s">
        <v>1389</v>
      </c>
      <c r="N209" s="41" t="s">
        <v>1391</v>
      </c>
      <c r="O209" s="44" t="s">
        <v>1391</v>
      </c>
    </row>
    <row r="210" spans="1:16" ht="15" customHeight="1">
      <c r="A210" t="s">
        <v>14176</v>
      </c>
      <c r="B210" s="43" t="s">
        <v>1519</v>
      </c>
      <c r="C210" t="s">
        <v>13842</v>
      </c>
      <c r="I210">
        <f t="shared" si="3"/>
        <v>0</v>
      </c>
      <c r="K210" s="74" t="s">
        <v>14766</v>
      </c>
      <c r="L210" s="75"/>
      <c r="M210" s="75"/>
      <c r="N210" s="75"/>
      <c r="O210" s="76"/>
      <c r="P210" s="45" t="s">
        <v>1056</v>
      </c>
    </row>
    <row r="211" spans="1:16" ht="15">
      <c r="A211" t="s">
        <v>14190</v>
      </c>
      <c r="B211" s="45" t="s">
        <v>1062</v>
      </c>
      <c r="C211" t="s">
        <v>13842</v>
      </c>
      <c r="I211">
        <f t="shared" si="3"/>
        <v>0</v>
      </c>
      <c r="K211" s="40" t="s">
        <v>14176</v>
      </c>
      <c r="L211" s="42" t="s">
        <v>14767</v>
      </c>
      <c r="M211" s="43" t="s">
        <v>1519</v>
      </c>
      <c r="N211" s="41" t="s">
        <v>1521</v>
      </c>
      <c r="O211" s="44" t="s">
        <v>14176</v>
      </c>
    </row>
    <row r="212" spans="1:16" ht="15" customHeight="1">
      <c r="I212">
        <f t="shared" si="3"/>
        <v>0</v>
      </c>
      <c r="K212" s="74" t="s">
        <v>14768</v>
      </c>
      <c r="L212" s="75"/>
      <c r="M212" s="75"/>
      <c r="N212" s="75"/>
      <c r="O212" s="76"/>
      <c r="P212" s="45" t="s">
        <v>1062</v>
      </c>
    </row>
    <row r="218" spans="1:16" ht="15">
      <c r="F218" s="43" t="s">
        <v>1310</v>
      </c>
    </row>
    <row r="219" spans="1:16" ht="15">
      <c r="F219" s="43" t="s">
        <v>1294</v>
      </c>
    </row>
    <row r="220" spans="1:16" ht="15">
      <c r="F220" s="43" t="s">
        <v>1301</v>
      </c>
    </row>
    <row r="221" spans="1:16" ht="15">
      <c r="F221" s="43" t="s">
        <v>1213</v>
      </c>
    </row>
    <row r="222" spans="1:16" ht="15">
      <c r="F222" s="43" t="s">
        <v>1342</v>
      </c>
    </row>
    <row r="223" spans="1:16" ht="15">
      <c r="F223" s="43" t="s">
        <v>14673</v>
      </c>
    </row>
    <row r="224" spans="1:16" ht="15">
      <c r="F224" s="43" t="s">
        <v>14667</v>
      </c>
    </row>
    <row r="225" spans="6:6" ht="15">
      <c r="F225" s="43" t="s">
        <v>1265</v>
      </c>
    </row>
    <row r="226" spans="6:6" ht="15">
      <c r="F226" s="43" t="s">
        <v>1267</v>
      </c>
    </row>
    <row r="227" spans="6:6" ht="15">
      <c r="F227" s="43" t="s">
        <v>14648</v>
      </c>
    </row>
    <row r="228" spans="6:6" ht="15">
      <c r="F228" s="43" t="s">
        <v>1237</v>
      </c>
    </row>
    <row r="229" spans="6:6" ht="15">
      <c r="F229" s="43" t="s">
        <v>1254</v>
      </c>
    </row>
    <row r="230" spans="6:6" ht="15">
      <c r="F230" s="43" t="s">
        <v>1224</v>
      </c>
    </row>
    <row r="231" spans="6:6" ht="15">
      <c r="F231" s="43" t="s">
        <v>1290</v>
      </c>
    </row>
    <row r="232" spans="6:6" ht="15">
      <c r="F232" s="43" t="s">
        <v>1293</v>
      </c>
    </row>
    <row r="233" spans="6:6" ht="15">
      <c r="F233" s="43" t="s">
        <v>1291</v>
      </c>
    </row>
    <row r="234" spans="6:6" ht="15">
      <c r="F234" s="43" t="s">
        <v>1343</v>
      </c>
    </row>
    <row r="235" spans="6:6" ht="15">
      <c r="F235" s="43" t="s">
        <v>1345</v>
      </c>
    </row>
    <row r="236" spans="6:6" ht="15">
      <c r="F236" s="43" t="s">
        <v>1304</v>
      </c>
    </row>
    <row r="237" spans="6:6" ht="15">
      <c r="F237" s="43" t="s">
        <v>14599</v>
      </c>
    </row>
    <row r="238" spans="6:6" ht="15">
      <c r="F238" s="43" t="s">
        <v>1261</v>
      </c>
    </row>
    <row r="239" spans="6:6" ht="15">
      <c r="F239" s="43" t="s">
        <v>14607</v>
      </c>
    </row>
    <row r="240" spans="6:6" ht="15">
      <c r="F240" s="43" t="s">
        <v>14609</v>
      </c>
    </row>
  </sheetData>
  <sortState ref="A1:B216">
    <sortCondition ref="A1"/>
  </sortState>
  <mergeCells count="35">
    <mergeCell ref="K7:O7"/>
    <mergeCell ref="K2:O2"/>
    <mergeCell ref="K3:O3"/>
    <mergeCell ref="K4:O4"/>
    <mergeCell ref="K5:O5"/>
    <mergeCell ref="K6:O6"/>
    <mergeCell ref="K189:O189"/>
    <mergeCell ref="K8:O8"/>
    <mergeCell ref="K9:O9"/>
    <mergeCell ref="K10:O10"/>
    <mergeCell ref="K11:O11"/>
    <mergeCell ref="K12:O12"/>
    <mergeCell ref="K183:O183"/>
    <mergeCell ref="K184:O184"/>
    <mergeCell ref="K185:O185"/>
    <mergeCell ref="K186:O186"/>
    <mergeCell ref="K187:O187"/>
    <mergeCell ref="K188:O188"/>
    <mergeCell ref="K205:O205"/>
    <mergeCell ref="K190:O190"/>
    <mergeCell ref="K192:O192"/>
    <mergeCell ref="K193:O193"/>
    <mergeCell ref="K194:O194"/>
    <mergeCell ref="K195:O195"/>
    <mergeCell ref="K196:O196"/>
    <mergeCell ref="K197:O197"/>
    <mergeCell ref="K200:O200"/>
    <mergeCell ref="K202:O202"/>
    <mergeCell ref="K203:O203"/>
    <mergeCell ref="K204:O204"/>
    <mergeCell ref="K206:O206"/>
    <mergeCell ref="K207:O207"/>
    <mergeCell ref="K208:O208"/>
    <mergeCell ref="K210:O210"/>
    <mergeCell ref="K212:O212"/>
  </mergeCells>
  <hyperlinks>
    <hyperlink ref="K13" r:id="rId1" display="http://flybase.org/cgi-bin/fbidq.html?FBgn0038014"/>
    <hyperlink ref="L13" r:id="rId2" display="http://flybase.org/cgi-bin/fbidq.html?FBgn0038014"/>
    <hyperlink ref="O13" r:id="rId3" display="http://flybase.org/cgi-bin/fbidq.html?FBgn0038014"/>
    <hyperlink ref="K14" r:id="rId4" display="http://flybase.org/cgi-bin/fbidq.html?FBgn0039108"/>
    <hyperlink ref="L14" r:id="rId5" display="http://flybase.org/cgi-bin/fbidq.html?FBgn0039108"/>
    <hyperlink ref="O14" r:id="rId6" display="http://flybase.org/cgi-bin/fbidq.html?FBgn0039108"/>
    <hyperlink ref="K15" r:id="rId7" display="http://flybase.org/cgi-bin/fbidq.html?FBgn0038431"/>
    <hyperlink ref="L15" r:id="rId8" display="http://flybase.org/cgi-bin/fbidq.html?FBgn0038431"/>
    <hyperlink ref="O15" r:id="rId9" display="http://flybase.org/cgi-bin/fbidq.html?FBgn0038431"/>
    <hyperlink ref="K16" r:id="rId10" display="http://flybase.org/cgi-bin/fbidq.html?FBgn0050286"/>
    <hyperlink ref="L16" r:id="rId11" display="http://flybase.org/cgi-bin/fbidq.html?FBgn0050286"/>
    <hyperlink ref="O16" r:id="rId12" display="http://flybase.org/cgi-bin/fbidq.html?FBgn0050286"/>
    <hyperlink ref="K17" r:id="rId13" display="http://flybase.org/cgi-bin/fbidq.html?FBgn0035678"/>
    <hyperlink ref="L17" r:id="rId14" display="http://flybase.org/cgi-bin/fbidq.html?FBgn0035678"/>
    <hyperlink ref="O17" r:id="rId15" display="http://flybase.org/cgi-bin/fbidq.html?FBgn0035678"/>
    <hyperlink ref="K18" r:id="rId16" display="http://flybase.org/cgi-bin/fbidq.html?FBgn0035670"/>
    <hyperlink ref="L18" r:id="rId17" display="http://flybase.org/cgi-bin/fbidq.html?FBgn0035670"/>
    <hyperlink ref="O18" r:id="rId18" display="http://flybase.org/cgi-bin/fbidq.html?FBgn0035670"/>
    <hyperlink ref="K19" r:id="rId19" display="http://flybase.org/cgi-bin/fbidq.html?FBgn0035667"/>
    <hyperlink ref="L19" r:id="rId20" display="http://flybase.org/cgi-bin/fbidq.html?FBgn0035667"/>
    <hyperlink ref="O19" r:id="rId21" display="http://flybase.org/cgi-bin/fbidq.html?FBgn0035667"/>
    <hyperlink ref="K20" r:id="rId22" display="http://flybase.org/cgi-bin/fbidq.html?FBgn0035661"/>
    <hyperlink ref="L20" r:id="rId23" display="http://flybase.org/cgi-bin/fbidq.html?FBgn0035661"/>
    <hyperlink ref="O20" r:id="rId24" display="http://flybase.org/cgi-bin/fbidq.html?FBgn0035661"/>
    <hyperlink ref="K21" r:id="rId25" display="http://flybase.org/cgi-bin/fbidq.html?FBgn0037036"/>
    <hyperlink ref="L21" r:id="rId26" display="http://flybase.org/cgi-bin/fbidq.html?FBgn0037036"/>
    <hyperlink ref="O21" r:id="rId27" display="http://flybase.org/cgi-bin/fbidq.html?FBgn0037036"/>
    <hyperlink ref="K22" r:id="rId28" display="http://flybase.org/cgi-bin/fbidq.html?FBgn0037039"/>
    <hyperlink ref="L22" r:id="rId29" display="http://flybase.org/cgi-bin/fbidq.html?FBgn0037039"/>
    <hyperlink ref="O22" r:id="rId30" display="http://flybase.org/cgi-bin/fbidq.html?FBgn0037039"/>
    <hyperlink ref="K23" r:id="rId31" display="http://flybase.org/cgi-bin/fbidq.html?FBgn0036287"/>
    <hyperlink ref="L23" r:id="rId32" display="http://flybase.org/cgi-bin/fbidq.html?FBgn0036287"/>
    <hyperlink ref="O23" r:id="rId33" display="http://flybase.org/cgi-bin/fbidq.html?FBgn0036287"/>
    <hyperlink ref="K24" r:id="rId34" display="http://flybase.org/cgi-bin/fbidq.html?FBgn0034221"/>
    <hyperlink ref="L24" r:id="rId35" display="http://flybase.org/cgi-bin/fbidq.html?FBgn0034221"/>
    <hyperlink ref="O24" r:id="rId36" display="http://flybase.org/cgi-bin/fbidq.html?FBgn0034221"/>
    <hyperlink ref="K25" r:id="rId37" display="http://flybase.org/cgi-bin/fbidq.html?FBgn0027930"/>
    <hyperlink ref="L25" r:id="rId38" display="http://flybase.org/cgi-bin/fbidq.html?FBgn0027930"/>
    <hyperlink ref="O25" r:id="rId39" display="http://flybase.org/cgi-bin/fbidq.html?FBgn0027930"/>
    <hyperlink ref="K26" r:id="rId40" display="http://flybase.org/cgi-bin/fbidq.html?FBgn0037038"/>
    <hyperlink ref="L26" r:id="rId41" display="http://flybase.org/cgi-bin/fbidq.html?FBgn0037038"/>
    <hyperlink ref="O26" r:id="rId42" display="http://flybase.org/cgi-bin/fbidq.html?FBgn0037038"/>
    <hyperlink ref="K27" r:id="rId43" display="http://flybase.org/cgi-bin/fbidq.html?FBgn0033033"/>
    <hyperlink ref="L27" r:id="rId44" display="http://flybase.org/cgi-bin/fbidq.html?FBgn0033033"/>
    <hyperlink ref="O27" r:id="rId45" display="http://flybase.org/cgi-bin/fbidq.html?FBgn0033033"/>
    <hyperlink ref="K28" r:id="rId46" display="http://flybase.org/cgi-bin/fbidq.html?FBgn0034507"/>
    <hyperlink ref="L28" r:id="rId47" display="http://flybase.org/cgi-bin/fbidq.html?FBgn0034507"/>
    <hyperlink ref="O28" r:id="rId48" display="http://flybase.org/cgi-bin/fbidq.html?FBgn0034507"/>
    <hyperlink ref="K29" r:id="rId49" display="http://flybase.org/cgi-bin/fbidq.html?FBgn0039798"/>
    <hyperlink ref="L29" r:id="rId50" display="http://flybase.org/cgi-bin/fbidq.html?FBgn0039798"/>
    <hyperlink ref="O29" r:id="rId51" display="http://flybase.org/cgi-bin/fbidq.html?FBgn0039798"/>
    <hyperlink ref="K30" r:id="rId52" display="http://flybase.org/cgi-bin/fbidq.html?FBgn0036264"/>
    <hyperlink ref="L30" r:id="rId53" display="http://flybase.org/cgi-bin/fbidq.html?FBgn0036264"/>
    <hyperlink ref="O30" r:id="rId54" display="http://flybase.org/cgi-bin/fbidq.html?FBgn0036264"/>
    <hyperlink ref="K31" r:id="rId55" display="http://flybase.org/cgi-bin/fbidq.html?FBgn0052270"/>
    <hyperlink ref="L31" r:id="rId56" display="http://flybase.org/cgi-bin/fbidq.html?FBgn0052270"/>
    <hyperlink ref="O31" r:id="rId57" display="http://flybase.org/cgi-bin/fbidq.html?FBgn0052270"/>
    <hyperlink ref="K32" r:id="rId58" display="http://flybase.org/cgi-bin/fbidq.html?FBgn0052277"/>
    <hyperlink ref="L32" r:id="rId59" display="http://flybase.org/cgi-bin/fbidq.html?FBgn0052277"/>
    <hyperlink ref="O32" r:id="rId60" display="http://flybase.org/cgi-bin/fbidq.html?FBgn0052277"/>
    <hyperlink ref="K33" r:id="rId61" display="http://flybase.org/cgi-bin/fbidq.html?FBgn0052271"/>
    <hyperlink ref="L33" r:id="rId62" display="http://flybase.org/cgi-bin/fbidq.html?FBgn0052271"/>
    <hyperlink ref="O33" r:id="rId63" display="http://flybase.org/cgi-bin/fbidq.html?FBgn0052271"/>
    <hyperlink ref="K34" r:id="rId64" display="http://flybase.org/cgi-bin/fbidq.html?FBgn0040341"/>
    <hyperlink ref="L34" r:id="rId65" display="http://flybase.org/cgi-bin/fbidq.html?FBgn0040341"/>
    <hyperlink ref="O34" r:id="rId66" display="http://flybase.org/cgi-bin/fbidq.html?FBgn0040341"/>
    <hyperlink ref="K35" r:id="rId67" display="http://flybase.org/cgi-bin/fbidq.html?FBgn0038113"/>
    <hyperlink ref="L35" r:id="rId68" display="http://flybase.org/cgi-bin/fbidq.html?FBgn0038113"/>
    <hyperlink ref="O35" r:id="rId69" display="http://flybase.org/cgi-bin/fbidq.html?FBgn0038113"/>
    <hyperlink ref="K36" r:id="rId70" display="http://flybase.org/cgi-bin/fbidq.html?FBgn0038114"/>
    <hyperlink ref="L36" r:id="rId71" display="http://flybase.org/cgi-bin/fbidq.html?FBgn0038114"/>
    <hyperlink ref="O36" r:id="rId72" display="http://flybase.org/cgi-bin/fbidq.html?FBgn0038114"/>
    <hyperlink ref="K37" r:id="rId73" display="http://flybase.org/cgi-bin/fbidq.html?FBgn0265011"/>
    <hyperlink ref="L37" r:id="rId74" display="http://flybase.org/cgi-bin/fbidq.html?FBgn0265011"/>
    <hyperlink ref="O37" r:id="rId75" display="http://flybase.org/cgi-bin/fbidq.html?FBgn0265011"/>
    <hyperlink ref="K38" r:id="rId76" display="http://flybase.org/cgi-bin/fbidq.html?FBgn0039272"/>
    <hyperlink ref="L38" r:id="rId77" display="http://flybase.org/cgi-bin/fbidq.html?FBgn0039272"/>
    <hyperlink ref="O38" r:id="rId78" display="http://flybase.org/cgi-bin/fbidq.html?FBgn0039272"/>
    <hyperlink ref="K39" r:id="rId79" display="http://flybase.org/cgi-bin/fbidq.html?FBgn0039628"/>
    <hyperlink ref="L39" r:id="rId80" display="http://flybase.org/cgi-bin/fbidq.html?FBgn0039628"/>
    <hyperlink ref="O39" r:id="rId81" display="http://flybase.org/cgi-bin/fbidq.html?FBgn0039628"/>
    <hyperlink ref="K40" r:id="rId82" display="http://flybase.org/cgi-bin/fbidq.html?FBgn0039629"/>
    <hyperlink ref="L40" r:id="rId83" display="http://flybase.org/cgi-bin/fbidq.html?FBgn0039629"/>
    <hyperlink ref="O40" r:id="rId84" display="http://flybase.org/cgi-bin/fbidq.html?FBgn0039629"/>
    <hyperlink ref="K41" r:id="rId85" display="http://flybase.org/cgi-bin/fbidq.html?FBgn0039630"/>
    <hyperlink ref="L41" r:id="rId86" display="http://flybase.org/cgi-bin/fbidq.html?FBgn0039630"/>
    <hyperlink ref="O41" r:id="rId87" display="http://flybase.org/cgi-bin/fbidq.html?FBgn0039630"/>
    <hyperlink ref="K42" r:id="rId88" display="http://flybase.org/cgi-bin/fbidq.html?FBgn0031249"/>
    <hyperlink ref="L42" r:id="rId89" display="http://flybase.org/cgi-bin/fbidq.html?FBgn0031249"/>
    <hyperlink ref="O42" r:id="rId90" display="http://flybase.org/cgi-bin/fbidq.html?FBgn0031249"/>
    <hyperlink ref="K43" r:id="rId91" display="http://flybase.org/cgi-bin/fbidq.html?FBgn0031248"/>
    <hyperlink ref="L43" r:id="rId92" display="http://flybase.org/cgi-bin/fbidq.html?FBgn0031248"/>
    <hyperlink ref="O43" r:id="rId93" display="http://flybase.org/cgi-bin/fbidq.html?FBgn0031248"/>
    <hyperlink ref="K44" r:id="rId94" display="http://flybase.org/cgi-bin/fbidq.html?FBgn0033469"/>
    <hyperlink ref="L44" r:id="rId95" display="http://flybase.org/cgi-bin/fbidq.html?FBgn0033469"/>
    <hyperlink ref="O44" r:id="rId96" display="http://flybase.org/cgi-bin/fbidq.html?FBgn0033469"/>
    <hyperlink ref="K45" r:id="rId97" display="http://flybase.org/cgi-bin/fbidq.html?FBgn0038002"/>
    <hyperlink ref="L45" r:id="rId98" display="http://flybase.org/cgi-bin/fbidq.html?FBgn0038002"/>
    <hyperlink ref="O45" r:id="rId99" display="http://flybase.org/cgi-bin/fbidq.html?FBgn0038002"/>
    <hyperlink ref="K46" r:id="rId100" display="http://flybase.org/cgi-bin/fbidq.html?FBgn0043470"/>
    <hyperlink ref="L46" r:id="rId101" display="http://flybase.org/cgi-bin/fbidq.html?FBgn0043470"/>
    <hyperlink ref="O46" r:id="rId102" display="http://flybase.org/cgi-bin/fbidq.html?FBgn0043470"/>
    <hyperlink ref="K47" r:id="rId103" display="http://flybase.org/cgi-bin/fbidq.html?FBgn0043471"/>
    <hyperlink ref="L47" r:id="rId104" display="http://flybase.org/cgi-bin/fbidq.html?FBgn0043471"/>
    <hyperlink ref="O47" r:id="rId105" display="http://flybase.org/cgi-bin/fbidq.html?FBgn0043471"/>
    <hyperlink ref="K48" r:id="rId106" display="http://flybase.org/cgi-bin/fbidq.html?FBgn0039599"/>
    <hyperlink ref="L48" r:id="rId107" display="http://flybase.org/cgi-bin/fbidq.html?FBgn0039599"/>
    <hyperlink ref="O48" r:id="rId108" display="http://flybase.org/cgi-bin/fbidq.html?FBgn0039599"/>
    <hyperlink ref="K49" r:id="rId109" display="http://flybase.org/cgi-bin/fbidq.html?FBgn0085438"/>
    <hyperlink ref="L49" r:id="rId110" display="http://flybase.org/cgi-bin/fbidq.html?FBgn0085438"/>
    <hyperlink ref="O49" r:id="rId111" display="http://flybase.org/cgi-bin/fbidq.html?FBgn0085438"/>
    <hyperlink ref="K50" r:id="rId112" display="http://flybase.org/cgi-bin/fbidq.html?FBgn0037677"/>
    <hyperlink ref="L50" r:id="rId113" display="http://flybase.org/cgi-bin/fbidq.html?FBgn0037677"/>
    <hyperlink ref="O50" r:id="rId114" display="http://flybase.org/cgi-bin/fbidq.html?FBgn0037677"/>
    <hyperlink ref="K51" r:id="rId115" display="http://flybase.org/cgi-bin/fbidq.html?FBgn0035501"/>
    <hyperlink ref="L51" r:id="rId116" display="http://flybase.org/cgi-bin/fbidq.html?FBgn0035501"/>
    <hyperlink ref="O51" r:id="rId117" display="http://flybase.org/cgi-bin/fbidq.html?FBgn0035501"/>
    <hyperlink ref="K52" r:id="rId118" display="http://flybase.org/cgi-bin/fbidq.html?FBgn0031141"/>
    <hyperlink ref="L52" r:id="rId119" display="http://flybase.org/cgi-bin/fbidq.html?FBgn0031141"/>
    <hyperlink ref="O52" r:id="rId120" display="http://flybase.org/cgi-bin/fbidq.html?FBgn0031141"/>
    <hyperlink ref="K53" r:id="rId121" display="http://flybase.org/cgi-bin/fbidq.html?FBgn0037627"/>
    <hyperlink ref="L53" r:id="rId122" display="http://flybase.org/cgi-bin/fbidq.html?FBgn0037627"/>
    <hyperlink ref="O53" r:id="rId123" display="http://flybase.org/cgi-bin/fbidq.html?FBgn0037627"/>
    <hyperlink ref="K54" r:id="rId124" display="http://flybase.org/cgi-bin/fbidq.html?FBgn0034518"/>
    <hyperlink ref="L54" r:id="rId125" display="http://flybase.org/cgi-bin/fbidq.html?FBgn0034518"/>
    <hyperlink ref="O54" r:id="rId126" display="http://flybase.org/cgi-bin/fbidq.html?FBgn0034518"/>
    <hyperlink ref="K55" r:id="rId127" display="http://flybase.org/cgi-bin/fbidq.html?FBgn0034776"/>
    <hyperlink ref="L55" r:id="rId128" display="http://flybase.org/cgi-bin/fbidq.html?FBgn0034776"/>
    <hyperlink ref="O55" r:id="rId129" display="http://flybase.org/cgi-bin/fbidq.html?FBgn0034776"/>
    <hyperlink ref="K56" r:id="rId130" display="http://flybase.org/cgi-bin/fbidq.html?FBgn0033363"/>
    <hyperlink ref="L56" r:id="rId131" display="http://flybase.org/cgi-bin/fbidq.html?FBgn0033363"/>
    <hyperlink ref="O56" r:id="rId132" display="http://flybase.org/cgi-bin/fbidq.html?FBgn0033363"/>
    <hyperlink ref="K57" r:id="rId133" display="http://flybase.org/cgi-bin/fbidq.html?FBgn0036858"/>
    <hyperlink ref="L57" r:id="rId134" display="http://flybase.org/cgi-bin/fbidq.html?FBgn0036858"/>
    <hyperlink ref="O57" r:id="rId135" display="http://flybase.org/cgi-bin/fbidq.html?FBgn0036858"/>
    <hyperlink ref="K58" r:id="rId136" display="http://flybase.org/cgi-bin/fbidq.html?FBgn0031031"/>
    <hyperlink ref="L58" r:id="rId137" display="http://flybase.org/cgi-bin/fbidq.html?FBgn0031031"/>
    <hyperlink ref="O58" r:id="rId138" display="http://flybase.org/cgi-bin/fbidq.html?FBgn0031031"/>
    <hyperlink ref="K59" r:id="rId139" display="http://flybase.org/cgi-bin/fbidq.html?FBgn0031058"/>
    <hyperlink ref="L59" r:id="rId140" display="http://flybase.org/cgi-bin/fbidq.html?FBgn0031058"/>
    <hyperlink ref="O59" r:id="rId141" display="http://flybase.org/cgi-bin/fbidq.html?FBgn0031058"/>
    <hyperlink ref="K60" r:id="rId142" display="http://flybase.org/cgi-bin/fbidq.html?FBgn0037222"/>
    <hyperlink ref="L60" r:id="rId143" display="http://flybase.org/cgi-bin/fbidq.html?FBgn0037222"/>
    <hyperlink ref="O60" r:id="rId144" display="http://flybase.org/cgi-bin/fbidq.html?FBgn0037222"/>
    <hyperlink ref="K61" r:id="rId145" display="http://flybase.org/cgi-bin/fbidq.html?FBgn0033277"/>
    <hyperlink ref="L61" r:id="rId146" display="http://flybase.org/cgi-bin/fbidq.html?FBgn0033277"/>
    <hyperlink ref="O61" r:id="rId147" display="http://flybase.org/cgi-bin/fbidq.html?FBgn0033277"/>
    <hyperlink ref="K62" r:id="rId148" display="http://flybase.org/cgi-bin/fbidq.html?FBgn0038447"/>
    <hyperlink ref="L62" r:id="rId149" display="http://flybase.org/cgi-bin/fbidq.html?FBgn0038447"/>
    <hyperlink ref="O62" r:id="rId150" display="http://flybase.org/cgi-bin/fbidq.html?FBgn0038447"/>
    <hyperlink ref="K63" r:id="rId151" display="http://flybase.org/cgi-bin/fbidq.html?FBgn0052523"/>
    <hyperlink ref="L63" r:id="rId152" display="http://flybase.org/cgi-bin/fbidq.html?FBgn0052523"/>
    <hyperlink ref="O63" r:id="rId153" display="http://flybase.org/cgi-bin/fbidq.html?FBgn0052523"/>
    <hyperlink ref="K64" r:id="rId154" display="http://flybase.org/cgi-bin/fbidq.html?FBgn0035496"/>
    <hyperlink ref="L64" r:id="rId155" display="http://flybase.org/cgi-bin/fbidq.html?FBgn0035496"/>
    <hyperlink ref="O64" r:id="rId156" display="http://flybase.org/cgi-bin/fbidq.html?FBgn0035496"/>
    <hyperlink ref="K65" r:id="rId157" display="http://flybase.org/cgi-bin/fbidq.html?FBgn0028867"/>
    <hyperlink ref="L65" r:id="rId158" display="http://flybase.org/cgi-bin/fbidq.html?FBgn0028867"/>
    <hyperlink ref="O65" r:id="rId159" display="http://flybase.org/cgi-bin/fbidq.html?FBgn0028867"/>
    <hyperlink ref="K66" r:id="rId160" display="http://flybase.org/cgi-bin/fbidq.html?FBgn0035003"/>
    <hyperlink ref="L66" r:id="rId161" display="http://flybase.org/cgi-bin/fbidq.html?FBgn0035003"/>
    <hyperlink ref="O66" r:id="rId162" display="http://flybase.org/cgi-bin/fbidq.html?FBgn0035003"/>
    <hyperlink ref="K67" r:id="rId163" display="http://flybase.org/cgi-bin/fbidq.html?FBgn0030027"/>
    <hyperlink ref="L67" r:id="rId164" display="http://flybase.org/cgi-bin/fbidq.html?FBgn0030027"/>
    <hyperlink ref="O67" r:id="rId165" display="http://flybase.org/cgi-bin/fbidq.html?FBgn0030027"/>
    <hyperlink ref="K68" r:id="rId166" display="http://flybase.org/cgi-bin/fbidq.html?FBgn0039102"/>
    <hyperlink ref="L68" r:id="rId167" display="http://flybase.org/cgi-bin/fbidq.html?FBgn0039102"/>
    <hyperlink ref="O68" r:id="rId168" display="http://flybase.org/cgi-bin/fbidq.html?FBgn0039102"/>
    <hyperlink ref="K69" r:id="rId169" display="http://flybase.org/cgi-bin/fbidq.html?FBgn0039101"/>
    <hyperlink ref="L69" r:id="rId170" display="http://flybase.org/cgi-bin/fbidq.html?FBgn0039101"/>
    <hyperlink ref="O69" r:id="rId171" display="http://flybase.org/cgi-bin/fbidq.html?FBgn0039101"/>
    <hyperlink ref="K70" r:id="rId172" display="http://flybase.org/cgi-bin/fbidq.html?FBgn0051219"/>
    <hyperlink ref="L70" r:id="rId173" display="http://flybase.org/cgi-bin/fbidq.html?FBgn0051219"/>
    <hyperlink ref="O70" r:id="rId174" display="http://flybase.org/cgi-bin/fbidq.html?FBgn0051219"/>
    <hyperlink ref="K71" r:id="rId175" display="http://flybase.org/cgi-bin/fbidq.html?FBgn0051851"/>
    <hyperlink ref="L71" r:id="rId176" display="http://flybase.org/cgi-bin/fbidq.html?FBgn0051851"/>
    <hyperlink ref="O71" r:id="rId177" display="http://flybase.org/cgi-bin/fbidq.html?FBgn0051851"/>
    <hyperlink ref="K72" r:id="rId178" display="http://flybase.org/cgi-bin/fbidq.html?FBgn0085465"/>
    <hyperlink ref="L72" r:id="rId179" display="http://flybase.org/cgi-bin/fbidq.html?FBgn0085465"/>
    <hyperlink ref="O72" r:id="rId180" display="http://flybase.org/cgi-bin/fbidq.html?FBgn0085465"/>
    <hyperlink ref="K73" r:id="rId181" display="http://flybase.org/cgi-bin/fbidq.html?FBgn0263234"/>
    <hyperlink ref="L73" r:id="rId182" display="http://flybase.org/cgi-bin/fbidq.html?FBgn0263234"/>
    <hyperlink ref="O73" r:id="rId183" display="http://flybase.org/cgi-bin/fbidq.html?FBgn0263234"/>
    <hyperlink ref="K74" r:id="rId184" display="http://flybase.org/cgi-bin/fbidq.html?FBgn0263235"/>
    <hyperlink ref="L74" r:id="rId185" display="http://flybase.org/cgi-bin/fbidq.html?FBgn0263235"/>
    <hyperlink ref="O74" r:id="rId186" display="http://flybase.org/cgi-bin/fbidq.html?FBgn0263235"/>
    <hyperlink ref="K75" r:id="rId187" display="http://flybase.org/cgi-bin/fbidq.html?FBgn0035795"/>
    <hyperlink ref="L75" r:id="rId188" display="http://flybase.org/cgi-bin/fbidq.html?FBgn0035795"/>
    <hyperlink ref="O75" r:id="rId189" display="http://flybase.org/cgi-bin/fbidq.html?FBgn0035795"/>
    <hyperlink ref="K76" r:id="rId190" display="http://flybase.org/cgi-bin/fbidq.html?FBgn0031406"/>
    <hyperlink ref="L76" r:id="rId191" display="http://flybase.org/cgi-bin/fbidq.html?FBgn0031406"/>
    <hyperlink ref="O76" r:id="rId192" display="http://flybase.org/cgi-bin/fbidq.html?FBgn0031406"/>
    <hyperlink ref="K77" r:id="rId193" display="http://flybase.org/cgi-bin/fbidq.html?FBgn0042187"/>
    <hyperlink ref="L77" r:id="rId194" display="http://flybase.org/cgi-bin/fbidq.html?FBgn0042187"/>
    <hyperlink ref="O77" r:id="rId195" display="http://flybase.org/cgi-bin/fbidq.html?FBgn0042187"/>
    <hyperlink ref="K78" r:id="rId196" display="http://flybase.org/cgi-bin/fbidq.html?FBgn0042186"/>
    <hyperlink ref="L78" r:id="rId197" display="http://flybase.org/cgi-bin/fbidq.html?FBgn0042186"/>
    <hyperlink ref="O78" r:id="rId198" display="http://flybase.org/cgi-bin/fbidq.html?FBgn0042186"/>
    <hyperlink ref="K79" r:id="rId199" display="http://flybase.org/cgi-bin/fbidq.html?FBgn0250841"/>
    <hyperlink ref="L79" r:id="rId200" display="http://flybase.org/cgi-bin/fbidq.html?FBgn0250841"/>
    <hyperlink ref="O79" r:id="rId201" display="http://flybase.org/cgi-bin/fbidq.html?FBgn0250841"/>
    <hyperlink ref="K80" r:id="rId202" display="http://flybase.org/cgi-bin/fbidq.html?FBgn0038001"/>
    <hyperlink ref="L80" r:id="rId203" display="http://flybase.org/cgi-bin/fbidq.html?FBgn0038001"/>
    <hyperlink ref="O80" r:id="rId204" display="http://flybase.org/cgi-bin/fbidq.html?FBgn0038001"/>
    <hyperlink ref="K81" r:id="rId205" display="http://flybase.org/cgi-bin/fbidq.html?FBgn0038481"/>
    <hyperlink ref="L81" r:id="rId206" display="http://flybase.org/cgi-bin/fbidq.html?FBgn0038481"/>
    <hyperlink ref="O81" r:id="rId207" display="http://flybase.org/cgi-bin/fbidq.html?FBgn0038481"/>
    <hyperlink ref="K82" r:id="rId208" display="http://flybase.org/cgi-bin/fbidq.html?FBgn0038479"/>
    <hyperlink ref="L82" r:id="rId209" display="http://flybase.org/cgi-bin/fbidq.html?FBgn0038479"/>
    <hyperlink ref="O82" r:id="rId210" display="http://flybase.org/cgi-bin/fbidq.html?FBgn0038479"/>
    <hyperlink ref="K83" r:id="rId211" display="http://flybase.org/cgi-bin/fbidq.html?FBgn0259998"/>
    <hyperlink ref="L83" r:id="rId212" display="http://flybase.org/cgi-bin/fbidq.html?FBgn0259998"/>
    <hyperlink ref="O83" r:id="rId213" display="http://flybase.org/cgi-bin/fbidq.html?FBgn0259998"/>
    <hyperlink ref="K84" r:id="rId214" display="http://flybase.org/cgi-bin/fbidq.html?FBgn0032753"/>
    <hyperlink ref="L84" r:id="rId215" display="http://flybase.org/cgi-bin/fbidq.html?FBgn0032753"/>
    <hyperlink ref="O84" r:id="rId216" display="http://flybase.org/cgi-bin/fbidq.html?FBgn0032753"/>
    <hyperlink ref="K85" r:id="rId217" display="http://flybase.org/cgi-bin/fbidq.html?FBgn0033439"/>
    <hyperlink ref="L85" r:id="rId218" display="http://flybase.org/cgi-bin/fbidq.html?FBgn0033439"/>
    <hyperlink ref="O85" r:id="rId219" display="http://flybase.org/cgi-bin/fbidq.html?FBgn0033439"/>
    <hyperlink ref="K86" r:id="rId220" display="http://flybase.org/cgi-bin/fbidq.html?FBgn0051200"/>
    <hyperlink ref="L86" r:id="rId221" display="http://flybase.org/cgi-bin/fbidq.html?FBgn0051200"/>
    <hyperlink ref="O86" r:id="rId222" display="http://flybase.org/cgi-bin/fbidq.html?FBgn0051200"/>
    <hyperlink ref="K87" r:id="rId223" display="http://flybase.org/cgi-bin/fbidq.html?FBgn0039778"/>
    <hyperlink ref="L87" r:id="rId224" display="http://flybase.org/cgi-bin/fbidq.html?FBgn0039778"/>
    <hyperlink ref="O87" r:id="rId225" display="http://flybase.org/cgi-bin/fbidq.html?FBgn0039778"/>
    <hyperlink ref="K88" r:id="rId226" display="http://flybase.org/cgi-bin/fbidq.html?FBgn0036023"/>
    <hyperlink ref="L88" r:id="rId227" display="http://flybase.org/cgi-bin/fbidq.html?FBgn0036023"/>
    <hyperlink ref="O88" r:id="rId228" display="http://flybase.org/cgi-bin/fbidq.html?FBgn0036023"/>
    <hyperlink ref="K89" r:id="rId229" display="http://flybase.org/cgi-bin/fbidq.html?FBgn0036024"/>
    <hyperlink ref="L89" r:id="rId230" display="http://flybase.org/cgi-bin/fbidq.html?FBgn0036024"/>
    <hyperlink ref="O89" r:id="rId231" display="http://flybase.org/cgi-bin/fbidq.html?FBgn0036024"/>
    <hyperlink ref="K90" r:id="rId232" display="http://flybase.org/cgi-bin/fbidq.html?FBgn0036832"/>
    <hyperlink ref="L90" r:id="rId233" display="http://flybase.org/cgi-bin/fbidq.html?FBgn0036832"/>
    <hyperlink ref="O90" r:id="rId234" display="http://flybase.org/cgi-bin/fbidq.html?FBgn0036832"/>
    <hyperlink ref="K91" r:id="rId235" display="http://flybase.org/cgi-bin/fbidq.html?FBgn0028866"/>
    <hyperlink ref="L91" r:id="rId236" display="http://flybase.org/cgi-bin/fbidq.html?FBgn0028866"/>
    <hyperlink ref="O91" r:id="rId237" display="http://flybase.org/cgi-bin/fbidq.html?FBgn0028866"/>
    <hyperlink ref="K92" r:id="rId238" display="http://flybase.org/cgi-bin/fbidq.html?FBgn0031470"/>
    <hyperlink ref="L92" r:id="rId239" display="http://flybase.org/cgi-bin/fbidq.html?FBgn0031470"/>
    <hyperlink ref="O92" r:id="rId240" display="http://flybase.org/cgi-bin/fbidq.html?FBgn0031470"/>
    <hyperlink ref="K93" r:id="rId241" display="http://flybase.org/cgi-bin/fbidq.html?FBgn0032639"/>
    <hyperlink ref="L93" r:id="rId242" display="http://flybase.org/cgi-bin/fbidq.html?FBgn0032639"/>
    <hyperlink ref="O93" r:id="rId243" display="http://flybase.org/cgi-bin/fbidq.html?FBgn0032639"/>
    <hyperlink ref="K94" r:id="rId244" display="http://flybase.org/cgi-bin/fbidq.html?FBgn0032551"/>
    <hyperlink ref="L94" r:id="rId245" display="http://flybase.org/cgi-bin/fbidq.html?FBgn0032551"/>
    <hyperlink ref="O94" r:id="rId246" display="http://flybase.org/cgi-bin/fbidq.html?FBgn0032551"/>
    <hyperlink ref="K95" r:id="rId247" display="http://flybase.org/cgi-bin/fbidq.html?FBgn0042098"/>
    <hyperlink ref="L95" r:id="rId248" display="http://flybase.org/cgi-bin/fbidq.html?FBgn0042098"/>
    <hyperlink ref="O95" r:id="rId249" display="http://flybase.org/cgi-bin/fbidq.html?FBgn0042098"/>
    <hyperlink ref="K96" r:id="rId250" display="http://flybase.org/cgi-bin/fbidq.html?FBgn0042106"/>
    <hyperlink ref="L96" r:id="rId251" display="http://flybase.org/cgi-bin/fbidq.html?FBgn0042106"/>
    <hyperlink ref="O96" r:id="rId252" display="http://flybase.org/cgi-bin/fbidq.html?FBgn0042106"/>
    <hyperlink ref="K97" r:id="rId253" display="http://flybase.org/cgi-bin/fbidq.html?FBgn0019929"/>
    <hyperlink ref="L97" r:id="rId254" display="http://flybase.org/cgi-bin/fbidq.html?FBgn0019929"/>
    <hyperlink ref="O97" r:id="rId255" display="http://flybase.org/cgi-bin/fbidq.html?FBgn0019929"/>
    <hyperlink ref="K98" r:id="rId256" display="http://flybase.org/cgi-bin/fbidq.html?FBgn0030051"/>
    <hyperlink ref="L98" r:id="rId257" display="http://flybase.org/cgi-bin/fbidq.html?FBgn0030051"/>
    <hyperlink ref="O98" r:id="rId258" display="http://flybase.org/cgi-bin/fbidq.html?FBgn0030051"/>
    <hyperlink ref="K99" r:id="rId259" display="http://flybase.org/cgi-bin/fbidq.html?FBgn0033192"/>
    <hyperlink ref="L99" r:id="rId260" display="http://flybase.org/cgi-bin/fbidq.html?FBgn0033192"/>
    <hyperlink ref="O99" r:id="rId261" display="http://flybase.org/cgi-bin/fbidq.html?FBgn0033192"/>
    <hyperlink ref="K100" r:id="rId262" display="http://flybase.org/cgi-bin/fbidq.html?FBgn0039777"/>
    <hyperlink ref="L100" r:id="rId263" display="http://flybase.org/cgi-bin/fbidq.html?FBgn0039777"/>
    <hyperlink ref="O100" r:id="rId264" display="http://flybase.org/cgi-bin/fbidq.html?FBgn0039777"/>
    <hyperlink ref="K101" r:id="rId265" display="http://flybase.org/cgi-bin/fbidq.html?FBgn0050371"/>
    <hyperlink ref="L101" r:id="rId266" display="http://flybase.org/cgi-bin/fbidq.html?FBgn0050371"/>
    <hyperlink ref="O101" r:id="rId267" display="http://flybase.org/cgi-bin/fbidq.html?FBgn0050371"/>
    <hyperlink ref="K102" r:id="rId268" display="http://flybase.org/cgi-bin/fbidq.html?FBgn0037515"/>
    <hyperlink ref="L102" r:id="rId269" display="http://flybase.org/cgi-bin/fbidq.html?FBgn0037515"/>
    <hyperlink ref="O102" r:id="rId270" display="http://flybase.org/cgi-bin/fbidq.html?FBgn0037515"/>
    <hyperlink ref="K103" r:id="rId271" display="http://flybase.org/cgi-bin/fbidq.html?FBgn0037515"/>
    <hyperlink ref="L103" r:id="rId272" display="http://flybase.org/cgi-bin/fbidq.html?FBgn0037515"/>
    <hyperlink ref="O103" r:id="rId273" display="http://flybase.org/cgi-bin/fbidq.html?FBgn0037515"/>
    <hyperlink ref="K104" r:id="rId274" display="http://flybase.org/cgi-bin/fbidq.html?FBgn0036015"/>
    <hyperlink ref="L104" r:id="rId275" display="http://flybase.org/cgi-bin/fbidq.html?FBgn0036015"/>
    <hyperlink ref="O104" r:id="rId276" display="http://flybase.org/cgi-bin/fbidq.html?FBgn0036015"/>
    <hyperlink ref="K105" r:id="rId277" display="http://flybase.org/cgi-bin/fbidq.html?FBgn0031471"/>
    <hyperlink ref="L105" r:id="rId278" display="http://flybase.org/cgi-bin/fbidq.html?FBgn0031471"/>
    <hyperlink ref="O105" r:id="rId279" display="http://flybase.org/cgi-bin/fbidq.html?FBgn0031471"/>
    <hyperlink ref="K106" r:id="rId280" display="http://flybase.org/cgi-bin/fbidq.html?FBgn0053123"/>
    <hyperlink ref="L106" r:id="rId281" display="http://flybase.org/cgi-bin/fbidq.html?FBgn0053123"/>
    <hyperlink ref="O106" r:id="rId282" display="http://flybase.org/cgi-bin/fbidq.html?FBgn0053123"/>
    <hyperlink ref="K107" r:id="rId283" display="http://flybase.org/cgi-bin/fbidq.html?FBgn0031619"/>
    <hyperlink ref="L107" r:id="rId284" display="http://flybase.org/cgi-bin/fbidq.html?FBgn0031619"/>
    <hyperlink ref="O107" r:id="rId285" display="http://flybase.org/cgi-bin/fbidq.html?FBgn0031619"/>
    <hyperlink ref="K108" r:id="rId286" display="http://flybase.org/cgi-bin/fbidq.html?FBgn0050414"/>
    <hyperlink ref="L108" r:id="rId287" display="http://flybase.org/cgi-bin/fbidq.html?FBgn0050414"/>
    <hyperlink ref="O108" r:id="rId288" display="http://flybase.org/cgi-bin/fbidq.html?FBgn0050414"/>
    <hyperlink ref="K109" r:id="rId289" display="http://flybase.org/cgi-bin/fbidq.html?FBgn0038250"/>
    <hyperlink ref="L109" r:id="rId290" display="http://flybase.org/cgi-bin/fbidq.html?FBgn0038250"/>
    <hyperlink ref="O109" r:id="rId291" display="http://flybase.org/cgi-bin/fbidq.html?FBgn0038250"/>
    <hyperlink ref="K110" r:id="rId292" display="http://flybase.org/cgi-bin/fbidq.html?FBgn0035070"/>
    <hyperlink ref="L110" r:id="rId293" display="http://flybase.org/cgi-bin/fbidq.html?FBgn0035070"/>
    <hyperlink ref="O110" r:id="rId294" display="http://flybase.org/cgi-bin/fbidq.html?FBgn0035070"/>
    <hyperlink ref="K111" r:id="rId295" display="http://flybase.org/cgi-bin/fbidq.html?FBgn0034796"/>
    <hyperlink ref="L111" r:id="rId296" display="http://flybase.org/cgi-bin/fbidq.html?FBgn0034796"/>
    <hyperlink ref="O111" r:id="rId297" display="http://flybase.org/cgi-bin/fbidq.html?FBgn0034796"/>
    <hyperlink ref="K112" r:id="rId298" display="http://flybase.org/cgi-bin/fbidq.html?FBgn0038003"/>
    <hyperlink ref="L112" r:id="rId299" display="http://flybase.org/cgi-bin/fbidq.html?FBgn0038003"/>
    <hyperlink ref="O112" r:id="rId300" display="http://flybase.org/cgi-bin/fbidq.html?FBgn0038003"/>
    <hyperlink ref="K113" r:id="rId301" display="http://flybase.org/cgi-bin/fbidq.html?FBgn0038482"/>
    <hyperlink ref="L113" r:id="rId302" display="http://flybase.org/cgi-bin/fbidq.html?FBgn0038482"/>
    <hyperlink ref="O113" r:id="rId303" display="http://flybase.org/cgi-bin/fbidq.html?FBgn0038482"/>
    <hyperlink ref="K114" r:id="rId304" display="http://flybase.org/cgi-bin/fbidq.html?FBgn0031389"/>
    <hyperlink ref="L114" r:id="rId305" display="http://flybase.org/cgi-bin/fbidq.html?FBgn0031389"/>
    <hyperlink ref="O114" r:id="rId306" display="http://flybase.org/cgi-bin/fbidq.html?FBgn0031389"/>
    <hyperlink ref="K115" r:id="rId307" display="http://flybase.org/cgi-bin/fbidq.html?FBgn0031409"/>
    <hyperlink ref="L115" r:id="rId308" display="http://flybase.org/cgi-bin/fbidq.html?FBgn0031409"/>
    <hyperlink ref="O115" r:id="rId309" display="http://flybase.org/cgi-bin/fbidq.html?FBgn0031409"/>
    <hyperlink ref="K116" r:id="rId310" display="http://flybase.org/cgi-bin/fbidq.html?FBgn0034661"/>
    <hyperlink ref="L116" r:id="rId311" display="http://flybase.org/cgi-bin/fbidq.html?FBgn0034661"/>
    <hyperlink ref="O116" r:id="rId312" display="http://flybase.org/cgi-bin/fbidq.html?FBgn0034661"/>
    <hyperlink ref="K117" r:id="rId313" display="http://flybase.org/cgi-bin/fbidq.html?FBgn0036427"/>
    <hyperlink ref="L117" r:id="rId314" display="http://flybase.org/cgi-bin/fbidq.html?FBgn0036427"/>
    <hyperlink ref="O117" r:id="rId315" display="http://flybase.org/cgi-bin/fbidq.html?FBgn0036427"/>
    <hyperlink ref="K118" r:id="rId316" display="http://flybase.org/cgi-bin/fbidq.html?FBgn0032549"/>
    <hyperlink ref="L118" r:id="rId317" display="http://flybase.org/cgi-bin/fbidq.html?FBgn0032549"/>
    <hyperlink ref="O118" r:id="rId318" display="http://flybase.org/cgi-bin/fbidq.html?FBgn0032549"/>
    <hyperlink ref="K119" r:id="rId319" display="http://flybase.org/cgi-bin/fbidq.html?FBgn0030776"/>
    <hyperlink ref="L119" r:id="rId320" display="http://flybase.org/cgi-bin/fbidq.html?FBgn0030776"/>
    <hyperlink ref="O119" r:id="rId321" display="http://flybase.org/cgi-bin/fbidq.html?FBgn0030776"/>
    <hyperlink ref="K120" r:id="rId322" display="http://flybase.org/cgi-bin/fbidq.html?FBgn0039568"/>
    <hyperlink ref="L120" r:id="rId323" display="http://flybase.org/cgi-bin/fbidq.html?FBgn0039568"/>
    <hyperlink ref="O120" r:id="rId324" display="http://flybase.org/cgi-bin/fbidq.html?FBgn0039568"/>
    <hyperlink ref="K121" r:id="rId325" display="http://flybase.org/cgi-bin/fbidq.html?FBgn0036436"/>
    <hyperlink ref="L121" r:id="rId326" display="http://flybase.org/cgi-bin/fbidq.html?FBgn0036436"/>
    <hyperlink ref="O121" r:id="rId327" display="http://flybase.org/cgi-bin/fbidq.html?FBgn0036436"/>
    <hyperlink ref="K122" r:id="rId328" display="http://flybase.org/cgi-bin/fbidq.html?FBgn0034139"/>
    <hyperlink ref="L122" r:id="rId329" display="http://flybase.org/cgi-bin/fbidq.html?FBgn0034139"/>
    <hyperlink ref="O122" r:id="rId330" display="http://flybase.org/cgi-bin/fbidq.html?FBgn0034139"/>
    <hyperlink ref="K123" r:id="rId331" display="http://flybase.org/cgi-bin/fbidq.html?FBgn0036612"/>
    <hyperlink ref="L123" r:id="rId332" display="http://flybase.org/cgi-bin/fbidq.html?FBgn0036612"/>
    <hyperlink ref="O123" r:id="rId333" display="http://flybase.org/cgi-bin/fbidq.html?FBgn0036612"/>
    <hyperlink ref="K124" r:id="rId334" display="http://flybase.org/cgi-bin/fbidq.html?FBgn0085486"/>
    <hyperlink ref="L124" r:id="rId335" display="http://flybase.org/cgi-bin/fbidq.html?FBgn0085486"/>
    <hyperlink ref="O124" r:id="rId336" display="http://flybase.org/cgi-bin/fbidq.html?FBgn0085486"/>
    <hyperlink ref="K125" r:id="rId337" display="http://flybase.org/cgi-bin/fbidq.html?FBgn0051265"/>
    <hyperlink ref="L125" r:id="rId338" display="http://flybase.org/cgi-bin/fbidq.html?FBgn0051265"/>
    <hyperlink ref="O125" r:id="rId339" display="http://flybase.org/cgi-bin/fbidq.html?FBgn0051265"/>
    <hyperlink ref="K126" r:id="rId340" display="http://flybase.org/cgi-bin/fbidq.html?FBgn0051266"/>
    <hyperlink ref="L126" r:id="rId341" display="http://flybase.org/cgi-bin/fbidq.html?FBgn0051266"/>
    <hyperlink ref="O126" r:id="rId342" display="http://flybase.org/cgi-bin/fbidq.html?FBgn0051266"/>
    <hyperlink ref="K127" r:id="rId343" display="http://flybase.org/cgi-bin/fbidq.html?FBgn0038484"/>
    <hyperlink ref="L127" r:id="rId344" display="http://flybase.org/cgi-bin/fbidq.html?FBgn0038484"/>
    <hyperlink ref="O127" r:id="rId345" display="http://flybase.org/cgi-bin/fbidq.html?FBgn0038484"/>
    <hyperlink ref="K128" r:id="rId346" display="http://flybase.org/cgi-bin/fbidq.html?FBgn0038485"/>
    <hyperlink ref="L128" r:id="rId347" display="http://flybase.org/cgi-bin/fbidq.html?FBgn0038485"/>
    <hyperlink ref="O128" r:id="rId348" display="http://flybase.org/cgi-bin/fbidq.html?FBgn0038485"/>
    <hyperlink ref="K129" r:id="rId349" display="http://flybase.org/cgi-bin/fbidq.html?FBgn0263040"/>
    <hyperlink ref="L129" r:id="rId350" display="http://flybase.org/cgi-bin/fbidq.html?FBgn0263040"/>
    <hyperlink ref="O129" r:id="rId351" display="http://flybase.org/cgi-bin/fbidq.html?FBgn0263040"/>
    <hyperlink ref="K130" r:id="rId352" display="http://flybase.org/cgi-bin/fbidq.html?FBgn0032213"/>
    <hyperlink ref="L130" r:id="rId353" display="http://flybase.org/cgi-bin/fbidq.html?FBgn0032213"/>
    <hyperlink ref="O130" r:id="rId354" display="http://flybase.org/cgi-bin/fbidq.html?FBgn0032213"/>
    <hyperlink ref="K131" r:id="rId355" display="http://flybase.org/cgi-bin/fbidq.html?FBgn0039494"/>
    <hyperlink ref="L131" r:id="rId356" display="http://flybase.org/cgi-bin/fbidq.html?FBgn0039494"/>
    <hyperlink ref="O131" r:id="rId357" display="http://flybase.org/cgi-bin/fbidq.html?FBgn0039494"/>
    <hyperlink ref="K132" r:id="rId358" display="http://flybase.org/cgi-bin/fbidq.html?FBgn0039494"/>
    <hyperlink ref="L132" r:id="rId359" display="http://flybase.org/cgi-bin/fbidq.html?FBgn0039494"/>
    <hyperlink ref="O132" r:id="rId360" display="http://flybase.org/cgi-bin/fbidq.html?FBgn0039494"/>
    <hyperlink ref="K133" r:id="rId361" display="http://flybase.org/cgi-bin/fbidq.html?FBgn0039495"/>
    <hyperlink ref="L133" r:id="rId362" display="http://flybase.org/cgi-bin/fbidq.html?FBgn0039495"/>
    <hyperlink ref="O133" r:id="rId363" display="http://flybase.org/cgi-bin/fbidq.html?FBgn0039495"/>
    <hyperlink ref="K134" r:id="rId364" display="http://flybase.org/cgi-bin/fbidq.html?FBgn0029826"/>
    <hyperlink ref="L134" r:id="rId365" display="http://flybase.org/cgi-bin/fbidq.html?FBgn0029826"/>
    <hyperlink ref="O134" r:id="rId366" display="http://flybase.org/cgi-bin/fbidq.html?FBgn0029826"/>
    <hyperlink ref="K135" r:id="rId367" display="http://flybase.org/cgi-bin/fbidq.html?FBgn0029827"/>
    <hyperlink ref="L135" r:id="rId368" display="http://flybase.org/cgi-bin/fbidq.html?FBgn0029827"/>
    <hyperlink ref="O135" r:id="rId369" display="http://flybase.org/cgi-bin/fbidq.html?FBgn0029827"/>
    <hyperlink ref="K136" r:id="rId370" display="http://flybase.org/cgi-bin/fbidq.html?FBgn0083965"/>
    <hyperlink ref="L136" r:id="rId371" display="http://flybase.org/cgi-bin/fbidq.html?FBgn0083965"/>
    <hyperlink ref="O136" r:id="rId372" display="http://flybase.org/cgi-bin/fbidq.html?FBgn0083965"/>
    <hyperlink ref="K137" r:id="rId373" display="http://flybase.org/cgi-bin/fbidq.html?FBgn0023197"/>
    <hyperlink ref="L137" r:id="rId374" display="http://flybase.org/cgi-bin/fbidq.html?FBgn0023197"/>
    <hyperlink ref="O137" r:id="rId375" display="http://flybase.org/cgi-bin/fbidq.html?FBgn0023197"/>
    <hyperlink ref="K138" r:id="rId376" display="http://flybase.org/cgi-bin/fbidq.html?FBgn0030925"/>
    <hyperlink ref="L138" r:id="rId377" display="http://flybase.org/cgi-bin/fbidq.html?FBgn0030925"/>
    <hyperlink ref="O138" r:id="rId378" display="http://flybase.org/cgi-bin/fbidq.html?FBgn0030925"/>
    <hyperlink ref="K139" r:id="rId379" display="http://flybase.org/cgi-bin/fbidq.html?FBgn0030926"/>
    <hyperlink ref="L139" r:id="rId380" display="http://flybase.org/cgi-bin/fbidq.html?FBgn0030926"/>
    <hyperlink ref="O139" r:id="rId381" display="http://flybase.org/cgi-bin/fbidq.html?FBgn0030926"/>
    <hyperlink ref="K140" r:id="rId382" display="http://flybase.org/cgi-bin/fbidq.html?FBgn0040060"/>
    <hyperlink ref="L140" r:id="rId383" display="http://flybase.org/cgi-bin/fbidq.html?FBgn0040060"/>
    <hyperlink ref="O140" r:id="rId384" display="http://flybase.org/cgi-bin/fbidq.html?FBgn0040060"/>
    <hyperlink ref="K141" r:id="rId385" display="http://flybase.org/cgi-bin/fbidq.html?FBgn0035663"/>
    <hyperlink ref="L141" r:id="rId386" display="http://flybase.org/cgi-bin/fbidq.html?FBgn0035663"/>
    <hyperlink ref="O141" r:id="rId387" display="http://flybase.org/cgi-bin/fbidq.html?FBgn0035663"/>
    <hyperlink ref="K142" r:id="rId388" display="http://flybase.org/cgi-bin/fbidq.html?FBgn0250815"/>
    <hyperlink ref="L142" r:id="rId389" display="http://flybase.org/cgi-bin/fbidq.html?FBgn0250815"/>
    <hyperlink ref="O142" r:id="rId390" display="http://flybase.org/cgi-bin/fbidq.html?FBgn0250815"/>
    <hyperlink ref="K143" r:id="rId391" display="http://flybase.org/cgi-bin/fbidq.html?FBgn0035665"/>
    <hyperlink ref="L143" r:id="rId392" display="http://flybase.org/cgi-bin/fbidq.html?FBgn0035665"/>
    <hyperlink ref="O143" r:id="rId393" display="http://flybase.org/cgi-bin/fbidq.html?FBgn0035665"/>
    <hyperlink ref="K144" r:id="rId394" display="http://flybase.org/cgi-bin/fbidq.html?FBgn0035666"/>
    <hyperlink ref="L144" r:id="rId395" display="http://flybase.org/cgi-bin/fbidq.html?FBgn0035666"/>
    <hyperlink ref="O144" r:id="rId396" display="http://flybase.org/cgi-bin/fbidq.html?FBgn0035666"/>
    <hyperlink ref="K145" r:id="rId397" display="http://flybase.org/cgi-bin/fbidq.html?FBgn0035669"/>
    <hyperlink ref="L145" r:id="rId398" display="http://flybase.org/cgi-bin/fbidq.html?FBgn0035669"/>
    <hyperlink ref="O145" r:id="rId399" display="http://flybase.org/cgi-bin/fbidq.html?FBgn0035669"/>
    <hyperlink ref="K146" r:id="rId400" display="http://flybase.org/cgi-bin/fbidq.html?FBgn0032638"/>
    <hyperlink ref="L146" r:id="rId401" display="http://flybase.org/cgi-bin/fbidq.html?FBgn0032638"/>
    <hyperlink ref="O146" r:id="rId402" display="http://flybase.org/cgi-bin/fbidq.html?FBgn0032638"/>
    <hyperlink ref="K147" r:id="rId403" display="http://flybase.org/cgi-bin/fbidq.html?FBgn0036817"/>
    <hyperlink ref="L147" r:id="rId404" display="http://flybase.org/cgi-bin/fbidq.html?FBgn0036817"/>
    <hyperlink ref="O147" r:id="rId405" display="http://flybase.org/cgi-bin/fbidq.html?FBgn0036817"/>
    <hyperlink ref="K148" r:id="rId406" display="http://flybase.org/cgi-bin/fbidq.html?FBgn0035886"/>
    <hyperlink ref="L148" r:id="rId407" display="http://flybase.org/cgi-bin/fbidq.html?FBgn0035886"/>
    <hyperlink ref="O148" r:id="rId408" display="http://flybase.org/cgi-bin/fbidq.html?FBgn0035886"/>
    <hyperlink ref="K149" r:id="rId409" display="http://flybase.org/cgi-bin/fbidq.html?FBgn0038595"/>
    <hyperlink ref="L149" r:id="rId410" display="http://flybase.org/cgi-bin/fbidq.html?FBgn0038595"/>
    <hyperlink ref="O149" r:id="rId411" display="http://flybase.org/cgi-bin/fbidq.html?FBgn0038595"/>
    <hyperlink ref="K150" r:id="rId412" display="http://flybase.org/cgi-bin/fbidq.html?FBgn0035887"/>
    <hyperlink ref="L150" r:id="rId413" display="http://flybase.org/cgi-bin/fbidq.html?FBgn0035887"/>
    <hyperlink ref="O150" r:id="rId414" display="http://flybase.org/cgi-bin/fbidq.html?FBgn0035887"/>
    <hyperlink ref="K151" r:id="rId415" display="http://flybase.org/cgi-bin/fbidq.html?FBgn0038727"/>
    <hyperlink ref="L151" r:id="rId416" display="http://flybase.org/cgi-bin/fbidq.html?FBgn0038727"/>
    <hyperlink ref="O151" r:id="rId417" display="http://flybase.org/cgi-bin/fbidq.html?FBgn0038727"/>
    <hyperlink ref="K152" r:id="rId418" display="http://flybase.org/cgi-bin/fbidq.html?FBgn0036738"/>
    <hyperlink ref="L152" r:id="rId419" display="http://flybase.org/cgi-bin/fbidq.html?FBgn0036738"/>
    <hyperlink ref="O152" r:id="rId420" display="http://flybase.org/cgi-bin/fbidq.html?FBgn0036738"/>
    <hyperlink ref="K153" r:id="rId421" display="http://flybase.org/cgi-bin/fbidq.html?FBgn0039703"/>
    <hyperlink ref="L153" r:id="rId422" display="http://flybase.org/cgi-bin/fbidq.html?FBgn0039703"/>
    <hyperlink ref="O153" r:id="rId423" display="http://flybase.org/cgi-bin/fbidq.html?FBgn0039703"/>
    <hyperlink ref="K154" r:id="rId424" display="http://flybase.org/cgi-bin/fbidq.html?FBgn0033365"/>
    <hyperlink ref="L154" r:id="rId425" display="http://flybase.org/cgi-bin/fbidq.html?FBgn0033365"/>
    <hyperlink ref="O154" r:id="rId426" display="http://flybase.org/cgi-bin/fbidq.html?FBgn0033365"/>
    <hyperlink ref="K155" r:id="rId427" display="http://flybase.org/cgi-bin/fbidq.html?FBgn0033362"/>
    <hyperlink ref="L155" r:id="rId428" display="http://flybase.org/cgi-bin/fbidq.html?FBgn0033362"/>
    <hyperlink ref="O155" r:id="rId429" display="http://flybase.org/cgi-bin/fbidq.html?FBgn0033362"/>
    <hyperlink ref="K156" r:id="rId430" display="http://flybase.org/cgi-bin/fbidq.html?FBgn0033359"/>
    <hyperlink ref="L156" r:id="rId431" display="http://flybase.org/cgi-bin/fbidq.html?FBgn0033359"/>
    <hyperlink ref="O156" r:id="rId432" display="http://flybase.org/cgi-bin/fbidq.html?FBgn0033359"/>
    <hyperlink ref="K157" r:id="rId433" display="http://flybase.org/cgi-bin/fbidq.html?FBgn0050088"/>
    <hyperlink ref="L157" r:id="rId434" display="http://flybase.org/cgi-bin/fbidq.html?FBgn0050088"/>
    <hyperlink ref="O157" r:id="rId435" display="http://flybase.org/cgi-bin/fbidq.html?FBgn0050088"/>
    <hyperlink ref="K158" r:id="rId436" display="http://flybase.org/cgi-bin/fbidq.html?FBgn0034052"/>
    <hyperlink ref="L158" r:id="rId437" display="http://flybase.org/cgi-bin/fbidq.html?FBgn0034052"/>
    <hyperlink ref="O158" r:id="rId438" display="http://flybase.org/cgi-bin/fbidq.html?FBgn0034052"/>
    <hyperlink ref="K159" r:id="rId439" display="http://flybase.org/cgi-bin/fbidq.html?FBgn0036022"/>
    <hyperlink ref="L159" r:id="rId440" display="http://flybase.org/cgi-bin/fbidq.html?FBgn0036022"/>
    <hyperlink ref="O159" r:id="rId441" display="http://flybase.org/cgi-bin/fbidq.html?FBgn0036022"/>
    <hyperlink ref="K160" r:id="rId442" display="http://flybase.org/cgi-bin/fbidq.html?FBgn0052374"/>
    <hyperlink ref="L160" r:id="rId443" display="http://flybase.org/cgi-bin/fbidq.html?FBgn0052374"/>
    <hyperlink ref="O160" r:id="rId444" display="http://flybase.org/cgi-bin/fbidq.html?FBgn0052374"/>
    <hyperlink ref="K161" r:id="rId445" display="http://flybase.org/cgi-bin/fbidq.html?FBgn0052383"/>
    <hyperlink ref="L161" r:id="rId446" display="http://flybase.org/cgi-bin/fbidq.html?FBgn0052383"/>
    <hyperlink ref="O161" r:id="rId447" display="http://flybase.org/cgi-bin/fbidq.html?FBgn0052383"/>
    <hyperlink ref="K162" r:id="rId448" display="http://flybase.org/cgi-bin/fbidq.html?FBgn0001285"/>
    <hyperlink ref="L162" r:id="rId449" display="http://flybase.org/cgi-bin/fbidq.html?FBgn0001285"/>
    <hyperlink ref="O162" r:id="rId450" display="http://flybase.org/cgi-bin/fbidq.html?FBgn0001285"/>
    <hyperlink ref="K163" r:id="rId451" display="http://flybase.org/cgi-bin/fbidq.html?FBgn0033320"/>
    <hyperlink ref="L163" r:id="rId452" display="http://flybase.org/cgi-bin/fbidq.html?FBgn0033320"/>
    <hyperlink ref="O163" r:id="rId453" display="http://flybase.org/cgi-bin/fbidq.html?FBgn0033320"/>
    <hyperlink ref="K164" r:id="rId454" display="http://flybase.org/cgi-bin/fbidq.html?FBgn0033321"/>
    <hyperlink ref="L164" r:id="rId455" display="http://flybase.org/cgi-bin/fbidq.html?FBgn0033321"/>
    <hyperlink ref="O164" r:id="rId456" display="http://flybase.org/cgi-bin/fbidq.html?FBgn0033321"/>
    <hyperlink ref="K165" r:id="rId457" display="http://flybase.org/cgi-bin/fbidq.html?FBgn0031654"/>
    <hyperlink ref="L165" r:id="rId458" display="http://flybase.org/cgi-bin/fbidq.html?FBgn0031654"/>
    <hyperlink ref="O165" r:id="rId459" display="http://flybase.org/cgi-bin/fbidq.html?FBgn0031654"/>
    <hyperlink ref="K166" r:id="rId460" display="http://flybase.org/cgi-bin/fbidq.html?FBgn0038144"/>
    <hyperlink ref="L166" r:id="rId461" display="http://flybase.org/cgi-bin/fbidq.html?FBgn0038144"/>
    <hyperlink ref="O166" r:id="rId462" display="http://flybase.org/cgi-bin/fbidq.html?FBgn0038144"/>
    <hyperlink ref="K167" r:id="rId463" display="http://flybase.org/cgi-bin/fbidq.html?FBgn0031653"/>
    <hyperlink ref="L167" r:id="rId464" display="http://flybase.org/cgi-bin/fbidq.html?FBgn0031653"/>
    <hyperlink ref="O167" r:id="rId465" display="http://flybase.org/cgi-bin/fbidq.html?FBgn0031653"/>
    <hyperlink ref="K168" r:id="rId466" display="http://flybase.org/cgi-bin/fbidq.html?FBgn0030688"/>
    <hyperlink ref="L168" r:id="rId467" display="http://flybase.org/cgi-bin/fbidq.html?FBgn0030688"/>
    <hyperlink ref="O168" r:id="rId468" display="http://flybase.org/cgi-bin/fbidq.html?FBgn0030688"/>
    <hyperlink ref="K169" r:id="rId469" display="http://flybase.org/cgi-bin/fbidq.html?FBgn0034666"/>
    <hyperlink ref="L169" r:id="rId470" display="http://flybase.org/cgi-bin/fbidq.html?FBgn0034666"/>
    <hyperlink ref="O169" r:id="rId471" display="http://flybase.org/cgi-bin/fbidq.html?FBgn0034666"/>
    <hyperlink ref="K170" r:id="rId472" display="http://flybase.org/cgi-bin/fbidq.html?FBgn0036891"/>
    <hyperlink ref="L170" r:id="rId473" display="http://flybase.org/cgi-bin/fbidq.html?FBgn0036891"/>
    <hyperlink ref="O170" r:id="rId474" display="http://flybase.org/cgi-bin/fbidq.html?FBgn0036891"/>
    <hyperlink ref="K171" r:id="rId475" display="http://flybase.org/cgi-bin/fbidq.html?FBgn0032507"/>
    <hyperlink ref="L171" r:id="rId476" display="http://flybase.org/cgi-bin/fbidq.html?FBgn0032507"/>
    <hyperlink ref="O171" r:id="rId477" display="http://flybase.org/cgi-bin/fbidq.html?FBgn0032507"/>
    <hyperlink ref="K172" r:id="rId478" display="http://flybase.org/cgi-bin/fbidq.html?FBgn0027563"/>
    <hyperlink ref="L172" r:id="rId479" display="http://flybase.org/cgi-bin/fbidq.html?FBgn0027563"/>
    <hyperlink ref="O172" r:id="rId480" display="http://flybase.org/cgi-bin/fbidq.html?FBgn0027563"/>
    <hyperlink ref="K173" r:id="rId481" display="http://flybase.org/cgi-bin/fbidq.html?FBgn0053109"/>
    <hyperlink ref="L173" r:id="rId482" display="http://flybase.org/cgi-bin/fbidq.html?FBgn0053109"/>
    <hyperlink ref="O173" r:id="rId483" display="http://flybase.org/cgi-bin/fbidq.html?FBgn0053109"/>
    <hyperlink ref="K174" r:id="rId484" display="http://flybase.org/cgi-bin/fbidq.html?FBgn0038211"/>
    <hyperlink ref="L174" r:id="rId485" display="http://flybase.org/cgi-bin/fbidq.html?FBgn0038211"/>
    <hyperlink ref="O174" r:id="rId486" display="http://flybase.org/cgi-bin/fbidq.html?FBgn0038211"/>
    <hyperlink ref="K175" r:id="rId487" display="http://flybase.org/cgi-bin/fbidq.html?FBgn0030777"/>
    <hyperlink ref="L175" r:id="rId488" display="http://flybase.org/cgi-bin/fbidq.html?FBgn0030777"/>
    <hyperlink ref="O175" r:id="rId489" display="http://flybase.org/cgi-bin/fbidq.html?FBgn0030777"/>
    <hyperlink ref="K176" r:id="rId490" display="http://flybase.org/cgi-bin/fbidq.html?FBgn0030775"/>
    <hyperlink ref="L176" r:id="rId491" display="http://flybase.org/cgi-bin/fbidq.html?FBgn0030775"/>
    <hyperlink ref="O176" r:id="rId492" display="http://flybase.org/cgi-bin/fbidq.html?FBgn0030775"/>
    <hyperlink ref="K177" r:id="rId493" display="http://flybase.org/cgi-bin/fbidq.html?FBgn0030774"/>
    <hyperlink ref="L177" r:id="rId494" display="http://flybase.org/cgi-bin/fbidq.html?FBgn0030774"/>
    <hyperlink ref="O177" r:id="rId495" display="http://flybase.org/cgi-bin/fbidq.html?FBgn0030774"/>
    <hyperlink ref="K178" r:id="rId496" display="http://flybase.org/cgi-bin/fbidq.html?FBgn0030773"/>
    <hyperlink ref="L178" r:id="rId497" display="http://flybase.org/cgi-bin/fbidq.html?FBgn0030773"/>
    <hyperlink ref="O178" r:id="rId498" display="http://flybase.org/cgi-bin/fbidq.html?FBgn0030773"/>
    <hyperlink ref="K179" r:id="rId499" display="http://flybase.org/cgi-bin/fbidq.html?FBgn0039759"/>
    <hyperlink ref="L179" r:id="rId500" display="http://flybase.org/cgi-bin/fbidq.html?FBgn0039759"/>
    <hyperlink ref="O179" r:id="rId501" display="http://flybase.org/cgi-bin/fbidq.html?FBgn0039759"/>
    <hyperlink ref="K180" r:id="rId502" display="http://flybase.org/cgi-bin/fbidq.html?FBgn0039758"/>
    <hyperlink ref="L180" r:id="rId503" display="http://flybase.org/cgi-bin/fbidq.html?FBgn0039758"/>
    <hyperlink ref="O180" r:id="rId504" display="http://flybase.org/cgi-bin/fbidq.html?FBgn0039758"/>
    <hyperlink ref="K181" r:id="rId505" display="http://flybase.org/cgi-bin/fbidq.html?FBgn0034807"/>
    <hyperlink ref="L181" r:id="rId506" display="http://flybase.org/cgi-bin/fbidq.html?FBgn0034807"/>
    <hyperlink ref="O181" r:id="rId507" display="http://flybase.org/cgi-bin/fbidq.html?FBgn0034807"/>
    <hyperlink ref="K182" r:id="rId508" display="http://flybase.org/cgi-bin/fbidq.html?FBgn0052834"/>
    <hyperlink ref="L182" r:id="rId509" display="http://flybase.org/cgi-bin/fbidq.html?FBgn0052834"/>
    <hyperlink ref="O182" r:id="rId510" display="http://flybase.org/cgi-bin/fbidq.html?FBgn0052834"/>
    <hyperlink ref="K191" r:id="rId511" display="http://flybase.org/cgi-bin/fbidq.html?FBgn0001097"/>
    <hyperlink ref="L191" r:id="rId512" display="http://flybase.org/cgi-bin/fbidq.html?FBgn0001097"/>
    <hyperlink ref="O191" r:id="rId513" display="http://flybase.org/cgi-bin/fbidq.html?FBgn0001097"/>
    <hyperlink ref="K198" r:id="rId514" display="http://flybase.org/cgi-bin/fbidq.html?FBgn0053139"/>
    <hyperlink ref="L198" r:id="rId515" display="http://flybase.org/cgi-bin/fbidq.html?FBgn0053139"/>
    <hyperlink ref="O198" r:id="rId516" display="http://flybase.org/cgi-bin/fbidq.html?FBgn0053139"/>
    <hyperlink ref="K199" r:id="rId517" display="http://flybase.org/cgi-bin/fbidq.html?FBgn0011832"/>
    <hyperlink ref="L199" r:id="rId518" display="http://flybase.org/cgi-bin/fbidq.html?FBgn0011832"/>
    <hyperlink ref="O199" r:id="rId519" display="http://flybase.org/cgi-bin/fbidq.html?FBgn0011832"/>
    <hyperlink ref="K201" r:id="rId520" display="http://flybase.org/cgi-bin/fbidq.html?FBgn0011834"/>
    <hyperlink ref="L201" r:id="rId521" display="http://flybase.org/cgi-bin/fbidq.html?FBgn0011834"/>
    <hyperlink ref="O201" r:id="rId522" display="http://flybase.org/cgi-bin/fbidq.html?FBgn0011834"/>
    <hyperlink ref="K209" r:id="rId523" display="http://flybase.org/cgi-bin/fbidq.html?FBgn0023479"/>
    <hyperlink ref="L209" r:id="rId524" display="http://flybase.org/cgi-bin/fbidq.html?FBgn0023479"/>
    <hyperlink ref="O209" r:id="rId525" display="http://flybase.org/cgi-bin/fbidq.html?FBgn0023479"/>
    <hyperlink ref="K211" r:id="rId526" display="http://flybase.org/cgi-bin/fbidq.html?FBgn0015316"/>
    <hyperlink ref="L211" r:id="rId527" display="http://flybase.org/cgi-bin/fbidq.html?FBgn0015316"/>
    <hyperlink ref="O211" r:id="rId528" display="http://flybase.org/cgi-bin/fbidq.html?FBgn0015316"/>
    <hyperlink ref="Q2" r:id="rId529" display="http://flybase.org/cgi-bin/gbrowse/dmel/?dontadjust=1&amp;name=FBgn0003863"/>
    <hyperlink ref="Q3" r:id="rId530" display="http://flybase.org/cgi-bin/gbrowse/dmel/?dontadjust=1&amp;name=FBgn0010357"/>
    <hyperlink ref="P188" r:id="rId531" display="http://flybase.org/cgi-bin/gbrowse/dmel/?dontadjust=1&amp;name=FBgn0010425"/>
    <hyperlink ref="P189" r:id="rId532" display="http://flybase.org/cgi-bin/gbrowse/dmel/?dontadjust=1&amp;name=FBgn0011554"/>
    <hyperlink ref="P190" r:id="rId533" display="http://flybase.org/cgi-bin/gbrowse/dmel/?dontadjust=1&amp;name=FBgn0010359"/>
    <hyperlink ref="P193" r:id="rId534" display="http://flybase.org/cgi-bin/gbrowse/dmel/?dontadjust=1&amp;name=FBgn0015001"/>
    <hyperlink ref="P210" r:id="rId535" display="http://flybase.org/cgi-bin/gbrowse/dmel/?dontadjust=1&amp;name=FBgn0011555"/>
    <hyperlink ref="P212" r:id="rId536" display="http://flybase.org/cgi-bin/gbrowse/dmel/?dontadjust=1&amp;name=FBgn0011556"/>
    <hyperlink ref="B2" r:id="rId537" display="http://flybase.org/cgi-bin/gbrowse/dmel/?dontadjust=1&amp;name=FBgn0003863"/>
    <hyperlink ref="B3" r:id="rId538" display="http://flybase.org/cgi-bin/gbrowse/dmel/?dontadjust=1&amp;name=FBgn0010357"/>
    <hyperlink ref="B188" r:id="rId539" display="http://flybase.org/cgi-bin/gbrowse/dmel/?dontadjust=1&amp;name=FBgn0010425"/>
    <hyperlink ref="B189" r:id="rId540" display="http://flybase.org/cgi-bin/gbrowse/dmel/?dontadjust=1&amp;name=FBgn0011554"/>
    <hyperlink ref="B190" r:id="rId541" display="http://flybase.org/cgi-bin/gbrowse/dmel/?dontadjust=1&amp;name=FBgn0010359"/>
    <hyperlink ref="B193" r:id="rId542" display="http://flybase.org/cgi-bin/gbrowse/dmel/?dontadjust=1&amp;name=FBgn0015001"/>
    <hyperlink ref="B209" r:id="rId543" display="http://flybase.org/cgi-bin/gbrowse/dmel/?dontadjust=1&amp;name=FBgn0011555"/>
    <hyperlink ref="B211" r:id="rId544" display="http://flybase.org/cgi-bin/gbrowse/dmel/?dontadjust=1&amp;name=FBgn0011556"/>
  </hyperlink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7"/>
  <sheetViews>
    <sheetView topLeftCell="A169" workbookViewId="0">
      <selection activeCell="A2" sqref="A2:A207"/>
    </sheetView>
  </sheetViews>
  <sheetFormatPr baseColWidth="10" defaultColWidth="8.83203125" defaultRowHeight="14" x14ac:dyDescent="0"/>
  <cols>
    <col min="1" max="1" width="13.5" bestFit="1" customWidth="1"/>
    <col min="2" max="2" width="21.1640625" bestFit="1" customWidth="1"/>
    <col min="3" max="3" width="42.33203125" bestFit="1" customWidth="1"/>
    <col min="4" max="4" width="10.33203125" bestFit="1" customWidth="1"/>
    <col min="5" max="5" width="21.6640625" customWidth="1"/>
  </cols>
  <sheetData>
    <row r="1" spans="1:5">
      <c r="A1" s="48" t="s">
        <v>14770</v>
      </c>
      <c r="B1" s="48" t="s">
        <v>14771</v>
      </c>
      <c r="C1" s="48" t="s">
        <v>13193</v>
      </c>
      <c r="D1" s="48" t="s">
        <v>14772</v>
      </c>
      <c r="E1" s="49" t="s">
        <v>14791</v>
      </c>
    </row>
    <row r="2" spans="1:5">
      <c r="A2" s="48" t="s">
        <v>1166</v>
      </c>
      <c r="B2" s="48" t="s">
        <v>1166</v>
      </c>
      <c r="C2" s="48" t="s">
        <v>13219</v>
      </c>
      <c r="D2" s="48" t="s">
        <v>14773</v>
      </c>
      <c r="E2" t="s">
        <v>13842</v>
      </c>
    </row>
    <row r="3" spans="1:5">
      <c r="A3" s="48" t="s">
        <v>1159</v>
      </c>
      <c r="B3" s="48" t="s">
        <v>1159</v>
      </c>
      <c r="C3" s="48" t="s">
        <v>13218</v>
      </c>
      <c r="D3" s="48" t="s">
        <v>14774</v>
      </c>
      <c r="E3" t="s">
        <v>13842</v>
      </c>
    </row>
    <row r="4" spans="1:5">
      <c r="A4" s="48" t="s">
        <v>1164</v>
      </c>
      <c r="B4" s="48" t="s">
        <v>1164</v>
      </c>
      <c r="C4" s="48" t="s">
        <v>9</v>
      </c>
      <c r="D4" s="48" t="s">
        <v>1164</v>
      </c>
      <c r="E4" t="s">
        <v>14090</v>
      </c>
    </row>
    <row r="5" spans="1:5">
      <c r="A5" s="48" t="s">
        <v>1169</v>
      </c>
      <c r="B5" s="48" t="s">
        <v>1169</v>
      </c>
      <c r="C5" s="48" t="s">
        <v>9</v>
      </c>
      <c r="D5" s="48" t="s">
        <v>1169</v>
      </c>
      <c r="E5" t="s">
        <v>13917</v>
      </c>
    </row>
    <row r="6" spans="1:5">
      <c r="A6" s="48" t="s">
        <v>1169</v>
      </c>
      <c r="B6" s="48" t="s">
        <v>1169</v>
      </c>
      <c r="C6" s="48" t="s">
        <v>9</v>
      </c>
      <c r="D6" s="48" t="s">
        <v>1169</v>
      </c>
      <c r="E6" t="s">
        <v>13917</v>
      </c>
    </row>
    <row r="7" spans="1:5">
      <c r="A7" s="48" t="s">
        <v>1170</v>
      </c>
      <c r="B7" s="48" t="s">
        <v>1170</v>
      </c>
      <c r="C7" s="48" t="s">
        <v>9</v>
      </c>
      <c r="D7" s="48" t="s">
        <v>1170</v>
      </c>
      <c r="E7" t="s">
        <v>14090</v>
      </c>
    </row>
    <row r="8" spans="1:5">
      <c r="A8" s="48" t="s">
        <v>1170</v>
      </c>
      <c r="B8" s="48" t="s">
        <v>1170</v>
      </c>
      <c r="C8" s="48" t="s">
        <v>9</v>
      </c>
      <c r="D8" s="48" t="s">
        <v>1170</v>
      </c>
      <c r="E8" t="s">
        <v>14090</v>
      </c>
    </row>
    <row r="9" spans="1:5">
      <c r="A9" s="48" t="s">
        <v>1382</v>
      </c>
      <c r="B9" s="48" t="s">
        <v>1382</v>
      </c>
      <c r="C9" s="48" t="s">
        <v>9</v>
      </c>
      <c r="D9" s="48" t="s">
        <v>1382</v>
      </c>
      <c r="E9" t="s">
        <v>13917</v>
      </c>
    </row>
    <row r="10" spans="1:5">
      <c r="A10" s="48" t="s">
        <v>1382</v>
      </c>
      <c r="B10" s="48" t="s">
        <v>1382</v>
      </c>
      <c r="C10" s="48" t="s">
        <v>9</v>
      </c>
      <c r="D10" s="48" t="s">
        <v>1382</v>
      </c>
      <c r="E10" t="s">
        <v>13917</v>
      </c>
    </row>
    <row r="11" spans="1:5">
      <c r="A11" s="48" t="s">
        <v>978</v>
      </c>
      <c r="B11" s="48" t="s">
        <v>978</v>
      </c>
      <c r="C11" s="48" t="s">
        <v>9</v>
      </c>
      <c r="D11" s="48" t="s">
        <v>978</v>
      </c>
      <c r="E11" t="s">
        <v>13842</v>
      </c>
    </row>
    <row r="12" spans="1:5">
      <c r="A12" s="48" t="s">
        <v>983</v>
      </c>
      <c r="B12" s="48" t="s">
        <v>983</v>
      </c>
      <c r="C12" s="48" t="s">
        <v>9</v>
      </c>
      <c r="D12" s="48" t="s">
        <v>983</v>
      </c>
      <c r="E12" t="s">
        <v>13798</v>
      </c>
    </row>
    <row r="13" spans="1:5">
      <c r="A13" s="48" t="s">
        <v>985</v>
      </c>
      <c r="B13" s="48" t="s">
        <v>985</v>
      </c>
      <c r="C13" s="48" t="s">
        <v>9</v>
      </c>
      <c r="D13" s="48" t="s">
        <v>985</v>
      </c>
      <c r="E13" t="s">
        <v>13842</v>
      </c>
    </row>
    <row r="14" spans="1:5">
      <c r="A14" s="48" t="s">
        <v>1224</v>
      </c>
      <c r="B14" s="48" t="s">
        <v>1224</v>
      </c>
      <c r="C14" s="48" t="s">
        <v>9</v>
      </c>
      <c r="D14" s="48" t="s">
        <v>1224</v>
      </c>
      <c r="E14" t="s">
        <v>13925</v>
      </c>
    </row>
    <row r="15" spans="1:5">
      <c r="A15" s="48" t="s">
        <v>987</v>
      </c>
      <c r="B15" s="48" t="s">
        <v>987</v>
      </c>
      <c r="C15" s="48" t="s">
        <v>9</v>
      </c>
      <c r="D15" s="48" t="s">
        <v>987</v>
      </c>
      <c r="E15" t="s">
        <v>13842</v>
      </c>
    </row>
    <row r="16" spans="1:5">
      <c r="A16" s="48" t="s">
        <v>989</v>
      </c>
      <c r="B16" s="48" t="s">
        <v>989</v>
      </c>
      <c r="C16" s="48" t="s">
        <v>9</v>
      </c>
      <c r="D16" s="48" t="s">
        <v>989</v>
      </c>
      <c r="E16" t="s">
        <v>13842</v>
      </c>
    </row>
    <row r="17" spans="1:5">
      <c r="A17" s="48" t="s">
        <v>991</v>
      </c>
      <c r="B17" s="48" t="s">
        <v>991</v>
      </c>
      <c r="C17" s="48" t="s">
        <v>993</v>
      </c>
      <c r="D17" s="48" t="s">
        <v>14548</v>
      </c>
      <c r="E17" t="s">
        <v>13842</v>
      </c>
    </row>
    <row r="18" spans="1:5">
      <c r="A18" s="48" t="s">
        <v>994</v>
      </c>
      <c r="B18" s="48" t="s">
        <v>994</v>
      </c>
      <c r="C18" s="48" t="s">
        <v>9</v>
      </c>
      <c r="D18" s="48" t="s">
        <v>994</v>
      </c>
      <c r="E18" t="s">
        <v>13842</v>
      </c>
    </row>
    <row r="19" spans="1:5">
      <c r="A19" s="48" t="s">
        <v>996</v>
      </c>
      <c r="B19" s="48" t="s">
        <v>996</v>
      </c>
      <c r="C19" s="48" t="s">
        <v>13195</v>
      </c>
      <c r="D19" s="48" t="s">
        <v>14551</v>
      </c>
      <c r="E19" t="s">
        <v>13842</v>
      </c>
    </row>
    <row r="20" spans="1:5">
      <c r="A20" s="48" t="s">
        <v>998</v>
      </c>
      <c r="B20" s="48" t="s">
        <v>998</v>
      </c>
      <c r="C20" s="48" t="s">
        <v>9</v>
      </c>
      <c r="D20" s="48" t="s">
        <v>998</v>
      </c>
      <c r="E20" t="s">
        <v>13842</v>
      </c>
    </row>
    <row r="21" spans="1:5">
      <c r="A21" s="48" t="s">
        <v>1000</v>
      </c>
      <c r="B21" s="48" t="s">
        <v>1000</v>
      </c>
      <c r="C21" s="48" t="s">
        <v>9</v>
      </c>
      <c r="D21" s="48" t="s">
        <v>1000</v>
      </c>
      <c r="E21" t="s">
        <v>13842</v>
      </c>
    </row>
    <row r="22" spans="1:5">
      <c r="A22" s="48" t="s">
        <v>1002</v>
      </c>
      <c r="B22" s="48" t="s">
        <v>1002</v>
      </c>
      <c r="C22" s="48" t="s">
        <v>9</v>
      </c>
      <c r="D22" s="48" t="s">
        <v>1002</v>
      </c>
      <c r="E22" t="s">
        <v>13842</v>
      </c>
    </row>
    <row r="23" spans="1:5">
      <c r="A23" s="48" t="s">
        <v>1010</v>
      </c>
      <c r="B23" s="48" t="s">
        <v>1010</v>
      </c>
      <c r="C23" s="48" t="s">
        <v>1012</v>
      </c>
      <c r="D23" s="48" t="s">
        <v>14556</v>
      </c>
      <c r="E23" t="s">
        <v>13795</v>
      </c>
    </row>
    <row r="24" spans="1:5">
      <c r="A24" s="48" t="s">
        <v>1013</v>
      </c>
      <c r="B24" s="48" t="s">
        <v>1013</v>
      </c>
      <c r="C24" s="48" t="s">
        <v>9</v>
      </c>
      <c r="D24" s="48" t="s">
        <v>1013</v>
      </c>
      <c r="E24" t="s">
        <v>13842</v>
      </c>
    </row>
    <row r="25" spans="1:5">
      <c r="A25" s="48" t="s">
        <v>1014</v>
      </c>
      <c r="B25" s="48" t="s">
        <v>1014</v>
      </c>
      <c r="C25" s="48" t="s">
        <v>1016</v>
      </c>
      <c r="D25" s="48" t="s">
        <v>14559</v>
      </c>
      <c r="E25" t="s">
        <v>14295</v>
      </c>
    </row>
    <row r="26" spans="1:5">
      <c r="A26" s="48" t="s">
        <v>1017</v>
      </c>
      <c r="B26" s="48" t="s">
        <v>1017</v>
      </c>
      <c r="C26" s="48" t="s">
        <v>9</v>
      </c>
      <c r="D26" s="48" t="s">
        <v>1017</v>
      </c>
      <c r="E26" t="s">
        <v>13842</v>
      </c>
    </row>
    <row r="27" spans="1:5">
      <c r="A27" s="48" t="s">
        <v>1019</v>
      </c>
      <c r="B27" s="48" t="s">
        <v>1019</v>
      </c>
      <c r="C27" s="48" t="s">
        <v>9</v>
      </c>
      <c r="D27" s="48" t="s">
        <v>1019</v>
      </c>
      <c r="E27" t="s">
        <v>13795</v>
      </c>
    </row>
    <row r="28" spans="1:5">
      <c r="A28" s="48" t="s">
        <v>1023</v>
      </c>
      <c r="B28" s="48" t="s">
        <v>1023</v>
      </c>
      <c r="C28" s="48" t="s">
        <v>9</v>
      </c>
      <c r="D28" s="48" t="s">
        <v>1023</v>
      </c>
      <c r="E28" t="s">
        <v>13842</v>
      </c>
    </row>
    <row r="29" spans="1:5">
      <c r="A29" s="48" t="s">
        <v>1290</v>
      </c>
      <c r="B29" s="48" t="s">
        <v>1290</v>
      </c>
      <c r="C29" s="48" t="s">
        <v>9</v>
      </c>
      <c r="D29" s="48" t="s">
        <v>1290</v>
      </c>
      <c r="E29" t="s">
        <v>13842</v>
      </c>
    </row>
    <row r="30" spans="1:5">
      <c r="A30" s="48" t="s">
        <v>1293</v>
      </c>
      <c r="B30" s="48" t="s">
        <v>1293</v>
      </c>
      <c r="C30" s="48" t="s">
        <v>9</v>
      </c>
      <c r="D30" s="48" t="s">
        <v>1293</v>
      </c>
      <c r="E30" t="s">
        <v>13842</v>
      </c>
    </row>
    <row r="31" spans="1:5">
      <c r="A31" s="48" t="s">
        <v>1291</v>
      </c>
      <c r="B31" s="48" t="s">
        <v>1291</v>
      </c>
      <c r="C31" s="48" t="s">
        <v>9</v>
      </c>
      <c r="D31" s="48" t="s">
        <v>1291</v>
      </c>
      <c r="E31" t="s">
        <v>14084</v>
      </c>
    </row>
    <row r="32" spans="1:5">
      <c r="A32" s="48" t="s">
        <v>1025</v>
      </c>
      <c r="B32" s="48" t="s">
        <v>1025</v>
      </c>
      <c r="C32" s="48" t="s">
        <v>9</v>
      </c>
      <c r="D32" s="48" t="s">
        <v>1025</v>
      </c>
      <c r="E32" t="s">
        <v>14090</v>
      </c>
    </row>
    <row r="33" spans="1:5">
      <c r="A33" s="48" t="s">
        <v>1027</v>
      </c>
      <c r="B33" s="48" t="s">
        <v>1027</v>
      </c>
      <c r="C33" s="48" t="s">
        <v>9</v>
      </c>
      <c r="D33" s="48" t="s">
        <v>1027</v>
      </c>
      <c r="E33" t="s">
        <v>13842</v>
      </c>
    </row>
    <row r="34" spans="1:5">
      <c r="A34" s="48" t="s">
        <v>1029</v>
      </c>
      <c r="B34" s="48" t="s">
        <v>1029</v>
      </c>
      <c r="C34" s="48" t="s">
        <v>9</v>
      </c>
      <c r="D34" s="48" t="s">
        <v>1029</v>
      </c>
      <c r="E34" t="s">
        <v>13842</v>
      </c>
    </row>
    <row r="35" spans="1:5">
      <c r="A35" s="48" t="s">
        <v>1343</v>
      </c>
      <c r="B35" s="48" t="s">
        <v>1343</v>
      </c>
      <c r="C35" s="48" t="s">
        <v>13205</v>
      </c>
      <c r="D35" s="48" t="s">
        <v>14570</v>
      </c>
      <c r="E35" t="s">
        <v>13842</v>
      </c>
    </row>
    <row r="36" spans="1:5">
      <c r="A36" s="48" t="s">
        <v>1031</v>
      </c>
      <c r="B36" s="48" t="s">
        <v>1031</v>
      </c>
      <c r="C36" s="48" t="s">
        <v>9</v>
      </c>
      <c r="D36" s="48" t="s">
        <v>1031</v>
      </c>
      <c r="E36" t="s">
        <v>13842</v>
      </c>
    </row>
    <row r="37" spans="1:5">
      <c r="A37" s="48" t="s">
        <v>1033</v>
      </c>
      <c r="B37" s="48" t="s">
        <v>1033</v>
      </c>
      <c r="C37" s="48" t="s">
        <v>9</v>
      </c>
      <c r="D37" s="48" t="s">
        <v>1033</v>
      </c>
      <c r="E37" t="s">
        <v>13842</v>
      </c>
    </row>
    <row r="38" spans="1:5">
      <c r="A38" s="48" t="s">
        <v>1035</v>
      </c>
      <c r="B38" s="48" t="s">
        <v>1035</v>
      </c>
      <c r="C38" s="48" t="s">
        <v>9</v>
      </c>
      <c r="D38" s="48" t="s">
        <v>1035</v>
      </c>
      <c r="E38" t="s">
        <v>13842</v>
      </c>
    </row>
    <row r="39" spans="1:5">
      <c r="A39" s="48" t="s">
        <v>1037</v>
      </c>
      <c r="B39" s="48" t="s">
        <v>1037</v>
      </c>
      <c r="C39" s="48" t="s">
        <v>9</v>
      </c>
      <c r="D39" s="48" t="s">
        <v>1037</v>
      </c>
      <c r="E39" t="s">
        <v>13842</v>
      </c>
    </row>
    <row r="40" spans="1:5">
      <c r="A40" s="48" t="s">
        <v>1039</v>
      </c>
      <c r="B40" s="48" t="s">
        <v>1039</v>
      </c>
      <c r="C40" s="48" t="s">
        <v>9</v>
      </c>
      <c r="D40" s="48" t="s">
        <v>1039</v>
      </c>
      <c r="E40" t="s">
        <v>13842</v>
      </c>
    </row>
    <row r="41" spans="1:5">
      <c r="A41" s="48" t="s">
        <v>1041</v>
      </c>
      <c r="B41" s="48" t="s">
        <v>1041</v>
      </c>
      <c r="C41" s="48" t="s">
        <v>9</v>
      </c>
      <c r="D41" s="48" t="s">
        <v>1041</v>
      </c>
      <c r="E41" t="s">
        <v>13842</v>
      </c>
    </row>
    <row r="42" spans="1:5">
      <c r="A42" s="48" t="s">
        <v>1043</v>
      </c>
      <c r="B42" s="48" t="s">
        <v>1043</v>
      </c>
      <c r="C42" s="48" t="s">
        <v>9</v>
      </c>
      <c r="D42" s="48" t="s">
        <v>1043</v>
      </c>
      <c r="E42" t="s">
        <v>13798</v>
      </c>
    </row>
    <row r="43" spans="1:5">
      <c r="A43" s="48" t="s">
        <v>1048</v>
      </c>
      <c r="B43" s="48" t="s">
        <v>1048</v>
      </c>
      <c r="C43" s="48" t="s">
        <v>9</v>
      </c>
      <c r="D43" s="48" t="s">
        <v>1048</v>
      </c>
      <c r="E43" t="s">
        <v>13842</v>
      </c>
    </row>
    <row r="44" spans="1:5">
      <c r="A44" s="48" t="s">
        <v>1050</v>
      </c>
      <c r="B44" s="48" t="s">
        <v>1050</v>
      </c>
      <c r="C44" s="48" t="s">
        <v>13207</v>
      </c>
      <c r="D44" s="48" t="s">
        <v>13207</v>
      </c>
      <c r="E44" t="s">
        <v>13842</v>
      </c>
    </row>
    <row r="45" spans="1:5">
      <c r="A45" s="48" t="s">
        <v>1065</v>
      </c>
      <c r="B45" s="48" t="s">
        <v>1065</v>
      </c>
      <c r="C45" s="48" t="s">
        <v>13212</v>
      </c>
      <c r="D45" s="48" t="s">
        <v>13212</v>
      </c>
      <c r="E45" t="s">
        <v>14090</v>
      </c>
    </row>
    <row r="46" spans="1:5">
      <c r="A46" s="48" t="s">
        <v>1067</v>
      </c>
      <c r="B46" s="48" t="s">
        <v>1067</v>
      </c>
      <c r="C46" s="48" t="s">
        <v>9</v>
      </c>
      <c r="D46" s="48" t="s">
        <v>1067</v>
      </c>
      <c r="E46" t="s">
        <v>14090</v>
      </c>
    </row>
    <row r="47" spans="1:5">
      <c r="A47" s="48" t="s">
        <v>1345</v>
      </c>
      <c r="B47" s="48" t="s">
        <v>1345</v>
      </c>
      <c r="C47" s="48" t="s">
        <v>9</v>
      </c>
      <c r="D47" s="48" t="s">
        <v>1345</v>
      </c>
      <c r="E47" t="s">
        <v>13795</v>
      </c>
    </row>
    <row r="48" spans="1:5">
      <c r="A48" s="48" t="s">
        <v>1069</v>
      </c>
      <c r="B48" s="48" t="s">
        <v>1069</v>
      </c>
      <c r="C48" s="48" t="s">
        <v>9</v>
      </c>
      <c r="D48" s="48" t="s">
        <v>1069</v>
      </c>
      <c r="E48" t="s">
        <v>13842</v>
      </c>
    </row>
    <row r="49" spans="1:5">
      <c r="A49" s="48" t="s">
        <v>1071</v>
      </c>
      <c r="B49" s="48" t="s">
        <v>1071</v>
      </c>
      <c r="C49" s="48" t="s">
        <v>9</v>
      </c>
      <c r="D49" s="48" t="s">
        <v>1071</v>
      </c>
      <c r="E49" t="s">
        <v>13862</v>
      </c>
    </row>
    <row r="50" spans="1:5">
      <c r="A50" s="48" t="s">
        <v>1073</v>
      </c>
      <c r="B50" s="48" t="s">
        <v>1073</v>
      </c>
      <c r="C50" s="48" t="s">
        <v>9</v>
      </c>
      <c r="D50" s="48" t="s">
        <v>1073</v>
      </c>
      <c r="E50" t="s">
        <v>13842</v>
      </c>
    </row>
    <row r="51" spans="1:5">
      <c r="A51" s="48" t="s">
        <v>1075</v>
      </c>
      <c r="B51" s="48" t="s">
        <v>1075</v>
      </c>
      <c r="C51" s="48" t="s">
        <v>9</v>
      </c>
      <c r="D51" s="48" t="s">
        <v>1075</v>
      </c>
      <c r="E51" t="s">
        <v>13917</v>
      </c>
    </row>
    <row r="52" spans="1:5">
      <c r="A52" s="48" t="s">
        <v>1076</v>
      </c>
      <c r="B52" s="48" t="s">
        <v>1076</v>
      </c>
      <c r="C52" s="48" t="s">
        <v>9</v>
      </c>
      <c r="D52" s="48" t="s">
        <v>1076</v>
      </c>
      <c r="E52" t="s">
        <v>13842</v>
      </c>
    </row>
    <row r="53" spans="1:5">
      <c r="A53" s="48" t="s">
        <v>1077</v>
      </c>
      <c r="B53" s="48" t="s">
        <v>1077</v>
      </c>
      <c r="C53" s="48" t="s">
        <v>9</v>
      </c>
      <c r="D53" s="48" t="s">
        <v>1077</v>
      </c>
      <c r="E53" t="s">
        <v>14090</v>
      </c>
    </row>
    <row r="54" spans="1:5">
      <c r="A54" s="48" t="s">
        <v>1079</v>
      </c>
      <c r="B54" s="48" t="s">
        <v>1079</v>
      </c>
      <c r="C54" s="48" t="s">
        <v>9</v>
      </c>
      <c r="D54" s="48" t="s">
        <v>1079</v>
      </c>
      <c r="E54" t="s">
        <v>13795</v>
      </c>
    </row>
    <row r="55" spans="1:5">
      <c r="A55" s="48" t="s">
        <v>1082</v>
      </c>
      <c r="B55" s="48" t="s">
        <v>1082</v>
      </c>
      <c r="C55" s="48" t="s">
        <v>9</v>
      </c>
      <c r="D55" s="48" t="s">
        <v>1082</v>
      </c>
      <c r="E55" t="s">
        <v>14090</v>
      </c>
    </row>
    <row r="56" spans="1:5">
      <c r="A56" s="48" t="s">
        <v>1084</v>
      </c>
      <c r="B56" s="48" t="s">
        <v>1084</v>
      </c>
      <c r="C56" s="48" t="s">
        <v>9</v>
      </c>
      <c r="D56" s="48" t="s">
        <v>1084</v>
      </c>
      <c r="E56" t="s">
        <v>14090</v>
      </c>
    </row>
    <row r="57" spans="1:5">
      <c r="A57" s="48" t="s">
        <v>1086</v>
      </c>
      <c r="B57" s="48" t="s">
        <v>1086</v>
      </c>
      <c r="C57" s="48" t="s">
        <v>9</v>
      </c>
      <c r="D57" s="48" t="s">
        <v>1086</v>
      </c>
      <c r="E57" t="s">
        <v>14090</v>
      </c>
    </row>
    <row r="58" spans="1:5">
      <c r="A58" s="48" t="s">
        <v>1087</v>
      </c>
      <c r="B58" s="48" t="s">
        <v>1087</v>
      </c>
      <c r="C58" s="48" t="s">
        <v>9</v>
      </c>
      <c r="D58" s="48" t="s">
        <v>1087</v>
      </c>
      <c r="E58" t="s">
        <v>13842</v>
      </c>
    </row>
    <row r="59" spans="1:5">
      <c r="A59" s="48" t="s">
        <v>1089</v>
      </c>
      <c r="B59" s="48" t="s">
        <v>1089</v>
      </c>
      <c r="C59" s="48" t="s">
        <v>9</v>
      </c>
      <c r="D59" s="48" t="s">
        <v>1089</v>
      </c>
      <c r="E59" t="s">
        <v>13842</v>
      </c>
    </row>
    <row r="60" spans="1:5">
      <c r="A60" s="48" t="s">
        <v>1093</v>
      </c>
      <c r="B60" s="48" t="s">
        <v>1093</v>
      </c>
      <c r="C60" s="48" t="s">
        <v>9</v>
      </c>
      <c r="D60" s="48" t="s">
        <v>1093</v>
      </c>
      <c r="E60" t="s">
        <v>13842</v>
      </c>
    </row>
    <row r="61" spans="1:5">
      <c r="A61" s="48" t="s">
        <v>1304</v>
      </c>
      <c r="B61" s="48" t="s">
        <v>1304</v>
      </c>
      <c r="C61" s="48" t="s">
        <v>9</v>
      </c>
      <c r="D61" s="48" t="s">
        <v>1304</v>
      </c>
      <c r="E61" t="s">
        <v>13842</v>
      </c>
    </row>
    <row r="62" spans="1:5">
      <c r="A62" s="48" t="s">
        <v>1094</v>
      </c>
      <c r="B62" s="48" t="s">
        <v>1094</v>
      </c>
      <c r="C62" s="48" t="s">
        <v>9</v>
      </c>
      <c r="D62" s="48" t="s">
        <v>1094</v>
      </c>
      <c r="E62" t="s">
        <v>14090</v>
      </c>
    </row>
    <row r="63" spans="1:5">
      <c r="A63" s="48" t="s">
        <v>14599</v>
      </c>
      <c r="B63" s="48" t="s">
        <v>14599</v>
      </c>
      <c r="C63" s="48" t="s">
        <v>9</v>
      </c>
      <c r="D63" s="48" t="s">
        <v>14599</v>
      </c>
      <c r="E63" t="s">
        <v>14090</v>
      </c>
    </row>
    <row r="64" spans="1:5">
      <c r="A64" s="48" t="s">
        <v>1104</v>
      </c>
      <c r="B64" s="48" t="s">
        <v>1104</v>
      </c>
      <c r="C64" s="48" t="s">
        <v>9</v>
      </c>
      <c r="D64" s="48" t="s">
        <v>1104</v>
      </c>
      <c r="E64" t="s">
        <v>14090</v>
      </c>
    </row>
    <row r="65" spans="1:5">
      <c r="A65" s="48" t="s">
        <v>1105</v>
      </c>
      <c r="B65" s="48" t="s">
        <v>1105</v>
      </c>
      <c r="C65" s="48" t="s">
        <v>9</v>
      </c>
      <c r="D65" s="48" t="s">
        <v>1105</v>
      </c>
      <c r="E65" t="s">
        <v>14450</v>
      </c>
    </row>
    <row r="66" spans="1:5">
      <c r="A66" s="48" t="s">
        <v>1107</v>
      </c>
      <c r="B66" s="48" t="s">
        <v>1107</v>
      </c>
      <c r="C66" s="48" t="s">
        <v>1109</v>
      </c>
      <c r="D66" s="48" t="s">
        <v>14603</v>
      </c>
      <c r="E66" t="s">
        <v>13795</v>
      </c>
    </row>
    <row r="67" spans="1:5">
      <c r="A67" s="48" t="s">
        <v>1110</v>
      </c>
      <c r="B67" s="48" t="s">
        <v>1110</v>
      </c>
      <c r="C67" s="48" t="s">
        <v>9</v>
      </c>
      <c r="D67" s="48" t="s">
        <v>1110</v>
      </c>
      <c r="E67" t="s">
        <v>13798</v>
      </c>
    </row>
    <row r="68" spans="1:5">
      <c r="A68" s="48" t="s">
        <v>1261</v>
      </c>
      <c r="B68" s="48" t="s">
        <v>1261</v>
      </c>
      <c r="C68" s="48" t="s">
        <v>9</v>
      </c>
      <c r="D68" s="48" t="s">
        <v>1261</v>
      </c>
      <c r="E68" t="s">
        <v>13818</v>
      </c>
    </row>
    <row r="69" spans="1:5">
      <c r="A69" s="48" t="s">
        <v>14607</v>
      </c>
      <c r="B69" s="48" t="s">
        <v>14607</v>
      </c>
      <c r="C69" s="48" t="s">
        <v>9</v>
      </c>
      <c r="D69" s="48" t="s">
        <v>14607</v>
      </c>
      <c r="E69" t="s">
        <v>13795</v>
      </c>
    </row>
    <row r="70" spans="1:5">
      <c r="A70" s="48" t="s">
        <v>14609</v>
      </c>
      <c r="B70" s="48" t="s">
        <v>14609</v>
      </c>
      <c r="C70" s="48" t="s">
        <v>9</v>
      </c>
      <c r="D70" s="48" t="s">
        <v>14609</v>
      </c>
      <c r="E70" t="s">
        <v>14090</v>
      </c>
    </row>
    <row r="71" spans="1:5">
      <c r="A71" s="48" t="s">
        <v>1117</v>
      </c>
      <c r="B71" s="48" t="s">
        <v>1117</v>
      </c>
      <c r="C71" s="48" t="s">
        <v>1119</v>
      </c>
      <c r="D71" s="48" t="s">
        <v>1118</v>
      </c>
      <c r="E71" t="s">
        <v>13842</v>
      </c>
    </row>
    <row r="72" spans="1:5">
      <c r="A72" s="48" t="s">
        <v>1120</v>
      </c>
      <c r="B72" s="48" t="s">
        <v>1120</v>
      </c>
      <c r="C72" s="48" t="s">
        <v>1122</v>
      </c>
      <c r="D72" s="48" t="s">
        <v>14612</v>
      </c>
      <c r="E72" t="s">
        <v>13842</v>
      </c>
    </row>
    <row r="73" spans="1:5">
      <c r="A73" s="48" t="s">
        <v>1123</v>
      </c>
      <c r="B73" s="48" t="s">
        <v>1123</v>
      </c>
      <c r="C73" s="48" t="s">
        <v>9</v>
      </c>
      <c r="D73" s="48" t="s">
        <v>1123</v>
      </c>
      <c r="E73" t="s">
        <v>13842</v>
      </c>
    </row>
    <row r="74" spans="1:5">
      <c r="A74" s="48" t="s">
        <v>1125</v>
      </c>
      <c r="B74" s="48" t="s">
        <v>1125</v>
      </c>
      <c r="C74" s="48" t="s">
        <v>13215</v>
      </c>
      <c r="D74" s="48" t="s">
        <v>14615</v>
      </c>
      <c r="E74" t="s">
        <v>13842</v>
      </c>
    </row>
    <row r="75" spans="1:5">
      <c r="A75" s="48" t="s">
        <v>1130</v>
      </c>
      <c r="B75" s="48" t="s">
        <v>1130</v>
      </c>
      <c r="C75" s="48" t="s">
        <v>9</v>
      </c>
      <c r="D75" s="48" t="s">
        <v>1130</v>
      </c>
      <c r="E75" t="s">
        <v>13842</v>
      </c>
    </row>
    <row r="76" spans="1:5">
      <c r="A76" s="48" t="s">
        <v>1132</v>
      </c>
      <c r="B76" s="48" t="s">
        <v>1132</v>
      </c>
      <c r="C76" s="48" t="s">
        <v>9</v>
      </c>
      <c r="D76" s="48" t="s">
        <v>1132</v>
      </c>
      <c r="E76" t="s">
        <v>13842</v>
      </c>
    </row>
    <row r="77" spans="1:5">
      <c r="A77" s="48" t="s">
        <v>1136</v>
      </c>
      <c r="B77" s="48" t="s">
        <v>1136</v>
      </c>
      <c r="C77" s="48" t="s">
        <v>9</v>
      </c>
      <c r="D77" s="48" t="s">
        <v>1136</v>
      </c>
      <c r="E77" t="s">
        <v>14090</v>
      </c>
    </row>
    <row r="78" spans="1:5">
      <c r="A78" s="48" t="s">
        <v>1138</v>
      </c>
      <c r="B78" s="48" t="s">
        <v>1138</v>
      </c>
      <c r="C78" s="48" t="s">
        <v>9</v>
      </c>
      <c r="D78" s="48" t="s">
        <v>1138</v>
      </c>
      <c r="E78" t="s">
        <v>13842</v>
      </c>
    </row>
    <row r="79" spans="1:5">
      <c r="A79" s="48" t="s">
        <v>1140</v>
      </c>
      <c r="B79" s="48" t="s">
        <v>1140</v>
      </c>
      <c r="C79" s="48" t="s">
        <v>9</v>
      </c>
      <c r="D79" s="48" t="s">
        <v>1140</v>
      </c>
      <c r="E79" t="s">
        <v>13842</v>
      </c>
    </row>
    <row r="80" spans="1:5">
      <c r="A80" s="48" t="s">
        <v>1142</v>
      </c>
      <c r="B80" s="48" t="s">
        <v>1142</v>
      </c>
      <c r="C80" s="48" t="s">
        <v>9</v>
      </c>
      <c r="D80" s="48" t="s">
        <v>1142</v>
      </c>
      <c r="E80" t="s">
        <v>14090</v>
      </c>
    </row>
    <row r="81" spans="1:5">
      <c r="A81" s="48" t="s">
        <v>1144</v>
      </c>
      <c r="B81" s="48" t="s">
        <v>1144</v>
      </c>
      <c r="C81" s="48" t="s">
        <v>9</v>
      </c>
      <c r="D81" s="48" t="s">
        <v>1144</v>
      </c>
      <c r="E81" t="s">
        <v>13842</v>
      </c>
    </row>
    <row r="82" spans="1:5">
      <c r="A82" s="48" t="s">
        <v>1146</v>
      </c>
      <c r="B82" s="48" t="s">
        <v>1146</v>
      </c>
      <c r="C82" s="48" t="s">
        <v>9</v>
      </c>
      <c r="D82" s="48" t="s">
        <v>1146</v>
      </c>
      <c r="E82" t="s">
        <v>13917</v>
      </c>
    </row>
    <row r="83" spans="1:5">
      <c r="A83" s="48" t="s">
        <v>1148</v>
      </c>
      <c r="B83" s="48" t="s">
        <v>1148</v>
      </c>
      <c r="C83" s="48" t="s">
        <v>9</v>
      </c>
      <c r="D83" s="48" t="s">
        <v>1148</v>
      </c>
      <c r="E83" t="s">
        <v>13842</v>
      </c>
    </row>
    <row r="84" spans="1:5">
      <c r="A84" s="48" t="s">
        <v>1254</v>
      </c>
      <c r="B84" s="48" t="s">
        <v>1254</v>
      </c>
      <c r="C84" s="48" t="s">
        <v>9</v>
      </c>
      <c r="D84" s="48" t="s">
        <v>1254</v>
      </c>
      <c r="E84" t="s">
        <v>14090</v>
      </c>
    </row>
    <row r="85" spans="1:5">
      <c r="A85" s="48" t="s">
        <v>1150</v>
      </c>
      <c r="B85" s="48" t="s">
        <v>1150</v>
      </c>
      <c r="C85" s="48" t="s">
        <v>1152</v>
      </c>
      <c r="D85" s="48" t="s">
        <v>1151</v>
      </c>
      <c r="E85" t="s">
        <v>14090</v>
      </c>
    </row>
    <row r="86" spans="1:5">
      <c r="A86" s="48" t="s">
        <v>1155</v>
      </c>
      <c r="B86" s="48" t="s">
        <v>1155</v>
      </c>
      <c r="C86" s="48" t="s">
        <v>9</v>
      </c>
      <c r="D86" s="48" t="s">
        <v>1155</v>
      </c>
      <c r="E86" t="s">
        <v>13842</v>
      </c>
    </row>
    <row r="87" spans="1:5">
      <c r="A87" s="48" t="s">
        <v>1157</v>
      </c>
      <c r="B87" s="48" t="s">
        <v>1157</v>
      </c>
      <c r="C87" s="48" t="s">
        <v>9</v>
      </c>
      <c r="D87" s="48" t="s">
        <v>1157</v>
      </c>
      <c r="E87" t="s">
        <v>13842</v>
      </c>
    </row>
    <row r="88" spans="1:5">
      <c r="A88" s="48" t="s">
        <v>1162</v>
      </c>
      <c r="B88" s="48" t="s">
        <v>1162</v>
      </c>
      <c r="C88" s="48" t="s">
        <v>9</v>
      </c>
      <c r="D88" s="48" t="s">
        <v>1162</v>
      </c>
      <c r="E88" t="s">
        <v>14090</v>
      </c>
    </row>
    <row r="89" spans="1:5">
      <c r="A89" s="48" t="s">
        <v>1164</v>
      </c>
      <c r="B89" s="48" t="s">
        <v>1164</v>
      </c>
      <c r="C89" s="48" t="s">
        <v>9</v>
      </c>
      <c r="D89" s="48" t="s">
        <v>1164</v>
      </c>
      <c r="E89" t="s">
        <v>14090</v>
      </c>
    </row>
    <row r="90" spans="1:5">
      <c r="A90" s="48" t="s">
        <v>1171</v>
      </c>
      <c r="B90" s="48" t="s">
        <v>1171</v>
      </c>
      <c r="C90" s="48" t="s">
        <v>9</v>
      </c>
      <c r="D90" s="48" t="s">
        <v>1171</v>
      </c>
      <c r="E90" t="s">
        <v>13917</v>
      </c>
    </row>
    <row r="91" spans="1:5">
      <c r="A91" s="48" t="s">
        <v>1173</v>
      </c>
      <c r="B91" s="48" t="s">
        <v>1173</v>
      </c>
      <c r="C91" s="48" t="s">
        <v>9</v>
      </c>
      <c r="D91" s="48" t="s">
        <v>1173</v>
      </c>
      <c r="E91" t="s">
        <v>14090</v>
      </c>
    </row>
    <row r="92" spans="1:5">
      <c r="A92" s="48" t="s">
        <v>1175</v>
      </c>
      <c r="B92" s="48" t="s">
        <v>1175</v>
      </c>
      <c r="C92" s="48" t="s">
        <v>9</v>
      </c>
      <c r="D92" s="48" t="s">
        <v>1175</v>
      </c>
      <c r="E92" t="s">
        <v>14090</v>
      </c>
    </row>
    <row r="93" spans="1:5">
      <c r="A93" s="48" t="s">
        <v>1182</v>
      </c>
      <c r="B93" s="48" t="s">
        <v>1182</v>
      </c>
      <c r="C93" s="48" t="s">
        <v>9</v>
      </c>
      <c r="D93" s="48" t="s">
        <v>1182</v>
      </c>
      <c r="E93" t="s">
        <v>13842</v>
      </c>
    </row>
    <row r="94" spans="1:5">
      <c r="A94" s="48" t="s">
        <v>1184</v>
      </c>
      <c r="B94" s="48" t="s">
        <v>1184</v>
      </c>
      <c r="C94" s="48" t="s">
        <v>9</v>
      </c>
      <c r="D94" s="48" t="s">
        <v>1184</v>
      </c>
      <c r="E94" t="s">
        <v>13798</v>
      </c>
    </row>
    <row r="95" spans="1:5">
      <c r="A95" s="48" t="s">
        <v>1187</v>
      </c>
      <c r="B95" s="48" t="s">
        <v>1187</v>
      </c>
      <c r="C95" s="48" t="s">
        <v>1189</v>
      </c>
      <c r="D95" s="48" t="s">
        <v>1189</v>
      </c>
      <c r="E95" t="s">
        <v>13795</v>
      </c>
    </row>
    <row r="96" spans="1:5">
      <c r="A96" s="48" t="s">
        <v>1190</v>
      </c>
      <c r="B96" s="48" t="s">
        <v>1190</v>
      </c>
      <c r="C96" s="48" t="s">
        <v>1192</v>
      </c>
      <c r="D96" s="48" t="s">
        <v>14638</v>
      </c>
      <c r="E96" t="s">
        <v>13795</v>
      </c>
    </row>
    <row r="97" spans="1:5">
      <c r="A97" s="48" t="s">
        <v>1196</v>
      </c>
      <c r="B97" s="48" t="s">
        <v>1196</v>
      </c>
      <c r="C97" s="48" t="s">
        <v>1198</v>
      </c>
      <c r="D97" s="48" t="s">
        <v>1198</v>
      </c>
      <c r="E97" t="s">
        <v>14064</v>
      </c>
    </row>
    <row r="98" spans="1:5">
      <c r="A98" s="48" t="s">
        <v>1199</v>
      </c>
      <c r="B98" s="48" t="s">
        <v>1199</v>
      </c>
      <c r="C98" s="48" t="s">
        <v>1201</v>
      </c>
      <c r="D98" s="48" t="s">
        <v>14641</v>
      </c>
      <c r="E98" t="s">
        <v>13842</v>
      </c>
    </row>
    <row r="99" spans="1:5">
      <c r="A99" s="48" t="s">
        <v>1233</v>
      </c>
      <c r="B99" s="48" t="s">
        <v>1233</v>
      </c>
      <c r="C99" s="48" t="s">
        <v>9</v>
      </c>
      <c r="D99" s="48" t="s">
        <v>1233</v>
      </c>
      <c r="E99" t="s">
        <v>14084</v>
      </c>
    </row>
    <row r="100" spans="1:5">
      <c r="A100" s="48" t="s">
        <v>1239</v>
      </c>
      <c r="B100" s="48" t="s">
        <v>1239</v>
      </c>
      <c r="C100" s="48" t="s">
        <v>1241</v>
      </c>
      <c r="D100" s="48" t="s">
        <v>14644</v>
      </c>
      <c r="E100" t="s">
        <v>13795</v>
      </c>
    </row>
    <row r="101" spans="1:5">
      <c r="A101" s="48" t="s">
        <v>1239</v>
      </c>
      <c r="B101" s="48" t="s">
        <v>1239</v>
      </c>
      <c r="C101" s="48" t="s">
        <v>1241</v>
      </c>
      <c r="D101" s="48" t="s">
        <v>14644</v>
      </c>
      <c r="E101" t="s">
        <v>13795</v>
      </c>
    </row>
    <row r="102" spans="1:5">
      <c r="A102" s="48" t="s">
        <v>1242</v>
      </c>
      <c r="B102" s="48" t="s">
        <v>1242</v>
      </c>
      <c r="C102" s="48" t="s">
        <v>9</v>
      </c>
      <c r="D102" s="48" t="s">
        <v>1242</v>
      </c>
      <c r="E102" t="s">
        <v>14090</v>
      </c>
    </row>
    <row r="103" spans="1:5">
      <c r="A103" s="48" t="s">
        <v>1250</v>
      </c>
      <c r="B103" s="48" t="s">
        <v>1250</v>
      </c>
      <c r="C103" s="48" t="s">
        <v>9</v>
      </c>
      <c r="D103" s="48" t="s">
        <v>1250</v>
      </c>
      <c r="E103" t="s">
        <v>13917</v>
      </c>
    </row>
    <row r="104" spans="1:5">
      <c r="A104" s="48" t="s">
        <v>14648</v>
      </c>
      <c r="B104" s="48" t="s">
        <v>14648</v>
      </c>
      <c r="C104" s="48" t="s">
        <v>9</v>
      </c>
      <c r="D104" s="48" t="s">
        <v>14648</v>
      </c>
      <c r="E104" t="s">
        <v>13842</v>
      </c>
    </row>
    <row r="105" spans="1:5">
      <c r="A105" s="48" t="s">
        <v>1337</v>
      </c>
      <c r="B105" s="48" t="s">
        <v>1337</v>
      </c>
      <c r="C105" s="48" t="s">
        <v>9</v>
      </c>
      <c r="D105" s="48" t="s">
        <v>1337</v>
      </c>
      <c r="E105" t="s">
        <v>13842</v>
      </c>
    </row>
    <row r="106" spans="1:5">
      <c r="A106" s="48" t="s">
        <v>1237</v>
      </c>
      <c r="B106" s="48" t="s">
        <v>1237</v>
      </c>
      <c r="C106" s="48" t="s">
        <v>9</v>
      </c>
      <c r="D106" s="48" t="s">
        <v>1237</v>
      </c>
      <c r="E106" t="s">
        <v>13842</v>
      </c>
    </row>
    <row r="107" spans="1:5">
      <c r="A107" s="48" t="s">
        <v>1347</v>
      </c>
      <c r="B107" s="48" t="s">
        <v>1347</v>
      </c>
      <c r="C107" s="48" t="s">
        <v>9</v>
      </c>
      <c r="D107" s="48" t="s">
        <v>1347</v>
      </c>
      <c r="E107">
        <v>0</v>
      </c>
    </row>
    <row r="108" spans="1:5">
      <c r="A108" s="48" t="s">
        <v>1351</v>
      </c>
      <c r="B108" s="48" t="s">
        <v>1351</v>
      </c>
      <c r="C108" s="48" t="s">
        <v>9</v>
      </c>
      <c r="D108" s="48" t="s">
        <v>1351</v>
      </c>
      <c r="E108" t="s">
        <v>13842</v>
      </c>
    </row>
    <row r="109" spans="1:5">
      <c r="A109" s="48" t="s">
        <v>1353</v>
      </c>
      <c r="B109" s="48" t="s">
        <v>1353</v>
      </c>
      <c r="C109" s="48" t="s">
        <v>9</v>
      </c>
      <c r="D109" s="48" t="s">
        <v>1353</v>
      </c>
      <c r="E109" t="s">
        <v>13795</v>
      </c>
    </row>
    <row r="110" spans="1:5">
      <c r="A110" s="48" t="s">
        <v>1356</v>
      </c>
      <c r="B110" s="48" t="s">
        <v>1356</v>
      </c>
      <c r="C110" s="48" t="s">
        <v>9</v>
      </c>
      <c r="D110" s="48" t="s">
        <v>1356</v>
      </c>
      <c r="E110" t="s">
        <v>13842</v>
      </c>
    </row>
    <row r="111" spans="1:5">
      <c r="A111" s="48" t="s">
        <v>1362</v>
      </c>
      <c r="B111" s="48" t="s">
        <v>1362</v>
      </c>
      <c r="C111" s="48" t="s">
        <v>9</v>
      </c>
      <c r="D111" s="48" t="s">
        <v>1362</v>
      </c>
      <c r="E111" t="s">
        <v>13842</v>
      </c>
    </row>
    <row r="112" spans="1:5">
      <c r="A112" s="48" t="s">
        <v>1363</v>
      </c>
      <c r="B112" s="48" t="s">
        <v>1363</v>
      </c>
      <c r="C112" s="48" t="s">
        <v>9</v>
      </c>
      <c r="D112" s="48" t="s">
        <v>1363</v>
      </c>
      <c r="E112" t="s">
        <v>14090</v>
      </c>
    </row>
    <row r="113" spans="1:5">
      <c r="A113" s="48" t="s">
        <v>1365</v>
      </c>
      <c r="B113" s="48" t="s">
        <v>1365</v>
      </c>
      <c r="C113" s="48" t="s">
        <v>9</v>
      </c>
      <c r="D113" s="48" t="s">
        <v>1365</v>
      </c>
      <c r="E113" t="s">
        <v>14090</v>
      </c>
    </row>
    <row r="114" spans="1:5">
      <c r="A114" s="48" t="s">
        <v>1370</v>
      </c>
      <c r="B114" s="48" t="s">
        <v>1370</v>
      </c>
      <c r="C114" s="48" t="s">
        <v>9</v>
      </c>
      <c r="D114" s="48" t="s">
        <v>1370</v>
      </c>
      <c r="E114" t="s">
        <v>13842</v>
      </c>
    </row>
    <row r="115" spans="1:5">
      <c r="A115" s="48" t="s">
        <v>1376</v>
      </c>
      <c r="B115" s="48" t="s">
        <v>1376</v>
      </c>
      <c r="C115" s="48" t="s">
        <v>9</v>
      </c>
      <c r="D115" s="48" t="s">
        <v>1376</v>
      </c>
      <c r="E115" t="s">
        <v>13842</v>
      </c>
    </row>
    <row r="116" spans="1:5">
      <c r="A116" s="48" t="s">
        <v>1378</v>
      </c>
      <c r="B116" s="48" t="s">
        <v>1378</v>
      </c>
      <c r="C116" s="48" t="s">
        <v>9</v>
      </c>
      <c r="D116" s="48" t="s">
        <v>1378</v>
      </c>
      <c r="E116" t="s">
        <v>14090</v>
      </c>
    </row>
    <row r="117" spans="1:5">
      <c r="A117" s="48" t="s">
        <v>1380</v>
      </c>
      <c r="B117" s="48" t="s">
        <v>1380</v>
      </c>
      <c r="C117" s="48" t="s">
        <v>9</v>
      </c>
      <c r="D117" s="48" t="s">
        <v>1380</v>
      </c>
      <c r="E117" t="s">
        <v>14090</v>
      </c>
    </row>
    <row r="118" spans="1:5">
      <c r="A118" s="48" t="s">
        <v>1387</v>
      </c>
      <c r="B118" s="48" t="s">
        <v>1387</v>
      </c>
      <c r="C118" s="48" t="s">
        <v>9</v>
      </c>
      <c r="D118" s="48" t="s">
        <v>1387</v>
      </c>
      <c r="E118" t="s">
        <v>13842</v>
      </c>
    </row>
    <row r="119" spans="1:5">
      <c r="A119" s="48" t="s">
        <v>1392</v>
      </c>
      <c r="B119" s="48" t="s">
        <v>1392</v>
      </c>
      <c r="C119" s="48" t="s">
        <v>9</v>
      </c>
      <c r="D119" s="48" t="s">
        <v>1392</v>
      </c>
      <c r="E119" t="s">
        <v>13842</v>
      </c>
    </row>
    <row r="120" spans="1:5">
      <c r="A120" s="48" t="s">
        <v>1396</v>
      </c>
      <c r="B120" s="48" t="s">
        <v>1396</v>
      </c>
      <c r="C120" s="48" t="s">
        <v>9</v>
      </c>
      <c r="D120" s="48" t="s">
        <v>1396</v>
      </c>
      <c r="E120" t="s">
        <v>13842</v>
      </c>
    </row>
    <row r="121" spans="1:5">
      <c r="A121" s="48" t="s">
        <v>1397</v>
      </c>
      <c r="B121" s="48" t="s">
        <v>1397</v>
      </c>
      <c r="C121" s="48" t="s">
        <v>9</v>
      </c>
      <c r="D121" s="48" t="s">
        <v>1397</v>
      </c>
      <c r="E121" t="s">
        <v>13830</v>
      </c>
    </row>
    <row r="122" spans="1:5">
      <c r="A122" s="48" t="s">
        <v>14667</v>
      </c>
      <c r="B122" s="48" t="s">
        <v>14667</v>
      </c>
      <c r="C122" s="48" t="s">
        <v>9</v>
      </c>
      <c r="D122" s="48" t="s">
        <v>14667</v>
      </c>
      <c r="E122" t="s">
        <v>13842</v>
      </c>
    </row>
    <row r="123" spans="1:5">
      <c r="A123" s="48" t="s">
        <v>1265</v>
      </c>
      <c r="B123" s="48" t="s">
        <v>1265</v>
      </c>
      <c r="C123" s="48" t="s">
        <v>9</v>
      </c>
      <c r="D123" s="48" t="s">
        <v>1265</v>
      </c>
      <c r="E123" t="s">
        <v>14084</v>
      </c>
    </row>
    <row r="124" spans="1:5">
      <c r="A124" s="48" t="s">
        <v>1267</v>
      </c>
      <c r="B124" s="48" t="s">
        <v>1267</v>
      </c>
      <c r="C124" s="48" t="s">
        <v>9</v>
      </c>
      <c r="D124" s="48" t="s">
        <v>1267</v>
      </c>
      <c r="E124" t="s">
        <v>14090</v>
      </c>
    </row>
    <row r="125" spans="1:5">
      <c r="A125" s="48" t="s">
        <v>1401</v>
      </c>
      <c r="B125" s="48" t="s">
        <v>1401</v>
      </c>
      <c r="C125" s="48" t="s">
        <v>9</v>
      </c>
      <c r="D125" s="48" t="s">
        <v>1401</v>
      </c>
      <c r="E125" t="s">
        <v>13842</v>
      </c>
    </row>
    <row r="126" spans="1:5">
      <c r="A126" s="48" t="s">
        <v>1403</v>
      </c>
      <c r="B126" s="48" t="s">
        <v>1403</v>
      </c>
      <c r="C126" s="48" t="s">
        <v>9</v>
      </c>
      <c r="D126" s="48" t="s">
        <v>1403</v>
      </c>
      <c r="E126" t="s">
        <v>13842</v>
      </c>
    </row>
    <row r="127" spans="1:5">
      <c r="A127" s="48" t="s">
        <v>14673</v>
      </c>
      <c r="B127" s="48" t="s">
        <v>14673</v>
      </c>
      <c r="C127" s="48" t="s">
        <v>9</v>
      </c>
      <c r="D127" s="48" t="s">
        <v>14673</v>
      </c>
      <c r="E127" t="s">
        <v>14057</v>
      </c>
    </row>
    <row r="128" spans="1:5">
      <c r="A128" s="48" t="s">
        <v>1407</v>
      </c>
      <c r="B128" s="48" t="s">
        <v>1407</v>
      </c>
      <c r="C128" s="48" t="s">
        <v>9</v>
      </c>
      <c r="D128" s="48" t="s">
        <v>1407</v>
      </c>
      <c r="E128" t="s">
        <v>13917</v>
      </c>
    </row>
    <row r="129" spans="1:5">
      <c r="A129" s="48" t="s">
        <v>1409</v>
      </c>
      <c r="B129" s="48" t="s">
        <v>1409</v>
      </c>
      <c r="C129" s="48" t="s">
        <v>1411</v>
      </c>
      <c r="D129" s="48" t="s">
        <v>14676</v>
      </c>
      <c r="E129" t="s">
        <v>13795</v>
      </c>
    </row>
    <row r="130" spans="1:5">
      <c r="A130" s="48" t="s">
        <v>1409</v>
      </c>
      <c r="B130" s="48" t="s">
        <v>1409</v>
      </c>
      <c r="C130" s="48" t="s">
        <v>1411</v>
      </c>
      <c r="D130" s="48" t="s">
        <v>14676</v>
      </c>
      <c r="E130" t="s">
        <v>13795</v>
      </c>
    </row>
    <row r="131" spans="1:5">
      <c r="A131" s="48" t="s">
        <v>1412</v>
      </c>
      <c r="B131" s="48" t="s">
        <v>1412</v>
      </c>
      <c r="C131" s="48" t="s">
        <v>9</v>
      </c>
      <c r="D131" s="48" t="s">
        <v>1412</v>
      </c>
      <c r="E131" t="s">
        <v>13795</v>
      </c>
    </row>
    <row r="132" spans="1:5">
      <c r="A132" s="48" t="s">
        <v>1414</v>
      </c>
      <c r="B132" s="48" t="s">
        <v>1414</v>
      </c>
      <c r="C132" s="48" t="s">
        <v>9</v>
      </c>
      <c r="D132" s="48" t="s">
        <v>1414</v>
      </c>
      <c r="E132" t="s">
        <v>14084</v>
      </c>
    </row>
    <row r="133" spans="1:5">
      <c r="A133" s="48" t="s">
        <v>1416</v>
      </c>
      <c r="B133" s="48" t="s">
        <v>1416</v>
      </c>
      <c r="C133" s="48" t="s">
        <v>9</v>
      </c>
      <c r="D133" s="48" t="s">
        <v>1416</v>
      </c>
      <c r="E133" t="s">
        <v>13842</v>
      </c>
    </row>
    <row r="134" spans="1:5">
      <c r="A134" s="48" t="s">
        <v>1342</v>
      </c>
      <c r="B134" s="48" t="s">
        <v>1342</v>
      </c>
      <c r="C134" s="48" t="s">
        <v>9</v>
      </c>
      <c r="D134" s="48" t="s">
        <v>1342</v>
      </c>
      <c r="E134" t="s">
        <v>14090</v>
      </c>
    </row>
    <row r="135" spans="1:5">
      <c r="A135" s="48" t="s">
        <v>1420</v>
      </c>
      <c r="B135" s="48" t="s">
        <v>1420</v>
      </c>
      <c r="C135" s="48" t="s">
        <v>1422</v>
      </c>
      <c r="D135" s="48" t="s">
        <v>1421</v>
      </c>
      <c r="E135" t="s">
        <v>14104</v>
      </c>
    </row>
    <row r="136" spans="1:5">
      <c r="A136" s="48" t="s">
        <v>1423</v>
      </c>
      <c r="B136" s="48" t="s">
        <v>1423</v>
      </c>
      <c r="C136" s="48" t="s">
        <v>13231</v>
      </c>
      <c r="D136" s="48" t="s">
        <v>13231</v>
      </c>
      <c r="E136" t="s">
        <v>13795</v>
      </c>
    </row>
    <row r="137" spans="1:5">
      <c r="A137" s="48" t="s">
        <v>1425</v>
      </c>
      <c r="B137" s="48" t="s">
        <v>1425</v>
      </c>
      <c r="C137" s="48" t="s">
        <v>1427</v>
      </c>
      <c r="D137" s="48" t="s">
        <v>14684</v>
      </c>
      <c r="E137" t="s">
        <v>13795</v>
      </c>
    </row>
    <row r="138" spans="1:5">
      <c r="A138" s="48" t="s">
        <v>1431</v>
      </c>
      <c r="B138" s="48" t="s">
        <v>1431</v>
      </c>
      <c r="C138" s="48" t="s">
        <v>1433</v>
      </c>
      <c r="D138" s="48" t="s">
        <v>14686</v>
      </c>
      <c r="E138" t="s">
        <v>13842</v>
      </c>
    </row>
    <row r="139" spans="1:5">
      <c r="A139" s="48" t="s">
        <v>1434</v>
      </c>
      <c r="B139" s="48" t="s">
        <v>1434</v>
      </c>
      <c r="C139" s="48" t="s">
        <v>9</v>
      </c>
      <c r="D139" s="48" t="s">
        <v>1434</v>
      </c>
      <c r="E139" t="s">
        <v>13842</v>
      </c>
    </row>
    <row r="140" spans="1:5">
      <c r="A140" s="48" t="s">
        <v>1436</v>
      </c>
      <c r="B140" s="48" t="s">
        <v>1436</v>
      </c>
      <c r="C140" s="48" t="s">
        <v>1438</v>
      </c>
      <c r="D140" s="48" t="s">
        <v>14689</v>
      </c>
      <c r="E140" t="s">
        <v>13842</v>
      </c>
    </row>
    <row r="141" spans="1:5">
      <c r="A141" s="48" t="s">
        <v>1439</v>
      </c>
      <c r="B141" s="48" t="s">
        <v>1439</v>
      </c>
      <c r="C141" s="48" t="s">
        <v>1441</v>
      </c>
      <c r="D141" s="48" t="s">
        <v>14691</v>
      </c>
      <c r="E141" t="s">
        <v>13842</v>
      </c>
    </row>
    <row r="142" spans="1:5">
      <c r="A142" s="48" t="s">
        <v>1442</v>
      </c>
      <c r="B142" s="48" t="s">
        <v>1442</v>
      </c>
      <c r="C142" s="48" t="s">
        <v>1444</v>
      </c>
      <c r="D142" s="48" t="s">
        <v>14693</v>
      </c>
      <c r="E142" t="s">
        <v>13842</v>
      </c>
    </row>
    <row r="143" spans="1:5">
      <c r="A143" s="48" t="s">
        <v>1445</v>
      </c>
      <c r="B143" s="48" t="s">
        <v>1445</v>
      </c>
      <c r="C143" s="48" t="s">
        <v>9</v>
      </c>
      <c r="D143" s="48" t="s">
        <v>1445</v>
      </c>
      <c r="E143" t="s">
        <v>13842</v>
      </c>
    </row>
    <row r="144" spans="1:5">
      <c r="A144" s="48" t="s">
        <v>1446</v>
      </c>
      <c r="B144" s="48" t="s">
        <v>1446</v>
      </c>
      <c r="C144" s="48" t="s">
        <v>9</v>
      </c>
      <c r="D144" s="48" t="s">
        <v>1446</v>
      </c>
      <c r="E144" t="s">
        <v>13917</v>
      </c>
    </row>
    <row r="145" spans="1:5">
      <c r="A145" s="48" t="s">
        <v>1448</v>
      </c>
      <c r="B145" s="48" t="s">
        <v>1448</v>
      </c>
      <c r="C145" s="48" t="s">
        <v>9</v>
      </c>
      <c r="D145" s="48" t="s">
        <v>1448</v>
      </c>
      <c r="E145" t="s">
        <v>13842</v>
      </c>
    </row>
    <row r="146" spans="1:5">
      <c r="A146" s="48" t="s">
        <v>1450</v>
      </c>
      <c r="B146" s="48" t="s">
        <v>1450</v>
      </c>
      <c r="C146" s="48" t="s">
        <v>1452</v>
      </c>
      <c r="D146" s="48" t="s">
        <v>14698</v>
      </c>
      <c r="E146" t="s">
        <v>13842</v>
      </c>
    </row>
    <row r="147" spans="1:5">
      <c r="A147" s="48" t="s">
        <v>1453</v>
      </c>
      <c r="B147" s="48" t="s">
        <v>1453</v>
      </c>
      <c r="C147" s="48" t="s">
        <v>9</v>
      </c>
      <c r="D147" s="48" t="s">
        <v>1453</v>
      </c>
      <c r="E147" t="s">
        <v>13842</v>
      </c>
    </row>
    <row r="148" spans="1:5">
      <c r="A148" s="48" t="s">
        <v>1458</v>
      </c>
      <c r="B148" s="48" t="s">
        <v>1458</v>
      </c>
      <c r="C148" s="48" t="s">
        <v>1460</v>
      </c>
      <c r="D148" s="48" t="s">
        <v>14701</v>
      </c>
      <c r="E148" t="s">
        <v>13842</v>
      </c>
    </row>
    <row r="149" spans="1:5">
      <c r="A149" s="48" t="s">
        <v>1461</v>
      </c>
      <c r="B149" s="48" t="s">
        <v>1461</v>
      </c>
      <c r="C149" s="48" t="s">
        <v>9</v>
      </c>
      <c r="D149" s="48" t="s">
        <v>1461</v>
      </c>
      <c r="E149" t="s">
        <v>13795</v>
      </c>
    </row>
    <row r="150" spans="1:5">
      <c r="A150" s="48" t="s">
        <v>1466</v>
      </c>
      <c r="B150" s="48" t="s">
        <v>1466</v>
      </c>
      <c r="C150" s="48" t="s">
        <v>9</v>
      </c>
      <c r="D150" s="48" t="s">
        <v>1466</v>
      </c>
      <c r="E150" t="s">
        <v>13842</v>
      </c>
    </row>
    <row r="151" spans="1:5">
      <c r="A151" s="48" t="s">
        <v>1471</v>
      </c>
      <c r="B151" s="48" t="s">
        <v>1471</v>
      </c>
      <c r="C151" s="48" t="s">
        <v>9</v>
      </c>
      <c r="D151" s="48" t="s">
        <v>1471</v>
      </c>
      <c r="E151" t="s">
        <v>13842</v>
      </c>
    </row>
    <row r="152" spans="1:5">
      <c r="A152" s="48" t="s">
        <v>1476</v>
      </c>
      <c r="B152" s="48" t="s">
        <v>1476</v>
      </c>
      <c r="C152" s="48" t="s">
        <v>9</v>
      </c>
      <c r="D152" s="48" t="s">
        <v>1476</v>
      </c>
      <c r="E152" t="s">
        <v>13842</v>
      </c>
    </row>
    <row r="153" spans="1:5">
      <c r="A153" s="48" t="s">
        <v>1477</v>
      </c>
      <c r="B153" s="48" t="s">
        <v>1477</v>
      </c>
      <c r="C153" s="48" t="s">
        <v>9</v>
      </c>
      <c r="D153" s="48" t="s">
        <v>1477</v>
      </c>
      <c r="E153" t="s">
        <v>13795</v>
      </c>
    </row>
    <row r="154" spans="1:5">
      <c r="A154" s="48" t="s">
        <v>1478</v>
      </c>
      <c r="B154" s="48" t="s">
        <v>1478</v>
      </c>
      <c r="C154" s="48" t="s">
        <v>9</v>
      </c>
      <c r="D154" s="48" t="s">
        <v>1478</v>
      </c>
      <c r="E154" t="s">
        <v>13795</v>
      </c>
    </row>
    <row r="155" spans="1:5">
      <c r="A155" s="48" t="s">
        <v>1213</v>
      </c>
      <c r="B155" s="48" t="s">
        <v>1213</v>
      </c>
      <c r="C155" s="48" t="s">
        <v>9</v>
      </c>
      <c r="D155" s="48" t="s">
        <v>1213</v>
      </c>
      <c r="E155" t="s">
        <v>13938</v>
      </c>
    </row>
    <row r="156" spans="1:5">
      <c r="A156" s="48" t="s">
        <v>1480</v>
      </c>
      <c r="B156" s="48" t="s">
        <v>1480</v>
      </c>
      <c r="C156" s="48" t="s">
        <v>9</v>
      </c>
      <c r="D156" s="48" t="s">
        <v>1480</v>
      </c>
      <c r="E156" t="s">
        <v>13842</v>
      </c>
    </row>
    <row r="157" spans="1:5">
      <c r="A157" s="48" t="s">
        <v>1482</v>
      </c>
      <c r="B157" s="48" t="s">
        <v>1482</v>
      </c>
      <c r="C157" s="48" t="s">
        <v>9</v>
      </c>
      <c r="D157" s="48" t="s">
        <v>1482</v>
      </c>
      <c r="E157" t="s">
        <v>13842</v>
      </c>
    </row>
    <row r="158" spans="1:5">
      <c r="A158" s="48" t="s">
        <v>1294</v>
      </c>
      <c r="B158" s="48" t="s">
        <v>1294</v>
      </c>
      <c r="C158" s="48" t="s">
        <v>9</v>
      </c>
      <c r="D158" s="48" t="s">
        <v>1294</v>
      </c>
      <c r="E158" t="s">
        <v>13842</v>
      </c>
    </row>
    <row r="159" spans="1:5">
      <c r="A159" s="48" t="s">
        <v>1301</v>
      </c>
      <c r="B159" s="48" t="s">
        <v>1301</v>
      </c>
      <c r="C159" s="48" t="s">
        <v>1303</v>
      </c>
      <c r="D159" s="48" t="s">
        <v>1303</v>
      </c>
      <c r="E159" t="s">
        <v>14090</v>
      </c>
    </row>
    <row r="160" spans="1:5">
      <c r="A160" s="48" t="s">
        <v>1488</v>
      </c>
      <c r="B160" s="48" t="s">
        <v>1488</v>
      </c>
      <c r="C160" s="48" t="s">
        <v>1490</v>
      </c>
      <c r="D160" s="48" t="s">
        <v>14714</v>
      </c>
      <c r="E160" t="s">
        <v>13842</v>
      </c>
    </row>
    <row r="161" spans="1:5">
      <c r="A161" s="48" t="s">
        <v>1491</v>
      </c>
      <c r="B161" s="48" t="s">
        <v>1491</v>
      </c>
      <c r="C161" s="48" t="s">
        <v>9</v>
      </c>
      <c r="D161" s="48" t="s">
        <v>1491</v>
      </c>
      <c r="E161" t="s">
        <v>14004</v>
      </c>
    </row>
    <row r="162" spans="1:5">
      <c r="A162" s="48" t="s">
        <v>1493</v>
      </c>
      <c r="B162" s="48" t="s">
        <v>1493</v>
      </c>
      <c r="C162" s="48" t="s">
        <v>9</v>
      </c>
      <c r="D162" s="48" t="s">
        <v>1493</v>
      </c>
      <c r="E162" t="s">
        <v>14004</v>
      </c>
    </row>
    <row r="163" spans="1:5">
      <c r="A163" s="48" t="s">
        <v>1500</v>
      </c>
      <c r="B163" s="48" t="s">
        <v>1500</v>
      </c>
      <c r="C163" s="48" t="s">
        <v>1502</v>
      </c>
      <c r="D163" s="48" t="s">
        <v>14718</v>
      </c>
      <c r="E163" t="s">
        <v>13842</v>
      </c>
    </row>
    <row r="164" spans="1:5">
      <c r="A164" s="48" t="s">
        <v>1503</v>
      </c>
      <c r="B164" s="48" t="s">
        <v>1503</v>
      </c>
      <c r="C164" s="48" t="s">
        <v>9</v>
      </c>
      <c r="D164" s="48" t="s">
        <v>1503</v>
      </c>
      <c r="E164" t="s">
        <v>13798</v>
      </c>
    </row>
    <row r="165" spans="1:5">
      <c r="A165" s="48" t="s">
        <v>1505</v>
      </c>
      <c r="B165" s="48" t="s">
        <v>1505</v>
      </c>
      <c r="C165" s="48" t="s">
        <v>1507</v>
      </c>
      <c r="D165" s="48" t="s">
        <v>14721</v>
      </c>
      <c r="E165" t="s">
        <v>13842</v>
      </c>
    </row>
    <row r="166" spans="1:5">
      <c r="A166" s="48" t="s">
        <v>1508</v>
      </c>
      <c r="B166" s="48" t="s">
        <v>1508</v>
      </c>
      <c r="C166" s="48" t="s">
        <v>9</v>
      </c>
      <c r="D166" s="48" t="s">
        <v>1508</v>
      </c>
      <c r="E166" t="s">
        <v>13842</v>
      </c>
    </row>
    <row r="167" spans="1:5">
      <c r="A167" s="48" t="s">
        <v>1513</v>
      </c>
      <c r="B167" s="48" t="s">
        <v>1513</v>
      </c>
      <c r="C167" s="48" t="s">
        <v>9</v>
      </c>
      <c r="D167" s="48" t="s">
        <v>1513</v>
      </c>
      <c r="E167" t="s">
        <v>13842</v>
      </c>
    </row>
    <row r="168" spans="1:5">
      <c r="A168" s="48" t="s">
        <v>1515</v>
      </c>
      <c r="B168" s="48" t="s">
        <v>1515</v>
      </c>
      <c r="C168" s="48" t="s">
        <v>9</v>
      </c>
      <c r="D168" s="48" t="s">
        <v>1515</v>
      </c>
      <c r="E168" t="s">
        <v>13795</v>
      </c>
    </row>
    <row r="169" spans="1:5">
      <c r="A169" s="48" t="s">
        <v>1517</v>
      </c>
      <c r="B169" s="48" t="s">
        <v>1517</v>
      </c>
      <c r="C169" s="48" t="s">
        <v>9</v>
      </c>
      <c r="D169" s="48" t="s">
        <v>1517</v>
      </c>
      <c r="E169" t="s">
        <v>13917</v>
      </c>
    </row>
    <row r="170" spans="1:5">
      <c r="A170" s="48" t="s">
        <v>1522</v>
      </c>
      <c r="B170" s="48" t="s">
        <v>1522</v>
      </c>
      <c r="C170" s="48" t="s">
        <v>9</v>
      </c>
      <c r="D170" s="48" t="s">
        <v>1522</v>
      </c>
      <c r="E170" t="s">
        <v>13842</v>
      </c>
    </row>
    <row r="171" spans="1:5">
      <c r="A171" s="48" t="s">
        <v>14728</v>
      </c>
      <c r="B171" s="48" t="s">
        <v>14728</v>
      </c>
      <c r="C171" s="48" t="s">
        <v>9</v>
      </c>
      <c r="D171" s="48" t="s">
        <v>14728</v>
      </c>
      <c r="E171" t="s">
        <v>14090</v>
      </c>
    </row>
    <row r="172" spans="1:5">
      <c r="A172" s="48" t="s">
        <v>1524</v>
      </c>
      <c r="B172" s="48" t="s">
        <v>1524</v>
      </c>
      <c r="C172" s="48" t="s">
        <v>9</v>
      </c>
      <c r="D172" s="48" t="s">
        <v>1524</v>
      </c>
      <c r="E172" t="s">
        <v>13842</v>
      </c>
    </row>
    <row r="173" spans="1:5">
      <c r="A173" s="48" t="s">
        <v>1526</v>
      </c>
      <c r="B173" s="48" t="s">
        <v>1526</v>
      </c>
      <c r="C173" s="48" t="s">
        <v>9</v>
      </c>
      <c r="D173" s="48" t="s">
        <v>1526</v>
      </c>
      <c r="E173" t="s">
        <v>14090</v>
      </c>
    </row>
    <row r="174" spans="1:5">
      <c r="A174" s="48" t="s">
        <v>1528</v>
      </c>
      <c r="B174" s="48" t="s">
        <v>1528</v>
      </c>
      <c r="C174" s="48" t="s">
        <v>9</v>
      </c>
      <c r="D174" s="48" t="s">
        <v>1528</v>
      </c>
      <c r="E174" t="s">
        <v>14090</v>
      </c>
    </row>
    <row r="175" spans="1:5">
      <c r="A175" s="48" t="s">
        <v>1530</v>
      </c>
      <c r="B175" s="48" t="s">
        <v>1530</v>
      </c>
      <c r="C175" s="48" t="s">
        <v>1531</v>
      </c>
      <c r="D175" s="48" t="s">
        <v>1531</v>
      </c>
      <c r="E175" t="s">
        <v>14090</v>
      </c>
    </row>
    <row r="176" spans="1:5">
      <c r="A176" s="48" t="s">
        <v>1532</v>
      </c>
      <c r="B176" s="48" t="s">
        <v>1532</v>
      </c>
      <c r="C176" s="48" t="s">
        <v>9</v>
      </c>
      <c r="D176" s="48" t="s">
        <v>1532</v>
      </c>
      <c r="E176" t="s">
        <v>13842</v>
      </c>
    </row>
    <row r="177" spans="1:5">
      <c r="A177" s="48" t="s">
        <v>1534</v>
      </c>
      <c r="B177" s="48" t="s">
        <v>1534</v>
      </c>
      <c r="C177" s="48" t="s">
        <v>9</v>
      </c>
      <c r="D177" s="48" t="s">
        <v>1534</v>
      </c>
      <c r="E177" t="s">
        <v>13795</v>
      </c>
    </row>
    <row r="178" spans="1:5">
      <c r="A178" s="48" t="s">
        <v>1536</v>
      </c>
      <c r="B178" s="48" t="s">
        <v>1536</v>
      </c>
      <c r="C178" s="48" t="s">
        <v>9</v>
      </c>
      <c r="D178" s="48" t="s">
        <v>1536</v>
      </c>
      <c r="E178" t="s">
        <v>13795</v>
      </c>
    </row>
    <row r="179" spans="1:5">
      <c r="A179" s="48" t="s">
        <v>1538</v>
      </c>
      <c r="B179" s="48" t="s">
        <v>1538</v>
      </c>
      <c r="C179" s="48" t="s">
        <v>9</v>
      </c>
      <c r="D179" s="48" t="s">
        <v>1538</v>
      </c>
      <c r="E179" t="s">
        <v>14090</v>
      </c>
    </row>
    <row r="180" spans="1:5">
      <c r="A180" s="48" t="s">
        <v>1310</v>
      </c>
      <c r="B180" s="48" t="s">
        <v>1310</v>
      </c>
      <c r="C180" s="48" t="s">
        <v>9</v>
      </c>
      <c r="D180" s="48" t="s">
        <v>1310</v>
      </c>
      <c r="E180" t="s">
        <v>14090</v>
      </c>
    </row>
    <row r="181" spans="1:5">
      <c r="A181" s="48" t="s">
        <v>1393</v>
      </c>
      <c r="B181" s="48" t="s">
        <v>1393</v>
      </c>
      <c r="C181" s="48" t="s">
        <v>1395</v>
      </c>
      <c r="D181" s="48" t="s">
        <v>14775</v>
      </c>
      <c r="E181" t="s">
        <v>13795</v>
      </c>
    </row>
    <row r="182" spans="1:5">
      <c r="A182" s="48" t="s">
        <v>1091</v>
      </c>
      <c r="B182" s="48" t="s">
        <v>1091</v>
      </c>
      <c r="C182" s="48" t="s">
        <v>9</v>
      </c>
      <c r="D182" s="48" t="s">
        <v>1091</v>
      </c>
      <c r="E182" t="s">
        <v>13842</v>
      </c>
    </row>
    <row r="183" spans="1:5">
      <c r="A183" s="48" t="s">
        <v>1354</v>
      </c>
      <c r="B183" s="48" t="s">
        <v>1354</v>
      </c>
      <c r="C183" s="48" t="s">
        <v>9</v>
      </c>
      <c r="D183" s="48" t="s">
        <v>1354</v>
      </c>
      <c r="E183" t="s">
        <v>13842</v>
      </c>
    </row>
    <row r="184" spans="1:5">
      <c r="A184" s="48" t="s">
        <v>1176</v>
      </c>
      <c r="B184" s="48" t="s">
        <v>1176</v>
      </c>
      <c r="C184" s="48" t="s">
        <v>13220</v>
      </c>
      <c r="D184" s="48" t="s">
        <v>14776</v>
      </c>
      <c r="E184" t="s">
        <v>13842</v>
      </c>
    </row>
    <row r="185" spans="1:5">
      <c r="A185" s="48" t="s">
        <v>1059</v>
      </c>
      <c r="B185" s="48" t="s">
        <v>1059</v>
      </c>
      <c r="C185" s="48" t="s">
        <v>13210</v>
      </c>
      <c r="D185" s="48" t="s">
        <v>14777</v>
      </c>
      <c r="E185" t="s">
        <v>13842</v>
      </c>
    </row>
    <row r="186" spans="1:5">
      <c r="A186" s="48" t="s">
        <v>1207</v>
      </c>
      <c r="B186" s="48" t="s">
        <v>1207</v>
      </c>
      <c r="C186" s="48" t="s">
        <v>13223</v>
      </c>
      <c r="D186" s="48" t="s">
        <v>14778</v>
      </c>
      <c r="E186" t="s">
        <v>14090</v>
      </c>
    </row>
    <row r="187" spans="1:5">
      <c r="A187" s="48" t="s">
        <v>1101</v>
      </c>
      <c r="B187" s="48" t="s">
        <v>1101</v>
      </c>
      <c r="C187" s="48" t="s">
        <v>1103</v>
      </c>
      <c r="D187" s="48" t="s">
        <v>14779</v>
      </c>
      <c r="E187" t="s">
        <v>14090</v>
      </c>
    </row>
    <row r="188" spans="1:5">
      <c r="A188" s="48" t="s">
        <v>1339</v>
      </c>
      <c r="B188" s="48" t="s">
        <v>1339</v>
      </c>
      <c r="C188" s="48" t="s">
        <v>1341</v>
      </c>
      <c r="D188" s="48" t="s">
        <v>14780</v>
      </c>
      <c r="E188" t="s">
        <v>14527</v>
      </c>
    </row>
    <row r="189" spans="1:5">
      <c r="A189" s="48" t="s">
        <v>1468</v>
      </c>
      <c r="B189" s="48" t="s">
        <v>1468</v>
      </c>
      <c r="C189" s="48" t="s">
        <v>13233</v>
      </c>
      <c r="D189" s="48" t="s">
        <v>14781</v>
      </c>
      <c r="E189" t="s">
        <v>13842</v>
      </c>
    </row>
    <row r="190" spans="1:5">
      <c r="A190" s="48" t="s">
        <v>1096</v>
      </c>
      <c r="B190" s="48" t="s">
        <v>1096</v>
      </c>
      <c r="C190" s="48" t="s">
        <v>1098</v>
      </c>
      <c r="D190" s="48" t="s">
        <v>14782</v>
      </c>
      <c r="E190" t="s">
        <v>14077</v>
      </c>
    </row>
    <row r="191" spans="1:5">
      <c r="A191" s="48" t="s">
        <v>980</v>
      </c>
      <c r="B191" s="48" t="s">
        <v>980</v>
      </c>
      <c r="C191" s="48" t="s">
        <v>982</v>
      </c>
      <c r="D191" s="48" t="s">
        <v>14783</v>
      </c>
      <c r="E191" t="s">
        <v>14064</v>
      </c>
    </row>
    <row r="192" spans="1:5">
      <c r="A192" s="48" t="s">
        <v>1020</v>
      </c>
      <c r="B192" s="48" t="s">
        <v>1020</v>
      </c>
      <c r="C192" s="48" t="s">
        <v>1022</v>
      </c>
      <c r="D192" s="48" t="s">
        <v>1022</v>
      </c>
      <c r="E192" t="s">
        <v>14090</v>
      </c>
    </row>
    <row r="193" spans="1:5">
      <c r="A193" s="48" t="s">
        <v>1540</v>
      </c>
      <c r="B193" s="48" t="s">
        <v>1540</v>
      </c>
      <c r="C193" s="48" t="s">
        <v>1542</v>
      </c>
      <c r="D193" s="48" t="s">
        <v>14784</v>
      </c>
      <c r="E193" t="s">
        <v>14090</v>
      </c>
    </row>
    <row r="194" spans="1:5">
      <c r="A194" s="48" t="s">
        <v>14755</v>
      </c>
      <c r="B194" s="48" t="s">
        <v>14755</v>
      </c>
      <c r="C194" s="48" t="s">
        <v>13961</v>
      </c>
      <c r="D194" s="48" t="s">
        <v>13961</v>
      </c>
      <c r="E194" t="s">
        <v>13842</v>
      </c>
    </row>
    <row r="195" spans="1:5">
      <c r="A195" s="48" t="s">
        <v>1133</v>
      </c>
      <c r="B195" s="48" t="s">
        <v>1133</v>
      </c>
      <c r="C195" s="48" t="s">
        <v>1135</v>
      </c>
      <c r="D195" s="48" t="s">
        <v>14128</v>
      </c>
      <c r="E195" t="s">
        <v>13842</v>
      </c>
    </row>
    <row r="196" spans="1:5">
      <c r="A196" s="48" t="s">
        <v>1497</v>
      </c>
      <c r="B196" s="48" t="s">
        <v>1497</v>
      </c>
      <c r="C196" s="48" t="s">
        <v>1499</v>
      </c>
      <c r="D196" s="48" t="s">
        <v>14785</v>
      </c>
      <c r="E196" t="s">
        <v>13842</v>
      </c>
    </row>
    <row r="197" spans="1:5">
      <c r="A197" s="48" t="s">
        <v>1193</v>
      </c>
      <c r="B197" s="48" t="s">
        <v>1193</v>
      </c>
      <c r="C197" s="48" t="s">
        <v>1195</v>
      </c>
      <c r="D197" s="48" t="s">
        <v>13956</v>
      </c>
      <c r="E197" t="s">
        <v>13842</v>
      </c>
    </row>
    <row r="198" spans="1:5">
      <c r="A198" s="48" t="s">
        <v>1258</v>
      </c>
      <c r="B198" s="48" t="s">
        <v>1258</v>
      </c>
      <c r="C198" s="48" t="s">
        <v>1260</v>
      </c>
      <c r="D198" s="48" t="s">
        <v>14786</v>
      </c>
      <c r="E198" t="s">
        <v>13842</v>
      </c>
    </row>
    <row r="199" spans="1:5">
      <c r="A199" s="48" t="s">
        <v>1244</v>
      </c>
      <c r="B199" s="48" t="s">
        <v>1244</v>
      </c>
      <c r="C199" s="48" t="s">
        <v>1246</v>
      </c>
      <c r="D199" s="48" t="s">
        <v>1245</v>
      </c>
      <c r="E199" t="s">
        <v>13842</v>
      </c>
    </row>
    <row r="200" spans="1:5">
      <c r="A200" s="48" t="s">
        <v>1274</v>
      </c>
      <c r="B200" s="48" t="s">
        <v>1274</v>
      </c>
      <c r="C200" s="48" t="s">
        <v>1276</v>
      </c>
      <c r="D200" s="48" t="s">
        <v>1275</v>
      </c>
      <c r="E200" t="s">
        <v>13842</v>
      </c>
    </row>
    <row r="201" spans="1:5">
      <c r="A201" s="48" t="s">
        <v>1247</v>
      </c>
      <c r="B201" s="48" t="s">
        <v>1247</v>
      </c>
      <c r="C201" s="48" t="s">
        <v>1249</v>
      </c>
      <c r="D201" s="48" t="s">
        <v>14787</v>
      </c>
      <c r="E201" t="s">
        <v>13842</v>
      </c>
    </row>
    <row r="202" spans="1:5">
      <c r="A202" s="48" t="s">
        <v>1473</v>
      </c>
      <c r="B202" s="48" t="s">
        <v>1473</v>
      </c>
      <c r="C202" s="48" t="s">
        <v>1475</v>
      </c>
      <c r="D202" s="48" t="s">
        <v>14788</v>
      </c>
      <c r="E202" t="s">
        <v>13795</v>
      </c>
    </row>
    <row r="203" spans="1:5">
      <c r="A203" s="48" t="s">
        <v>1367</v>
      </c>
      <c r="B203" s="48" t="s">
        <v>1367</v>
      </c>
      <c r="C203" s="48" t="s">
        <v>1369</v>
      </c>
      <c r="D203" s="48" t="s">
        <v>14789</v>
      </c>
      <c r="E203" t="s">
        <v>13795</v>
      </c>
    </row>
    <row r="204" spans="1:5">
      <c r="A204" s="48" t="s">
        <v>1389</v>
      </c>
      <c r="B204" s="48" t="s">
        <v>1389</v>
      </c>
      <c r="C204" s="48" t="s">
        <v>1391</v>
      </c>
      <c r="D204" s="48" t="s">
        <v>1391</v>
      </c>
      <c r="E204" t="s">
        <v>14052</v>
      </c>
    </row>
    <row r="205" spans="1:5">
      <c r="A205" s="48" t="s">
        <v>1056</v>
      </c>
      <c r="B205" s="48" t="s">
        <v>1056</v>
      </c>
      <c r="C205" s="48" t="s">
        <v>13209</v>
      </c>
      <c r="D205" s="48" t="s">
        <v>14790</v>
      </c>
      <c r="E205" t="s">
        <v>13842</v>
      </c>
    </row>
    <row r="206" spans="1:5">
      <c r="A206" s="48" t="s">
        <v>1519</v>
      </c>
      <c r="B206" s="48" t="s">
        <v>1519</v>
      </c>
      <c r="C206" s="48" t="s">
        <v>1521</v>
      </c>
      <c r="D206" s="48" t="s">
        <v>14176</v>
      </c>
      <c r="E206" t="s">
        <v>13842</v>
      </c>
    </row>
    <row r="207" spans="1:5">
      <c r="A207" s="48" t="s">
        <v>1062</v>
      </c>
      <c r="B207" s="48" t="s">
        <v>1062</v>
      </c>
      <c r="C207" s="48" t="s">
        <v>13211</v>
      </c>
      <c r="D207" s="48"/>
      <c r="E207" t="s">
        <v>13842</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19"/>
  <sheetViews>
    <sheetView topLeftCell="U1" workbookViewId="0">
      <selection activeCell="B2" sqref="B2:AC2"/>
    </sheetView>
  </sheetViews>
  <sheetFormatPr baseColWidth="10" defaultColWidth="8.83203125" defaultRowHeight="14" x14ac:dyDescent="0"/>
  <cols>
    <col min="1" max="1" width="10.5" bestFit="1" customWidth="1"/>
    <col min="2" max="2" width="18.83203125" customWidth="1"/>
    <col min="3" max="3" width="21.6640625" customWidth="1"/>
    <col min="32" max="32" width="30.33203125" customWidth="1"/>
    <col min="33" max="34" width="36" customWidth="1"/>
  </cols>
  <sheetData>
    <row r="1" spans="1:48" ht="15" thickBot="1">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row>
    <row r="2" spans="1:48" ht="27" thickBot="1">
      <c r="A2" s="63"/>
      <c r="B2" s="60" t="s">
        <v>15340</v>
      </c>
      <c r="C2" s="60" t="s">
        <v>15341</v>
      </c>
      <c r="D2" s="60" t="s">
        <v>15342</v>
      </c>
      <c r="E2" s="60" t="s">
        <v>15343</v>
      </c>
      <c r="F2" s="60" t="s">
        <v>15344</v>
      </c>
      <c r="G2" s="60" t="s">
        <v>15345</v>
      </c>
      <c r="H2" s="60" t="s">
        <v>15346</v>
      </c>
      <c r="I2" s="60" t="s">
        <v>15347</v>
      </c>
      <c r="J2" s="60" t="s">
        <v>15348</v>
      </c>
      <c r="K2" s="60" t="s">
        <v>15349</v>
      </c>
      <c r="L2" s="60" t="s">
        <v>15350</v>
      </c>
      <c r="M2" s="60" t="s">
        <v>15351</v>
      </c>
      <c r="N2" s="60" t="s">
        <v>15352</v>
      </c>
      <c r="O2" s="60" t="s">
        <v>15353</v>
      </c>
      <c r="P2" s="60" t="s">
        <v>15354</v>
      </c>
      <c r="Q2" s="60" t="s">
        <v>15355</v>
      </c>
      <c r="R2" s="60" t="s">
        <v>15356</v>
      </c>
      <c r="S2" s="60" t="s">
        <v>15357</v>
      </c>
      <c r="T2" s="60" t="s">
        <v>15358</v>
      </c>
      <c r="U2" s="60" t="s">
        <v>15359</v>
      </c>
      <c r="V2" s="60" t="s">
        <v>15360</v>
      </c>
      <c r="W2" s="60" t="s">
        <v>15361</v>
      </c>
      <c r="X2" s="60" t="s">
        <v>15362</v>
      </c>
      <c r="Y2" s="60" t="s">
        <v>15363</v>
      </c>
      <c r="Z2" s="60" t="s">
        <v>15364</v>
      </c>
      <c r="AA2" s="60" t="s">
        <v>15365</v>
      </c>
      <c r="AB2" s="60" t="s">
        <v>15366</v>
      </c>
      <c r="AC2" s="60" t="s">
        <v>15367</v>
      </c>
      <c r="AF2" t="s">
        <v>13237</v>
      </c>
      <c r="AG2" t="s">
        <v>16593</v>
      </c>
      <c r="AH2" t="s">
        <v>16595</v>
      </c>
      <c r="AI2" s="62" t="s">
        <v>12</v>
      </c>
      <c r="AJ2" s="62" t="s">
        <v>13</v>
      </c>
      <c r="AK2" s="62" t="s">
        <v>6</v>
      </c>
      <c r="AL2" s="62" t="s">
        <v>7</v>
      </c>
      <c r="AM2" s="62" t="s">
        <v>8</v>
      </c>
      <c r="AN2" s="62" t="s">
        <v>14</v>
      </c>
      <c r="AO2" s="62" t="s">
        <v>15</v>
      </c>
      <c r="AP2" s="62" t="s">
        <v>16</v>
      </c>
      <c r="AQ2" s="62" t="s">
        <v>17</v>
      </c>
      <c r="AR2" s="62" t="s">
        <v>18</v>
      </c>
      <c r="AS2" s="62" t="s">
        <v>19</v>
      </c>
      <c r="AT2" s="62" t="s">
        <v>20</v>
      </c>
      <c r="AU2" s="62" t="s">
        <v>21</v>
      </c>
      <c r="AV2" s="62" t="s">
        <v>10</v>
      </c>
    </row>
    <row r="3" spans="1:48" ht="15.75" customHeight="1" thickBot="1">
      <c r="A3" s="63" t="s">
        <v>14916</v>
      </c>
      <c r="B3" s="60">
        <v>12.2</v>
      </c>
      <c r="C3" s="60">
        <v>46.7</v>
      </c>
      <c r="D3" s="60">
        <v>22.15</v>
      </c>
      <c r="E3" s="60">
        <v>14.8</v>
      </c>
      <c r="F3" s="60">
        <v>16.2</v>
      </c>
      <c r="G3" s="60">
        <v>14.3</v>
      </c>
      <c r="H3" s="60">
        <v>31.8</v>
      </c>
      <c r="I3" s="60">
        <v>28.7</v>
      </c>
      <c r="J3" s="60">
        <v>39.799999999999997</v>
      </c>
      <c r="K3" s="60">
        <v>11.75</v>
      </c>
      <c r="L3" s="60">
        <v>14.5</v>
      </c>
      <c r="M3" s="60">
        <v>4</v>
      </c>
      <c r="N3" s="60">
        <v>31.4</v>
      </c>
      <c r="O3" s="60">
        <v>10.1</v>
      </c>
      <c r="P3" s="60">
        <v>12.9</v>
      </c>
      <c r="Q3" s="60">
        <v>22.7</v>
      </c>
      <c r="R3" s="60">
        <v>65.7</v>
      </c>
      <c r="S3" s="60">
        <v>12.025</v>
      </c>
      <c r="T3" s="60">
        <v>15.5</v>
      </c>
      <c r="U3" s="60">
        <v>28.3</v>
      </c>
      <c r="V3" s="60">
        <v>60.5</v>
      </c>
      <c r="W3" s="60">
        <v>27.9</v>
      </c>
      <c r="X3" s="60">
        <v>59.4</v>
      </c>
      <c r="Y3" s="60">
        <v>60.6</v>
      </c>
      <c r="Z3" s="60">
        <v>61.625</v>
      </c>
      <c r="AA3" s="60">
        <v>94.575000000000003</v>
      </c>
      <c r="AB3" s="60">
        <v>16.7</v>
      </c>
      <c r="AC3" s="60" t="s">
        <v>15368</v>
      </c>
      <c r="AF3" t="s">
        <v>527</v>
      </c>
      <c r="AG3" t="s">
        <v>15025</v>
      </c>
      <c r="AH3">
        <f>VLOOKUP(AG3,$A:$AC,28,FALSE)</f>
        <v>35.200000000000003</v>
      </c>
      <c r="AI3">
        <f>VLOOKUP(AG3,$A:$AC,2,FALSE)</f>
        <v>1.9</v>
      </c>
      <c r="AJ3">
        <f>VLOOKUP($AG3,$A:$AC,3,FALSE)</f>
        <v>2.7</v>
      </c>
      <c r="AK3">
        <f>VLOOKUP($AG3,$A:$AC,7,FALSE)</f>
        <v>1.8</v>
      </c>
      <c r="AL3">
        <f>VLOOKUP($AG3,$A:$AC,8,FALSE)</f>
        <v>691.7</v>
      </c>
      <c r="AM3">
        <f>VLOOKUP($AG3,$A:$AC,10,FALSE)</f>
        <v>57.9</v>
      </c>
      <c r="AN3">
        <f>VLOOKUP($AG3,$A:$AC,9,FALSE)</f>
        <v>8.6</v>
      </c>
      <c r="AO3">
        <f>VLOOKUP($AG3,$A:$AC,13,FALSE)</f>
        <v>1.3</v>
      </c>
      <c r="AP3">
        <f>VLOOKUP($AG3,$A:$AC,14,FALSE)</f>
        <v>1.8</v>
      </c>
      <c r="AQ3">
        <f>VLOOKUP($AG3,$A:$AC,15,FALSE)</f>
        <v>2.7</v>
      </c>
      <c r="AR3">
        <f>VLOOKUP($AG3,$A:$AC,22,FALSE)</f>
        <v>47.6</v>
      </c>
      <c r="AS3">
        <f>VLOOKUP($AG3,$A:$AC,24,FALSE)</f>
        <v>2.6</v>
      </c>
      <c r="AT3" t="s">
        <v>16594</v>
      </c>
      <c r="AU3">
        <f>VLOOKUP($AG3,$A:$AC,18,FALSE)</f>
        <v>3.8</v>
      </c>
      <c r="AV3">
        <f>VLOOKUP($AG3,$A:$AC,6,FALSE)</f>
        <v>5.3</v>
      </c>
    </row>
    <row r="4" spans="1:48" ht="15.75" customHeight="1" thickBot="1">
      <c r="A4" s="63" t="s">
        <v>15097</v>
      </c>
      <c r="B4" s="60">
        <v>2.4</v>
      </c>
      <c r="C4" s="60">
        <v>3.7</v>
      </c>
      <c r="D4" s="60">
        <v>2.7250000000000001</v>
      </c>
      <c r="E4" s="60">
        <v>5.4</v>
      </c>
      <c r="F4" s="60">
        <v>10.199999999999999</v>
      </c>
      <c r="G4" s="60">
        <v>4.5</v>
      </c>
      <c r="H4" s="60">
        <v>6</v>
      </c>
      <c r="I4" s="60">
        <v>4.8</v>
      </c>
      <c r="J4" s="60">
        <v>3.6</v>
      </c>
      <c r="K4" s="60">
        <v>2.5</v>
      </c>
      <c r="L4" s="60">
        <v>1.4</v>
      </c>
      <c r="M4" s="60">
        <v>2</v>
      </c>
      <c r="N4" s="60">
        <v>2.9</v>
      </c>
      <c r="O4" s="60">
        <v>11.5</v>
      </c>
      <c r="P4" s="60">
        <v>6.6</v>
      </c>
      <c r="Q4" s="60">
        <v>6.5</v>
      </c>
      <c r="R4" s="60">
        <v>9</v>
      </c>
      <c r="S4" s="60">
        <v>1.85</v>
      </c>
      <c r="T4" s="60">
        <v>8.3000000000000007</v>
      </c>
      <c r="U4" s="60">
        <v>6.5</v>
      </c>
      <c r="V4" s="60">
        <v>3.5</v>
      </c>
      <c r="W4" s="60">
        <v>3.3</v>
      </c>
      <c r="X4" s="60">
        <v>99.8</v>
      </c>
      <c r="Y4" s="60">
        <v>3.2749999999999999</v>
      </c>
      <c r="Z4" s="60">
        <v>7.4749999999999996</v>
      </c>
      <c r="AA4" s="60">
        <v>3.6749999999999998</v>
      </c>
      <c r="AB4" s="60">
        <v>6.1</v>
      </c>
      <c r="AC4" s="60" t="s">
        <v>15369</v>
      </c>
      <c r="AF4" t="s">
        <v>754</v>
      </c>
      <c r="AG4" t="s">
        <v>15035</v>
      </c>
      <c r="AH4" t="e">
        <f t="shared" ref="AH4:AH43" si="0">VLOOKUP(AG4,$A:$AC,28,FALSE)</f>
        <v>#N/A</v>
      </c>
      <c r="AI4" t="e">
        <f t="shared" ref="AI4:AI43" si="1">VLOOKUP(AG4,$A:$AC,2,FALSE)</f>
        <v>#N/A</v>
      </c>
      <c r="AJ4" t="e">
        <f t="shared" ref="AJ4:AJ43" si="2">VLOOKUP($AG4,$A:$AC,3,FALSE)</f>
        <v>#N/A</v>
      </c>
      <c r="AK4" t="e">
        <f t="shared" ref="AK4:AK43" si="3">VLOOKUP($AG4,$A:$AC,7,FALSE)</f>
        <v>#N/A</v>
      </c>
      <c r="AL4" t="e">
        <f t="shared" ref="AL4:AL43" si="4">VLOOKUP($AG4,$A:$AC,8,FALSE)</f>
        <v>#N/A</v>
      </c>
      <c r="AM4" t="e">
        <f t="shared" ref="AM4:AM43" si="5">VLOOKUP($AG4,$A:$AC,10,FALSE)</f>
        <v>#N/A</v>
      </c>
      <c r="AN4" t="e">
        <f t="shared" ref="AN4:AN43" si="6">VLOOKUP($AG4,$A:$AC,9,FALSE)</f>
        <v>#N/A</v>
      </c>
      <c r="AO4" t="e">
        <f t="shared" ref="AO4:AO43" si="7">VLOOKUP($AG4,$A:$AC,13,FALSE)</f>
        <v>#N/A</v>
      </c>
      <c r="AP4" t="e">
        <f t="shared" ref="AP4:AP43" si="8">VLOOKUP($AG4,$A:$AC,14,FALSE)</f>
        <v>#N/A</v>
      </c>
      <c r="AQ4" t="e">
        <f t="shared" ref="AQ4:AQ43" si="9">VLOOKUP($AG4,$A:$AC,15,FALSE)</f>
        <v>#N/A</v>
      </c>
      <c r="AR4" t="e">
        <f t="shared" ref="AR4:AR43" si="10">VLOOKUP($AG4,$A:$AC,22,FALSE)</f>
        <v>#N/A</v>
      </c>
      <c r="AS4" t="e">
        <f t="shared" ref="AS4:AS43" si="11">VLOOKUP($AG4,$A:$AC,24,FALSE)</f>
        <v>#N/A</v>
      </c>
      <c r="AT4" t="s">
        <v>16594</v>
      </c>
      <c r="AU4" t="e">
        <f t="shared" ref="AU4:AU43" si="12">VLOOKUP($AG4,$A:$AC,18,FALSE)</f>
        <v>#N/A</v>
      </c>
      <c r="AV4" t="e">
        <f t="shared" ref="AV4:AV43" si="13">VLOOKUP($AG4,$A:$AC,6,FALSE)</f>
        <v>#N/A</v>
      </c>
    </row>
    <row r="5" spans="1:48" ht="15.75" customHeight="1" thickBot="1">
      <c r="A5" s="63" t="s">
        <v>14882</v>
      </c>
      <c r="B5" s="60">
        <v>3.1</v>
      </c>
      <c r="C5" s="60">
        <v>3</v>
      </c>
      <c r="D5" s="60">
        <v>1.1499999999999999</v>
      </c>
      <c r="E5" s="60">
        <v>2.1</v>
      </c>
      <c r="F5" s="60">
        <v>13.1</v>
      </c>
      <c r="G5" s="60">
        <v>29.6</v>
      </c>
      <c r="H5" s="60">
        <v>4</v>
      </c>
      <c r="I5" s="60">
        <v>6.8</v>
      </c>
      <c r="J5" s="60">
        <v>3.6</v>
      </c>
      <c r="K5" s="60">
        <v>59.625</v>
      </c>
      <c r="L5" s="60">
        <v>11.7</v>
      </c>
      <c r="M5" s="60">
        <v>1.1000000000000001</v>
      </c>
      <c r="N5" s="60">
        <v>5</v>
      </c>
      <c r="O5" s="60">
        <v>8.4</v>
      </c>
      <c r="P5" s="60">
        <v>6.1</v>
      </c>
      <c r="Q5" s="60">
        <v>10.1</v>
      </c>
      <c r="R5" s="60">
        <v>8.6999999999999993</v>
      </c>
      <c r="S5" s="60">
        <v>7.55</v>
      </c>
      <c r="T5" s="60">
        <v>3</v>
      </c>
      <c r="U5" s="60">
        <v>1.9</v>
      </c>
      <c r="V5" s="60">
        <v>1.9</v>
      </c>
      <c r="W5" s="60">
        <v>12.8</v>
      </c>
      <c r="X5" s="60">
        <v>4.7</v>
      </c>
      <c r="Y5" s="60">
        <v>78.45</v>
      </c>
      <c r="Z5" s="60">
        <v>174.47499999999999</v>
      </c>
      <c r="AA5" s="60">
        <v>3.2250000000000001</v>
      </c>
      <c r="AB5" s="60">
        <v>2.2999999999999998</v>
      </c>
      <c r="AC5" s="60" t="s">
        <v>15370</v>
      </c>
      <c r="AF5" t="s">
        <v>449</v>
      </c>
      <c r="AG5" t="s">
        <v>15088</v>
      </c>
      <c r="AH5">
        <f t="shared" si="0"/>
        <v>7.9</v>
      </c>
      <c r="AI5">
        <f t="shared" si="1"/>
        <v>2.2999999999999998</v>
      </c>
      <c r="AJ5">
        <f t="shared" si="2"/>
        <v>4.0999999999999996</v>
      </c>
      <c r="AK5">
        <f t="shared" si="3"/>
        <v>5.9</v>
      </c>
      <c r="AL5">
        <f t="shared" si="4"/>
        <v>7.3</v>
      </c>
      <c r="AM5">
        <f t="shared" si="5"/>
        <v>4.5</v>
      </c>
      <c r="AN5">
        <f t="shared" si="6"/>
        <v>4.8</v>
      </c>
      <c r="AO5">
        <f t="shared" si="7"/>
        <v>5.3</v>
      </c>
      <c r="AP5">
        <f t="shared" si="8"/>
        <v>1.4</v>
      </c>
      <c r="AQ5">
        <f t="shared" si="9"/>
        <v>6.6</v>
      </c>
      <c r="AR5">
        <f t="shared" si="10"/>
        <v>4.9000000000000004</v>
      </c>
      <c r="AS5">
        <f t="shared" si="11"/>
        <v>4.8</v>
      </c>
      <c r="AT5" t="s">
        <v>16594</v>
      </c>
      <c r="AU5">
        <f t="shared" si="12"/>
        <v>9.9</v>
      </c>
      <c r="AV5">
        <f t="shared" si="13"/>
        <v>18.899999999999999</v>
      </c>
    </row>
    <row r="6" spans="1:48" ht="15.75" customHeight="1" thickBot="1">
      <c r="A6" s="63" t="s">
        <v>16299</v>
      </c>
      <c r="B6" s="60">
        <v>102.3</v>
      </c>
      <c r="C6" s="60">
        <v>455.9</v>
      </c>
      <c r="D6" s="60">
        <v>193.02500000000001</v>
      </c>
      <c r="E6" s="60">
        <v>97.3</v>
      </c>
      <c r="F6" s="60">
        <v>175.7</v>
      </c>
      <c r="G6" s="60">
        <v>633.9</v>
      </c>
      <c r="H6" s="60">
        <v>320.5</v>
      </c>
      <c r="I6" s="60">
        <v>524.29999999999995</v>
      </c>
      <c r="J6" s="60">
        <v>402.3</v>
      </c>
      <c r="K6" s="60">
        <v>690.97500000000002</v>
      </c>
      <c r="L6" s="60">
        <v>1385.8</v>
      </c>
      <c r="M6" s="60">
        <v>238.4</v>
      </c>
      <c r="N6" s="60">
        <v>21.1</v>
      </c>
      <c r="O6" s="60">
        <v>124.5</v>
      </c>
      <c r="P6" s="60">
        <v>1183.5999999999999</v>
      </c>
      <c r="Q6" s="60">
        <v>1002.9</v>
      </c>
      <c r="R6" s="60">
        <v>861.6</v>
      </c>
      <c r="S6" s="60">
        <v>113.97499999999999</v>
      </c>
      <c r="T6" s="60">
        <v>358.5</v>
      </c>
      <c r="U6" s="60">
        <v>310.3</v>
      </c>
      <c r="V6" s="60">
        <v>193</v>
      </c>
      <c r="W6" s="60">
        <v>352.6</v>
      </c>
      <c r="X6" s="60">
        <v>547.9</v>
      </c>
      <c r="Y6" s="60">
        <v>199.72499999999999</v>
      </c>
      <c r="Z6" s="60">
        <v>275.375</v>
      </c>
      <c r="AA6" s="60">
        <v>156.77500000000001</v>
      </c>
      <c r="AB6" s="60">
        <v>302.60000000000002</v>
      </c>
      <c r="AC6" s="60" t="s">
        <v>15371</v>
      </c>
      <c r="AF6" t="s">
        <v>155</v>
      </c>
      <c r="AG6" t="s">
        <v>15043</v>
      </c>
      <c r="AH6" t="e">
        <f t="shared" si="0"/>
        <v>#N/A</v>
      </c>
      <c r="AI6" t="e">
        <f t="shared" si="1"/>
        <v>#N/A</v>
      </c>
      <c r="AJ6" t="e">
        <f t="shared" si="2"/>
        <v>#N/A</v>
      </c>
      <c r="AK6" t="e">
        <f t="shared" si="3"/>
        <v>#N/A</v>
      </c>
      <c r="AL6" t="e">
        <f t="shared" si="4"/>
        <v>#N/A</v>
      </c>
      <c r="AM6" t="e">
        <f t="shared" si="5"/>
        <v>#N/A</v>
      </c>
      <c r="AN6" t="e">
        <f t="shared" si="6"/>
        <v>#N/A</v>
      </c>
      <c r="AO6" t="e">
        <f t="shared" si="7"/>
        <v>#N/A</v>
      </c>
      <c r="AP6" t="e">
        <f t="shared" si="8"/>
        <v>#N/A</v>
      </c>
      <c r="AQ6" t="e">
        <f t="shared" si="9"/>
        <v>#N/A</v>
      </c>
      <c r="AR6" t="e">
        <f t="shared" si="10"/>
        <v>#N/A</v>
      </c>
      <c r="AS6" t="e">
        <f t="shared" si="11"/>
        <v>#N/A</v>
      </c>
      <c r="AT6" t="s">
        <v>16594</v>
      </c>
      <c r="AU6" t="e">
        <f t="shared" si="12"/>
        <v>#N/A</v>
      </c>
      <c r="AV6" t="e">
        <f t="shared" si="13"/>
        <v>#N/A</v>
      </c>
    </row>
    <row r="7" spans="1:48" ht="15.75" customHeight="1" thickBot="1">
      <c r="A7" s="63" t="s">
        <v>15228</v>
      </c>
      <c r="B7" s="60">
        <v>230.3</v>
      </c>
      <c r="C7" s="60">
        <v>158.5</v>
      </c>
      <c r="D7" s="60">
        <v>128.625</v>
      </c>
      <c r="E7" s="60">
        <v>265.7</v>
      </c>
      <c r="F7" s="60">
        <v>150.80000000000001</v>
      </c>
      <c r="G7" s="60">
        <v>165.4</v>
      </c>
      <c r="H7" s="60">
        <v>139.69999999999999</v>
      </c>
      <c r="I7" s="60">
        <v>139.30000000000001</v>
      </c>
      <c r="J7" s="60">
        <v>188.5</v>
      </c>
      <c r="K7" s="60">
        <v>125.45</v>
      </c>
      <c r="L7" s="60">
        <v>128.30000000000001</v>
      </c>
      <c r="M7" s="60">
        <v>124</v>
      </c>
      <c r="N7" s="60">
        <v>53</v>
      </c>
      <c r="O7" s="60">
        <v>128.19999999999999</v>
      </c>
      <c r="P7" s="60">
        <v>163.30000000000001</v>
      </c>
      <c r="Q7" s="60">
        <v>190.7</v>
      </c>
      <c r="R7" s="60">
        <v>183.2</v>
      </c>
      <c r="S7" s="60">
        <v>212.75</v>
      </c>
      <c r="T7" s="60">
        <v>183.4</v>
      </c>
      <c r="U7" s="60">
        <v>116.7</v>
      </c>
      <c r="V7" s="60">
        <v>59.7</v>
      </c>
      <c r="W7" s="60">
        <v>200.9</v>
      </c>
      <c r="X7" s="60">
        <v>121.3</v>
      </c>
      <c r="Y7" s="60">
        <v>175.22499999999999</v>
      </c>
      <c r="Z7" s="60">
        <v>123.825</v>
      </c>
      <c r="AA7" s="60">
        <v>1366.875</v>
      </c>
      <c r="AB7" s="60">
        <v>113.2</v>
      </c>
      <c r="AC7" s="60" t="s">
        <v>15372</v>
      </c>
      <c r="AF7" t="s">
        <v>158</v>
      </c>
      <c r="AG7" t="s">
        <v>15044</v>
      </c>
      <c r="AH7" t="e">
        <f t="shared" si="0"/>
        <v>#N/A</v>
      </c>
      <c r="AI7" t="e">
        <f t="shared" si="1"/>
        <v>#N/A</v>
      </c>
      <c r="AJ7" t="e">
        <f t="shared" si="2"/>
        <v>#N/A</v>
      </c>
      <c r="AK7" t="e">
        <f t="shared" si="3"/>
        <v>#N/A</v>
      </c>
      <c r="AL7" t="e">
        <f t="shared" si="4"/>
        <v>#N/A</v>
      </c>
      <c r="AM7" t="e">
        <f t="shared" si="5"/>
        <v>#N/A</v>
      </c>
      <c r="AN7" t="e">
        <f t="shared" si="6"/>
        <v>#N/A</v>
      </c>
      <c r="AO7" t="e">
        <f t="shared" si="7"/>
        <v>#N/A</v>
      </c>
      <c r="AP7" t="e">
        <f t="shared" si="8"/>
        <v>#N/A</v>
      </c>
      <c r="AQ7" t="e">
        <f t="shared" si="9"/>
        <v>#N/A</v>
      </c>
      <c r="AR7" t="e">
        <f t="shared" si="10"/>
        <v>#N/A</v>
      </c>
      <c r="AS7" t="e">
        <f t="shared" si="11"/>
        <v>#N/A</v>
      </c>
      <c r="AT7" t="s">
        <v>16594</v>
      </c>
      <c r="AU7" t="e">
        <f t="shared" si="12"/>
        <v>#N/A</v>
      </c>
      <c r="AV7" t="e">
        <f t="shared" si="13"/>
        <v>#N/A</v>
      </c>
    </row>
    <row r="8" spans="1:48" ht="15.75" customHeight="1" thickBot="1">
      <c r="A8" s="63" t="s">
        <v>14825</v>
      </c>
      <c r="B8" s="60">
        <v>2.2999999999999998</v>
      </c>
      <c r="C8" s="60">
        <v>4</v>
      </c>
      <c r="D8" s="60">
        <v>1.8</v>
      </c>
      <c r="E8" s="60">
        <v>7.2</v>
      </c>
      <c r="F8" s="60">
        <v>10.199999999999999</v>
      </c>
      <c r="G8" s="60">
        <v>5.7</v>
      </c>
      <c r="H8" s="60">
        <v>834.9</v>
      </c>
      <c r="I8" s="60">
        <v>5.7</v>
      </c>
      <c r="J8" s="60">
        <v>18.3</v>
      </c>
      <c r="K8" s="60">
        <v>0.7</v>
      </c>
      <c r="L8" s="60">
        <v>7.4</v>
      </c>
      <c r="M8" s="60">
        <v>4.7</v>
      </c>
      <c r="N8" s="60">
        <v>1.3</v>
      </c>
      <c r="O8" s="60">
        <v>9.5</v>
      </c>
      <c r="P8" s="60">
        <v>7</v>
      </c>
      <c r="Q8" s="60">
        <v>7.8</v>
      </c>
      <c r="R8" s="60">
        <v>2.2999999999999998</v>
      </c>
      <c r="S8" s="60">
        <v>2.0499999999999998</v>
      </c>
      <c r="T8" s="60">
        <v>1.8</v>
      </c>
      <c r="U8" s="60">
        <v>1106.2</v>
      </c>
      <c r="V8" s="60">
        <v>5.6</v>
      </c>
      <c r="W8" s="60">
        <v>2.4</v>
      </c>
      <c r="X8" s="60">
        <v>2.9</v>
      </c>
      <c r="Y8" s="60">
        <v>1.925</v>
      </c>
      <c r="Z8" s="60">
        <v>0.97499999999999998</v>
      </c>
      <c r="AA8" s="60">
        <v>3.45</v>
      </c>
      <c r="AB8" s="60">
        <v>55.1</v>
      </c>
      <c r="AC8" s="60" t="s">
        <v>15373</v>
      </c>
      <c r="AF8" t="s">
        <v>179</v>
      </c>
      <c r="AG8" t="s">
        <v>15045</v>
      </c>
      <c r="AH8" t="e">
        <f t="shared" si="0"/>
        <v>#N/A</v>
      </c>
      <c r="AI8" t="e">
        <f t="shared" si="1"/>
        <v>#N/A</v>
      </c>
      <c r="AJ8" t="e">
        <f t="shared" si="2"/>
        <v>#N/A</v>
      </c>
      <c r="AK8" t="e">
        <f t="shared" si="3"/>
        <v>#N/A</v>
      </c>
      <c r="AL8" t="e">
        <f t="shared" si="4"/>
        <v>#N/A</v>
      </c>
      <c r="AM8" t="e">
        <f t="shared" si="5"/>
        <v>#N/A</v>
      </c>
      <c r="AN8" t="e">
        <f t="shared" si="6"/>
        <v>#N/A</v>
      </c>
      <c r="AO8" t="e">
        <f t="shared" si="7"/>
        <v>#N/A</v>
      </c>
      <c r="AP8" t="e">
        <f t="shared" si="8"/>
        <v>#N/A</v>
      </c>
      <c r="AQ8" t="e">
        <f t="shared" si="9"/>
        <v>#N/A</v>
      </c>
      <c r="AR8" t="e">
        <f t="shared" si="10"/>
        <v>#N/A</v>
      </c>
      <c r="AS8" t="e">
        <f t="shared" si="11"/>
        <v>#N/A</v>
      </c>
      <c r="AT8" t="s">
        <v>16594</v>
      </c>
      <c r="AU8" t="e">
        <f t="shared" si="12"/>
        <v>#N/A</v>
      </c>
      <c r="AV8" t="e">
        <f t="shared" si="13"/>
        <v>#N/A</v>
      </c>
    </row>
    <row r="9" spans="1:48" ht="15.75" customHeight="1" thickBot="1">
      <c r="A9" s="63" t="s">
        <v>15237</v>
      </c>
      <c r="B9" s="60">
        <v>1.5</v>
      </c>
      <c r="C9" s="60">
        <v>1.3</v>
      </c>
      <c r="D9" s="60">
        <v>3.2250000000000001</v>
      </c>
      <c r="E9" s="60">
        <v>2.2000000000000002</v>
      </c>
      <c r="F9" s="60">
        <v>5.4</v>
      </c>
      <c r="G9" s="60">
        <v>1.6</v>
      </c>
      <c r="H9" s="60">
        <v>1.7</v>
      </c>
      <c r="I9" s="60">
        <v>3.9</v>
      </c>
      <c r="J9" s="60">
        <v>1.6</v>
      </c>
      <c r="K9" s="60">
        <v>3.8</v>
      </c>
      <c r="L9" s="60">
        <v>1.3</v>
      </c>
      <c r="M9" s="60">
        <v>0.9</v>
      </c>
      <c r="N9" s="60">
        <v>2.9</v>
      </c>
      <c r="O9" s="60">
        <v>2.7</v>
      </c>
      <c r="P9" s="60">
        <v>2.7</v>
      </c>
      <c r="Q9" s="60">
        <v>1.3</v>
      </c>
      <c r="R9" s="60">
        <v>2.8</v>
      </c>
      <c r="S9" s="60">
        <v>0.97499999999999998</v>
      </c>
      <c r="T9" s="60">
        <v>2.2999999999999998</v>
      </c>
      <c r="U9" s="60">
        <v>2.2999999999999998</v>
      </c>
      <c r="V9" s="60">
        <v>1.8</v>
      </c>
      <c r="W9" s="60">
        <v>7.9</v>
      </c>
      <c r="X9" s="60">
        <v>1.3</v>
      </c>
      <c r="Y9" s="60">
        <v>19.2</v>
      </c>
      <c r="Z9" s="60">
        <v>2.3250000000000002</v>
      </c>
      <c r="AA9" s="60">
        <v>1.125</v>
      </c>
      <c r="AB9" s="60">
        <v>1.4</v>
      </c>
      <c r="AC9" s="60" t="s">
        <v>15374</v>
      </c>
      <c r="AF9" t="s">
        <v>662</v>
      </c>
      <c r="AG9" t="s">
        <v>15030</v>
      </c>
      <c r="AH9">
        <f t="shared" si="0"/>
        <v>7.5</v>
      </c>
      <c r="AI9">
        <f t="shared" si="1"/>
        <v>6.5</v>
      </c>
      <c r="AJ9">
        <f t="shared" si="2"/>
        <v>9.9</v>
      </c>
      <c r="AK9">
        <f t="shared" si="3"/>
        <v>10.5</v>
      </c>
      <c r="AL9">
        <f t="shared" si="4"/>
        <v>14.6</v>
      </c>
      <c r="AM9">
        <f t="shared" si="5"/>
        <v>8.9</v>
      </c>
      <c r="AN9">
        <f t="shared" si="6"/>
        <v>9.8000000000000007</v>
      </c>
      <c r="AO9">
        <f t="shared" si="7"/>
        <v>7.4</v>
      </c>
      <c r="AP9">
        <f t="shared" si="8"/>
        <v>3.3</v>
      </c>
      <c r="AQ9">
        <f t="shared" si="9"/>
        <v>13.6</v>
      </c>
      <c r="AR9">
        <f t="shared" si="10"/>
        <v>8.1999999999999993</v>
      </c>
      <c r="AS9">
        <f t="shared" si="11"/>
        <v>9.6999999999999993</v>
      </c>
      <c r="AT9" t="s">
        <v>16594</v>
      </c>
      <c r="AU9">
        <f t="shared" si="12"/>
        <v>12.9</v>
      </c>
      <c r="AV9">
        <f t="shared" si="13"/>
        <v>10.199999999999999</v>
      </c>
    </row>
    <row r="10" spans="1:48" ht="15.75" customHeight="1" thickBot="1">
      <c r="A10" s="63" t="s">
        <v>15273</v>
      </c>
      <c r="B10" s="60">
        <v>115.6</v>
      </c>
      <c r="C10" s="60">
        <v>55</v>
      </c>
      <c r="D10" s="60">
        <v>35.799999999999997</v>
      </c>
      <c r="E10" s="60">
        <v>61.7</v>
      </c>
      <c r="F10" s="60">
        <v>78.2</v>
      </c>
      <c r="G10" s="60">
        <v>95.4</v>
      </c>
      <c r="H10" s="60">
        <v>35.5</v>
      </c>
      <c r="I10" s="60">
        <v>31.9</v>
      </c>
      <c r="J10" s="60">
        <v>72.2</v>
      </c>
      <c r="K10" s="60">
        <v>29.074999999999999</v>
      </c>
      <c r="L10" s="60">
        <v>93.8</v>
      </c>
      <c r="M10" s="60">
        <v>229.7</v>
      </c>
      <c r="N10" s="60">
        <v>12.7</v>
      </c>
      <c r="O10" s="60">
        <v>50.4</v>
      </c>
      <c r="P10" s="60">
        <v>61.9</v>
      </c>
      <c r="Q10" s="60">
        <v>50</v>
      </c>
      <c r="R10" s="60">
        <v>47.6</v>
      </c>
      <c r="S10" s="60">
        <v>224.25</v>
      </c>
      <c r="T10" s="60">
        <v>119.5</v>
      </c>
      <c r="U10" s="60">
        <v>52.2</v>
      </c>
      <c r="V10" s="60">
        <v>65.599999999999994</v>
      </c>
      <c r="W10" s="60">
        <v>83.2</v>
      </c>
      <c r="X10" s="60">
        <v>44.9</v>
      </c>
      <c r="Y10" s="60">
        <v>69.474999999999994</v>
      </c>
      <c r="Z10" s="60">
        <v>101.175</v>
      </c>
      <c r="AA10" s="60">
        <v>151.19999999999999</v>
      </c>
      <c r="AB10" s="60">
        <v>56.6</v>
      </c>
      <c r="AC10" s="60" t="s">
        <v>15375</v>
      </c>
      <c r="AF10" t="s">
        <v>846</v>
      </c>
      <c r="AG10" t="s">
        <v>15058</v>
      </c>
      <c r="AH10">
        <f t="shared" si="0"/>
        <v>27.8</v>
      </c>
      <c r="AI10">
        <f t="shared" si="1"/>
        <v>54.9</v>
      </c>
      <c r="AJ10">
        <f t="shared" si="2"/>
        <v>24.2</v>
      </c>
      <c r="AK10">
        <f t="shared" si="3"/>
        <v>14.8</v>
      </c>
      <c r="AL10">
        <f t="shared" si="4"/>
        <v>47</v>
      </c>
      <c r="AM10">
        <f t="shared" si="5"/>
        <v>12.7</v>
      </c>
      <c r="AN10">
        <f t="shared" si="6"/>
        <v>8</v>
      </c>
      <c r="AO10">
        <f t="shared" si="7"/>
        <v>35.799999999999997</v>
      </c>
      <c r="AP10">
        <f t="shared" si="8"/>
        <v>21.4</v>
      </c>
      <c r="AQ10">
        <f t="shared" si="9"/>
        <v>28.4</v>
      </c>
      <c r="AR10">
        <f t="shared" si="10"/>
        <v>6.2</v>
      </c>
      <c r="AS10">
        <f t="shared" si="11"/>
        <v>7.6</v>
      </c>
      <c r="AT10" t="s">
        <v>16594</v>
      </c>
      <c r="AU10">
        <f t="shared" si="12"/>
        <v>17.399999999999999</v>
      </c>
      <c r="AV10">
        <f t="shared" si="13"/>
        <v>27.1</v>
      </c>
    </row>
    <row r="11" spans="1:48" ht="15.75" customHeight="1" thickBot="1">
      <c r="A11" s="63" t="s">
        <v>16300</v>
      </c>
      <c r="B11" s="60">
        <v>9.3000000000000007</v>
      </c>
      <c r="C11" s="60">
        <v>10.9</v>
      </c>
      <c r="D11" s="60">
        <v>8.0749999999999993</v>
      </c>
      <c r="E11" s="60">
        <v>9.4</v>
      </c>
      <c r="F11" s="60">
        <v>10.9</v>
      </c>
      <c r="G11" s="60">
        <v>15.6</v>
      </c>
      <c r="H11" s="60">
        <v>12.9</v>
      </c>
      <c r="I11" s="60">
        <v>6.8</v>
      </c>
      <c r="J11" s="60">
        <v>12.1</v>
      </c>
      <c r="K11" s="60">
        <v>7.2249999999999996</v>
      </c>
      <c r="L11" s="60">
        <v>13.2</v>
      </c>
      <c r="M11" s="60">
        <v>9.3000000000000007</v>
      </c>
      <c r="N11" s="60">
        <v>6</v>
      </c>
      <c r="O11" s="60">
        <v>9.6</v>
      </c>
      <c r="P11" s="60">
        <v>4.5999999999999996</v>
      </c>
      <c r="Q11" s="60">
        <v>4.4000000000000004</v>
      </c>
      <c r="R11" s="60">
        <v>8.8000000000000007</v>
      </c>
      <c r="S11" s="60">
        <v>14.5</v>
      </c>
      <c r="T11" s="60">
        <v>18.600000000000001</v>
      </c>
      <c r="U11" s="60">
        <v>13.4</v>
      </c>
      <c r="V11" s="60">
        <v>8.1</v>
      </c>
      <c r="W11" s="60">
        <v>33.200000000000003</v>
      </c>
      <c r="X11" s="60">
        <v>11.6</v>
      </c>
      <c r="Y11" s="60">
        <v>345.17500000000001</v>
      </c>
      <c r="Z11" s="60">
        <v>95.125</v>
      </c>
      <c r="AA11" s="60">
        <v>7.25</v>
      </c>
      <c r="AB11" s="60">
        <v>6.3</v>
      </c>
      <c r="AC11" s="61" t="s">
        <v>15376</v>
      </c>
      <c r="AF11" t="s">
        <v>862</v>
      </c>
      <c r="AG11" t="s">
        <v>15059</v>
      </c>
      <c r="AH11" t="e">
        <f t="shared" si="0"/>
        <v>#N/A</v>
      </c>
      <c r="AI11" t="e">
        <f t="shared" si="1"/>
        <v>#N/A</v>
      </c>
      <c r="AJ11" t="e">
        <f t="shared" si="2"/>
        <v>#N/A</v>
      </c>
      <c r="AK11" t="e">
        <f t="shared" si="3"/>
        <v>#N/A</v>
      </c>
      <c r="AL11" t="e">
        <f t="shared" si="4"/>
        <v>#N/A</v>
      </c>
      <c r="AM11" t="e">
        <f t="shared" si="5"/>
        <v>#N/A</v>
      </c>
      <c r="AN11" t="e">
        <f t="shared" si="6"/>
        <v>#N/A</v>
      </c>
      <c r="AO11" t="e">
        <f t="shared" si="7"/>
        <v>#N/A</v>
      </c>
      <c r="AP11" t="e">
        <f t="shared" si="8"/>
        <v>#N/A</v>
      </c>
      <c r="AQ11" t="e">
        <f t="shared" si="9"/>
        <v>#N/A</v>
      </c>
      <c r="AR11" t="e">
        <f t="shared" si="10"/>
        <v>#N/A</v>
      </c>
      <c r="AS11" t="e">
        <f t="shared" si="11"/>
        <v>#N/A</v>
      </c>
      <c r="AT11" t="s">
        <v>16594</v>
      </c>
      <c r="AU11" t="e">
        <f t="shared" si="12"/>
        <v>#N/A</v>
      </c>
      <c r="AV11" t="e">
        <f t="shared" si="13"/>
        <v>#N/A</v>
      </c>
    </row>
    <row r="12" spans="1:48" ht="15.75" customHeight="1" thickBot="1">
      <c r="A12" s="63" t="s">
        <v>14896</v>
      </c>
      <c r="B12" s="60">
        <v>7.1</v>
      </c>
      <c r="C12" s="60">
        <v>5.5</v>
      </c>
      <c r="D12" s="60">
        <v>1.625</v>
      </c>
      <c r="E12" s="60">
        <v>6.2</v>
      </c>
      <c r="F12" s="60">
        <v>8.1999999999999993</v>
      </c>
      <c r="G12" s="60">
        <v>2.2000000000000002</v>
      </c>
      <c r="H12" s="60">
        <v>2501.3000000000002</v>
      </c>
      <c r="I12" s="60">
        <v>16.100000000000001</v>
      </c>
      <c r="J12" s="60">
        <v>4.9000000000000004</v>
      </c>
      <c r="K12" s="60">
        <v>0.875</v>
      </c>
      <c r="L12" s="60">
        <v>2.7</v>
      </c>
      <c r="M12" s="60">
        <v>3.8</v>
      </c>
      <c r="N12" s="60">
        <v>2.7</v>
      </c>
      <c r="O12" s="60">
        <v>7.6</v>
      </c>
      <c r="P12" s="60">
        <v>4.7</v>
      </c>
      <c r="Q12" s="60">
        <v>3.5</v>
      </c>
      <c r="R12" s="60">
        <v>4</v>
      </c>
      <c r="S12" s="60">
        <v>4.5250000000000004</v>
      </c>
      <c r="T12" s="60">
        <v>4</v>
      </c>
      <c r="U12" s="60">
        <v>1353.3</v>
      </c>
      <c r="V12" s="60">
        <v>66.900000000000006</v>
      </c>
      <c r="W12" s="60">
        <v>2.4</v>
      </c>
      <c r="X12" s="60">
        <v>4.3</v>
      </c>
      <c r="Y12" s="60">
        <v>1.325</v>
      </c>
      <c r="Z12" s="60">
        <v>2.625</v>
      </c>
      <c r="AA12" s="60">
        <v>7.875</v>
      </c>
      <c r="AB12" s="60">
        <v>163</v>
      </c>
      <c r="AC12" s="60" t="s">
        <v>15377</v>
      </c>
      <c r="AF12" t="s">
        <v>1199</v>
      </c>
      <c r="AG12" t="s">
        <v>14640</v>
      </c>
      <c r="AH12" t="e">
        <f t="shared" si="0"/>
        <v>#N/A</v>
      </c>
      <c r="AI12" t="e">
        <f t="shared" si="1"/>
        <v>#N/A</v>
      </c>
      <c r="AJ12" t="e">
        <f t="shared" si="2"/>
        <v>#N/A</v>
      </c>
      <c r="AK12" t="e">
        <f t="shared" si="3"/>
        <v>#N/A</v>
      </c>
      <c r="AL12" t="e">
        <f t="shared" si="4"/>
        <v>#N/A</v>
      </c>
      <c r="AM12" t="e">
        <f t="shared" si="5"/>
        <v>#N/A</v>
      </c>
      <c r="AN12" t="e">
        <f t="shared" si="6"/>
        <v>#N/A</v>
      </c>
      <c r="AO12" t="e">
        <f t="shared" si="7"/>
        <v>#N/A</v>
      </c>
      <c r="AP12" t="e">
        <f t="shared" si="8"/>
        <v>#N/A</v>
      </c>
      <c r="AQ12" t="e">
        <f t="shared" si="9"/>
        <v>#N/A</v>
      </c>
      <c r="AR12" t="e">
        <f t="shared" si="10"/>
        <v>#N/A</v>
      </c>
      <c r="AS12" t="e">
        <f t="shared" si="11"/>
        <v>#N/A</v>
      </c>
      <c r="AT12" t="s">
        <v>16594</v>
      </c>
      <c r="AU12" t="e">
        <f t="shared" si="12"/>
        <v>#N/A</v>
      </c>
      <c r="AV12" t="e">
        <f t="shared" si="13"/>
        <v>#N/A</v>
      </c>
    </row>
    <row r="13" spans="1:48" ht="15.75" customHeight="1" thickBot="1">
      <c r="A13" s="63" t="s">
        <v>16301</v>
      </c>
      <c r="B13" s="60">
        <v>1729.6</v>
      </c>
      <c r="C13" s="60">
        <v>1862.4</v>
      </c>
      <c r="D13" s="60">
        <v>2577.35</v>
      </c>
      <c r="E13" s="60">
        <v>2181.6999999999998</v>
      </c>
      <c r="F13" s="60">
        <v>2482.1999999999998</v>
      </c>
      <c r="G13" s="60">
        <v>1665.7</v>
      </c>
      <c r="H13" s="60">
        <v>1667.9</v>
      </c>
      <c r="I13" s="60">
        <v>1406.4</v>
      </c>
      <c r="J13" s="60">
        <v>2934.6</v>
      </c>
      <c r="K13" s="60">
        <v>2637.375</v>
      </c>
      <c r="L13" s="60">
        <v>2317.1999999999998</v>
      </c>
      <c r="M13" s="60">
        <v>933.5</v>
      </c>
      <c r="N13" s="60">
        <v>387.1</v>
      </c>
      <c r="O13" s="60">
        <v>852.2</v>
      </c>
      <c r="P13" s="60">
        <v>1345.1</v>
      </c>
      <c r="Q13" s="60">
        <v>1288.0999999999999</v>
      </c>
      <c r="R13" s="60">
        <v>3705.5</v>
      </c>
      <c r="S13" s="60">
        <v>1261.075</v>
      </c>
      <c r="T13" s="60">
        <v>1737.9</v>
      </c>
      <c r="U13" s="60">
        <v>1366.3</v>
      </c>
      <c r="V13" s="60">
        <v>1607</v>
      </c>
      <c r="W13" s="60">
        <v>2386.8000000000002</v>
      </c>
      <c r="X13" s="60">
        <v>684.2</v>
      </c>
      <c r="Y13" s="60">
        <v>1669.3</v>
      </c>
      <c r="Z13" s="60">
        <v>2373.4749999999999</v>
      </c>
      <c r="AA13" s="60">
        <v>1176.7</v>
      </c>
      <c r="AB13" s="60">
        <v>1622.3</v>
      </c>
      <c r="AC13" s="60" t="s">
        <v>15378</v>
      </c>
      <c r="AF13" t="s">
        <v>1290</v>
      </c>
      <c r="AG13" t="s">
        <v>14563</v>
      </c>
      <c r="AH13" t="e">
        <f t="shared" si="0"/>
        <v>#N/A</v>
      </c>
      <c r="AI13" t="e">
        <f t="shared" si="1"/>
        <v>#N/A</v>
      </c>
      <c r="AJ13" t="e">
        <f t="shared" si="2"/>
        <v>#N/A</v>
      </c>
      <c r="AK13" t="e">
        <f t="shared" si="3"/>
        <v>#N/A</v>
      </c>
      <c r="AL13" t="e">
        <f t="shared" si="4"/>
        <v>#N/A</v>
      </c>
      <c r="AM13" t="e">
        <f t="shared" si="5"/>
        <v>#N/A</v>
      </c>
      <c r="AN13" t="e">
        <f t="shared" si="6"/>
        <v>#N/A</v>
      </c>
      <c r="AO13" t="e">
        <f t="shared" si="7"/>
        <v>#N/A</v>
      </c>
      <c r="AP13" t="e">
        <f t="shared" si="8"/>
        <v>#N/A</v>
      </c>
      <c r="AQ13" t="e">
        <f t="shared" si="9"/>
        <v>#N/A</v>
      </c>
      <c r="AR13" t="e">
        <f t="shared" si="10"/>
        <v>#N/A</v>
      </c>
      <c r="AS13" t="e">
        <f t="shared" si="11"/>
        <v>#N/A</v>
      </c>
      <c r="AT13" t="s">
        <v>16594</v>
      </c>
      <c r="AU13" t="e">
        <f t="shared" si="12"/>
        <v>#N/A</v>
      </c>
      <c r="AV13" t="e">
        <f t="shared" si="13"/>
        <v>#N/A</v>
      </c>
    </row>
    <row r="14" spans="1:48" ht="15.75" customHeight="1" thickBot="1">
      <c r="A14" s="63" t="s">
        <v>16302</v>
      </c>
      <c r="B14" s="60">
        <v>423</v>
      </c>
      <c r="C14" s="60">
        <v>231.1</v>
      </c>
      <c r="D14" s="60">
        <v>61.174999999999997</v>
      </c>
      <c r="E14" s="60">
        <v>233</v>
      </c>
      <c r="F14" s="60">
        <v>29.1</v>
      </c>
      <c r="G14" s="60">
        <v>28.8</v>
      </c>
      <c r="H14" s="60">
        <v>14.5</v>
      </c>
      <c r="I14" s="60">
        <v>4.8</v>
      </c>
      <c r="J14" s="60">
        <v>25.5</v>
      </c>
      <c r="K14" s="60">
        <v>14.824999999999999</v>
      </c>
      <c r="L14" s="60">
        <v>32.700000000000003</v>
      </c>
      <c r="M14" s="60">
        <v>23.5</v>
      </c>
      <c r="N14" s="60">
        <v>11.5</v>
      </c>
      <c r="O14" s="60">
        <v>62</v>
      </c>
      <c r="P14" s="60">
        <v>7.4</v>
      </c>
      <c r="Q14" s="60">
        <v>9.6999999999999993</v>
      </c>
      <c r="R14" s="60">
        <v>34.9</v>
      </c>
      <c r="S14" s="60">
        <v>145.44999999999999</v>
      </c>
      <c r="T14" s="60">
        <v>11.7</v>
      </c>
      <c r="U14" s="60">
        <v>11.6</v>
      </c>
      <c r="V14" s="60">
        <v>14.7</v>
      </c>
      <c r="W14" s="60">
        <v>22.5</v>
      </c>
      <c r="X14" s="60">
        <v>26.5</v>
      </c>
      <c r="Y14" s="60">
        <v>15.425000000000001</v>
      </c>
      <c r="Z14" s="60">
        <v>10.775</v>
      </c>
      <c r="AA14" s="60">
        <v>104.925</v>
      </c>
      <c r="AB14" s="60">
        <v>29.4</v>
      </c>
      <c r="AC14" s="60" t="s">
        <v>15379</v>
      </c>
      <c r="AF14" t="s">
        <v>1204</v>
      </c>
      <c r="AG14" t="s">
        <v>15077</v>
      </c>
      <c r="AH14" t="e">
        <f t="shared" si="0"/>
        <v>#N/A</v>
      </c>
      <c r="AI14" t="e">
        <f t="shared" si="1"/>
        <v>#N/A</v>
      </c>
      <c r="AJ14" t="e">
        <f t="shared" si="2"/>
        <v>#N/A</v>
      </c>
      <c r="AK14" t="e">
        <f t="shared" si="3"/>
        <v>#N/A</v>
      </c>
      <c r="AL14" t="e">
        <f t="shared" si="4"/>
        <v>#N/A</v>
      </c>
      <c r="AM14" t="e">
        <f t="shared" si="5"/>
        <v>#N/A</v>
      </c>
      <c r="AN14" t="e">
        <f t="shared" si="6"/>
        <v>#N/A</v>
      </c>
      <c r="AO14" t="e">
        <f t="shared" si="7"/>
        <v>#N/A</v>
      </c>
      <c r="AP14" t="e">
        <f t="shared" si="8"/>
        <v>#N/A</v>
      </c>
      <c r="AQ14" t="e">
        <f t="shared" si="9"/>
        <v>#N/A</v>
      </c>
      <c r="AR14" t="e">
        <f t="shared" si="10"/>
        <v>#N/A</v>
      </c>
      <c r="AS14" t="e">
        <f t="shared" si="11"/>
        <v>#N/A</v>
      </c>
      <c r="AT14" t="s">
        <v>16594</v>
      </c>
      <c r="AU14" t="e">
        <f t="shared" si="12"/>
        <v>#N/A</v>
      </c>
      <c r="AV14" t="e">
        <f t="shared" si="13"/>
        <v>#N/A</v>
      </c>
    </row>
    <row r="15" spans="1:48" ht="15.75" customHeight="1" thickBot="1">
      <c r="A15" s="63" t="e">
        <v>#VALUE!</v>
      </c>
      <c r="B15" s="60">
        <v>1.8</v>
      </c>
      <c r="C15" s="60">
        <v>86.3</v>
      </c>
      <c r="D15" s="60">
        <v>47.075000000000003</v>
      </c>
      <c r="E15" s="60">
        <v>8.6</v>
      </c>
      <c r="F15" s="60">
        <v>14.7</v>
      </c>
      <c r="G15" s="60">
        <v>85</v>
      </c>
      <c r="H15" s="60">
        <v>6652.5</v>
      </c>
      <c r="I15" s="60">
        <v>8.1999999999999993</v>
      </c>
      <c r="J15" s="60">
        <v>489.2</v>
      </c>
      <c r="K15" s="60">
        <v>12.5</v>
      </c>
      <c r="L15" s="60">
        <v>14.6</v>
      </c>
      <c r="M15" s="60">
        <v>1.7</v>
      </c>
      <c r="N15" s="60">
        <v>16.899999999999999</v>
      </c>
      <c r="O15" s="60">
        <v>2.1</v>
      </c>
      <c r="P15" s="60">
        <v>8.5</v>
      </c>
      <c r="Q15" s="60">
        <v>18.3</v>
      </c>
      <c r="R15" s="60">
        <v>123.8</v>
      </c>
      <c r="S15" s="60">
        <v>9.5250000000000004</v>
      </c>
      <c r="T15" s="60">
        <v>8.3000000000000007</v>
      </c>
      <c r="U15" s="60">
        <v>5279.6</v>
      </c>
      <c r="V15" s="60">
        <v>1.2</v>
      </c>
      <c r="W15" s="60">
        <v>88.7</v>
      </c>
      <c r="X15" s="60">
        <v>522.20000000000005</v>
      </c>
      <c r="Y15" s="60">
        <v>657.82500000000005</v>
      </c>
      <c r="Z15" s="60">
        <v>28.175000000000001</v>
      </c>
      <c r="AA15" s="60">
        <v>1.125</v>
      </c>
      <c r="AB15" s="60">
        <v>4393.8999999999996</v>
      </c>
      <c r="AC15" s="61" t="s">
        <v>15380</v>
      </c>
      <c r="AF15" t="s">
        <v>1322</v>
      </c>
      <c r="AG15" t="s">
        <v>15078</v>
      </c>
      <c r="AH15" t="e">
        <f t="shared" si="0"/>
        <v>#N/A</v>
      </c>
      <c r="AI15" t="e">
        <f t="shared" si="1"/>
        <v>#N/A</v>
      </c>
      <c r="AJ15" t="e">
        <f t="shared" si="2"/>
        <v>#N/A</v>
      </c>
      <c r="AK15" t="e">
        <f t="shared" si="3"/>
        <v>#N/A</v>
      </c>
      <c r="AL15" t="e">
        <f t="shared" si="4"/>
        <v>#N/A</v>
      </c>
      <c r="AM15" t="e">
        <f t="shared" si="5"/>
        <v>#N/A</v>
      </c>
      <c r="AN15" t="e">
        <f t="shared" si="6"/>
        <v>#N/A</v>
      </c>
      <c r="AO15" t="e">
        <f t="shared" si="7"/>
        <v>#N/A</v>
      </c>
      <c r="AP15" t="e">
        <f t="shared" si="8"/>
        <v>#N/A</v>
      </c>
      <c r="AQ15" t="e">
        <f t="shared" si="9"/>
        <v>#N/A</v>
      </c>
      <c r="AR15" t="e">
        <f t="shared" si="10"/>
        <v>#N/A</v>
      </c>
      <c r="AS15" t="e">
        <f t="shared" si="11"/>
        <v>#N/A</v>
      </c>
      <c r="AT15" t="s">
        <v>16594</v>
      </c>
      <c r="AU15" t="e">
        <f t="shared" si="12"/>
        <v>#N/A</v>
      </c>
      <c r="AV15" t="e">
        <f t="shared" si="13"/>
        <v>#N/A</v>
      </c>
    </row>
    <row r="16" spans="1:48" ht="15.75" customHeight="1" thickBot="1">
      <c r="A16" s="63" t="s">
        <v>15094</v>
      </c>
      <c r="B16" s="60">
        <v>141</v>
      </c>
      <c r="C16" s="60">
        <v>1436.1</v>
      </c>
      <c r="D16" s="60">
        <v>917.5</v>
      </c>
      <c r="E16" s="60">
        <v>212.9</v>
      </c>
      <c r="F16" s="60">
        <v>133.19999999999999</v>
      </c>
      <c r="G16" s="60">
        <v>804.9</v>
      </c>
      <c r="H16" s="60">
        <v>37.1</v>
      </c>
      <c r="I16" s="60">
        <v>56.2</v>
      </c>
      <c r="J16" s="60">
        <v>1072.8</v>
      </c>
      <c r="K16" s="60">
        <v>2576.875</v>
      </c>
      <c r="L16" s="60">
        <v>2556.6999999999998</v>
      </c>
      <c r="M16" s="60">
        <v>272.2</v>
      </c>
      <c r="N16" s="60">
        <v>74.599999999999994</v>
      </c>
      <c r="O16" s="60">
        <v>22</v>
      </c>
      <c r="P16" s="60">
        <v>1891.6</v>
      </c>
      <c r="Q16" s="60">
        <v>1575.2</v>
      </c>
      <c r="R16" s="60">
        <v>1607.5</v>
      </c>
      <c r="S16" s="60">
        <v>120.575</v>
      </c>
      <c r="T16" s="60">
        <v>71.8</v>
      </c>
      <c r="U16" s="60">
        <v>38.200000000000003</v>
      </c>
      <c r="V16" s="60">
        <v>22.7</v>
      </c>
      <c r="W16" s="60">
        <v>875.7</v>
      </c>
      <c r="X16" s="60">
        <v>2034.7</v>
      </c>
      <c r="Y16" s="60">
        <v>1181.5</v>
      </c>
      <c r="Z16" s="60">
        <v>440.82499999999999</v>
      </c>
      <c r="AA16" s="60">
        <v>2014.5250000000001</v>
      </c>
      <c r="AB16" s="60">
        <v>463.6</v>
      </c>
      <c r="AC16" s="60" t="s">
        <v>15381</v>
      </c>
      <c r="AF16" t="s">
        <v>1076</v>
      </c>
      <c r="AG16" t="s">
        <v>14587</v>
      </c>
      <c r="AH16" t="e">
        <f t="shared" si="0"/>
        <v>#N/A</v>
      </c>
      <c r="AI16" t="e">
        <f t="shared" si="1"/>
        <v>#N/A</v>
      </c>
      <c r="AJ16" t="e">
        <f t="shared" si="2"/>
        <v>#N/A</v>
      </c>
      <c r="AK16" t="e">
        <f t="shared" si="3"/>
        <v>#N/A</v>
      </c>
      <c r="AL16" t="e">
        <f t="shared" si="4"/>
        <v>#N/A</v>
      </c>
      <c r="AM16" t="e">
        <f t="shared" si="5"/>
        <v>#N/A</v>
      </c>
      <c r="AN16" t="e">
        <f t="shared" si="6"/>
        <v>#N/A</v>
      </c>
      <c r="AO16" t="e">
        <f t="shared" si="7"/>
        <v>#N/A</v>
      </c>
      <c r="AP16" t="e">
        <f t="shared" si="8"/>
        <v>#N/A</v>
      </c>
      <c r="AQ16" t="e">
        <f t="shared" si="9"/>
        <v>#N/A</v>
      </c>
      <c r="AR16" t="e">
        <f t="shared" si="10"/>
        <v>#N/A</v>
      </c>
      <c r="AS16" t="e">
        <f t="shared" si="11"/>
        <v>#N/A</v>
      </c>
      <c r="AT16" t="s">
        <v>16594</v>
      </c>
      <c r="AU16" t="e">
        <f t="shared" si="12"/>
        <v>#N/A</v>
      </c>
      <c r="AV16" t="e">
        <f t="shared" si="13"/>
        <v>#N/A</v>
      </c>
    </row>
    <row r="17" spans="1:48" ht="15.75" customHeight="1" thickBot="1">
      <c r="A17" s="63" t="s">
        <v>16303</v>
      </c>
      <c r="B17" s="60">
        <v>5.5</v>
      </c>
      <c r="C17" s="60">
        <v>3.9</v>
      </c>
      <c r="D17" s="60">
        <v>2.2749999999999999</v>
      </c>
      <c r="E17" s="60">
        <v>7.5</v>
      </c>
      <c r="F17" s="60">
        <v>12.5</v>
      </c>
      <c r="G17" s="60">
        <v>11</v>
      </c>
      <c r="H17" s="60">
        <v>10.5</v>
      </c>
      <c r="I17" s="60">
        <v>5.2</v>
      </c>
      <c r="J17" s="60">
        <v>13.4</v>
      </c>
      <c r="K17" s="60">
        <v>4.2249999999999996</v>
      </c>
      <c r="L17" s="60">
        <v>8.6999999999999993</v>
      </c>
      <c r="M17" s="60">
        <v>6.3</v>
      </c>
      <c r="N17" s="60">
        <v>9.3000000000000007</v>
      </c>
      <c r="O17" s="60">
        <v>12.5</v>
      </c>
      <c r="P17" s="60">
        <v>7.5</v>
      </c>
      <c r="Q17" s="60">
        <v>10</v>
      </c>
      <c r="R17" s="60">
        <v>12.7</v>
      </c>
      <c r="S17" s="60">
        <v>5.75</v>
      </c>
      <c r="T17" s="60">
        <v>13.7</v>
      </c>
      <c r="U17" s="60">
        <v>13.6</v>
      </c>
      <c r="V17" s="60">
        <v>8.5</v>
      </c>
      <c r="W17" s="60">
        <v>2.2999999999999998</v>
      </c>
      <c r="X17" s="60">
        <v>11.3</v>
      </c>
      <c r="Y17" s="60">
        <v>24.85</v>
      </c>
      <c r="Z17" s="60">
        <v>6.625</v>
      </c>
      <c r="AA17" s="60">
        <v>6.1</v>
      </c>
      <c r="AB17" s="60">
        <v>6.3</v>
      </c>
      <c r="AC17" s="61" t="s">
        <v>15382</v>
      </c>
      <c r="AF17" t="s">
        <v>1144</v>
      </c>
      <c r="AG17" t="s">
        <v>14622</v>
      </c>
      <c r="AH17" t="e">
        <f t="shared" si="0"/>
        <v>#N/A</v>
      </c>
      <c r="AI17" t="e">
        <f t="shared" si="1"/>
        <v>#N/A</v>
      </c>
      <c r="AJ17" t="e">
        <f t="shared" si="2"/>
        <v>#N/A</v>
      </c>
      <c r="AK17" t="e">
        <f t="shared" si="3"/>
        <v>#N/A</v>
      </c>
      <c r="AL17" t="e">
        <f t="shared" si="4"/>
        <v>#N/A</v>
      </c>
      <c r="AM17" t="e">
        <f t="shared" si="5"/>
        <v>#N/A</v>
      </c>
      <c r="AN17" t="e">
        <f t="shared" si="6"/>
        <v>#N/A</v>
      </c>
      <c r="AO17" t="e">
        <f t="shared" si="7"/>
        <v>#N/A</v>
      </c>
      <c r="AP17" t="e">
        <f t="shared" si="8"/>
        <v>#N/A</v>
      </c>
      <c r="AQ17" t="e">
        <f t="shared" si="9"/>
        <v>#N/A</v>
      </c>
      <c r="AR17" t="e">
        <f t="shared" si="10"/>
        <v>#N/A</v>
      </c>
      <c r="AS17" t="e">
        <f t="shared" si="11"/>
        <v>#N/A</v>
      </c>
      <c r="AT17" t="s">
        <v>16594</v>
      </c>
      <c r="AU17" t="e">
        <f t="shared" si="12"/>
        <v>#N/A</v>
      </c>
      <c r="AV17" t="e">
        <f t="shared" si="13"/>
        <v>#N/A</v>
      </c>
    </row>
    <row r="18" spans="1:48" ht="15.75" customHeight="1" thickBot="1">
      <c r="A18" s="63" t="s">
        <v>14690</v>
      </c>
      <c r="B18" s="60">
        <v>1.9</v>
      </c>
      <c r="C18" s="60">
        <v>88.3</v>
      </c>
      <c r="D18" s="60">
        <v>53.325000000000003</v>
      </c>
      <c r="E18" s="60">
        <v>8</v>
      </c>
      <c r="F18" s="60">
        <v>16.2</v>
      </c>
      <c r="G18" s="60">
        <v>71.5</v>
      </c>
      <c r="H18" s="60">
        <v>6715.8</v>
      </c>
      <c r="I18" s="60">
        <v>4.8</v>
      </c>
      <c r="J18" s="60">
        <v>462.8</v>
      </c>
      <c r="K18" s="60">
        <v>10.525</v>
      </c>
      <c r="L18" s="60">
        <v>10.5</v>
      </c>
      <c r="M18" s="60">
        <v>1.3</v>
      </c>
      <c r="N18" s="60">
        <v>18.8</v>
      </c>
      <c r="O18" s="60">
        <v>7</v>
      </c>
      <c r="P18" s="60">
        <v>6.8</v>
      </c>
      <c r="Q18" s="60">
        <v>19.7</v>
      </c>
      <c r="R18" s="60">
        <v>110.5</v>
      </c>
      <c r="S18" s="60">
        <v>5.35</v>
      </c>
      <c r="T18" s="60">
        <v>13.5</v>
      </c>
      <c r="U18" s="60">
        <v>5348.8</v>
      </c>
      <c r="V18" s="60">
        <v>7.2</v>
      </c>
      <c r="W18" s="60">
        <v>56.2</v>
      </c>
      <c r="X18" s="60">
        <v>375.9</v>
      </c>
      <c r="Y18" s="60">
        <v>354.07499999999999</v>
      </c>
      <c r="Z18" s="60">
        <v>15.7</v>
      </c>
      <c r="AA18" s="60">
        <v>2.1</v>
      </c>
      <c r="AB18" s="60">
        <v>4123.3</v>
      </c>
      <c r="AC18" s="60" t="s">
        <v>15383</v>
      </c>
      <c r="AF18" t="s">
        <v>1436</v>
      </c>
      <c r="AG18" t="s">
        <v>14688</v>
      </c>
      <c r="AH18" t="e">
        <f t="shared" si="0"/>
        <v>#N/A</v>
      </c>
      <c r="AI18" t="e">
        <f t="shared" si="1"/>
        <v>#N/A</v>
      </c>
      <c r="AJ18" t="e">
        <f t="shared" si="2"/>
        <v>#N/A</v>
      </c>
      <c r="AK18" t="e">
        <f t="shared" si="3"/>
        <v>#N/A</v>
      </c>
      <c r="AL18" t="e">
        <f t="shared" si="4"/>
        <v>#N/A</v>
      </c>
      <c r="AM18" t="e">
        <f t="shared" si="5"/>
        <v>#N/A</v>
      </c>
      <c r="AN18" t="e">
        <f t="shared" si="6"/>
        <v>#N/A</v>
      </c>
      <c r="AO18" t="e">
        <f t="shared" si="7"/>
        <v>#N/A</v>
      </c>
      <c r="AP18" t="e">
        <f t="shared" si="8"/>
        <v>#N/A</v>
      </c>
      <c r="AQ18" t="e">
        <f t="shared" si="9"/>
        <v>#N/A</v>
      </c>
      <c r="AR18" t="e">
        <f t="shared" si="10"/>
        <v>#N/A</v>
      </c>
      <c r="AS18" t="e">
        <f t="shared" si="11"/>
        <v>#N/A</v>
      </c>
      <c r="AT18" t="s">
        <v>16594</v>
      </c>
      <c r="AU18" t="e">
        <f t="shared" si="12"/>
        <v>#N/A</v>
      </c>
      <c r="AV18" t="e">
        <f t="shared" si="13"/>
        <v>#N/A</v>
      </c>
    </row>
    <row r="19" spans="1:48" ht="15.75" customHeight="1" thickBot="1">
      <c r="A19" s="63" t="s">
        <v>14936</v>
      </c>
      <c r="B19" s="60">
        <v>1.6</v>
      </c>
      <c r="C19" s="60">
        <v>3.4</v>
      </c>
      <c r="D19" s="60">
        <v>3.6749999999999998</v>
      </c>
      <c r="E19" s="60">
        <v>3.6</v>
      </c>
      <c r="F19" s="60">
        <v>8.8000000000000007</v>
      </c>
      <c r="G19" s="60">
        <v>6.2</v>
      </c>
      <c r="H19" s="60">
        <v>4.3</v>
      </c>
      <c r="I19" s="60">
        <v>2.7</v>
      </c>
      <c r="J19" s="60">
        <v>1.9</v>
      </c>
      <c r="K19" s="60">
        <v>2.25</v>
      </c>
      <c r="L19" s="60">
        <v>0.8</v>
      </c>
      <c r="M19" s="60">
        <v>0.7</v>
      </c>
      <c r="N19" s="60">
        <v>3.6</v>
      </c>
      <c r="O19" s="60">
        <v>3.5</v>
      </c>
      <c r="P19" s="60">
        <v>0.7</v>
      </c>
      <c r="Q19" s="60">
        <v>1.8</v>
      </c>
      <c r="R19" s="60">
        <v>3.3</v>
      </c>
      <c r="S19" s="60">
        <v>0.97499999999999998</v>
      </c>
      <c r="T19" s="60">
        <v>3.4</v>
      </c>
      <c r="U19" s="60">
        <v>4.5</v>
      </c>
      <c r="V19" s="60">
        <v>3.9</v>
      </c>
      <c r="W19" s="60">
        <v>3.2</v>
      </c>
      <c r="X19" s="60">
        <v>2.6</v>
      </c>
      <c r="Y19" s="60">
        <v>3.25</v>
      </c>
      <c r="Z19" s="60">
        <v>2.625</v>
      </c>
      <c r="AA19" s="60">
        <v>2.4249999999999998</v>
      </c>
      <c r="AB19" s="60">
        <v>2.8</v>
      </c>
      <c r="AC19" s="60" t="s">
        <v>15384</v>
      </c>
      <c r="AF19" t="s">
        <v>1222</v>
      </c>
      <c r="AG19" t="s">
        <v>15081</v>
      </c>
      <c r="AH19" t="e">
        <f t="shared" si="0"/>
        <v>#N/A</v>
      </c>
      <c r="AI19" t="e">
        <f t="shared" si="1"/>
        <v>#N/A</v>
      </c>
      <c r="AJ19" t="e">
        <f t="shared" si="2"/>
        <v>#N/A</v>
      </c>
      <c r="AK19" t="e">
        <f t="shared" si="3"/>
        <v>#N/A</v>
      </c>
      <c r="AL19" t="e">
        <f t="shared" si="4"/>
        <v>#N/A</v>
      </c>
      <c r="AM19" t="e">
        <f t="shared" si="5"/>
        <v>#N/A</v>
      </c>
      <c r="AN19" t="e">
        <f t="shared" si="6"/>
        <v>#N/A</v>
      </c>
      <c r="AO19" t="e">
        <f t="shared" si="7"/>
        <v>#N/A</v>
      </c>
      <c r="AP19" t="e">
        <f t="shared" si="8"/>
        <v>#N/A</v>
      </c>
      <c r="AQ19" t="e">
        <f t="shared" si="9"/>
        <v>#N/A</v>
      </c>
      <c r="AR19" t="e">
        <f t="shared" si="10"/>
        <v>#N/A</v>
      </c>
      <c r="AS19" t="e">
        <f t="shared" si="11"/>
        <v>#N/A</v>
      </c>
      <c r="AT19" t="s">
        <v>16594</v>
      </c>
      <c r="AU19" t="e">
        <f t="shared" si="12"/>
        <v>#N/A</v>
      </c>
      <c r="AV19" t="e">
        <f t="shared" si="13"/>
        <v>#N/A</v>
      </c>
    </row>
    <row r="20" spans="1:48" ht="15.75" customHeight="1" thickBot="1">
      <c r="A20" s="63" t="s">
        <v>14976</v>
      </c>
      <c r="B20" s="60">
        <v>1.2</v>
      </c>
      <c r="C20" s="60">
        <v>6</v>
      </c>
      <c r="D20" s="60">
        <v>3.125</v>
      </c>
      <c r="E20" s="60">
        <v>2.2999999999999998</v>
      </c>
      <c r="F20" s="60">
        <v>9.6999999999999993</v>
      </c>
      <c r="G20" s="60">
        <v>7.7</v>
      </c>
      <c r="H20" s="60">
        <v>1651.3</v>
      </c>
      <c r="I20" s="60">
        <v>9.6999999999999993</v>
      </c>
      <c r="J20" s="60">
        <v>75.3</v>
      </c>
      <c r="K20" s="60">
        <v>1.5</v>
      </c>
      <c r="L20" s="60">
        <v>7</v>
      </c>
      <c r="M20" s="60">
        <v>4.7</v>
      </c>
      <c r="N20" s="60">
        <v>3.9</v>
      </c>
      <c r="O20" s="60">
        <v>5</v>
      </c>
      <c r="P20" s="60">
        <v>5.9</v>
      </c>
      <c r="Q20" s="60">
        <v>3.8</v>
      </c>
      <c r="R20" s="60">
        <v>4</v>
      </c>
      <c r="S20" s="60">
        <v>2.75</v>
      </c>
      <c r="T20" s="60">
        <v>5.9</v>
      </c>
      <c r="U20" s="60">
        <v>1187.5</v>
      </c>
      <c r="V20" s="60">
        <v>4.9000000000000004</v>
      </c>
      <c r="W20" s="60">
        <v>31.1</v>
      </c>
      <c r="X20" s="60">
        <v>10.199999999999999</v>
      </c>
      <c r="Y20" s="60">
        <v>2.1749999999999998</v>
      </c>
      <c r="Z20" s="60">
        <v>4.4749999999999996</v>
      </c>
      <c r="AA20" s="60">
        <v>3.375</v>
      </c>
      <c r="AB20" s="60">
        <v>113.3</v>
      </c>
      <c r="AC20" s="60" t="s">
        <v>15385</v>
      </c>
      <c r="AF20" t="s">
        <v>1334</v>
      </c>
      <c r="AG20" t="s">
        <v>15082</v>
      </c>
      <c r="AH20" t="e">
        <f t="shared" si="0"/>
        <v>#N/A</v>
      </c>
      <c r="AI20" t="e">
        <f t="shared" si="1"/>
        <v>#N/A</v>
      </c>
      <c r="AJ20" t="e">
        <f t="shared" si="2"/>
        <v>#N/A</v>
      </c>
      <c r="AK20" t="e">
        <f t="shared" si="3"/>
        <v>#N/A</v>
      </c>
      <c r="AL20" t="e">
        <f t="shared" si="4"/>
        <v>#N/A</v>
      </c>
      <c r="AM20" t="e">
        <f t="shared" si="5"/>
        <v>#N/A</v>
      </c>
      <c r="AN20" t="e">
        <f t="shared" si="6"/>
        <v>#N/A</v>
      </c>
      <c r="AO20" t="e">
        <f t="shared" si="7"/>
        <v>#N/A</v>
      </c>
      <c r="AP20" t="e">
        <f t="shared" si="8"/>
        <v>#N/A</v>
      </c>
      <c r="AQ20" t="e">
        <f t="shared" si="9"/>
        <v>#N/A</v>
      </c>
      <c r="AR20" t="e">
        <f t="shared" si="10"/>
        <v>#N/A</v>
      </c>
      <c r="AS20" t="e">
        <f t="shared" si="11"/>
        <v>#N/A</v>
      </c>
      <c r="AT20" t="s">
        <v>16594</v>
      </c>
      <c r="AU20" t="e">
        <f t="shared" si="12"/>
        <v>#N/A</v>
      </c>
      <c r="AV20" t="e">
        <f t="shared" si="13"/>
        <v>#N/A</v>
      </c>
    </row>
    <row r="21" spans="1:48" ht="15.75" customHeight="1" thickBot="1">
      <c r="A21" s="63" t="s">
        <v>14911</v>
      </c>
      <c r="B21" s="60">
        <v>9</v>
      </c>
      <c r="C21" s="60">
        <v>106</v>
      </c>
      <c r="D21" s="60">
        <v>53.65</v>
      </c>
      <c r="E21" s="60">
        <v>7.6</v>
      </c>
      <c r="F21" s="60">
        <v>21.7</v>
      </c>
      <c r="G21" s="60">
        <v>14.8</v>
      </c>
      <c r="H21" s="60">
        <v>9.1</v>
      </c>
      <c r="I21" s="60">
        <v>4.3</v>
      </c>
      <c r="J21" s="60">
        <v>11.5</v>
      </c>
      <c r="K21" s="60">
        <v>212.35</v>
      </c>
      <c r="L21" s="60">
        <v>270.7</v>
      </c>
      <c r="M21" s="60">
        <v>0.8</v>
      </c>
      <c r="N21" s="60">
        <v>3.8</v>
      </c>
      <c r="O21" s="60">
        <v>14.2</v>
      </c>
      <c r="P21" s="60">
        <v>230.4</v>
      </c>
      <c r="Q21" s="60">
        <v>187.3</v>
      </c>
      <c r="R21" s="60">
        <v>164.4</v>
      </c>
      <c r="S21" s="60">
        <v>2.4500000000000002</v>
      </c>
      <c r="T21" s="60">
        <v>3.4</v>
      </c>
      <c r="U21" s="60">
        <v>5.8</v>
      </c>
      <c r="V21" s="60">
        <v>7</v>
      </c>
      <c r="W21" s="60">
        <v>7.4</v>
      </c>
      <c r="X21" s="60">
        <v>47.4</v>
      </c>
      <c r="Y21" s="60">
        <v>4.4000000000000004</v>
      </c>
      <c r="Z21" s="60">
        <v>18.25</v>
      </c>
      <c r="AA21" s="60">
        <v>186.875</v>
      </c>
      <c r="AB21" s="60">
        <v>27</v>
      </c>
      <c r="AC21" s="60" t="s">
        <v>15386</v>
      </c>
      <c r="AF21" t="s">
        <v>1244</v>
      </c>
      <c r="AG21" t="s">
        <v>15084</v>
      </c>
      <c r="AH21" t="e">
        <f t="shared" si="0"/>
        <v>#N/A</v>
      </c>
      <c r="AI21" t="e">
        <f t="shared" si="1"/>
        <v>#N/A</v>
      </c>
      <c r="AJ21" t="e">
        <f t="shared" si="2"/>
        <v>#N/A</v>
      </c>
      <c r="AK21" t="e">
        <f t="shared" si="3"/>
        <v>#N/A</v>
      </c>
      <c r="AL21" t="e">
        <f t="shared" si="4"/>
        <v>#N/A</v>
      </c>
      <c r="AM21" t="e">
        <f t="shared" si="5"/>
        <v>#N/A</v>
      </c>
      <c r="AN21" t="e">
        <f t="shared" si="6"/>
        <v>#N/A</v>
      </c>
      <c r="AO21" t="e">
        <f t="shared" si="7"/>
        <v>#N/A</v>
      </c>
      <c r="AP21" t="e">
        <f t="shared" si="8"/>
        <v>#N/A</v>
      </c>
      <c r="AQ21" t="e">
        <f t="shared" si="9"/>
        <v>#N/A</v>
      </c>
      <c r="AR21" t="e">
        <f t="shared" si="10"/>
        <v>#N/A</v>
      </c>
      <c r="AS21" t="e">
        <f t="shared" si="11"/>
        <v>#N/A</v>
      </c>
      <c r="AT21" t="s">
        <v>16594</v>
      </c>
      <c r="AU21" t="e">
        <f t="shared" si="12"/>
        <v>#N/A</v>
      </c>
      <c r="AV21" t="e">
        <f t="shared" si="13"/>
        <v>#N/A</v>
      </c>
    </row>
    <row r="22" spans="1:48" ht="15.75" customHeight="1" thickBot="1">
      <c r="A22" s="63" t="s">
        <v>15208</v>
      </c>
      <c r="B22" s="60">
        <v>96.8</v>
      </c>
      <c r="C22" s="60">
        <v>50.1</v>
      </c>
      <c r="D22" s="60">
        <v>51.325000000000003</v>
      </c>
      <c r="E22" s="60">
        <v>91.3</v>
      </c>
      <c r="F22" s="60">
        <v>53.3</v>
      </c>
      <c r="G22" s="60">
        <v>42.1</v>
      </c>
      <c r="H22" s="60">
        <v>100.6</v>
      </c>
      <c r="I22" s="60">
        <v>23.9</v>
      </c>
      <c r="J22" s="60">
        <v>35.700000000000003</v>
      </c>
      <c r="K22" s="60">
        <v>59.8</v>
      </c>
      <c r="L22" s="60">
        <v>108.3</v>
      </c>
      <c r="M22" s="60">
        <v>8</v>
      </c>
      <c r="N22" s="60">
        <v>6.7</v>
      </c>
      <c r="O22" s="60">
        <v>29</v>
      </c>
      <c r="P22" s="60">
        <v>81.3</v>
      </c>
      <c r="Q22" s="60">
        <v>81.400000000000006</v>
      </c>
      <c r="R22" s="60">
        <v>37.9</v>
      </c>
      <c r="S22" s="60">
        <v>71.95</v>
      </c>
      <c r="T22" s="60">
        <v>106.8</v>
      </c>
      <c r="U22" s="60">
        <v>57.3</v>
      </c>
      <c r="V22" s="60">
        <v>53.4</v>
      </c>
      <c r="W22" s="60">
        <v>50.1</v>
      </c>
      <c r="X22" s="60">
        <v>68.099999999999994</v>
      </c>
      <c r="Y22" s="60">
        <v>41.5</v>
      </c>
      <c r="Z22" s="60">
        <v>48.924999999999997</v>
      </c>
      <c r="AA22" s="60">
        <v>86.7</v>
      </c>
      <c r="AB22" s="60">
        <v>21.1</v>
      </c>
      <c r="AC22" s="60" t="s">
        <v>15387</v>
      </c>
      <c r="AF22" t="s">
        <v>1274</v>
      </c>
      <c r="AG22" t="s">
        <v>15085</v>
      </c>
      <c r="AH22" t="e">
        <f t="shared" si="0"/>
        <v>#N/A</v>
      </c>
      <c r="AI22" t="e">
        <f t="shared" si="1"/>
        <v>#N/A</v>
      </c>
      <c r="AJ22" t="e">
        <f t="shared" si="2"/>
        <v>#N/A</v>
      </c>
      <c r="AK22" t="e">
        <f t="shared" si="3"/>
        <v>#N/A</v>
      </c>
      <c r="AL22" t="e">
        <f t="shared" si="4"/>
        <v>#N/A</v>
      </c>
      <c r="AM22" t="e">
        <f t="shared" si="5"/>
        <v>#N/A</v>
      </c>
      <c r="AN22" t="e">
        <f t="shared" si="6"/>
        <v>#N/A</v>
      </c>
      <c r="AO22" t="e">
        <f t="shared" si="7"/>
        <v>#N/A</v>
      </c>
      <c r="AP22" t="e">
        <f t="shared" si="8"/>
        <v>#N/A</v>
      </c>
      <c r="AQ22" t="e">
        <f t="shared" si="9"/>
        <v>#N/A</v>
      </c>
      <c r="AR22" t="e">
        <f t="shared" si="10"/>
        <v>#N/A</v>
      </c>
      <c r="AS22" t="e">
        <f t="shared" si="11"/>
        <v>#N/A</v>
      </c>
      <c r="AT22" t="s">
        <v>16594</v>
      </c>
      <c r="AU22" t="e">
        <f t="shared" si="12"/>
        <v>#N/A</v>
      </c>
      <c r="AV22" t="e">
        <f t="shared" si="13"/>
        <v>#N/A</v>
      </c>
    </row>
    <row r="23" spans="1:48" ht="15.75" customHeight="1" thickBot="1">
      <c r="A23" s="63" t="s">
        <v>16304</v>
      </c>
      <c r="B23" s="60">
        <v>6</v>
      </c>
      <c r="C23" s="60">
        <v>31.1</v>
      </c>
      <c r="D23" s="60">
        <v>13.1</v>
      </c>
      <c r="E23" s="60">
        <v>10.199999999999999</v>
      </c>
      <c r="F23" s="60">
        <v>23.5</v>
      </c>
      <c r="G23" s="60">
        <v>127</v>
      </c>
      <c r="H23" s="60">
        <v>127.9</v>
      </c>
      <c r="I23" s="60">
        <v>12.3</v>
      </c>
      <c r="J23" s="60">
        <v>75.400000000000006</v>
      </c>
      <c r="K23" s="60">
        <v>122.47499999999999</v>
      </c>
      <c r="L23" s="60">
        <v>66</v>
      </c>
      <c r="M23" s="60">
        <v>108.5</v>
      </c>
      <c r="N23" s="60">
        <v>12</v>
      </c>
      <c r="O23" s="60">
        <v>9.6999999999999993</v>
      </c>
      <c r="P23" s="60">
        <v>35.299999999999997</v>
      </c>
      <c r="Q23" s="60">
        <v>51.7</v>
      </c>
      <c r="R23" s="60">
        <v>47.7</v>
      </c>
      <c r="S23" s="60">
        <v>278.85000000000002</v>
      </c>
      <c r="T23" s="60">
        <v>19.100000000000001</v>
      </c>
      <c r="U23" s="60">
        <v>55.3</v>
      </c>
      <c r="V23" s="60">
        <v>15</v>
      </c>
      <c r="W23" s="60">
        <v>63.1</v>
      </c>
      <c r="X23" s="60">
        <v>57.6</v>
      </c>
      <c r="Y23" s="60">
        <v>26.475000000000001</v>
      </c>
      <c r="Z23" s="60">
        <v>39.200000000000003</v>
      </c>
      <c r="AA23" s="60">
        <v>19.600000000000001</v>
      </c>
      <c r="AB23" s="60">
        <v>49.5</v>
      </c>
      <c r="AC23" s="60" t="s">
        <v>15388</v>
      </c>
      <c r="AF23" t="s">
        <v>99</v>
      </c>
      <c r="AG23" t="s">
        <v>15027</v>
      </c>
      <c r="AH23" t="e">
        <f t="shared" si="0"/>
        <v>#N/A</v>
      </c>
      <c r="AI23" t="e">
        <f t="shared" si="1"/>
        <v>#N/A</v>
      </c>
      <c r="AJ23" t="e">
        <f t="shared" si="2"/>
        <v>#N/A</v>
      </c>
      <c r="AK23" t="e">
        <f t="shared" si="3"/>
        <v>#N/A</v>
      </c>
      <c r="AL23" t="e">
        <f t="shared" si="4"/>
        <v>#N/A</v>
      </c>
      <c r="AM23" t="e">
        <f t="shared" si="5"/>
        <v>#N/A</v>
      </c>
      <c r="AN23" t="e">
        <f t="shared" si="6"/>
        <v>#N/A</v>
      </c>
      <c r="AO23" t="e">
        <f t="shared" si="7"/>
        <v>#N/A</v>
      </c>
      <c r="AP23" t="e">
        <f t="shared" si="8"/>
        <v>#N/A</v>
      </c>
      <c r="AQ23" t="e">
        <f t="shared" si="9"/>
        <v>#N/A</v>
      </c>
      <c r="AR23" t="e">
        <f t="shared" si="10"/>
        <v>#N/A</v>
      </c>
      <c r="AS23" t="e">
        <f t="shared" si="11"/>
        <v>#N/A</v>
      </c>
      <c r="AT23" t="s">
        <v>16594</v>
      </c>
      <c r="AU23" t="e">
        <f t="shared" si="12"/>
        <v>#N/A</v>
      </c>
      <c r="AV23" t="e">
        <f t="shared" si="13"/>
        <v>#N/A</v>
      </c>
    </row>
    <row r="24" spans="1:48" ht="15.75" customHeight="1" thickBot="1">
      <c r="A24" s="63" t="s">
        <v>15185</v>
      </c>
      <c r="B24" s="60">
        <v>58.7</v>
      </c>
      <c r="C24" s="60">
        <v>9.5</v>
      </c>
      <c r="D24" s="60">
        <v>3.0249999999999999</v>
      </c>
      <c r="E24" s="60">
        <v>40.200000000000003</v>
      </c>
      <c r="F24" s="60">
        <v>15.9</v>
      </c>
      <c r="G24" s="60">
        <v>6.1</v>
      </c>
      <c r="H24" s="60">
        <v>3.5</v>
      </c>
      <c r="I24" s="60">
        <v>4.9000000000000004</v>
      </c>
      <c r="J24" s="60">
        <v>3.3</v>
      </c>
      <c r="K24" s="60">
        <v>3.35</v>
      </c>
      <c r="L24" s="60">
        <v>3.6</v>
      </c>
      <c r="M24" s="60">
        <v>3.4</v>
      </c>
      <c r="N24" s="60">
        <v>45.1</v>
      </c>
      <c r="O24" s="60">
        <v>4.3</v>
      </c>
      <c r="P24" s="60">
        <v>2.8</v>
      </c>
      <c r="Q24" s="60">
        <v>3.9</v>
      </c>
      <c r="R24" s="60">
        <v>7.1</v>
      </c>
      <c r="S24" s="60">
        <v>10.85</v>
      </c>
      <c r="T24" s="60">
        <v>7.9</v>
      </c>
      <c r="U24" s="60">
        <v>2.5</v>
      </c>
      <c r="V24" s="60">
        <v>4.0999999999999996</v>
      </c>
      <c r="W24" s="60">
        <v>4.0999999999999996</v>
      </c>
      <c r="X24" s="60">
        <v>3.4</v>
      </c>
      <c r="Y24" s="60">
        <v>2.95</v>
      </c>
      <c r="Z24" s="60">
        <v>3.25</v>
      </c>
      <c r="AA24" s="60">
        <v>4.4749999999999996</v>
      </c>
      <c r="AB24" s="60">
        <v>6.1</v>
      </c>
      <c r="AC24" s="60" t="s">
        <v>15389</v>
      </c>
      <c r="AF24" t="s">
        <v>55</v>
      </c>
      <c r="AG24" t="s">
        <v>15033</v>
      </c>
      <c r="AH24" t="e">
        <f t="shared" si="0"/>
        <v>#N/A</v>
      </c>
      <c r="AI24" t="e">
        <f t="shared" si="1"/>
        <v>#N/A</v>
      </c>
      <c r="AJ24" t="e">
        <f t="shared" si="2"/>
        <v>#N/A</v>
      </c>
      <c r="AK24" t="e">
        <f t="shared" si="3"/>
        <v>#N/A</v>
      </c>
      <c r="AL24" t="e">
        <f t="shared" si="4"/>
        <v>#N/A</v>
      </c>
      <c r="AM24" t="e">
        <f t="shared" si="5"/>
        <v>#N/A</v>
      </c>
      <c r="AN24" t="e">
        <f t="shared" si="6"/>
        <v>#N/A</v>
      </c>
      <c r="AO24" t="e">
        <f t="shared" si="7"/>
        <v>#N/A</v>
      </c>
      <c r="AP24" t="e">
        <f t="shared" si="8"/>
        <v>#N/A</v>
      </c>
      <c r="AQ24" t="e">
        <f t="shared" si="9"/>
        <v>#N/A</v>
      </c>
      <c r="AR24" t="e">
        <f t="shared" si="10"/>
        <v>#N/A</v>
      </c>
      <c r="AS24" t="e">
        <f t="shared" si="11"/>
        <v>#N/A</v>
      </c>
      <c r="AT24" t="s">
        <v>16594</v>
      </c>
      <c r="AU24" t="e">
        <f t="shared" si="12"/>
        <v>#N/A</v>
      </c>
      <c r="AV24" t="e">
        <f t="shared" si="13"/>
        <v>#N/A</v>
      </c>
    </row>
    <row r="25" spans="1:48" ht="15.75" customHeight="1" thickBot="1">
      <c r="A25" s="63" t="s">
        <v>15130</v>
      </c>
      <c r="B25" s="60">
        <v>2.2000000000000002</v>
      </c>
      <c r="C25" s="60">
        <v>5.9</v>
      </c>
      <c r="D25" s="60">
        <v>2.0499999999999998</v>
      </c>
      <c r="E25" s="60">
        <v>4.9000000000000004</v>
      </c>
      <c r="F25" s="60">
        <v>9.6999999999999993</v>
      </c>
      <c r="G25" s="60">
        <v>5.2</v>
      </c>
      <c r="H25" s="60">
        <v>2.2999999999999998</v>
      </c>
      <c r="I25" s="60">
        <v>7.5</v>
      </c>
      <c r="J25" s="60">
        <v>5.6</v>
      </c>
      <c r="K25" s="60">
        <v>2.875</v>
      </c>
      <c r="L25" s="60">
        <v>7.3</v>
      </c>
      <c r="M25" s="60">
        <v>1</v>
      </c>
      <c r="N25" s="60">
        <v>3129</v>
      </c>
      <c r="O25" s="60">
        <v>8.3000000000000007</v>
      </c>
      <c r="P25" s="60">
        <v>4.7</v>
      </c>
      <c r="Q25" s="60">
        <v>6</v>
      </c>
      <c r="R25" s="60">
        <v>17.2</v>
      </c>
      <c r="S25" s="60">
        <v>4.875</v>
      </c>
      <c r="T25" s="60">
        <v>3.5</v>
      </c>
      <c r="U25" s="60">
        <v>6.1</v>
      </c>
      <c r="V25" s="60">
        <v>2.8</v>
      </c>
      <c r="W25" s="60">
        <v>4.4000000000000004</v>
      </c>
      <c r="X25" s="60">
        <v>619.9</v>
      </c>
      <c r="Y25" s="60">
        <v>20.725000000000001</v>
      </c>
      <c r="Z25" s="60">
        <v>8.8249999999999993</v>
      </c>
      <c r="AA25" s="60">
        <v>1.7250000000000001</v>
      </c>
      <c r="AB25" s="60">
        <v>516.29999999999995</v>
      </c>
      <c r="AC25" s="60" t="s">
        <v>15390</v>
      </c>
      <c r="AF25" t="s">
        <v>90</v>
      </c>
      <c r="AG25" t="s">
        <v>15042</v>
      </c>
      <c r="AH25" t="e">
        <f t="shared" si="0"/>
        <v>#N/A</v>
      </c>
      <c r="AI25" t="e">
        <f t="shared" si="1"/>
        <v>#N/A</v>
      </c>
      <c r="AJ25" t="e">
        <f t="shared" si="2"/>
        <v>#N/A</v>
      </c>
      <c r="AK25" t="e">
        <f t="shared" si="3"/>
        <v>#N/A</v>
      </c>
      <c r="AL25" t="e">
        <f t="shared" si="4"/>
        <v>#N/A</v>
      </c>
      <c r="AM25" t="e">
        <f t="shared" si="5"/>
        <v>#N/A</v>
      </c>
      <c r="AN25" t="e">
        <f t="shared" si="6"/>
        <v>#N/A</v>
      </c>
      <c r="AO25" t="e">
        <f t="shared" si="7"/>
        <v>#N/A</v>
      </c>
      <c r="AP25" t="e">
        <f t="shared" si="8"/>
        <v>#N/A</v>
      </c>
      <c r="AQ25" t="e">
        <f t="shared" si="9"/>
        <v>#N/A</v>
      </c>
      <c r="AR25" t="e">
        <f t="shared" si="10"/>
        <v>#N/A</v>
      </c>
      <c r="AS25" t="e">
        <f t="shared" si="11"/>
        <v>#N/A</v>
      </c>
      <c r="AT25" t="s">
        <v>16594</v>
      </c>
      <c r="AU25" t="e">
        <f t="shared" si="12"/>
        <v>#N/A</v>
      </c>
      <c r="AV25" t="e">
        <f t="shared" si="13"/>
        <v>#N/A</v>
      </c>
    </row>
    <row r="26" spans="1:48" ht="15.75" customHeight="1" thickBot="1">
      <c r="A26" s="63" t="s">
        <v>16305</v>
      </c>
      <c r="B26" s="60">
        <v>90.6</v>
      </c>
      <c r="C26" s="60">
        <v>14.1</v>
      </c>
      <c r="D26" s="60">
        <v>15.25</v>
      </c>
      <c r="E26" s="60">
        <v>54.7</v>
      </c>
      <c r="F26" s="60">
        <v>12.3</v>
      </c>
      <c r="G26" s="60">
        <v>7.1</v>
      </c>
      <c r="H26" s="60">
        <v>3.6</v>
      </c>
      <c r="I26" s="60">
        <v>6.7</v>
      </c>
      <c r="J26" s="60">
        <v>6.2</v>
      </c>
      <c r="K26" s="60">
        <v>4.125</v>
      </c>
      <c r="L26" s="60">
        <v>9.4</v>
      </c>
      <c r="M26" s="60">
        <v>0.7</v>
      </c>
      <c r="N26" s="60">
        <v>2.5</v>
      </c>
      <c r="O26" s="60">
        <v>7.1</v>
      </c>
      <c r="P26" s="60">
        <v>13.4</v>
      </c>
      <c r="Q26" s="60">
        <v>14.4</v>
      </c>
      <c r="R26" s="60">
        <v>7.8</v>
      </c>
      <c r="S26" s="60">
        <v>28.175000000000001</v>
      </c>
      <c r="T26" s="60">
        <v>3.8</v>
      </c>
      <c r="U26" s="60">
        <v>1.9</v>
      </c>
      <c r="V26" s="60">
        <v>8</v>
      </c>
      <c r="W26" s="60">
        <v>5.3</v>
      </c>
      <c r="X26" s="60">
        <v>5.4</v>
      </c>
      <c r="Y26" s="60">
        <v>2.3250000000000002</v>
      </c>
      <c r="Z26" s="60">
        <v>4.1749999999999998</v>
      </c>
      <c r="AA26" s="60">
        <v>1.925</v>
      </c>
      <c r="AB26" s="60">
        <v>3.6</v>
      </c>
      <c r="AC26" s="60" t="s">
        <v>15391</v>
      </c>
      <c r="AF26" t="s">
        <v>865</v>
      </c>
      <c r="AG26" t="s">
        <v>15054</v>
      </c>
      <c r="AH26">
        <f t="shared" si="0"/>
        <v>0.9</v>
      </c>
      <c r="AI26">
        <f t="shared" si="1"/>
        <v>1.5</v>
      </c>
      <c r="AJ26">
        <f t="shared" si="2"/>
        <v>2.9</v>
      </c>
      <c r="AK26">
        <f t="shared" si="3"/>
        <v>3</v>
      </c>
      <c r="AL26">
        <f t="shared" si="4"/>
        <v>2.9</v>
      </c>
      <c r="AM26">
        <f t="shared" si="5"/>
        <v>1.5</v>
      </c>
      <c r="AN26">
        <f t="shared" si="6"/>
        <v>3</v>
      </c>
      <c r="AO26">
        <f t="shared" si="7"/>
        <v>2.1</v>
      </c>
      <c r="AP26">
        <f t="shared" si="8"/>
        <v>1.2</v>
      </c>
      <c r="AQ26">
        <f t="shared" si="9"/>
        <v>3.2</v>
      </c>
      <c r="AR26">
        <f t="shared" si="10"/>
        <v>2.7</v>
      </c>
      <c r="AS26">
        <f t="shared" si="11"/>
        <v>5.8</v>
      </c>
      <c r="AT26" t="s">
        <v>16594</v>
      </c>
      <c r="AU26">
        <f t="shared" si="12"/>
        <v>4.9000000000000004</v>
      </c>
      <c r="AV26">
        <f t="shared" si="13"/>
        <v>8.9</v>
      </c>
    </row>
    <row r="27" spans="1:48" ht="15.75" customHeight="1" thickBot="1">
      <c r="A27" s="63" t="s">
        <v>15041</v>
      </c>
      <c r="B27" s="60">
        <v>20.6</v>
      </c>
      <c r="C27" s="60">
        <v>721.3</v>
      </c>
      <c r="D27" s="60">
        <v>342.4</v>
      </c>
      <c r="E27" s="60">
        <v>20.7</v>
      </c>
      <c r="F27" s="60">
        <v>12.4</v>
      </c>
      <c r="G27" s="60">
        <v>20.100000000000001</v>
      </c>
      <c r="H27" s="60">
        <v>8.5</v>
      </c>
      <c r="I27" s="60">
        <v>19.899999999999999</v>
      </c>
      <c r="J27" s="60">
        <v>74.7</v>
      </c>
      <c r="K27" s="60">
        <v>1215.95</v>
      </c>
      <c r="L27" s="60">
        <v>1730.2</v>
      </c>
      <c r="M27" s="60">
        <v>2.5</v>
      </c>
      <c r="N27" s="60">
        <v>0.7</v>
      </c>
      <c r="O27" s="60">
        <v>1.3</v>
      </c>
      <c r="P27" s="60">
        <v>1167.5</v>
      </c>
      <c r="Q27" s="60">
        <v>791.2</v>
      </c>
      <c r="R27" s="60">
        <v>979.6</v>
      </c>
      <c r="S27" s="60">
        <v>2.5249999999999999</v>
      </c>
      <c r="T27" s="60">
        <v>1.7</v>
      </c>
      <c r="U27" s="60">
        <v>8.6999999999999993</v>
      </c>
      <c r="V27" s="60">
        <v>4.5</v>
      </c>
      <c r="W27" s="60">
        <v>6.7</v>
      </c>
      <c r="X27" s="60">
        <v>31.3</v>
      </c>
      <c r="Y27" s="60">
        <v>4.3250000000000002</v>
      </c>
      <c r="Z27" s="60">
        <v>1.1000000000000001</v>
      </c>
      <c r="AA27" s="60">
        <v>1.9750000000000001</v>
      </c>
      <c r="AB27" s="60">
        <v>171.7</v>
      </c>
      <c r="AC27" s="60" t="s">
        <v>15392</v>
      </c>
      <c r="AF27" t="s">
        <v>852</v>
      </c>
      <c r="AG27" t="s">
        <v>15057</v>
      </c>
      <c r="AH27">
        <f t="shared" si="0"/>
        <v>35.4</v>
      </c>
      <c r="AI27">
        <f t="shared" si="1"/>
        <v>258.10000000000002</v>
      </c>
      <c r="AJ27">
        <f t="shared" si="2"/>
        <v>105.5</v>
      </c>
      <c r="AK27">
        <f t="shared" si="3"/>
        <v>14.1</v>
      </c>
      <c r="AL27">
        <f t="shared" si="4"/>
        <v>4.7</v>
      </c>
      <c r="AM27">
        <f t="shared" si="5"/>
        <v>25</v>
      </c>
      <c r="AN27">
        <f t="shared" si="6"/>
        <v>5.4</v>
      </c>
      <c r="AO27">
        <f t="shared" si="7"/>
        <v>31.8</v>
      </c>
      <c r="AP27">
        <f t="shared" si="8"/>
        <v>49</v>
      </c>
      <c r="AQ27">
        <f t="shared" si="9"/>
        <v>9</v>
      </c>
      <c r="AR27">
        <f t="shared" si="10"/>
        <v>20.5</v>
      </c>
      <c r="AS27">
        <f t="shared" si="11"/>
        <v>5.6</v>
      </c>
      <c r="AT27" t="s">
        <v>16594</v>
      </c>
      <c r="AU27">
        <f t="shared" si="12"/>
        <v>101.5</v>
      </c>
      <c r="AV27">
        <f t="shared" si="13"/>
        <v>6.4</v>
      </c>
    </row>
    <row r="28" spans="1:48" ht="15.75" customHeight="1" thickBot="1">
      <c r="A28" s="63" t="s">
        <v>14593</v>
      </c>
      <c r="B28" s="60">
        <v>3.7</v>
      </c>
      <c r="C28" s="60">
        <v>25.3</v>
      </c>
      <c r="D28" s="60">
        <v>9.0500000000000007</v>
      </c>
      <c r="E28" s="60">
        <v>2.1</v>
      </c>
      <c r="F28" s="60">
        <v>4.0999999999999996</v>
      </c>
      <c r="G28" s="60">
        <v>8.1999999999999993</v>
      </c>
      <c r="H28" s="60">
        <v>18.7</v>
      </c>
      <c r="I28" s="60">
        <v>94.6</v>
      </c>
      <c r="J28" s="60">
        <v>7.6</v>
      </c>
      <c r="K28" s="60">
        <v>23.85</v>
      </c>
      <c r="L28" s="60">
        <v>17.100000000000001</v>
      </c>
      <c r="M28" s="60">
        <v>1.7</v>
      </c>
      <c r="N28" s="60">
        <v>264.89999999999998</v>
      </c>
      <c r="O28" s="60">
        <v>2.2999999999999998</v>
      </c>
      <c r="P28" s="60">
        <v>907.5</v>
      </c>
      <c r="Q28" s="60">
        <v>843.3</v>
      </c>
      <c r="R28" s="60">
        <v>25.5</v>
      </c>
      <c r="S28" s="60">
        <v>8.7249999999999996</v>
      </c>
      <c r="T28" s="60">
        <v>1.7</v>
      </c>
      <c r="U28" s="60">
        <v>9.8000000000000007</v>
      </c>
      <c r="V28" s="60">
        <v>748.2</v>
      </c>
      <c r="W28" s="60">
        <v>14.1</v>
      </c>
      <c r="X28" s="60">
        <v>135.5</v>
      </c>
      <c r="Y28" s="60">
        <v>16.975000000000001</v>
      </c>
      <c r="Z28" s="60">
        <v>157.875</v>
      </c>
      <c r="AA28" s="60">
        <v>179</v>
      </c>
      <c r="AB28" s="60">
        <v>26.1</v>
      </c>
      <c r="AC28" s="60" t="s">
        <v>15393</v>
      </c>
      <c r="AF28" t="s">
        <v>920</v>
      </c>
      <c r="AG28" t="s">
        <v>15061</v>
      </c>
      <c r="AH28" t="e">
        <f t="shared" si="0"/>
        <v>#N/A</v>
      </c>
      <c r="AI28" t="e">
        <f t="shared" si="1"/>
        <v>#N/A</v>
      </c>
      <c r="AJ28" t="e">
        <f t="shared" si="2"/>
        <v>#N/A</v>
      </c>
      <c r="AK28" t="e">
        <f t="shared" si="3"/>
        <v>#N/A</v>
      </c>
      <c r="AL28" t="e">
        <f t="shared" si="4"/>
        <v>#N/A</v>
      </c>
      <c r="AM28" t="e">
        <f t="shared" si="5"/>
        <v>#N/A</v>
      </c>
      <c r="AN28" t="e">
        <f t="shared" si="6"/>
        <v>#N/A</v>
      </c>
      <c r="AO28" t="e">
        <f t="shared" si="7"/>
        <v>#N/A</v>
      </c>
      <c r="AP28" t="e">
        <f t="shared" si="8"/>
        <v>#N/A</v>
      </c>
      <c r="AQ28" t="e">
        <f t="shared" si="9"/>
        <v>#N/A</v>
      </c>
      <c r="AR28" t="e">
        <f t="shared" si="10"/>
        <v>#N/A</v>
      </c>
      <c r="AS28" t="e">
        <f t="shared" si="11"/>
        <v>#N/A</v>
      </c>
      <c r="AT28" t="s">
        <v>16594</v>
      </c>
      <c r="AU28" t="e">
        <f t="shared" si="12"/>
        <v>#N/A</v>
      </c>
      <c r="AV28" t="e">
        <f t="shared" si="13"/>
        <v>#N/A</v>
      </c>
    </row>
    <row r="29" spans="1:48" ht="15.75" customHeight="1" thickBot="1">
      <c r="A29" s="63" t="s">
        <v>14549</v>
      </c>
      <c r="B29" s="60">
        <v>5.9</v>
      </c>
      <c r="C29" s="60">
        <v>8.1</v>
      </c>
      <c r="D29" s="60">
        <v>6.8</v>
      </c>
      <c r="E29" s="60">
        <v>8.6</v>
      </c>
      <c r="F29" s="60">
        <v>19.7</v>
      </c>
      <c r="G29" s="60">
        <v>9.5</v>
      </c>
      <c r="H29" s="60">
        <v>5215.8</v>
      </c>
      <c r="I29" s="60">
        <v>10.9</v>
      </c>
      <c r="J29" s="60">
        <v>11.3</v>
      </c>
      <c r="K29" s="60">
        <v>7.7249999999999996</v>
      </c>
      <c r="L29" s="60">
        <v>8.4</v>
      </c>
      <c r="M29" s="60">
        <v>6.8</v>
      </c>
      <c r="N29" s="60">
        <v>7.7</v>
      </c>
      <c r="O29" s="60">
        <v>13.1</v>
      </c>
      <c r="P29" s="60">
        <v>3.8</v>
      </c>
      <c r="Q29" s="60">
        <v>7.6</v>
      </c>
      <c r="R29" s="60">
        <v>12</v>
      </c>
      <c r="S29" s="60">
        <v>5.3250000000000002</v>
      </c>
      <c r="T29" s="60">
        <v>9.5</v>
      </c>
      <c r="U29" s="60">
        <v>49.6</v>
      </c>
      <c r="V29" s="60">
        <v>2.6</v>
      </c>
      <c r="W29" s="60">
        <v>8.6</v>
      </c>
      <c r="X29" s="60">
        <v>4.3</v>
      </c>
      <c r="Y29" s="60">
        <v>2.2749999999999999</v>
      </c>
      <c r="Z29" s="60">
        <v>6.7249999999999996</v>
      </c>
      <c r="AA29" s="60">
        <v>2.6749999999999998</v>
      </c>
      <c r="AB29" s="60">
        <v>612.29999999999995</v>
      </c>
      <c r="AC29" s="60" t="s">
        <v>15394</v>
      </c>
      <c r="AF29" t="s">
        <v>338</v>
      </c>
      <c r="AG29" t="s">
        <v>15068</v>
      </c>
      <c r="AH29" t="e">
        <f t="shared" si="0"/>
        <v>#N/A</v>
      </c>
      <c r="AI29" t="e">
        <f t="shared" si="1"/>
        <v>#N/A</v>
      </c>
      <c r="AJ29" t="e">
        <f t="shared" si="2"/>
        <v>#N/A</v>
      </c>
      <c r="AK29" t="e">
        <f t="shared" si="3"/>
        <v>#N/A</v>
      </c>
      <c r="AL29" t="e">
        <f t="shared" si="4"/>
        <v>#N/A</v>
      </c>
      <c r="AM29" t="e">
        <f t="shared" si="5"/>
        <v>#N/A</v>
      </c>
      <c r="AN29" t="e">
        <f t="shared" si="6"/>
        <v>#N/A</v>
      </c>
      <c r="AO29" t="e">
        <f t="shared" si="7"/>
        <v>#N/A</v>
      </c>
      <c r="AP29" t="e">
        <f t="shared" si="8"/>
        <v>#N/A</v>
      </c>
      <c r="AQ29" t="e">
        <f t="shared" si="9"/>
        <v>#N/A</v>
      </c>
      <c r="AR29" t="e">
        <f t="shared" si="10"/>
        <v>#N/A</v>
      </c>
      <c r="AS29" t="e">
        <f t="shared" si="11"/>
        <v>#N/A</v>
      </c>
      <c r="AT29" t="s">
        <v>16594</v>
      </c>
      <c r="AU29" t="e">
        <f t="shared" si="12"/>
        <v>#N/A</v>
      </c>
      <c r="AV29" t="e">
        <f t="shared" si="13"/>
        <v>#N/A</v>
      </c>
    </row>
    <row r="30" spans="1:48" ht="15.75" customHeight="1" thickBot="1">
      <c r="A30" s="63" t="s">
        <v>14943</v>
      </c>
      <c r="B30" s="60">
        <v>20.6</v>
      </c>
      <c r="C30" s="60">
        <v>1253.5</v>
      </c>
      <c r="D30" s="60">
        <v>1185.55</v>
      </c>
      <c r="E30" s="60">
        <v>10.3</v>
      </c>
      <c r="F30" s="60">
        <v>18.7</v>
      </c>
      <c r="G30" s="60">
        <v>18.899999999999999</v>
      </c>
      <c r="H30" s="60">
        <v>10</v>
      </c>
      <c r="I30" s="60">
        <v>6.1</v>
      </c>
      <c r="J30" s="60">
        <v>84.7</v>
      </c>
      <c r="K30" s="60">
        <v>17.55</v>
      </c>
      <c r="L30" s="60">
        <v>12.7</v>
      </c>
      <c r="M30" s="60">
        <v>5.2</v>
      </c>
      <c r="N30" s="60">
        <v>12.6</v>
      </c>
      <c r="O30" s="60">
        <v>11.9</v>
      </c>
      <c r="P30" s="60">
        <v>11.3</v>
      </c>
      <c r="Q30" s="60">
        <v>8.4</v>
      </c>
      <c r="R30" s="60">
        <v>232.8</v>
      </c>
      <c r="S30" s="60">
        <v>6.65</v>
      </c>
      <c r="T30" s="60">
        <v>10.6</v>
      </c>
      <c r="U30" s="60">
        <v>7.5</v>
      </c>
      <c r="V30" s="60">
        <v>15.5</v>
      </c>
      <c r="W30" s="60">
        <v>19.8</v>
      </c>
      <c r="X30" s="60">
        <v>10.8</v>
      </c>
      <c r="Y30" s="60">
        <v>56.3</v>
      </c>
      <c r="Z30" s="60">
        <v>34.35</v>
      </c>
      <c r="AA30" s="60">
        <v>6.55</v>
      </c>
      <c r="AB30" s="60">
        <v>67.599999999999994</v>
      </c>
      <c r="AC30" s="60" t="s">
        <v>15395</v>
      </c>
      <c r="AF30" t="s">
        <v>1345</v>
      </c>
      <c r="AG30" t="s">
        <v>14582</v>
      </c>
      <c r="AH30">
        <f t="shared" si="0"/>
        <v>7.5</v>
      </c>
      <c r="AI30">
        <f t="shared" si="1"/>
        <v>6.7</v>
      </c>
      <c r="AJ30">
        <f t="shared" si="2"/>
        <v>9.3000000000000007</v>
      </c>
      <c r="AK30">
        <f t="shared" si="3"/>
        <v>7.8</v>
      </c>
      <c r="AL30">
        <f t="shared" si="4"/>
        <v>8.8000000000000007</v>
      </c>
      <c r="AM30">
        <f t="shared" si="5"/>
        <v>8.9</v>
      </c>
      <c r="AN30">
        <f t="shared" si="6"/>
        <v>11.4</v>
      </c>
      <c r="AO30">
        <f t="shared" si="7"/>
        <v>2.5</v>
      </c>
      <c r="AP30">
        <f t="shared" si="8"/>
        <v>10.1</v>
      </c>
      <c r="AQ30">
        <f t="shared" si="9"/>
        <v>11.7</v>
      </c>
      <c r="AR30">
        <f t="shared" si="10"/>
        <v>8.8000000000000007</v>
      </c>
      <c r="AS30">
        <f t="shared" si="11"/>
        <v>6.1</v>
      </c>
      <c r="AT30" t="s">
        <v>16594</v>
      </c>
      <c r="AU30">
        <f t="shared" si="12"/>
        <v>7.7</v>
      </c>
      <c r="AV30">
        <f t="shared" si="13"/>
        <v>20.9</v>
      </c>
    </row>
    <row r="31" spans="1:48" ht="15.75" customHeight="1" thickBot="1">
      <c r="A31" s="63" t="s">
        <v>15021</v>
      </c>
      <c r="B31" s="60">
        <v>1.8</v>
      </c>
      <c r="C31" s="60">
        <v>4.8</v>
      </c>
      <c r="D31" s="60">
        <v>3.6</v>
      </c>
      <c r="E31" s="60">
        <v>4.8</v>
      </c>
      <c r="F31" s="60">
        <v>4.5</v>
      </c>
      <c r="G31" s="60">
        <v>5.6</v>
      </c>
      <c r="H31" s="60">
        <v>48.8</v>
      </c>
      <c r="I31" s="60">
        <v>4.0999999999999996</v>
      </c>
      <c r="J31" s="60">
        <v>4.5</v>
      </c>
      <c r="K31" s="60">
        <v>2.8</v>
      </c>
      <c r="L31" s="60">
        <v>5.3</v>
      </c>
      <c r="M31" s="60">
        <v>1.4</v>
      </c>
      <c r="N31" s="60">
        <v>4.4000000000000004</v>
      </c>
      <c r="O31" s="60">
        <v>5.4</v>
      </c>
      <c r="P31" s="60">
        <v>2.6</v>
      </c>
      <c r="Q31" s="60">
        <v>5.3</v>
      </c>
      <c r="R31" s="60">
        <v>7.3</v>
      </c>
      <c r="S31" s="60">
        <v>1.7749999999999999</v>
      </c>
      <c r="T31" s="60">
        <v>1.3</v>
      </c>
      <c r="U31" s="60">
        <v>22</v>
      </c>
      <c r="V31" s="60">
        <v>3.3</v>
      </c>
      <c r="W31" s="60">
        <v>4.3</v>
      </c>
      <c r="X31" s="60">
        <v>8.3000000000000007</v>
      </c>
      <c r="Y31" s="60">
        <v>0.97499999999999998</v>
      </c>
      <c r="Z31" s="60">
        <v>3.55</v>
      </c>
      <c r="AA31" s="60">
        <v>6.4749999999999996</v>
      </c>
      <c r="AB31" s="60">
        <v>3.8</v>
      </c>
      <c r="AC31" s="60" t="s">
        <v>15396</v>
      </c>
      <c r="AF31" t="s">
        <v>1136</v>
      </c>
      <c r="AG31" t="s">
        <v>14618</v>
      </c>
      <c r="AH31" t="e">
        <f t="shared" si="0"/>
        <v>#N/A</v>
      </c>
      <c r="AI31" t="e">
        <f t="shared" si="1"/>
        <v>#N/A</v>
      </c>
      <c r="AJ31" t="e">
        <f t="shared" si="2"/>
        <v>#N/A</v>
      </c>
      <c r="AK31" t="e">
        <f t="shared" si="3"/>
        <v>#N/A</v>
      </c>
      <c r="AL31" t="e">
        <f t="shared" si="4"/>
        <v>#N/A</v>
      </c>
      <c r="AM31" t="e">
        <f t="shared" si="5"/>
        <v>#N/A</v>
      </c>
      <c r="AN31" t="e">
        <f t="shared" si="6"/>
        <v>#N/A</v>
      </c>
      <c r="AO31" t="e">
        <f t="shared" si="7"/>
        <v>#N/A</v>
      </c>
      <c r="AP31" t="e">
        <f t="shared" si="8"/>
        <v>#N/A</v>
      </c>
      <c r="AQ31" t="e">
        <f t="shared" si="9"/>
        <v>#N/A</v>
      </c>
      <c r="AR31" t="e">
        <f t="shared" si="10"/>
        <v>#N/A</v>
      </c>
      <c r="AS31" t="e">
        <f t="shared" si="11"/>
        <v>#N/A</v>
      </c>
      <c r="AT31" t="s">
        <v>16594</v>
      </c>
      <c r="AU31" t="e">
        <f t="shared" si="12"/>
        <v>#N/A</v>
      </c>
      <c r="AV31" t="e">
        <f t="shared" si="13"/>
        <v>#N/A</v>
      </c>
    </row>
    <row r="32" spans="1:48" ht="15.75" customHeight="1" thickBot="1">
      <c r="A32" s="63" t="s">
        <v>14704</v>
      </c>
      <c r="B32" s="60">
        <v>2</v>
      </c>
      <c r="C32" s="60">
        <v>319.60000000000002</v>
      </c>
      <c r="D32" s="60">
        <v>3</v>
      </c>
      <c r="E32" s="60">
        <v>0.8</v>
      </c>
      <c r="F32" s="60">
        <v>6.3</v>
      </c>
      <c r="G32" s="60">
        <v>2.4</v>
      </c>
      <c r="H32" s="60">
        <v>5.5</v>
      </c>
      <c r="I32" s="60">
        <v>3.3</v>
      </c>
      <c r="J32" s="60">
        <v>2.5</v>
      </c>
      <c r="K32" s="60">
        <v>6.125</v>
      </c>
      <c r="L32" s="60">
        <v>4.4000000000000004</v>
      </c>
      <c r="M32" s="60">
        <v>2.7</v>
      </c>
      <c r="N32" s="60">
        <v>1.9</v>
      </c>
      <c r="O32" s="60">
        <v>3.3</v>
      </c>
      <c r="P32" s="60">
        <v>6.4</v>
      </c>
      <c r="Q32" s="60">
        <v>6.2</v>
      </c>
      <c r="R32" s="60">
        <v>5.4</v>
      </c>
      <c r="S32" s="60">
        <v>1.65</v>
      </c>
      <c r="T32" s="60">
        <v>2.7</v>
      </c>
      <c r="U32" s="60">
        <v>11.9</v>
      </c>
      <c r="V32" s="60">
        <v>3.7</v>
      </c>
      <c r="W32" s="60">
        <v>6.5</v>
      </c>
      <c r="X32" s="60">
        <v>5.8</v>
      </c>
      <c r="Y32" s="60">
        <v>2.5499999999999998</v>
      </c>
      <c r="Z32" s="60">
        <v>3.75</v>
      </c>
      <c r="AA32" s="60">
        <v>1.2</v>
      </c>
      <c r="AB32" s="60">
        <v>32</v>
      </c>
      <c r="AC32" s="60" t="s">
        <v>15397</v>
      </c>
      <c r="AF32" t="s">
        <v>1343</v>
      </c>
      <c r="AG32" t="s">
        <v>14569</v>
      </c>
      <c r="AH32" t="e">
        <f t="shared" si="0"/>
        <v>#N/A</v>
      </c>
      <c r="AI32" t="e">
        <f t="shared" si="1"/>
        <v>#N/A</v>
      </c>
      <c r="AJ32" t="e">
        <f t="shared" si="2"/>
        <v>#N/A</v>
      </c>
      <c r="AK32" t="e">
        <f t="shared" si="3"/>
        <v>#N/A</v>
      </c>
      <c r="AL32" t="e">
        <f t="shared" si="4"/>
        <v>#N/A</v>
      </c>
      <c r="AM32" t="e">
        <f t="shared" si="5"/>
        <v>#N/A</v>
      </c>
      <c r="AN32" t="e">
        <f t="shared" si="6"/>
        <v>#N/A</v>
      </c>
      <c r="AO32" t="e">
        <f t="shared" si="7"/>
        <v>#N/A</v>
      </c>
      <c r="AP32" t="e">
        <f t="shared" si="8"/>
        <v>#N/A</v>
      </c>
      <c r="AQ32" t="e">
        <f t="shared" si="9"/>
        <v>#N/A</v>
      </c>
      <c r="AR32" t="e">
        <f t="shared" si="10"/>
        <v>#N/A</v>
      </c>
      <c r="AS32" t="e">
        <f t="shared" si="11"/>
        <v>#N/A</v>
      </c>
      <c r="AT32" t="s">
        <v>16594</v>
      </c>
      <c r="AU32" t="e">
        <f t="shared" si="12"/>
        <v>#N/A</v>
      </c>
      <c r="AV32" t="e">
        <f t="shared" si="13"/>
        <v>#N/A</v>
      </c>
    </row>
    <row r="33" spans="1:48" ht="15.75" customHeight="1" thickBot="1">
      <c r="A33" s="63" t="s">
        <v>16306</v>
      </c>
      <c r="B33" s="60">
        <v>1.7</v>
      </c>
      <c r="C33" s="60">
        <v>3.5</v>
      </c>
      <c r="D33" s="60">
        <v>6.375</v>
      </c>
      <c r="E33" s="60">
        <v>2.9</v>
      </c>
      <c r="F33" s="60">
        <v>17.2</v>
      </c>
      <c r="G33" s="60">
        <v>3.6</v>
      </c>
      <c r="H33" s="60">
        <v>10.6</v>
      </c>
      <c r="I33" s="60">
        <v>1.9</v>
      </c>
      <c r="J33" s="60">
        <v>5.8</v>
      </c>
      <c r="K33" s="60">
        <v>3.3250000000000002</v>
      </c>
      <c r="L33" s="60">
        <v>3.9</v>
      </c>
      <c r="M33" s="60">
        <v>3.6</v>
      </c>
      <c r="N33" s="60">
        <v>2.2999999999999998</v>
      </c>
      <c r="O33" s="60">
        <v>2.6</v>
      </c>
      <c r="P33" s="60">
        <v>4.9000000000000004</v>
      </c>
      <c r="Q33" s="60">
        <v>4.9000000000000004</v>
      </c>
      <c r="R33" s="60">
        <v>4.7</v>
      </c>
      <c r="S33" s="60">
        <v>2.7250000000000001</v>
      </c>
      <c r="T33" s="60">
        <v>7.7</v>
      </c>
      <c r="U33" s="60">
        <v>7.3</v>
      </c>
      <c r="V33" s="60">
        <v>1.4</v>
      </c>
      <c r="W33" s="60">
        <v>2.4</v>
      </c>
      <c r="X33" s="60">
        <v>2.8</v>
      </c>
      <c r="Y33" s="60">
        <v>2.6749999999999998</v>
      </c>
      <c r="Z33" s="60">
        <v>9.5</v>
      </c>
      <c r="AA33" s="60">
        <v>6.2750000000000004</v>
      </c>
      <c r="AB33" s="60">
        <v>6.8</v>
      </c>
      <c r="AC33" s="60" t="s">
        <v>15398</v>
      </c>
      <c r="AF33" t="s">
        <v>4760</v>
      </c>
      <c r="AG33" t="s">
        <v>14569</v>
      </c>
      <c r="AH33" t="e">
        <f t="shared" si="0"/>
        <v>#N/A</v>
      </c>
      <c r="AI33" t="e">
        <f t="shared" si="1"/>
        <v>#N/A</v>
      </c>
      <c r="AJ33" t="e">
        <f t="shared" si="2"/>
        <v>#N/A</v>
      </c>
      <c r="AK33" t="e">
        <f t="shared" si="3"/>
        <v>#N/A</v>
      </c>
      <c r="AL33" t="e">
        <f t="shared" si="4"/>
        <v>#N/A</v>
      </c>
      <c r="AM33" t="e">
        <f t="shared" si="5"/>
        <v>#N/A</v>
      </c>
      <c r="AN33" t="e">
        <f t="shared" si="6"/>
        <v>#N/A</v>
      </c>
      <c r="AO33" t="e">
        <f t="shared" si="7"/>
        <v>#N/A</v>
      </c>
      <c r="AP33" t="e">
        <f t="shared" si="8"/>
        <v>#N/A</v>
      </c>
      <c r="AQ33" t="e">
        <f t="shared" si="9"/>
        <v>#N/A</v>
      </c>
      <c r="AR33" t="e">
        <f t="shared" si="10"/>
        <v>#N/A</v>
      </c>
      <c r="AS33" t="e">
        <f t="shared" si="11"/>
        <v>#N/A</v>
      </c>
      <c r="AT33" t="s">
        <v>16594</v>
      </c>
      <c r="AU33" t="e">
        <f t="shared" si="12"/>
        <v>#N/A</v>
      </c>
      <c r="AV33" t="e">
        <f t="shared" si="13"/>
        <v>#N/A</v>
      </c>
    </row>
    <row r="34" spans="1:48" ht="15.75" customHeight="1" thickBot="1">
      <c r="A34" s="63" t="s">
        <v>15263</v>
      </c>
      <c r="B34" s="60">
        <v>1.8</v>
      </c>
      <c r="C34" s="60">
        <v>8.3000000000000007</v>
      </c>
      <c r="D34" s="60">
        <v>3.8</v>
      </c>
      <c r="E34" s="60">
        <v>6.5</v>
      </c>
      <c r="F34" s="60">
        <v>5.8</v>
      </c>
      <c r="G34" s="60">
        <v>1.6</v>
      </c>
      <c r="H34" s="60">
        <v>4.8</v>
      </c>
      <c r="I34" s="60">
        <v>2.2999999999999998</v>
      </c>
      <c r="J34" s="60">
        <v>1.7</v>
      </c>
      <c r="K34" s="60">
        <v>3.15</v>
      </c>
      <c r="L34" s="60">
        <v>1.7</v>
      </c>
      <c r="M34" s="60">
        <v>3</v>
      </c>
      <c r="N34" s="60">
        <v>0.9</v>
      </c>
      <c r="O34" s="60">
        <v>3.4</v>
      </c>
      <c r="P34" s="60">
        <v>0.8</v>
      </c>
      <c r="Q34" s="60">
        <v>1.3</v>
      </c>
      <c r="R34" s="60">
        <v>4.2</v>
      </c>
      <c r="S34" s="60">
        <v>3.45</v>
      </c>
      <c r="T34" s="60">
        <v>5.8</v>
      </c>
      <c r="U34" s="60">
        <v>1</v>
      </c>
      <c r="V34" s="60">
        <v>1.7</v>
      </c>
      <c r="W34" s="60">
        <v>3</v>
      </c>
      <c r="X34" s="60">
        <v>5</v>
      </c>
      <c r="Y34" s="60">
        <v>1.4750000000000001</v>
      </c>
      <c r="Z34" s="60">
        <v>5.7249999999999996</v>
      </c>
      <c r="AA34" s="60">
        <v>2.5750000000000002</v>
      </c>
      <c r="AB34" s="60">
        <v>0.8</v>
      </c>
      <c r="AC34" s="60" t="s">
        <v>15399</v>
      </c>
      <c r="AF34" t="s">
        <v>1289</v>
      </c>
      <c r="AG34" t="s">
        <v>15274</v>
      </c>
      <c r="AH34" t="e">
        <f t="shared" si="0"/>
        <v>#N/A</v>
      </c>
      <c r="AI34" t="e">
        <f t="shared" si="1"/>
        <v>#N/A</v>
      </c>
      <c r="AJ34" t="e">
        <f t="shared" si="2"/>
        <v>#N/A</v>
      </c>
      <c r="AK34" t="e">
        <f t="shared" si="3"/>
        <v>#N/A</v>
      </c>
      <c r="AL34" t="e">
        <f t="shared" si="4"/>
        <v>#N/A</v>
      </c>
      <c r="AM34" t="e">
        <f t="shared" si="5"/>
        <v>#N/A</v>
      </c>
      <c r="AN34" t="e">
        <f t="shared" si="6"/>
        <v>#N/A</v>
      </c>
      <c r="AO34" t="e">
        <f t="shared" si="7"/>
        <v>#N/A</v>
      </c>
      <c r="AP34" t="e">
        <f t="shared" si="8"/>
        <v>#N/A</v>
      </c>
      <c r="AQ34" t="e">
        <f t="shared" si="9"/>
        <v>#N/A</v>
      </c>
      <c r="AR34" t="e">
        <f t="shared" si="10"/>
        <v>#N/A</v>
      </c>
      <c r="AS34" t="e">
        <f t="shared" si="11"/>
        <v>#N/A</v>
      </c>
      <c r="AT34" t="s">
        <v>16594</v>
      </c>
      <c r="AU34" t="e">
        <f t="shared" si="12"/>
        <v>#N/A</v>
      </c>
      <c r="AV34" t="e">
        <f t="shared" si="13"/>
        <v>#N/A</v>
      </c>
    </row>
    <row r="35" spans="1:48" ht="15.75" customHeight="1" thickBot="1">
      <c r="A35" s="63" t="s">
        <v>16307</v>
      </c>
      <c r="B35" s="60">
        <v>134.30000000000001</v>
      </c>
      <c r="C35" s="60">
        <v>204.4</v>
      </c>
      <c r="D35" s="60">
        <v>263.82499999999999</v>
      </c>
      <c r="E35" s="60">
        <v>226</v>
      </c>
      <c r="F35" s="60">
        <v>610.29999999999995</v>
      </c>
      <c r="G35" s="60">
        <v>230.7</v>
      </c>
      <c r="H35" s="60">
        <v>40.9</v>
      </c>
      <c r="I35" s="60">
        <v>35.4</v>
      </c>
      <c r="J35" s="60">
        <v>350.9</v>
      </c>
      <c r="K35" s="60">
        <v>74.45</v>
      </c>
      <c r="L35" s="60">
        <v>58.9</v>
      </c>
      <c r="M35" s="60">
        <v>6.4</v>
      </c>
      <c r="N35" s="60">
        <v>22.1</v>
      </c>
      <c r="O35" s="60">
        <v>79.7</v>
      </c>
      <c r="P35" s="60">
        <v>86.1</v>
      </c>
      <c r="Q35" s="60">
        <v>111.1</v>
      </c>
      <c r="R35" s="60">
        <v>385.8</v>
      </c>
      <c r="S35" s="60">
        <v>83.525000000000006</v>
      </c>
      <c r="T35" s="60">
        <v>75.8</v>
      </c>
      <c r="U35" s="60">
        <v>56</v>
      </c>
      <c r="V35" s="60">
        <v>17.8</v>
      </c>
      <c r="W35" s="60">
        <v>170.3</v>
      </c>
      <c r="X35" s="60">
        <v>10.5</v>
      </c>
      <c r="Y35" s="60">
        <v>507.65</v>
      </c>
      <c r="Z35" s="60">
        <v>300.625</v>
      </c>
      <c r="AA35" s="60">
        <v>8.5749999999999993</v>
      </c>
      <c r="AB35" s="60">
        <v>81.900000000000006</v>
      </c>
      <c r="AC35" s="60" t="s">
        <v>15400</v>
      </c>
      <c r="AF35" t="s">
        <v>534</v>
      </c>
      <c r="AG35" t="s">
        <v>15135</v>
      </c>
      <c r="AH35">
        <f t="shared" si="0"/>
        <v>1180.7</v>
      </c>
      <c r="AI35">
        <f t="shared" si="1"/>
        <v>5.0999999999999996</v>
      </c>
      <c r="AJ35">
        <f t="shared" si="2"/>
        <v>7.6</v>
      </c>
      <c r="AK35">
        <f t="shared" si="3"/>
        <v>6.3</v>
      </c>
      <c r="AL35">
        <f t="shared" si="4"/>
        <v>7.2</v>
      </c>
      <c r="AM35">
        <f t="shared" si="5"/>
        <v>7.3</v>
      </c>
      <c r="AN35">
        <f t="shared" si="6"/>
        <v>13.1</v>
      </c>
      <c r="AO35">
        <f t="shared" si="7"/>
        <v>3.2</v>
      </c>
      <c r="AP35">
        <f t="shared" si="8"/>
        <v>3391</v>
      </c>
      <c r="AQ35">
        <f t="shared" si="9"/>
        <v>5</v>
      </c>
      <c r="AR35">
        <f t="shared" si="10"/>
        <v>11.6</v>
      </c>
      <c r="AS35">
        <f t="shared" si="11"/>
        <v>1099.4000000000001</v>
      </c>
      <c r="AT35" t="s">
        <v>16594</v>
      </c>
      <c r="AU35">
        <f t="shared" si="12"/>
        <v>43.8</v>
      </c>
      <c r="AV35">
        <f t="shared" si="13"/>
        <v>7.6</v>
      </c>
    </row>
    <row r="36" spans="1:48" ht="15.75" customHeight="1" thickBot="1">
      <c r="A36" s="63" t="s">
        <v>14803</v>
      </c>
      <c r="B36" s="60">
        <v>6.6</v>
      </c>
      <c r="C36" s="60">
        <v>57.8</v>
      </c>
      <c r="D36" s="60">
        <v>6.1749999999999998</v>
      </c>
      <c r="E36" s="60">
        <v>12</v>
      </c>
      <c r="F36" s="60">
        <v>10532.2</v>
      </c>
      <c r="G36" s="60">
        <v>540.29999999999995</v>
      </c>
      <c r="H36" s="60">
        <v>24.5</v>
      </c>
      <c r="I36" s="60">
        <v>24.2</v>
      </c>
      <c r="J36" s="60">
        <v>29</v>
      </c>
      <c r="K36" s="60">
        <v>7.3</v>
      </c>
      <c r="L36" s="60">
        <v>13.1</v>
      </c>
      <c r="M36" s="60">
        <v>3.1</v>
      </c>
      <c r="N36" s="60">
        <v>27.3</v>
      </c>
      <c r="O36" s="60">
        <v>7.1</v>
      </c>
      <c r="P36" s="60">
        <v>18.399999999999999</v>
      </c>
      <c r="Q36" s="60">
        <v>11.7</v>
      </c>
      <c r="R36" s="60">
        <v>134.30000000000001</v>
      </c>
      <c r="S36" s="60">
        <v>4.5250000000000004</v>
      </c>
      <c r="T36" s="60">
        <v>6.8</v>
      </c>
      <c r="U36" s="60">
        <v>15.4</v>
      </c>
      <c r="V36" s="60">
        <v>4.3</v>
      </c>
      <c r="W36" s="60">
        <v>12</v>
      </c>
      <c r="X36" s="60">
        <v>10.199999999999999</v>
      </c>
      <c r="Y36" s="60">
        <v>5.4</v>
      </c>
      <c r="Z36" s="60">
        <v>26.2</v>
      </c>
      <c r="AA36" s="60">
        <v>21.15</v>
      </c>
      <c r="AB36" s="60">
        <v>72</v>
      </c>
      <c r="AC36" s="60" t="s">
        <v>15401</v>
      </c>
      <c r="AF36" t="s">
        <v>708</v>
      </c>
      <c r="AG36" t="s">
        <v>15150</v>
      </c>
      <c r="AH36" t="e">
        <f t="shared" si="0"/>
        <v>#N/A</v>
      </c>
      <c r="AI36" t="e">
        <f t="shared" si="1"/>
        <v>#N/A</v>
      </c>
      <c r="AJ36" t="e">
        <f t="shared" si="2"/>
        <v>#N/A</v>
      </c>
      <c r="AK36" t="e">
        <f t="shared" si="3"/>
        <v>#N/A</v>
      </c>
      <c r="AL36" t="e">
        <f t="shared" si="4"/>
        <v>#N/A</v>
      </c>
      <c r="AM36" t="e">
        <f t="shared" si="5"/>
        <v>#N/A</v>
      </c>
      <c r="AN36" t="e">
        <f t="shared" si="6"/>
        <v>#N/A</v>
      </c>
      <c r="AO36" t="e">
        <f t="shared" si="7"/>
        <v>#N/A</v>
      </c>
      <c r="AP36" t="e">
        <f t="shared" si="8"/>
        <v>#N/A</v>
      </c>
      <c r="AQ36" t="e">
        <f t="shared" si="9"/>
        <v>#N/A</v>
      </c>
      <c r="AR36" t="e">
        <f t="shared" si="10"/>
        <v>#N/A</v>
      </c>
      <c r="AS36" t="e">
        <f t="shared" si="11"/>
        <v>#N/A</v>
      </c>
      <c r="AT36" t="s">
        <v>16594</v>
      </c>
      <c r="AU36" t="e">
        <f t="shared" si="12"/>
        <v>#N/A</v>
      </c>
      <c r="AV36" t="e">
        <f t="shared" si="13"/>
        <v>#N/A</v>
      </c>
    </row>
    <row r="37" spans="1:48" ht="15.75" customHeight="1" thickBot="1">
      <c r="A37" s="63" t="s">
        <v>16308</v>
      </c>
      <c r="B37" s="60">
        <v>1.8</v>
      </c>
      <c r="C37" s="60">
        <v>1.1000000000000001</v>
      </c>
      <c r="D37" s="60">
        <v>0.625</v>
      </c>
      <c r="E37" s="60">
        <v>3.2</v>
      </c>
      <c r="F37" s="60">
        <v>17.3</v>
      </c>
      <c r="G37" s="60">
        <v>4.2</v>
      </c>
      <c r="H37" s="60">
        <v>3.4</v>
      </c>
      <c r="I37" s="60">
        <v>2</v>
      </c>
      <c r="J37" s="60">
        <v>4.3</v>
      </c>
      <c r="K37" s="60">
        <v>5.1749999999999998</v>
      </c>
      <c r="L37" s="60">
        <v>3.7</v>
      </c>
      <c r="M37" s="60">
        <v>0.6</v>
      </c>
      <c r="N37" s="60">
        <v>101.5</v>
      </c>
      <c r="O37" s="60">
        <v>6.3</v>
      </c>
      <c r="P37" s="60">
        <v>3</v>
      </c>
      <c r="Q37" s="60">
        <v>3</v>
      </c>
      <c r="R37" s="60">
        <v>2.2999999999999998</v>
      </c>
      <c r="S37" s="60">
        <v>0.75</v>
      </c>
      <c r="T37" s="60">
        <v>0.9</v>
      </c>
      <c r="U37" s="60">
        <v>1.1000000000000001</v>
      </c>
      <c r="V37" s="60">
        <v>2.4</v>
      </c>
      <c r="W37" s="60">
        <v>1</v>
      </c>
      <c r="X37" s="60">
        <v>11.3</v>
      </c>
      <c r="Y37" s="60">
        <v>0.55000000000000004</v>
      </c>
      <c r="Z37" s="60">
        <v>2.0249999999999999</v>
      </c>
      <c r="AA37" s="60">
        <v>0.85</v>
      </c>
      <c r="AB37" s="60">
        <v>8.9</v>
      </c>
      <c r="AC37" s="61" t="s">
        <v>15402</v>
      </c>
      <c r="AF37" t="s">
        <v>1284</v>
      </c>
      <c r="AG37" t="s">
        <v>15174</v>
      </c>
      <c r="AH37" t="e">
        <f t="shared" si="0"/>
        <v>#N/A</v>
      </c>
      <c r="AI37" t="e">
        <f t="shared" si="1"/>
        <v>#N/A</v>
      </c>
      <c r="AJ37" t="e">
        <f t="shared" si="2"/>
        <v>#N/A</v>
      </c>
      <c r="AK37" t="e">
        <f t="shared" si="3"/>
        <v>#N/A</v>
      </c>
      <c r="AL37" t="e">
        <f t="shared" si="4"/>
        <v>#N/A</v>
      </c>
      <c r="AM37" t="e">
        <f t="shared" si="5"/>
        <v>#N/A</v>
      </c>
      <c r="AN37" t="e">
        <f t="shared" si="6"/>
        <v>#N/A</v>
      </c>
      <c r="AO37" t="e">
        <f t="shared" si="7"/>
        <v>#N/A</v>
      </c>
      <c r="AP37" t="e">
        <f t="shared" si="8"/>
        <v>#N/A</v>
      </c>
      <c r="AQ37" t="e">
        <f t="shared" si="9"/>
        <v>#N/A</v>
      </c>
      <c r="AR37" t="e">
        <f t="shared" si="10"/>
        <v>#N/A</v>
      </c>
      <c r="AS37" t="e">
        <f t="shared" si="11"/>
        <v>#N/A</v>
      </c>
      <c r="AT37" t="s">
        <v>16594</v>
      </c>
      <c r="AU37" t="e">
        <f t="shared" si="12"/>
        <v>#N/A</v>
      </c>
      <c r="AV37" t="e">
        <f t="shared" si="13"/>
        <v>#N/A</v>
      </c>
    </row>
    <row r="38" spans="1:48" ht="15.75" customHeight="1" thickBot="1">
      <c r="A38" s="63" t="s">
        <v>14730</v>
      </c>
      <c r="B38" s="60">
        <v>0.6</v>
      </c>
      <c r="C38" s="60">
        <v>0.8</v>
      </c>
      <c r="D38" s="60">
        <v>4.2</v>
      </c>
      <c r="E38" s="60">
        <v>0.9</v>
      </c>
      <c r="F38" s="60">
        <v>5.4</v>
      </c>
      <c r="G38" s="60">
        <v>1.5</v>
      </c>
      <c r="H38" s="60">
        <v>4123.7</v>
      </c>
      <c r="I38" s="60">
        <v>4.7</v>
      </c>
      <c r="J38" s="60">
        <v>37.4</v>
      </c>
      <c r="K38" s="60">
        <v>2.2250000000000001</v>
      </c>
      <c r="L38" s="60">
        <v>1.8</v>
      </c>
      <c r="M38" s="60">
        <v>0.6</v>
      </c>
      <c r="N38" s="60">
        <v>2.2999999999999998</v>
      </c>
      <c r="O38" s="60">
        <v>0.8</v>
      </c>
      <c r="P38" s="60">
        <v>1.7</v>
      </c>
      <c r="Q38" s="60">
        <v>3.3</v>
      </c>
      <c r="R38" s="60">
        <v>2.5</v>
      </c>
      <c r="S38" s="60">
        <v>1.35</v>
      </c>
      <c r="T38" s="60">
        <v>1.5</v>
      </c>
      <c r="U38" s="60">
        <v>4013.6</v>
      </c>
      <c r="V38" s="60">
        <v>1.2</v>
      </c>
      <c r="W38" s="60">
        <v>7.2</v>
      </c>
      <c r="X38" s="60">
        <v>21.4</v>
      </c>
      <c r="Y38" s="60">
        <v>17.175000000000001</v>
      </c>
      <c r="Z38" s="60">
        <v>1.9</v>
      </c>
      <c r="AA38" s="60">
        <v>0.75</v>
      </c>
      <c r="AB38" s="60">
        <v>480</v>
      </c>
      <c r="AC38" s="60" t="s">
        <v>15403</v>
      </c>
      <c r="AF38" t="s">
        <v>764</v>
      </c>
      <c r="AG38" t="s">
        <v>15187</v>
      </c>
      <c r="AH38">
        <f t="shared" si="0"/>
        <v>0.6</v>
      </c>
      <c r="AI38">
        <f t="shared" si="1"/>
        <v>45.3</v>
      </c>
      <c r="AJ38">
        <f t="shared" si="2"/>
        <v>6.2</v>
      </c>
      <c r="AK38">
        <f t="shared" si="3"/>
        <v>1.1000000000000001</v>
      </c>
      <c r="AL38">
        <f t="shared" si="4"/>
        <v>1</v>
      </c>
      <c r="AM38">
        <f t="shared" si="5"/>
        <v>0.7</v>
      </c>
      <c r="AN38">
        <f t="shared" si="6"/>
        <v>0.8</v>
      </c>
      <c r="AO38">
        <f t="shared" si="7"/>
        <v>0.7</v>
      </c>
      <c r="AP38">
        <f t="shared" si="8"/>
        <v>0.5</v>
      </c>
      <c r="AQ38">
        <f t="shared" si="9"/>
        <v>7.1</v>
      </c>
      <c r="AR38">
        <f t="shared" si="10"/>
        <v>0.7</v>
      </c>
      <c r="AS38">
        <f t="shared" si="11"/>
        <v>0.6</v>
      </c>
      <c r="AT38" t="s">
        <v>16594</v>
      </c>
      <c r="AU38">
        <f t="shared" si="12"/>
        <v>0.8</v>
      </c>
      <c r="AV38">
        <f t="shared" si="13"/>
        <v>0.8</v>
      </c>
    </row>
    <row r="39" spans="1:48" ht="15.75" customHeight="1" thickBot="1">
      <c r="A39" s="63" t="s">
        <v>14919</v>
      </c>
      <c r="B39" s="60">
        <v>1.7</v>
      </c>
      <c r="C39" s="60">
        <v>2.5</v>
      </c>
      <c r="D39" s="60">
        <v>2.6749999999999998</v>
      </c>
      <c r="E39" s="60">
        <v>2.1</v>
      </c>
      <c r="F39" s="60">
        <v>8.5</v>
      </c>
      <c r="G39" s="60">
        <v>3.2</v>
      </c>
      <c r="H39" s="60">
        <v>598.1</v>
      </c>
      <c r="I39" s="60">
        <v>8.4</v>
      </c>
      <c r="J39" s="60">
        <v>112</v>
      </c>
      <c r="K39" s="60">
        <v>0.42499999999999999</v>
      </c>
      <c r="L39" s="60">
        <v>2.5</v>
      </c>
      <c r="M39" s="60">
        <v>2.4</v>
      </c>
      <c r="N39" s="60">
        <v>1.5</v>
      </c>
      <c r="O39" s="60">
        <v>1.7</v>
      </c>
      <c r="P39" s="60">
        <v>3.3</v>
      </c>
      <c r="Q39" s="60">
        <v>2.6</v>
      </c>
      <c r="R39" s="60">
        <v>5.0999999999999996</v>
      </c>
      <c r="S39" s="60">
        <v>2.4750000000000001</v>
      </c>
      <c r="T39" s="60">
        <v>2.2999999999999998</v>
      </c>
      <c r="U39" s="60">
        <v>141.30000000000001</v>
      </c>
      <c r="V39" s="60">
        <v>0.8</v>
      </c>
      <c r="W39" s="60">
        <v>4.7</v>
      </c>
      <c r="X39" s="60">
        <v>4</v>
      </c>
      <c r="Y39" s="60">
        <v>2</v>
      </c>
      <c r="Z39" s="60">
        <v>1.45</v>
      </c>
      <c r="AA39" s="60">
        <v>1.625</v>
      </c>
      <c r="AB39" s="60">
        <v>59.1</v>
      </c>
      <c r="AC39" s="60" t="s">
        <v>15404</v>
      </c>
      <c r="AF39" t="s">
        <v>760</v>
      </c>
      <c r="AG39" t="s">
        <v>15188</v>
      </c>
      <c r="AH39" t="e">
        <f t="shared" si="0"/>
        <v>#N/A</v>
      </c>
      <c r="AI39" t="e">
        <f t="shared" si="1"/>
        <v>#N/A</v>
      </c>
      <c r="AJ39" t="e">
        <f t="shared" si="2"/>
        <v>#N/A</v>
      </c>
      <c r="AK39" t="e">
        <f t="shared" si="3"/>
        <v>#N/A</v>
      </c>
      <c r="AL39" t="e">
        <f t="shared" si="4"/>
        <v>#N/A</v>
      </c>
      <c r="AM39" t="e">
        <f t="shared" si="5"/>
        <v>#N/A</v>
      </c>
      <c r="AN39" t="e">
        <f t="shared" si="6"/>
        <v>#N/A</v>
      </c>
      <c r="AO39" t="e">
        <f t="shared" si="7"/>
        <v>#N/A</v>
      </c>
      <c r="AP39" t="e">
        <f t="shared" si="8"/>
        <v>#N/A</v>
      </c>
      <c r="AQ39" t="e">
        <f t="shared" si="9"/>
        <v>#N/A</v>
      </c>
      <c r="AR39" t="e">
        <f t="shared" si="10"/>
        <v>#N/A</v>
      </c>
      <c r="AS39" t="e">
        <f t="shared" si="11"/>
        <v>#N/A</v>
      </c>
      <c r="AT39" t="s">
        <v>16594</v>
      </c>
      <c r="AU39" t="e">
        <f t="shared" si="12"/>
        <v>#N/A</v>
      </c>
      <c r="AV39" t="e">
        <f t="shared" si="13"/>
        <v>#N/A</v>
      </c>
    </row>
    <row r="40" spans="1:48" ht="15.75" customHeight="1" thickBot="1">
      <c r="A40" s="63" t="s">
        <v>15270</v>
      </c>
      <c r="B40" s="60">
        <v>334</v>
      </c>
      <c r="C40" s="60">
        <v>100.2</v>
      </c>
      <c r="D40" s="60">
        <v>97.325000000000003</v>
      </c>
      <c r="E40" s="60">
        <v>269.89999999999998</v>
      </c>
      <c r="F40" s="60">
        <v>2.5</v>
      </c>
      <c r="G40" s="60">
        <v>4.4000000000000004</v>
      </c>
      <c r="H40" s="60">
        <v>6.5</v>
      </c>
      <c r="I40" s="60">
        <v>4.4000000000000004</v>
      </c>
      <c r="J40" s="60">
        <v>5.3</v>
      </c>
      <c r="K40" s="60">
        <v>4.0999999999999996</v>
      </c>
      <c r="L40" s="60">
        <v>6.4</v>
      </c>
      <c r="M40" s="60">
        <v>9</v>
      </c>
      <c r="N40" s="60">
        <v>9.6</v>
      </c>
      <c r="O40" s="60">
        <v>4.7</v>
      </c>
      <c r="P40" s="60">
        <v>4.5</v>
      </c>
      <c r="Q40" s="60">
        <v>3.3</v>
      </c>
      <c r="R40" s="60">
        <v>9.3000000000000007</v>
      </c>
      <c r="S40" s="60">
        <v>242.07499999999999</v>
      </c>
      <c r="T40" s="60">
        <v>6.9</v>
      </c>
      <c r="U40" s="60">
        <v>8.4</v>
      </c>
      <c r="V40" s="60">
        <v>4.7</v>
      </c>
      <c r="W40" s="60">
        <v>5.0999999999999996</v>
      </c>
      <c r="X40" s="60">
        <v>3.2</v>
      </c>
      <c r="Y40" s="60">
        <v>8.6999999999999993</v>
      </c>
      <c r="Z40" s="60">
        <v>5.0750000000000002</v>
      </c>
      <c r="AA40" s="60">
        <v>3.5</v>
      </c>
      <c r="AB40" s="60">
        <v>16.7</v>
      </c>
      <c r="AC40" s="60" t="s">
        <v>15405</v>
      </c>
      <c r="AF40" t="s">
        <v>203</v>
      </c>
      <c r="AG40" t="s">
        <v>15209</v>
      </c>
      <c r="AH40" t="e">
        <f t="shared" si="0"/>
        <v>#N/A</v>
      </c>
      <c r="AI40" t="e">
        <f t="shared" si="1"/>
        <v>#N/A</v>
      </c>
      <c r="AJ40" t="e">
        <f t="shared" si="2"/>
        <v>#N/A</v>
      </c>
      <c r="AK40" t="e">
        <f t="shared" si="3"/>
        <v>#N/A</v>
      </c>
      <c r="AL40" t="e">
        <f t="shared" si="4"/>
        <v>#N/A</v>
      </c>
      <c r="AM40" t="e">
        <f t="shared" si="5"/>
        <v>#N/A</v>
      </c>
      <c r="AN40" t="e">
        <f t="shared" si="6"/>
        <v>#N/A</v>
      </c>
      <c r="AO40" t="e">
        <f t="shared" si="7"/>
        <v>#N/A</v>
      </c>
      <c r="AP40" t="e">
        <f t="shared" si="8"/>
        <v>#N/A</v>
      </c>
      <c r="AQ40" t="e">
        <f t="shared" si="9"/>
        <v>#N/A</v>
      </c>
      <c r="AR40" t="e">
        <f t="shared" si="10"/>
        <v>#N/A</v>
      </c>
      <c r="AS40" t="e">
        <f t="shared" si="11"/>
        <v>#N/A</v>
      </c>
      <c r="AT40" t="s">
        <v>16594</v>
      </c>
      <c r="AU40" t="e">
        <f t="shared" si="12"/>
        <v>#N/A</v>
      </c>
      <c r="AV40" t="e">
        <f t="shared" si="13"/>
        <v>#N/A</v>
      </c>
    </row>
    <row r="41" spans="1:48" ht="15.75" customHeight="1" thickBot="1">
      <c r="A41" s="63" t="s">
        <v>16309</v>
      </c>
      <c r="B41" s="60">
        <v>37.6</v>
      </c>
      <c r="C41" s="60">
        <v>127.8</v>
      </c>
      <c r="D41" s="60">
        <v>323.95</v>
      </c>
      <c r="E41" s="60">
        <v>43.1</v>
      </c>
      <c r="F41" s="60">
        <v>18.899999999999999</v>
      </c>
      <c r="G41" s="60">
        <v>7</v>
      </c>
      <c r="H41" s="60">
        <v>46</v>
      </c>
      <c r="I41" s="60">
        <v>10.7</v>
      </c>
      <c r="J41" s="60">
        <v>4.4000000000000004</v>
      </c>
      <c r="K41" s="60">
        <v>6.85</v>
      </c>
      <c r="L41" s="60">
        <v>5.3</v>
      </c>
      <c r="M41" s="60">
        <v>48.1</v>
      </c>
      <c r="N41" s="60">
        <v>41.9</v>
      </c>
      <c r="O41" s="60">
        <v>7.7</v>
      </c>
      <c r="P41" s="60">
        <v>37.1</v>
      </c>
      <c r="Q41" s="60">
        <v>40.9</v>
      </c>
      <c r="R41" s="60">
        <v>18.399999999999999</v>
      </c>
      <c r="S41" s="60">
        <v>69.3</v>
      </c>
      <c r="T41" s="60">
        <v>20.100000000000001</v>
      </c>
      <c r="U41" s="60">
        <v>4.3</v>
      </c>
      <c r="V41" s="60">
        <v>5.6</v>
      </c>
      <c r="W41" s="60">
        <v>8.1999999999999993</v>
      </c>
      <c r="X41" s="60">
        <v>225.3</v>
      </c>
      <c r="Y41" s="60">
        <v>10.95</v>
      </c>
      <c r="Z41" s="60">
        <v>5.6749999999999998</v>
      </c>
      <c r="AA41" s="60">
        <v>928.65</v>
      </c>
      <c r="AB41" s="60">
        <v>33.1</v>
      </c>
      <c r="AC41" s="60" t="s">
        <v>15406</v>
      </c>
      <c r="AF41" t="s">
        <v>518</v>
      </c>
      <c r="AG41" t="s">
        <v>15239</v>
      </c>
      <c r="AH41" t="e">
        <f t="shared" si="0"/>
        <v>#N/A</v>
      </c>
      <c r="AI41" t="e">
        <f t="shared" si="1"/>
        <v>#N/A</v>
      </c>
      <c r="AJ41" t="e">
        <f t="shared" si="2"/>
        <v>#N/A</v>
      </c>
      <c r="AK41" t="e">
        <f t="shared" si="3"/>
        <v>#N/A</v>
      </c>
      <c r="AL41" t="e">
        <f t="shared" si="4"/>
        <v>#N/A</v>
      </c>
      <c r="AM41" t="e">
        <f t="shared" si="5"/>
        <v>#N/A</v>
      </c>
      <c r="AN41" t="e">
        <f t="shared" si="6"/>
        <v>#N/A</v>
      </c>
      <c r="AO41" t="e">
        <f t="shared" si="7"/>
        <v>#N/A</v>
      </c>
      <c r="AP41" t="e">
        <f t="shared" si="8"/>
        <v>#N/A</v>
      </c>
      <c r="AQ41" t="e">
        <f t="shared" si="9"/>
        <v>#N/A</v>
      </c>
      <c r="AR41" t="e">
        <f t="shared" si="10"/>
        <v>#N/A</v>
      </c>
      <c r="AS41" t="e">
        <f t="shared" si="11"/>
        <v>#N/A</v>
      </c>
      <c r="AT41" t="s">
        <v>16594</v>
      </c>
      <c r="AU41" t="e">
        <f t="shared" si="12"/>
        <v>#N/A</v>
      </c>
      <c r="AV41" t="e">
        <f t="shared" si="13"/>
        <v>#N/A</v>
      </c>
    </row>
    <row r="42" spans="1:48" ht="15.75" customHeight="1" thickBot="1">
      <c r="A42" s="63" t="s">
        <v>16310</v>
      </c>
      <c r="B42" s="60">
        <v>8</v>
      </c>
      <c r="C42" s="60">
        <v>9.8000000000000007</v>
      </c>
      <c r="D42" s="60">
        <v>7.2</v>
      </c>
      <c r="E42" s="60">
        <v>7.2</v>
      </c>
      <c r="F42" s="60">
        <v>10.7</v>
      </c>
      <c r="G42" s="60">
        <v>5.0999999999999996</v>
      </c>
      <c r="H42" s="60">
        <v>12</v>
      </c>
      <c r="I42" s="60">
        <v>6.1</v>
      </c>
      <c r="J42" s="60">
        <v>9.6999999999999993</v>
      </c>
      <c r="K42" s="60">
        <v>7.375</v>
      </c>
      <c r="L42" s="60">
        <v>12.9</v>
      </c>
      <c r="M42" s="60">
        <v>1.4</v>
      </c>
      <c r="N42" s="60">
        <v>1.7</v>
      </c>
      <c r="O42" s="60">
        <v>11.2</v>
      </c>
      <c r="P42" s="60">
        <v>7.4</v>
      </c>
      <c r="Q42" s="60">
        <v>8.6999999999999993</v>
      </c>
      <c r="R42" s="60">
        <v>10.9</v>
      </c>
      <c r="S42" s="60">
        <v>6.75</v>
      </c>
      <c r="T42" s="60">
        <v>8.1</v>
      </c>
      <c r="U42" s="60">
        <v>18.5</v>
      </c>
      <c r="V42" s="60">
        <v>8.1</v>
      </c>
      <c r="W42" s="60">
        <v>7.2</v>
      </c>
      <c r="X42" s="60">
        <v>12.2</v>
      </c>
      <c r="Y42" s="60">
        <v>10.025</v>
      </c>
      <c r="Z42" s="60">
        <v>10.975</v>
      </c>
      <c r="AA42" s="60">
        <v>5.9749999999999996</v>
      </c>
      <c r="AB42" s="60">
        <v>7.3</v>
      </c>
      <c r="AC42" s="61" t="s">
        <v>15407</v>
      </c>
      <c r="AF42" t="s">
        <v>4762</v>
      </c>
      <c r="AG42" t="s">
        <v>15255</v>
      </c>
      <c r="AH42">
        <f t="shared" si="0"/>
        <v>11.8</v>
      </c>
      <c r="AI42">
        <f t="shared" si="1"/>
        <v>18.399999999999999</v>
      </c>
      <c r="AJ42">
        <f t="shared" si="2"/>
        <v>11.5</v>
      </c>
      <c r="AK42">
        <f t="shared" si="3"/>
        <v>14.7</v>
      </c>
      <c r="AL42">
        <f t="shared" si="4"/>
        <v>15.4</v>
      </c>
      <c r="AM42">
        <f t="shared" si="5"/>
        <v>10.4</v>
      </c>
      <c r="AN42">
        <f t="shared" si="6"/>
        <v>9.3000000000000007</v>
      </c>
      <c r="AO42">
        <f t="shared" si="7"/>
        <v>10.3</v>
      </c>
      <c r="AP42">
        <f t="shared" si="8"/>
        <v>9.8000000000000007</v>
      </c>
      <c r="AQ42">
        <f t="shared" si="9"/>
        <v>59.9</v>
      </c>
      <c r="AR42">
        <f t="shared" si="10"/>
        <v>19.8</v>
      </c>
      <c r="AS42">
        <f t="shared" si="11"/>
        <v>30.9</v>
      </c>
      <c r="AT42" t="s">
        <v>16594</v>
      </c>
      <c r="AU42">
        <f t="shared" si="12"/>
        <v>19.399999999999999</v>
      </c>
      <c r="AV42">
        <f t="shared" si="13"/>
        <v>16.600000000000001</v>
      </c>
    </row>
    <row r="43" spans="1:48" ht="15.75" customHeight="1" thickBot="1">
      <c r="A43" s="63" t="s">
        <v>15149</v>
      </c>
      <c r="B43" s="60">
        <v>109.8</v>
      </c>
      <c r="C43" s="60">
        <v>231.3</v>
      </c>
      <c r="D43" s="60">
        <v>227.77500000000001</v>
      </c>
      <c r="E43" s="60">
        <v>122.4</v>
      </c>
      <c r="F43" s="60">
        <v>570.1</v>
      </c>
      <c r="G43" s="60">
        <v>124.4</v>
      </c>
      <c r="H43" s="60">
        <v>771.1</v>
      </c>
      <c r="I43" s="60">
        <v>537.9</v>
      </c>
      <c r="J43" s="60">
        <v>214.2</v>
      </c>
      <c r="K43" s="60">
        <v>251.85</v>
      </c>
      <c r="L43" s="60">
        <v>268.8</v>
      </c>
      <c r="M43" s="60">
        <v>136.6</v>
      </c>
      <c r="N43" s="60">
        <v>30</v>
      </c>
      <c r="O43" s="60">
        <v>243.7</v>
      </c>
      <c r="P43" s="60">
        <v>419.8</v>
      </c>
      <c r="Q43" s="60">
        <v>356</v>
      </c>
      <c r="R43" s="60">
        <v>219.2</v>
      </c>
      <c r="S43" s="60">
        <v>109.35</v>
      </c>
      <c r="T43" s="60">
        <v>128.1</v>
      </c>
      <c r="U43" s="60">
        <v>412.4</v>
      </c>
      <c r="V43" s="60">
        <v>440.9</v>
      </c>
      <c r="W43" s="60">
        <v>166.6</v>
      </c>
      <c r="X43" s="60">
        <v>267.5</v>
      </c>
      <c r="Y43" s="60">
        <v>196.97499999999999</v>
      </c>
      <c r="Z43" s="60">
        <v>132.94999999999999</v>
      </c>
      <c r="AA43" s="60">
        <v>576.45000000000005</v>
      </c>
      <c r="AB43" s="60">
        <v>187.8</v>
      </c>
      <c r="AC43" s="60" t="s">
        <v>15408</v>
      </c>
      <c r="AF43" t="s">
        <v>860</v>
      </c>
      <c r="AG43" t="s">
        <v>15302</v>
      </c>
      <c r="AH43" t="e">
        <f t="shared" si="0"/>
        <v>#N/A</v>
      </c>
      <c r="AI43" t="e">
        <f t="shared" si="1"/>
        <v>#N/A</v>
      </c>
      <c r="AJ43" t="e">
        <f t="shared" si="2"/>
        <v>#N/A</v>
      </c>
      <c r="AK43" t="e">
        <f t="shared" si="3"/>
        <v>#N/A</v>
      </c>
      <c r="AL43" t="e">
        <f t="shared" si="4"/>
        <v>#N/A</v>
      </c>
      <c r="AM43" t="e">
        <f t="shared" si="5"/>
        <v>#N/A</v>
      </c>
      <c r="AN43" t="e">
        <f t="shared" si="6"/>
        <v>#N/A</v>
      </c>
      <c r="AO43" t="e">
        <f t="shared" si="7"/>
        <v>#N/A</v>
      </c>
      <c r="AP43" t="e">
        <f t="shared" si="8"/>
        <v>#N/A</v>
      </c>
      <c r="AQ43" t="e">
        <f t="shared" si="9"/>
        <v>#N/A</v>
      </c>
      <c r="AR43" t="e">
        <f t="shared" si="10"/>
        <v>#N/A</v>
      </c>
      <c r="AS43" t="e">
        <f t="shared" si="11"/>
        <v>#N/A</v>
      </c>
      <c r="AT43" t="s">
        <v>16594</v>
      </c>
      <c r="AU43" t="e">
        <f t="shared" si="12"/>
        <v>#N/A</v>
      </c>
      <c r="AV43" t="e">
        <f t="shared" si="13"/>
        <v>#N/A</v>
      </c>
    </row>
    <row r="44" spans="1:48" ht="81" thickBot="1">
      <c r="A44" s="63" t="s">
        <v>15169</v>
      </c>
      <c r="B44" s="60">
        <v>1.6</v>
      </c>
      <c r="C44" s="60">
        <v>2.6</v>
      </c>
      <c r="D44" s="60">
        <v>1.6</v>
      </c>
      <c r="E44" s="60">
        <v>1.1000000000000001</v>
      </c>
      <c r="F44" s="60">
        <v>2.1</v>
      </c>
      <c r="G44" s="60">
        <v>0.8</v>
      </c>
      <c r="H44" s="60">
        <v>1.2</v>
      </c>
      <c r="I44" s="60">
        <v>0.8</v>
      </c>
      <c r="J44" s="60">
        <v>0.9</v>
      </c>
      <c r="K44" s="60">
        <v>0.77500000000000002</v>
      </c>
      <c r="L44" s="60">
        <v>1.4</v>
      </c>
      <c r="M44" s="60">
        <v>0.7</v>
      </c>
      <c r="N44" s="60">
        <v>0.6</v>
      </c>
      <c r="O44" s="60">
        <v>1.3</v>
      </c>
      <c r="P44" s="60">
        <v>2.4</v>
      </c>
      <c r="Q44" s="60">
        <v>1</v>
      </c>
      <c r="R44" s="60">
        <v>1.5</v>
      </c>
      <c r="S44" s="60">
        <v>0.625</v>
      </c>
      <c r="T44" s="60">
        <v>1.2</v>
      </c>
      <c r="U44" s="60">
        <v>1.4</v>
      </c>
      <c r="V44" s="60">
        <v>0.8</v>
      </c>
      <c r="W44" s="60">
        <v>0.8</v>
      </c>
      <c r="X44" s="60">
        <v>2.4</v>
      </c>
      <c r="Y44" s="60">
        <v>0.97499999999999998</v>
      </c>
      <c r="Z44" s="60">
        <v>1.05</v>
      </c>
      <c r="AA44" s="60">
        <v>0.6</v>
      </c>
      <c r="AB44" s="60">
        <v>0.7</v>
      </c>
      <c r="AC44" s="60" t="s">
        <v>15409</v>
      </c>
    </row>
    <row r="45" spans="1:48" ht="141" thickBot="1">
      <c r="A45" s="63" t="s">
        <v>16311</v>
      </c>
      <c r="B45" s="60">
        <v>13.6</v>
      </c>
      <c r="C45" s="60">
        <v>33.9</v>
      </c>
      <c r="D45" s="60">
        <v>22.175000000000001</v>
      </c>
      <c r="E45" s="60">
        <v>12.2</v>
      </c>
      <c r="F45" s="60">
        <v>40.200000000000003</v>
      </c>
      <c r="G45" s="60">
        <v>76.099999999999994</v>
      </c>
      <c r="H45" s="60">
        <v>47.2</v>
      </c>
      <c r="I45" s="60">
        <v>66.5</v>
      </c>
      <c r="J45" s="60">
        <v>52.5</v>
      </c>
      <c r="K45" s="60">
        <v>20.274999999999999</v>
      </c>
      <c r="L45" s="60">
        <v>32</v>
      </c>
      <c r="M45" s="60">
        <v>1511</v>
      </c>
      <c r="N45" s="60">
        <v>44.7</v>
      </c>
      <c r="O45" s="60">
        <v>52.7</v>
      </c>
      <c r="P45" s="60">
        <v>33.6</v>
      </c>
      <c r="Q45" s="60">
        <v>24.4</v>
      </c>
      <c r="R45" s="60">
        <v>59.8</v>
      </c>
      <c r="S45" s="60">
        <v>128.27500000000001</v>
      </c>
      <c r="T45" s="60">
        <v>35.9</v>
      </c>
      <c r="U45" s="60">
        <v>40.799999999999997</v>
      </c>
      <c r="V45" s="60">
        <v>48.4</v>
      </c>
      <c r="W45" s="60">
        <v>53.5</v>
      </c>
      <c r="X45" s="60">
        <v>29.7</v>
      </c>
      <c r="Y45" s="60">
        <v>97</v>
      </c>
      <c r="Z45" s="60">
        <v>46.875</v>
      </c>
      <c r="AA45" s="60">
        <v>162.22499999999999</v>
      </c>
      <c r="AB45" s="60">
        <v>710.6</v>
      </c>
      <c r="AC45" s="60" t="s">
        <v>15410</v>
      </c>
    </row>
    <row r="46" spans="1:48" ht="131" thickBot="1">
      <c r="A46" s="63" t="s">
        <v>14853</v>
      </c>
      <c r="B46" s="60">
        <v>26.4</v>
      </c>
      <c r="C46" s="60">
        <v>32.5</v>
      </c>
      <c r="D46" s="60">
        <v>8.7750000000000004</v>
      </c>
      <c r="E46" s="60">
        <v>18.8</v>
      </c>
      <c r="F46" s="60">
        <v>113.4</v>
      </c>
      <c r="G46" s="60">
        <v>49.6</v>
      </c>
      <c r="H46" s="60">
        <v>47.1</v>
      </c>
      <c r="I46" s="60">
        <v>13.8</v>
      </c>
      <c r="J46" s="60">
        <v>41.9</v>
      </c>
      <c r="K46" s="60">
        <v>26.7</v>
      </c>
      <c r="L46" s="60">
        <v>81.599999999999994</v>
      </c>
      <c r="M46" s="60">
        <v>52.9</v>
      </c>
      <c r="N46" s="60">
        <v>10.8</v>
      </c>
      <c r="O46" s="60">
        <v>77.7</v>
      </c>
      <c r="P46" s="60">
        <v>21.7</v>
      </c>
      <c r="Q46" s="60">
        <v>22.7</v>
      </c>
      <c r="R46" s="60">
        <v>53.1</v>
      </c>
      <c r="S46" s="60">
        <v>26.725000000000001</v>
      </c>
      <c r="T46" s="60">
        <v>122.3</v>
      </c>
      <c r="U46" s="60">
        <v>35.1</v>
      </c>
      <c r="V46" s="60">
        <v>37.5</v>
      </c>
      <c r="W46" s="60">
        <v>41.5</v>
      </c>
      <c r="X46" s="60">
        <v>88.4</v>
      </c>
      <c r="Y46" s="60">
        <v>30.35</v>
      </c>
      <c r="Z46" s="60">
        <v>27.3</v>
      </c>
      <c r="AA46" s="60">
        <v>116.65</v>
      </c>
      <c r="AB46" s="60">
        <v>34.4</v>
      </c>
      <c r="AC46" s="60" t="s">
        <v>15411</v>
      </c>
    </row>
    <row r="47" spans="1:48" ht="91" thickBot="1">
      <c r="A47" s="63" t="s">
        <v>14596</v>
      </c>
      <c r="B47" s="60">
        <v>1.6</v>
      </c>
      <c r="C47" s="60">
        <v>554.20000000000005</v>
      </c>
      <c r="D47" s="60">
        <v>1.5249999999999999</v>
      </c>
      <c r="E47" s="60">
        <v>1.5</v>
      </c>
      <c r="F47" s="60">
        <v>2.1</v>
      </c>
      <c r="G47" s="60">
        <v>1.3</v>
      </c>
      <c r="H47" s="60">
        <v>2.6</v>
      </c>
      <c r="I47" s="60">
        <v>1.4</v>
      </c>
      <c r="J47" s="60">
        <v>1.2</v>
      </c>
      <c r="K47" s="60">
        <v>2.2999999999999998</v>
      </c>
      <c r="L47" s="60">
        <v>2.1</v>
      </c>
      <c r="M47" s="60">
        <v>1.9</v>
      </c>
      <c r="N47" s="60">
        <v>1.5</v>
      </c>
      <c r="O47" s="60">
        <v>1.5</v>
      </c>
      <c r="P47" s="60">
        <v>1.4</v>
      </c>
      <c r="Q47" s="60">
        <v>2.6</v>
      </c>
      <c r="R47" s="60">
        <v>9.8000000000000007</v>
      </c>
      <c r="S47" s="60">
        <v>0.72499999999999998</v>
      </c>
      <c r="T47" s="60">
        <v>1.7</v>
      </c>
      <c r="U47" s="60">
        <v>1.3</v>
      </c>
      <c r="V47" s="60">
        <v>1.5</v>
      </c>
      <c r="W47" s="60">
        <v>0.8</v>
      </c>
      <c r="X47" s="60">
        <v>1.4</v>
      </c>
      <c r="Y47" s="60">
        <v>1.625</v>
      </c>
      <c r="Z47" s="60">
        <v>1.8</v>
      </c>
      <c r="AA47" s="60">
        <v>1</v>
      </c>
      <c r="AB47" s="60">
        <v>45.9</v>
      </c>
      <c r="AC47" s="60" t="s">
        <v>15412</v>
      </c>
    </row>
    <row r="48" spans="1:48" ht="151" thickBot="1">
      <c r="A48" s="63" t="s">
        <v>15249</v>
      </c>
      <c r="B48" s="60">
        <v>592</v>
      </c>
      <c r="C48" s="60">
        <v>148.4</v>
      </c>
      <c r="D48" s="60">
        <v>115.625</v>
      </c>
      <c r="E48" s="60">
        <v>340.4</v>
      </c>
      <c r="F48" s="60">
        <v>93.5</v>
      </c>
      <c r="G48" s="60">
        <v>431.5</v>
      </c>
      <c r="H48" s="60">
        <v>48.1</v>
      </c>
      <c r="I48" s="60">
        <v>149.19999999999999</v>
      </c>
      <c r="J48" s="60">
        <v>160.80000000000001</v>
      </c>
      <c r="K48" s="60">
        <v>122.72499999999999</v>
      </c>
      <c r="L48" s="60">
        <v>149.80000000000001</v>
      </c>
      <c r="M48" s="60">
        <v>54.1</v>
      </c>
      <c r="N48" s="60">
        <v>17.2</v>
      </c>
      <c r="O48" s="60">
        <v>72.7</v>
      </c>
      <c r="P48" s="60">
        <v>245.9</v>
      </c>
      <c r="Q48" s="60">
        <v>212.7</v>
      </c>
      <c r="R48" s="60">
        <v>106.3</v>
      </c>
      <c r="S48" s="60">
        <v>183.07499999999999</v>
      </c>
      <c r="T48" s="60">
        <v>35.5</v>
      </c>
      <c r="U48" s="60">
        <v>34.4</v>
      </c>
      <c r="V48" s="60">
        <v>48.2</v>
      </c>
      <c r="W48" s="60">
        <v>75.5</v>
      </c>
      <c r="X48" s="60">
        <v>57.1</v>
      </c>
      <c r="Y48" s="60">
        <v>82.25</v>
      </c>
      <c r="Z48" s="60">
        <v>57.7</v>
      </c>
      <c r="AA48" s="60">
        <v>41.825000000000003</v>
      </c>
      <c r="AB48" s="60">
        <v>70.5</v>
      </c>
      <c r="AC48" s="60" t="s">
        <v>15413</v>
      </c>
    </row>
    <row r="49" spans="1:29" ht="151" thickBot="1">
      <c r="A49" s="63" t="s">
        <v>16312</v>
      </c>
      <c r="B49" s="60">
        <v>9.5</v>
      </c>
      <c r="C49" s="60">
        <v>52.5</v>
      </c>
      <c r="D49" s="60">
        <v>159.4</v>
      </c>
      <c r="E49" s="60">
        <v>3.8</v>
      </c>
      <c r="F49" s="60">
        <v>9.4</v>
      </c>
      <c r="G49" s="60">
        <v>58.7</v>
      </c>
      <c r="H49" s="60">
        <v>10.6</v>
      </c>
      <c r="I49" s="60">
        <v>4.2</v>
      </c>
      <c r="J49" s="60">
        <v>21.6</v>
      </c>
      <c r="K49" s="60">
        <v>41.125</v>
      </c>
      <c r="L49" s="60">
        <v>4.3</v>
      </c>
      <c r="M49" s="60">
        <v>4.9000000000000004</v>
      </c>
      <c r="N49" s="60">
        <v>67.2</v>
      </c>
      <c r="O49" s="60">
        <v>9.6</v>
      </c>
      <c r="P49" s="60">
        <v>6.6</v>
      </c>
      <c r="Q49" s="60">
        <v>6.8</v>
      </c>
      <c r="R49" s="60">
        <v>30.9</v>
      </c>
      <c r="S49" s="60">
        <v>32.575000000000003</v>
      </c>
      <c r="T49" s="60">
        <v>3.9</v>
      </c>
      <c r="U49" s="60">
        <v>11.7</v>
      </c>
      <c r="V49" s="60">
        <v>2.2999999999999998</v>
      </c>
      <c r="W49" s="60">
        <v>26.2</v>
      </c>
      <c r="X49" s="60">
        <v>7.9</v>
      </c>
      <c r="Y49" s="60">
        <v>7.0250000000000004</v>
      </c>
      <c r="Z49" s="60">
        <v>56.15</v>
      </c>
      <c r="AA49" s="60">
        <v>2.35</v>
      </c>
      <c r="AB49" s="60">
        <v>19.3</v>
      </c>
      <c r="AC49" s="60" t="s">
        <v>15414</v>
      </c>
    </row>
    <row r="50" spans="1:29" ht="71" thickBot="1">
      <c r="A50" s="63" t="s">
        <v>16313</v>
      </c>
      <c r="B50" s="60">
        <v>49.6</v>
      </c>
      <c r="C50" s="60">
        <v>29.6</v>
      </c>
      <c r="D50" s="60">
        <v>13.324999999999999</v>
      </c>
      <c r="E50" s="60">
        <v>47.2</v>
      </c>
      <c r="F50" s="60">
        <v>14.4</v>
      </c>
      <c r="G50" s="60">
        <v>6.4</v>
      </c>
      <c r="H50" s="60">
        <v>7.1</v>
      </c>
      <c r="I50" s="60">
        <v>7.3</v>
      </c>
      <c r="J50" s="60">
        <v>8.9</v>
      </c>
      <c r="K50" s="60">
        <v>18.024999999999999</v>
      </c>
      <c r="L50" s="60">
        <v>18.100000000000001</v>
      </c>
      <c r="M50" s="60">
        <v>4.8</v>
      </c>
      <c r="N50" s="60">
        <v>801.1</v>
      </c>
      <c r="O50" s="60">
        <v>6.2</v>
      </c>
      <c r="P50" s="60">
        <v>6.4</v>
      </c>
      <c r="Q50" s="60">
        <v>6.6</v>
      </c>
      <c r="R50" s="60">
        <v>18.8</v>
      </c>
      <c r="S50" s="60">
        <v>23.324999999999999</v>
      </c>
      <c r="T50" s="60">
        <v>9.6999999999999993</v>
      </c>
      <c r="U50" s="60">
        <v>4.9000000000000004</v>
      </c>
      <c r="V50" s="60">
        <v>9.9</v>
      </c>
      <c r="W50" s="60">
        <v>5.4</v>
      </c>
      <c r="X50" s="60">
        <v>104.3</v>
      </c>
      <c r="Y50" s="60">
        <v>7.55</v>
      </c>
      <c r="Z50" s="60">
        <v>14.025</v>
      </c>
      <c r="AA50" s="60">
        <v>5.3</v>
      </c>
      <c r="AB50" s="60">
        <v>59.4</v>
      </c>
      <c r="AC50" s="60" t="s">
        <v>15415</v>
      </c>
    </row>
    <row r="51" spans="1:29" ht="161" thickBot="1">
      <c r="A51" s="63" t="s">
        <v>16314</v>
      </c>
      <c r="B51" s="60">
        <v>30.4</v>
      </c>
      <c r="C51" s="60">
        <v>42</v>
      </c>
      <c r="D51" s="60">
        <v>25.3</v>
      </c>
      <c r="E51" s="60">
        <v>52.1</v>
      </c>
      <c r="F51" s="60">
        <v>110.7</v>
      </c>
      <c r="G51" s="60">
        <v>77.400000000000006</v>
      </c>
      <c r="H51" s="60">
        <v>404.9</v>
      </c>
      <c r="I51" s="60">
        <v>222.6</v>
      </c>
      <c r="J51" s="60">
        <v>128.6</v>
      </c>
      <c r="K51" s="60">
        <v>41.225000000000001</v>
      </c>
      <c r="L51" s="60">
        <v>68.2</v>
      </c>
      <c r="M51" s="60">
        <v>387.2</v>
      </c>
      <c r="N51" s="60">
        <v>12.7</v>
      </c>
      <c r="O51" s="60">
        <v>80.599999999999994</v>
      </c>
      <c r="P51" s="60">
        <v>88.8</v>
      </c>
      <c r="Q51" s="60">
        <v>87.5</v>
      </c>
      <c r="R51" s="60">
        <v>59.7</v>
      </c>
      <c r="S51" s="60">
        <v>72.974999999999994</v>
      </c>
      <c r="T51" s="60">
        <v>253.1</v>
      </c>
      <c r="U51" s="60">
        <v>465.5</v>
      </c>
      <c r="V51" s="60">
        <v>452</v>
      </c>
      <c r="W51" s="60">
        <v>199.5</v>
      </c>
      <c r="X51" s="60">
        <v>93.9</v>
      </c>
      <c r="Y51" s="60">
        <v>109.97499999999999</v>
      </c>
      <c r="Z51" s="60">
        <v>104.075</v>
      </c>
      <c r="AA51" s="60">
        <v>142.65</v>
      </c>
      <c r="AB51" s="60">
        <v>119.9</v>
      </c>
      <c r="AC51" s="60" t="s">
        <v>15416</v>
      </c>
    </row>
    <row r="52" spans="1:29" ht="51" thickBot="1">
      <c r="A52" s="63" t="s">
        <v>15139</v>
      </c>
      <c r="B52" s="60">
        <v>31.7</v>
      </c>
      <c r="C52" s="60">
        <v>62.8</v>
      </c>
      <c r="D52" s="60">
        <v>51.475000000000001</v>
      </c>
      <c r="E52" s="60">
        <v>54</v>
      </c>
      <c r="F52" s="60">
        <v>92.3</v>
      </c>
      <c r="G52" s="60">
        <v>38.299999999999997</v>
      </c>
      <c r="H52" s="60">
        <v>43.4</v>
      </c>
      <c r="I52" s="60">
        <v>11.6</v>
      </c>
      <c r="J52" s="60">
        <v>180.7</v>
      </c>
      <c r="K52" s="60">
        <v>71.775000000000006</v>
      </c>
      <c r="L52" s="60">
        <v>24.6</v>
      </c>
      <c r="M52" s="60">
        <v>824.3</v>
      </c>
      <c r="N52" s="60">
        <v>10.4</v>
      </c>
      <c r="O52" s="60">
        <v>28.5</v>
      </c>
      <c r="P52" s="60">
        <v>72.8</v>
      </c>
      <c r="Q52" s="60">
        <v>110.6</v>
      </c>
      <c r="R52" s="60">
        <v>67.099999999999994</v>
      </c>
      <c r="S52" s="60">
        <v>43.1</v>
      </c>
      <c r="T52" s="60">
        <v>20.3</v>
      </c>
      <c r="U52" s="60">
        <v>27.1</v>
      </c>
      <c r="V52" s="60">
        <v>2.1</v>
      </c>
      <c r="W52" s="60">
        <v>490.7</v>
      </c>
      <c r="X52" s="60">
        <v>39.1</v>
      </c>
      <c r="Y52" s="60">
        <v>3.7</v>
      </c>
      <c r="Z52" s="60">
        <v>31.875</v>
      </c>
      <c r="AA52" s="60">
        <v>96.05</v>
      </c>
      <c r="AB52" s="60">
        <v>395</v>
      </c>
      <c r="AC52" s="60" t="s">
        <v>15417</v>
      </c>
    </row>
    <row r="53" spans="1:29" ht="101" thickBot="1">
      <c r="A53" s="63" t="s">
        <v>14554</v>
      </c>
      <c r="B53" s="60">
        <v>2</v>
      </c>
      <c r="C53" s="60">
        <v>1.2</v>
      </c>
      <c r="D53" s="60">
        <v>2.375</v>
      </c>
      <c r="E53" s="60">
        <v>2.6</v>
      </c>
      <c r="F53" s="60">
        <v>3.2</v>
      </c>
      <c r="G53" s="60">
        <v>2.7</v>
      </c>
      <c r="H53" s="60">
        <v>1.8</v>
      </c>
      <c r="I53" s="60">
        <v>3.5</v>
      </c>
      <c r="J53" s="60">
        <v>1.4</v>
      </c>
      <c r="K53" s="60">
        <v>84.125</v>
      </c>
      <c r="L53" s="60">
        <v>6.4</v>
      </c>
      <c r="M53" s="60">
        <v>0.6</v>
      </c>
      <c r="N53" s="60">
        <v>112.2</v>
      </c>
      <c r="O53" s="60">
        <v>1.2</v>
      </c>
      <c r="P53" s="60">
        <v>19.2</v>
      </c>
      <c r="Q53" s="60">
        <v>21.6</v>
      </c>
      <c r="R53" s="60">
        <v>5.8</v>
      </c>
      <c r="S53" s="60">
        <v>4.6500000000000004</v>
      </c>
      <c r="T53" s="60">
        <v>6.4</v>
      </c>
      <c r="U53" s="60">
        <v>10.8</v>
      </c>
      <c r="V53" s="60">
        <v>417.7</v>
      </c>
      <c r="W53" s="60">
        <v>8.8000000000000007</v>
      </c>
      <c r="X53" s="60">
        <v>1078.8</v>
      </c>
      <c r="Y53" s="60">
        <v>21.9</v>
      </c>
      <c r="Z53" s="60">
        <v>53.424999999999997</v>
      </c>
      <c r="AA53" s="60">
        <v>114.97499999999999</v>
      </c>
      <c r="AB53" s="60">
        <v>9.1</v>
      </c>
      <c r="AC53" s="60" t="s">
        <v>15418</v>
      </c>
    </row>
    <row r="54" spans="1:29" ht="101" thickBot="1">
      <c r="A54" s="63" t="s">
        <v>16315</v>
      </c>
      <c r="B54" s="60">
        <v>3.1</v>
      </c>
      <c r="C54" s="60">
        <v>1.4</v>
      </c>
      <c r="D54" s="60">
        <v>3.8250000000000002</v>
      </c>
      <c r="E54" s="60">
        <v>0.8</v>
      </c>
      <c r="F54" s="60">
        <v>2.8</v>
      </c>
      <c r="G54" s="60">
        <v>0.9</v>
      </c>
      <c r="H54" s="60">
        <v>1</v>
      </c>
      <c r="I54" s="60">
        <v>1.5</v>
      </c>
      <c r="J54" s="60">
        <v>1.9</v>
      </c>
      <c r="K54" s="60">
        <v>1.925</v>
      </c>
      <c r="L54" s="60">
        <v>2.1</v>
      </c>
      <c r="M54" s="60">
        <v>1.8</v>
      </c>
      <c r="N54" s="60">
        <v>278.2</v>
      </c>
      <c r="O54" s="60">
        <v>3.7</v>
      </c>
      <c r="P54" s="60">
        <v>1.3</v>
      </c>
      <c r="Q54" s="60">
        <v>2.2000000000000002</v>
      </c>
      <c r="R54" s="60">
        <v>1.6</v>
      </c>
      <c r="S54" s="60">
        <v>2.15</v>
      </c>
      <c r="T54" s="60">
        <v>2.1</v>
      </c>
      <c r="U54" s="60">
        <v>1.1000000000000001</v>
      </c>
      <c r="V54" s="60">
        <v>1.2</v>
      </c>
      <c r="W54" s="60">
        <v>1.1000000000000001</v>
      </c>
      <c r="X54" s="60">
        <v>23.9</v>
      </c>
      <c r="Y54" s="60">
        <v>5.4249999999999998</v>
      </c>
      <c r="Z54" s="60">
        <v>1.075</v>
      </c>
      <c r="AA54" s="60">
        <v>0.95</v>
      </c>
      <c r="AB54" s="60">
        <v>15.5</v>
      </c>
      <c r="AC54" s="60" t="s">
        <v>15419</v>
      </c>
    </row>
    <row r="55" spans="1:29" ht="171" thickBot="1">
      <c r="A55" s="63" t="s">
        <v>16316</v>
      </c>
      <c r="B55" s="60">
        <v>4.5999999999999996</v>
      </c>
      <c r="C55" s="60">
        <v>28.3</v>
      </c>
      <c r="D55" s="60">
        <v>131.72499999999999</v>
      </c>
      <c r="E55" s="60">
        <v>2.2999999999999998</v>
      </c>
      <c r="F55" s="60">
        <v>52.9</v>
      </c>
      <c r="G55" s="60">
        <v>8.4</v>
      </c>
      <c r="H55" s="60">
        <v>2.5</v>
      </c>
      <c r="I55" s="60">
        <v>13.1</v>
      </c>
      <c r="J55" s="60">
        <v>63.6</v>
      </c>
      <c r="K55" s="60">
        <v>2.4750000000000001</v>
      </c>
      <c r="L55" s="60">
        <v>2.4</v>
      </c>
      <c r="M55" s="60">
        <v>15.8</v>
      </c>
      <c r="N55" s="60">
        <v>7.9</v>
      </c>
      <c r="O55" s="60">
        <v>79.8</v>
      </c>
      <c r="P55" s="60">
        <v>5.7</v>
      </c>
      <c r="Q55" s="60">
        <v>7.7</v>
      </c>
      <c r="R55" s="60">
        <v>13.8</v>
      </c>
      <c r="S55" s="60">
        <v>2.6</v>
      </c>
      <c r="T55" s="60">
        <v>9.4</v>
      </c>
      <c r="U55" s="60">
        <v>10.8</v>
      </c>
      <c r="V55" s="60">
        <v>0.8</v>
      </c>
      <c r="W55" s="60">
        <v>113.7</v>
      </c>
      <c r="X55" s="60">
        <v>3.8</v>
      </c>
      <c r="Y55" s="60">
        <v>92</v>
      </c>
      <c r="Z55" s="60">
        <v>250.47499999999999</v>
      </c>
      <c r="AA55" s="60">
        <v>1</v>
      </c>
      <c r="AB55" s="60">
        <v>13.7</v>
      </c>
      <c r="AC55" s="60" t="s">
        <v>15420</v>
      </c>
    </row>
    <row r="56" spans="1:29" ht="57" thickBot="1">
      <c r="A56" s="63" t="s">
        <v>15164</v>
      </c>
      <c r="B56" s="60">
        <v>2.2000000000000002</v>
      </c>
      <c r="C56" s="60">
        <v>4.8</v>
      </c>
      <c r="D56" s="60">
        <v>1.05</v>
      </c>
      <c r="E56" s="60">
        <v>7</v>
      </c>
      <c r="F56" s="60">
        <v>8.8000000000000007</v>
      </c>
      <c r="G56" s="60">
        <v>7.5</v>
      </c>
      <c r="H56" s="60">
        <v>7.5</v>
      </c>
      <c r="I56" s="60">
        <v>306.2</v>
      </c>
      <c r="J56" s="60">
        <v>4.5</v>
      </c>
      <c r="K56" s="60">
        <v>3.3250000000000002</v>
      </c>
      <c r="L56" s="60">
        <v>10.199999999999999</v>
      </c>
      <c r="M56" s="60">
        <v>5.3</v>
      </c>
      <c r="N56" s="60">
        <v>259.3</v>
      </c>
      <c r="O56" s="60">
        <v>9.9</v>
      </c>
      <c r="P56" s="60">
        <v>5</v>
      </c>
      <c r="Q56" s="60">
        <v>9</v>
      </c>
      <c r="R56" s="60">
        <v>10.6</v>
      </c>
      <c r="S56" s="60">
        <v>3.5249999999999999</v>
      </c>
      <c r="T56" s="60">
        <v>3.6</v>
      </c>
      <c r="U56" s="60">
        <v>9.8000000000000007</v>
      </c>
      <c r="V56" s="60">
        <v>8.3000000000000007</v>
      </c>
      <c r="W56" s="60">
        <v>5.5</v>
      </c>
      <c r="X56" s="60">
        <v>50.6</v>
      </c>
      <c r="Y56" s="60">
        <v>3.9750000000000001</v>
      </c>
      <c r="Z56" s="60">
        <v>8.8249999999999993</v>
      </c>
      <c r="AA56" s="60">
        <v>4.3</v>
      </c>
      <c r="AB56" s="60">
        <v>18.600000000000001</v>
      </c>
      <c r="AC56" s="61" t="s">
        <v>15421</v>
      </c>
    </row>
    <row r="57" spans="1:29" ht="51" thickBot="1">
      <c r="A57" s="63" t="s">
        <v>14826</v>
      </c>
      <c r="B57" s="60">
        <v>3.2</v>
      </c>
      <c r="C57" s="60">
        <v>9.1</v>
      </c>
      <c r="D57" s="60">
        <v>19.2</v>
      </c>
      <c r="E57" s="60">
        <v>7.4</v>
      </c>
      <c r="F57" s="60">
        <v>29.7</v>
      </c>
      <c r="G57" s="60">
        <v>13.2</v>
      </c>
      <c r="H57" s="60">
        <v>5866.3</v>
      </c>
      <c r="I57" s="60">
        <v>7</v>
      </c>
      <c r="J57" s="60">
        <v>20.9</v>
      </c>
      <c r="K57" s="60">
        <v>3.4750000000000001</v>
      </c>
      <c r="L57" s="60">
        <v>19.5</v>
      </c>
      <c r="M57" s="60">
        <v>5.7</v>
      </c>
      <c r="N57" s="60">
        <v>15.4</v>
      </c>
      <c r="O57" s="60">
        <v>4.7</v>
      </c>
      <c r="P57" s="60">
        <v>9.6999999999999993</v>
      </c>
      <c r="Q57" s="60">
        <v>13.2</v>
      </c>
      <c r="R57" s="60">
        <v>36.1</v>
      </c>
      <c r="S57" s="60">
        <v>4.2750000000000004</v>
      </c>
      <c r="T57" s="60">
        <v>6.7</v>
      </c>
      <c r="U57" s="60">
        <v>990</v>
      </c>
      <c r="V57" s="60">
        <v>7</v>
      </c>
      <c r="W57" s="60">
        <v>9.9</v>
      </c>
      <c r="X57" s="60">
        <v>13.9</v>
      </c>
      <c r="Y57" s="60">
        <v>4.8250000000000002</v>
      </c>
      <c r="Z57" s="60">
        <v>8.9250000000000007</v>
      </c>
      <c r="AA57" s="60">
        <v>5.1749999999999998</v>
      </c>
      <c r="AB57" s="60">
        <v>2787.1</v>
      </c>
      <c r="AC57" s="60" t="s">
        <v>15422</v>
      </c>
    </row>
    <row r="58" spans="1:29" ht="91" thickBot="1">
      <c r="A58" s="63" t="s">
        <v>15267</v>
      </c>
      <c r="B58" s="60">
        <v>314.8</v>
      </c>
      <c r="C58" s="60">
        <v>337.1</v>
      </c>
      <c r="D58" s="60">
        <v>583.4</v>
      </c>
      <c r="E58" s="60">
        <v>274.60000000000002</v>
      </c>
      <c r="F58" s="60">
        <v>452.9</v>
      </c>
      <c r="G58" s="60">
        <v>368.3</v>
      </c>
      <c r="H58" s="60">
        <v>395.9</v>
      </c>
      <c r="I58" s="60">
        <v>376.1</v>
      </c>
      <c r="J58" s="60">
        <v>390.8</v>
      </c>
      <c r="K58" s="60">
        <v>388.65</v>
      </c>
      <c r="L58" s="60">
        <v>398.2</v>
      </c>
      <c r="M58" s="60">
        <v>294.5</v>
      </c>
      <c r="N58" s="60">
        <v>1549.7</v>
      </c>
      <c r="O58" s="60">
        <v>345.1</v>
      </c>
      <c r="P58" s="60">
        <v>309</v>
      </c>
      <c r="Q58" s="60">
        <v>327.7</v>
      </c>
      <c r="R58" s="60">
        <v>338.2</v>
      </c>
      <c r="S58" s="60">
        <v>273.8</v>
      </c>
      <c r="T58" s="60">
        <v>460.3</v>
      </c>
      <c r="U58" s="60">
        <v>248</v>
      </c>
      <c r="V58" s="60">
        <v>335.4</v>
      </c>
      <c r="W58" s="60">
        <v>329.7</v>
      </c>
      <c r="X58" s="60">
        <v>413.3</v>
      </c>
      <c r="Y58" s="60">
        <v>412.47500000000002</v>
      </c>
      <c r="Z58" s="60">
        <v>238</v>
      </c>
      <c r="AA58" s="60">
        <v>356.42500000000001</v>
      </c>
      <c r="AB58" s="60">
        <v>412.8</v>
      </c>
      <c r="AC58" s="60" t="s">
        <v>15423</v>
      </c>
    </row>
    <row r="59" spans="1:29" ht="43" thickBot="1">
      <c r="A59" s="63" t="s">
        <v>16317</v>
      </c>
      <c r="B59" s="60">
        <v>4.5999999999999996</v>
      </c>
      <c r="C59" s="60">
        <v>9</v>
      </c>
      <c r="D59" s="60">
        <v>2.3250000000000002</v>
      </c>
      <c r="E59" s="60">
        <v>8.4</v>
      </c>
      <c r="F59" s="60">
        <v>13.2</v>
      </c>
      <c r="G59" s="60">
        <v>11.8</v>
      </c>
      <c r="H59" s="60">
        <v>7.5</v>
      </c>
      <c r="I59" s="60">
        <v>7.9</v>
      </c>
      <c r="J59" s="60">
        <v>6.9</v>
      </c>
      <c r="K59" s="60">
        <v>3.2250000000000001</v>
      </c>
      <c r="L59" s="60">
        <v>10.7</v>
      </c>
      <c r="M59" s="60">
        <v>6.9</v>
      </c>
      <c r="N59" s="60">
        <v>318</v>
      </c>
      <c r="O59" s="60">
        <v>3.4</v>
      </c>
      <c r="P59" s="60">
        <v>6.7</v>
      </c>
      <c r="Q59" s="60">
        <v>5.8</v>
      </c>
      <c r="R59" s="60">
        <v>9.1</v>
      </c>
      <c r="S59" s="60">
        <v>4.2750000000000004</v>
      </c>
      <c r="T59" s="60">
        <v>2.7</v>
      </c>
      <c r="U59" s="60">
        <v>8</v>
      </c>
      <c r="V59" s="60">
        <v>8.1999999999999993</v>
      </c>
      <c r="W59" s="60">
        <v>5.7</v>
      </c>
      <c r="X59" s="60">
        <v>37.6</v>
      </c>
      <c r="Y59" s="60">
        <v>2.3250000000000002</v>
      </c>
      <c r="Z59" s="60">
        <v>7.375</v>
      </c>
      <c r="AA59" s="60">
        <v>4.5999999999999996</v>
      </c>
      <c r="AB59" s="60">
        <v>35.6</v>
      </c>
      <c r="AC59" s="61" t="s">
        <v>15424</v>
      </c>
    </row>
    <row r="60" spans="1:29" ht="101" thickBot="1">
      <c r="A60" s="63" t="s">
        <v>15294</v>
      </c>
      <c r="B60" s="60">
        <v>3.8</v>
      </c>
      <c r="C60" s="60">
        <v>4.9000000000000004</v>
      </c>
      <c r="D60" s="60">
        <v>1.425</v>
      </c>
      <c r="E60" s="60">
        <v>3.6</v>
      </c>
      <c r="F60" s="60">
        <v>6.8</v>
      </c>
      <c r="G60" s="60">
        <v>2.2999999999999998</v>
      </c>
      <c r="H60" s="60">
        <v>3.1</v>
      </c>
      <c r="I60" s="60">
        <v>1.3</v>
      </c>
      <c r="J60" s="60">
        <v>3.6</v>
      </c>
      <c r="K60" s="60">
        <v>4.3499999999999996</v>
      </c>
      <c r="L60" s="60">
        <v>4.3</v>
      </c>
      <c r="M60" s="60">
        <v>3.3</v>
      </c>
      <c r="N60" s="60">
        <v>104.9</v>
      </c>
      <c r="O60" s="60">
        <v>1.2</v>
      </c>
      <c r="P60" s="60">
        <v>3.4</v>
      </c>
      <c r="Q60" s="60">
        <v>6</v>
      </c>
      <c r="R60" s="60">
        <v>5.7</v>
      </c>
      <c r="S60" s="60">
        <v>1.25</v>
      </c>
      <c r="T60" s="60">
        <v>3</v>
      </c>
      <c r="U60" s="60">
        <v>1.7</v>
      </c>
      <c r="V60" s="60">
        <v>1.2</v>
      </c>
      <c r="W60" s="60">
        <v>2.4</v>
      </c>
      <c r="X60" s="60">
        <v>22.6</v>
      </c>
      <c r="Y60" s="60">
        <v>0.52500000000000002</v>
      </c>
      <c r="Z60" s="60">
        <v>0.97499999999999998</v>
      </c>
      <c r="AA60" s="60">
        <v>1.7749999999999999</v>
      </c>
      <c r="AB60" s="60">
        <v>14.8</v>
      </c>
      <c r="AC60" s="60" t="s">
        <v>15425</v>
      </c>
    </row>
    <row r="61" spans="1:29" ht="101" thickBot="1">
      <c r="A61" s="63" t="s">
        <v>14837</v>
      </c>
      <c r="B61" s="60">
        <v>126.7</v>
      </c>
      <c r="C61" s="60">
        <v>92.8</v>
      </c>
      <c r="D61" s="60">
        <v>33.65</v>
      </c>
      <c r="E61" s="60">
        <v>148.9</v>
      </c>
      <c r="F61" s="60">
        <v>40.200000000000003</v>
      </c>
      <c r="G61" s="60">
        <v>21.4</v>
      </c>
      <c r="H61" s="60">
        <v>1594.5</v>
      </c>
      <c r="I61" s="60">
        <v>9.9</v>
      </c>
      <c r="J61" s="60">
        <v>35.5</v>
      </c>
      <c r="K61" s="60">
        <v>60.8</v>
      </c>
      <c r="L61" s="60">
        <v>12.6</v>
      </c>
      <c r="M61" s="60">
        <v>2.2999999999999998</v>
      </c>
      <c r="N61" s="60">
        <v>81.400000000000006</v>
      </c>
      <c r="O61" s="60">
        <v>12.8</v>
      </c>
      <c r="P61" s="60">
        <v>338.7</v>
      </c>
      <c r="Q61" s="60">
        <v>322.5</v>
      </c>
      <c r="R61" s="60">
        <v>62.8</v>
      </c>
      <c r="S61" s="60">
        <v>26.074999999999999</v>
      </c>
      <c r="T61" s="60">
        <v>6.5</v>
      </c>
      <c r="U61" s="60">
        <v>112.3</v>
      </c>
      <c r="V61" s="60">
        <v>16.600000000000001</v>
      </c>
      <c r="W61" s="60">
        <v>28.7</v>
      </c>
      <c r="X61" s="60">
        <v>42.8</v>
      </c>
      <c r="Y61" s="60">
        <v>279.82499999999999</v>
      </c>
      <c r="Z61" s="60">
        <v>739.3</v>
      </c>
      <c r="AA61" s="60">
        <v>6.3</v>
      </c>
      <c r="AB61" s="60">
        <v>128.19999999999999</v>
      </c>
      <c r="AC61" s="60" t="s">
        <v>15426</v>
      </c>
    </row>
    <row r="62" spans="1:29" ht="43" thickBot="1">
      <c r="A62" s="63" t="s">
        <v>16318</v>
      </c>
      <c r="B62" s="60">
        <v>1.8</v>
      </c>
      <c r="C62" s="60">
        <v>2.2000000000000002</v>
      </c>
      <c r="D62" s="60">
        <v>1.7</v>
      </c>
      <c r="E62" s="60">
        <v>1.3</v>
      </c>
      <c r="F62" s="60">
        <v>1.8</v>
      </c>
      <c r="G62" s="60">
        <v>1.6</v>
      </c>
      <c r="H62" s="60">
        <v>3.8</v>
      </c>
      <c r="I62" s="60">
        <v>2.7</v>
      </c>
      <c r="J62" s="60">
        <v>2.8</v>
      </c>
      <c r="K62" s="60">
        <v>1.3</v>
      </c>
      <c r="L62" s="60">
        <v>1.7</v>
      </c>
      <c r="M62" s="60">
        <v>26.1</v>
      </c>
      <c r="N62" s="60">
        <v>5.2</v>
      </c>
      <c r="O62" s="60">
        <v>2.9</v>
      </c>
      <c r="P62" s="60">
        <v>0.9</v>
      </c>
      <c r="Q62" s="60">
        <v>1.8</v>
      </c>
      <c r="R62" s="60">
        <v>5.3</v>
      </c>
      <c r="S62" s="60">
        <v>0.875</v>
      </c>
      <c r="T62" s="60">
        <v>2.2999999999999998</v>
      </c>
      <c r="U62" s="60">
        <v>3.4</v>
      </c>
      <c r="V62" s="60">
        <v>2</v>
      </c>
      <c r="W62" s="60">
        <v>3</v>
      </c>
      <c r="X62" s="60">
        <v>4.2</v>
      </c>
      <c r="Y62" s="60">
        <v>1.5249999999999999</v>
      </c>
      <c r="Z62" s="60">
        <v>0.95</v>
      </c>
      <c r="AA62" s="60">
        <v>3.8</v>
      </c>
      <c r="AB62" s="60">
        <v>9.4</v>
      </c>
      <c r="AC62" s="61" t="s">
        <v>15427</v>
      </c>
    </row>
    <row r="63" spans="1:29" ht="71" thickBot="1">
      <c r="A63" s="63" t="s">
        <v>14823</v>
      </c>
      <c r="B63" s="60">
        <v>19.7</v>
      </c>
      <c r="C63" s="60">
        <v>178.6</v>
      </c>
      <c r="D63" s="60">
        <v>105.35</v>
      </c>
      <c r="E63" s="60">
        <v>12.5</v>
      </c>
      <c r="F63" s="60">
        <v>56.9</v>
      </c>
      <c r="G63" s="60">
        <v>255.1</v>
      </c>
      <c r="H63" s="60">
        <v>13.2</v>
      </c>
      <c r="I63" s="60">
        <v>13.4</v>
      </c>
      <c r="J63" s="60">
        <v>342.5</v>
      </c>
      <c r="K63" s="60">
        <v>250.82499999999999</v>
      </c>
      <c r="L63" s="60">
        <v>77.2</v>
      </c>
      <c r="M63" s="60">
        <v>3</v>
      </c>
      <c r="N63" s="60">
        <v>231.1</v>
      </c>
      <c r="O63" s="60">
        <v>233.4</v>
      </c>
      <c r="P63" s="60">
        <v>112.1</v>
      </c>
      <c r="Q63" s="60">
        <v>97.8</v>
      </c>
      <c r="R63" s="60">
        <v>159.1</v>
      </c>
      <c r="S63" s="60">
        <v>8.25</v>
      </c>
      <c r="T63" s="60">
        <v>8.4</v>
      </c>
      <c r="U63" s="60">
        <v>7</v>
      </c>
      <c r="V63" s="60">
        <v>6.2</v>
      </c>
      <c r="W63" s="60">
        <v>25.2</v>
      </c>
      <c r="X63" s="60">
        <v>46.2</v>
      </c>
      <c r="Y63" s="60">
        <v>9.85</v>
      </c>
      <c r="Z63" s="60">
        <v>13.7</v>
      </c>
      <c r="AA63" s="60">
        <v>124.6</v>
      </c>
      <c r="AB63" s="60">
        <v>53.1</v>
      </c>
      <c r="AC63" s="60" t="s">
        <v>15428</v>
      </c>
    </row>
    <row r="64" spans="1:29" ht="141" thickBot="1">
      <c r="A64" s="63" t="s">
        <v>14813</v>
      </c>
      <c r="B64" s="60">
        <v>1356.8</v>
      </c>
      <c r="C64" s="60">
        <v>878.2</v>
      </c>
      <c r="D64" s="60">
        <v>801.6</v>
      </c>
      <c r="E64" s="60">
        <v>1714.3</v>
      </c>
      <c r="F64" s="60">
        <v>1325.2</v>
      </c>
      <c r="G64" s="60">
        <v>398.7</v>
      </c>
      <c r="H64" s="60">
        <v>529.1</v>
      </c>
      <c r="I64" s="60">
        <v>189.6</v>
      </c>
      <c r="J64" s="60">
        <v>862.3</v>
      </c>
      <c r="K64" s="60">
        <v>665.82500000000005</v>
      </c>
      <c r="L64" s="60">
        <v>336.6</v>
      </c>
      <c r="M64" s="60">
        <v>348.3</v>
      </c>
      <c r="N64" s="60">
        <v>534.5</v>
      </c>
      <c r="O64" s="60">
        <v>692.5</v>
      </c>
      <c r="P64" s="60">
        <v>507.8</v>
      </c>
      <c r="Q64" s="60">
        <v>386</v>
      </c>
      <c r="R64" s="60">
        <v>611.70000000000005</v>
      </c>
      <c r="S64" s="60">
        <v>571.29999999999995</v>
      </c>
      <c r="T64" s="60">
        <v>664</v>
      </c>
      <c r="U64" s="60">
        <v>171.3</v>
      </c>
      <c r="V64" s="60">
        <v>73.400000000000006</v>
      </c>
      <c r="W64" s="60">
        <v>99.5</v>
      </c>
      <c r="X64" s="60">
        <v>257.8</v>
      </c>
      <c r="Y64" s="60">
        <v>143.42500000000001</v>
      </c>
      <c r="Z64" s="60">
        <v>233.45</v>
      </c>
      <c r="AA64" s="60">
        <v>235.27500000000001</v>
      </c>
      <c r="AB64" s="60">
        <v>456.4</v>
      </c>
      <c r="AC64" s="60" t="s">
        <v>15429</v>
      </c>
    </row>
    <row r="65" spans="1:29" ht="43" thickBot="1">
      <c r="A65" s="63" t="s">
        <v>16319</v>
      </c>
      <c r="B65" s="60">
        <v>1.7</v>
      </c>
      <c r="C65" s="60">
        <v>2.6</v>
      </c>
      <c r="D65" s="60">
        <v>1.3</v>
      </c>
      <c r="E65" s="60">
        <v>3.4</v>
      </c>
      <c r="F65" s="60">
        <v>5</v>
      </c>
      <c r="G65" s="60">
        <v>1.3</v>
      </c>
      <c r="H65" s="60">
        <v>3.5</v>
      </c>
      <c r="I65" s="60">
        <v>3.5</v>
      </c>
      <c r="J65" s="60">
        <v>1.5</v>
      </c>
      <c r="K65" s="60">
        <v>2.125</v>
      </c>
      <c r="L65" s="60">
        <v>2.1</v>
      </c>
      <c r="M65" s="60">
        <v>1</v>
      </c>
      <c r="N65" s="60">
        <v>1.8</v>
      </c>
      <c r="O65" s="60">
        <v>3.5</v>
      </c>
      <c r="P65" s="60">
        <v>2.6</v>
      </c>
      <c r="Q65" s="60">
        <v>2.2000000000000002</v>
      </c>
      <c r="R65" s="60">
        <v>1.2</v>
      </c>
      <c r="S65" s="60">
        <v>0.57499999999999996</v>
      </c>
      <c r="T65" s="60">
        <v>2.6</v>
      </c>
      <c r="U65" s="60">
        <v>1.3</v>
      </c>
      <c r="V65" s="60">
        <v>5.7</v>
      </c>
      <c r="W65" s="60">
        <v>1.5</v>
      </c>
      <c r="X65" s="60">
        <v>2.6</v>
      </c>
      <c r="Y65" s="60">
        <v>3.375</v>
      </c>
      <c r="Z65" s="60">
        <v>2.85</v>
      </c>
      <c r="AA65" s="60">
        <v>1.5249999999999999</v>
      </c>
      <c r="AB65" s="60">
        <v>3.3</v>
      </c>
      <c r="AC65" s="61" t="s">
        <v>15430</v>
      </c>
    </row>
    <row r="66" spans="1:29" ht="101" thickBot="1">
      <c r="A66" s="63" t="s">
        <v>14614</v>
      </c>
      <c r="B66" s="60">
        <v>1.3</v>
      </c>
      <c r="C66" s="60">
        <v>0.7</v>
      </c>
      <c r="D66" s="60">
        <v>1.825</v>
      </c>
      <c r="E66" s="60">
        <v>0.8</v>
      </c>
      <c r="F66" s="60">
        <v>3.4</v>
      </c>
      <c r="G66" s="60">
        <v>2.6</v>
      </c>
      <c r="H66" s="60">
        <v>1.2</v>
      </c>
      <c r="I66" s="60">
        <v>3.1</v>
      </c>
      <c r="J66" s="60">
        <v>3.4</v>
      </c>
      <c r="K66" s="60">
        <v>1.075</v>
      </c>
      <c r="L66" s="60">
        <v>7.7</v>
      </c>
      <c r="M66" s="60">
        <v>2.2000000000000002</v>
      </c>
      <c r="N66" s="60">
        <v>2.2000000000000002</v>
      </c>
      <c r="O66" s="60">
        <v>2.9</v>
      </c>
      <c r="P66" s="60">
        <v>6280.3</v>
      </c>
      <c r="Q66" s="60">
        <v>6515.1</v>
      </c>
      <c r="R66" s="60">
        <v>30.9</v>
      </c>
      <c r="S66" s="60">
        <v>1.675</v>
      </c>
      <c r="T66" s="60">
        <v>3.1</v>
      </c>
      <c r="U66" s="60">
        <v>1.6</v>
      </c>
      <c r="V66" s="60">
        <v>2.1</v>
      </c>
      <c r="W66" s="60">
        <v>2.8</v>
      </c>
      <c r="X66" s="60">
        <v>4.5999999999999996</v>
      </c>
      <c r="Y66" s="60">
        <v>0.875</v>
      </c>
      <c r="Z66" s="60">
        <v>1.625</v>
      </c>
      <c r="AA66" s="60">
        <v>1.7</v>
      </c>
      <c r="AB66" s="60">
        <v>129.4</v>
      </c>
      <c r="AC66" s="60" t="s">
        <v>15431</v>
      </c>
    </row>
    <row r="67" spans="1:29" ht="101" thickBot="1">
      <c r="A67" s="63" t="s">
        <v>14652</v>
      </c>
      <c r="B67" s="60">
        <v>1.4</v>
      </c>
      <c r="C67" s="60">
        <v>3.4</v>
      </c>
      <c r="D67" s="60">
        <v>8.2750000000000004</v>
      </c>
      <c r="E67" s="60">
        <v>2.5</v>
      </c>
      <c r="F67" s="60">
        <v>5.5</v>
      </c>
      <c r="G67" s="60">
        <v>2.6</v>
      </c>
      <c r="H67" s="60">
        <v>1.8</v>
      </c>
      <c r="I67" s="60">
        <v>1.5</v>
      </c>
      <c r="J67" s="60">
        <v>1.6</v>
      </c>
      <c r="K67" s="60">
        <v>8.1</v>
      </c>
      <c r="L67" s="60">
        <v>5.3</v>
      </c>
      <c r="M67" s="60">
        <v>0.9</v>
      </c>
      <c r="N67" s="60">
        <v>2</v>
      </c>
      <c r="O67" s="60">
        <v>11.4</v>
      </c>
      <c r="P67" s="60">
        <v>2.5</v>
      </c>
      <c r="Q67" s="60">
        <v>3.9</v>
      </c>
      <c r="R67" s="60">
        <v>6.1</v>
      </c>
      <c r="S67" s="60">
        <v>2.4</v>
      </c>
      <c r="T67" s="60">
        <v>8.4</v>
      </c>
      <c r="U67" s="60">
        <v>1.8</v>
      </c>
      <c r="V67" s="60">
        <v>2</v>
      </c>
      <c r="W67" s="60">
        <v>2</v>
      </c>
      <c r="X67" s="60">
        <v>10</v>
      </c>
      <c r="Y67" s="60">
        <v>10.875</v>
      </c>
      <c r="Z67" s="60">
        <v>2.7749999999999999</v>
      </c>
      <c r="AA67" s="60">
        <v>3.4750000000000001</v>
      </c>
      <c r="AB67" s="60">
        <v>1.7</v>
      </c>
      <c r="AC67" s="60" t="s">
        <v>15432</v>
      </c>
    </row>
    <row r="68" spans="1:29" ht="61" thickBot="1">
      <c r="A68" s="63" t="s">
        <v>16320</v>
      </c>
      <c r="B68" s="60">
        <v>82.2</v>
      </c>
      <c r="C68" s="60">
        <v>61</v>
      </c>
      <c r="D68" s="60">
        <v>75.599999999999994</v>
      </c>
      <c r="E68" s="60">
        <v>86.9</v>
      </c>
      <c r="F68" s="60">
        <v>115.1</v>
      </c>
      <c r="G68" s="60">
        <v>83.1</v>
      </c>
      <c r="H68" s="60">
        <v>40.1</v>
      </c>
      <c r="I68" s="60">
        <v>71.599999999999994</v>
      </c>
      <c r="J68" s="60">
        <v>52.7</v>
      </c>
      <c r="K68" s="60">
        <v>56.45</v>
      </c>
      <c r="L68" s="60">
        <v>55.5</v>
      </c>
      <c r="M68" s="60">
        <v>105.1</v>
      </c>
      <c r="N68" s="60">
        <v>14.7</v>
      </c>
      <c r="O68" s="60">
        <v>136.69999999999999</v>
      </c>
      <c r="P68" s="60">
        <v>79</v>
      </c>
      <c r="Q68" s="60">
        <v>92.7</v>
      </c>
      <c r="R68" s="60">
        <v>67</v>
      </c>
      <c r="S68" s="60">
        <v>110.175</v>
      </c>
      <c r="T68" s="60">
        <v>59.7</v>
      </c>
      <c r="U68" s="60">
        <v>31.6</v>
      </c>
      <c r="V68" s="60">
        <v>37.9</v>
      </c>
      <c r="W68" s="60">
        <v>51.8</v>
      </c>
      <c r="X68" s="60">
        <v>43.2</v>
      </c>
      <c r="Y68" s="60">
        <v>121.85</v>
      </c>
      <c r="Z68" s="60">
        <v>55.35</v>
      </c>
      <c r="AA68" s="60">
        <v>91.174999999999997</v>
      </c>
      <c r="AB68" s="60">
        <v>66.3</v>
      </c>
      <c r="AC68" s="60" t="s">
        <v>15433</v>
      </c>
    </row>
    <row r="69" spans="1:29" ht="43" thickBot="1">
      <c r="A69" s="63" t="s">
        <v>14851</v>
      </c>
      <c r="B69" s="60">
        <v>25.9</v>
      </c>
      <c r="C69" s="60">
        <v>5</v>
      </c>
      <c r="D69" s="60">
        <v>3.5249999999999999</v>
      </c>
      <c r="E69" s="60">
        <v>14.6</v>
      </c>
      <c r="F69" s="60">
        <v>15.3</v>
      </c>
      <c r="G69" s="60">
        <v>4.8</v>
      </c>
      <c r="H69" s="60">
        <v>2.2000000000000002</v>
      </c>
      <c r="I69" s="60">
        <v>3.4</v>
      </c>
      <c r="J69" s="60">
        <v>1.7</v>
      </c>
      <c r="K69" s="60">
        <v>3.65</v>
      </c>
      <c r="L69" s="60">
        <v>5.9</v>
      </c>
      <c r="M69" s="60">
        <v>2.1</v>
      </c>
      <c r="N69" s="60">
        <v>10.5</v>
      </c>
      <c r="O69" s="60">
        <v>4.9000000000000004</v>
      </c>
      <c r="P69" s="60">
        <v>3.7</v>
      </c>
      <c r="Q69" s="60">
        <v>5.2</v>
      </c>
      <c r="R69" s="60">
        <v>5.8</v>
      </c>
      <c r="S69" s="60">
        <v>11.775</v>
      </c>
      <c r="T69" s="60">
        <v>5.3</v>
      </c>
      <c r="U69" s="60">
        <v>3.6</v>
      </c>
      <c r="V69" s="60">
        <v>5.0999999999999996</v>
      </c>
      <c r="W69" s="60">
        <v>2.2000000000000002</v>
      </c>
      <c r="X69" s="60">
        <v>2.9</v>
      </c>
      <c r="Y69" s="60">
        <v>2.5750000000000002</v>
      </c>
      <c r="Z69" s="60">
        <v>3.625</v>
      </c>
      <c r="AA69" s="60">
        <v>1.075</v>
      </c>
      <c r="AB69" s="60">
        <v>4.5999999999999996</v>
      </c>
      <c r="AC69" s="61" t="s">
        <v>15434</v>
      </c>
    </row>
    <row r="70" spans="1:29" ht="81" thickBot="1">
      <c r="A70" s="63" t="s">
        <v>16321</v>
      </c>
      <c r="B70" s="60">
        <v>3.4</v>
      </c>
      <c r="C70" s="60">
        <v>2.7</v>
      </c>
      <c r="D70" s="60">
        <v>2.35</v>
      </c>
      <c r="E70" s="60">
        <v>3.5</v>
      </c>
      <c r="F70" s="60">
        <v>13.5</v>
      </c>
      <c r="G70" s="60">
        <v>2.5</v>
      </c>
      <c r="H70" s="60">
        <v>11.2</v>
      </c>
      <c r="I70" s="60">
        <v>3.5</v>
      </c>
      <c r="J70" s="60">
        <v>7.5</v>
      </c>
      <c r="K70" s="60">
        <v>3.25</v>
      </c>
      <c r="L70" s="60">
        <v>2.2999999999999998</v>
      </c>
      <c r="M70" s="60">
        <v>1.4</v>
      </c>
      <c r="N70" s="60">
        <v>866.2</v>
      </c>
      <c r="O70" s="60">
        <v>25.1</v>
      </c>
      <c r="P70" s="60">
        <v>3.6</v>
      </c>
      <c r="Q70" s="60">
        <v>1.2</v>
      </c>
      <c r="R70" s="60">
        <v>6.9</v>
      </c>
      <c r="S70" s="60">
        <v>2.4750000000000001</v>
      </c>
      <c r="T70" s="60">
        <v>4.7</v>
      </c>
      <c r="U70" s="60">
        <v>3.7</v>
      </c>
      <c r="V70" s="60">
        <v>8.1</v>
      </c>
      <c r="W70" s="60">
        <v>6.4</v>
      </c>
      <c r="X70" s="60">
        <v>55.1</v>
      </c>
      <c r="Y70" s="60">
        <v>9.9499999999999993</v>
      </c>
      <c r="Z70" s="60">
        <v>4.9749999999999996</v>
      </c>
      <c r="AA70" s="60">
        <v>5.4249999999999998</v>
      </c>
      <c r="AB70" s="60">
        <v>71.599999999999994</v>
      </c>
      <c r="AC70" s="60" t="s">
        <v>15435</v>
      </c>
    </row>
    <row r="71" spans="1:29" ht="41" thickBot="1">
      <c r="A71" s="63" t="s">
        <v>15063</v>
      </c>
      <c r="B71" s="60">
        <v>23.9</v>
      </c>
      <c r="C71" s="60">
        <v>655.4</v>
      </c>
      <c r="D71" s="60">
        <v>303.64999999999998</v>
      </c>
      <c r="E71" s="60">
        <v>31.5</v>
      </c>
      <c r="F71" s="60">
        <v>8</v>
      </c>
      <c r="G71" s="60">
        <v>19.5</v>
      </c>
      <c r="H71" s="60">
        <v>4.0999999999999996</v>
      </c>
      <c r="I71" s="60">
        <v>11.9</v>
      </c>
      <c r="J71" s="60">
        <v>73.8</v>
      </c>
      <c r="K71" s="60">
        <v>882.07500000000005</v>
      </c>
      <c r="L71" s="60">
        <v>1809.6</v>
      </c>
      <c r="M71" s="60">
        <v>2</v>
      </c>
      <c r="N71" s="60">
        <v>1.2</v>
      </c>
      <c r="O71" s="60">
        <v>6.6</v>
      </c>
      <c r="P71" s="60">
        <v>1937.1</v>
      </c>
      <c r="Q71" s="60">
        <v>1979.5</v>
      </c>
      <c r="R71" s="60">
        <v>968.7</v>
      </c>
      <c r="S71" s="60">
        <v>4.7</v>
      </c>
      <c r="T71" s="60">
        <v>74.5</v>
      </c>
      <c r="U71" s="60">
        <v>17.8</v>
      </c>
      <c r="V71" s="60">
        <v>13.9</v>
      </c>
      <c r="W71" s="60">
        <v>98.4</v>
      </c>
      <c r="X71" s="60">
        <v>3599.8</v>
      </c>
      <c r="Y71" s="60">
        <v>39.674999999999997</v>
      </c>
      <c r="Z71" s="60">
        <v>20.425000000000001</v>
      </c>
      <c r="AA71" s="60">
        <v>2.125</v>
      </c>
      <c r="AB71" s="60">
        <v>191.7</v>
      </c>
      <c r="AC71" s="60" t="s">
        <v>15436</v>
      </c>
    </row>
    <row r="72" spans="1:29" ht="101" thickBot="1">
      <c r="A72" s="63" t="s">
        <v>14572</v>
      </c>
      <c r="B72" s="60">
        <v>11.6</v>
      </c>
      <c r="C72" s="60">
        <v>574.5</v>
      </c>
      <c r="D72" s="60">
        <v>240.55</v>
      </c>
      <c r="E72" s="60">
        <v>13</v>
      </c>
      <c r="F72" s="60">
        <v>10.7</v>
      </c>
      <c r="G72" s="60">
        <v>888.9</v>
      </c>
      <c r="H72" s="60">
        <v>17.399999999999999</v>
      </c>
      <c r="I72" s="60">
        <v>12.3</v>
      </c>
      <c r="J72" s="60">
        <v>73.2</v>
      </c>
      <c r="K72" s="60">
        <v>405.7</v>
      </c>
      <c r="L72" s="60">
        <v>570.9</v>
      </c>
      <c r="M72" s="60">
        <v>1.1000000000000001</v>
      </c>
      <c r="N72" s="60">
        <v>3.9</v>
      </c>
      <c r="O72" s="60">
        <v>12.4</v>
      </c>
      <c r="P72" s="60">
        <v>686.5</v>
      </c>
      <c r="Q72" s="60">
        <v>526.9</v>
      </c>
      <c r="R72" s="60">
        <v>620.20000000000005</v>
      </c>
      <c r="S72" s="60">
        <v>2.75</v>
      </c>
      <c r="T72" s="60">
        <v>3.3</v>
      </c>
      <c r="U72" s="60">
        <v>16.600000000000001</v>
      </c>
      <c r="V72" s="60">
        <v>7.7</v>
      </c>
      <c r="W72" s="60">
        <v>2.4</v>
      </c>
      <c r="X72" s="60">
        <v>6.8</v>
      </c>
      <c r="Y72" s="60">
        <v>5.2750000000000004</v>
      </c>
      <c r="Z72" s="60">
        <v>18.45</v>
      </c>
      <c r="AA72" s="60">
        <v>1.85</v>
      </c>
      <c r="AB72" s="60">
        <v>109</v>
      </c>
      <c r="AC72" s="60" t="s">
        <v>15437</v>
      </c>
    </row>
    <row r="73" spans="1:29" ht="43" thickBot="1">
      <c r="A73" s="63" t="s">
        <v>16322</v>
      </c>
      <c r="B73" s="60">
        <v>259.3</v>
      </c>
      <c r="C73" s="60">
        <v>708.9</v>
      </c>
      <c r="D73" s="60">
        <v>1288.1500000000001</v>
      </c>
      <c r="E73" s="60">
        <v>416.1</v>
      </c>
      <c r="F73" s="60">
        <v>431.8</v>
      </c>
      <c r="G73" s="60">
        <v>1041.3</v>
      </c>
      <c r="H73" s="60">
        <v>171.9</v>
      </c>
      <c r="I73" s="60">
        <v>207.7</v>
      </c>
      <c r="J73" s="60">
        <v>617.1</v>
      </c>
      <c r="K73" s="60">
        <v>1174.3499999999999</v>
      </c>
      <c r="L73" s="60">
        <v>274.89999999999998</v>
      </c>
      <c r="M73" s="60">
        <v>15.9</v>
      </c>
      <c r="N73" s="60">
        <v>62.6</v>
      </c>
      <c r="O73" s="60">
        <v>286.60000000000002</v>
      </c>
      <c r="P73" s="60">
        <v>372.8</v>
      </c>
      <c r="Q73" s="60">
        <v>610.6</v>
      </c>
      <c r="R73" s="60">
        <v>671.5</v>
      </c>
      <c r="S73" s="60">
        <v>58.125</v>
      </c>
      <c r="T73" s="60">
        <v>555.6</v>
      </c>
      <c r="U73" s="60">
        <v>128.69999999999999</v>
      </c>
      <c r="V73" s="60">
        <v>190.4</v>
      </c>
      <c r="W73" s="60">
        <v>409.1</v>
      </c>
      <c r="X73" s="60">
        <v>1338.2</v>
      </c>
      <c r="Y73" s="60">
        <v>355.17500000000001</v>
      </c>
      <c r="Z73" s="60">
        <v>631.07500000000005</v>
      </c>
      <c r="AA73" s="60">
        <v>224.67500000000001</v>
      </c>
      <c r="AB73" s="60">
        <v>227.1</v>
      </c>
      <c r="AC73" s="61" t="s">
        <v>15438</v>
      </c>
    </row>
    <row r="74" spans="1:29" ht="131" thickBot="1">
      <c r="A74" s="63" t="s">
        <v>16323</v>
      </c>
      <c r="B74" s="60">
        <v>4.0999999999999996</v>
      </c>
      <c r="C74" s="60">
        <v>26.2</v>
      </c>
      <c r="D74" s="60">
        <v>33.1</v>
      </c>
      <c r="E74" s="60">
        <v>4.8</v>
      </c>
      <c r="F74" s="60">
        <v>3.9</v>
      </c>
      <c r="G74" s="60">
        <v>21.2</v>
      </c>
      <c r="H74" s="60">
        <v>7.6</v>
      </c>
      <c r="I74" s="60">
        <v>4.5999999999999996</v>
      </c>
      <c r="J74" s="60">
        <v>29.1</v>
      </c>
      <c r="K74" s="60">
        <v>6.125</v>
      </c>
      <c r="L74" s="60">
        <v>8.1999999999999993</v>
      </c>
      <c r="M74" s="60">
        <v>1.9</v>
      </c>
      <c r="N74" s="60">
        <v>4.5999999999999996</v>
      </c>
      <c r="O74" s="60">
        <v>11.5</v>
      </c>
      <c r="P74" s="60">
        <v>8.9</v>
      </c>
      <c r="Q74" s="60">
        <v>9.5</v>
      </c>
      <c r="R74" s="60">
        <v>20.100000000000001</v>
      </c>
      <c r="S74" s="60">
        <v>107.22499999999999</v>
      </c>
      <c r="T74" s="60">
        <v>7</v>
      </c>
      <c r="U74" s="60">
        <v>6.8</v>
      </c>
      <c r="V74" s="60">
        <v>3.5</v>
      </c>
      <c r="W74" s="60">
        <v>29.8</v>
      </c>
      <c r="X74" s="60">
        <v>9.4</v>
      </c>
      <c r="Y74" s="60">
        <v>94.375</v>
      </c>
      <c r="Z74" s="60">
        <v>60.225000000000001</v>
      </c>
      <c r="AA74" s="60">
        <v>4.25</v>
      </c>
      <c r="AB74" s="60">
        <v>10.9</v>
      </c>
      <c r="AC74" s="60" t="s">
        <v>15439</v>
      </c>
    </row>
    <row r="75" spans="1:29" ht="91" thickBot="1">
      <c r="A75" s="63" t="s">
        <v>14838</v>
      </c>
      <c r="B75" s="60">
        <v>265.2</v>
      </c>
      <c r="C75" s="60">
        <v>277.2</v>
      </c>
      <c r="D75" s="60">
        <v>328.9</v>
      </c>
      <c r="E75" s="60">
        <v>261</v>
      </c>
      <c r="F75" s="60">
        <v>482.2</v>
      </c>
      <c r="G75" s="60">
        <v>365.4</v>
      </c>
      <c r="H75" s="60">
        <v>180.7</v>
      </c>
      <c r="I75" s="60">
        <v>262.39999999999998</v>
      </c>
      <c r="J75" s="60">
        <v>236.9</v>
      </c>
      <c r="K75" s="60">
        <v>362.97500000000002</v>
      </c>
      <c r="L75" s="60">
        <v>539.5</v>
      </c>
      <c r="M75" s="60">
        <v>401</v>
      </c>
      <c r="N75" s="60">
        <v>106.9</v>
      </c>
      <c r="O75" s="60">
        <v>478.2</v>
      </c>
      <c r="P75" s="60">
        <v>636.4</v>
      </c>
      <c r="Q75" s="60">
        <v>463.1</v>
      </c>
      <c r="R75" s="60">
        <v>418.9</v>
      </c>
      <c r="S75" s="60">
        <v>276.67500000000001</v>
      </c>
      <c r="T75" s="60">
        <v>267.3</v>
      </c>
      <c r="U75" s="60">
        <v>175.8</v>
      </c>
      <c r="V75" s="60">
        <v>285.39999999999998</v>
      </c>
      <c r="W75" s="60">
        <v>183.2</v>
      </c>
      <c r="X75" s="60">
        <v>221.5</v>
      </c>
      <c r="Y75" s="60">
        <v>180.125</v>
      </c>
      <c r="Z75" s="60">
        <v>209.57499999999999</v>
      </c>
      <c r="AA75" s="60">
        <v>1394.7249999999999</v>
      </c>
      <c r="AB75" s="60">
        <v>246.6</v>
      </c>
      <c r="AC75" s="60" t="s">
        <v>15440</v>
      </c>
    </row>
    <row r="76" spans="1:29" ht="61" thickBot="1">
      <c r="A76" s="63" t="s">
        <v>15018</v>
      </c>
      <c r="B76" s="60">
        <v>3.1</v>
      </c>
      <c r="C76" s="60">
        <v>21.4</v>
      </c>
      <c r="D76" s="60">
        <v>7.65</v>
      </c>
      <c r="E76" s="60">
        <v>2.5</v>
      </c>
      <c r="F76" s="60">
        <v>4.4000000000000004</v>
      </c>
      <c r="G76" s="60">
        <v>17.100000000000001</v>
      </c>
      <c r="H76" s="60">
        <v>5460.6</v>
      </c>
      <c r="I76" s="60">
        <v>1.9</v>
      </c>
      <c r="J76" s="60">
        <v>4.4000000000000004</v>
      </c>
      <c r="K76" s="60">
        <v>4.6500000000000004</v>
      </c>
      <c r="L76" s="60">
        <v>2.5</v>
      </c>
      <c r="M76" s="60">
        <v>0.9</v>
      </c>
      <c r="N76" s="60">
        <v>1</v>
      </c>
      <c r="O76" s="60">
        <v>2.8</v>
      </c>
      <c r="P76" s="60">
        <v>1.2</v>
      </c>
      <c r="Q76" s="60">
        <v>4.8</v>
      </c>
      <c r="R76" s="60">
        <v>15.8</v>
      </c>
      <c r="S76" s="60">
        <v>2.6</v>
      </c>
      <c r="T76" s="60">
        <v>1.1000000000000001</v>
      </c>
      <c r="U76" s="60">
        <v>3234.2</v>
      </c>
      <c r="V76" s="60">
        <v>1</v>
      </c>
      <c r="W76" s="60">
        <v>2.7</v>
      </c>
      <c r="X76" s="60">
        <v>7.7</v>
      </c>
      <c r="Y76" s="60">
        <v>3.15</v>
      </c>
      <c r="Z76" s="60">
        <v>3.35</v>
      </c>
      <c r="AA76" s="60">
        <v>1.05</v>
      </c>
      <c r="AB76" s="60">
        <v>897.1</v>
      </c>
      <c r="AC76" s="60" t="s">
        <v>15441</v>
      </c>
    </row>
    <row r="77" spans="1:29" ht="71" thickBot="1">
      <c r="A77" s="63" t="s">
        <v>16324</v>
      </c>
      <c r="B77" s="60">
        <v>2.2999999999999998</v>
      </c>
      <c r="C77" s="60">
        <v>2.5</v>
      </c>
      <c r="D77" s="60">
        <v>1.1000000000000001</v>
      </c>
      <c r="E77" s="60">
        <v>1.6</v>
      </c>
      <c r="F77" s="60">
        <v>6.8</v>
      </c>
      <c r="G77" s="60">
        <v>5.2</v>
      </c>
      <c r="H77" s="60">
        <v>3.3</v>
      </c>
      <c r="I77" s="60">
        <v>2.9</v>
      </c>
      <c r="J77" s="60">
        <v>4.0999999999999996</v>
      </c>
      <c r="K77" s="60">
        <v>1.55</v>
      </c>
      <c r="L77" s="60">
        <v>5.8</v>
      </c>
      <c r="M77" s="60">
        <v>1.3</v>
      </c>
      <c r="N77" s="60">
        <v>192</v>
      </c>
      <c r="O77" s="60">
        <v>3</v>
      </c>
      <c r="P77" s="60">
        <v>2.2000000000000002</v>
      </c>
      <c r="Q77" s="60">
        <v>4</v>
      </c>
      <c r="R77" s="60">
        <v>4.0999999999999996</v>
      </c>
      <c r="S77" s="60">
        <v>2.95</v>
      </c>
      <c r="T77" s="60">
        <v>7.1</v>
      </c>
      <c r="U77" s="60">
        <v>4</v>
      </c>
      <c r="V77" s="60">
        <v>1.3</v>
      </c>
      <c r="W77" s="60">
        <v>2.1</v>
      </c>
      <c r="X77" s="60">
        <v>22.8</v>
      </c>
      <c r="Y77" s="60">
        <v>3.375</v>
      </c>
      <c r="Z77" s="60">
        <v>1.4</v>
      </c>
      <c r="AA77" s="60">
        <v>2.8</v>
      </c>
      <c r="AB77" s="60">
        <v>17.100000000000001</v>
      </c>
      <c r="AC77" s="60" t="s">
        <v>15442</v>
      </c>
    </row>
    <row r="78" spans="1:29" ht="111" thickBot="1">
      <c r="A78" s="63" t="s">
        <v>15144</v>
      </c>
      <c r="B78" s="60">
        <v>311</v>
      </c>
      <c r="C78" s="60">
        <v>469.7</v>
      </c>
      <c r="D78" s="60">
        <v>255.05</v>
      </c>
      <c r="E78" s="60">
        <v>363.9</v>
      </c>
      <c r="F78" s="60">
        <v>4020.3</v>
      </c>
      <c r="G78" s="60">
        <v>367.9</v>
      </c>
      <c r="H78" s="60">
        <v>588.70000000000005</v>
      </c>
      <c r="I78" s="60">
        <v>551.4</v>
      </c>
      <c r="J78" s="60">
        <v>353.4</v>
      </c>
      <c r="K78" s="60">
        <v>604.57500000000005</v>
      </c>
      <c r="L78" s="60">
        <v>962.6</v>
      </c>
      <c r="M78" s="60">
        <v>487.6</v>
      </c>
      <c r="N78" s="60">
        <v>283.5</v>
      </c>
      <c r="O78" s="60">
        <v>5590.9</v>
      </c>
      <c r="P78" s="60">
        <v>1811</v>
      </c>
      <c r="Q78" s="60">
        <v>2060.8000000000002</v>
      </c>
      <c r="R78" s="60">
        <v>559.5</v>
      </c>
      <c r="S78" s="60">
        <v>471.45</v>
      </c>
      <c r="T78" s="60">
        <v>4359.5</v>
      </c>
      <c r="U78" s="60">
        <v>588.20000000000005</v>
      </c>
      <c r="V78" s="60">
        <v>475.8</v>
      </c>
      <c r="W78" s="60">
        <v>571.6</v>
      </c>
      <c r="X78" s="60">
        <v>818.8</v>
      </c>
      <c r="Y78" s="60">
        <v>1019.7</v>
      </c>
      <c r="Z78" s="60">
        <v>874.42499999999995</v>
      </c>
      <c r="AA78" s="60">
        <v>2018.75</v>
      </c>
      <c r="AB78" s="60">
        <v>503.1</v>
      </c>
      <c r="AC78" s="60" t="s">
        <v>15443</v>
      </c>
    </row>
    <row r="79" spans="1:29" ht="51" thickBot="1">
      <c r="A79" s="63" t="s">
        <v>14660</v>
      </c>
      <c r="B79" s="60">
        <v>2.5</v>
      </c>
      <c r="C79" s="60">
        <v>6.8</v>
      </c>
      <c r="D79" s="60">
        <v>4.05</v>
      </c>
      <c r="E79" s="60">
        <v>2.4</v>
      </c>
      <c r="F79" s="60">
        <v>8.9</v>
      </c>
      <c r="G79" s="60">
        <v>3.4</v>
      </c>
      <c r="H79" s="60">
        <v>8.8000000000000007</v>
      </c>
      <c r="I79" s="60">
        <v>3.5</v>
      </c>
      <c r="J79" s="60">
        <v>2.5</v>
      </c>
      <c r="K79" s="60">
        <v>1.2</v>
      </c>
      <c r="L79" s="60">
        <v>9</v>
      </c>
      <c r="M79" s="60">
        <v>1.8</v>
      </c>
      <c r="N79" s="60">
        <v>3.1</v>
      </c>
      <c r="O79" s="60">
        <v>6.6</v>
      </c>
      <c r="P79" s="60">
        <v>5.3</v>
      </c>
      <c r="Q79" s="60">
        <v>5.5</v>
      </c>
      <c r="R79" s="60">
        <v>4.3</v>
      </c>
      <c r="S79" s="60">
        <v>4.6500000000000004</v>
      </c>
      <c r="T79" s="60">
        <v>3.5</v>
      </c>
      <c r="U79" s="60">
        <v>3.6</v>
      </c>
      <c r="V79" s="60">
        <v>1.4</v>
      </c>
      <c r="W79" s="60">
        <v>3.9</v>
      </c>
      <c r="X79" s="60">
        <v>534.9</v>
      </c>
      <c r="Y79" s="60">
        <v>3.5249999999999999</v>
      </c>
      <c r="Z79" s="60">
        <v>2.0750000000000002</v>
      </c>
      <c r="AA79" s="60">
        <v>0.82499999999999996</v>
      </c>
      <c r="AB79" s="60">
        <v>2.2999999999999998</v>
      </c>
      <c r="AC79" s="60" t="s">
        <v>15444</v>
      </c>
    </row>
    <row r="80" spans="1:29" ht="51" thickBot="1">
      <c r="A80" s="63" t="s">
        <v>14678</v>
      </c>
      <c r="B80" s="60">
        <v>97.5</v>
      </c>
      <c r="C80" s="60">
        <v>25.6</v>
      </c>
      <c r="D80" s="60">
        <v>30.824999999999999</v>
      </c>
      <c r="E80" s="60">
        <v>119.3</v>
      </c>
      <c r="F80" s="60">
        <v>5</v>
      </c>
      <c r="G80" s="60">
        <v>18.2</v>
      </c>
      <c r="H80" s="60">
        <v>668.2</v>
      </c>
      <c r="I80" s="60">
        <v>39.200000000000003</v>
      </c>
      <c r="J80" s="60">
        <v>343.6</v>
      </c>
      <c r="K80" s="60">
        <v>10.125</v>
      </c>
      <c r="L80" s="60">
        <v>2.2000000000000002</v>
      </c>
      <c r="M80" s="60">
        <v>5.2</v>
      </c>
      <c r="N80" s="60">
        <v>6.7</v>
      </c>
      <c r="O80" s="60">
        <v>20.8</v>
      </c>
      <c r="P80" s="60">
        <v>11.3</v>
      </c>
      <c r="Q80" s="60">
        <v>9</v>
      </c>
      <c r="R80" s="60">
        <v>13.5</v>
      </c>
      <c r="S80" s="60">
        <v>80.075000000000003</v>
      </c>
      <c r="T80" s="60">
        <v>11.9</v>
      </c>
      <c r="U80" s="60">
        <v>796.8</v>
      </c>
      <c r="V80" s="60">
        <v>216.8</v>
      </c>
      <c r="W80" s="60">
        <v>942.2</v>
      </c>
      <c r="X80" s="60">
        <v>12.2</v>
      </c>
      <c r="Y80" s="60">
        <v>25</v>
      </c>
      <c r="Z80" s="60">
        <v>21.524999999999999</v>
      </c>
      <c r="AA80" s="60">
        <v>62.625</v>
      </c>
      <c r="AB80" s="60">
        <v>51.6</v>
      </c>
      <c r="AC80" s="60" t="s">
        <v>15445</v>
      </c>
    </row>
    <row r="81" spans="1:29" ht="15" thickBot="1">
      <c r="A81" s="63" t="e">
        <v>#VALUE!</v>
      </c>
      <c r="B81" s="60">
        <v>9.1999999999999993</v>
      </c>
      <c r="C81" s="60">
        <v>4.5</v>
      </c>
      <c r="D81" s="60">
        <v>4.6749999999999998</v>
      </c>
      <c r="E81" s="60">
        <v>4.9000000000000004</v>
      </c>
      <c r="F81" s="60">
        <v>16.8</v>
      </c>
      <c r="G81" s="60">
        <v>8.9</v>
      </c>
      <c r="H81" s="60">
        <v>9.8000000000000007</v>
      </c>
      <c r="I81" s="60">
        <v>5.7</v>
      </c>
      <c r="J81" s="60">
        <v>8.3000000000000007</v>
      </c>
      <c r="K81" s="60">
        <v>2.875</v>
      </c>
      <c r="L81" s="60">
        <v>13.6</v>
      </c>
      <c r="M81" s="60">
        <v>3.1</v>
      </c>
      <c r="N81" s="60">
        <v>4.5999999999999996</v>
      </c>
      <c r="O81" s="60">
        <v>12.1</v>
      </c>
      <c r="P81" s="60">
        <v>10.3</v>
      </c>
      <c r="Q81" s="60">
        <v>10.1</v>
      </c>
      <c r="R81" s="60">
        <v>5.2</v>
      </c>
      <c r="S81" s="60">
        <v>5.0750000000000002</v>
      </c>
      <c r="T81" s="60">
        <v>8.1</v>
      </c>
      <c r="U81" s="60">
        <v>7.6</v>
      </c>
      <c r="V81" s="60">
        <v>30.7</v>
      </c>
      <c r="W81" s="60">
        <v>4.4000000000000004</v>
      </c>
      <c r="X81" s="60">
        <v>4.8</v>
      </c>
      <c r="Y81" s="60">
        <v>9.25</v>
      </c>
      <c r="Z81" s="60">
        <v>5.875</v>
      </c>
      <c r="AA81" s="60">
        <v>4.0250000000000004</v>
      </c>
      <c r="AB81" s="60">
        <v>8.6999999999999993</v>
      </c>
      <c r="AC81" s="60" t="s">
        <v>15446</v>
      </c>
    </row>
    <row r="82" spans="1:29" ht="71" thickBot="1">
      <c r="A82" s="63" t="s">
        <v>14962</v>
      </c>
      <c r="B82" s="60">
        <v>6.3</v>
      </c>
      <c r="C82" s="60">
        <v>4.3</v>
      </c>
      <c r="D82" s="60">
        <v>0.42499999999999999</v>
      </c>
      <c r="E82" s="60">
        <v>3.3</v>
      </c>
      <c r="F82" s="60">
        <v>6.8</v>
      </c>
      <c r="G82" s="60">
        <v>5.4</v>
      </c>
      <c r="H82" s="60">
        <v>3915.8</v>
      </c>
      <c r="I82" s="60">
        <v>13.6</v>
      </c>
      <c r="J82" s="60">
        <v>470</v>
      </c>
      <c r="K82" s="60">
        <v>2.35</v>
      </c>
      <c r="L82" s="60">
        <v>6.8</v>
      </c>
      <c r="M82" s="60">
        <v>3.1</v>
      </c>
      <c r="N82" s="60">
        <v>5.4</v>
      </c>
      <c r="O82" s="60">
        <v>1.8</v>
      </c>
      <c r="P82" s="60">
        <v>5.3</v>
      </c>
      <c r="Q82" s="60">
        <v>3</v>
      </c>
      <c r="R82" s="60">
        <v>10.3</v>
      </c>
      <c r="S82" s="60">
        <v>3.2250000000000001</v>
      </c>
      <c r="T82" s="60">
        <v>4.5</v>
      </c>
      <c r="U82" s="60">
        <v>1596</v>
      </c>
      <c r="V82" s="60">
        <v>6.2</v>
      </c>
      <c r="W82" s="60">
        <v>168</v>
      </c>
      <c r="X82" s="60">
        <v>9.4</v>
      </c>
      <c r="Y82" s="60">
        <v>2.25</v>
      </c>
      <c r="Z82" s="60">
        <v>11.775</v>
      </c>
      <c r="AA82" s="60">
        <v>3.9</v>
      </c>
      <c r="AB82" s="60">
        <v>356.3</v>
      </c>
      <c r="AC82" s="60" t="s">
        <v>15447</v>
      </c>
    </row>
    <row r="83" spans="1:29" ht="141" thickBot="1">
      <c r="A83" s="63" t="s">
        <v>16325</v>
      </c>
      <c r="B83" s="60">
        <v>741.7</v>
      </c>
      <c r="C83" s="60">
        <v>898.5</v>
      </c>
      <c r="D83" s="60">
        <v>1314.425</v>
      </c>
      <c r="E83" s="60">
        <v>772.2</v>
      </c>
      <c r="F83" s="60">
        <v>5422.4</v>
      </c>
      <c r="G83" s="60">
        <v>1094.2</v>
      </c>
      <c r="H83" s="60">
        <v>1332.6</v>
      </c>
      <c r="I83" s="60">
        <v>1347.5</v>
      </c>
      <c r="J83" s="60">
        <v>845.7</v>
      </c>
      <c r="K83" s="60">
        <v>1090.0250000000001</v>
      </c>
      <c r="L83" s="60">
        <v>927.4</v>
      </c>
      <c r="M83" s="60">
        <v>1432.3</v>
      </c>
      <c r="N83" s="60">
        <v>731.9</v>
      </c>
      <c r="O83" s="60">
        <v>3046.9</v>
      </c>
      <c r="P83" s="60">
        <v>976.5</v>
      </c>
      <c r="Q83" s="60">
        <v>1224.3</v>
      </c>
      <c r="R83" s="60">
        <v>693.4</v>
      </c>
      <c r="S83" s="60">
        <v>907.17499999999995</v>
      </c>
      <c r="T83" s="60">
        <v>3513.8</v>
      </c>
      <c r="U83" s="60">
        <v>1142.4000000000001</v>
      </c>
      <c r="V83" s="60">
        <v>1271.9000000000001</v>
      </c>
      <c r="W83" s="60">
        <v>910.8</v>
      </c>
      <c r="X83" s="60">
        <v>1040.8</v>
      </c>
      <c r="Y83" s="60">
        <v>1214.0999999999999</v>
      </c>
      <c r="Z83" s="60">
        <v>860.4</v>
      </c>
      <c r="AA83" s="60">
        <v>1053.175</v>
      </c>
      <c r="AB83" s="60">
        <v>885.5</v>
      </c>
      <c r="AC83" s="60" t="s">
        <v>15448</v>
      </c>
    </row>
    <row r="84" spans="1:29" ht="51" thickBot="1">
      <c r="A84" s="63" t="s">
        <v>14558</v>
      </c>
      <c r="B84" s="60">
        <v>196.2</v>
      </c>
      <c r="C84" s="60">
        <v>357</v>
      </c>
      <c r="D84" s="60">
        <v>325.22500000000002</v>
      </c>
      <c r="E84" s="60">
        <v>16.899999999999999</v>
      </c>
      <c r="F84" s="60">
        <v>11.8</v>
      </c>
      <c r="G84" s="60">
        <v>395.6</v>
      </c>
      <c r="H84" s="60">
        <v>3.5</v>
      </c>
      <c r="I84" s="60">
        <v>4.8</v>
      </c>
      <c r="J84" s="60">
        <v>8.6999999999999993</v>
      </c>
      <c r="K84" s="60">
        <v>8.25</v>
      </c>
      <c r="L84" s="60">
        <v>8.6</v>
      </c>
      <c r="M84" s="60">
        <v>12.7</v>
      </c>
      <c r="N84" s="60">
        <v>47.5</v>
      </c>
      <c r="O84" s="60">
        <v>7.3</v>
      </c>
      <c r="P84" s="60">
        <v>64.7</v>
      </c>
      <c r="Q84" s="60">
        <v>141.69999999999999</v>
      </c>
      <c r="R84" s="60">
        <v>76.8</v>
      </c>
      <c r="S84" s="60">
        <v>98.025000000000006</v>
      </c>
      <c r="T84" s="60">
        <v>15.7</v>
      </c>
      <c r="U84" s="60">
        <v>12.7</v>
      </c>
      <c r="V84" s="60">
        <v>4.2</v>
      </c>
      <c r="W84" s="60">
        <v>142.1</v>
      </c>
      <c r="X84" s="60">
        <v>5.2</v>
      </c>
      <c r="Y84" s="60">
        <v>516.02499999999998</v>
      </c>
      <c r="Z84" s="60">
        <v>1760.95</v>
      </c>
      <c r="AA84" s="60">
        <v>513.5</v>
      </c>
      <c r="AB84" s="60">
        <v>47.2</v>
      </c>
      <c r="AC84" s="60" t="s">
        <v>15449</v>
      </c>
    </row>
    <row r="85" spans="1:29" ht="101" thickBot="1">
      <c r="A85" s="63" t="s">
        <v>15190</v>
      </c>
      <c r="B85" s="60">
        <v>99</v>
      </c>
      <c r="C85" s="60">
        <v>192.9</v>
      </c>
      <c r="D85" s="60">
        <v>194.85</v>
      </c>
      <c r="E85" s="60">
        <v>103.2</v>
      </c>
      <c r="F85" s="60">
        <v>462.7</v>
      </c>
      <c r="G85" s="60">
        <v>248</v>
      </c>
      <c r="H85" s="60">
        <v>388.9</v>
      </c>
      <c r="I85" s="60">
        <v>258.2</v>
      </c>
      <c r="J85" s="60">
        <v>183.6</v>
      </c>
      <c r="K85" s="60">
        <v>234.75</v>
      </c>
      <c r="L85" s="60">
        <v>233.1</v>
      </c>
      <c r="M85" s="60">
        <v>227.6</v>
      </c>
      <c r="N85" s="60">
        <v>54.7</v>
      </c>
      <c r="O85" s="60">
        <v>483.9</v>
      </c>
      <c r="P85" s="60">
        <v>256.3</v>
      </c>
      <c r="Q85" s="60">
        <v>293.39999999999998</v>
      </c>
      <c r="R85" s="60">
        <v>189.7</v>
      </c>
      <c r="S85" s="60">
        <v>98.25</v>
      </c>
      <c r="T85" s="60">
        <v>328.4</v>
      </c>
      <c r="U85" s="60">
        <v>389.5</v>
      </c>
      <c r="V85" s="60">
        <v>416.2</v>
      </c>
      <c r="W85" s="60">
        <v>214.7</v>
      </c>
      <c r="X85" s="60">
        <v>386</v>
      </c>
      <c r="Y85" s="60">
        <v>292.14999999999998</v>
      </c>
      <c r="Z85" s="60">
        <v>258.52499999999998</v>
      </c>
      <c r="AA85" s="60">
        <v>135.4</v>
      </c>
      <c r="AB85" s="60">
        <v>177.5</v>
      </c>
      <c r="AC85" s="60" t="s">
        <v>15450</v>
      </c>
    </row>
    <row r="86" spans="1:29" ht="51" thickBot="1">
      <c r="A86" s="63" t="s">
        <v>14816</v>
      </c>
      <c r="B86" s="60">
        <v>0.9</v>
      </c>
      <c r="C86" s="60">
        <v>5.3</v>
      </c>
      <c r="D86" s="60">
        <v>5.7750000000000004</v>
      </c>
      <c r="E86" s="60">
        <v>2</v>
      </c>
      <c r="F86" s="60">
        <v>2.7</v>
      </c>
      <c r="G86" s="60">
        <v>1.1000000000000001</v>
      </c>
      <c r="H86" s="60">
        <v>5055.8</v>
      </c>
      <c r="I86" s="60">
        <v>4892.2</v>
      </c>
      <c r="J86" s="60">
        <v>3581.5</v>
      </c>
      <c r="K86" s="60">
        <v>4.55</v>
      </c>
      <c r="L86" s="60">
        <v>19.899999999999999</v>
      </c>
      <c r="M86" s="60">
        <v>2.5</v>
      </c>
      <c r="N86" s="60">
        <v>1.7</v>
      </c>
      <c r="O86" s="60">
        <v>3.5</v>
      </c>
      <c r="P86" s="60">
        <v>7.3</v>
      </c>
      <c r="Q86" s="60">
        <v>6.3</v>
      </c>
      <c r="R86" s="60">
        <v>5.7</v>
      </c>
      <c r="S86" s="60">
        <v>1.425</v>
      </c>
      <c r="T86" s="60">
        <v>1</v>
      </c>
      <c r="U86" s="60">
        <v>4702.6000000000004</v>
      </c>
      <c r="V86" s="60">
        <v>2237.6</v>
      </c>
      <c r="W86" s="60">
        <v>3005.2</v>
      </c>
      <c r="X86" s="60">
        <v>3.6</v>
      </c>
      <c r="Y86" s="60">
        <v>1.0249999999999999</v>
      </c>
      <c r="Z86" s="60">
        <v>1.45</v>
      </c>
      <c r="AA86" s="60">
        <v>0.67500000000000004</v>
      </c>
      <c r="AB86" s="60">
        <v>1262</v>
      </c>
      <c r="AC86" s="60" t="s">
        <v>15451</v>
      </c>
    </row>
    <row r="87" spans="1:29" ht="81" thickBot="1">
      <c r="A87" s="63" t="s">
        <v>15134</v>
      </c>
      <c r="B87" s="60">
        <v>118.8</v>
      </c>
      <c r="C87" s="60">
        <v>73.5</v>
      </c>
      <c r="D87" s="60">
        <v>55.1</v>
      </c>
      <c r="E87" s="60">
        <v>145.80000000000001</v>
      </c>
      <c r="F87" s="60">
        <v>104</v>
      </c>
      <c r="G87" s="60">
        <v>105</v>
      </c>
      <c r="H87" s="60">
        <v>90</v>
      </c>
      <c r="I87" s="60">
        <v>70.099999999999994</v>
      </c>
      <c r="J87" s="60">
        <v>87.5</v>
      </c>
      <c r="K87" s="60">
        <v>100.15</v>
      </c>
      <c r="L87" s="60">
        <v>78.3</v>
      </c>
      <c r="M87" s="60">
        <v>122.7</v>
      </c>
      <c r="N87" s="60">
        <v>315</v>
      </c>
      <c r="O87" s="60">
        <v>105</v>
      </c>
      <c r="P87" s="60">
        <v>63.4</v>
      </c>
      <c r="Q87" s="60">
        <v>76.7</v>
      </c>
      <c r="R87" s="60">
        <v>107.4</v>
      </c>
      <c r="S87" s="60">
        <v>163.97499999999999</v>
      </c>
      <c r="T87" s="60">
        <v>129.19999999999999</v>
      </c>
      <c r="U87" s="60">
        <v>137.80000000000001</v>
      </c>
      <c r="V87" s="60">
        <v>74.400000000000006</v>
      </c>
      <c r="W87" s="60">
        <v>138.19999999999999</v>
      </c>
      <c r="X87" s="60">
        <v>87.3</v>
      </c>
      <c r="Y87" s="60">
        <v>73.650000000000006</v>
      </c>
      <c r="Z87" s="60">
        <v>88.3</v>
      </c>
      <c r="AA87" s="60">
        <v>103.72499999999999</v>
      </c>
      <c r="AB87" s="60">
        <v>111.3</v>
      </c>
      <c r="AC87" s="60" t="s">
        <v>15452</v>
      </c>
    </row>
    <row r="88" spans="1:29" ht="51" thickBot="1">
      <c r="A88" s="63" t="s">
        <v>14651</v>
      </c>
      <c r="B88" s="60">
        <v>21.3</v>
      </c>
      <c r="C88" s="60">
        <v>367.2</v>
      </c>
      <c r="D88" s="60">
        <v>177.1</v>
      </c>
      <c r="E88" s="60">
        <v>14.9</v>
      </c>
      <c r="F88" s="60">
        <v>109.7</v>
      </c>
      <c r="G88" s="60">
        <v>200.6</v>
      </c>
      <c r="H88" s="60">
        <v>1.4</v>
      </c>
      <c r="I88" s="60">
        <v>11.8</v>
      </c>
      <c r="J88" s="60">
        <v>139</v>
      </c>
      <c r="K88" s="60">
        <v>484.42500000000001</v>
      </c>
      <c r="L88" s="60">
        <v>414.1</v>
      </c>
      <c r="M88" s="60">
        <v>4.5999999999999996</v>
      </c>
      <c r="N88" s="60">
        <v>9.6</v>
      </c>
      <c r="O88" s="60">
        <v>6.6</v>
      </c>
      <c r="P88" s="60">
        <v>373.3</v>
      </c>
      <c r="Q88" s="60">
        <v>390.9</v>
      </c>
      <c r="R88" s="60">
        <v>354.6</v>
      </c>
      <c r="S88" s="60">
        <v>3.2250000000000001</v>
      </c>
      <c r="T88" s="60">
        <v>15.7</v>
      </c>
      <c r="U88" s="60">
        <v>1.6</v>
      </c>
      <c r="V88" s="60">
        <v>13.7</v>
      </c>
      <c r="W88" s="60">
        <v>34.4</v>
      </c>
      <c r="X88" s="60">
        <v>1141.9000000000001</v>
      </c>
      <c r="Y88" s="60">
        <v>130.1</v>
      </c>
      <c r="Z88" s="60">
        <v>662.05</v>
      </c>
      <c r="AA88" s="60">
        <v>83.95</v>
      </c>
      <c r="AB88" s="60">
        <v>69.099999999999994</v>
      </c>
      <c r="AC88" s="60" t="s">
        <v>15453</v>
      </c>
    </row>
    <row r="89" spans="1:29" ht="51" thickBot="1">
      <c r="A89" s="63" t="s">
        <v>14913</v>
      </c>
      <c r="B89" s="60">
        <v>11.2</v>
      </c>
      <c r="C89" s="60">
        <v>112.7</v>
      </c>
      <c r="D89" s="60">
        <v>39.25</v>
      </c>
      <c r="E89" s="60">
        <v>8.3000000000000007</v>
      </c>
      <c r="F89" s="60">
        <v>22.9</v>
      </c>
      <c r="G89" s="60">
        <v>14.2</v>
      </c>
      <c r="H89" s="60">
        <v>11.4</v>
      </c>
      <c r="I89" s="60">
        <v>11.2</v>
      </c>
      <c r="J89" s="60">
        <v>18.2</v>
      </c>
      <c r="K89" s="60">
        <v>122.77500000000001</v>
      </c>
      <c r="L89" s="60">
        <v>214.5</v>
      </c>
      <c r="M89" s="60">
        <v>9.1</v>
      </c>
      <c r="N89" s="60">
        <v>12.4</v>
      </c>
      <c r="O89" s="60">
        <v>11.6</v>
      </c>
      <c r="P89" s="60">
        <v>214.7</v>
      </c>
      <c r="Q89" s="60">
        <v>188.5</v>
      </c>
      <c r="R89" s="60">
        <v>96.1</v>
      </c>
      <c r="S89" s="60">
        <v>11.525</v>
      </c>
      <c r="T89" s="60">
        <v>16</v>
      </c>
      <c r="U89" s="60">
        <v>11.3</v>
      </c>
      <c r="V89" s="60">
        <v>10.9</v>
      </c>
      <c r="W89" s="60">
        <v>11.4</v>
      </c>
      <c r="X89" s="60">
        <v>36.799999999999997</v>
      </c>
      <c r="Y89" s="60">
        <v>7.55</v>
      </c>
      <c r="Z89" s="60">
        <v>12.725</v>
      </c>
      <c r="AA89" s="60">
        <v>8.5</v>
      </c>
      <c r="AB89" s="60">
        <v>32</v>
      </c>
      <c r="AC89" s="60" t="s">
        <v>15454</v>
      </c>
    </row>
    <row r="90" spans="1:29" ht="71" thickBot="1">
      <c r="A90" s="63" t="s">
        <v>14737</v>
      </c>
      <c r="B90" s="60">
        <v>1</v>
      </c>
      <c r="C90" s="60">
        <v>1.5</v>
      </c>
      <c r="D90" s="60">
        <v>2.35</v>
      </c>
      <c r="E90" s="60">
        <v>0.6</v>
      </c>
      <c r="F90" s="60">
        <v>1.6</v>
      </c>
      <c r="G90" s="60">
        <v>1</v>
      </c>
      <c r="H90" s="60">
        <v>2.6</v>
      </c>
      <c r="I90" s="60">
        <v>2.2000000000000002</v>
      </c>
      <c r="J90" s="60">
        <v>1.4</v>
      </c>
      <c r="K90" s="60">
        <v>2.4750000000000001</v>
      </c>
      <c r="L90" s="60">
        <v>6</v>
      </c>
      <c r="M90" s="60">
        <v>3</v>
      </c>
      <c r="N90" s="60">
        <v>0.7</v>
      </c>
      <c r="O90" s="60">
        <v>5.9</v>
      </c>
      <c r="P90" s="60">
        <v>2323.6999999999998</v>
      </c>
      <c r="Q90" s="60">
        <v>2617.6</v>
      </c>
      <c r="R90" s="60">
        <v>21.6</v>
      </c>
      <c r="S90" s="60">
        <v>3.2250000000000001</v>
      </c>
      <c r="T90" s="60">
        <v>3.9</v>
      </c>
      <c r="U90" s="60">
        <v>9.4</v>
      </c>
      <c r="V90" s="60">
        <v>0.6</v>
      </c>
      <c r="W90" s="60">
        <v>4.4000000000000004</v>
      </c>
      <c r="X90" s="60">
        <v>3.7</v>
      </c>
      <c r="Y90" s="60">
        <v>1.35</v>
      </c>
      <c r="Z90" s="60">
        <v>5.2750000000000004</v>
      </c>
      <c r="AA90" s="60">
        <v>9.1</v>
      </c>
      <c r="AB90" s="60">
        <v>90.9</v>
      </c>
      <c r="AC90" s="60" t="s">
        <v>15455</v>
      </c>
    </row>
    <row r="91" spans="1:29" ht="51" thickBot="1">
      <c r="A91" s="63" t="s">
        <v>14588</v>
      </c>
      <c r="B91" s="60">
        <v>4.2</v>
      </c>
      <c r="C91" s="60">
        <v>4.7</v>
      </c>
      <c r="D91" s="60">
        <v>3.2250000000000001</v>
      </c>
      <c r="E91" s="60">
        <v>5.2</v>
      </c>
      <c r="F91" s="60">
        <v>14.9</v>
      </c>
      <c r="G91" s="60">
        <v>6.2</v>
      </c>
      <c r="H91" s="60">
        <v>15.1</v>
      </c>
      <c r="I91" s="60">
        <v>6.4</v>
      </c>
      <c r="J91" s="60">
        <v>3.5</v>
      </c>
      <c r="K91" s="60">
        <v>3.15</v>
      </c>
      <c r="L91" s="60">
        <v>13.9</v>
      </c>
      <c r="M91" s="60">
        <v>3.5</v>
      </c>
      <c r="N91" s="60">
        <v>698.5</v>
      </c>
      <c r="O91" s="60">
        <v>7</v>
      </c>
      <c r="P91" s="60">
        <v>8.8000000000000007</v>
      </c>
      <c r="Q91" s="60">
        <v>11.6</v>
      </c>
      <c r="R91" s="60">
        <v>13.4</v>
      </c>
      <c r="S91" s="60">
        <v>4.4249999999999998</v>
      </c>
      <c r="T91" s="60">
        <v>3.2</v>
      </c>
      <c r="U91" s="60">
        <v>11.1</v>
      </c>
      <c r="V91" s="60">
        <v>4.0999999999999996</v>
      </c>
      <c r="W91" s="60">
        <v>6.3</v>
      </c>
      <c r="X91" s="60">
        <v>41.6</v>
      </c>
      <c r="Y91" s="60">
        <v>6.875</v>
      </c>
      <c r="Z91" s="60">
        <v>9.4</v>
      </c>
      <c r="AA91" s="60">
        <v>4.8250000000000002</v>
      </c>
      <c r="AB91" s="60">
        <v>66.8</v>
      </c>
      <c r="AC91" s="60" t="s">
        <v>15456</v>
      </c>
    </row>
    <row r="92" spans="1:29" ht="51" thickBot="1">
      <c r="A92" s="63" t="s">
        <v>14952</v>
      </c>
      <c r="B92" s="60">
        <v>6.4</v>
      </c>
      <c r="C92" s="60">
        <v>7.7</v>
      </c>
      <c r="D92" s="60">
        <v>9.35</v>
      </c>
      <c r="E92" s="60">
        <v>4</v>
      </c>
      <c r="F92" s="60">
        <v>16.2</v>
      </c>
      <c r="G92" s="60">
        <v>9.8000000000000007</v>
      </c>
      <c r="H92" s="60">
        <v>2765.9</v>
      </c>
      <c r="I92" s="60">
        <v>9.4</v>
      </c>
      <c r="J92" s="60">
        <v>19.5</v>
      </c>
      <c r="K92" s="60">
        <v>6.0750000000000002</v>
      </c>
      <c r="L92" s="60">
        <v>15.9</v>
      </c>
      <c r="M92" s="60">
        <v>3.7</v>
      </c>
      <c r="N92" s="60">
        <v>2.9</v>
      </c>
      <c r="O92" s="60">
        <v>12.1</v>
      </c>
      <c r="P92" s="60">
        <v>11.6</v>
      </c>
      <c r="Q92" s="60">
        <v>10.3</v>
      </c>
      <c r="R92" s="60">
        <v>20.3</v>
      </c>
      <c r="S92" s="60">
        <v>13.775</v>
      </c>
      <c r="T92" s="60">
        <v>128.5</v>
      </c>
      <c r="U92" s="60">
        <v>4463.6000000000004</v>
      </c>
      <c r="V92" s="60">
        <v>8.3000000000000007</v>
      </c>
      <c r="W92" s="60">
        <v>17.5</v>
      </c>
      <c r="X92" s="60">
        <v>4.3</v>
      </c>
      <c r="Y92" s="60">
        <v>13.4</v>
      </c>
      <c r="Z92" s="60">
        <v>8.5250000000000004</v>
      </c>
      <c r="AA92" s="60">
        <v>5.625</v>
      </c>
      <c r="AB92" s="60">
        <v>188.2</v>
      </c>
      <c r="AC92" s="60" t="s">
        <v>15457</v>
      </c>
    </row>
    <row r="93" spans="1:29" ht="43" thickBot="1">
      <c r="A93" s="63" t="s">
        <v>15054</v>
      </c>
      <c r="B93" s="60">
        <v>1.5</v>
      </c>
      <c r="C93" s="60">
        <v>2.9</v>
      </c>
      <c r="D93" s="60">
        <v>0.92500000000000004</v>
      </c>
      <c r="E93" s="60">
        <v>0.9</v>
      </c>
      <c r="F93" s="60">
        <v>8.9</v>
      </c>
      <c r="G93" s="60">
        <v>3</v>
      </c>
      <c r="H93" s="60">
        <v>2.9</v>
      </c>
      <c r="I93" s="60">
        <v>3</v>
      </c>
      <c r="J93" s="60">
        <v>1.5</v>
      </c>
      <c r="K93" s="60">
        <v>6.2750000000000004</v>
      </c>
      <c r="L93" s="60">
        <v>1.5</v>
      </c>
      <c r="M93" s="60">
        <v>2.1</v>
      </c>
      <c r="N93" s="60">
        <v>1.2</v>
      </c>
      <c r="O93" s="60">
        <v>3.2</v>
      </c>
      <c r="P93" s="60">
        <v>1.9</v>
      </c>
      <c r="Q93" s="60">
        <v>2.2999999999999998</v>
      </c>
      <c r="R93" s="60">
        <v>4.9000000000000004</v>
      </c>
      <c r="S93" s="60">
        <v>1.575</v>
      </c>
      <c r="T93" s="60">
        <v>1.9</v>
      </c>
      <c r="U93" s="60">
        <v>2.2000000000000002</v>
      </c>
      <c r="V93" s="60">
        <v>2.7</v>
      </c>
      <c r="W93" s="60">
        <v>2.7</v>
      </c>
      <c r="X93" s="60">
        <v>5.8</v>
      </c>
      <c r="Y93" s="60">
        <v>2.2000000000000002</v>
      </c>
      <c r="Z93" s="60">
        <v>2.1749999999999998</v>
      </c>
      <c r="AA93" s="60">
        <v>0.625</v>
      </c>
      <c r="AB93" s="60">
        <v>0.9</v>
      </c>
      <c r="AC93" s="61" t="s">
        <v>15458</v>
      </c>
    </row>
    <row r="94" spans="1:29" ht="51" thickBot="1">
      <c r="A94" s="63" t="s">
        <v>14566</v>
      </c>
      <c r="B94" s="60">
        <v>4.3</v>
      </c>
      <c r="C94" s="60">
        <v>3.6</v>
      </c>
      <c r="D94" s="60">
        <v>6.8250000000000002</v>
      </c>
      <c r="E94" s="60">
        <v>5.4</v>
      </c>
      <c r="F94" s="60">
        <v>8.1</v>
      </c>
      <c r="G94" s="60">
        <v>9.9</v>
      </c>
      <c r="H94" s="60">
        <v>9.5</v>
      </c>
      <c r="I94" s="60">
        <v>5.5</v>
      </c>
      <c r="J94" s="60">
        <v>4.8</v>
      </c>
      <c r="K94" s="60">
        <v>4.8499999999999996</v>
      </c>
      <c r="L94" s="60">
        <v>9.1</v>
      </c>
      <c r="M94" s="60">
        <v>7.9</v>
      </c>
      <c r="N94" s="60">
        <v>4.5999999999999996</v>
      </c>
      <c r="O94" s="60">
        <v>810.2</v>
      </c>
      <c r="P94" s="60">
        <v>6.3</v>
      </c>
      <c r="Q94" s="60">
        <v>8.1</v>
      </c>
      <c r="R94" s="60">
        <v>15.2</v>
      </c>
      <c r="S94" s="60">
        <v>6.875</v>
      </c>
      <c r="T94" s="60">
        <v>8.1999999999999993</v>
      </c>
      <c r="U94" s="60">
        <v>6.8</v>
      </c>
      <c r="V94" s="60">
        <v>5.4</v>
      </c>
      <c r="W94" s="60">
        <v>5.5</v>
      </c>
      <c r="X94" s="60">
        <v>3.9</v>
      </c>
      <c r="Y94" s="60">
        <v>5.2750000000000004</v>
      </c>
      <c r="Z94" s="60">
        <v>16.2</v>
      </c>
      <c r="AA94" s="60">
        <v>3.45</v>
      </c>
      <c r="AB94" s="60">
        <v>12.9</v>
      </c>
      <c r="AC94" s="60" t="s">
        <v>15459</v>
      </c>
    </row>
    <row r="95" spans="1:29" ht="51" thickBot="1">
      <c r="A95" s="63" t="s">
        <v>15247</v>
      </c>
      <c r="B95" s="60">
        <v>32.700000000000003</v>
      </c>
      <c r="C95" s="60">
        <v>33.9</v>
      </c>
      <c r="D95" s="60">
        <v>16.125</v>
      </c>
      <c r="E95" s="60">
        <v>33.4</v>
      </c>
      <c r="F95" s="60">
        <v>72.8</v>
      </c>
      <c r="G95" s="60">
        <v>36.9</v>
      </c>
      <c r="H95" s="60">
        <v>36.9</v>
      </c>
      <c r="I95" s="60">
        <v>20.6</v>
      </c>
      <c r="J95" s="60">
        <v>43.4</v>
      </c>
      <c r="K95" s="60">
        <v>16.649999999999999</v>
      </c>
      <c r="L95" s="60">
        <v>32.5</v>
      </c>
      <c r="M95" s="60">
        <v>60.3</v>
      </c>
      <c r="N95" s="60">
        <v>459.9</v>
      </c>
      <c r="O95" s="60">
        <v>24</v>
      </c>
      <c r="P95" s="60">
        <v>20.5</v>
      </c>
      <c r="Q95" s="60">
        <v>19.7</v>
      </c>
      <c r="R95" s="60">
        <v>46.8</v>
      </c>
      <c r="S95" s="60">
        <v>25.1</v>
      </c>
      <c r="T95" s="60">
        <v>30.4</v>
      </c>
      <c r="U95" s="60">
        <v>27</v>
      </c>
      <c r="V95" s="60">
        <v>28.7</v>
      </c>
      <c r="W95" s="60">
        <v>28.3</v>
      </c>
      <c r="X95" s="60">
        <v>88.2</v>
      </c>
      <c r="Y95" s="60">
        <v>13.55</v>
      </c>
      <c r="Z95" s="60">
        <v>26.85</v>
      </c>
      <c r="AA95" s="60">
        <v>36.1</v>
      </c>
      <c r="AB95" s="60">
        <v>72.3</v>
      </c>
      <c r="AC95" s="60" t="s">
        <v>15460</v>
      </c>
    </row>
    <row r="96" spans="1:29" ht="161" thickBot="1">
      <c r="A96" s="63" t="s">
        <v>16326</v>
      </c>
      <c r="B96" s="60">
        <v>11.6</v>
      </c>
      <c r="C96" s="60">
        <v>10.8</v>
      </c>
      <c r="D96" s="60">
        <v>18.149999999999999</v>
      </c>
      <c r="E96" s="60">
        <v>12.3</v>
      </c>
      <c r="F96" s="60">
        <v>22.4</v>
      </c>
      <c r="G96" s="60">
        <v>15.6</v>
      </c>
      <c r="H96" s="60">
        <v>14.3</v>
      </c>
      <c r="I96" s="60">
        <v>9.8000000000000007</v>
      </c>
      <c r="J96" s="60">
        <v>7.9</v>
      </c>
      <c r="K96" s="60">
        <v>18.8</v>
      </c>
      <c r="L96" s="60">
        <v>29.5</v>
      </c>
      <c r="M96" s="60">
        <v>47.6</v>
      </c>
      <c r="N96" s="60">
        <v>6.6</v>
      </c>
      <c r="O96" s="60">
        <v>30.6</v>
      </c>
      <c r="P96" s="60">
        <v>17.399999999999999</v>
      </c>
      <c r="Q96" s="60">
        <v>21.4</v>
      </c>
      <c r="R96" s="60">
        <v>11</v>
      </c>
      <c r="S96" s="60">
        <v>21.574999999999999</v>
      </c>
      <c r="T96" s="60">
        <v>36.200000000000003</v>
      </c>
      <c r="U96" s="60">
        <v>9</v>
      </c>
      <c r="V96" s="60">
        <v>9.5</v>
      </c>
      <c r="W96" s="60">
        <v>10.5</v>
      </c>
      <c r="X96" s="60">
        <v>30</v>
      </c>
      <c r="Y96" s="60">
        <v>25.6</v>
      </c>
      <c r="Z96" s="60">
        <v>14.025</v>
      </c>
      <c r="AA96" s="60">
        <v>13.225</v>
      </c>
      <c r="AB96" s="60">
        <v>21.1</v>
      </c>
      <c r="AC96" s="60" t="s">
        <v>15461</v>
      </c>
    </row>
    <row r="97" spans="1:29" ht="15" thickBot="1">
      <c r="A97" s="63" t="e">
        <v>#VALUE!</v>
      </c>
      <c r="B97" s="60">
        <v>25.5</v>
      </c>
      <c r="C97" s="60">
        <v>15.3</v>
      </c>
      <c r="D97" s="60">
        <v>2.5</v>
      </c>
      <c r="E97" s="60">
        <v>15.3</v>
      </c>
      <c r="F97" s="60">
        <v>20.9</v>
      </c>
      <c r="G97" s="60">
        <v>22.9</v>
      </c>
      <c r="H97" s="60">
        <v>11.5</v>
      </c>
      <c r="I97" s="60">
        <v>7.8</v>
      </c>
      <c r="J97" s="60">
        <v>18.2</v>
      </c>
      <c r="K97" s="60">
        <v>5.5750000000000002</v>
      </c>
      <c r="L97" s="60">
        <v>8.6999999999999993</v>
      </c>
      <c r="M97" s="60">
        <v>75.599999999999994</v>
      </c>
      <c r="N97" s="60">
        <v>25.1</v>
      </c>
      <c r="O97" s="60">
        <v>22.8</v>
      </c>
      <c r="P97" s="60">
        <v>6.9</v>
      </c>
      <c r="Q97" s="60">
        <v>6.4</v>
      </c>
      <c r="R97" s="60">
        <v>12.6</v>
      </c>
      <c r="S97" s="60">
        <v>33.4</v>
      </c>
      <c r="T97" s="60">
        <v>24.5</v>
      </c>
      <c r="U97" s="60">
        <v>4</v>
      </c>
      <c r="V97" s="60">
        <v>13.3</v>
      </c>
      <c r="W97" s="60">
        <v>13.9</v>
      </c>
      <c r="X97" s="60">
        <v>14.4</v>
      </c>
      <c r="Y97" s="60">
        <v>15.4</v>
      </c>
      <c r="Z97" s="60">
        <v>17.149999999999999</v>
      </c>
      <c r="AA97" s="60">
        <v>38.924999999999997</v>
      </c>
      <c r="AB97" s="60">
        <v>32.200000000000003</v>
      </c>
      <c r="AC97" s="60" t="s">
        <v>15446</v>
      </c>
    </row>
    <row r="98" spans="1:29" ht="51" thickBot="1">
      <c r="A98" s="63" t="s">
        <v>14657</v>
      </c>
      <c r="B98" s="60">
        <v>4.2</v>
      </c>
      <c r="C98" s="60">
        <v>5.9</v>
      </c>
      <c r="D98" s="60">
        <v>2.5750000000000002</v>
      </c>
      <c r="E98" s="60">
        <v>5.5</v>
      </c>
      <c r="F98" s="60">
        <v>21.9</v>
      </c>
      <c r="G98" s="60">
        <v>10.5</v>
      </c>
      <c r="H98" s="60">
        <v>9.8000000000000007</v>
      </c>
      <c r="I98" s="60">
        <v>9.8000000000000007</v>
      </c>
      <c r="J98" s="60">
        <v>8.8000000000000007</v>
      </c>
      <c r="K98" s="60">
        <v>3.7749999999999999</v>
      </c>
      <c r="L98" s="60">
        <v>11.6</v>
      </c>
      <c r="M98" s="60">
        <v>6.2</v>
      </c>
      <c r="N98" s="60">
        <v>7.7</v>
      </c>
      <c r="O98" s="60">
        <v>3705.2</v>
      </c>
      <c r="P98" s="60">
        <v>25.4</v>
      </c>
      <c r="Q98" s="60">
        <v>28.4</v>
      </c>
      <c r="R98" s="60">
        <v>10.7</v>
      </c>
      <c r="S98" s="60">
        <v>5.5250000000000004</v>
      </c>
      <c r="T98" s="60">
        <v>5.8</v>
      </c>
      <c r="U98" s="60">
        <v>10.4</v>
      </c>
      <c r="V98" s="60">
        <v>7.4</v>
      </c>
      <c r="W98" s="60">
        <v>6.3</v>
      </c>
      <c r="X98" s="60">
        <v>14</v>
      </c>
      <c r="Y98" s="60">
        <v>3.6</v>
      </c>
      <c r="Z98" s="60">
        <v>12.45</v>
      </c>
      <c r="AA98" s="60">
        <v>6.6</v>
      </c>
      <c r="AB98" s="60">
        <v>38.4</v>
      </c>
      <c r="AC98" s="60" t="s">
        <v>15462</v>
      </c>
    </row>
    <row r="99" spans="1:29" ht="141" thickBot="1">
      <c r="A99" s="63" t="s">
        <v>15295</v>
      </c>
      <c r="B99" s="60">
        <v>164</v>
      </c>
      <c r="C99" s="60">
        <v>331.4</v>
      </c>
      <c r="D99" s="60">
        <v>376.55</v>
      </c>
      <c r="E99" s="60">
        <v>150.1</v>
      </c>
      <c r="F99" s="60">
        <v>523.79999999999995</v>
      </c>
      <c r="G99" s="60">
        <v>742.8</v>
      </c>
      <c r="H99" s="60">
        <v>1139.0999999999999</v>
      </c>
      <c r="I99" s="60">
        <v>165.1</v>
      </c>
      <c r="J99" s="60">
        <v>555.5</v>
      </c>
      <c r="K99" s="60">
        <v>861.625</v>
      </c>
      <c r="L99" s="60">
        <v>897.6</v>
      </c>
      <c r="M99" s="60">
        <v>393.4</v>
      </c>
      <c r="N99" s="60">
        <v>113.7</v>
      </c>
      <c r="O99" s="60">
        <v>92.5</v>
      </c>
      <c r="P99" s="60">
        <v>2598.8000000000002</v>
      </c>
      <c r="Q99" s="60">
        <v>893</v>
      </c>
      <c r="R99" s="60">
        <v>561.70000000000005</v>
      </c>
      <c r="S99" s="60">
        <v>79.025000000000006</v>
      </c>
      <c r="T99" s="60">
        <v>54.4</v>
      </c>
      <c r="U99" s="60">
        <v>790.7</v>
      </c>
      <c r="V99" s="60">
        <v>86.1</v>
      </c>
      <c r="W99" s="60">
        <v>100.7</v>
      </c>
      <c r="X99" s="60">
        <v>484.4</v>
      </c>
      <c r="Y99" s="60">
        <v>68.775000000000006</v>
      </c>
      <c r="Z99" s="60">
        <v>62.75</v>
      </c>
      <c r="AA99" s="60">
        <v>248.65</v>
      </c>
      <c r="AB99" s="60">
        <v>325.7</v>
      </c>
      <c r="AC99" s="60" t="s">
        <v>15463</v>
      </c>
    </row>
    <row r="100" spans="1:29" ht="51" thickBot="1">
      <c r="A100" s="63" t="s">
        <v>15236</v>
      </c>
      <c r="B100" s="60">
        <v>1.7</v>
      </c>
      <c r="C100" s="60">
        <v>2.8</v>
      </c>
      <c r="D100" s="60">
        <v>0.95</v>
      </c>
      <c r="E100" s="60">
        <v>2.2999999999999998</v>
      </c>
      <c r="F100" s="60">
        <v>12.7</v>
      </c>
      <c r="G100" s="60">
        <v>3.3</v>
      </c>
      <c r="H100" s="60">
        <v>7</v>
      </c>
      <c r="I100" s="60">
        <v>4.2</v>
      </c>
      <c r="J100" s="60">
        <v>3.7</v>
      </c>
      <c r="K100" s="60">
        <v>2.8</v>
      </c>
      <c r="L100" s="60">
        <v>4.9000000000000004</v>
      </c>
      <c r="M100" s="60">
        <v>2</v>
      </c>
      <c r="N100" s="60">
        <v>2.7</v>
      </c>
      <c r="O100" s="60">
        <v>5.2</v>
      </c>
      <c r="P100" s="60">
        <v>2.5</v>
      </c>
      <c r="Q100" s="60">
        <v>8</v>
      </c>
      <c r="R100" s="60">
        <v>3</v>
      </c>
      <c r="S100" s="60">
        <v>1.95</v>
      </c>
      <c r="T100" s="60">
        <v>2</v>
      </c>
      <c r="U100" s="60">
        <v>9.6</v>
      </c>
      <c r="V100" s="60">
        <v>4.7</v>
      </c>
      <c r="W100" s="60">
        <v>5.5</v>
      </c>
      <c r="X100" s="60">
        <v>5.7</v>
      </c>
      <c r="Y100" s="60">
        <v>3.95</v>
      </c>
      <c r="Z100" s="60">
        <v>7.125</v>
      </c>
      <c r="AA100" s="60">
        <v>3.95</v>
      </c>
      <c r="AB100" s="60">
        <v>2.5</v>
      </c>
      <c r="AC100" s="60" t="s">
        <v>15464</v>
      </c>
    </row>
    <row r="101" spans="1:29" ht="171" thickBot="1">
      <c r="A101" s="63" t="s">
        <v>16327</v>
      </c>
      <c r="B101" s="60">
        <v>322.60000000000002</v>
      </c>
      <c r="C101" s="60">
        <v>335</v>
      </c>
      <c r="D101" s="60">
        <v>526.45000000000005</v>
      </c>
      <c r="E101" s="60">
        <v>414.3</v>
      </c>
      <c r="F101" s="60">
        <v>2502</v>
      </c>
      <c r="G101" s="60">
        <v>825.2</v>
      </c>
      <c r="H101" s="60">
        <v>379.4</v>
      </c>
      <c r="I101" s="60">
        <v>692.8</v>
      </c>
      <c r="J101" s="60">
        <v>489.8</v>
      </c>
      <c r="K101" s="60">
        <v>1210.4000000000001</v>
      </c>
      <c r="L101" s="60">
        <v>941.1</v>
      </c>
      <c r="M101" s="60">
        <v>1157.8</v>
      </c>
      <c r="N101" s="60">
        <v>207.7</v>
      </c>
      <c r="O101" s="60">
        <v>604.9</v>
      </c>
      <c r="P101" s="60">
        <v>827.2</v>
      </c>
      <c r="Q101" s="60">
        <v>746.7</v>
      </c>
      <c r="R101" s="60">
        <v>956.8</v>
      </c>
      <c r="S101" s="60">
        <v>298.89999999999998</v>
      </c>
      <c r="T101" s="60">
        <v>1660</v>
      </c>
      <c r="U101" s="60">
        <v>607</v>
      </c>
      <c r="V101" s="60">
        <v>1006.5</v>
      </c>
      <c r="W101" s="60">
        <v>617.29999999999995</v>
      </c>
      <c r="X101" s="60">
        <v>449.5</v>
      </c>
      <c r="Y101" s="60">
        <v>646.57500000000005</v>
      </c>
      <c r="Z101" s="60">
        <v>708.125</v>
      </c>
      <c r="AA101" s="60">
        <v>650.75</v>
      </c>
      <c r="AB101" s="60">
        <v>596.9</v>
      </c>
      <c r="AC101" s="60" t="s">
        <v>15465</v>
      </c>
    </row>
    <row r="102" spans="1:29" ht="43" thickBot="1">
      <c r="A102" s="63" t="s">
        <v>16328</v>
      </c>
      <c r="B102" s="60">
        <v>41.3</v>
      </c>
      <c r="C102" s="60">
        <v>22.6</v>
      </c>
      <c r="D102" s="60">
        <v>13.875</v>
      </c>
      <c r="E102" s="60">
        <v>40</v>
      </c>
      <c r="F102" s="60">
        <v>33.4</v>
      </c>
      <c r="G102" s="60">
        <v>27.5</v>
      </c>
      <c r="H102" s="60">
        <v>21.9</v>
      </c>
      <c r="I102" s="60">
        <v>20.8</v>
      </c>
      <c r="J102" s="60">
        <v>22.9</v>
      </c>
      <c r="K102" s="60">
        <v>11.975</v>
      </c>
      <c r="L102" s="60">
        <v>25.1</v>
      </c>
      <c r="M102" s="60">
        <v>78</v>
      </c>
      <c r="N102" s="60">
        <v>23.9</v>
      </c>
      <c r="O102" s="60">
        <v>22.1</v>
      </c>
      <c r="P102" s="60">
        <v>14.6</v>
      </c>
      <c r="Q102" s="60">
        <v>13.8</v>
      </c>
      <c r="R102" s="60">
        <v>27.1</v>
      </c>
      <c r="S102" s="60">
        <v>35.125</v>
      </c>
      <c r="T102" s="60">
        <v>45.1</v>
      </c>
      <c r="U102" s="60">
        <v>16.5</v>
      </c>
      <c r="V102" s="60">
        <v>31.3</v>
      </c>
      <c r="W102" s="60">
        <v>20.8</v>
      </c>
      <c r="X102" s="60">
        <v>20.9</v>
      </c>
      <c r="Y102" s="60">
        <v>21.125</v>
      </c>
      <c r="Z102" s="60">
        <v>21.875</v>
      </c>
      <c r="AA102" s="60">
        <v>35.35</v>
      </c>
      <c r="AB102" s="60">
        <v>39.1</v>
      </c>
      <c r="AC102" s="61" t="s">
        <v>15466</v>
      </c>
    </row>
    <row r="103" spans="1:29" ht="51" thickBot="1">
      <c r="A103" s="63" t="s">
        <v>15173</v>
      </c>
      <c r="B103" s="60">
        <v>67</v>
      </c>
      <c r="C103" s="60">
        <v>69.599999999999994</v>
      </c>
      <c r="D103" s="60">
        <v>64</v>
      </c>
      <c r="E103" s="60">
        <v>78.099999999999994</v>
      </c>
      <c r="F103" s="60">
        <v>101.3</v>
      </c>
      <c r="G103" s="60">
        <v>150.6</v>
      </c>
      <c r="H103" s="60">
        <v>120.1</v>
      </c>
      <c r="I103" s="60">
        <v>121.1</v>
      </c>
      <c r="J103" s="60">
        <v>79.8</v>
      </c>
      <c r="K103" s="60">
        <v>106.375</v>
      </c>
      <c r="L103" s="60">
        <v>140.19999999999999</v>
      </c>
      <c r="M103" s="60">
        <v>130.1</v>
      </c>
      <c r="N103" s="60">
        <v>28.4</v>
      </c>
      <c r="O103" s="60">
        <v>92.5</v>
      </c>
      <c r="P103" s="60">
        <v>95.8</v>
      </c>
      <c r="Q103" s="60">
        <v>87.5</v>
      </c>
      <c r="R103" s="60">
        <v>97.6</v>
      </c>
      <c r="S103" s="60">
        <v>67.674999999999997</v>
      </c>
      <c r="T103" s="60">
        <v>67.2</v>
      </c>
      <c r="U103" s="60">
        <v>303.3</v>
      </c>
      <c r="V103" s="60">
        <v>407</v>
      </c>
      <c r="W103" s="60">
        <v>96.4</v>
      </c>
      <c r="X103" s="60">
        <v>396.6</v>
      </c>
      <c r="Y103" s="60">
        <v>70.099999999999994</v>
      </c>
      <c r="Z103" s="60">
        <v>64.849999999999994</v>
      </c>
      <c r="AA103" s="60">
        <v>84.325000000000003</v>
      </c>
      <c r="AB103" s="60">
        <v>72</v>
      </c>
      <c r="AC103" s="60" t="s">
        <v>15467</v>
      </c>
    </row>
    <row r="104" spans="1:29" ht="51" thickBot="1">
      <c r="A104" s="63" t="s">
        <v>14725</v>
      </c>
      <c r="B104" s="60">
        <v>1191.5999999999999</v>
      </c>
      <c r="C104" s="60">
        <v>481.4</v>
      </c>
      <c r="D104" s="60">
        <v>16.024999999999999</v>
      </c>
      <c r="E104" s="60">
        <v>2547.8000000000002</v>
      </c>
      <c r="F104" s="60">
        <v>6.9</v>
      </c>
      <c r="G104" s="60">
        <v>3.7</v>
      </c>
      <c r="H104" s="60">
        <v>1.3</v>
      </c>
      <c r="I104" s="60">
        <v>5.3</v>
      </c>
      <c r="J104" s="60">
        <v>4.5999999999999996</v>
      </c>
      <c r="K104" s="60">
        <v>1.7</v>
      </c>
      <c r="L104" s="60">
        <v>1.3</v>
      </c>
      <c r="M104" s="60">
        <v>1.8</v>
      </c>
      <c r="N104" s="60">
        <v>3.1</v>
      </c>
      <c r="O104" s="60">
        <v>2.1</v>
      </c>
      <c r="P104" s="60">
        <v>5.3</v>
      </c>
      <c r="Q104" s="60">
        <v>4.3</v>
      </c>
      <c r="R104" s="60">
        <v>2.2000000000000002</v>
      </c>
      <c r="S104" s="60">
        <v>7.7249999999999996</v>
      </c>
      <c r="T104" s="60">
        <v>7.2</v>
      </c>
      <c r="U104" s="60">
        <v>1.5</v>
      </c>
      <c r="V104" s="60">
        <v>3.4</v>
      </c>
      <c r="W104" s="60">
        <v>1.3</v>
      </c>
      <c r="X104" s="60">
        <v>10.3</v>
      </c>
      <c r="Y104" s="60">
        <v>2.4750000000000001</v>
      </c>
      <c r="Z104" s="60">
        <v>2.0750000000000002</v>
      </c>
      <c r="AA104" s="60">
        <v>2.25</v>
      </c>
      <c r="AB104" s="60">
        <v>32.9</v>
      </c>
      <c r="AC104" s="60" t="s">
        <v>15468</v>
      </c>
    </row>
    <row r="105" spans="1:29" ht="101" thickBot="1">
      <c r="A105" s="63" t="s">
        <v>14583</v>
      </c>
      <c r="B105" s="60">
        <v>4.3</v>
      </c>
      <c r="C105" s="60">
        <v>6.5</v>
      </c>
      <c r="D105" s="60">
        <v>1.7749999999999999</v>
      </c>
      <c r="E105" s="60">
        <v>7.1</v>
      </c>
      <c r="F105" s="60">
        <v>10.1</v>
      </c>
      <c r="G105" s="60">
        <v>5.2</v>
      </c>
      <c r="H105" s="60">
        <v>13.8</v>
      </c>
      <c r="I105" s="60">
        <v>4</v>
      </c>
      <c r="J105" s="60">
        <v>5.8</v>
      </c>
      <c r="K105" s="60">
        <v>5.5</v>
      </c>
      <c r="L105" s="60">
        <v>10.199999999999999</v>
      </c>
      <c r="M105" s="60">
        <v>2.8</v>
      </c>
      <c r="N105" s="60">
        <v>3.4</v>
      </c>
      <c r="O105" s="60">
        <v>12.1</v>
      </c>
      <c r="P105" s="60">
        <v>2.6</v>
      </c>
      <c r="Q105" s="60">
        <v>4.5999999999999996</v>
      </c>
      <c r="R105" s="60">
        <v>14.1</v>
      </c>
      <c r="S105" s="60">
        <v>2.1</v>
      </c>
      <c r="T105" s="60">
        <v>3.4</v>
      </c>
      <c r="U105" s="60">
        <v>152.19999999999999</v>
      </c>
      <c r="V105" s="60">
        <v>7.8</v>
      </c>
      <c r="W105" s="60">
        <v>3.6</v>
      </c>
      <c r="X105" s="60">
        <v>9.3000000000000007</v>
      </c>
      <c r="Y105" s="60">
        <v>2.9750000000000001</v>
      </c>
      <c r="Z105" s="60">
        <v>4.9000000000000004</v>
      </c>
      <c r="AA105" s="60">
        <v>3.75</v>
      </c>
      <c r="AB105" s="60">
        <v>6.8</v>
      </c>
      <c r="AC105" s="60" t="s">
        <v>15469</v>
      </c>
    </row>
    <row r="106" spans="1:29" ht="43" thickBot="1">
      <c r="A106" s="63" t="s">
        <v>16329</v>
      </c>
      <c r="B106" s="60">
        <v>5.7</v>
      </c>
      <c r="C106" s="60">
        <v>20.3</v>
      </c>
      <c r="D106" s="60">
        <v>18.375</v>
      </c>
      <c r="E106" s="60">
        <v>7.8</v>
      </c>
      <c r="F106" s="60">
        <v>22.1</v>
      </c>
      <c r="G106" s="60">
        <v>147.9</v>
      </c>
      <c r="H106" s="60">
        <v>35.299999999999997</v>
      </c>
      <c r="I106" s="60">
        <v>16.5</v>
      </c>
      <c r="J106" s="60">
        <v>48.1</v>
      </c>
      <c r="K106" s="60">
        <v>83.275000000000006</v>
      </c>
      <c r="L106" s="60">
        <v>88.4</v>
      </c>
      <c r="M106" s="60">
        <v>40.799999999999997</v>
      </c>
      <c r="N106" s="60">
        <v>31.1</v>
      </c>
      <c r="O106" s="60">
        <v>26.2</v>
      </c>
      <c r="P106" s="60">
        <v>36.1</v>
      </c>
      <c r="Q106" s="60">
        <v>45.3</v>
      </c>
      <c r="R106" s="60">
        <v>68.3</v>
      </c>
      <c r="S106" s="60">
        <v>11.375</v>
      </c>
      <c r="T106" s="60">
        <v>23.2</v>
      </c>
      <c r="U106" s="60">
        <v>20.2</v>
      </c>
      <c r="V106" s="60">
        <v>27.4</v>
      </c>
      <c r="W106" s="60">
        <v>22</v>
      </c>
      <c r="X106" s="60">
        <v>28.1</v>
      </c>
      <c r="Y106" s="60">
        <v>19.625</v>
      </c>
      <c r="Z106" s="60">
        <v>20.149999999999999</v>
      </c>
      <c r="AA106" s="60">
        <v>13.25</v>
      </c>
      <c r="AB106" s="60">
        <v>27.6</v>
      </c>
      <c r="AC106" s="61" t="s">
        <v>15470</v>
      </c>
    </row>
    <row r="107" spans="1:29" ht="141" thickBot="1">
      <c r="A107" s="63" t="s">
        <v>15113</v>
      </c>
      <c r="B107" s="60">
        <v>177.1</v>
      </c>
      <c r="C107" s="60">
        <v>439.4</v>
      </c>
      <c r="D107" s="60">
        <v>302.67500000000001</v>
      </c>
      <c r="E107" s="60">
        <v>230.7</v>
      </c>
      <c r="F107" s="60">
        <v>118.7</v>
      </c>
      <c r="G107" s="60">
        <v>243.3</v>
      </c>
      <c r="H107" s="60">
        <v>94.9</v>
      </c>
      <c r="I107" s="60">
        <v>105.1</v>
      </c>
      <c r="J107" s="60">
        <v>253.6</v>
      </c>
      <c r="K107" s="60">
        <v>622.42499999999995</v>
      </c>
      <c r="L107" s="60">
        <v>1097.9000000000001</v>
      </c>
      <c r="M107" s="60">
        <v>323.3</v>
      </c>
      <c r="N107" s="60">
        <v>22.3</v>
      </c>
      <c r="O107" s="60">
        <v>106.4</v>
      </c>
      <c r="P107" s="60">
        <v>1067.5</v>
      </c>
      <c r="Q107" s="60">
        <v>792.9</v>
      </c>
      <c r="R107" s="60">
        <v>1165.0999999999999</v>
      </c>
      <c r="S107" s="60">
        <v>280.22500000000002</v>
      </c>
      <c r="T107" s="60">
        <v>88.4</v>
      </c>
      <c r="U107" s="60">
        <v>216</v>
      </c>
      <c r="V107" s="60">
        <v>180.2</v>
      </c>
      <c r="W107" s="60">
        <v>93.9</v>
      </c>
      <c r="X107" s="60">
        <v>695.4</v>
      </c>
      <c r="Y107" s="60">
        <v>49.85</v>
      </c>
      <c r="Z107" s="60">
        <v>587.27499999999998</v>
      </c>
      <c r="AA107" s="60">
        <v>138.05000000000001</v>
      </c>
      <c r="AB107" s="60">
        <v>346.1</v>
      </c>
      <c r="AC107" s="60" t="s">
        <v>15471</v>
      </c>
    </row>
    <row r="108" spans="1:29" ht="51" thickBot="1">
      <c r="A108" s="63" t="s">
        <v>16330</v>
      </c>
      <c r="B108" s="60">
        <v>1</v>
      </c>
      <c r="C108" s="60">
        <v>2.6</v>
      </c>
      <c r="D108" s="60">
        <v>4.3250000000000002</v>
      </c>
      <c r="E108" s="60">
        <v>2.8</v>
      </c>
      <c r="F108" s="60">
        <v>13.1</v>
      </c>
      <c r="G108" s="60">
        <v>4.4000000000000004</v>
      </c>
      <c r="H108" s="60">
        <v>1.6</v>
      </c>
      <c r="I108" s="60">
        <v>2.2999999999999998</v>
      </c>
      <c r="J108" s="60">
        <v>8</v>
      </c>
      <c r="K108" s="60">
        <v>2.7749999999999999</v>
      </c>
      <c r="L108" s="60">
        <v>8</v>
      </c>
      <c r="M108" s="60">
        <v>1.9</v>
      </c>
      <c r="N108" s="60">
        <v>7.5</v>
      </c>
      <c r="O108" s="60">
        <v>6.8</v>
      </c>
      <c r="P108" s="60">
        <v>1411.6</v>
      </c>
      <c r="Q108" s="60">
        <v>3249.8</v>
      </c>
      <c r="R108" s="60">
        <v>5.3</v>
      </c>
      <c r="S108" s="60">
        <v>2.15</v>
      </c>
      <c r="T108" s="60">
        <v>2</v>
      </c>
      <c r="U108" s="60">
        <v>3</v>
      </c>
      <c r="V108" s="60">
        <v>3.5</v>
      </c>
      <c r="W108" s="60">
        <v>5.8</v>
      </c>
      <c r="X108" s="60">
        <v>2.4</v>
      </c>
      <c r="Y108" s="60">
        <v>5.4749999999999996</v>
      </c>
      <c r="Z108" s="60">
        <v>4.2249999999999996</v>
      </c>
      <c r="AA108" s="60">
        <v>1.1000000000000001</v>
      </c>
      <c r="AB108" s="60">
        <v>5.4</v>
      </c>
      <c r="AC108" s="60" t="s">
        <v>15472</v>
      </c>
    </row>
    <row r="109" spans="1:29" ht="91" thickBot="1">
      <c r="A109" s="63" t="s">
        <v>16331</v>
      </c>
      <c r="B109" s="60">
        <v>455.7</v>
      </c>
      <c r="C109" s="60">
        <v>651</v>
      </c>
      <c r="D109" s="60">
        <v>1544.9</v>
      </c>
      <c r="E109" s="60">
        <v>418.2</v>
      </c>
      <c r="F109" s="60">
        <v>841.8</v>
      </c>
      <c r="G109" s="60">
        <v>1765.2</v>
      </c>
      <c r="H109" s="60">
        <v>1255.0999999999999</v>
      </c>
      <c r="I109" s="60">
        <v>1769.4</v>
      </c>
      <c r="J109" s="60">
        <v>767.1</v>
      </c>
      <c r="K109" s="60">
        <v>1191.0250000000001</v>
      </c>
      <c r="L109" s="60">
        <v>518</v>
      </c>
      <c r="M109" s="60">
        <v>589.9</v>
      </c>
      <c r="N109" s="60">
        <v>785.6</v>
      </c>
      <c r="O109" s="60">
        <v>343.7</v>
      </c>
      <c r="P109" s="60">
        <v>229.1</v>
      </c>
      <c r="Q109" s="60">
        <v>217.2</v>
      </c>
      <c r="R109" s="60">
        <v>508.7</v>
      </c>
      <c r="S109" s="60">
        <v>625.85</v>
      </c>
      <c r="T109" s="60">
        <v>743.7</v>
      </c>
      <c r="U109" s="60">
        <v>647.79999999999995</v>
      </c>
      <c r="V109" s="60">
        <v>2247.4</v>
      </c>
      <c r="W109" s="60">
        <v>947.8</v>
      </c>
      <c r="X109" s="60">
        <v>707.5</v>
      </c>
      <c r="Y109" s="60">
        <v>1713.9749999999999</v>
      </c>
      <c r="Z109" s="60">
        <v>760.72500000000002</v>
      </c>
      <c r="AA109" s="60">
        <v>1407.575</v>
      </c>
      <c r="AB109" s="60">
        <v>607.1</v>
      </c>
      <c r="AC109" s="60" t="s">
        <v>15473</v>
      </c>
    </row>
    <row r="110" spans="1:29" ht="91" thickBot="1">
      <c r="A110" s="63" t="s">
        <v>15083</v>
      </c>
      <c r="B110" s="60">
        <v>2.1</v>
      </c>
      <c r="C110" s="60">
        <v>5.6</v>
      </c>
      <c r="D110" s="60">
        <v>3.2749999999999999</v>
      </c>
      <c r="E110" s="60">
        <v>5.9</v>
      </c>
      <c r="F110" s="60">
        <v>14.5</v>
      </c>
      <c r="G110" s="60">
        <v>7</v>
      </c>
      <c r="H110" s="60">
        <v>4.5</v>
      </c>
      <c r="I110" s="60">
        <v>12.4</v>
      </c>
      <c r="J110" s="60">
        <v>6.3</v>
      </c>
      <c r="K110" s="60">
        <v>4.0250000000000004</v>
      </c>
      <c r="L110" s="60">
        <v>4.7</v>
      </c>
      <c r="M110" s="60">
        <v>2.4</v>
      </c>
      <c r="N110" s="60">
        <v>273.10000000000002</v>
      </c>
      <c r="O110" s="60">
        <v>9.3000000000000007</v>
      </c>
      <c r="P110" s="60">
        <v>3.4</v>
      </c>
      <c r="Q110" s="60">
        <v>7.5</v>
      </c>
      <c r="R110" s="60">
        <v>11.2</v>
      </c>
      <c r="S110" s="60">
        <v>1</v>
      </c>
      <c r="T110" s="60">
        <v>1.6</v>
      </c>
      <c r="U110" s="60">
        <v>4.4000000000000004</v>
      </c>
      <c r="V110" s="60">
        <v>12.3</v>
      </c>
      <c r="W110" s="60">
        <v>5.9</v>
      </c>
      <c r="X110" s="60">
        <v>27.7</v>
      </c>
      <c r="Y110" s="60">
        <v>4.2750000000000004</v>
      </c>
      <c r="Z110" s="60">
        <v>9.2249999999999996</v>
      </c>
      <c r="AA110" s="60">
        <v>4.0750000000000002</v>
      </c>
      <c r="AB110" s="60">
        <v>37.1</v>
      </c>
      <c r="AC110" s="60" t="s">
        <v>15474</v>
      </c>
    </row>
    <row r="111" spans="1:29" ht="141" thickBot="1">
      <c r="A111" s="63" t="s">
        <v>15145</v>
      </c>
      <c r="B111" s="60">
        <v>199.2</v>
      </c>
      <c r="C111" s="60">
        <v>128.19999999999999</v>
      </c>
      <c r="D111" s="60">
        <v>212.32499999999999</v>
      </c>
      <c r="E111" s="60">
        <v>207.4</v>
      </c>
      <c r="F111" s="60">
        <v>209.9</v>
      </c>
      <c r="G111" s="60">
        <v>158.19999999999999</v>
      </c>
      <c r="H111" s="60">
        <v>229.4</v>
      </c>
      <c r="I111" s="60">
        <v>200.3</v>
      </c>
      <c r="J111" s="60">
        <v>159.4</v>
      </c>
      <c r="K111" s="60">
        <v>148</v>
      </c>
      <c r="L111" s="60">
        <v>128</v>
      </c>
      <c r="M111" s="60">
        <v>209.1</v>
      </c>
      <c r="N111" s="60">
        <v>190.7</v>
      </c>
      <c r="O111" s="60">
        <v>327.5</v>
      </c>
      <c r="P111" s="60">
        <v>177.5</v>
      </c>
      <c r="Q111" s="60">
        <v>166.4</v>
      </c>
      <c r="R111" s="60">
        <v>134.69999999999999</v>
      </c>
      <c r="S111" s="60">
        <v>301.85000000000002</v>
      </c>
      <c r="T111" s="60">
        <v>436.3</v>
      </c>
      <c r="U111" s="60">
        <v>524.5</v>
      </c>
      <c r="V111" s="60">
        <v>706.2</v>
      </c>
      <c r="W111" s="60">
        <v>374.8</v>
      </c>
      <c r="X111" s="60">
        <v>325.7</v>
      </c>
      <c r="Y111" s="60">
        <v>454.82499999999999</v>
      </c>
      <c r="Z111" s="60">
        <v>268.92500000000001</v>
      </c>
      <c r="AA111" s="60">
        <v>685.07500000000005</v>
      </c>
      <c r="AB111" s="60">
        <v>139.9</v>
      </c>
      <c r="AC111" s="60" t="s">
        <v>15475</v>
      </c>
    </row>
    <row r="112" spans="1:29" ht="43" thickBot="1">
      <c r="A112" s="63" t="s">
        <v>16332</v>
      </c>
      <c r="B112" s="60">
        <v>5.2</v>
      </c>
      <c r="C112" s="60">
        <v>3.1</v>
      </c>
      <c r="D112" s="60">
        <v>4.45</v>
      </c>
      <c r="E112" s="60">
        <v>4.7</v>
      </c>
      <c r="F112" s="60">
        <v>13.6</v>
      </c>
      <c r="G112" s="60">
        <v>4.8</v>
      </c>
      <c r="H112" s="60">
        <v>18.8</v>
      </c>
      <c r="I112" s="60">
        <v>6.9</v>
      </c>
      <c r="J112" s="60">
        <v>3.1</v>
      </c>
      <c r="K112" s="60">
        <v>1.2250000000000001</v>
      </c>
      <c r="L112" s="60">
        <v>6.9</v>
      </c>
      <c r="M112" s="60">
        <v>3.1</v>
      </c>
      <c r="N112" s="60">
        <v>3.4</v>
      </c>
      <c r="O112" s="60">
        <v>6.9</v>
      </c>
      <c r="P112" s="60">
        <v>5.8</v>
      </c>
      <c r="Q112" s="60">
        <v>7.2</v>
      </c>
      <c r="R112" s="60">
        <v>4.8</v>
      </c>
      <c r="S112" s="60">
        <v>4.95</v>
      </c>
      <c r="T112" s="60">
        <v>9.1</v>
      </c>
      <c r="U112" s="60">
        <v>16</v>
      </c>
      <c r="V112" s="60">
        <v>5</v>
      </c>
      <c r="W112" s="60">
        <v>3.3</v>
      </c>
      <c r="X112" s="60">
        <v>2.6</v>
      </c>
      <c r="Y112" s="60">
        <v>4.5</v>
      </c>
      <c r="Z112" s="60">
        <v>8.6999999999999993</v>
      </c>
      <c r="AA112" s="60">
        <v>2.875</v>
      </c>
      <c r="AB112" s="60">
        <v>5.4</v>
      </c>
      <c r="AC112" s="61" t="s">
        <v>15476</v>
      </c>
    </row>
    <row r="113" spans="1:29" ht="51" thickBot="1">
      <c r="A113" s="63" t="s">
        <v>14656</v>
      </c>
      <c r="B113" s="60">
        <v>15.1</v>
      </c>
      <c r="C113" s="60">
        <v>101.3</v>
      </c>
      <c r="D113" s="60">
        <v>38.075000000000003</v>
      </c>
      <c r="E113" s="60">
        <v>10.8</v>
      </c>
      <c r="F113" s="60">
        <v>7</v>
      </c>
      <c r="G113" s="60">
        <v>8.1</v>
      </c>
      <c r="H113" s="60">
        <v>8.8000000000000007</v>
      </c>
      <c r="I113" s="60">
        <v>8.5</v>
      </c>
      <c r="J113" s="60">
        <v>20.9</v>
      </c>
      <c r="K113" s="60">
        <v>564.4</v>
      </c>
      <c r="L113" s="60">
        <v>798.3</v>
      </c>
      <c r="M113" s="60">
        <v>3.7</v>
      </c>
      <c r="N113" s="60">
        <v>23</v>
      </c>
      <c r="O113" s="60">
        <v>3.9</v>
      </c>
      <c r="P113" s="60">
        <v>797</v>
      </c>
      <c r="Q113" s="60">
        <v>1022.5</v>
      </c>
      <c r="R113" s="60">
        <v>314.5</v>
      </c>
      <c r="S113" s="60">
        <v>2.5750000000000002</v>
      </c>
      <c r="T113" s="60">
        <v>8.5</v>
      </c>
      <c r="U113" s="60">
        <v>27.4</v>
      </c>
      <c r="V113" s="60">
        <v>41.6</v>
      </c>
      <c r="W113" s="60">
        <v>20.7</v>
      </c>
      <c r="X113" s="60">
        <v>97.3</v>
      </c>
      <c r="Y113" s="60">
        <v>36.950000000000003</v>
      </c>
      <c r="Z113" s="60">
        <v>76.174999999999997</v>
      </c>
      <c r="AA113" s="60">
        <v>1333.9749999999999</v>
      </c>
      <c r="AB113" s="60">
        <v>57.8</v>
      </c>
      <c r="AC113" s="60" t="s">
        <v>15477</v>
      </c>
    </row>
    <row r="114" spans="1:29" ht="61" thickBot="1">
      <c r="A114" s="63" t="s">
        <v>15006</v>
      </c>
      <c r="B114" s="60">
        <v>6.6</v>
      </c>
      <c r="C114" s="60">
        <v>19.100000000000001</v>
      </c>
      <c r="D114" s="60">
        <v>28.574999999999999</v>
      </c>
      <c r="E114" s="60">
        <v>3.5</v>
      </c>
      <c r="F114" s="60">
        <v>39.200000000000003</v>
      </c>
      <c r="G114" s="60">
        <v>6.8</v>
      </c>
      <c r="H114" s="60">
        <v>9.4</v>
      </c>
      <c r="I114" s="60">
        <v>6.2</v>
      </c>
      <c r="J114" s="60">
        <v>8</v>
      </c>
      <c r="K114" s="60">
        <v>6.1749999999999998</v>
      </c>
      <c r="L114" s="60">
        <v>7.1</v>
      </c>
      <c r="M114" s="60">
        <v>2.4</v>
      </c>
      <c r="N114" s="60">
        <v>6</v>
      </c>
      <c r="O114" s="60">
        <v>6.3</v>
      </c>
      <c r="P114" s="60">
        <v>5.4</v>
      </c>
      <c r="Q114" s="60">
        <v>4.8</v>
      </c>
      <c r="R114" s="60">
        <v>10.6</v>
      </c>
      <c r="S114" s="60">
        <v>10.199999999999999</v>
      </c>
      <c r="T114" s="60">
        <v>16.7</v>
      </c>
      <c r="U114" s="60">
        <v>15.7</v>
      </c>
      <c r="V114" s="60">
        <v>9.6999999999999993</v>
      </c>
      <c r="W114" s="60">
        <v>24.2</v>
      </c>
      <c r="X114" s="60">
        <v>9.6999999999999993</v>
      </c>
      <c r="Y114" s="60">
        <v>78.575000000000003</v>
      </c>
      <c r="Z114" s="60">
        <v>22.2</v>
      </c>
      <c r="AA114" s="60">
        <v>5.3250000000000002</v>
      </c>
      <c r="AB114" s="60">
        <v>4.3</v>
      </c>
      <c r="AC114" s="60" t="s">
        <v>15478</v>
      </c>
    </row>
    <row r="115" spans="1:29" ht="15" thickBot="1">
      <c r="A115" s="63" t="e">
        <v>#VALUE!</v>
      </c>
      <c r="B115" s="60">
        <v>377.5</v>
      </c>
      <c r="C115" s="60">
        <v>252.9</v>
      </c>
      <c r="D115" s="60">
        <v>257.375</v>
      </c>
      <c r="E115" s="60">
        <v>383.1</v>
      </c>
      <c r="F115" s="60">
        <v>1129.5</v>
      </c>
      <c r="G115" s="60">
        <v>421.6</v>
      </c>
      <c r="H115" s="60">
        <v>549.29999999999995</v>
      </c>
      <c r="I115" s="60">
        <v>294.2</v>
      </c>
      <c r="J115" s="60">
        <v>331.6</v>
      </c>
      <c r="K115" s="60">
        <v>133.67500000000001</v>
      </c>
      <c r="L115" s="60">
        <v>306.89999999999998</v>
      </c>
      <c r="M115" s="60">
        <v>486.6</v>
      </c>
      <c r="N115" s="60">
        <v>487.5</v>
      </c>
      <c r="O115" s="60">
        <v>506.7</v>
      </c>
      <c r="P115" s="60">
        <v>242.8</v>
      </c>
      <c r="Q115" s="60">
        <v>281.3</v>
      </c>
      <c r="R115" s="60">
        <v>230.3</v>
      </c>
      <c r="S115" s="60">
        <v>236.32499999999999</v>
      </c>
      <c r="T115" s="60">
        <v>3361.7</v>
      </c>
      <c r="U115" s="60">
        <v>618.1</v>
      </c>
      <c r="V115" s="60">
        <v>583.20000000000005</v>
      </c>
      <c r="W115" s="60">
        <v>639.5</v>
      </c>
      <c r="X115" s="60">
        <v>306.5</v>
      </c>
      <c r="Y115" s="60">
        <v>259.02499999999998</v>
      </c>
      <c r="Z115" s="60">
        <v>368.875</v>
      </c>
      <c r="AA115" s="60">
        <v>219.92500000000001</v>
      </c>
      <c r="AB115" s="60">
        <v>294.39999999999998</v>
      </c>
      <c r="AC115" s="60" t="s">
        <v>15446</v>
      </c>
    </row>
    <row r="116" spans="1:29" ht="51" thickBot="1">
      <c r="A116" s="63" t="s">
        <v>15266</v>
      </c>
      <c r="B116" s="60">
        <v>3.1</v>
      </c>
      <c r="C116" s="60">
        <v>3.6</v>
      </c>
      <c r="D116" s="60">
        <v>5.05</v>
      </c>
      <c r="E116" s="60">
        <v>2.9</v>
      </c>
      <c r="F116" s="60">
        <v>7.9</v>
      </c>
      <c r="G116" s="60">
        <v>4</v>
      </c>
      <c r="H116" s="60">
        <v>1.5</v>
      </c>
      <c r="I116" s="60">
        <v>33</v>
      </c>
      <c r="J116" s="60">
        <v>4.3</v>
      </c>
      <c r="K116" s="60">
        <v>4.5750000000000002</v>
      </c>
      <c r="L116" s="60">
        <v>7.2</v>
      </c>
      <c r="M116" s="60">
        <v>1.7</v>
      </c>
      <c r="N116" s="60">
        <v>3.4</v>
      </c>
      <c r="O116" s="60">
        <v>6.3</v>
      </c>
      <c r="P116" s="60">
        <v>4.7</v>
      </c>
      <c r="Q116" s="60">
        <v>5.2</v>
      </c>
      <c r="R116" s="60">
        <v>9.3000000000000007</v>
      </c>
      <c r="S116" s="60">
        <v>4.2750000000000004</v>
      </c>
      <c r="T116" s="60">
        <v>17.2</v>
      </c>
      <c r="U116" s="60">
        <v>6</v>
      </c>
      <c r="V116" s="60">
        <v>361.4</v>
      </c>
      <c r="W116" s="60">
        <v>24.8</v>
      </c>
      <c r="X116" s="60">
        <v>716.1</v>
      </c>
      <c r="Y116" s="60">
        <v>15.3</v>
      </c>
      <c r="Z116" s="60">
        <v>23.15</v>
      </c>
      <c r="AA116" s="60">
        <v>4.3250000000000002</v>
      </c>
      <c r="AB116" s="60">
        <v>4</v>
      </c>
      <c r="AC116" s="60" t="s">
        <v>15479</v>
      </c>
    </row>
    <row r="117" spans="1:29" ht="91" thickBot="1">
      <c r="A117" s="63" t="s">
        <v>15100</v>
      </c>
      <c r="B117" s="60">
        <v>1.6</v>
      </c>
      <c r="C117" s="60">
        <v>1</v>
      </c>
      <c r="D117" s="60">
        <v>1.425</v>
      </c>
      <c r="E117" s="60">
        <v>0.7</v>
      </c>
      <c r="F117" s="60">
        <v>1.9</v>
      </c>
      <c r="G117" s="60">
        <v>1.2</v>
      </c>
      <c r="H117" s="60">
        <v>1.3</v>
      </c>
      <c r="I117" s="60">
        <v>1.1000000000000001</v>
      </c>
      <c r="J117" s="60">
        <v>0.8</v>
      </c>
      <c r="K117" s="60">
        <v>1.4</v>
      </c>
      <c r="L117" s="60">
        <v>1.1000000000000001</v>
      </c>
      <c r="M117" s="60">
        <v>0.7</v>
      </c>
      <c r="N117" s="60">
        <v>1.6</v>
      </c>
      <c r="O117" s="60">
        <v>1.5</v>
      </c>
      <c r="P117" s="60">
        <v>1.6</v>
      </c>
      <c r="Q117" s="60">
        <v>0.9</v>
      </c>
      <c r="R117" s="60">
        <v>1.8</v>
      </c>
      <c r="S117" s="60">
        <v>1.1499999999999999</v>
      </c>
      <c r="T117" s="60">
        <v>1.1000000000000001</v>
      </c>
      <c r="U117" s="60">
        <v>2.9</v>
      </c>
      <c r="V117" s="60">
        <v>0.7</v>
      </c>
      <c r="W117" s="60">
        <v>1</v>
      </c>
      <c r="X117" s="60">
        <v>1.4</v>
      </c>
      <c r="Y117" s="60">
        <v>4.0999999999999996</v>
      </c>
      <c r="Z117" s="60">
        <v>0.92500000000000004</v>
      </c>
      <c r="AA117" s="60">
        <v>1.575</v>
      </c>
      <c r="AB117" s="60">
        <v>0.9</v>
      </c>
      <c r="AC117" s="60" t="s">
        <v>15480</v>
      </c>
    </row>
    <row r="118" spans="1:29" ht="43" thickBot="1">
      <c r="A118" s="63" t="s">
        <v>16333</v>
      </c>
      <c r="B118" s="60">
        <v>1.9</v>
      </c>
      <c r="C118" s="60">
        <v>2.2999999999999998</v>
      </c>
      <c r="D118" s="60">
        <v>2.75</v>
      </c>
      <c r="E118" s="60">
        <v>1.3</v>
      </c>
      <c r="F118" s="60">
        <v>2.1</v>
      </c>
      <c r="G118" s="60">
        <v>2.9</v>
      </c>
      <c r="H118" s="60">
        <v>1401.7</v>
      </c>
      <c r="I118" s="60">
        <v>40.9</v>
      </c>
      <c r="J118" s="60">
        <v>226</v>
      </c>
      <c r="K118" s="60">
        <v>3.1749999999999998</v>
      </c>
      <c r="L118" s="60">
        <v>9.1</v>
      </c>
      <c r="M118" s="60">
        <v>1.8</v>
      </c>
      <c r="N118" s="60">
        <v>9.1999999999999993</v>
      </c>
      <c r="O118" s="60">
        <v>9.6</v>
      </c>
      <c r="P118" s="60">
        <v>3.4</v>
      </c>
      <c r="Q118" s="60">
        <v>1.8</v>
      </c>
      <c r="R118" s="60">
        <v>5.5</v>
      </c>
      <c r="S118" s="60">
        <v>0.9</v>
      </c>
      <c r="T118" s="60">
        <v>2.6</v>
      </c>
      <c r="U118" s="60">
        <v>1096.0999999999999</v>
      </c>
      <c r="V118" s="60">
        <v>334.9</v>
      </c>
      <c r="W118" s="60">
        <v>1043.2</v>
      </c>
      <c r="X118" s="60">
        <v>2.5</v>
      </c>
      <c r="Y118" s="60">
        <v>4.1500000000000004</v>
      </c>
      <c r="Z118" s="60">
        <v>3.7749999999999999</v>
      </c>
      <c r="AA118" s="60">
        <v>0.92500000000000004</v>
      </c>
      <c r="AB118" s="60">
        <v>87.5</v>
      </c>
      <c r="AC118" s="61" t="s">
        <v>15481</v>
      </c>
    </row>
    <row r="119" spans="1:29" ht="43" thickBot="1">
      <c r="A119" s="63" t="s">
        <v>16334</v>
      </c>
      <c r="B119" s="60">
        <v>11.2</v>
      </c>
      <c r="C119" s="60">
        <v>140</v>
      </c>
      <c r="D119" s="60">
        <v>51.774999999999999</v>
      </c>
      <c r="E119" s="60">
        <v>47.2</v>
      </c>
      <c r="F119" s="60">
        <v>4.0999999999999996</v>
      </c>
      <c r="G119" s="60">
        <v>268.60000000000002</v>
      </c>
      <c r="H119" s="60">
        <v>3.2</v>
      </c>
      <c r="I119" s="60">
        <v>1.2</v>
      </c>
      <c r="J119" s="60">
        <v>7.6</v>
      </c>
      <c r="K119" s="60">
        <v>3.9750000000000001</v>
      </c>
      <c r="L119" s="60">
        <v>19.5</v>
      </c>
      <c r="M119" s="60">
        <v>0.7</v>
      </c>
      <c r="N119" s="60">
        <v>6.2</v>
      </c>
      <c r="O119" s="60">
        <v>2.2999999999999998</v>
      </c>
      <c r="P119" s="60">
        <v>1.2</v>
      </c>
      <c r="Q119" s="60">
        <v>1.3</v>
      </c>
      <c r="R119" s="60">
        <v>143.30000000000001</v>
      </c>
      <c r="S119" s="60">
        <v>8.25</v>
      </c>
      <c r="T119" s="60">
        <v>2.2999999999999998</v>
      </c>
      <c r="U119" s="60">
        <v>5.5</v>
      </c>
      <c r="V119" s="60">
        <v>1.2</v>
      </c>
      <c r="W119" s="60">
        <v>78.2</v>
      </c>
      <c r="X119" s="60">
        <v>7.4</v>
      </c>
      <c r="Y119" s="60">
        <v>170.82499999999999</v>
      </c>
      <c r="Z119" s="60">
        <v>950.1</v>
      </c>
      <c r="AA119" s="60">
        <v>2.7749999999999999</v>
      </c>
      <c r="AB119" s="60">
        <v>16.5</v>
      </c>
      <c r="AC119" s="61" t="s">
        <v>15482</v>
      </c>
    </row>
    <row r="120" spans="1:29" ht="43" thickBot="1">
      <c r="A120" s="63" t="s">
        <v>16335</v>
      </c>
      <c r="B120" s="60">
        <v>395.1</v>
      </c>
      <c r="C120" s="60">
        <v>105.9</v>
      </c>
      <c r="D120" s="60">
        <v>59.975000000000001</v>
      </c>
      <c r="E120" s="60">
        <v>265.8</v>
      </c>
      <c r="F120" s="60">
        <v>44</v>
      </c>
      <c r="G120" s="60">
        <v>27.7</v>
      </c>
      <c r="H120" s="60">
        <v>28.9</v>
      </c>
      <c r="I120" s="60">
        <v>19.8</v>
      </c>
      <c r="J120" s="60">
        <v>33.6</v>
      </c>
      <c r="K120" s="60">
        <v>25.3</v>
      </c>
      <c r="L120" s="60">
        <v>45.1</v>
      </c>
      <c r="M120" s="60">
        <v>114.4</v>
      </c>
      <c r="N120" s="60">
        <v>8.3000000000000007</v>
      </c>
      <c r="O120" s="60">
        <v>130.5</v>
      </c>
      <c r="P120" s="60">
        <v>48.3</v>
      </c>
      <c r="Q120" s="60">
        <v>53.9</v>
      </c>
      <c r="R120" s="60">
        <v>43.6</v>
      </c>
      <c r="S120" s="60">
        <v>92.8</v>
      </c>
      <c r="T120" s="60">
        <v>29.9</v>
      </c>
      <c r="U120" s="60">
        <v>36.9</v>
      </c>
      <c r="V120" s="60">
        <v>25.6</v>
      </c>
      <c r="W120" s="60">
        <v>31.2</v>
      </c>
      <c r="X120" s="60">
        <v>17.8</v>
      </c>
      <c r="Y120" s="60">
        <v>19.625</v>
      </c>
      <c r="Z120" s="60">
        <v>27.15</v>
      </c>
      <c r="AA120" s="60">
        <v>47.85</v>
      </c>
      <c r="AB120" s="60">
        <v>60.8</v>
      </c>
      <c r="AC120" s="61" t="s">
        <v>15483</v>
      </c>
    </row>
    <row r="121" spans="1:29" ht="51" thickBot="1">
      <c r="A121" s="63" t="s">
        <v>14623</v>
      </c>
      <c r="B121" s="60">
        <v>1</v>
      </c>
      <c r="C121" s="60">
        <v>202.7</v>
      </c>
      <c r="D121" s="60">
        <v>634.57500000000005</v>
      </c>
      <c r="E121" s="60">
        <v>3.4</v>
      </c>
      <c r="F121" s="60">
        <v>2.2000000000000002</v>
      </c>
      <c r="G121" s="60">
        <v>1.8</v>
      </c>
      <c r="H121" s="60">
        <v>16</v>
      </c>
      <c r="I121" s="60">
        <v>1.6</v>
      </c>
      <c r="J121" s="60">
        <v>6.5</v>
      </c>
      <c r="K121" s="60">
        <v>0.5</v>
      </c>
      <c r="L121" s="60">
        <v>2.2000000000000002</v>
      </c>
      <c r="M121" s="60">
        <v>0.5</v>
      </c>
      <c r="N121" s="60">
        <v>10.8</v>
      </c>
      <c r="O121" s="60">
        <v>1.5</v>
      </c>
      <c r="P121" s="60">
        <v>0.8</v>
      </c>
      <c r="Q121" s="60">
        <v>1</v>
      </c>
      <c r="R121" s="60">
        <v>20.3</v>
      </c>
      <c r="S121" s="60">
        <v>0.85</v>
      </c>
      <c r="T121" s="60">
        <v>2.6</v>
      </c>
      <c r="U121" s="60">
        <v>6.1</v>
      </c>
      <c r="V121" s="60">
        <v>2.6</v>
      </c>
      <c r="W121" s="60">
        <v>6.1</v>
      </c>
      <c r="X121" s="60">
        <v>3.7</v>
      </c>
      <c r="Y121" s="60">
        <v>35.075000000000003</v>
      </c>
      <c r="Z121" s="60">
        <v>1.25</v>
      </c>
      <c r="AA121" s="60">
        <v>1.825</v>
      </c>
      <c r="AB121" s="60">
        <v>16.899999999999999</v>
      </c>
      <c r="AC121" s="60" t="s">
        <v>15484</v>
      </c>
    </row>
    <row r="122" spans="1:29" ht="141" thickBot="1">
      <c r="A122" s="63" t="s">
        <v>14637</v>
      </c>
      <c r="B122" s="60">
        <v>1.9</v>
      </c>
      <c r="C122" s="60">
        <v>51.3</v>
      </c>
      <c r="D122" s="60">
        <v>64.224999999999994</v>
      </c>
      <c r="E122" s="60">
        <v>3.5</v>
      </c>
      <c r="F122" s="60">
        <v>3.3</v>
      </c>
      <c r="G122" s="60">
        <v>95.2</v>
      </c>
      <c r="H122" s="60">
        <v>20.7</v>
      </c>
      <c r="I122" s="60">
        <v>3.4</v>
      </c>
      <c r="J122" s="60">
        <v>88.2</v>
      </c>
      <c r="K122" s="60">
        <v>15.55</v>
      </c>
      <c r="L122" s="60">
        <v>48</v>
      </c>
      <c r="M122" s="60">
        <v>4.0999999999999996</v>
      </c>
      <c r="N122" s="60">
        <v>6.4</v>
      </c>
      <c r="O122" s="60">
        <v>3.2</v>
      </c>
      <c r="P122" s="60">
        <v>39.700000000000003</v>
      </c>
      <c r="Q122" s="60">
        <v>42.4</v>
      </c>
      <c r="R122" s="60">
        <v>48</v>
      </c>
      <c r="S122" s="60">
        <v>2.25</v>
      </c>
      <c r="T122" s="60">
        <v>5.8</v>
      </c>
      <c r="U122" s="60">
        <v>5.5</v>
      </c>
      <c r="V122" s="60">
        <v>4.5</v>
      </c>
      <c r="W122" s="60">
        <v>34.200000000000003</v>
      </c>
      <c r="X122" s="60">
        <v>661.1</v>
      </c>
      <c r="Y122" s="60">
        <v>26.85</v>
      </c>
      <c r="Z122" s="60">
        <v>105.925</v>
      </c>
      <c r="AA122" s="60">
        <v>3.85</v>
      </c>
      <c r="AB122" s="60">
        <v>17.600000000000001</v>
      </c>
      <c r="AC122" s="60" t="s">
        <v>15485</v>
      </c>
    </row>
    <row r="123" spans="1:29" ht="51" thickBot="1">
      <c r="A123" s="63" t="s">
        <v>14950</v>
      </c>
      <c r="B123" s="60">
        <v>1.8</v>
      </c>
      <c r="C123" s="60">
        <v>1</v>
      </c>
      <c r="D123" s="60">
        <v>0.6</v>
      </c>
      <c r="E123" s="60">
        <v>3.5</v>
      </c>
      <c r="F123" s="60">
        <v>2.7</v>
      </c>
      <c r="G123" s="60">
        <v>330.7</v>
      </c>
      <c r="H123" s="60">
        <v>51</v>
      </c>
      <c r="I123" s="60">
        <v>17.7</v>
      </c>
      <c r="J123" s="60">
        <v>125.6</v>
      </c>
      <c r="K123" s="60">
        <v>265.67500000000001</v>
      </c>
      <c r="L123" s="60">
        <v>10.5</v>
      </c>
      <c r="M123" s="60">
        <v>0.8</v>
      </c>
      <c r="N123" s="60">
        <v>0.6</v>
      </c>
      <c r="O123" s="60">
        <v>3.9</v>
      </c>
      <c r="P123" s="60">
        <v>3.8</v>
      </c>
      <c r="Q123" s="60">
        <v>1.9</v>
      </c>
      <c r="R123" s="60">
        <v>3.5</v>
      </c>
      <c r="S123" s="60">
        <v>1.9750000000000001</v>
      </c>
      <c r="T123" s="60">
        <v>5.0999999999999996</v>
      </c>
      <c r="U123" s="60">
        <v>21.1</v>
      </c>
      <c r="V123" s="60">
        <v>5.8</v>
      </c>
      <c r="W123" s="60">
        <v>29.1</v>
      </c>
      <c r="X123" s="60">
        <v>1.7</v>
      </c>
      <c r="Y123" s="60">
        <v>1.2749999999999999</v>
      </c>
      <c r="Z123" s="60">
        <v>1.65</v>
      </c>
      <c r="AA123" s="60">
        <v>0.92500000000000004</v>
      </c>
      <c r="AB123" s="60">
        <v>5.5</v>
      </c>
      <c r="AC123" s="60" t="s">
        <v>15486</v>
      </c>
    </row>
    <row r="124" spans="1:29" ht="141" thickBot="1">
      <c r="A124" s="63" t="s">
        <v>14888</v>
      </c>
      <c r="B124" s="60">
        <v>87.6</v>
      </c>
      <c r="C124" s="60">
        <v>130.69999999999999</v>
      </c>
      <c r="D124" s="60">
        <v>298.75</v>
      </c>
      <c r="E124" s="60">
        <v>121.1</v>
      </c>
      <c r="F124" s="60">
        <v>284.39999999999998</v>
      </c>
      <c r="G124" s="60">
        <v>95.4</v>
      </c>
      <c r="H124" s="60">
        <v>72.599999999999994</v>
      </c>
      <c r="I124" s="60">
        <v>86.8</v>
      </c>
      <c r="J124" s="60">
        <v>77.8</v>
      </c>
      <c r="K124" s="60">
        <v>102.4</v>
      </c>
      <c r="L124" s="60">
        <v>117.4</v>
      </c>
      <c r="M124" s="60">
        <v>99.9</v>
      </c>
      <c r="N124" s="60">
        <v>23.3</v>
      </c>
      <c r="O124" s="60">
        <v>736.4</v>
      </c>
      <c r="P124" s="60">
        <v>252.7</v>
      </c>
      <c r="Q124" s="60">
        <v>264.8</v>
      </c>
      <c r="R124" s="60">
        <v>82.4</v>
      </c>
      <c r="S124" s="60">
        <v>138.27500000000001</v>
      </c>
      <c r="T124" s="60">
        <v>264.5</v>
      </c>
      <c r="U124" s="60">
        <v>107.8</v>
      </c>
      <c r="V124" s="60">
        <v>132.1</v>
      </c>
      <c r="W124" s="60">
        <v>102.8</v>
      </c>
      <c r="X124" s="60">
        <v>129</v>
      </c>
      <c r="Y124" s="60">
        <v>126.175</v>
      </c>
      <c r="Z124" s="60">
        <v>125.5</v>
      </c>
      <c r="AA124" s="60">
        <v>398.2</v>
      </c>
      <c r="AB124" s="60">
        <v>70</v>
      </c>
      <c r="AC124" s="60" t="s">
        <v>15487</v>
      </c>
    </row>
    <row r="125" spans="1:29" ht="101" thickBot="1">
      <c r="A125" s="63" t="s">
        <v>16336</v>
      </c>
      <c r="B125" s="60">
        <v>6.7</v>
      </c>
      <c r="C125" s="60">
        <v>10.6</v>
      </c>
      <c r="D125" s="60">
        <v>3.625</v>
      </c>
      <c r="E125" s="60">
        <v>3.4</v>
      </c>
      <c r="F125" s="60">
        <v>23.9</v>
      </c>
      <c r="G125" s="60">
        <v>15.4</v>
      </c>
      <c r="H125" s="60">
        <v>14.7</v>
      </c>
      <c r="I125" s="60">
        <v>10</v>
      </c>
      <c r="J125" s="60">
        <v>6</v>
      </c>
      <c r="K125" s="60">
        <v>3.85</v>
      </c>
      <c r="L125" s="60">
        <v>11.3</v>
      </c>
      <c r="M125" s="60">
        <v>4.7</v>
      </c>
      <c r="N125" s="60">
        <v>2.5</v>
      </c>
      <c r="O125" s="60">
        <v>17.8</v>
      </c>
      <c r="P125" s="60">
        <v>10</v>
      </c>
      <c r="Q125" s="60">
        <v>7.3</v>
      </c>
      <c r="R125" s="60">
        <v>11.7</v>
      </c>
      <c r="S125" s="60">
        <v>7.625</v>
      </c>
      <c r="T125" s="60">
        <v>10.8</v>
      </c>
      <c r="U125" s="60">
        <v>25.1</v>
      </c>
      <c r="V125" s="60">
        <v>8.6999999999999993</v>
      </c>
      <c r="W125" s="60">
        <v>3.5</v>
      </c>
      <c r="X125" s="60">
        <v>19.100000000000001</v>
      </c>
      <c r="Y125" s="60">
        <v>3.85</v>
      </c>
      <c r="Z125" s="60">
        <v>10.8</v>
      </c>
      <c r="AA125" s="60">
        <v>7.4749999999999996</v>
      </c>
      <c r="AB125" s="60">
        <v>3.6</v>
      </c>
      <c r="AC125" s="60" t="s">
        <v>15488</v>
      </c>
    </row>
    <row r="126" spans="1:29" ht="61" thickBot="1">
      <c r="A126" s="63" t="s">
        <v>16337</v>
      </c>
      <c r="B126" s="60">
        <v>2.2999999999999998</v>
      </c>
      <c r="C126" s="60">
        <v>3.8</v>
      </c>
      <c r="D126" s="60">
        <v>7.9749999999999996</v>
      </c>
      <c r="E126" s="60">
        <v>3</v>
      </c>
      <c r="F126" s="60">
        <v>10.8</v>
      </c>
      <c r="G126" s="60">
        <v>3.8</v>
      </c>
      <c r="H126" s="60">
        <v>3</v>
      </c>
      <c r="I126" s="60">
        <v>5.2</v>
      </c>
      <c r="J126" s="60">
        <v>5.4</v>
      </c>
      <c r="K126" s="60">
        <v>2.15</v>
      </c>
      <c r="L126" s="60">
        <v>4.5999999999999996</v>
      </c>
      <c r="M126" s="60">
        <v>1.7</v>
      </c>
      <c r="N126" s="60">
        <v>1.4</v>
      </c>
      <c r="O126" s="60">
        <v>10.8</v>
      </c>
      <c r="P126" s="60">
        <v>6.6</v>
      </c>
      <c r="Q126" s="60">
        <v>11.5</v>
      </c>
      <c r="R126" s="60">
        <v>6.5</v>
      </c>
      <c r="S126" s="60">
        <v>2.8250000000000002</v>
      </c>
      <c r="T126" s="60">
        <v>3.5</v>
      </c>
      <c r="U126" s="60">
        <v>2.6</v>
      </c>
      <c r="V126" s="60">
        <v>3.1</v>
      </c>
      <c r="W126" s="60">
        <v>2.5</v>
      </c>
      <c r="X126" s="60">
        <v>5.4</v>
      </c>
      <c r="Y126" s="60">
        <v>7.1</v>
      </c>
      <c r="Z126" s="60">
        <v>5.7</v>
      </c>
      <c r="AA126" s="60">
        <v>1.7749999999999999</v>
      </c>
      <c r="AB126" s="60">
        <v>1.8</v>
      </c>
      <c r="AC126" s="60" t="s">
        <v>15489</v>
      </c>
    </row>
    <row r="127" spans="1:29" ht="111" thickBot="1">
      <c r="A127" s="63" t="s">
        <v>16338</v>
      </c>
      <c r="B127" s="60">
        <v>14.4</v>
      </c>
      <c r="C127" s="60">
        <v>3.1</v>
      </c>
      <c r="D127" s="60">
        <v>3.95</v>
      </c>
      <c r="E127" s="60">
        <v>1</v>
      </c>
      <c r="F127" s="60">
        <v>1.1000000000000001</v>
      </c>
      <c r="G127" s="60">
        <v>0.4</v>
      </c>
      <c r="H127" s="60">
        <v>1</v>
      </c>
      <c r="I127" s="60">
        <v>1.4</v>
      </c>
      <c r="J127" s="60">
        <v>1.2</v>
      </c>
      <c r="K127" s="60">
        <v>1.575</v>
      </c>
      <c r="L127" s="60">
        <v>2.5</v>
      </c>
      <c r="M127" s="60">
        <v>0.5</v>
      </c>
      <c r="N127" s="60">
        <v>0.4</v>
      </c>
      <c r="O127" s="60">
        <v>1.3</v>
      </c>
      <c r="P127" s="60">
        <v>1.1000000000000001</v>
      </c>
      <c r="Q127" s="60">
        <v>3.1</v>
      </c>
      <c r="R127" s="60">
        <v>4</v>
      </c>
      <c r="S127" s="60">
        <v>4.8499999999999996</v>
      </c>
      <c r="T127" s="60">
        <v>1.9</v>
      </c>
      <c r="U127" s="60">
        <v>1.4</v>
      </c>
      <c r="V127" s="60">
        <v>1</v>
      </c>
      <c r="W127" s="60">
        <v>0.8</v>
      </c>
      <c r="X127" s="60">
        <v>0.7</v>
      </c>
      <c r="Y127" s="60">
        <v>1.1499999999999999</v>
      </c>
      <c r="Z127" s="60">
        <v>1.3</v>
      </c>
      <c r="AA127" s="60">
        <v>0.77500000000000002</v>
      </c>
      <c r="AB127" s="60">
        <v>1.2</v>
      </c>
      <c r="AC127" s="60" t="s">
        <v>15490</v>
      </c>
    </row>
    <row r="128" spans="1:29" ht="51" thickBot="1">
      <c r="A128" s="63" t="s">
        <v>15125</v>
      </c>
      <c r="B128" s="60">
        <v>3</v>
      </c>
      <c r="C128" s="60">
        <v>2.4</v>
      </c>
      <c r="D128" s="60">
        <v>5.0250000000000004</v>
      </c>
      <c r="E128" s="60">
        <v>4.8</v>
      </c>
      <c r="F128" s="60">
        <v>6.1</v>
      </c>
      <c r="G128" s="60">
        <v>2.2999999999999998</v>
      </c>
      <c r="H128" s="60">
        <v>3.3</v>
      </c>
      <c r="I128" s="60">
        <v>4.8</v>
      </c>
      <c r="J128" s="60">
        <v>5.8</v>
      </c>
      <c r="K128" s="60">
        <v>4.5999999999999996</v>
      </c>
      <c r="L128" s="60">
        <v>15.2</v>
      </c>
      <c r="M128" s="60">
        <v>2.7</v>
      </c>
      <c r="N128" s="60">
        <v>175</v>
      </c>
      <c r="O128" s="60">
        <v>7.6</v>
      </c>
      <c r="P128" s="60">
        <v>8.6999999999999993</v>
      </c>
      <c r="Q128" s="60">
        <v>6.4</v>
      </c>
      <c r="R128" s="60">
        <v>10.199999999999999</v>
      </c>
      <c r="S128" s="60">
        <v>5.05</v>
      </c>
      <c r="T128" s="60">
        <v>5.6</v>
      </c>
      <c r="U128" s="60">
        <v>2.6</v>
      </c>
      <c r="V128" s="60">
        <v>6.2</v>
      </c>
      <c r="W128" s="60">
        <v>6.3</v>
      </c>
      <c r="X128" s="60">
        <v>17.8</v>
      </c>
      <c r="Y128" s="60">
        <v>5.7249999999999996</v>
      </c>
      <c r="Z128" s="60">
        <v>5.5750000000000002</v>
      </c>
      <c r="AA128" s="60">
        <v>2.5499999999999998</v>
      </c>
      <c r="AB128" s="60">
        <v>14.9</v>
      </c>
      <c r="AC128" s="60" t="s">
        <v>15491</v>
      </c>
    </row>
    <row r="129" spans="1:29" ht="111" thickBot="1">
      <c r="A129" s="63" t="s">
        <v>15088</v>
      </c>
      <c r="B129" s="60">
        <v>2.2999999999999998</v>
      </c>
      <c r="C129" s="60">
        <v>4.0999999999999996</v>
      </c>
      <c r="D129" s="60">
        <v>5.65</v>
      </c>
      <c r="E129" s="60">
        <v>5</v>
      </c>
      <c r="F129" s="60">
        <v>18.899999999999999</v>
      </c>
      <c r="G129" s="60">
        <v>5.9</v>
      </c>
      <c r="H129" s="60">
        <v>7.3</v>
      </c>
      <c r="I129" s="60">
        <v>4.8</v>
      </c>
      <c r="J129" s="60">
        <v>4.5</v>
      </c>
      <c r="K129" s="60">
        <v>5.7750000000000004</v>
      </c>
      <c r="L129" s="60">
        <v>6.9</v>
      </c>
      <c r="M129" s="60">
        <v>5.3</v>
      </c>
      <c r="N129" s="60">
        <v>1.4</v>
      </c>
      <c r="O129" s="60">
        <v>6.6</v>
      </c>
      <c r="P129" s="60">
        <v>7.3</v>
      </c>
      <c r="Q129" s="60">
        <v>5.0999999999999996</v>
      </c>
      <c r="R129" s="60">
        <v>9.9</v>
      </c>
      <c r="S129" s="60">
        <v>2.4500000000000002</v>
      </c>
      <c r="T129" s="60">
        <v>8.1</v>
      </c>
      <c r="U129" s="60">
        <v>9.5</v>
      </c>
      <c r="V129" s="60">
        <v>4.9000000000000004</v>
      </c>
      <c r="W129" s="60">
        <v>5</v>
      </c>
      <c r="X129" s="60">
        <v>4.8</v>
      </c>
      <c r="Y129" s="60">
        <v>4.7249999999999996</v>
      </c>
      <c r="Z129" s="60">
        <v>7.8</v>
      </c>
      <c r="AA129" s="60">
        <v>3.2</v>
      </c>
      <c r="AB129" s="60">
        <v>7.9</v>
      </c>
      <c r="AC129" s="60" t="s">
        <v>15492</v>
      </c>
    </row>
    <row r="130" spans="1:29" ht="51" thickBot="1">
      <c r="A130" s="63" t="s">
        <v>14912</v>
      </c>
      <c r="B130" s="60">
        <v>28.5</v>
      </c>
      <c r="C130" s="60">
        <v>756.8</v>
      </c>
      <c r="D130" s="60">
        <v>303.3</v>
      </c>
      <c r="E130" s="60">
        <v>32.5</v>
      </c>
      <c r="F130" s="60">
        <v>541.5</v>
      </c>
      <c r="G130" s="60">
        <v>16.399999999999999</v>
      </c>
      <c r="H130" s="60">
        <v>7.6</v>
      </c>
      <c r="I130" s="60">
        <v>20.2</v>
      </c>
      <c r="J130" s="60">
        <v>59</v>
      </c>
      <c r="K130" s="60">
        <v>869.95</v>
      </c>
      <c r="L130" s="60">
        <v>1787.6</v>
      </c>
      <c r="M130" s="60">
        <v>14.5</v>
      </c>
      <c r="N130" s="60">
        <v>7.2</v>
      </c>
      <c r="O130" s="60">
        <v>6.6</v>
      </c>
      <c r="P130" s="60">
        <v>2867.3</v>
      </c>
      <c r="Q130" s="60">
        <v>2268</v>
      </c>
      <c r="R130" s="60">
        <v>832.8</v>
      </c>
      <c r="S130" s="60">
        <v>6.875</v>
      </c>
      <c r="T130" s="60">
        <v>32.799999999999997</v>
      </c>
      <c r="U130" s="60">
        <v>36.4</v>
      </c>
      <c r="V130" s="60">
        <v>12.4</v>
      </c>
      <c r="W130" s="60">
        <v>63.1</v>
      </c>
      <c r="X130" s="60">
        <v>3709.3</v>
      </c>
      <c r="Y130" s="60">
        <v>39.200000000000003</v>
      </c>
      <c r="Z130" s="60">
        <v>59.424999999999997</v>
      </c>
      <c r="AA130" s="60">
        <v>694</v>
      </c>
      <c r="AB130" s="60">
        <v>152.5</v>
      </c>
      <c r="AC130" s="60" t="s">
        <v>15493</v>
      </c>
    </row>
    <row r="131" spans="1:29" ht="15" thickBot="1">
      <c r="A131" s="63" t="e">
        <v>#VALUE!</v>
      </c>
      <c r="B131" s="60">
        <v>0.7</v>
      </c>
      <c r="C131" s="60">
        <v>2.1</v>
      </c>
      <c r="D131" s="60">
        <v>0.55000000000000004</v>
      </c>
      <c r="E131" s="60">
        <v>1.9</v>
      </c>
      <c r="F131" s="60">
        <v>1.2</v>
      </c>
      <c r="G131" s="60">
        <v>3.3</v>
      </c>
      <c r="H131" s="60">
        <v>2.2999999999999998</v>
      </c>
      <c r="I131" s="60">
        <v>2.2000000000000002</v>
      </c>
      <c r="J131" s="60">
        <v>0.4</v>
      </c>
      <c r="K131" s="60">
        <v>3.1</v>
      </c>
      <c r="L131" s="60">
        <v>4.2</v>
      </c>
      <c r="M131" s="60">
        <v>1.8</v>
      </c>
      <c r="N131" s="60">
        <v>210.7</v>
      </c>
      <c r="O131" s="60">
        <v>0.8</v>
      </c>
      <c r="P131" s="60">
        <v>1.7</v>
      </c>
      <c r="Q131" s="60">
        <v>2.2000000000000002</v>
      </c>
      <c r="R131" s="60">
        <v>1.9</v>
      </c>
      <c r="S131" s="60">
        <v>1.05</v>
      </c>
      <c r="T131" s="60">
        <v>2.5</v>
      </c>
      <c r="U131" s="60">
        <v>0.9</v>
      </c>
      <c r="V131" s="60">
        <v>2.6</v>
      </c>
      <c r="W131" s="60">
        <v>2.6</v>
      </c>
      <c r="X131" s="60">
        <v>26.7</v>
      </c>
      <c r="Y131" s="60">
        <v>2.375</v>
      </c>
      <c r="Z131" s="60">
        <v>2.0249999999999999</v>
      </c>
      <c r="AA131" s="60">
        <v>11.574999999999999</v>
      </c>
      <c r="AB131" s="60">
        <v>10.5</v>
      </c>
      <c r="AC131" s="60" t="s">
        <v>15446</v>
      </c>
    </row>
    <row r="132" spans="1:29" ht="111" thickBot="1">
      <c r="A132" s="63" t="s">
        <v>15065</v>
      </c>
      <c r="B132" s="60">
        <v>2.2000000000000002</v>
      </c>
      <c r="C132" s="60">
        <v>1.6</v>
      </c>
      <c r="D132" s="60">
        <v>2.375</v>
      </c>
      <c r="E132" s="60">
        <v>2.8</v>
      </c>
      <c r="F132" s="60">
        <v>6</v>
      </c>
      <c r="G132" s="60">
        <v>3.2</v>
      </c>
      <c r="H132" s="60">
        <v>33.5</v>
      </c>
      <c r="I132" s="60">
        <v>5.2</v>
      </c>
      <c r="J132" s="60">
        <v>4.4000000000000004</v>
      </c>
      <c r="K132" s="60">
        <v>2.65</v>
      </c>
      <c r="L132" s="60">
        <v>4</v>
      </c>
      <c r="M132" s="60">
        <v>101.3</v>
      </c>
      <c r="N132" s="60">
        <v>2.1</v>
      </c>
      <c r="O132" s="60">
        <v>4.4000000000000004</v>
      </c>
      <c r="P132" s="60">
        <v>3.5</v>
      </c>
      <c r="Q132" s="60">
        <v>5.4</v>
      </c>
      <c r="R132" s="60">
        <v>4.7</v>
      </c>
      <c r="S132" s="60">
        <v>2.6</v>
      </c>
      <c r="T132" s="60">
        <v>6.6</v>
      </c>
      <c r="U132" s="60">
        <v>7.1</v>
      </c>
      <c r="V132" s="60">
        <v>1.1000000000000001</v>
      </c>
      <c r="W132" s="60">
        <v>1.2</v>
      </c>
      <c r="X132" s="60">
        <v>7.7</v>
      </c>
      <c r="Y132" s="60">
        <v>2.0249999999999999</v>
      </c>
      <c r="Z132" s="60">
        <v>5.45</v>
      </c>
      <c r="AA132" s="60">
        <v>5.3</v>
      </c>
      <c r="AB132" s="60">
        <v>50.1</v>
      </c>
      <c r="AC132" s="60" t="s">
        <v>15494</v>
      </c>
    </row>
    <row r="133" spans="1:29" ht="43" thickBot="1">
      <c r="A133" s="63" t="s">
        <v>16339</v>
      </c>
      <c r="B133" s="60">
        <v>2</v>
      </c>
      <c r="C133" s="60">
        <v>2.2000000000000002</v>
      </c>
      <c r="D133" s="60">
        <v>2.2000000000000002</v>
      </c>
      <c r="E133" s="60">
        <v>2.6</v>
      </c>
      <c r="F133" s="60">
        <v>13</v>
      </c>
      <c r="G133" s="60">
        <v>4</v>
      </c>
      <c r="H133" s="60">
        <v>8.8000000000000007</v>
      </c>
      <c r="I133" s="60">
        <v>3.9</v>
      </c>
      <c r="J133" s="60">
        <v>5.8</v>
      </c>
      <c r="K133" s="60">
        <v>6.6</v>
      </c>
      <c r="L133" s="60">
        <v>13.4</v>
      </c>
      <c r="M133" s="60">
        <v>1.4</v>
      </c>
      <c r="N133" s="60">
        <v>905.6</v>
      </c>
      <c r="O133" s="60">
        <v>6.8</v>
      </c>
      <c r="P133" s="60">
        <v>7</v>
      </c>
      <c r="Q133" s="60">
        <v>6.6</v>
      </c>
      <c r="R133" s="60">
        <v>5.6</v>
      </c>
      <c r="S133" s="60">
        <v>2.125</v>
      </c>
      <c r="T133" s="60">
        <v>1.7</v>
      </c>
      <c r="U133" s="60">
        <v>7</v>
      </c>
      <c r="V133" s="60">
        <v>4.3</v>
      </c>
      <c r="W133" s="60">
        <v>2.2999999999999998</v>
      </c>
      <c r="X133" s="60">
        <v>58.5</v>
      </c>
      <c r="Y133" s="60">
        <v>4.125</v>
      </c>
      <c r="Z133" s="60">
        <v>5.2</v>
      </c>
      <c r="AA133" s="60">
        <v>25.074999999999999</v>
      </c>
      <c r="AB133" s="60">
        <v>65.7</v>
      </c>
      <c r="AC133" s="61" t="s">
        <v>15495</v>
      </c>
    </row>
    <row r="134" spans="1:29" ht="61" thickBot="1">
      <c r="A134" s="63" t="s">
        <v>16340</v>
      </c>
      <c r="B134" s="60">
        <v>0.8</v>
      </c>
      <c r="C134" s="60">
        <v>1.9</v>
      </c>
      <c r="D134" s="60">
        <v>2.0750000000000002</v>
      </c>
      <c r="E134" s="60">
        <v>1.3</v>
      </c>
      <c r="F134" s="60">
        <v>1.7</v>
      </c>
      <c r="G134" s="60">
        <v>4.5999999999999996</v>
      </c>
      <c r="H134" s="60">
        <v>2.1</v>
      </c>
      <c r="I134" s="60">
        <v>1.7</v>
      </c>
      <c r="J134" s="60">
        <v>5.0999999999999996</v>
      </c>
      <c r="K134" s="60">
        <v>1.9750000000000001</v>
      </c>
      <c r="L134" s="60">
        <v>2.9</v>
      </c>
      <c r="M134" s="60">
        <v>0.6</v>
      </c>
      <c r="N134" s="60">
        <v>0.8</v>
      </c>
      <c r="O134" s="60">
        <v>1.3</v>
      </c>
      <c r="P134" s="60">
        <v>3.2</v>
      </c>
      <c r="Q134" s="60">
        <v>1.9</v>
      </c>
      <c r="R134" s="60">
        <v>4.3</v>
      </c>
      <c r="S134" s="60">
        <v>1.0249999999999999</v>
      </c>
      <c r="T134" s="60">
        <v>0.8</v>
      </c>
      <c r="U134" s="60">
        <v>2.6</v>
      </c>
      <c r="V134" s="60">
        <v>1.8</v>
      </c>
      <c r="W134" s="60">
        <v>2.9</v>
      </c>
      <c r="X134" s="60">
        <v>6.6</v>
      </c>
      <c r="Y134" s="60">
        <v>1.2749999999999999</v>
      </c>
      <c r="Z134" s="60">
        <v>2.85</v>
      </c>
      <c r="AA134" s="60">
        <v>0.47499999999999998</v>
      </c>
      <c r="AB134" s="60">
        <v>3</v>
      </c>
      <c r="AC134" s="60" t="s">
        <v>15496</v>
      </c>
    </row>
    <row r="135" spans="1:29" ht="61" thickBot="1">
      <c r="A135" s="63" t="s">
        <v>15207</v>
      </c>
      <c r="B135" s="60">
        <v>588.79999999999995</v>
      </c>
      <c r="C135" s="60">
        <v>226</v>
      </c>
      <c r="D135" s="60">
        <v>307.39999999999998</v>
      </c>
      <c r="E135" s="60">
        <v>582</v>
      </c>
      <c r="F135" s="60">
        <v>139.5</v>
      </c>
      <c r="G135" s="60">
        <v>132.9</v>
      </c>
      <c r="H135" s="60">
        <v>53.1</v>
      </c>
      <c r="I135" s="60">
        <v>105.6</v>
      </c>
      <c r="J135" s="60">
        <v>114.4</v>
      </c>
      <c r="K135" s="60">
        <v>132.97499999999999</v>
      </c>
      <c r="L135" s="60">
        <v>140</v>
      </c>
      <c r="M135" s="60">
        <v>519.5</v>
      </c>
      <c r="N135" s="60">
        <v>81</v>
      </c>
      <c r="O135" s="60">
        <v>206.8</v>
      </c>
      <c r="P135" s="60">
        <v>87.1</v>
      </c>
      <c r="Q135" s="60">
        <v>87.4</v>
      </c>
      <c r="R135" s="60">
        <v>105.2</v>
      </c>
      <c r="S135" s="60">
        <v>378.47500000000002</v>
      </c>
      <c r="T135" s="60">
        <v>449.1</v>
      </c>
      <c r="U135" s="60">
        <v>56.5</v>
      </c>
      <c r="V135" s="60">
        <v>166</v>
      </c>
      <c r="W135" s="60">
        <v>149.4</v>
      </c>
      <c r="X135" s="60">
        <v>146.4</v>
      </c>
      <c r="Y135" s="60">
        <v>174.25</v>
      </c>
      <c r="Z135" s="60">
        <v>208.6</v>
      </c>
      <c r="AA135" s="60">
        <v>317.67500000000001</v>
      </c>
      <c r="AB135" s="60">
        <v>196.2</v>
      </c>
      <c r="AC135" s="60" t="s">
        <v>15497</v>
      </c>
    </row>
    <row r="136" spans="1:29" ht="61" thickBot="1">
      <c r="A136" s="63" t="s">
        <v>15036</v>
      </c>
      <c r="B136" s="60">
        <v>5.2</v>
      </c>
      <c r="C136" s="60">
        <v>190.9</v>
      </c>
      <c r="D136" s="60">
        <v>96.174999999999997</v>
      </c>
      <c r="E136" s="60">
        <v>4.2</v>
      </c>
      <c r="F136" s="60">
        <v>20</v>
      </c>
      <c r="G136" s="60">
        <v>4.4000000000000004</v>
      </c>
      <c r="H136" s="60">
        <v>9.3000000000000007</v>
      </c>
      <c r="I136" s="60">
        <v>9.4</v>
      </c>
      <c r="J136" s="60">
        <v>13.3</v>
      </c>
      <c r="K136" s="60">
        <v>205.65</v>
      </c>
      <c r="L136" s="60">
        <v>482.6</v>
      </c>
      <c r="M136" s="60">
        <v>1.5</v>
      </c>
      <c r="N136" s="60">
        <v>2.8</v>
      </c>
      <c r="O136" s="60">
        <v>4</v>
      </c>
      <c r="P136" s="60">
        <v>506.8</v>
      </c>
      <c r="Q136" s="60">
        <v>827.8</v>
      </c>
      <c r="R136" s="60">
        <v>235.1</v>
      </c>
      <c r="S136" s="60">
        <v>2.35</v>
      </c>
      <c r="T136" s="60">
        <v>18.600000000000001</v>
      </c>
      <c r="U136" s="60">
        <v>7.4</v>
      </c>
      <c r="V136" s="60">
        <v>16.100000000000001</v>
      </c>
      <c r="W136" s="60">
        <v>4.9000000000000004</v>
      </c>
      <c r="X136" s="60">
        <v>4313.1000000000004</v>
      </c>
      <c r="Y136" s="60">
        <v>6.1749999999999998</v>
      </c>
      <c r="Z136" s="60">
        <v>5</v>
      </c>
      <c r="AA136" s="60">
        <v>3.5</v>
      </c>
      <c r="AB136" s="60">
        <v>55</v>
      </c>
      <c r="AC136" s="60" t="s">
        <v>15498</v>
      </c>
    </row>
    <row r="137" spans="1:29" ht="43" thickBot="1">
      <c r="A137" s="63" t="s">
        <v>16341</v>
      </c>
      <c r="B137" s="60">
        <v>7.1</v>
      </c>
      <c r="C137" s="60">
        <v>8.6</v>
      </c>
      <c r="D137" s="60">
        <v>6.6749999999999998</v>
      </c>
      <c r="E137" s="60">
        <v>6.2</v>
      </c>
      <c r="F137" s="60">
        <v>36.700000000000003</v>
      </c>
      <c r="G137" s="60">
        <v>12.2</v>
      </c>
      <c r="H137" s="60">
        <v>10.9</v>
      </c>
      <c r="I137" s="60">
        <v>8.6999999999999993</v>
      </c>
      <c r="J137" s="60">
        <v>6.3</v>
      </c>
      <c r="K137" s="60">
        <v>4.95</v>
      </c>
      <c r="L137" s="60">
        <v>18.2</v>
      </c>
      <c r="M137" s="60">
        <v>7</v>
      </c>
      <c r="N137" s="60">
        <v>7.1</v>
      </c>
      <c r="O137" s="60">
        <v>7.5</v>
      </c>
      <c r="P137" s="60">
        <v>11.2</v>
      </c>
      <c r="Q137" s="60">
        <v>13.7</v>
      </c>
      <c r="R137" s="60">
        <v>21</v>
      </c>
      <c r="S137" s="60">
        <v>10.75</v>
      </c>
      <c r="T137" s="60">
        <v>22.4</v>
      </c>
      <c r="U137" s="60">
        <v>18.8</v>
      </c>
      <c r="V137" s="60">
        <v>9.6</v>
      </c>
      <c r="W137" s="60">
        <v>12.8</v>
      </c>
      <c r="X137" s="60">
        <v>11.8</v>
      </c>
      <c r="Y137" s="60">
        <v>5.25</v>
      </c>
      <c r="Z137" s="60">
        <v>19.774999999999999</v>
      </c>
      <c r="AA137" s="60">
        <v>13.2</v>
      </c>
      <c r="AB137" s="60">
        <v>10.5</v>
      </c>
      <c r="AC137" s="61" t="s">
        <v>15499</v>
      </c>
    </row>
    <row r="138" spans="1:29" ht="61" thickBot="1">
      <c r="A138" s="63" t="s">
        <v>14855</v>
      </c>
      <c r="B138" s="60">
        <v>126.7</v>
      </c>
      <c r="C138" s="60">
        <v>44.9</v>
      </c>
      <c r="D138" s="60">
        <v>17.05</v>
      </c>
      <c r="E138" s="60">
        <v>110.5</v>
      </c>
      <c r="F138" s="60">
        <v>84.4</v>
      </c>
      <c r="G138" s="60">
        <v>7.7</v>
      </c>
      <c r="H138" s="60">
        <v>65.3</v>
      </c>
      <c r="I138" s="60">
        <v>46.6</v>
      </c>
      <c r="J138" s="60">
        <v>28.8</v>
      </c>
      <c r="K138" s="60">
        <v>14.775</v>
      </c>
      <c r="L138" s="60">
        <v>9</v>
      </c>
      <c r="M138" s="60">
        <v>27.9</v>
      </c>
      <c r="N138" s="60">
        <v>15</v>
      </c>
      <c r="O138" s="60">
        <v>93.8</v>
      </c>
      <c r="P138" s="60">
        <v>9.6999999999999993</v>
      </c>
      <c r="Q138" s="60">
        <v>11.1</v>
      </c>
      <c r="R138" s="60">
        <v>15</v>
      </c>
      <c r="S138" s="60">
        <v>68.25</v>
      </c>
      <c r="T138" s="60">
        <v>67.3</v>
      </c>
      <c r="U138" s="60">
        <v>83.6</v>
      </c>
      <c r="V138" s="60">
        <v>37.6</v>
      </c>
      <c r="W138" s="60">
        <v>33.6</v>
      </c>
      <c r="X138" s="60">
        <v>15.9</v>
      </c>
      <c r="Y138" s="60">
        <v>16.425000000000001</v>
      </c>
      <c r="Z138" s="60">
        <v>13.75</v>
      </c>
      <c r="AA138" s="60">
        <v>190.35</v>
      </c>
      <c r="AB138" s="60">
        <v>20.8</v>
      </c>
      <c r="AC138" s="60" t="s">
        <v>15500</v>
      </c>
    </row>
    <row r="139" spans="1:29" ht="43" thickBot="1">
      <c r="A139" s="63" t="s">
        <v>16342</v>
      </c>
      <c r="B139" s="60">
        <v>1.2</v>
      </c>
      <c r="C139" s="60">
        <v>2</v>
      </c>
      <c r="D139" s="60">
        <v>0.42499999999999999</v>
      </c>
      <c r="E139" s="60">
        <v>1.2</v>
      </c>
      <c r="F139" s="60">
        <v>5.3</v>
      </c>
      <c r="G139" s="60">
        <v>3.2</v>
      </c>
      <c r="H139" s="60">
        <v>1</v>
      </c>
      <c r="I139" s="60">
        <v>1.3</v>
      </c>
      <c r="J139" s="60">
        <v>1</v>
      </c>
      <c r="K139" s="60">
        <v>1.7250000000000001</v>
      </c>
      <c r="L139" s="60">
        <v>3.5</v>
      </c>
      <c r="M139" s="60">
        <v>1.3</v>
      </c>
      <c r="N139" s="60">
        <v>0.8</v>
      </c>
      <c r="O139" s="60">
        <v>5</v>
      </c>
      <c r="P139" s="60">
        <v>4.2</v>
      </c>
      <c r="Q139" s="60">
        <v>3.7</v>
      </c>
      <c r="R139" s="60">
        <v>1.9</v>
      </c>
      <c r="S139" s="60">
        <v>1.2</v>
      </c>
      <c r="T139" s="60">
        <v>0.8</v>
      </c>
      <c r="U139" s="60">
        <v>2.9</v>
      </c>
      <c r="V139" s="60">
        <v>0.7</v>
      </c>
      <c r="W139" s="60">
        <v>2.4</v>
      </c>
      <c r="X139" s="60">
        <v>2.4</v>
      </c>
      <c r="Y139" s="60">
        <v>1.2250000000000001</v>
      </c>
      <c r="Z139" s="60">
        <v>2.5</v>
      </c>
      <c r="AA139" s="60">
        <v>1.375</v>
      </c>
      <c r="AB139" s="60">
        <v>0.8</v>
      </c>
      <c r="AC139" s="61" t="s">
        <v>15501</v>
      </c>
    </row>
    <row r="140" spans="1:29" ht="43" thickBot="1">
      <c r="A140" s="63" t="s">
        <v>16343</v>
      </c>
      <c r="B140" s="60">
        <v>1.6</v>
      </c>
      <c r="C140" s="60">
        <v>51.8</v>
      </c>
      <c r="D140" s="60">
        <v>11.225</v>
      </c>
      <c r="E140" s="60">
        <v>4.4000000000000004</v>
      </c>
      <c r="F140" s="60">
        <v>5</v>
      </c>
      <c r="G140" s="60">
        <v>8.1</v>
      </c>
      <c r="H140" s="60">
        <v>3.1</v>
      </c>
      <c r="I140" s="60">
        <v>2.9</v>
      </c>
      <c r="J140" s="60">
        <v>1.6</v>
      </c>
      <c r="K140" s="60">
        <v>3.9</v>
      </c>
      <c r="L140" s="60">
        <v>8.3000000000000007</v>
      </c>
      <c r="M140" s="60">
        <v>0.6</v>
      </c>
      <c r="N140" s="60">
        <v>1.1000000000000001</v>
      </c>
      <c r="O140" s="60">
        <v>6.4</v>
      </c>
      <c r="P140" s="60">
        <v>3.3</v>
      </c>
      <c r="Q140" s="60">
        <v>2.4</v>
      </c>
      <c r="R140" s="60">
        <v>76.2</v>
      </c>
      <c r="S140" s="60">
        <v>1.1000000000000001</v>
      </c>
      <c r="T140" s="60">
        <v>2.8</v>
      </c>
      <c r="U140" s="60">
        <v>4.5</v>
      </c>
      <c r="V140" s="60">
        <v>2.4</v>
      </c>
      <c r="W140" s="60">
        <v>3.1</v>
      </c>
      <c r="X140" s="60">
        <v>2.5</v>
      </c>
      <c r="Y140" s="60">
        <v>0.65</v>
      </c>
      <c r="Z140" s="60">
        <v>1.9</v>
      </c>
      <c r="AA140" s="60">
        <v>0.8</v>
      </c>
      <c r="AB140" s="60">
        <v>14.4</v>
      </c>
      <c r="AC140" s="61" t="s">
        <v>15502</v>
      </c>
    </row>
    <row r="141" spans="1:29" ht="51" thickBot="1">
      <c r="A141" s="63" t="s">
        <v>15257</v>
      </c>
      <c r="B141" s="60">
        <v>5.7</v>
      </c>
      <c r="C141" s="60">
        <v>0.9</v>
      </c>
      <c r="D141" s="60">
        <v>2</v>
      </c>
      <c r="E141" s="60">
        <v>2.4</v>
      </c>
      <c r="F141" s="60">
        <v>4.9000000000000004</v>
      </c>
      <c r="G141" s="60">
        <v>2.8</v>
      </c>
      <c r="H141" s="60">
        <v>1.2</v>
      </c>
      <c r="I141" s="60">
        <v>6.6</v>
      </c>
      <c r="J141" s="60">
        <v>2.5</v>
      </c>
      <c r="K141" s="60">
        <v>2.4750000000000001</v>
      </c>
      <c r="L141" s="60">
        <v>2.4</v>
      </c>
      <c r="M141" s="60">
        <v>2.4</v>
      </c>
      <c r="N141" s="60">
        <v>13.4</v>
      </c>
      <c r="O141" s="60">
        <v>4.9000000000000004</v>
      </c>
      <c r="P141" s="60">
        <v>3.3</v>
      </c>
      <c r="Q141" s="60">
        <v>1.4</v>
      </c>
      <c r="R141" s="60">
        <v>4.5999999999999996</v>
      </c>
      <c r="S141" s="60">
        <v>3.0750000000000002</v>
      </c>
      <c r="T141" s="60">
        <v>5.7</v>
      </c>
      <c r="U141" s="60">
        <v>1.8</v>
      </c>
      <c r="V141" s="60">
        <v>3.7</v>
      </c>
      <c r="W141" s="60">
        <v>2</v>
      </c>
      <c r="X141" s="60">
        <v>3.8</v>
      </c>
      <c r="Y141" s="60">
        <v>2.3250000000000002</v>
      </c>
      <c r="Z141" s="60">
        <v>4.0999999999999996</v>
      </c>
      <c r="AA141" s="60">
        <v>4.1749999999999998</v>
      </c>
      <c r="AB141" s="60">
        <v>2.8</v>
      </c>
      <c r="AC141" s="60" t="s">
        <v>15503</v>
      </c>
    </row>
    <row r="142" spans="1:29" ht="151" thickBot="1">
      <c r="A142" s="63" t="s">
        <v>14997</v>
      </c>
      <c r="B142" s="60">
        <v>17.2</v>
      </c>
      <c r="C142" s="60">
        <v>10.3</v>
      </c>
      <c r="D142" s="60">
        <v>9.125</v>
      </c>
      <c r="E142" s="60">
        <v>14</v>
      </c>
      <c r="F142" s="60">
        <v>16.600000000000001</v>
      </c>
      <c r="G142" s="60">
        <v>12.3</v>
      </c>
      <c r="H142" s="60">
        <v>13.2</v>
      </c>
      <c r="I142" s="60">
        <v>11</v>
      </c>
      <c r="J142" s="60">
        <v>8.9</v>
      </c>
      <c r="K142" s="60">
        <v>7.55</v>
      </c>
      <c r="L142" s="60">
        <v>18.899999999999999</v>
      </c>
      <c r="M142" s="60">
        <v>4.9000000000000004</v>
      </c>
      <c r="N142" s="60">
        <v>35.4</v>
      </c>
      <c r="O142" s="60">
        <v>47.5</v>
      </c>
      <c r="P142" s="60">
        <v>17.5</v>
      </c>
      <c r="Q142" s="60">
        <v>13.1</v>
      </c>
      <c r="R142" s="60">
        <v>21.7</v>
      </c>
      <c r="S142" s="60">
        <v>6.7750000000000004</v>
      </c>
      <c r="T142" s="60">
        <v>15.7</v>
      </c>
      <c r="U142" s="60">
        <v>15.5</v>
      </c>
      <c r="V142" s="60">
        <v>10.4</v>
      </c>
      <c r="W142" s="60">
        <v>9.1999999999999993</v>
      </c>
      <c r="X142" s="60">
        <v>31.1</v>
      </c>
      <c r="Y142" s="60">
        <v>4.25</v>
      </c>
      <c r="Z142" s="60">
        <v>12.6</v>
      </c>
      <c r="AA142" s="60">
        <v>9.25</v>
      </c>
      <c r="AB142" s="60">
        <v>10.5</v>
      </c>
      <c r="AC142" s="60" t="s">
        <v>15504</v>
      </c>
    </row>
    <row r="143" spans="1:29" ht="101" thickBot="1">
      <c r="A143" s="63" t="s">
        <v>14564</v>
      </c>
      <c r="B143" s="60">
        <v>1.2</v>
      </c>
      <c r="C143" s="60">
        <v>1.3</v>
      </c>
      <c r="D143" s="60">
        <v>0.52500000000000002</v>
      </c>
      <c r="E143" s="60">
        <v>1.4</v>
      </c>
      <c r="F143" s="60">
        <v>3</v>
      </c>
      <c r="G143" s="60">
        <v>2.8</v>
      </c>
      <c r="H143" s="60">
        <v>2.2000000000000002</v>
      </c>
      <c r="I143" s="60">
        <v>1.6</v>
      </c>
      <c r="J143" s="60">
        <v>0.9</v>
      </c>
      <c r="K143" s="60">
        <v>0.9</v>
      </c>
      <c r="L143" s="60">
        <v>1.1000000000000001</v>
      </c>
      <c r="M143" s="60">
        <v>0.9</v>
      </c>
      <c r="N143" s="60">
        <v>2.2999999999999998</v>
      </c>
      <c r="O143" s="60">
        <v>1.6</v>
      </c>
      <c r="P143" s="60">
        <v>4742.7</v>
      </c>
      <c r="Q143" s="60">
        <v>4846.8</v>
      </c>
      <c r="R143" s="60">
        <v>14.4</v>
      </c>
      <c r="S143" s="60">
        <v>0.52500000000000002</v>
      </c>
      <c r="T143" s="60">
        <v>1.1000000000000001</v>
      </c>
      <c r="U143" s="60">
        <v>0.9</v>
      </c>
      <c r="V143" s="60">
        <v>0.6</v>
      </c>
      <c r="W143" s="60">
        <v>0.7</v>
      </c>
      <c r="X143" s="60">
        <v>1.4</v>
      </c>
      <c r="Y143" s="60">
        <v>0.52500000000000002</v>
      </c>
      <c r="Z143" s="60">
        <v>0.875</v>
      </c>
      <c r="AA143" s="60">
        <v>0.72499999999999998</v>
      </c>
      <c r="AB143" s="60">
        <v>42.8</v>
      </c>
      <c r="AC143" s="60" t="s">
        <v>15505</v>
      </c>
    </row>
    <row r="144" spans="1:29" ht="51" thickBot="1">
      <c r="A144" s="63" t="s">
        <v>15051</v>
      </c>
      <c r="B144" s="60">
        <v>7.9</v>
      </c>
      <c r="C144" s="60">
        <v>105.4</v>
      </c>
      <c r="D144" s="60">
        <v>45.05</v>
      </c>
      <c r="E144" s="60">
        <v>18.5</v>
      </c>
      <c r="F144" s="60">
        <v>3.3</v>
      </c>
      <c r="G144" s="60">
        <v>2.9</v>
      </c>
      <c r="H144" s="60">
        <v>4.5999999999999996</v>
      </c>
      <c r="I144" s="60">
        <v>2.5</v>
      </c>
      <c r="J144" s="60">
        <v>14</v>
      </c>
      <c r="K144" s="60">
        <v>106.7</v>
      </c>
      <c r="L144" s="60">
        <v>260.89999999999998</v>
      </c>
      <c r="M144" s="60">
        <v>0.8</v>
      </c>
      <c r="N144" s="60">
        <v>3.5</v>
      </c>
      <c r="O144" s="60">
        <v>6.6</v>
      </c>
      <c r="P144" s="60">
        <v>168.1</v>
      </c>
      <c r="Q144" s="60">
        <v>147.69999999999999</v>
      </c>
      <c r="R144" s="60">
        <v>125.5</v>
      </c>
      <c r="S144" s="60">
        <v>1.7749999999999999</v>
      </c>
      <c r="T144" s="60">
        <v>8.5</v>
      </c>
      <c r="U144" s="60">
        <v>2.5</v>
      </c>
      <c r="V144" s="60">
        <v>0.9</v>
      </c>
      <c r="W144" s="60">
        <v>10.4</v>
      </c>
      <c r="X144" s="60">
        <v>190.1</v>
      </c>
      <c r="Y144" s="60">
        <v>1.7749999999999999</v>
      </c>
      <c r="Z144" s="60">
        <v>3.75</v>
      </c>
      <c r="AA144" s="60">
        <v>0.875</v>
      </c>
      <c r="AB144" s="60">
        <v>30.6</v>
      </c>
      <c r="AC144" s="60" t="s">
        <v>15506</v>
      </c>
    </row>
    <row r="145" spans="1:29" ht="141" thickBot="1">
      <c r="A145" s="63" t="s">
        <v>15148</v>
      </c>
      <c r="B145" s="60">
        <v>444.3</v>
      </c>
      <c r="C145" s="60">
        <v>132.4</v>
      </c>
      <c r="D145" s="60">
        <v>85.05</v>
      </c>
      <c r="E145" s="60">
        <v>458.8</v>
      </c>
      <c r="F145" s="60">
        <v>250.8</v>
      </c>
      <c r="G145" s="60">
        <v>48.4</v>
      </c>
      <c r="H145" s="60">
        <v>60.4</v>
      </c>
      <c r="I145" s="60">
        <v>350.1</v>
      </c>
      <c r="J145" s="60">
        <v>33.4</v>
      </c>
      <c r="K145" s="60">
        <v>37.924999999999997</v>
      </c>
      <c r="L145" s="60">
        <v>46.9</v>
      </c>
      <c r="M145" s="60">
        <v>246.7</v>
      </c>
      <c r="N145" s="60">
        <v>56.4</v>
      </c>
      <c r="O145" s="60">
        <v>14.7</v>
      </c>
      <c r="P145" s="60">
        <v>45.2</v>
      </c>
      <c r="Q145" s="60">
        <v>51.3</v>
      </c>
      <c r="R145" s="60">
        <v>40.700000000000003</v>
      </c>
      <c r="S145" s="60">
        <v>211.45</v>
      </c>
      <c r="T145" s="60">
        <v>55.8</v>
      </c>
      <c r="U145" s="60">
        <v>189.1</v>
      </c>
      <c r="V145" s="60">
        <v>64.7</v>
      </c>
      <c r="W145" s="60">
        <v>61.7</v>
      </c>
      <c r="X145" s="60">
        <v>24.1</v>
      </c>
      <c r="Y145" s="60">
        <v>22.75</v>
      </c>
      <c r="Z145" s="60">
        <v>27.675000000000001</v>
      </c>
      <c r="AA145" s="60">
        <v>86.224999999999994</v>
      </c>
      <c r="AB145" s="60">
        <v>144.5</v>
      </c>
      <c r="AC145" s="60" t="s">
        <v>15507</v>
      </c>
    </row>
    <row r="146" spans="1:29" ht="43" thickBot="1">
      <c r="A146" s="63" t="s">
        <v>16344</v>
      </c>
      <c r="B146" s="60">
        <v>2.8</v>
      </c>
      <c r="C146" s="60">
        <v>8.6999999999999993</v>
      </c>
      <c r="D146" s="60">
        <v>25.4</v>
      </c>
      <c r="E146" s="60">
        <v>4.5999999999999996</v>
      </c>
      <c r="F146" s="60">
        <v>13.3</v>
      </c>
      <c r="G146" s="60">
        <v>8.6</v>
      </c>
      <c r="H146" s="60">
        <v>1.8</v>
      </c>
      <c r="I146" s="60">
        <v>5.7</v>
      </c>
      <c r="J146" s="60">
        <v>6</v>
      </c>
      <c r="K146" s="60">
        <v>3.5249999999999999</v>
      </c>
      <c r="L146" s="60">
        <v>11.2</v>
      </c>
      <c r="M146" s="60">
        <v>2.2000000000000002</v>
      </c>
      <c r="N146" s="60">
        <v>8.4</v>
      </c>
      <c r="O146" s="60">
        <v>3.4</v>
      </c>
      <c r="P146" s="60">
        <v>3.7</v>
      </c>
      <c r="Q146" s="60">
        <v>1.8</v>
      </c>
      <c r="R146" s="60">
        <v>13.6</v>
      </c>
      <c r="S146" s="60">
        <v>2.6749999999999998</v>
      </c>
      <c r="T146" s="60">
        <v>10.7</v>
      </c>
      <c r="U146" s="60">
        <v>3.5</v>
      </c>
      <c r="V146" s="60">
        <v>3.4</v>
      </c>
      <c r="W146" s="60">
        <v>2.5</v>
      </c>
      <c r="X146" s="60">
        <v>8.4</v>
      </c>
      <c r="Y146" s="60">
        <v>2429.1</v>
      </c>
      <c r="Z146" s="60">
        <v>23.8</v>
      </c>
      <c r="AA146" s="60">
        <v>6.0750000000000002</v>
      </c>
      <c r="AB146" s="60">
        <v>22.5</v>
      </c>
      <c r="AC146" s="61" t="s">
        <v>15508</v>
      </c>
    </row>
    <row r="147" spans="1:29" ht="141" thickBot="1">
      <c r="A147" s="63" t="s">
        <v>16345</v>
      </c>
      <c r="B147" s="60">
        <v>2.1</v>
      </c>
      <c r="C147" s="60">
        <v>1.9</v>
      </c>
      <c r="D147" s="60">
        <v>2.4249999999999998</v>
      </c>
      <c r="E147" s="60">
        <v>1.9</v>
      </c>
      <c r="F147" s="60">
        <v>8.6999999999999993</v>
      </c>
      <c r="G147" s="60">
        <v>1.1000000000000001</v>
      </c>
      <c r="H147" s="60">
        <v>113.5</v>
      </c>
      <c r="I147" s="60">
        <v>3.9</v>
      </c>
      <c r="J147" s="60">
        <v>27</v>
      </c>
      <c r="K147" s="60">
        <v>1.75</v>
      </c>
      <c r="L147" s="60">
        <v>2.8</v>
      </c>
      <c r="M147" s="60">
        <v>2.1</v>
      </c>
      <c r="N147" s="60">
        <v>4.0999999999999996</v>
      </c>
      <c r="O147" s="60">
        <v>55.2</v>
      </c>
      <c r="P147" s="60">
        <v>2.2000000000000002</v>
      </c>
      <c r="Q147" s="60">
        <v>4</v>
      </c>
      <c r="R147" s="60">
        <v>2.7</v>
      </c>
      <c r="S147" s="60">
        <v>3.375</v>
      </c>
      <c r="T147" s="60">
        <v>3.4</v>
      </c>
      <c r="U147" s="60">
        <v>229.6</v>
      </c>
      <c r="V147" s="60">
        <v>6</v>
      </c>
      <c r="W147" s="60">
        <v>62.1</v>
      </c>
      <c r="X147" s="60">
        <v>4.0999999999999996</v>
      </c>
      <c r="Y147" s="60">
        <v>3.95</v>
      </c>
      <c r="Z147" s="60">
        <v>22.774999999999999</v>
      </c>
      <c r="AA147" s="60">
        <v>9.2750000000000004</v>
      </c>
      <c r="AB147" s="60">
        <v>17.899999999999999</v>
      </c>
      <c r="AC147" s="60" t="s">
        <v>15509</v>
      </c>
    </row>
    <row r="148" spans="1:29" ht="61" thickBot="1">
      <c r="A148" s="63" t="s">
        <v>15298</v>
      </c>
      <c r="B148" s="60">
        <v>61.7</v>
      </c>
      <c r="C148" s="60">
        <v>227</v>
      </c>
      <c r="D148" s="60">
        <v>235.17500000000001</v>
      </c>
      <c r="E148" s="60">
        <v>106.2</v>
      </c>
      <c r="F148" s="60">
        <v>149.4</v>
      </c>
      <c r="G148" s="60">
        <v>408.2</v>
      </c>
      <c r="H148" s="60">
        <v>490.6</v>
      </c>
      <c r="I148" s="60">
        <v>326.60000000000002</v>
      </c>
      <c r="J148" s="60">
        <v>362.3</v>
      </c>
      <c r="K148" s="60">
        <v>1739.575</v>
      </c>
      <c r="L148" s="60">
        <v>1825.3</v>
      </c>
      <c r="M148" s="60">
        <v>461</v>
      </c>
      <c r="N148" s="60">
        <v>53.1</v>
      </c>
      <c r="O148" s="60">
        <v>66.900000000000006</v>
      </c>
      <c r="P148" s="60">
        <v>1088.5999999999999</v>
      </c>
      <c r="Q148" s="60">
        <v>807.6</v>
      </c>
      <c r="R148" s="60">
        <v>1438.4</v>
      </c>
      <c r="S148" s="60">
        <v>82.724999999999994</v>
      </c>
      <c r="T148" s="60">
        <v>52.7</v>
      </c>
      <c r="U148" s="60">
        <v>312.5</v>
      </c>
      <c r="V148" s="60">
        <v>41.6</v>
      </c>
      <c r="W148" s="60">
        <v>254.9</v>
      </c>
      <c r="X148" s="60">
        <v>1128.9000000000001</v>
      </c>
      <c r="Y148" s="60">
        <v>833.02499999999998</v>
      </c>
      <c r="Z148" s="60">
        <v>397.67500000000001</v>
      </c>
      <c r="AA148" s="60">
        <v>134.05000000000001</v>
      </c>
      <c r="AB148" s="60">
        <v>361.8</v>
      </c>
      <c r="AC148" s="60" t="s">
        <v>15510</v>
      </c>
    </row>
    <row r="149" spans="1:29" ht="51" thickBot="1">
      <c r="A149" s="63" t="s">
        <v>14827</v>
      </c>
      <c r="B149" s="60">
        <v>4.9000000000000004</v>
      </c>
      <c r="C149" s="60">
        <v>7</v>
      </c>
      <c r="D149" s="60">
        <v>5.9749999999999996</v>
      </c>
      <c r="E149" s="60">
        <v>8.6999999999999993</v>
      </c>
      <c r="F149" s="60">
        <v>10.4</v>
      </c>
      <c r="G149" s="60">
        <v>5.0999999999999996</v>
      </c>
      <c r="H149" s="60">
        <v>12.2</v>
      </c>
      <c r="I149" s="60">
        <v>6.6</v>
      </c>
      <c r="J149" s="60">
        <v>6.7</v>
      </c>
      <c r="K149" s="60">
        <v>3.4249999999999998</v>
      </c>
      <c r="L149" s="60">
        <v>7.3</v>
      </c>
      <c r="M149" s="60">
        <v>4.4000000000000004</v>
      </c>
      <c r="N149" s="60">
        <v>6.2</v>
      </c>
      <c r="O149" s="60">
        <v>7</v>
      </c>
      <c r="P149" s="60">
        <v>47.8</v>
      </c>
      <c r="Q149" s="60">
        <v>45.4</v>
      </c>
      <c r="R149" s="60">
        <v>7.4</v>
      </c>
      <c r="S149" s="60">
        <v>4.7249999999999996</v>
      </c>
      <c r="T149" s="60">
        <v>5255</v>
      </c>
      <c r="U149" s="60">
        <v>14.8</v>
      </c>
      <c r="V149" s="60">
        <v>15</v>
      </c>
      <c r="W149" s="60">
        <v>3.5</v>
      </c>
      <c r="X149" s="60">
        <v>5.8</v>
      </c>
      <c r="Y149" s="60">
        <v>11.6</v>
      </c>
      <c r="Z149" s="60">
        <v>7.2249999999999996</v>
      </c>
      <c r="AA149" s="60">
        <v>8.35</v>
      </c>
      <c r="AB149" s="60">
        <v>5.8</v>
      </c>
      <c r="AC149" s="60" t="s">
        <v>15511</v>
      </c>
    </row>
    <row r="150" spans="1:29" ht="51" thickBot="1">
      <c r="A150" s="63" t="s">
        <v>15050</v>
      </c>
      <c r="B150" s="60">
        <v>101.9</v>
      </c>
      <c r="C150" s="60">
        <v>646.79999999999995</v>
      </c>
      <c r="D150" s="60">
        <v>523.70000000000005</v>
      </c>
      <c r="E150" s="60">
        <v>663</v>
      </c>
      <c r="F150" s="60">
        <v>12.2</v>
      </c>
      <c r="G150" s="60">
        <v>26.8</v>
      </c>
      <c r="H150" s="60">
        <v>1.3</v>
      </c>
      <c r="I150" s="60">
        <v>8.4</v>
      </c>
      <c r="J150" s="60">
        <v>75.099999999999994</v>
      </c>
      <c r="K150" s="60">
        <v>641.52499999999998</v>
      </c>
      <c r="L150" s="60">
        <v>1135.2</v>
      </c>
      <c r="M150" s="60">
        <v>0.7</v>
      </c>
      <c r="N150" s="60">
        <v>2</v>
      </c>
      <c r="O150" s="60">
        <v>60.2</v>
      </c>
      <c r="P150" s="60">
        <v>1221.5</v>
      </c>
      <c r="Q150" s="60">
        <v>898</v>
      </c>
      <c r="R150" s="60">
        <v>773.2</v>
      </c>
      <c r="S150" s="60">
        <v>60.174999999999997</v>
      </c>
      <c r="T150" s="60">
        <v>3.6</v>
      </c>
      <c r="U150" s="60">
        <v>3.2</v>
      </c>
      <c r="V150" s="60">
        <v>0.9</v>
      </c>
      <c r="W150" s="60">
        <v>16.399999999999999</v>
      </c>
      <c r="X150" s="60">
        <v>193.5</v>
      </c>
      <c r="Y150" s="60">
        <v>18.2</v>
      </c>
      <c r="Z150" s="60">
        <v>43.674999999999997</v>
      </c>
      <c r="AA150" s="60">
        <v>0.9</v>
      </c>
      <c r="AB150" s="60">
        <v>125.1</v>
      </c>
      <c r="AC150" s="60" t="s">
        <v>15512</v>
      </c>
    </row>
    <row r="151" spans="1:29" ht="141" thickBot="1">
      <c r="A151" s="63" t="s">
        <v>16346</v>
      </c>
      <c r="B151" s="60">
        <v>36.1</v>
      </c>
      <c r="C151" s="60">
        <v>25.8</v>
      </c>
      <c r="D151" s="60">
        <v>25.9</v>
      </c>
      <c r="E151" s="60">
        <v>44.7</v>
      </c>
      <c r="F151" s="60">
        <v>107.3</v>
      </c>
      <c r="G151" s="60">
        <v>82.2</v>
      </c>
      <c r="H151" s="60">
        <v>48.4</v>
      </c>
      <c r="I151" s="60">
        <v>108.7</v>
      </c>
      <c r="J151" s="60">
        <v>65.7</v>
      </c>
      <c r="K151" s="60">
        <v>33.424999999999997</v>
      </c>
      <c r="L151" s="60">
        <v>45</v>
      </c>
      <c r="M151" s="60">
        <v>104.8</v>
      </c>
      <c r="N151" s="60">
        <v>15.2</v>
      </c>
      <c r="O151" s="60">
        <v>36.6</v>
      </c>
      <c r="P151" s="60">
        <v>45</v>
      </c>
      <c r="Q151" s="60">
        <v>53.8</v>
      </c>
      <c r="R151" s="60">
        <v>30.6</v>
      </c>
      <c r="S151" s="60">
        <v>66.099999999999994</v>
      </c>
      <c r="T151" s="60">
        <v>101.6</v>
      </c>
      <c r="U151" s="60">
        <v>59.1</v>
      </c>
      <c r="V151" s="60">
        <v>99.2</v>
      </c>
      <c r="W151" s="60">
        <v>101.8</v>
      </c>
      <c r="X151" s="60">
        <v>32.299999999999997</v>
      </c>
      <c r="Y151" s="60">
        <v>42.575000000000003</v>
      </c>
      <c r="Z151" s="60">
        <v>44.924999999999997</v>
      </c>
      <c r="AA151" s="60">
        <v>55.75</v>
      </c>
      <c r="AB151" s="60">
        <v>51.1</v>
      </c>
      <c r="AC151" s="60" t="s">
        <v>15513</v>
      </c>
    </row>
    <row r="152" spans="1:29" ht="151" thickBot="1">
      <c r="A152" s="63" t="s">
        <v>15079</v>
      </c>
      <c r="B152" s="60">
        <v>4.9000000000000004</v>
      </c>
      <c r="C152" s="60">
        <v>6.9</v>
      </c>
      <c r="D152" s="60">
        <v>6.9749999999999996</v>
      </c>
      <c r="E152" s="60">
        <v>5.7</v>
      </c>
      <c r="F152" s="60">
        <v>10.3</v>
      </c>
      <c r="G152" s="60">
        <v>7.4</v>
      </c>
      <c r="H152" s="60">
        <v>4</v>
      </c>
      <c r="I152" s="60">
        <v>7.6</v>
      </c>
      <c r="J152" s="60">
        <v>5.2</v>
      </c>
      <c r="K152" s="60">
        <v>3.7</v>
      </c>
      <c r="L152" s="60">
        <v>7.1</v>
      </c>
      <c r="M152" s="60">
        <v>4.3</v>
      </c>
      <c r="N152" s="60">
        <v>5</v>
      </c>
      <c r="O152" s="60">
        <v>2378.6</v>
      </c>
      <c r="P152" s="60">
        <v>4.9000000000000004</v>
      </c>
      <c r="Q152" s="60">
        <v>5.4</v>
      </c>
      <c r="R152" s="60">
        <v>11.3</v>
      </c>
      <c r="S152" s="60">
        <v>4.1500000000000004</v>
      </c>
      <c r="T152" s="60">
        <v>5.9</v>
      </c>
      <c r="U152" s="60">
        <v>6</v>
      </c>
      <c r="V152" s="60">
        <v>6.9</v>
      </c>
      <c r="W152" s="60">
        <v>5.2</v>
      </c>
      <c r="X152" s="60">
        <v>10.1</v>
      </c>
      <c r="Y152" s="60">
        <v>3.45</v>
      </c>
      <c r="Z152" s="60">
        <v>4.1749999999999998</v>
      </c>
      <c r="AA152" s="60">
        <v>2.375</v>
      </c>
      <c r="AB152" s="60">
        <v>31.8</v>
      </c>
      <c r="AC152" s="60" t="s">
        <v>15514</v>
      </c>
    </row>
    <row r="153" spans="1:29" ht="43" thickBot="1">
      <c r="A153" s="63" t="s">
        <v>16347</v>
      </c>
      <c r="B153" s="60">
        <v>29.7</v>
      </c>
      <c r="C153" s="60">
        <v>17.600000000000001</v>
      </c>
      <c r="D153" s="60">
        <v>10.85</v>
      </c>
      <c r="E153" s="60">
        <v>24.1</v>
      </c>
      <c r="F153" s="60">
        <v>15.4</v>
      </c>
      <c r="G153" s="60">
        <v>22.6</v>
      </c>
      <c r="H153" s="60">
        <v>7.6</v>
      </c>
      <c r="I153" s="60">
        <v>14.4</v>
      </c>
      <c r="J153" s="60">
        <v>11.3</v>
      </c>
      <c r="K153" s="60">
        <v>7.2750000000000004</v>
      </c>
      <c r="L153" s="60">
        <v>11.8</v>
      </c>
      <c r="M153" s="60">
        <v>147.4</v>
      </c>
      <c r="N153" s="60">
        <v>15.8</v>
      </c>
      <c r="O153" s="60">
        <v>15.1</v>
      </c>
      <c r="P153" s="60">
        <v>12.6</v>
      </c>
      <c r="Q153" s="60">
        <v>12.1</v>
      </c>
      <c r="R153" s="60">
        <v>13.3</v>
      </c>
      <c r="S153" s="60">
        <v>25.25</v>
      </c>
      <c r="T153" s="60">
        <v>15.3</v>
      </c>
      <c r="U153" s="60">
        <v>8.5</v>
      </c>
      <c r="V153" s="60">
        <v>11.6</v>
      </c>
      <c r="W153" s="60">
        <v>10.6</v>
      </c>
      <c r="X153" s="60">
        <v>14.3</v>
      </c>
      <c r="Y153" s="60">
        <v>16.399999999999999</v>
      </c>
      <c r="Z153" s="60">
        <v>11.6</v>
      </c>
      <c r="AA153" s="60">
        <v>23.65</v>
      </c>
      <c r="AB153" s="60">
        <v>54.5</v>
      </c>
      <c r="AC153" s="61" t="s">
        <v>15515</v>
      </c>
    </row>
    <row r="154" spans="1:29" ht="101" thickBot="1">
      <c r="A154" s="63" t="s">
        <v>14992</v>
      </c>
      <c r="B154" s="60">
        <v>5.4</v>
      </c>
      <c r="C154" s="60">
        <v>4</v>
      </c>
      <c r="D154" s="60">
        <v>4.9000000000000004</v>
      </c>
      <c r="E154" s="60">
        <v>4.9000000000000004</v>
      </c>
      <c r="F154" s="60">
        <v>21.4</v>
      </c>
      <c r="G154" s="60">
        <v>6.4</v>
      </c>
      <c r="H154" s="60">
        <v>2498.1999999999998</v>
      </c>
      <c r="I154" s="60">
        <v>5.2</v>
      </c>
      <c r="J154" s="60">
        <v>7.2</v>
      </c>
      <c r="K154" s="60">
        <v>2.4750000000000001</v>
      </c>
      <c r="L154" s="60">
        <v>8.6</v>
      </c>
      <c r="M154" s="60">
        <v>1.2</v>
      </c>
      <c r="N154" s="60">
        <v>9.1</v>
      </c>
      <c r="O154" s="60">
        <v>7.3</v>
      </c>
      <c r="P154" s="60">
        <v>19.8</v>
      </c>
      <c r="Q154" s="60">
        <v>18.399999999999999</v>
      </c>
      <c r="R154" s="60">
        <v>5.4</v>
      </c>
      <c r="S154" s="60">
        <v>3.4249999999999998</v>
      </c>
      <c r="T154" s="60">
        <v>8.8000000000000007</v>
      </c>
      <c r="U154" s="60">
        <v>29.9</v>
      </c>
      <c r="V154" s="60">
        <v>2</v>
      </c>
      <c r="W154" s="60">
        <v>6.8</v>
      </c>
      <c r="X154" s="60">
        <v>16.2</v>
      </c>
      <c r="Y154" s="60">
        <v>3.2749999999999999</v>
      </c>
      <c r="Z154" s="60">
        <v>5.2</v>
      </c>
      <c r="AA154" s="60">
        <v>4.5250000000000004</v>
      </c>
      <c r="AB154" s="60">
        <v>162.5</v>
      </c>
      <c r="AC154" s="60" t="s">
        <v>15516</v>
      </c>
    </row>
    <row r="155" spans="1:29" ht="43" thickBot="1">
      <c r="A155" s="63" t="s">
        <v>16348</v>
      </c>
      <c r="B155" s="60">
        <v>7.2</v>
      </c>
      <c r="C155" s="60">
        <v>6.4</v>
      </c>
      <c r="D155" s="60">
        <v>2.4500000000000002</v>
      </c>
      <c r="E155" s="60">
        <v>4</v>
      </c>
      <c r="F155" s="60">
        <v>27.5</v>
      </c>
      <c r="G155" s="60">
        <v>6.8</v>
      </c>
      <c r="H155" s="60">
        <v>8.8000000000000007</v>
      </c>
      <c r="I155" s="60">
        <v>4.4000000000000004</v>
      </c>
      <c r="J155" s="60">
        <v>3.8</v>
      </c>
      <c r="K155" s="60">
        <v>5</v>
      </c>
      <c r="L155" s="60">
        <v>12.6</v>
      </c>
      <c r="M155" s="60">
        <v>5.2</v>
      </c>
      <c r="N155" s="60">
        <v>1156.8</v>
      </c>
      <c r="O155" s="60">
        <v>5.4</v>
      </c>
      <c r="P155" s="60">
        <v>2.8</v>
      </c>
      <c r="Q155" s="60">
        <v>6.1</v>
      </c>
      <c r="R155" s="60">
        <v>7.6</v>
      </c>
      <c r="S155" s="60">
        <v>5.9</v>
      </c>
      <c r="T155" s="60">
        <v>1.9</v>
      </c>
      <c r="U155" s="60">
        <v>7.4</v>
      </c>
      <c r="V155" s="60">
        <v>6</v>
      </c>
      <c r="W155" s="60">
        <v>5.4</v>
      </c>
      <c r="X155" s="60">
        <v>83.3</v>
      </c>
      <c r="Y155" s="60">
        <v>6.1749999999999998</v>
      </c>
      <c r="Z155" s="60">
        <v>4.625</v>
      </c>
      <c r="AA155" s="60">
        <v>2.25</v>
      </c>
      <c r="AB155" s="60">
        <v>89.6</v>
      </c>
      <c r="AC155" s="61" t="s">
        <v>15517</v>
      </c>
    </row>
    <row r="156" spans="1:29" ht="141" thickBot="1">
      <c r="A156" s="63" t="s">
        <v>15180</v>
      </c>
      <c r="B156" s="60">
        <v>0.6</v>
      </c>
      <c r="C156" s="60">
        <v>7.6</v>
      </c>
      <c r="D156" s="60">
        <v>4.1749999999999998</v>
      </c>
      <c r="E156" s="60">
        <v>0.9</v>
      </c>
      <c r="F156" s="60">
        <v>8.3000000000000007</v>
      </c>
      <c r="G156" s="60">
        <v>9.3000000000000007</v>
      </c>
      <c r="H156" s="60">
        <v>2023.8</v>
      </c>
      <c r="I156" s="60">
        <v>877.7</v>
      </c>
      <c r="J156" s="60">
        <v>453.7</v>
      </c>
      <c r="K156" s="60">
        <v>3.7749999999999999</v>
      </c>
      <c r="L156" s="60">
        <v>6.3</v>
      </c>
      <c r="M156" s="60">
        <v>2</v>
      </c>
      <c r="N156" s="60">
        <v>26</v>
      </c>
      <c r="O156" s="60">
        <v>4.7</v>
      </c>
      <c r="P156" s="60">
        <v>3.5</v>
      </c>
      <c r="Q156" s="60">
        <v>3</v>
      </c>
      <c r="R156" s="60">
        <v>9.5</v>
      </c>
      <c r="S156" s="60">
        <v>3.15</v>
      </c>
      <c r="T156" s="60">
        <v>10.8</v>
      </c>
      <c r="U156" s="60">
        <v>2009.3</v>
      </c>
      <c r="V156" s="60">
        <v>750.5</v>
      </c>
      <c r="W156" s="60">
        <v>455.6</v>
      </c>
      <c r="X156" s="60">
        <v>445.1</v>
      </c>
      <c r="Y156" s="60">
        <v>4.5750000000000002</v>
      </c>
      <c r="Z156" s="60">
        <v>4.1749999999999998</v>
      </c>
      <c r="AA156" s="60">
        <v>1.7749999999999999</v>
      </c>
      <c r="AB156" s="60">
        <v>167</v>
      </c>
      <c r="AC156" s="60" t="s">
        <v>15518</v>
      </c>
    </row>
    <row r="157" spans="1:29" ht="101" thickBot="1">
      <c r="A157" s="63" t="s">
        <v>14557</v>
      </c>
      <c r="B157" s="60">
        <v>1.9</v>
      </c>
      <c r="C157" s="60">
        <v>2.2999999999999998</v>
      </c>
      <c r="D157" s="60">
        <v>1.3</v>
      </c>
      <c r="E157" s="60">
        <v>2.9</v>
      </c>
      <c r="F157" s="60">
        <v>1.3</v>
      </c>
      <c r="G157" s="60">
        <v>1.2</v>
      </c>
      <c r="H157" s="60">
        <v>1.1000000000000001</v>
      </c>
      <c r="I157" s="60">
        <v>1.4</v>
      </c>
      <c r="J157" s="60">
        <v>1.4</v>
      </c>
      <c r="K157" s="60">
        <v>2.65</v>
      </c>
      <c r="L157" s="60">
        <v>2.7</v>
      </c>
      <c r="M157" s="60">
        <v>1.6</v>
      </c>
      <c r="N157" s="60">
        <v>25.6</v>
      </c>
      <c r="O157" s="60">
        <v>8455.7000000000007</v>
      </c>
      <c r="P157" s="60">
        <v>2.9</v>
      </c>
      <c r="Q157" s="60">
        <v>3.3</v>
      </c>
      <c r="R157" s="60">
        <v>19.2</v>
      </c>
      <c r="S157" s="60">
        <v>2.125</v>
      </c>
      <c r="T157" s="60">
        <v>1.3</v>
      </c>
      <c r="U157" s="60">
        <v>2.2000000000000002</v>
      </c>
      <c r="V157" s="60">
        <v>1</v>
      </c>
      <c r="W157" s="60">
        <v>0.8</v>
      </c>
      <c r="X157" s="60">
        <v>1.5</v>
      </c>
      <c r="Y157" s="60">
        <v>3.1</v>
      </c>
      <c r="Z157" s="60">
        <v>2.875</v>
      </c>
      <c r="AA157" s="60">
        <v>1.4</v>
      </c>
      <c r="AB157" s="60">
        <v>263.8</v>
      </c>
      <c r="AC157" s="60" t="s">
        <v>15519</v>
      </c>
    </row>
    <row r="158" spans="1:29" ht="51" thickBot="1">
      <c r="A158" s="63" t="s">
        <v>14969</v>
      </c>
      <c r="B158" s="60">
        <v>1</v>
      </c>
      <c r="C158" s="60">
        <v>2.7</v>
      </c>
      <c r="D158" s="60">
        <v>1.7250000000000001</v>
      </c>
      <c r="E158" s="60">
        <v>1.4</v>
      </c>
      <c r="F158" s="60">
        <v>2.2000000000000002</v>
      </c>
      <c r="G158" s="60">
        <v>3.3</v>
      </c>
      <c r="H158" s="60">
        <v>2.7</v>
      </c>
      <c r="I158" s="60">
        <v>4.0999999999999996</v>
      </c>
      <c r="J158" s="60">
        <v>1.5</v>
      </c>
      <c r="K158" s="60">
        <v>2.0499999999999998</v>
      </c>
      <c r="L158" s="60">
        <v>7.5</v>
      </c>
      <c r="M158" s="60">
        <v>1.4</v>
      </c>
      <c r="N158" s="60">
        <v>5.5</v>
      </c>
      <c r="O158" s="60">
        <v>3.3</v>
      </c>
      <c r="P158" s="60">
        <v>9.1999999999999993</v>
      </c>
      <c r="Q158" s="60">
        <v>5.2</v>
      </c>
      <c r="R158" s="60">
        <v>3.9</v>
      </c>
      <c r="S158" s="60">
        <v>0.8</v>
      </c>
      <c r="T158" s="60">
        <v>9.1999999999999993</v>
      </c>
      <c r="U158" s="60">
        <v>1.9</v>
      </c>
      <c r="V158" s="60">
        <v>5</v>
      </c>
      <c r="W158" s="60">
        <v>4.5</v>
      </c>
      <c r="X158" s="60">
        <v>7.6</v>
      </c>
      <c r="Y158" s="60">
        <v>2.6</v>
      </c>
      <c r="Z158" s="60">
        <v>5.7249999999999996</v>
      </c>
      <c r="AA158" s="60">
        <v>3.9</v>
      </c>
      <c r="AB158" s="60">
        <v>7.4</v>
      </c>
      <c r="AC158" s="60" t="s">
        <v>15520</v>
      </c>
    </row>
    <row r="159" spans="1:29" ht="43" thickBot="1">
      <c r="A159" s="63" t="s">
        <v>16349</v>
      </c>
      <c r="B159" s="60">
        <v>0.9</v>
      </c>
      <c r="C159" s="60">
        <v>0.5</v>
      </c>
      <c r="D159" s="60">
        <v>0.32500000000000001</v>
      </c>
      <c r="E159" s="60">
        <v>0.9</v>
      </c>
      <c r="F159" s="60">
        <v>1.8</v>
      </c>
      <c r="G159" s="60">
        <v>1</v>
      </c>
      <c r="H159" s="60">
        <v>1</v>
      </c>
      <c r="I159" s="60">
        <v>2.2999999999999998</v>
      </c>
      <c r="J159" s="60">
        <v>1.3</v>
      </c>
      <c r="K159" s="60">
        <v>0.8</v>
      </c>
      <c r="L159" s="60">
        <v>2.6</v>
      </c>
      <c r="M159" s="60">
        <v>1.2</v>
      </c>
      <c r="N159" s="60">
        <v>439.4</v>
      </c>
      <c r="O159" s="60">
        <v>1.7</v>
      </c>
      <c r="P159" s="60">
        <v>0.7</v>
      </c>
      <c r="Q159" s="60">
        <v>0.9</v>
      </c>
      <c r="R159" s="60">
        <v>1.6</v>
      </c>
      <c r="S159" s="60">
        <v>0.65</v>
      </c>
      <c r="T159" s="60">
        <v>2.1</v>
      </c>
      <c r="U159" s="60">
        <v>1.7</v>
      </c>
      <c r="V159" s="60">
        <v>0.9</v>
      </c>
      <c r="W159" s="60">
        <v>0.4</v>
      </c>
      <c r="X159" s="60">
        <v>46.6</v>
      </c>
      <c r="Y159" s="60">
        <v>3.125</v>
      </c>
      <c r="Z159" s="60">
        <v>0.6</v>
      </c>
      <c r="AA159" s="60">
        <v>0.72499999999999998</v>
      </c>
      <c r="AB159" s="60">
        <v>17.7</v>
      </c>
      <c r="AC159" s="61" t="s">
        <v>15521</v>
      </c>
    </row>
    <row r="160" spans="1:29" ht="51" thickBot="1">
      <c r="A160" s="63" t="s">
        <v>14904</v>
      </c>
      <c r="B160" s="60">
        <v>1.6</v>
      </c>
      <c r="C160" s="60">
        <v>61.4</v>
      </c>
      <c r="D160" s="60">
        <v>23.324999999999999</v>
      </c>
      <c r="E160" s="60">
        <v>5.4</v>
      </c>
      <c r="F160" s="60">
        <v>21.7</v>
      </c>
      <c r="G160" s="60">
        <v>6.2</v>
      </c>
      <c r="H160" s="60">
        <v>8.8000000000000007</v>
      </c>
      <c r="I160" s="60">
        <v>4.5999999999999996</v>
      </c>
      <c r="J160" s="60">
        <v>11.9</v>
      </c>
      <c r="K160" s="60">
        <v>43.125</v>
      </c>
      <c r="L160" s="60">
        <v>107.9</v>
      </c>
      <c r="M160" s="60">
        <v>1.7</v>
      </c>
      <c r="N160" s="60">
        <v>9.4</v>
      </c>
      <c r="O160" s="60">
        <v>7.4</v>
      </c>
      <c r="P160" s="60">
        <v>85.8</v>
      </c>
      <c r="Q160" s="60">
        <v>63.4</v>
      </c>
      <c r="R160" s="60">
        <v>71.8</v>
      </c>
      <c r="S160" s="60">
        <v>3.7250000000000001</v>
      </c>
      <c r="T160" s="60">
        <v>17</v>
      </c>
      <c r="U160" s="60">
        <v>6.9</v>
      </c>
      <c r="V160" s="60">
        <v>7.6</v>
      </c>
      <c r="W160" s="60">
        <v>8.5</v>
      </c>
      <c r="X160" s="60">
        <v>278.2</v>
      </c>
      <c r="Y160" s="60">
        <v>3.25</v>
      </c>
      <c r="Z160" s="60">
        <v>3.8250000000000002</v>
      </c>
      <c r="AA160" s="60">
        <v>3.5</v>
      </c>
      <c r="AB160" s="60">
        <v>11.8</v>
      </c>
      <c r="AC160" s="60" t="s">
        <v>15522</v>
      </c>
    </row>
    <row r="161" spans="1:29" ht="43" thickBot="1">
      <c r="A161" s="63" t="s">
        <v>16350</v>
      </c>
      <c r="B161" s="60">
        <v>1.6</v>
      </c>
      <c r="C161" s="60">
        <v>1.6</v>
      </c>
      <c r="D161" s="60">
        <v>2.875</v>
      </c>
      <c r="E161" s="60">
        <v>1.7</v>
      </c>
      <c r="F161" s="60">
        <v>3</v>
      </c>
      <c r="G161" s="60">
        <v>1.7</v>
      </c>
      <c r="H161" s="60">
        <v>1.1000000000000001</v>
      </c>
      <c r="I161" s="60">
        <v>2.4</v>
      </c>
      <c r="J161" s="60">
        <v>1.6</v>
      </c>
      <c r="K161" s="60">
        <v>0.77500000000000002</v>
      </c>
      <c r="L161" s="60">
        <v>3.3</v>
      </c>
      <c r="M161" s="60">
        <v>2.6</v>
      </c>
      <c r="N161" s="60">
        <v>0.9</v>
      </c>
      <c r="O161" s="60">
        <v>5.6</v>
      </c>
      <c r="P161" s="60">
        <v>2.9</v>
      </c>
      <c r="Q161" s="60">
        <v>2.5</v>
      </c>
      <c r="R161" s="60">
        <v>6.5</v>
      </c>
      <c r="S161" s="60">
        <v>0.9</v>
      </c>
      <c r="T161" s="60">
        <v>8.1999999999999993</v>
      </c>
      <c r="U161" s="60">
        <v>2.5</v>
      </c>
      <c r="V161" s="60">
        <v>1.7</v>
      </c>
      <c r="W161" s="60">
        <v>1.4</v>
      </c>
      <c r="X161" s="60">
        <v>0.9</v>
      </c>
      <c r="Y161" s="60">
        <v>1.6</v>
      </c>
      <c r="Z161" s="60">
        <v>1.5249999999999999</v>
      </c>
      <c r="AA161" s="60">
        <v>1.2749999999999999</v>
      </c>
      <c r="AB161" s="60">
        <v>1.3</v>
      </c>
      <c r="AC161" s="61" t="s">
        <v>15523</v>
      </c>
    </row>
    <row r="162" spans="1:29" ht="51" thickBot="1">
      <c r="A162" s="63" t="s">
        <v>14544</v>
      </c>
      <c r="B162" s="60">
        <v>2.7</v>
      </c>
      <c r="C162" s="60">
        <v>2</v>
      </c>
      <c r="D162" s="60">
        <v>3.4249999999999998</v>
      </c>
      <c r="E162" s="60">
        <v>1.1000000000000001</v>
      </c>
      <c r="F162" s="60">
        <v>25.4</v>
      </c>
      <c r="G162" s="60">
        <v>11.4</v>
      </c>
      <c r="H162" s="60">
        <v>4.9000000000000004</v>
      </c>
      <c r="I162" s="60">
        <v>1.7</v>
      </c>
      <c r="J162" s="60">
        <v>5.8</v>
      </c>
      <c r="K162" s="60">
        <v>4.5250000000000004</v>
      </c>
      <c r="L162" s="60">
        <v>8.6999999999999993</v>
      </c>
      <c r="M162" s="60">
        <v>1</v>
      </c>
      <c r="N162" s="60">
        <v>2.2000000000000002</v>
      </c>
      <c r="O162" s="60">
        <v>3.9</v>
      </c>
      <c r="P162" s="60">
        <v>2</v>
      </c>
      <c r="Q162" s="60">
        <v>4.9000000000000004</v>
      </c>
      <c r="R162" s="60">
        <v>2.4</v>
      </c>
      <c r="S162" s="60">
        <v>1.675</v>
      </c>
      <c r="T162" s="60">
        <v>6.6</v>
      </c>
      <c r="U162" s="60">
        <v>3.1</v>
      </c>
      <c r="V162" s="60">
        <v>2.1</v>
      </c>
      <c r="W162" s="60">
        <v>4.0999999999999996</v>
      </c>
      <c r="X162" s="60">
        <v>68.8</v>
      </c>
      <c r="Y162" s="60">
        <v>2.0249999999999999</v>
      </c>
      <c r="Z162" s="60">
        <v>10.95</v>
      </c>
      <c r="AA162" s="60">
        <v>4.125</v>
      </c>
      <c r="AB162" s="60">
        <v>1.2</v>
      </c>
      <c r="AC162" s="60" t="s">
        <v>15524</v>
      </c>
    </row>
    <row r="163" spans="1:29" ht="57" thickBot="1">
      <c r="A163" s="63" t="s">
        <v>16351</v>
      </c>
      <c r="B163" s="60">
        <v>3.2</v>
      </c>
      <c r="C163" s="60">
        <v>1.4</v>
      </c>
      <c r="D163" s="60">
        <v>1.8</v>
      </c>
      <c r="E163" s="60">
        <v>5.0999999999999996</v>
      </c>
      <c r="F163" s="60">
        <v>7.9</v>
      </c>
      <c r="G163" s="60">
        <v>3.6</v>
      </c>
      <c r="H163" s="60">
        <v>11.9</v>
      </c>
      <c r="I163" s="60">
        <v>4</v>
      </c>
      <c r="J163" s="60">
        <v>3.2</v>
      </c>
      <c r="K163" s="60">
        <v>3.2250000000000001</v>
      </c>
      <c r="L163" s="60">
        <v>5.2</v>
      </c>
      <c r="M163" s="60">
        <v>3.7</v>
      </c>
      <c r="N163" s="60">
        <v>56</v>
      </c>
      <c r="O163" s="60">
        <v>4</v>
      </c>
      <c r="P163" s="60">
        <v>4.4000000000000004</v>
      </c>
      <c r="Q163" s="60">
        <v>4.8</v>
      </c>
      <c r="R163" s="60">
        <v>5.0999999999999996</v>
      </c>
      <c r="S163" s="60">
        <v>3.2</v>
      </c>
      <c r="T163" s="60">
        <v>9.3000000000000007</v>
      </c>
      <c r="U163" s="60">
        <v>10.8</v>
      </c>
      <c r="V163" s="60">
        <v>5.0999999999999996</v>
      </c>
      <c r="W163" s="60">
        <v>5.2</v>
      </c>
      <c r="X163" s="60">
        <v>17.5</v>
      </c>
      <c r="Y163" s="60">
        <v>4.0750000000000002</v>
      </c>
      <c r="Z163" s="60">
        <v>2.95</v>
      </c>
      <c r="AA163" s="60">
        <v>6.95</v>
      </c>
      <c r="AB163" s="60">
        <v>6.4</v>
      </c>
      <c r="AC163" s="61" t="s">
        <v>15525</v>
      </c>
    </row>
    <row r="164" spans="1:29" ht="101" thickBot="1">
      <c r="A164" s="63" t="s">
        <v>14687</v>
      </c>
      <c r="B164" s="60">
        <v>0.8</v>
      </c>
      <c r="C164" s="60">
        <v>0.9</v>
      </c>
      <c r="D164" s="60">
        <v>0.65</v>
      </c>
      <c r="E164" s="60">
        <v>1.3</v>
      </c>
      <c r="F164" s="60">
        <v>3.5</v>
      </c>
      <c r="G164" s="60">
        <v>2.1</v>
      </c>
      <c r="H164" s="60">
        <v>90</v>
      </c>
      <c r="I164" s="60">
        <v>1.1000000000000001</v>
      </c>
      <c r="J164" s="60">
        <v>0.9</v>
      </c>
      <c r="K164" s="60">
        <v>1.85</v>
      </c>
      <c r="L164" s="60">
        <v>2.2999999999999998</v>
      </c>
      <c r="M164" s="60">
        <v>1</v>
      </c>
      <c r="N164" s="60">
        <v>0.8</v>
      </c>
      <c r="O164" s="60">
        <v>1.2</v>
      </c>
      <c r="P164" s="60">
        <v>1.5</v>
      </c>
      <c r="Q164" s="60">
        <v>1</v>
      </c>
      <c r="R164" s="60">
        <v>2</v>
      </c>
      <c r="S164" s="60">
        <v>0.9</v>
      </c>
      <c r="T164" s="60">
        <v>1.6</v>
      </c>
      <c r="U164" s="60">
        <v>17.899999999999999</v>
      </c>
      <c r="V164" s="60">
        <v>1.7</v>
      </c>
      <c r="W164" s="60">
        <v>0.9</v>
      </c>
      <c r="X164" s="60">
        <v>4.7</v>
      </c>
      <c r="Y164" s="60">
        <v>1.1000000000000001</v>
      </c>
      <c r="Z164" s="60">
        <v>1.875</v>
      </c>
      <c r="AA164" s="60">
        <v>1</v>
      </c>
      <c r="AB164" s="60">
        <v>7.9</v>
      </c>
      <c r="AC164" s="60" t="s">
        <v>15526</v>
      </c>
    </row>
    <row r="165" spans="1:29" ht="51" thickBot="1">
      <c r="A165" s="63" t="s">
        <v>15216</v>
      </c>
      <c r="B165" s="60">
        <v>262.5</v>
      </c>
      <c r="C165" s="60">
        <v>220.5</v>
      </c>
      <c r="D165" s="60">
        <v>265.75</v>
      </c>
      <c r="E165" s="60">
        <v>262.10000000000002</v>
      </c>
      <c r="F165" s="60">
        <v>485.3</v>
      </c>
      <c r="G165" s="60">
        <v>178.9</v>
      </c>
      <c r="H165" s="60">
        <v>427.6</v>
      </c>
      <c r="I165" s="60">
        <v>404.6</v>
      </c>
      <c r="J165" s="60">
        <v>260.89999999999998</v>
      </c>
      <c r="K165" s="60">
        <v>140.82499999999999</v>
      </c>
      <c r="L165" s="60">
        <v>176.1</v>
      </c>
      <c r="M165" s="60">
        <v>336.4</v>
      </c>
      <c r="N165" s="60">
        <v>504.2</v>
      </c>
      <c r="O165" s="60">
        <v>292</v>
      </c>
      <c r="P165" s="60">
        <v>500.1</v>
      </c>
      <c r="Q165" s="60">
        <v>563.79999999999995</v>
      </c>
      <c r="R165" s="60">
        <v>170</v>
      </c>
      <c r="S165" s="60">
        <v>476.97500000000002</v>
      </c>
      <c r="T165" s="60">
        <v>655.9</v>
      </c>
      <c r="U165" s="60">
        <v>433.4</v>
      </c>
      <c r="V165" s="60">
        <v>432.1</v>
      </c>
      <c r="W165" s="60">
        <v>346.9</v>
      </c>
      <c r="X165" s="60">
        <v>233.8</v>
      </c>
      <c r="Y165" s="60">
        <v>324.92500000000001</v>
      </c>
      <c r="Z165" s="60">
        <v>221.07499999999999</v>
      </c>
      <c r="AA165" s="60">
        <v>738</v>
      </c>
      <c r="AB165" s="60">
        <v>245</v>
      </c>
      <c r="AC165" s="60" t="s">
        <v>15527</v>
      </c>
    </row>
    <row r="166" spans="1:29" ht="131" thickBot="1">
      <c r="A166" s="63" t="s">
        <v>15058</v>
      </c>
      <c r="B166" s="60">
        <v>54.9</v>
      </c>
      <c r="C166" s="60">
        <v>24.2</v>
      </c>
      <c r="D166" s="60">
        <v>24.475000000000001</v>
      </c>
      <c r="E166" s="60">
        <v>28.9</v>
      </c>
      <c r="F166" s="60">
        <v>27.1</v>
      </c>
      <c r="G166" s="60">
        <v>14.8</v>
      </c>
      <c r="H166" s="60">
        <v>47</v>
      </c>
      <c r="I166" s="60">
        <v>8</v>
      </c>
      <c r="J166" s="60">
        <v>12.7</v>
      </c>
      <c r="K166" s="60">
        <v>4.0250000000000004</v>
      </c>
      <c r="L166" s="60">
        <v>19.2</v>
      </c>
      <c r="M166" s="60">
        <v>35.799999999999997</v>
      </c>
      <c r="N166" s="60">
        <v>21.4</v>
      </c>
      <c r="O166" s="60">
        <v>28.4</v>
      </c>
      <c r="P166" s="60">
        <v>25.8</v>
      </c>
      <c r="Q166" s="60">
        <v>25.8</v>
      </c>
      <c r="R166" s="60">
        <v>17.399999999999999</v>
      </c>
      <c r="S166" s="60">
        <v>7.8250000000000002</v>
      </c>
      <c r="T166" s="60">
        <v>13.1</v>
      </c>
      <c r="U166" s="60">
        <v>16.899999999999999</v>
      </c>
      <c r="V166" s="60">
        <v>6.2</v>
      </c>
      <c r="W166" s="60">
        <v>10.3</v>
      </c>
      <c r="X166" s="60">
        <v>7.6</v>
      </c>
      <c r="Y166" s="60">
        <v>9.0250000000000004</v>
      </c>
      <c r="Z166" s="60">
        <v>19.274999999999999</v>
      </c>
      <c r="AA166" s="60">
        <v>14.15</v>
      </c>
      <c r="AB166" s="60">
        <v>27.8</v>
      </c>
      <c r="AC166" s="60" t="s">
        <v>15528</v>
      </c>
    </row>
    <row r="167" spans="1:29" ht="101" thickBot="1">
      <c r="A167" s="63" t="s">
        <v>14977</v>
      </c>
      <c r="B167" s="60">
        <v>6.2</v>
      </c>
      <c r="C167" s="60">
        <v>6.5</v>
      </c>
      <c r="D167" s="60">
        <v>7.4249999999999998</v>
      </c>
      <c r="E167" s="60">
        <v>9.3000000000000007</v>
      </c>
      <c r="F167" s="60">
        <v>21.8</v>
      </c>
      <c r="G167" s="60">
        <v>6.4</v>
      </c>
      <c r="H167" s="60">
        <v>4479</v>
      </c>
      <c r="I167" s="60">
        <v>9.6999999999999993</v>
      </c>
      <c r="J167" s="60">
        <v>9.6</v>
      </c>
      <c r="K167" s="60">
        <v>6.2249999999999996</v>
      </c>
      <c r="L167" s="60">
        <v>6.4</v>
      </c>
      <c r="M167" s="60">
        <v>5.5</v>
      </c>
      <c r="N167" s="60">
        <v>4.5</v>
      </c>
      <c r="O167" s="60">
        <v>15.7</v>
      </c>
      <c r="P167" s="60">
        <v>7.3</v>
      </c>
      <c r="Q167" s="60">
        <v>10.199999999999999</v>
      </c>
      <c r="R167" s="60">
        <v>21.7</v>
      </c>
      <c r="S167" s="60">
        <v>4</v>
      </c>
      <c r="T167" s="60">
        <v>10.1</v>
      </c>
      <c r="U167" s="60">
        <v>4250.8</v>
      </c>
      <c r="V167" s="60">
        <v>8.9</v>
      </c>
      <c r="W167" s="60">
        <v>7.8</v>
      </c>
      <c r="X167" s="60">
        <v>8.1</v>
      </c>
      <c r="Y167" s="60">
        <v>7.35</v>
      </c>
      <c r="Z167" s="60">
        <v>4.7750000000000004</v>
      </c>
      <c r="AA167" s="60">
        <v>5.5</v>
      </c>
      <c r="AB167" s="60">
        <v>966.5</v>
      </c>
      <c r="AC167" s="60" t="s">
        <v>15529</v>
      </c>
    </row>
    <row r="168" spans="1:29" ht="43" thickBot="1">
      <c r="A168" s="63" t="s">
        <v>16352</v>
      </c>
      <c r="B168" s="60">
        <v>4</v>
      </c>
      <c r="C168" s="60">
        <v>1.2</v>
      </c>
      <c r="D168" s="60">
        <v>1.8</v>
      </c>
      <c r="E168" s="60">
        <v>2.4</v>
      </c>
      <c r="F168" s="60">
        <v>17.7</v>
      </c>
      <c r="G168" s="60">
        <v>5</v>
      </c>
      <c r="H168" s="60">
        <v>3.4</v>
      </c>
      <c r="I168" s="60">
        <v>5.6</v>
      </c>
      <c r="J168" s="60">
        <v>1.6</v>
      </c>
      <c r="K168" s="60">
        <v>0.9</v>
      </c>
      <c r="L168" s="60">
        <v>8.1</v>
      </c>
      <c r="M168" s="60">
        <v>0.7</v>
      </c>
      <c r="N168" s="60">
        <v>1.1000000000000001</v>
      </c>
      <c r="O168" s="60">
        <v>1.5</v>
      </c>
      <c r="P168" s="60">
        <v>14.3</v>
      </c>
      <c r="Q168" s="60">
        <v>12.5</v>
      </c>
      <c r="R168" s="60">
        <v>1.9</v>
      </c>
      <c r="S168" s="60">
        <v>2.2000000000000002</v>
      </c>
      <c r="T168" s="60">
        <v>1.9</v>
      </c>
      <c r="U168" s="60">
        <v>0.8</v>
      </c>
      <c r="V168" s="60">
        <v>1</v>
      </c>
      <c r="W168" s="60">
        <v>2.1</v>
      </c>
      <c r="X168" s="60">
        <v>1.9</v>
      </c>
      <c r="Y168" s="60">
        <v>1.6</v>
      </c>
      <c r="Z168" s="60">
        <v>0.625</v>
      </c>
      <c r="AA168" s="60">
        <v>1.45</v>
      </c>
      <c r="AB168" s="60">
        <v>4.0999999999999996</v>
      </c>
      <c r="AC168" s="61" t="s">
        <v>15530</v>
      </c>
    </row>
    <row r="169" spans="1:29" ht="51" thickBot="1">
      <c r="A169" s="63" t="s">
        <v>15213</v>
      </c>
      <c r="B169" s="60">
        <v>1</v>
      </c>
      <c r="C169" s="60">
        <v>0.8</v>
      </c>
      <c r="D169" s="60">
        <v>1.05</v>
      </c>
      <c r="E169" s="60">
        <v>0.9</v>
      </c>
      <c r="F169" s="60">
        <v>3.2</v>
      </c>
      <c r="G169" s="60">
        <v>1.6</v>
      </c>
      <c r="H169" s="60">
        <v>1.2</v>
      </c>
      <c r="I169" s="60">
        <v>1.2</v>
      </c>
      <c r="J169" s="60">
        <v>1.1000000000000001</v>
      </c>
      <c r="K169" s="60">
        <v>1.4</v>
      </c>
      <c r="L169" s="60">
        <v>1.7</v>
      </c>
      <c r="M169" s="60">
        <v>0.5</v>
      </c>
      <c r="N169" s="60">
        <v>1.3</v>
      </c>
      <c r="O169" s="60">
        <v>1.1000000000000001</v>
      </c>
      <c r="P169" s="60">
        <v>4.3</v>
      </c>
      <c r="Q169" s="60">
        <v>5.7</v>
      </c>
      <c r="R169" s="60">
        <v>3</v>
      </c>
      <c r="S169" s="60">
        <v>1.9750000000000001</v>
      </c>
      <c r="T169" s="60">
        <v>1.2</v>
      </c>
      <c r="U169" s="60">
        <v>1.2</v>
      </c>
      <c r="V169" s="60">
        <v>1</v>
      </c>
      <c r="W169" s="60">
        <v>0.6</v>
      </c>
      <c r="X169" s="60">
        <v>1.4</v>
      </c>
      <c r="Y169" s="60">
        <v>1.8</v>
      </c>
      <c r="Z169" s="60">
        <v>1.1499999999999999</v>
      </c>
      <c r="AA169" s="60">
        <v>0.67500000000000004</v>
      </c>
      <c r="AB169" s="60">
        <v>3</v>
      </c>
      <c r="AC169" s="60" t="s">
        <v>15531</v>
      </c>
    </row>
    <row r="170" spans="1:29" ht="43" thickBot="1">
      <c r="A170" s="63" t="s">
        <v>16353</v>
      </c>
      <c r="B170" s="60">
        <v>37</v>
      </c>
      <c r="C170" s="60">
        <v>10</v>
      </c>
      <c r="D170" s="60">
        <v>2.5499999999999998</v>
      </c>
      <c r="E170" s="60">
        <v>19.399999999999999</v>
      </c>
      <c r="F170" s="60">
        <v>9.1999999999999993</v>
      </c>
      <c r="G170" s="60">
        <v>88.2</v>
      </c>
      <c r="H170" s="60">
        <v>47.8</v>
      </c>
      <c r="I170" s="60">
        <v>7.3</v>
      </c>
      <c r="J170" s="60">
        <v>45.8</v>
      </c>
      <c r="K170" s="60">
        <v>8.6</v>
      </c>
      <c r="L170" s="60">
        <v>6.2</v>
      </c>
      <c r="M170" s="60">
        <v>3.4</v>
      </c>
      <c r="N170" s="60">
        <v>5.3</v>
      </c>
      <c r="O170" s="60">
        <v>41</v>
      </c>
      <c r="P170" s="60">
        <v>9.9</v>
      </c>
      <c r="Q170" s="60">
        <v>15.1</v>
      </c>
      <c r="R170" s="60">
        <v>7</v>
      </c>
      <c r="S170" s="60">
        <v>17.725000000000001</v>
      </c>
      <c r="T170" s="60">
        <v>24.2</v>
      </c>
      <c r="U170" s="60">
        <v>65.599999999999994</v>
      </c>
      <c r="V170" s="60">
        <v>8.1</v>
      </c>
      <c r="W170" s="60">
        <v>28</v>
      </c>
      <c r="X170" s="60">
        <v>24.2</v>
      </c>
      <c r="Y170" s="60">
        <v>3.2</v>
      </c>
      <c r="Z170" s="60">
        <v>22.125</v>
      </c>
      <c r="AA170" s="60">
        <v>52.8</v>
      </c>
      <c r="AB170" s="60">
        <v>13.5</v>
      </c>
      <c r="AC170" s="61" t="s">
        <v>15532</v>
      </c>
    </row>
    <row r="171" spans="1:29" ht="131" thickBot="1">
      <c r="A171" s="63" t="s">
        <v>15152</v>
      </c>
      <c r="B171" s="60">
        <v>206.8</v>
      </c>
      <c r="C171" s="60">
        <v>187.9</v>
      </c>
      <c r="D171" s="60">
        <v>132.17500000000001</v>
      </c>
      <c r="E171" s="60">
        <v>362.9</v>
      </c>
      <c r="F171" s="60">
        <v>274.3</v>
      </c>
      <c r="G171" s="60">
        <v>220.7</v>
      </c>
      <c r="H171" s="60">
        <v>74.7</v>
      </c>
      <c r="I171" s="60">
        <v>79.8</v>
      </c>
      <c r="J171" s="60">
        <v>174</v>
      </c>
      <c r="K171" s="60">
        <v>67.025000000000006</v>
      </c>
      <c r="L171" s="60">
        <v>68.7</v>
      </c>
      <c r="M171" s="60">
        <v>40.6</v>
      </c>
      <c r="N171" s="60">
        <v>49.9</v>
      </c>
      <c r="O171" s="60">
        <v>33.799999999999997</v>
      </c>
      <c r="P171" s="60">
        <v>35.5</v>
      </c>
      <c r="Q171" s="60">
        <v>41.7</v>
      </c>
      <c r="R171" s="60">
        <v>155</v>
      </c>
      <c r="S171" s="60">
        <v>108.675</v>
      </c>
      <c r="T171" s="60">
        <v>16.100000000000001</v>
      </c>
      <c r="U171" s="60">
        <v>119.9</v>
      </c>
      <c r="V171" s="60">
        <v>90.2</v>
      </c>
      <c r="W171" s="60">
        <v>165.2</v>
      </c>
      <c r="X171" s="60">
        <v>70.400000000000006</v>
      </c>
      <c r="Y171" s="60">
        <v>228.4</v>
      </c>
      <c r="Z171" s="60">
        <v>273.75</v>
      </c>
      <c r="AA171" s="60">
        <v>350.77499999999998</v>
      </c>
      <c r="AB171" s="60">
        <v>71.599999999999994</v>
      </c>
      <c r="AC171" s="60" t="s">
        <v>15533</v>
      </c>
    </row>
    <row r="172" spans="1:29" ht="101" thickBot="1">
      <c r="A172" s="63" t="s">
        <v>15116</v>
      </c>
      <c r="B172" s="60">
        <v>51.6</v>
      </c>
      <c r="C172" s="60">
        <v>706.1</v>
      </c>
      <c r="D172" s="60">
        <v>186.25</v>
      </c>
      <c r="E172" s="60">
        <v>67.3</v>
      </c>
      <c r="F172" s="60">
        <v>46.4</v>
      </c>
      <c r="G172" s="60">
        <v>57.6</v>
      </c>
      <c r="H172" s="60">
        <v>22.8</v>
      </c>
      <c r="I172" s="60">
        <v>220.8</v>
      </c>
      <c r="J172" s="60">
        <v>176.8</v>
      </c>
      <c r="K172" s="60">
        <v>726</v>
      </c>
      <c r="L172" s="60">
        <v>1922.8</v>
      </c>
      <c r="M172" s="60">
        <v>94.6</v>
      </c>
      <c r="N172" s="60">
        <v>11.4</v>
      </c>
      <c r="O172" s="60">
        <v>45.5</v>
      </c>
      <c r="P172" s="60">
        <v>1534</v>
      </c>
      <c r="Q172" s="60">
        <v>1043.8</v>
      </c>
      <c r="R172" s="60">
        <v>1024.7</v>
      </c>
      <c r="S172" s="60">
        <v>39.450000000000003</v>
      </c>
      <c r="T172" s="60">
        <v>50.5</v>
      </c>
      <c r="U172" s="60">
        <v>16.2</v>
      </c>
      <c r="V172" s="60">
        <v>303.2</v>
      </c>
      <c r="W172" s="60">
        <v>66.099999999999994</v>
      </c>
      <c r="X172" s="60">
        <v>786.2</v>
      </c>
      <c r="Y172" s="60">
        <v>33.274999999999999</v>
      </c>
      <c r="Z172" s="60">
        <v>286.17500000000001</v>
      </c>
      <c r="AA172" s="60">
        <v>100.7</v>
      </c>
      <c r="AB172" s="60">
        <v>244.2</v>
      </c>
      <c r="AC172" s="60" t="s">
        <v>15534</v>
      </c>
    </row>
    <row r="173" spans="1:29" ht="141" thickBot="1">
      <c r="A173" s="63" t="s">
        <v>14732</v>
      </c>
      <c r="B173" s="60">
        <v>1.5</v>
      </c>
      <c r="C173" s="60">
        <v>2.9</v>
      </c>
      <c r="D173" s="60">
        <v>1.3</v>
      </c>
      <c r="E173" s="60">
        <v>1.7</v>
      </c>
      <c r="F173" s="60">
        <v>3.7</v>
      </c>
      <c r="G173" s="60">
        <v>5.4</v>
      </c>
      <c r="H173" s="60">
        <v>1756.2</v>
      </c>
      <c r="I173" s="60">
        <v>8.6</v>
      </c>
      <c r="J173" s="60">
        <v>258.5</v>
      </c>
      <c r="K173" s="60">
        <v>1.95</v>
      </c>
      <c r="L173" s="60">
        <v>2.5</v>
      </c>
      <c r="M173" s="60">
        <v>1.8</v>
      </c>
      <c r="N173" s="60">
        <v>0.7</v>
      </c>
      <c r="O173" s="60">
        <v>3.1</v>
      </c>
      <c r="P173" s="60">
        <v>5.9</v>
      </c>
      <c r="Q173" s="60">
        <v>2.6</v>
      </c>
      <c r="R173" s="60">
        <v>4.5</v>
      </c>
      <c r="S173" s="60">
        <v>1.1000000000000001</v>
      </c>
      <c r="T173" s="60">
        <v>2.9</v>
      </c>
      <c r="U173" s="60">
        <v>1468.3</v>
      </c>
      <c r="V173" s="60">
        <v>3.6</v>
      </c>
      <c r="W173" s="60">
        <v>29</v>
      </c>
      <c r="X173" s="60">
        <v>1.5</v>
      </c>
      <c r="Y173" s="60">
        <v>1.05</v>
      </c>
      <c r="Z173" s="60">
        <v>0.97499999999999998</v>
      </c>
      <c r="AA173" s="60">
        <v>0.75</v>
      </c>
      <c r="AB173" s="60">
        <v>159.5</v>
      </c>
      <c r="AC173" s="60" t="s">
        <v>15535</v>
      </c>
    </row>
    <row r="174" spans="1:29" ht="51" thickBot="1">
      <c r="A174" s="63" t="s">
        <v>14920</v>
      </c>
      <c r="B174" s="60">
        <v>2.6</v>
      </c>
      <c r="C174" s="60">
        <v>2</v>
      </c>
      <c r="D174" s="60">
        <v>5.1749999999999998</v>
      </c>
      <c r="E174" s="60">
        <v>2.8</v>
      </c>
      <c r="F174" s="60">
        <v>4.2</v>
      </c>
      <c r="G174" s="60">
        <v>1.8</v>
      </c>
      <c r="H174" s="60">
        <v>142.4</v>
      </c>
      <c r="I174" s="60">
        <v>1.7</v>
      </c>
      <c r="J174" s="60">
        <v>17.8</v>
      </c>
      <c r="K174" s="60">
        <v>1.175</v>
      </c>
      <c r="L174" s="60">
        <v>4.7</v>
      </c>
      <c r="M174" s="60">
        <v>0.8</v>
      </c>
      <c r="N174" s="60">
        <v>3.1</v>
      </c>
      <c r="O174" s="60">
        <v>3.9</v>
      </c>
      <c r="P174" s="60">
        <v>1.2</v>
      </c>
      <c r="Q174" s="60">
        <v>1.7</v>
      </c>
      <c r="R174" s="60">
        <v>3.2</v>
      </c>
      <c r="S174" s="60">
        <v>1.2749999999999999</v>
      </c>
      <c r="T174" s="60">
        <v>8</v>
      </c>
      <c r="U174" s="60">
        <v>90.5</v>
      </c>
      <c r="V174" s="60">
        <v>3.1</v>
      </c>
      <c r="W174" s="60">
        <v>0.6</v>
      </c>
      <c r="X174" s="60">
        <v>2.1</v>
      </c>
      <c r="Y174" s="60">
        <v>2.0750000000000002</v>
      </c>
      <c r="Z174" s="60">
        <v>1.825</v>
      </c>
      <c r="AA174" s="60">
        <v>1</v>
      </c>
      <c r="AB174" s="60">
        <v>18.8</v>
      </c>
      <c r="AC174" s="60" t="s">
        <v>15536</v>
      </c>
    </row>
    <row r="175" spans="1:29" ht="51" thickBot="1">
      <c r="A175" s="63" t="s">
        <v>16354</v>
      </c>
      <c r="B175" s="60">
        <v>233.1</v>
      </c>
      <c r="C175" s="60">
        <v>62.9</v>
      </c>
      <c r="D175" s="60">
        <v>248.6</v>
      </c>
      <c r="E175" s="60">
        <v>212.7</v>
      </c>
      <c r="F175" s="60">
        <v>17.5</v>
      </c>
      <c r="G175" s="60">
        <v>64.599999999999994</v>
      </c>
      <c r="H175" s="60">
        <v>15.7</v>
      </c>
      <c r="I175" s="60">
        <v>6.5</v>
      </c>
      <c r="J175" s="60">
        <v>33.200000000000003</v>
      </c>
      <c r="K175" s="60">
        <v>45.6</v>
      </c>
      <c r="L175" s="60">
        <v>17.899999999999999</v>
      </c>
      <c r="M175" s="60">
        <v>44.8</v>
      </c>
      <c r="N175" s="60">
        <v>24.1</v>
      </c>
      <c r="O175" s="60">
        <v>18.5</v>
      </c>
      <c r="P175" s="60">
        <v>24.9</v>
      </c>
      <c r="Q175" s="60">
        <v>29.1</v>
      </c>
      <c r="R175" s="60">
        <v>54.7</v>
      </c>
      <c r="S175" s="60">
        <v>85.45</v>
      </c>
      <c r="T175" s="60">
        <v>13.8</v>
      </c>
      <c r="U175" s="60">
        <v>10.199999999999999</v>
      </c>
      <c r="V175" s="60">
        <v>2.2999999999999998</v>
      </c>
      <c r="W175" s="60">
        <v>31.6</v>
      </c>
      <c r="X175" s="60">
        <v>8.1</v>
      </c>
      <c r="Y175" s="60">
        <v>87.25</v>
      </c>
      <c r="Z175" s="60">
        <v>8.5749999999999993</v>
      </c>
      <c r="AA175" s="60">
        <v>24.35</v>
      </c>
      <c r="AB175" s="60">
        <v>32.299999999999997</v>
      </c>
      <c r="AC175" s="60" t="s">
        <v>15537</v>
      </c>
    </row>
    <row r="176" spans="1:29" ht="51" thickBot="1">
      <c r="A176" s="63" t="s">
        <v>14923</v>
      </c>
      <c r="B176" s="60">
        <v>1477.6</v>
      </c>
      <c r="C176" s="60">
        <v>500.3</v>
      </c>
      <c r="D176" s="60">
        <v>326.375</v>
      </c>
      <c r="E176" s="60">
        <v>2911</v>
      </c>
      <c r="F176" s="60">
        <v>6.5</v>
      </c>
      <c r="G176" s="60">
        <v>33.6</v>
      </c>
      <c r="H176" s="60">
        <v>29.8</v>
      </c>
      <c r="I176" s="60">
        <v>3.3</v>
      </c>
      <c r="J176" s="60">
        <v>10.9</v>
      </c>
      <c r="K176" s="60">
        <v>13.05</v>
      </c>
      <c r="L176" s="60">
        <v>5.0999999999999996</v>
      </c>
      <c r="M176" s="60">
        <v>2.6</v>
      </c>
      <c r="N176" s="60">
        <v>1.9</v>
      </c>
      <c r="O176" s="60">
        <v>2.1</v>
      </c>
      <c r="P176" s="60">
        <v>0.8</v>
      </c>
      <c r="Q176" s="60">
        <v>1.5</v>
      </c>
      <c r="R176" s="60">
        <v>17</v>
      </c>
      <c r="S176" s="60">
        <v>752.82500000000005</v>
      </c>
      <c r="T176" s="60">
        <v>4.4000000000000004</v>
      </c>
      <c r="U176" s="60">
        <v>2</v>
      </c>
      <c r="V176" s="60">
        <v>6.3</v>
      </c>
      <c r="W176" s="60">
        <v>5.6</v>
      </c>
      <c r="X176" s="60">
        <v>1.9</v>
      </c>
      <c r="Y176" s="60">
        <v>5.2249999999999996</v>
      </c>
      <c r="Z176" s="60">
        <v>2.2000000000000002</v>
      </c>
      <c r="AA176" s="60">
        <v>984.125</v>
      </c>
      <c r="AB176" s="60">
        <v>66.900000000000006</v>
      </c>
      <c r="AC176" s="60" t="s">
        <v>15538</v>
      </c>
    </row>
    <row r="177" spans="1:29" ht="61" thickBot="1">
      <c r="A177" s="63" t="s">
        <v>15157</v>
      </c>
      <c r="B177" s="60">
        <v>209.8</v>
      </c>
      <c r="C177" s="60">
        <v>107.8</v>
      </c>
      <c r="D177" s="60">
        <v>68.400000000000006</v>
      </c>
      <c r="E177" s="60">
        <v>191.5</v>
      </c>
      <c r="F177" s="60">
        <v>85.4</v>
      </c>
      <c r="G177" s="60">
        <v>96.1</v>
      </c>
      <c r="H177" s="60">
        <v>53.4</v>
      </c>
      <c r="I177" s="60">
        <v>71.8</v>
      </c>
      <c r="J177" s="60">
        <v>85.3</v>
      </c>
      <c r="K177" s="60">
        <v>59.825000000000003</v>
      </c>
      <c r="L177" s="60">
        <v>35.6</v>
      </c>
      <c r="M177" s="60">
        <v>116.9</v>
      </c>
      <c r="N177" s="60">
        <v>41.2</v>
      </c>
      <c r="O177" s="60">
        <v>50</v>
      </c>
      <c r="P177" s="60">
        <v>51.2</v>
      </c>
      <c r="Q177" s="60">
        <v>53.2</v>
      </c>
      <c r="R177" s="60">
        <v>71.7</v>
      </c>
      <c r="S177" s="60">
        <v>182.125</v>
      </c>
      <c r="T177" s="60">
        <v>87.3</v>
      </c>
      <c r="U177" s="60">
        <v>41</v>
      </c>
      <c r="V177" s="60">
        <v>80</v>
      </c>
      <c r="W177" s="60">
        <v>68.099999999999994</v>
      </c>
      <c r="X177" s="60">
        <v>52.8</v>
      </c>
      <c r="Y177" s="60">
        <v>62.225000000000001</v>
      </c>
      <c r="Z177" s="60">
        <v>64.2</v>
      </c>
      <c r="AA177" s="60">
        <v>111.05</v>
      </c>
      <c r="AB177" s="60">
        <v>76.7</v>
      </c>
      <c r="AC177" s="60" t="s">
        <v>15539</v>
      </c>
    </row>
    <row r="178" spans="1:29" ht="51" thickBot="1">
      <c r="A178" s="63" t="s">
        <v>14897</v>
      </c>
      <c r="B178" s="60">
        <v>3.1</v>
      </c>
      <c r="C178" s="60">
        <v>5.6</v>
      </c>
      <c r="D178" s="60">
        <v>5.625</v>
      </c>
      <c r="E178" s="60">
        <v>6.3</v>
      </c>
      <c r="F178" s="60">
        <v>7.4</v>
      </c>
      <c r="G178" s="60">
        <v>7.8</v>
      </c>
      <c r="H178" s="60">
        <v>655.1</v>
      </c>
      <c r="I178" s="60">
        <v>6.2</v>
      </c>
      <c r="J178" s="60">
        <v>7.1</v>
      </c>
      <c r="K178" s="60">
        <v>4.45</v>
      </c>
      <c r="L178" s="60">
        <v>9.6999999999999993</v>
      </c>
      <c r="M178" s="60">
        <v>5</v>
      </c>
      <c r="N178" s="60">
        <v>6</v>
      </c>
      <c r="O178" s="60">
        <v>13.6</v>
      </c>
      <c r="P178" s="60">
        <v>6.5</v>
      </c>
      <c r="Q178" s="60">
        <v>3.3</v>
      </c>
      <c r="R178" s="60">
        <v>4.7</v>
      </c>
      <c r="S178" s="60">
        <v>4.9249999999999998</v>
      </c>
      <c r="T178" s="60">
        <v>1.9</v>
      </c>
      <c r="U178" s="60">
        <v>1021.1</v>
      </c>
      <c r="V178" s="60">
        <v>6</v>
      </c>
      <c r="W178" s="60">
        <v>5.7</v>
      </c>
      <c r="X178" s="60">
        <v>5.8</v>
      </c>
      <c r="Y178" s="60">
        <v>1.9</v>
      </c>
      <c r="Z178" s="60">
        <v>6.375</v>
      </c>
      <c r="AA178" s="60">
        <v>7.85</v>
      </c>
      <c r="AB178" s="60">
        <v>47.4</v>
      </c>
      <c r="AC178" s="60" t="s">
        <v>15540</v>
      </c>
    </row>
    <row r="179" spans="1:29" ht="57" thickBot="1">
      <c r="A179" s="63" t="s">
        <v>15170</v>
      </c>
      <c r="B179" s="60">
        <v>683.5</v>
      </c>
      <c r="C179" s="60">
        <v>132.6</v>
      </c>
      <c r="D179" s="60">
        <v>47.3</v>
      </c>
      <c r="E179" s="60">
        <v>493.2</v>
      </c>
      <c r="F179" s="60">
        <v>14.7</v>
      </c>
      <c r="G179" s="60">
        <v>6.5</v>
      </c>
      <c r="H179" s="60">
        <v>6.2</v>
      </c>
      <c r="I179" s="60">
        <v>9.6</v>
      </c>
      <c r="J179" s="60">
        <v>11.2</v>
      </c>
      <c r="K179" s="60">
        <v>1.45</v>
      </c>
      <c r="L179" s="60">
        <v>12.3</v>
      </c>
      <c r="M179" s="60">
        <v>2.8</v>
      </c>
      <c r="N179" s="60">
        <v>11.7</v>
      </c>
      <c r="O179" s="60">
        <v>3</v>
      </c>
      <c r="P179" s="60">
        <v>4.8</v>
      </c>
      <c r="Q179" s="60">
        <v>5.8</v>
      </c>
      <c r="R179" s="60">
        <v>7.6</v>
      </c>
      <c r="S179" s="60">
        <v>290.8</v>
      </c>
      <c r="T179" s="60">
        <v>8.8000000000000007</v>
      </c>
      <c r="U179" s="60">
        <v>12.3</v>
      </c>
      <c r="V179" s="60">
        <v>21.2</v>
      </c>
      <c r="W179" s="60">
        <v>51.1</v>
      </c>
      <c r="X179" s="60">
        <v>6.9</v>
      </c>
      <c r="Y179" s="60">
        <v>3.2749999999999999</v>
      </c>
      <c r="Z179" s="60">
        <v>9.375</v>
      </c>
      <c r="AA179" s="60">
        <v>3.5249999999999999</v>
      </c>
      <c r="AB179" s="60">
        <v>18.3</v>
      </c>
      <c r="AC179" s="61" t="s">
        <v>15541</v>
      </c>
    </row>
    <row r="180" spans="1:29" ht="57" thickBot="1">
      <c r="A180" s="63" t="s">
        <v>16355</v>
      </c>
      <c r="B180" s="60">
        <v>804.9</v>
      </c>
      <c r="C180" s="60">
        <v>467.7</v>
      </c>
      <c r="D180" s="60">
        <v>963.52499999999998</v>
      </c>
      <c r="E180" s="60">
        <v>938.3</v>
      </c>
      <c r="F180" s="60">
        <v>185</v>
      </c>
      <c r="G180" s="60">
        <v>219.8</v>
      </c>
      <c r="H180" s="60">
        <v>237.7</v>
      </c>
      <c r="I180" s="60">
        <v>181.3</v>
      </c>
      <c r="J180" s="60">
        <v>399.7</v>
      </c>
      <c r="K180" s="60">
        <v>434.6</v>
      </c>
      <c r="L180" s="60">
        <v>282.8</v>
      </c>
      <c r="M180" s="60">
        <v>374.6</v>
      </c>
      <c r="N180" s="60">
        <v>69.099999999999994</v>
      </c>
      <c r="O180" s="60">
        <v>262.5</v>
      </c>
      <c r="P180" s="60">
        <v>284.5</v>
      </c>
      <c r="Q180" s="60">
        <v>213.8</v>
      </c>
      <c r="R180" s="60">
        <v>242.7</v>
      </c>
      <c r="S180" s="60">
        <v>498.02499999999998</v>
      </c>
      <c r="T180" s="60">
        <v>296.7</v>
      </c>
      <c r="U180" s="60">
        <v>242.6</v>
      </c>
      <c r="V180" s="60">
        <v>398.1</v>
      </c>
      <c r="W180" s="60">
        <v>354.3</v>
      </c>
      <c r="X180" s="60">
        <v>209.9</v>
      </c>
      <c r="Y180" s="60">
        <v>296.95</v>
      </c>
      <c r="Z180" s="60">
        <v>351.5</v>
      </c>
      <c r="AA180" s="60">
        <v>505.625</v>
      </c>
      <c r="AB180" s="60">
        <v>278.10000000000002</v>
      </c>
      <c r="AC180" s="61" t="s">
        <v>15542</v>
      </c>
    </row>
    <row r="181" spans="1:29" ht="141" thickBot="1">
      <c r="A181" s="63" t="s">
        <v>15261</v>
      </c>
      <c r="B181" s="60">
        <v>262.89999999999998</v>
      </c>
      <c r="C181" s="60">
        <v>133.30000000000001</v>
      </c>
      <c r="D181" s="60">
        <v>109.45</v>
      </c>
      <c r="E181" s="60">
        <v>355.8</v>
      </c>
      <c r="F181" s="60">
        <v>15.4</v>
      </c>
      <c r="G181" s="60">
        <v>23.8</v>
      </c>
      <c r="H181" s="60">
        <v>17.8</v>
      </c>
      <c r="I181" s="60">
        <v>9.5</v>
      </c>
      <c r="J181" s="60">
        <v>18.600000000000001</v>
      </c>
      <c r="K181" s="60">
        <v>13.4</v>
      </c>
      <c r="L181" s="60">
        <v>26</v>
      </c>
      <c r="M181" s="60">
        <v>4.3</v>
      </c>
      <c r="N181" s="60">
        <v>5.6</v>
      </c>
      <c r="O181" s="60">
        <v>12</v>
      </c>
      <c r="P181" s="60">
        <v>38.5</v>
      </c>
      <c r="Q181" s="60">
        <v>61.1</v>
      </c>
      <c r="R181" s="60">
        <v>33.5</v>
      </c>
      <c r="S181" s="60">
        <v>110.5</v>
      </c>
      <c r="T181" s="60">
        <v>9</v>
      </c>
      <c r="U181" s="60">
        <v>13.6</v>
      </c>
      <c r="V181" s="60">
        <v>10.8</v>
      </c>
      <c r="W181" s="60">
        <v>65.599999999999994</v>
      </c>
      <c r="X181" s="60">
        <v>5.2</v>
      </c>
      <c r="Y181" s="60">
        <v>46.575000000000003</v>
      </c>
      <c r="Z181" s="60">
        <v>190.95</v>
      </c>
      <c r="AA181" s="60">
        <v>60</v>
      </c>
      <c r="AB181" s="60">
        <v>25.1</v>
      </c>
      <c r="AC181" s="60" t="s">
        <v>15543</v>
      </c>
    </row>
    <row r="182" spans="1:29" ht="43" thickBot="1">
      <c r="A182" s="63" t="s">
        <v>14967</v>
      </c>
      <c r="B182" s="60">
        <v>4.9000000000000004</v>
      </c>
      <c r="C182" s="60">
        <v>3.1</v>
      </c>
      <c r="D182" s="60">
        <v>1.125</v>
      </c>
      <c r="E182" s="60">
        <v>2.2999999999999998</v>
      </c>
      <c r="F182" s="60">
        <v>5.8</v>
      </c>
      <c r="G182" s="60">
        <v>2.7</v>
      </c>
      <c r="H182" s="60">
        <v>4.0999999999999996</v>
      </c>
      <c r="I182" s="60">
        <v>2.5</v>
      </c>
      <c r="J182" s="60">
        <v>4</v>
      </c>
      <c r="K182" s="60">
        <v>1.425</v>
      </c>
      <c r="L182" s="60">
        <v>2.9</v>
      </c>
      <c r="M182" s="60">
        <v>0.7</v>
      </c>
      <c r="N182" s="60">
        <v>31.8</v>
      </c>
      <c r="O182" s="60">
        <v>4.0999999999999996</v>
      </c>
      <c r="P182" s="60">
        <v>0.9</v>
      </c>
      <c r="Q182" s="60">
        <v>1.2</v>
      </c>
      <c r="R182" s="60">
        <v>1.8</v>
      </c>
      <c r="S182" s="60">
        <v>4.4000000000000004</v>
      </c>
      <c r="T182" s="60">
        <v>1.4</v>
      </c>
      <c r="U182" s="60">
        <v>5</v>
      </c>
      <c r="V182" s="60">
        <v>6.9</v>
      </c>
      <c r="W182" s="60">
        <v>1.1000000000000001</v>
      </c>
      <c r="X182" s="60">
        <v>12.1</v>
      </c>
      <c r="Y182" s="60">
        <v>2.2999999999999998</v>
      </c>
      <c r="Z182" s="60">
        <v>2.4500000000000002</v>
      </c>
      <c r="AA182" s="60">
        <v>24.725000000000001</v>
      </c>
      <c r="AB182" s="60">
        <v>4</v>
      </c>
      <c r="AC182" s="61" t="s">
        <v>15544</v>
      </c>
    </row>
    <row r="183" spans="1:29" ht="81" thickBot="1">
      <c r="A183" s="63" t="s">
        <v>16356</v>
      </c>
      <c r="B183" s="60">
        <v>292.7</v>
      </c>
      <c r="C183" s="60">
        <v>279.60000000000002</v>
      </c>
      <c r="D183" s="60">
        <v>224.375</v>
      </c>
      <c r="E183" s="60">
        <v>284.10000000000002</v>
      </c>
      <c r="F183" s="60">
        <v>902.9</v>
      </c>
      <c r="G183" s="60">
        <v>382.2</v>
      </c>
      <c r="H183" s="60">
        <v>546.5</v>
      </c>
      <c r="I183" s="60">
        <v>1303.5999999999999</v>
      </c>
      <c r="J183" s="60">
        <v>585.20000000000005</v>
      </c>
      <c r="K183" s="60">
        <v>286.35000000000002</v>
      </c>
      <c r="L183" s="60">
        <v>340.7</v>
      </c>
      <c r="M183" s="60">
        <v>979.3</v>
      </c>
      <c r="N183" s="60">
        <v>33.6</v>
      </c>
      <c r="O183" s="60">
        <v>1456</v>
      </c>
      <c r="P183" s="60">
        <v>597.29999999999995</v>
      </c>
      <c r="Q183" s="60">
        <v>615.4</v>
      </c>
      <c r="R183" s="60">
        <v>239.5</v>
      </c>
      <c r="S183" s="60">
        <v>347.4</v>
      </c>
      <c r="T183" s="60">
        <v>636.1</v>
      </c>
      <c r="U183" s="60">
        <v>942.1</v>
      </c>
      <c r="V183" s="60">
        <v>994.4</v>
      </c>
      <c r="W183" s="60">
        <v>498.7</v>
      </c>
      <c r="X183" s="60">
        <v>765.9</v>
      </c>
      <c r="Y183" s="60">
        <v>565</v>
      </c>
      <c r="Z183" s="60">
        <v>328.72500000000002</v>
      </c>
      <c r="AA183" s="60">
        <v>1013.45</v>
      </c>
      <c r="AB183" s="60">
        <v>492.3</v>
      </c>
      <c r="AC183" s="60" t="s">
        <v>15545</v>
      </c>
    </row>
    <row r="184" spans="1:29" ht="131" thickBot="1">
      <c r="A184" s="63" t="s">
        <v>16357</v>
      </c>
      <c r="B184" s="60">
        <v>1844</v>
      </c>
      <c r="C184" s="60">
        <v>5473.7</v>
      </c>
      <c r="D184" s="60">
        <v>7785.4250000000002</v>
      </c>
      <c r="E184" s="60">
        <v>2463</v>
      </c>
      <c r="F184" s="60">
        <v>458.4</v>
      </c>
      <c r="G184" s="60">
        <v>1620.9</v>
      </c>
      <c r="H184" s="60">
        <v>207</v>
      </c>
      <c r="I184" s="60">
        <v>1153.3</v>
      </c>
      <c r="J184" s="60">
        <v>3800.8</v>
      </c>
      <c r="K184" s="60">
        <v>7847.2749999999996</v>
      </c>
      <c r="L184" s="60">
        <v>4251.3999999999996</v>
      </c>
      <c r="M184" s="60">
        <v>1676.3</v>
      </c>
      <c r="N184" s="60">
        <v>6.3</v>
      </c>
      <c r="O184" s="60">
        <v>18.3</v>
      </c>
      <c r="P184" s="60">
        <v>4415.3</v>
      </c>
      <c r="Q184" s="60">
        <v>4825.3</v>
      </c>
      <c r="R184" s="60">
        <v>7225.3</v>
      </c>
      <c r="S184" s="60">
        <v>8.1</v>
      </c>
      <c r="T184" s="60">
        <v>25.1</v>
      </c>
      <c r="U184" s="60">
        <v>43.7</v>
      </c>
      <c r="V184" s="60">
        <v>1.3</v>
      </c>
      <c r="W184" s="60">
        <v>12.2</v>
      </c>
      <c r="X184" s="60">
        <v>365.9</v>
      </c>
      <c r="Y184" s="60">
        <v>389.95</v>
      </c>
      <c r="Z184" s="60">
        <v>17.225000000000001</v>
      </c>
      <c r="AA184" s="60">
        <v>5.2750000000000004</v>
      </c>
      <c r="AB184" s="60">
        <v>4328.3</v>
      </c>
      <c r="AC184" s="60" t="s">
        <v>15546</v>
      </c>
    </row>
    <row r="185" spans="1:29" ht="51" thickBot="1">
      <c r="A185" s="63" t="s">
        <v>15186</v>
      </c>
      <c r="B185" s="60">
        <v>646.5</v>
      </c>
      <c r="C185" s="60">
        <v>187.1</v>
      </c>
      <c r="D185" s="60">
        <v>66.625</v>
      </c>
      <c r="E185" s="60">
        <v>571.70000000000005</v>
      </c>
      <c r="F185" s="60">
        <v>8.4</v>
      </c>
      <c r="G185" s="60">
        <v>6.3</v>
      </c>
      <c r="H185" s="60">
        <v>7.3</v>
      </c>
      <c r="I185" s="60">
        <v>19.5</v>
      </c>
      <c r="J185" s="60">
        <v>9.5</v>
      </c>
      <c r="K185" s="60">
        <v>10.15</v>
      </c>
      <c r="L185" s="60">
        <v>11.8</v>
      </c>
      <c r="M185" s="60">
        <v>5.6</v>
      </c>
      <c r="N185" s="60">
        <v>4.5</v>
      </c>
      <c r="O185" s="60">
        <v>15.4</v>
      </c>
      <c r="P185" s="60">
        <v>6.4</v>
      </c>
      <c r="Q185" s="60">
        <v>9.1999999999999993</v>
      </c>
      <c r="R185" s="60">
        <v>18</v>
      </c>
      <c r="S185" s="60">
        <v>265.47500000000002</v>
      </c>
      <c r="T185" s="60">
        <v>10.5</v>
      </c>
      <c r="U185" s="60">
        <v>4.3</v>
      </c>
      <c r="V185" s="60">
        <v>12.1</v>
      </c>
      <c r="W185" s="60">
        <v>5.8</v>
      </c>
      <c r="X185" s="60">
        <v>7.5</v>
      </c>
      <c r="Y185" s="60">
        <v>8.3000000000000007</v>
      </c>
      <c r="Z185" s="60">
        <v>10.75</v>
      </c>
      <c r="AA185" s="60">
        <v>6.7750000000000004</v>
      </c>
      <c r="AB185" s="60">
        <v>25.5</v>
      </c>
      <c r="AC185" s="60" t="s">
        <v>15547</v>
      </c>
    </row>
    <row r="186" spans="1:29" ht="101" thickBot="1">
      <c r="A186" s="63" t="s">
        <v>14582</v>
      </c>
      <c r="B186" s="60">
        <v>6.7</v>
      </c>
      <c r="C186" s="60">
        <v>9.3000000000000007</v>
      </c>
      <c r="D186" s="60">
        <v>6.95</v>
      </c>
      <c r="E186" s="60">
        <v>2.4</v>
      </c>
      <c r="F186" s="60">
        <v>20.9</v>
      </c>
      <c r="G186" s="60">
        <v>7.8</v>
      </c>
      <c r="H186" s="60">
        <v>8.8000000000000007</v>
      </c>
      <c r="I186" s="60">
        <v>11.4</v>
      </c>
      <c r="J186" s="60">
        <v>8.9</v>
      </c>
      <c r="K186" s="60">
        <v>5.0250000000000004</v>
      </c>
      <c r="L186" s="60">
        <v>8</v>
      </c>
      <c r="M186" s="60">
        <v>2.5</v>
      </c>
      <c r="N186" s="60">
        <v>10.1</v>
      </c>
      <c r="O186" s="60">
        <v>11.7</v>
      </c>
      <c r="P186" s="60">
        <v>20.3</v>
      </c>
      <c r="Q186" s="60">
        <v>20.3</v>
      </c>
      <c r="R186" s="60">
        <v>7.7</v>
      </c>
      <c r="S186" s="60">
        <v>4.4249999999999998</v>
      </c>
      <c r="T186" s="60">
        <v>9.9</v>
      </c>
      <c r="U186" s="60">
        <v>7.2</v>
      </c>
      <c r="V186" s="60">
        <v>8.8000000000000007</v>
      </c>
      <c r="W186" s="60">
        <v>4.5999999999999996</v>
      </c>
      <c r="X186" s="60">
        <v>6.1</v>
      </c>
      <c r="Y186" s="60">
        <v>4.5250000000000004</v>
      </c>
      <c r="Z186" s="60">
        <v>9.7750000000000004</v>
      </c>
      <c r="AA186" s="60">
        <v>6</v>
      </c>
      <c r="AB186" s="60">
        <v>7.5</v>
      </c>
      <c r="AC186" s="60" t="s">
        <v>15548</v>
      </c>
    </row>
    <row r="187" spans="1:29" ht="51" thickBot="1">
      <c r="A187" s="63" t="s">
        <v>14907</v>
      </c>
      <c r="B187" s="60">
        <v>1</v>
      </c>
      <c r="C187" s="60">
        <v>1.8</v>
      </c>
      <c r="D187" s="60">
        <v>1.075</v>
      </c>
      <c r="E187" s="60">
        <v>0.8</v>
      </c>
      <c r="F187" s="60">
        <v>3.9</v>
      </c>
      <c r="G187" s="60">
        <v>1.6</v>
      </c>
      <c r="H187" s="60">
        <v>2.4</v>
      </c>
      <c r="I187" s="60">
        <v>2.4</v>
      </c>
      <c r="J187" s="60">
        <v>2</v>
      </c>
      <c r="K187" s="60">
        <v>1.425</v>
      </c>
      <c r="L187" s="60">
        <v>1.6</v>
      </c>
      <c r="M187" s="60">
        <v>0.6</v>
      </c>
      <c r="N187" s="60">
        <v>1.7</v>
      </c>
      <c r="O187" s="60">
        <v>3.8</v>
      </c>
      <c r="P187" s="60">
        <v>1.1000000000000001</v>
      </c>
      <c r="Q187" s="60">
        <v>2.2000000000000002</v>
      </c>
      <c r="R187" s="60">
        <v>5.8</v>
      </c>
      <c r="S187" s="60">
        <v>2.2000000000000002</v>
      </c>
      <c r="T187" s="60">
        <v>1.1000000000000001</v>
      </c>
      <c r="U187" s="60">
        <v>3.1</v>
      </c>
      <c r="V187" s="60">
        <v>0.6</v>
      </c>
      <c r="W187" s="60">
        <v>1.7</v>
      </c>
      <c r="X187" s="60">
        <v>7.8</v>
      </c>
      <c r="Y187" s="60">
        <v>1.575</v>
      </c>
      <c r="Z187" s="60">
        <v>2.1</v>
      </c>
      <c r="AA187" s="60">
        <v>0.375</v>
      </c>
      <c r="AB187" s="60">
        <v>1.8</v>
      </c>
      <c r="AC187" s="60" t="s">
        <v>15549</v>
      </c>
    </row>
    <row r="188" spans="1:29" ht="91" thickBot="1">
      <c r="A188" s="63" t="s">
        <v>14692</v>
      </c>
      <c r="B188" s="60">
        <v>3.8</v>
      </c>
      <c r="C188" s="60">
        <v>5.7</v>
      </c>
      <c r="D188" s="60">
        <v>3.4249999999999998</v>
      </c>
      <c r="E188" s="60">
        <v>5.2</v>
      </c>
      <c r="F188" s="60">
        <v>12.8</v>
      </c>
      <c r="G188" s="60">
        <v>4.5999999999999996</v>
      </c>
      <c r="H188" s="60">
        <v>2793.7</v>
      </c>
      <c r="I188" s="60">
        <v>5.4</v>
      </c>
      <c r="J188" s="60">
        <v>5.4</v>
      </c>
      <c r="K188" s="60">
        <v>1.55</v>
      </c>
      <c r="L188" s="60">
        <v>4.9000000000000004</v>
      </c>
      <c r="M188" s="60">
        <v>4.2</v>
      </c>
      <c r="N188" s="60">
        <v>4.0999999999999996</v>
      </c>
      <c r="O188" s="60">
        <v>4.0999999999999996</v>
      </c>
      <c r="P188" s="60">
        <v>0.9</v>
      </c>
      <c r="Q188" s="60">
        <v>1.8</v>
      </c>
      <c r="R188" s="60">
        <v>7.9</v>
      </c>
      <c r="S188" s="60">
        <v>5.2</v>
      </c>
      <c r="T188" s="60">
        <v>3.8</v>
      </c>
      <c r="U188" s="60">
        <v>6089</v>
      </c>
      <c r="V188" s="60">
        <v>8.6999999999999993</v>
      </c>
      <c r="W188" s="60">
        <v>10.1</v>
      </c>
      <c r="X188" s="60">
        <v>7.7</v>
      </c>
      <c r="Y188" s="60">
        <v>2.6</v>
      </c>
      <c r="Z188" s="60">
        <v>4.2</v>
      </c>
      <c r="AA188" s="60">
        <v>6.875</v>
      </c>
      <c r="AB188" s="60">
        <v>312.8</v>
      </c>
      <c r="AC188" s="60" t="s">
        <v>15550</v>
      </c>
    </row>
    <row r="189" spans="1:29" ht="71" thickBot="1">
      <c r="A189" s="63" t="s">
        <v>16358</v>
      </c>
      <c r="B189" s="60">
        <v>1</v>
      </c>
      <c r="C189" s="60">
        <v>22.3</v>
      </c>
      <c r="D189" s="60">
        <v>75.275000000000006</v>
      </c>
      <c r="E189" s="60">
        <v>1.8</v>
      </c>
      <c r="F189" s="60">
        <v>3.1</v>
      </c>
      <c r="G189" s="60">
        <v>1.6</v>
      </c>
      <c r="H189" s="60">
        <v>92.2</v>
      </c>
      <c r="I189" s="60">
        <v>8.9</v>
      </c>
      <c r="J189" s="60">
        <v>1.3</v>
      </c>
      <c r="K189" s="60">
        <v>3.15</v>
      </c>
      <c r="L189" s="60">
        <v>3.7</v>
      </c>
      <c r="M189" s="60">
        <v>0.7</v>
      </c>
      <c r="N189" s="60">
        <v>1.2</v>
      </c>
      <c r="O189" s="60">
        <v>54.4</v>
      </c>
      <c r="P189" s="60">
        <v>3.1</v>
      </c>
      <c r="Q189" s="60">
        <v>1.2</v>
      </c>
      <c r="R189" s="60">
        <v>7.9</v>
      </c>
      <c r="S189" s="60">
        <v>0.82499999999999996</v>
      </c>
      <c r="T189" s="60">
        <v>1.2</v>
      </c>
      <c r="U189" s="60">
        <v>67.900000000000006</v>
      </c>
      <c r="V189" s="60">
        <v>0.8</v>
      </c>
      <c r="W189" s="60">
        <v>5</v>
      </c>
      <c r="X189" s="60">
        <v>2</v>
      </c>
      <c r="Y189" s="60">
        <v>6.0750000000000002</v>
      </c>
      <c r="Z189" s="60">
        <v>19.850000000000001</v>
      </c>
      <c r="AA189" s="60">
        <v>0.67500000000000004</v>
      </c>
      <c r="AB189" s="60">
        <v>12.7</v>
      </c>
      <c r="AC189" s="60" t="s">
        <v>15551</v>
      </c>
    </row>
    <row r="190" spans="1:29" ht="101" thickBot="1">
      <c r="A190" s="63" t="s">
        <v>16359</v>
      </c>
      <c r="B190" s="60">
        <v>13</v>
      </c>
      <c r="C190" s="60">
        <v>239.9</v>
      </c>
      <c r="D190" s="60">
        <v>64.375</v>
      </c>
      <c r="E190" s="60">
        <v>10.8</v>
      </c>
      <c r="F190" s="60">
        <v>13.1</v>
      </c>
      <c r="G190" s="60">
        <v>11.3</v>
      </c>
      <c r="H190" s="60">
        <v>4097.8999999999996</v>
      </c>
      <c r="I190" s="60">
        <v>15.4</v>
      </c>
      <c r="J190" s="60">
        <v>63.5</v>
      </c>
      <c r="K190" s="60">
        <v>357.35</v>
      </c>
      <c r="L190" s="60">
        <v>620.6</v>
      </c>
      <c r="M190" s="60">
        <v>0.6</v>
      </c>
      <c r="N190" s="60">
        <v>10.199999999999999</v>
      </c>
      <c r="O190" s="60">
        <v>11.4</v>
      </c>
      <c r="P190" s="60">
        <v>1571.4</v>
      </c>
      <c r="Q190" s="60">
        <v>279.89999999999998</v>
      </c>
      <c r="R190" s="60">
        <v>599.9</v>
      </c>
      <c r="S190" s="60">
        <v>5.7</v>
      </c>
      <c r="T190" s="60">
        <v>5.7</v>
      </c>
      <c r="U190" s="60">
        <v>105.4</v>
      </c>
      <c r="V190" s="60">
        <v>7.8</v>
      </c>
      <c r="W190" s="60">
        <v>6.4</v>
      </c>
      <c r="X190" s="60">
        <v>11.1</v>
      </c>
      <c r="Y190" s="60">
        <v>8.0749999999999993</v>
      </c>
      <c r="Z190" s="60">
        <v>5</v>
      </c>
      <c r="AA190" s="60">
        <v>5.85</v>
      </c>
      <c r="AB190" s="60">
        <v>163.5</v>
      </c>
      <c r="AC190" s="60" t="s">
        <v>15552</v>
      </c>
    </row>
    <row r="191" spans="1:29" ht="43" thickBot="1">
      <c r="A191" s="63" t="s">
        <v>16360</v>
      </c>
      <c r="B191" s="60">
        <v>21.4</v>
      </c>
      <c r="C191" s="60">
        <v>88.8</v>
      </c>
      <c r="D191" s="60">
        <v>168.05</v>
      </c>
      <c r="E191" s="60">
        <v>56.1</v>
      </c>
      <c r="F191" s="60">
        <v>828.6</v>
      </c>
      <c r="G191" s="60">
        <v>222.6</v>
      </c>
      <c r="H191" s="60">
        <v>26.6</v>
      </c>
      <c r="I191" s="60">
        <v>330.3</v>
      </c>
      <c r="J191" s="60">
        <v>375.1</v>
      </c>
      <c r="K191" s="60">
        <v>579.77499999999998</v>
      </c>
      <c r="L191" s="60">
        <v>44.6</v>
      </c>
      <c r="M191" s="60">
        <v>22.2</v>
      </c>
      <c r="N191" s="60">
        <v>48.2</v>
      </c>
      <c r="O191" s="60">
        <v>236.9</v>
      </c>
      <c r="P191" s="60">
        <v>47.8</v>
      </c>
      <c r="Q191" s="60">
        <v>34.5</v>
      </c>
      <c r="R191" s="60">
        <v>154.80000000000001</v>
      </c>
      <c r="S191" s="60">
        <v>6.6</v>
      </c>
      <c r="T191" s="60">
        <v>20.399999999999999</v>
      </c>
      <c r="U191" s="60">
        <v>38.200000000000003</v>
      </c>
      <c r="V191" s="60">
        <v>346.2</v>
      </c>
      <c r="W191" s="60">
        <v>286.3</v>
      </c>
      <c r="X191" s="60">
        <v>333.1</v>
      </c>
      <c r="Y191" s="60">
        <v>121.425</v>
      </c>
      <c r="Z191" s="60">
        <v>265</v>
      </c>
      <c r="AA191" s="60">
        <v>18.649999999999999</v>
      </c>
      <c r="AB191" s="60">
        <v>52.5</v>
      </c>
      <c r="AC191" s="61" t="s">
        <v>15553</v>
      </c>
    </row>
    <row r="192" spans="1:29" ht="43" thickBot="1">
      <c r="A192" s="63" t="s">
        <v>16361</v>
      </c>
      <c r="B192" s="60">
        <v>522.79999999999995</v>
      </c>
      <c r="C192" s="60">
        <v>227.3</v>
      </c>
      <c r="D192" s="60">
        <v>148.4</v>
      </c>
      <c r="E192" s="60">
        <v>738.5</v>
      </c>
      <c r="F192" s="60">
        <v>234.6</v>
      </c>
      <c r="G192" s="60">
        <v>100.3</v>
      </c>
      <c r="H192" s="60">
        <v>73.400000000000006</v>
      </c>
      <c r="I192" s="60">
        <v>97.5</v>
      </c>
      <c r="J192" s="60">
        <v>79.5</v>
      </c>
      <c r="K192" s="60">
        <v>84.85</v>
      </c>
      <c r="L192" s="60">
        <v>49.4</v>
      </c>
      <c r="M192" s="60">
        <v>413.6</v>
      </c>
      <c r="N192" s="60">
        <v>107.8</v>
      </c>
      <c r="O192" s="60">
        <v>188.7</v>
      </c>
      <c r="P192" s="60">
        <v>102.6</v>
      </c>
      <c r="Q192" s="60">
        <v>122.9</v>
      </c>
      <c r="R192" s="60">
        <v>49.7</v>
      </c>
      <c r="S192" s="60">
        <v>759.32500000000005</v>
      </c>
      <c r="T192" s="60">
        <v>721.3</v>
      </c>
      <c r="U192" s="60">
        <v>93.9</v>
      </c>
      <c r="V192" s="60">
        <v>184.8</v>
      </c>
      <c r="W192" s="60">
        <v>160.4</v>
      </c>
      <c r="X192" s="60">
        <v>110.1</v>
      </c>
      <c r="Y192" s="60">
        <v>407.05</v>
      </c>
      <c r="Z192" s="60">
        <v>219.67500000000001</v>
      </c>
      <c r="AA192" s="60">
        <v>196.6</v>
      </c>
      <c r="AB192" s="60">
        <v>172</v>
      </c>
      <c r="AC192" s="61" t="s">
        <v>15554</v>
      </c>
    </row>
    <row r="193" spans="1:29" ht="151" thickBot="1">
      <c r="A193" s="63" t="s">
        <v>16362</v>
      </c>
      <c r="B193" s="60">
        <v>118.3</v>
      </c>
      <c r="C193" s="60">
        <v>82.2</v>
      </c>
      <c r="D193" s="60">
        <v>37.774999999999999</v>
      </c>
      <c r="E193" s="60">
        <v>113.1</v>
      </c>
      <c r="F193" s="60">
        <v>135</v>
      </c>
      <c r="G193" s="60">
        <v>160.6</v>
      </c>
      <c r="H193" s="60">
        <v>118.1</v>
      </c>
      <c r="I193" s="60">
        <v>68.5</v>
      </c>
      <c r="J193" s="60">
        <v>108.1</v>
      </c>
      <c r="K193" s="60">
        <v>106.175</v>
      </c>
      <c r="L193" s="60">
        <v>56.7</v>
      </c>
      <c r="M193" s="60">
        <v>218.6</v>
      </c>
      <c r="N193" s="60">
        <v>24.6</v>
      </c>
      <c r="O193" s="60">
        <v>57.7</v>
      </c>
      <c r="P193" s="60">
        <v>67.7</v>
      </c>
      <c r="Q193" s="60">
        <v>72.599999999999994</v>
      </c>
      <c r="R193" s="60">
        <v>124</v>
      </c>
      <c r="S193" s="60">
        <v>213.35</v>
      </c>
      <c r="T193" s="60">
        <v>120.1</v>
      </c>
      <c r="U193" s="60">
        <v>236.1</v>
      </c>
      <c r="V193" s="60">
        <v>89.4</v>
      </c>
      <c r="W193" s="60">
        <v>189.4</v>
      </c>
      <c r="X193" s="60">
        <v>33.700000000000003</v>
      </c>
      <c r="Y193" s="60">
        <v>98.575000000000003</v>
      </c>
      <c r="Z193" s="60">
        <v>254.82499999999999</v>
      </c>
      <c r="AA193" s="60">
        <v>214.55</v>
      </c>
      <c r="AB193" s="60">
        <v>113.9</v>
      </c>
      <c r="AC193" s="60" t="s">
        <v>15555</v>
      </c>
    </row>
    <row r="194" spans="1:29" ht="131" thickBot="1">
      <c r="A194" s="63" t="s">
        <v>16363</v>
      </c>
      <c r="B194" s="60">
        <v>32.700000000000003</v>
      </c>
      <c r="C194" s="60">
        <v>10.7</v>
      </c>
      <c r="D194" s="60">
        <v>2.9249999999999998</v>
      </c>
      <c r="E194" s="60">
        <v>63.8</v>
      </c>
      <c r="F194" s="60">
        <v>10.3</v>
      </c>
      <c r="G194" s="60">
        <v>12.3</v>
      </c>
      <c r="H194" s="60">
        <v>75.3</v>
      </c>
      <c r="I194" s="60">
        <v>6.5</v>
      </c>
      <c r="J194" s="60">
        <v>35.9</v>
      </c>
      <c r="K194" s="60">
        <v>1.825</v>
      </c>
      <c r="L194" s="60">
        <v>7.2</v>
      </c>
      <c r="M194" s="60">
        <v>2.8</v>
      </c>
      <c r="N194" s="60">
        <v>4.5</v>
      </c>
      <c r="O194" s="60">
        <v>10.6</v>
      </c>
      <c r="P194" s="60">
        <v>5.5</v>
      </c>
      <c r="Q194" s="60">
        <v>7.2</v>
      </c>
      <c r="R194" s="60">
        <v>6.4</v>
      </c>
      <c r="S194" s="60">
        <v>17.8</v>
      </c>
      <c r="T194" s="60">
        <v>5.2</v>
      </c>
      <c r="U194" s="60">
        <v>64.400000000000006</v>
      </c>
      <c r="V194" s="60">
        <v>6.1</v>
      </c>
      <c r="W194" s="60">
        <v>34.200000000000003</v>
      </c>
      <c r="X194" s="60">
        <v>4.2</v>
      </c>
      <c r="Y194" s="60">
        <v>1.9750000000000001</v>
      </c>
      <c r="Z194" s="60">
        <v>8.7750000000000004</v>
      </c>
      <c r="AA194" s="60">
        <v>3.875</v>
      </c>
      <c r="AB194" s="60">
        <v>14.6</v>
      </c>
      <c r="AC194" s="60" t="s">
        <v>15556</v>
      </c>
    </row>
    <row r="195" spans="1:29" ht="81" thickBot="1">
      <c r="A195" s="63" t="s">
        <v>16321</v>
      </c>
      <c r="B195" s="60">
        <v>4.7</v>
      </c>
      <c r="C195" s="60">
        <v>1.9</v>
      </c>
      <c r="D195" s="60">
        <v>1.45</v>
      </c>
      <c r="E195" s="60">
        <v>6.5</v>
      </c>
      <c r="F195" s="60">
        <v>12</v>
      </c>
      <c r="G195" s="60">
        <v>4.5</v>
      </c>
      <c r="H195" s="60">
        <v>2.9</v>
      </c>
      <c r="I195" s="60">
        <v>4.0999999999999996</v>
      </c>
      <c r="J195" s="60">
        <v>4.0999999999999996</v>
      </c>
      <c r="K195" s="60">
        <v>1.5249999999999999</v>
      </c>
      <c r="L195" s="60">
        <v>5.6</v>
      </c>
      <c r="M195" s="60">
        <v>2.6</v>
      </c>
      <c r="N195" s="60">
        <v>26.5</v>
      </c>
      <c r="O195" s="60">
        <v>8.1999999999999993</v>
      </c>
      <c r="P195" s="60">
        <v>7.5</v>
      </c>
      <c r="Q195" s="60">
        <v>9.6999999999999993</v>
      </c>
      <c r="R195" s="60">
        <v>16.600000000000001</v>
      </c>
      <c r="S195" s="60">
        <v>3.95</v>
      </c>
      <c r="T195" s="60">
        <v>4.8</v>
      </c>
      <c r="U195" s="60">
        <v>5.0999999999999996</v>
      </c>
      <c r="V195" s="60">
        <v>5.6</v>
      </c>
      <c r="W195" s="60">
        <v>4.2</v>
      </c>
      <c r="X195" s="60">
        <v>8.6</v>
      </c>
      <c r="Y195" s="60">
        <v>4.6749999999999998</v>
      </c>
      <c r="Z195" s="60">
        <v>4.2249999999999996</v>
      </c>
      <c r="AA195" s="60">
        <v>5.375</v>
      </c>
      <c r="AB195" s="60">
        <v>4.4000000000000004</v>
      </c>
      <c r="AC195" s="60" t="s">
        <v>15435</v>
      </c>
    </row>
    <row r="196" spans="1:29" ht="151" thickBot="1">
      <c r="A196" s="63" t="s">
        <v>15292</v>
      </c>
      <c r="B196" s="60">
        <v>1.2</v>
      </c>
      <c r="C196" s="60">
        <v>6.1</v>
      </c>
      <c r="D196" s="60">
        <v>0.77500000000000002</v>
      </c>
      <c r="E196" s="60">
        <v>4.9000000000000004</v>
      </c>
      <c r="F196" s="60">
        <v>4.9000000000000004</v>
      </c>
      <c r="G196" s="60">
        <v>5.6</v>
      </c>
      <c r="H196" s="60">
        <v>8.4</v>
      </c>
      <c r="I196" s="60">
        <v>2.4</v>
      </c>
      <c r="J196" s="60">
        <v>2.4</v>
      </c>
      <c r="K196" s="60">
        <v>2.85</v>
      </c>
      <c r="L196" s="60">
        <v>2.2999999999999998</v>
      </c>
      <c r="M196" s="60">
        <v>1.6</v>
      </c>
      <c r="N196" s="60">
        <v>460.1</v>
      </c>
      <c r="O196" s="60">
        <v>6.8</v>
      </c>
      <c r="P196" s="60">
        <v>1.3</v>
      </c>
      <c r="Q196" s="60">
        <v>3.4</v>
      </c>
      <c r="R196" s="60">
        <v>5.7</v>
      </c>
      <c r="S196" s="60">
        <v>1.65</v>
      </c>
      <c r="T196" s="60">
        <v>2.6</v>
      </c>
      <c r="U196" s="60">
        <v>4.3</v>
      </c>
      <c r="V196" s="60">
        <v>0.7</v>
      </c>
      <c r="W196" s="60">
        <v>2.2999999999999998</v>
      </c>
      <c r="X196" s="60">
        <v>49.4</v>
      </c>
      <c r="Y196" s="60">
        <v>1.875</v>
      </c>
      <c r="Z196" s="60">
        <v>3.05</v>
      </c>
      <c r="AA196" s="60">
        <v>1.45</v>
      </c>
      <c r="AB196" s="60">
        <v>36.1</v>
      </c>
      <c r="AC196" s="60" t="s">
        <v>15557</v>
      </c>
    </row>
    <row r="197" spans="1:29" ht="131" thickBot="1">
      <c r="A197" s="63" t="s">
        <v>15301</v>
      </c>
      <c r="B197" s="60">
        <v>1595.4</v>
      </c>
      <c r="C197" s="60">
        <v>1901.3</v>
      </c>
      <c r="D197" s="60">
        <v>1761.8</v>
      </c>
      <c r="E197" s="60">
        <v>2012</v>
      </c>
      <c r="F197" s="60">
        <v>2652.3</v>
      </c>
      <c r="G197" s="60">
        <v>1727.2</v>
      </c>
      <c r="H197" s="60">
        <v>1575.1</v>
      </c>
      <c r="I197" s="60">
        <v>2162</v>
      </c>
      <c r="J197" s="60">
        <v>2722.4</v>
      </c>
      <c r="K197" s="60">
        <v>2099.2249999999999</v>
      </c>
      <c r="L197" s="60">
        <v>1824.3</v>
      </c>
      <c r="M197" s="60">
        <v>912.4</v>
      </c>
      <c r="N197" s="60">
        <v>853.3</v>
      </c>
      <c r="O197" s="60">
        <v>576.5</v>
      </c>
      <c r="P197" s="60">
        <v>1232.8</v>
      </c>
      <c r="Q197" s="60">
        <v>1122.2</v>
      </c>
      <c r="R197" s="60">
        <v>3707.6</v>
      </c>
      <c r="S197" s="60">
        <v>760.35</v>
      </c>
      <c r="T197" s="60">
        <v>1114</v>
      </c>
      <c r="U197" s="60">
        <v>1384.1</v>
      </c>
      <c r="V197" s="60">
        <v>1076.8</v>
      </c>
      <c r="W197" s="60">
        <v>1944.9</v>
      </c>
      <c r="X197" s="60">
        <v>534.6</v>
      </c>
      <c r="Y197" s="60">
        <v>593.70000000000005</v>
      </c>
      <c r="Z197" s="60">
        <v>1628.7249999999999</v>
      </c>
      <c r="AA197" s="60">
        <v>877.15</v>
      </c>
      <c r="AB197" s="60">
        <v>1625.5</v>
      </c>
      <c r="AC197" s="60" t="s">
        <v>15558</v>
      </c>
    </row>
    <row r="198" spans="1:29" ht="131" thickBot="1">
      <c r="A198" s="63" t="s">
        <v>16364</v>
      </c>
      <c r="B198" s="60">
        <v>388.2</v>
      </c>
      <c r="C198" s="60">
        <v>144.30000000000001</v>
      </c>
      <c r="D198" s="60">
        <v>140.125</v>
      </c>
      <c r="E198" s="60">
        <v>325.3</v>
      </c>
      <c r="F198" s="60">
        <v>160.30000000000001</v>
      </c>
      <c r="G198" s="60">
        <v>159.4</v>
      </c>
      <c r="H198" s="60">
        <v>97.4</v>
      </c>
      <c r="I198" s="60">
        <v>111.8</v>
      </c>
      <c r="J198" s="60">
        <v>140.80000000000001</v>
      </c>
      <c r="K198" s="60">
        <v>78</v>
      </c>
      <c r="L198" s="60">
        <v>73.099999999999994</v>
      </c>
      <c r="M198" s="60">
        <v>499.5</v>
      </c>
      <c r="N198" s="60">
        <v>66.599999999999994</v>
      </c>
      <c r="O198" s="60">
        <v>229.8</v>
      </c>
      <c r="P198" s="60">
        <v>83.4</v>
      </c>
      <c r="Q198" s="60">
        <v>102.6</v>
      </c>
      <c r="R198" s="60">
        <v>90.6</v>
      </c>
      <c r="S198" s="60">
        <v>655.7</v>
      </c>
      <c r="T198" s="60">
        <v>199.7</v>
      </c>
      <c r="U198" s="60">
        <v>94.2</v>
      </c>
      <c r="V198" s="60">
        <v>179.7</v>
      </c>
      <c r="W198" s="60">
        <v>153.9</v>
      </c>
      <c r="X198" s="60">
        <v>111.3</v>
      </c>
      <c r="Y198" s="60">
        <v>408.75</v>
      </c>
      <c r="Z198" s="60">
        <v>170.2</v>
      </c>
      <c r="AA198" s="60">
        <v>469.92500000000001</v>
      </c>
      <c r="AB198" s="60">
        <v>200.9</v>
      </c>
      <c r="AC198" s="60" t="s">
        <v>15559</v>
      </c>
    </row>
    <row r="199" spans="1:29" ht="141" thickBot="1">
      <c r="A199" s="63" t="s">
        <v>15039</v>
      </c>
      <c r="B199" s="60">
        <v>743.4</v>
      </c>
      <c r="C199" s="60">
        <v>355.9</v>
      </c>
      <c r="D199" s="60">
        <v>186.875</v>
      </c>
      <c r="E199" s="60">
        <v>560.79999999999995</v>
      </c>
      <c r="F199" s="60">
        <v>59.4</v>
      </c>
      <c r="G199" s="60">
        <v>30.9</v>
      </c>
      <c r="H199" s="60">
        <v>29.9</v>
      </c>
      <c r="I199" s="60">
        <v>551.79999999999995</v>
      </c>
      <c r="J199" s="60">
        <v>29.2</v>
      </c>
      <c r="K199" s="60">
        <v>179.85</v>
      </c>
      <c r="L199" s="60">
        <v>359.4</v>
      </c>
      <c r="M199" s="60">
        <v>55.4</v>
      </c>
      <c r="N199" s="60">
        <v>57.7</v>
      </c>
      <c r="O199" s="60">
        <v>46.8</v>
      </c>
      <c r="P199" s="60">
        <v>314</v>
      </c>
      <c r="Q199" s="60">
        <v>310.8</v>
      </c>
      <c r="R199" s="60">
        <v>198.4</v>
      </c>
      <c r="S199" s="60">
        <v>167.82499999999999</v>
      </c>
      <c r="T199" s="60">
        <v>52.8</v>
      </c>
      <c r="U199" s="60">
        <v>26.3</v>
      </c>
      <c r="V199" s="60">
        <v>2480.8000000000002</v>
      </c>
      <c r="W199" s="60">
        <v>92.2</v>
      </c>
      <c r="X199" s="60">
        <v>29.3</v>
      </c>
      <c r="Y199" s="60">
        <v>52.65</v>
      </c>
      <c r="Z199" s="60">
        <v>18.2</v>
      </c>
      <c r="AA199" s="60">
        <v>197.7</v>
      </c>
      <c r="AB199" s="60">
        <v>86.1</v>
      </c>
      <c r="AC199" s="60" t="s">
        <v>15560</v>
      </c>
    </row>
    <row r="200" spans="1:29" ht="121" thickBot="1">
      <c r="A200" s="63" t="s">
        <v>14905</v>
      </c>
      <c r="B200" s="60">
        <v>1.9</v>
      </c>
      <c r="C200" s="60">
        <v>2.2000000000000002</v>
      </c>
      <c r="D200" s="60">
        <v>2.6749999999999998</v>
      </c>
      <c r="E200" s="60">
        <v>2.4</v>
      </c>
      <c r="F200" s="60">
        <v>7.8</v>
      </c>
      <c r="G200" s="60">
        <v>5.4</v>
      </c>
      <c r="H200" s="60">
        <v>2.6</v>
      </c>
      <c r="I200" s="60">
        <v>0.9</v>
      </c>
      <c r="J200" s="60">
        <v>6.5</v>
      </c>
      <c r="K200" s="60">
        <v>1.75</v>
      </c>
      <c r="L200" s="60">
        <v>3.5</v>
      </c>
      <c r="M200" s="60">
        <v>3.1</v>
      </c>
      <c r="N200" s="60">
        <v>2.2000000000000002</v>
      </c>
      <c r="O200" s="60">
        <v>4.4000000000000004</v>
      </c>
      <c r="P200" s="60">
        <v>2.2000000000000002</v>
      </c>
      <c r="Q200" s="60">
        <v>3.4</v>
      </c>
      <c r="R200" s="60">
        <v>2.2999999999999998</v>
      </c>
      <c r="S200" s="60">
        <v>2.9249999999999998</v>
      </c>
      <c r="T200" s="60">
        <v>10</v>
      </c>
      <c r="U200" s="60">
        <v>2.4</v>
      </c>
      <c r="V200" s="60">
        <v>3.5</v>
      </c>
      <c r="W200" s="60">
        <v>13</v>
      </c>
      <c r="X200" s="60">
        <v>8.4</v>
      </c>
      <c r="Y200" s="60">
        <v>8.6999999999999993</v>
      </c>
      <c r="Z200" s="60">
        <v>43.274999999999999</v>
      </c>
      <c r="AA200" s="60">
        <v>2.4500000000000002</v>
      </c>
      <c r="AB200" s="60">
        <v>7.5</v>
      </c>
      <c r="AC200" s="60" t="s">
        <v>15561</v>
      </c>
    </row>
    <row r="201" spans="1:29" ht="15" thickBot="1">
      <c r="A201" s="63" t="e">
        <v>#VALUE!</v>
      </c>
      <c r="B201" s="60">
        <v>55.5</v>
      </c>
      <c r="C201" s="60">
        <v>67.400000000000006</v>
      </c>
      <c r="D201" s="60">
        <v>55.85</v>
      </c>
      <c r="E201" s="60">
        <v>49.5</v>
      </c>
      <c r="F201" s="60">
        <v>123</v>
      </c>
      <c r="G201" s="60">
        <v>120.4</v>
      </c>
      <c r="H201" s="60">
        <v>49.2</v>
      </c>
      <c r="I201" s="60">
        <v>57.3</v>
      </c>
      <c r="J201" s="60">
        <v>150.19999999999999</v>
      </c>
      <c r="K201" s="60">
        <v>50.174999999999997</v>
      </c>
      <c r="L201" s="60">
        <v>39.299999999999997</v>
      </c>
      <c r="M201" s="60">
        <v>62.3</v>
      </c>
      <c r="N201" s="60">
        <v>40.9</v>
      </c>
      <c r="O201" s="60">
        <v>95.2</v>
      </c>
      <c r="P201" s="60">
        <v>39</v>
      </c>
      <c r="Q201" s="60">
        <v>49</v>
      </c>
      <c r="R201" s="60">
        <v>75</v>
      </c>
      <c r="S201" s="60">
        <v>38.125</v>
      </c>
      <c r="T201" s="60">
        <v>177.4</v>
      </c>
      <c r="U201" s="60">
        <v>44.6</v>
      </c>
      <c r="V201" s="60">
        <v>213.2</v>
      </c>
      <c r="W201" s="60">
        <v>98.4</v>
      </c>
      <c r="X201" s="60">
        <v>31.7</v>
      </c>
      <c r="Y201" s="60">
        <v>125.45</v>
      </c>
      <c r="Z201" s="60">
        <v>62.8</v>
      </c>
      <c r="AA201" s="60">
        <v>83.2</v>
      </c>
      <c r="AB201" s="60">
        <v>58.4</v>
      </c>
      <c r="AC201" s="60" t="s">
        <v>15446</v>
      </c>
    </row>
    <row r="202" spans="1:29" ht="61" thickBot="1">
      <c r="A202" s="63" t="s">
        <v>16365</v>
      </c>
      <c r="B202" s="60">
        <v>655.20000000000005</v>
      </c>
      <c r="C202" s="60">
        <v>507.5</v>
      </c>
      <c r="D202" s="60">
        <v>633.29999999999995</v>
      </c>
      <c r="E202" s="60">
        <v>571.4</v>
      </c>
      <c r="F202" s="60">
        <v>375.5</v>
      </c>
      <c r="G202" s="60">
        <v>463.1</v>
      </c>
      <c r="H202" s="60">
        <v>419.3</v>
      </c>
      <c r="I202" s="60">
        <v>604.20000000000005</v>
      </c>
      <c r="J202" s="60">
        <v>854.5</v>
      </c>
      <c r="K202" s="60">
        <v>602.97500000000002</v>
      </c>
      <c r="L202" s="60">
        <v>486.4</v>
      </c>
      <c r="M202" s="60">
        <v>429.2</v>
      </c>
      <c r="N202" s="60">
        <v>369.5</v>
      </c>
      <c r="O202" s="60">
        <v>168</v>
      </c>
      <c r="P202" s="60">
        <v>447.9</v>
      </c>
      <c r="Q202" s="60">
        <v>419.3</v>
      </c>
      <c r="R202" s="60">
        <v>735</v>
      </c>
      <c r="S202" s="60">
        <v>338.52499999999998</v>
      </c>
      <c r="T202" s="60">
        <v>235.2</v>
      </c>
      <c r="U202" s="60">
        <v>265.3</v>
      </c>
      <c r="V202" s="60">
        <v>434.8</v>
      </c>
      <c r="W202" s="60">
        <v>509.2</v>
      </c>
      <c r="X202" s="60">
        <v>298.3</v>
      </c>
      <c r="Y202" s="60">
        <v>478.17500000000001</v>
      </c>
      <c r="Z202" s="60">
        <v>467</v>
      </c>
      <c r="AA202" s="60">
        <v>421.85</v>
      </c>
      <c r="AB202" s="60">
        <v>453</v>
      </c>
      <c r="AC202" s="60" t="s">
        <v>15562</v>
      </c>
    </row>
    <row r="203" spans="1:29" ht="61" thickBot="1">
      <c r="A203" s="63" t="s">
        <v>15020</v>
      </c>
      <c r="B203" s="60">
        <v>6.4</v>
      </c>
      <c r="C203" s="60">
        <v>8.1</v>
      </c>
      <c r="D203" s="60">
        <v>18.5</v>
      </c>
      <c r="E203" s="60">
        <v>7.2</v>
      </c>
      <c r="F203" s="60">
        <v>25.3</v>
      </c>
      <c r="G203" s="60">
        <v>11.1</v>
      </c>
      <c r="H203" s="60">
        <v>2959.6</v>
      </c>
      <c r="I203" s="60">
        <v>12.8</v>
      </c>
      <c r="J203" s="60">
        <v>18.7</v>
      </c>
      <c r="K203" s="60">
        <v>1.5</v>
      </c>
      <c r="L203" s="60">
        <v>11.5</v>
      </c>
      <c r="M203" s="60">
        <v>6</v>
      </c>
      <c r="N203" s="60">
        <v>6.6</v>
      </c>
      <c r="O203" s="60">
        <v>11.1</v>
      </c>
      <c r="P203" s="60">
        <v>14.1</v>
      </c>
      <c r="Q203" s="60">
        <v>11.7</v>
      </c>
      <c r="R203" s="60">
        <v>13.7</v>
      </c>
      <c r="S203" s="60">
        <v>11.425000000000001</v>
      </c>
      <c r="T203" s="60">
        <v>8.8000000000000007</v>
      </c>
      <c r="U203" s="60">
        <v>5722.7</v>
      </c>
      <c r="V203" s="60">
        <v>14.8</v>
      </c>
      <c r="W203" s="60">
        <v>14.4</v>
      </c>
      <c r="X203" s="60">
        <v>16.3</v>
      </c>
      <c r="Y203" s="60">
        <v>3.8</v>
      </c>
      <c r="Z203" s="60">
        <v>17.8</v>
      </c>
      <c r="AA203" s="60">
        <v>9.125</v>
      </c>
      <c r="AB203" s="60">
        <v>255.2</v>
      </c>
      <c r="AC203" s="60" t="s">
        <v>15563</v>
      </c>
    </row>
    <row r="204" spans="1:29" ht="85" thickBot="1">
      <c r="A204" s="63" t="s">
        <v>15254</v>
      </c>
      <c r="B204" s="60">
        <v>126.5</v>
      </c>
      <c r="C204" s="60">
        <v>94.3</v>
      </c>
      <c r="D204" s="60">
        <v>128.35</v>
      </c>
      <c r="E204" s="60">
        <v>112.5</v>
      </c>
      <c r="F204" s="60">
        <v>114.8</v>
      </c>
      <c r="G204" s="60">
        <v>130.5</v>
      </c>
      <c r="H204" s="60">
        <v>57.7</v>
      </c>
      <c r="I204" s="60">
        <v>54.6</v>
      </c>
      <c r="J204" s="60">
        <v>91</v>
      </c>
      <c r="K204" s="60">
        <v>71.05</v>
      </c>
      <c r="L204" s="60">
        <v>30.5</v>
      </c>
      <c r="M204" s="60">
        <v>236.4</v>
      </c>
      <c r="N204" s="60">
        <v>35.9</v>
      </c>
      <c r="O204" s="60">
        <v>38.9</v>
      </c>
      <c r="P204" s="60">
        <v>20.9</v>
      </c>
      <c r="Q204" s="60">
        <v>30.3</v>
      </c>
      <c r="R204" s="60">
        <v>72.099999999999994</v>
      </c>
      <c r="S204" s="60">
        <v>128.25</v>
      </c>
      <c r="T204" s="60">
        <v>116</v>
      </c>
      <c r="U204" s="60">
        <v>31.5</v>
      </c>
      <c r="V204" s="60">
        <v>59.4</v>
      </c>
      <c r="W204" s="60">
        <v>78.5</v>
      </c>
      <c r="X204" s="60">
        <v>36.9</v>
      </c>
      <c r="Y204" s="60">
        <v>130.75</v>
      </c>
      <c r="Z204" s="60">
        <v>54.7</v>
      </c>
      <c r="AA204" s="60">
        <v>17.850000000000001</v>
      </c>
      <c r="AB204" s="60">
        <v>103.7</v>
      </c>
      <c r="AC204" s="61" t="s">
        <v>15564</v>
      </c>
    </row>
    <row r="205" spans="1:29" ht="101" thickBot="1">
      <c r="A205" s="63" t="s">
        <v>14711</v>
      </c>
      <c r="B205" s="60">
        <v>2</v>
      </c>
      <c r="C205" s="60">
        <v>1</v>
      </c>
      <c r="D205" s="60">
        <v>3.45</v>
      </c>
      <c r="E205" s="60">
        <v>1.3</v>
      </c>
      <c r="F205" s="60">
        <v>6.4</v>
      </c>
      <c r="G205" s="60">
        <v>1.9</v>
      </c>
      <c r="H205" s="60">
        <v>2.4</v>
      </c>
      <c r="I205" s="60">
        <v>2.2999999999999998</v>
      </c>
      <c r="J205" s="60">
        <v>1.9</v>
      </c>
      <c r="K205" s="60">
        <v>2.5499999999999998</v>
      </c>
      <c r="L205" s="60">
        <v>3.4</v>
      </c>
      <c r="M205" s="60">
        <v>1.1000000000000001</v>
      </c>
      <c r="N205" s="60">
        <v>2.1</v>
      </c>
      <c r="O205" s="60">
        <v>7.3</v>
      </c>
      <c r="P205" s="60">
        <v>1.7</v>
      </c>
      <c r="Q205" s="60">
        <v>3.7</v>
      </c>
      <c r="R205" s="60">
        <v>1.9</v>
      </c>
      <c r="S205" s="60">
        <v>4.9249999999999998</v>
      </c>
      <c r="T205" s="60">
        <v>4.7</v>
      </c>
      <c r="U205" s="60">
        <v>0.9</v>
      </c>
      <c r="V205" s="60">
        <v>1.1000000000000001</v>
      </c>
      <c r="W205" s="60">
        <v>2.9</v>
      </c>
      <c r="X205" s="60">
        <v>7</v>
      </c>
      <c r="Y205" s="60">
        <v>4.75</v>
      </c>
      <c r="Z205" s="60">
        <v>3.8250000000000002</v>
      </c>
      <c r="AA205" s="60">
        <v>2.2749999999999999</v>
      </c>
      <c r="AB205" s="60">
        <v>1.8</v>
      </c>
      <c r="AC205" s="60" t="s">
        <v>15565</v>
      </c>
    </row>
    <row r="206" spans="1:29" ht="51" thickBot="1">
      <c r="A206" s="63" t="s">
        <v>14930</v>
      </c>
      <c r="B206" s="60">
        <v>1.4</v>
      </c>
      <c r="C206" s="60">
        <v>2.1</v>
      </c>
      <c r="D206" s="60">
        <v>1.5249999999999999</v>
      </c>
      <c r="E206" s="60">
        <v>1.3</v>
      </c>
      <c r="F206" s="60">
        <v>1.4</v>
      </c>
      <c r="G206" s="60">
        <v>2.2000000000000002</v>
      </c>
      <c r="H206" s="60">
        <v>0.8</v>
      </c>
      <c r="I206" s="60">
        <v>1.9</v>
      </c>
      <c r="J206" s="60">
        <v>3.7</v>
      </c>
      <c r="K206" s="60">
        <v>2.5</v>
      </c>
      <c r="L206" s="60">
        <v>3.7</v>
      </c>
      <c r="M206" s="60">
        <v>2</v>
      </c>
      <c r="N206" s="60">
        <v>3.1</v>
      </c>
      <c r="O206" s="60">
        <v>3</v>
      </c>
      <c r="P206" s="60">
        <v>0.7</v>
      </c>
      <c r="Q206" s="60">
        <v>1.6</v>
      </c>
      <c r="R206" s="60">
        <v>4.2</v>
      </c>
      <c r="S206" s="60">
        <v>2.65</v>
      </c>
      <c r="T206" s="60">
        <v>4.3</v>
      </c>
      <c r="U206" s="60">
        <v>2.7</v>
      </c>
      <c r="V206" s="60">
        <v>3.3</v>
      </c>
      <c r="W206" s="60">
        <v>1</v>
      </c>
      <c r="X206" s="60">
        <v>7.1</v>
      </c>
      <c r="Y206" s="60">
        <v>3.5249999999999999</v>
      </c>
      <c r="Z206" s="60">
        <v>2.125</v>
      </c>
      <c r="AA206" s="60">
        <v>3.875</v>
      </c>
      <c r="AB206" s="60">
        <v>0.6</v>
      </c>
      <c r="AC206" s="60" t="s">
        <v>15566</v>
      </c>
    </row>
    <row r="207" spans="1:29" ht="43" thickBot="1">
      <c r="A207" s="63" t="s">
        <v>14917</v>
      </c>
      <c r="B207" s="60">
        <v>29</v>
      </c>
      <c r="C207" s="60">
        <v>16.5</v>
      </c>
      <c r="D207" s="60">
        <v>6.2</v>
      </c>
      <c r="E207" s="60">
        <v>34</v>
      </c>
      <c r="F207" s="60">
        <v>20.7</v>
      </c>
      <c r="G207" s="60">
        <v>39.6</v>
      </c>
      <c r="H207" s="60">
        <v>37.4</v>
      </c>
      <c r="I207" s="60">
        <v>18.899999999999999</v>
      </c>
      <c r="J207" s="60">
        <v>23.6</v>
      </c>
      <c r="K207" s="60">
        <v>209.77500000000001</v>
      </c>
      <c r="L207" s="60">
        <v>53.3</v>
      </c>
      <c r="M207" s="60">
        <v>3.6</v>
      </c>
      <c r="N207" s="60">
        <v>23.9</v>
      </c>
      <c r="O207" s="60">
        <v>165.1</v>
      </c>
      <c r="P207" s="60">
        <v>14.7</v>
      </c>
      <c r="Q207" s="60">
        <v>15.9</v>
      </c>
      <c r="R207" s="60">
        <v>52.2</v>
      </c>
      <c r="S207" s="60">
        <v>9.25</v>
      </c>
      <c r="T207" s="60">
        <v>10.5</v>
      </c>
      <c r="U207" s="60">
        <v>57.1</v>
      </c>
      <c r="V207" s="60">
        <v>7.9</v>
      </c>
      <c r="W207" s="60">
        <v>22.9</v>
      </c>
      <c r="X207" s="60">
        <v>9.8000000000000007</v>
      </c>
      <c r="Y207" s="60">
        <v>12.475</v>
      </c>
      <c r="Z207" s="60">
        <v>24.7</v>
      </c>
      <c r="AA207" s="60">
        <v>32.25</v>
      </c>
      <c r="AB207" s="60">
        <v>16.399999999999999</v>
      </c>
      <c r="AC207" s="61" t="s">
        <v>15567</v>
      </c>
    </row>
    <row r="208" spans="1:29" ht="111" thickBot="1">
      <c r="A208" s="63" t="s">
        <v>14576</v>
      </c>
      <c r="B208" s="60">
        <v>4.9000000000000004</v>
      </c>
      <c r="C208" s="60">
        <v>4.8</v>
      </c>
      <c r="D208" s="60">
        <v>5.0999999999999996</v>
      </c>
      <c r="E208" s="60">
        <v>5.0999999999999996</v>
      </c>
      <c r="F208" s="60">
        <v>12.5</v>
      </c>
      <c r="G208" s="60">
        <v>6.3</v>
      </c>
      <c r="H208" s="60">
        <v>1904.3</v>
      </c>
      <c r="I208" s="60">
        <v>7.9</v>
      </c>
      <c r="J208" s="60">
        <v>7.7</v>
      </c>
      <c r="K208" s="60">
        <v>3.3</v>
      </c>
      <c r="L208" s="60">
        <v>10</v>
      </c>
      <c r="M208" s="60">
        <v>5.2</v>
      </c>
      <c r="N208" s="60">
        <v>27</v>
      </c>
      <c r="O208" s="60">
        <v>13.1</v>
      </c>
      <c r="P208" s="60">
        <v>10.4</v>
      </c>
      <c r="Q208" s="60">
        <v>9.1999999999999993</v>
      </c>
      <c r="R208" s="60">
        <v>11.8</v>
      </c>
      <c r="S208" s="60">
        <v>9.4250000000000007</v>
      </c>
      <c r="T208" s="60">
        <v>5.8</v>
      </c>
      <c r="U208" s="60">
        <v>4999.7</v>
      </c>
      <c r="V208" s="60">
        <v>13.2</v>
      </c>
      <c r="W208" s="60">
        <v>11.9</v>
      </c>
      <c r="X208" s="60">
        <v>15.9</v>
      </c>
      <c r="Y208" s="60">
        <v>5</v>
      </c>
      <c r="Z208" s="60">
        <v>7.125</v>
      </c>
      <c r="AA208" s="60">
        <v>7.3250000000000002</v>
      </c>
      <c r="AB208" s="60">
        <v>170.9</v>
      </c>
      <c r="AC208" s="60" t="s">
        <v>15568</v>
      </c>
    </row>
    <row r="209" spans="1:29" ht="131" thickBot="1">
      <c r="A209" s="63" t="s">
        <v>15152</v>
      </c>
      <c r="B209" s="60">
        <v>69.8</v>
      </c>
      <c r="C209" s="60">
        <v>45.8</v>
      </c>
      <c r="D209" s="60">
        <v>35.85</v>
      </c>
      <c r="E209" s="60">
        <v>106.4</v>
      </c>
      <c r="F209" s="60">
        <v>77.7</v>
      </c>
      <c r="G209" s="60">
        <v>85.4</v>
      </c>
      <c r="H209" s="60">
        <v>17.5</v>
      </c>
      <c r="I209" s="60">
        <v>23</v>
      </c>
      <c r="J209" s="60">
        <v>42</v>
      </c>
      <c r="K209" s="60">
        <v>42.575000000000003</v>
      </c>
      <c r="L209" s="60">
        <v>46.2</v>
      </c>
      <c r="M209" s="60">
        <v>17.899999999999999</v>
      </c>
      <c r="N209" s="60">
        <v>17.399999999999999</v>
      </c>
      <c r="O209" s="60">
        <v>18.399999999999999</v>
      </c>
      <c r="P209" s="60">
        <v>46.4</v>
      </c>
      <c r="Q209" s="60">
        <v>62.8</v>
      </c>
      <c r="R209" s="60">
        <v>48.4</v>
      </c>
      <c r="S209" s="60">
        <v>72.825000000000003</v>
      </c>
      <c r="T209" s="60">
        <v>9</v>
      </c>
      <c r="U209" s="60">
        <v>18.5</v>
      </c>
      <c r="V209" s="60">
        <v>22.7</v>
      </c>
      <c r="W209" s="60">
        <v>56.6</v>
      </c>
      <c r="X209" s="60">
        <v>29</v>
      </c>
      <c r="Y209" s="60">
        <v>125.425</v>
      </c>
      <c r="Z209" s="60">
        <v>139.52500000000001</v>
      </c>
      <c r="AA209" s="60">
        <v>146.19999999999999</v>
      </c>
      <c r="AB209" s="60">
        <v>24.2</v>
      </c>
      <c r="AC209" s="60" t="s">
        <v>15533</v>
      </c>
    </row>
    <row r="210" spans="1:29" ht="101" thickBot="1">
      <c r="A210" s="63" t="s">
        <v>15074</v>
      </c>
      <c r="B210" s="60">
        <v>0.4</v>
      </c>
      <c r="C210" s="60">
        <v>1.2</v>
      </c>
      <c r="D210" s="60">
        <v>2.2999999999999998</v>
      </c>
      <c r="E210" s="60">
        <v>2.4</v>
      </c>
      <c r="F210" s="60">
        <v>3.5</v>
      </c>
      <c r="G210" s="60">
        <v>1.7</v>
      </c>
      <c r="H210" s="60">
        <v>1</v>
      </c>
      <c r="I210" s="60">
        <v>0.9</v>
      </c>
      <c r="J210" s="60">
        <v>1</v>
      </c>
      <c r="K210" s="60">
        <v>2.8</v>
      </c>
      <c r="L210" s="60">
        <v>3.9</v>
      </c>
      <c r="M210" s="60">
        <v>0.8</v>
      </c>
      <c r="N210" s="60">
        <v>578.20000000000005</v>
      </c>
      <c r="O210" s="60">
        <v>3.4</v>
      </c>
      <c r="P210" s="60">
        <v>3.5</v>
      </c>
      <c r="Q210" s="60">
        <v>6.3</v>
      </c>
      <c r="R210" s="60">
        <v>3.8</v>
      </c>
      <c r="S210" s="60">
        <v>1.5249999999999999</v>
      </c>
      <c r="T210" s="60">
        <v>1.2</v>
      </c>
      <c r="U210" s="60">
        <v>1.6</v>
      </c>
      <c r="V210" s="60">
        <v>0.7</v>
      </c>
      <c r="W210" s="60">
        <v>0.9</v>
      </c>
      <c r="X210" s="60">
        <v>72.5</v>
      </c>
      <c r="Y210" s="60">
        <v>2.75</v>
      </c>
      <c r="Z210" s="60">
        <v>0.5</v>
      </c>
      <c r="AA210" s="60">
        <v>0.85</v>
      </c>
      <c r="AB210" s="60">
        <v>46.4</v>
      </c>
      <c r="AC210" s="60" t="s">
        <v>15569</v>
      </c>
    </row>
    <row r="211" spans="1:29" ht="131" thickBot="1">
      <c r="A211" s="63" t="s">
        <v>16366</v>
      </c>
      <c r="B211" s="60">
        <v>0.5</v>
      </c>
      <c r="C211" s="60">
        <v>0.9</v>
      </c>
      <c r="D211" s="60">
        <v>1.175</v>
      </c>
      <c r="E211" s="60">
        <v>1.7</v>
      </c>
      <c r="F211" s="60">
        <v>4.3</v>
      </c>
      <c r="G211" s="60">
        <v>1.4</v>
      </c>
      <c r="H211" s="60">
        <v>0.9</v>
      </c>
      <c r="I211" s="60">
        <v>4</v>
      </c>
      <c r="J211" s="60">
        <v>0.9</v>
      </c>
      <c r="K211" s="60">
        <v>0.85</v>
      </c>
      <c r="L211" s="60">
        <v>5.5</v>
      </c>
      <c r="M211" s="60">
        <v>1.9</v>
      </c>
      <c r="N211" s="60">
        <v>706.8</v>
      </c>
      <c r="O211" s="60">
        <v>1.6</v>
      </c>
      <c r="P211" s="60">
        <v>4</v>
      </c>
      <c r="Q211" s="60">
        <v>6.8</v>
      </c>
      <c r="R211" s="60">
        <v>1.7</v>
      </c>
      <c r="S211" s="60">
        <v>1.9750000000000001</v>
      </c>
      <c r="T211" s="60">
        <v>4.0999999999999996</v>
      </c>
      <c r="U211" s="60">
        <v>4.2</v>
      </c>
      <c r="V211" s="60">
        <v>3.2</v>
      </c>
      <c r="W211" s="60">
        <v>2.2999999999999998</v>
      </c>
      <c r="X211" s="60">
        <v>86.7</v>
      </c>
      <c r="Y211" s="60">
        <v>4.4749999999999996</v>
      </c>
      <c r="Z211" s="60">
        <v>0.52500000000000002</v>
      </c>
      <c r="AA211" s="60">
        <v>1</v>
      </c>
      <c r="AB211" s="60">
        <v>43.4</v>
      </c>
      <c r="AC211" s="60" t="s">
        <v>15570</v>
      </c>
    </row>
    <row r="212" spans="1:29" ht="61" thickBot="1">
      <c r="A212" s="63" t="s">
        <v>15004</v>
      </c>
      <c r="B212" s="60">
        <v>1.1000000000000001</v>
      </c>
      <c r="C212" s="60">
        <v>3.6</v>
      </c>
      <c r="D212" s="60">
        <v>3.2</v>
      </c>
      <c r="E212" s="60">
        <v>3.2</v>
      </c>
      <c r="F212" s="60">
        <v>3.7</v>
      </c>
      <c r="G212" s="60">
        <v>130</v>
      </c>
      <c r="H212" s="60">
        <v>13.2</v>
      </c>
      <c r="I212" s="60">
        <v>5.6</v>
      </c>
      <c r="J212" s="60">
        <v>8.8000000000000007</v>
      </c>
      <c r="K212" s="60">
        <v>37.85</v>
      </c>
      <c r="L212" s="60">
        <v>8.4</v>
      </c>
      <c r="M212" s="60">
        <v>7.2</v>
      </c>
      <c r="N212" s="60">
        <v>52</v>
      </c>
      <c r="O212" s="60">
        <v>62.5</v>
      </c>
      <c r="P212" s="60">
        <v>6.7</v>
      </c>
      <c r="Q212" s="60">
        <v>5.5</v>
      </c>
      <c r="R212" s="60">
        <v>7</v>
      </c>
      <c r="S212" s="60">
        <v>1.7</v>
      </c>
      <c r="T212" s="60">
        <v>8.4</v>
      </c>
      <c r="U212" s="60">
        <v>8.1999999999999993</v>
      </c>
      <c r="V212" s="60">
        <v>2.9</v>
      </c>
      <c r="W212" s="60">
        <v>4.4000000000000004</v>
      </c>
      <c r="X212" s="60">
        <v>1.8</v>
      </c>
      <c r="Y212" s="60">
        <v>2.875</v>
      </c>
      <c r="Z212" s="60">
        <v>8.4749999999999996</v>
      </c>
      <c r="AA212" s="60">
        <v>1</v>
      </c>
      <c r="AB212" s="60">
        <v>9.3000000000000007</v>
      </c>
      <c r="AC212" s="60" t="s">
        <v>15571</v>
      </c>
    </row>
    <row r="213" spans="1:29" ht="51" thickBot="1">
      <c r="A213" s="63" t="s">
        <v>15030</v>
      </c>
      <c r="B213" s="60">
        <v>6.5</v>
      </c>
      <c r="C213" s="60">
        <v>9.9</v>
      </c>
      <c r="D213" s="60">
        <v>4.3</v>
      </c>
      <c r="E213" s="60">
        <v>4.8</v>
      </c>
      <c r="F213" s="60">
        <v>10.199999999999999</v>
      </c>
      <c r="G213" s="60">
        <v>10.5</v>
      </c>
      <c r="H213" s="60">
        <v>14.6</v>
      </c>
      <c r="I213" s="60">
        <v>9.8000000000000007</v>
      </c>
      <c r="J213" s="60">
        <v>8.9</v>
      </c>
      <c r="K213" s="60">
        <v>7.25</v>
      </c>
      <c r="L213" s="60">
        <v>13.1</v>
      </c>
      <c r="M213" s="60">
        <v>7.4</v>
      </c>
      <c r="N213" s="60">
        <v>3.3</v>
      </c>
      <c r="O213" s="60">
        <v>13.6</v>
      </c>
      <c r="P213" s="60">
        <v>8.8000000000000007</v>
      </c>
      <c r="Q213" s="60">
        <v>8.1999999999999993</v>
      </c>
      <c r="R213" s="60">
        <v>12.9</v>
      </c>
      <c r="S213" s="60">
        <v>5.3</v>
      </c>
      <c r="T213" s="60">
        <v>9.6999999999999993</v>
      </c>
      <c r="U213" s="60">
        <v>10.6</v>
      </c>
      <c r="V213" s="60">
        <v>8.1999999999999993</v>
      </c>
      <c r="W213" s="60">
        <v>8.6999999999999993</v>
      </c>
      <c r="X213" s="60">
        <v>9.6999999999999993</v>
      </c>
      <c r="Y213" s="60">
        <v>7.15</v>
      </c>
      <c r="Z213" s="60">
        <v>18.125</v>
      </c>
      <c r="AA213" s="60">
        <v>8</v>
      </c>
      <c r="AB213" s="60">
        <v>7.5</v>
      </c>
      <c r="AC213" s="60" t="s">
        <v>15572</v>
      </c>
    </row>
    <row r="214" spans="1:29" ht="51" thickBot="1">
      <c r="A214" s="63" t="s">
        <v>15212</v>
      </c>
      <c r="B214" s="60">
        <v>9.6</v>
      </c>
      <c r="C214" s="60">
        <v>13.7</v>
      </c>
      <c r="D214" s="60">
        <v>5.125</v>
      </c>
      <c r="E214" s="60">
        <v>7.1</v>
      </c>
      <c r="F214" s="60">
        <v>3.4</v>
      </c>
      <c r="G214" s="60">
        <v>9.4</v>
      </c>
      <c r="H214" s="60">
        <v>5.5</v>
      </c>
      <c r="I214" s="60">
        <v>17.399999999999999</v>
      </c>
      <c r="J214" s="60">
        <v>8.8000000000000007</v>
      </c>
      <c r="K214" s="60">
        <v>4.75</v>
      </c>
      <c r="L214" s="60">
        <v>8.1</v>
      </c>
      <c r="M214" s="60">
        <v>1.7</v>
      </c>
      <c r="N214" s="60">
        <v>6</v>
      </c>
      <c r="O214" s="60">
        <v>2.2000000000000002</v>
      </c>
      <c r="P214" s="60">
        <v>9.5</v>
      </c>
      <c r="Q214" s="60">
        <v>10.3</v>
      </c>
      <c r="R214" s="60">
        <v>11.4</v>
      </c>
      <c r="S214" s="60">
        <v>3.2</v>
      </c>
      <c r="T214" s="60">
        <v>8.6999999999999993</v>
      </c>
      <c r="U214" s="60">
        <v>6.9</v>
      </c>
      <c r="V214" s="60">
        <v>8.6999999999999993</v>
      </c>
      <c r="W214" s="60">
        <v>5.5</v>
      </c>
      <c r="X214" s="60">
        <v>12.8</v>
      </c>
      <c r="Y214" s="60">
        <v>2.15</v>
      </c>
      <c r="Z214" s="60">
        <v>9.9499999999999993</v>
      </c>
      <c r="AA214" s="60">
        <v>6.25</v>
      </c>
      <c r="AB214" s="60">
        <v>2.7</v>
      </c>
      <c r="AC214" s="60" t="s">
        <v>15573</v>
      </c>
    </row>
    <row r="215" spans="1:29" ht="61" thickBot="1">
      <c r="A215" s="63" t="s">
        <v>14872</v>
      </c>
      <c r="B215" s="60">
        <v>1090.9000000000001</v>
      </c>
      <c r="C215" s="60">
        <v>910.8</v>
      </c>
      <c r="D215" s="60">
        <v>718.27499999999998</v>
      </c>
      <c r="E215" s="60">
        <v>1428.4</v>
      </c>
      <c r="F215" s="60">
        <v>650.6</v>
      </c>
      <c r="G215" s="60">
        <v>1398.3</v>
      </c>
      <c r="H215" s="60">
        <v>1065.2</v>
      </c>
      <c r="I215" s="60">
        <v>591.70000000000005</v>
      </c>
      <c r="J215" s="60">
        <v>1716.8</v>
      </c>
      <c r="K215" s="60">
        <v>857.27499999999998</v>
      </c>
      <c r="L215" s="60">
        <v>87.4</v>
      </c>
      <c r="M215" s="60">
        <v>789</v>
      </c>
      <c r="N215" s="60">
        <v>275.39999999999998</v>
      </c>
      <c r="O215" s="60">
        <v>564.5</v>
      </c>
      <c r="P215" s="60">
        <v>907.8</v>
      </c>
      <c r="Q215" s="60">
        <v>1106.3</v>
      </c>
      <c r="R215" s="60">
        <v>203.1</v>
      </c>
      <c r="S215" s="60">
        <v>837.52499999999998</v>
      </c>
      <c r="T215" s="60">
        <v>709</v>
      </c>
      <c r="U215" s="60">
        <v>940.8</v>
      </c>
      <c r="V215" s="60">
        <v>404.3</v>
      </c>
      <c r="W215" s="60">
        <v>941.7</v>
      </c>
      <c r="X215" s="60">
        <v>709.8</v>
      </c>
      <c r="Y215" s="60">
        <v>377.05</v>
      </c>
      <c r="Z215" s="60">
        <v>262.42500000000001</v>
      </c>
      <c r="AA215" s="60">
        <v>1322.075</v>
      </c>
      <c r="AB215" s="60">
        <v>536</v>
      </c>
      <c r="AC215" s="60" t="s">
        <v>15574</v>
      </c>
    </row>
    <row r="216" spans="1:29" ht="51" thickBot="1">
      <c r="A216" s="63" t="s">
        <v>14909</v>
      </c>
      <c r="B216" s="60">
        <v>493.1</v>
      </c>
      <c r="C216" s="60">
        <v>138.1</v>
      </c>
      <c r="D216" s="60">
        <v>8.35</v>
      </c>
      <c r="E216" s="60">
        <v>274.2</v>
      </c>
      <c r="F216" s="60">
        <v>9.4</v>
      </c>
      <c r="G216" s="60">
        <v>6.3</v>
      </c>
      <c r="H216" s="60">
        <v>7.8</v>
      </c>
      <c r="I216" s="60">
        <v>4.7</v>
      </c>
      <c r="J216" s="60">
        <v>4.2</v>
      </c>
      <c r="K216" s="60">
        <v>7.5250000000000004</v>
      </c>
      <c r="L216" s="60">
        <v>15.2</v>
      </c>
      <c r="M216" s="60">
        <v>3.3</v>
      </c>
      <c r="N216" s="60">
        <v>3.1</v>
      </c>
      <c r="O216" s="60">
        <v>3.1</v>
      </c>
      <c r="P216" s="60">
        <v>14.9</v>
      </c>
      <c r="Q216" s="60">
        <v>11.7</v>
      </c>
      <c r="R216" s="60">
        <v>12.4</v>
      </c>
      <c r="S216" s="60">
        <v>6.0750000000000002</v>
      </c>
      <c r="T216" s="60">
        <v>7.2</v>
      </c>
      <c r="U216" s="60">
        <v>6.1</v>
      </c>
      <c r="V216" s="60">
        <v>4.7</v>
      </c>
      <c r="W216" s="60">
        <v>5.3</v>
      </c>
      <c r="X216" s="60">
        <v>38</v>
      </c>
      <c r="Y216" s="60">
        <v>1.1499999999999999</v>
      </c>
      <c r="Z216" s="60">
        <v>6.4</v>
      </c>
      <c r="AA216" s="60">
        <v>3.4249999999999998</v>
      </c>
      <c r="AB216" s="60">
        <v>10.4</v>
      </c>
      <c r="AC216" s="60" t="s">
        <v>15575</v>
      </c>
    </row>
    <row r="217" spans="1:29" ht="131" thickBot="1">
      <c r="A217" s="63" t="s">
        <v>16367</v>
      </c>
      <c r="B217" s="60">
        <v>15.3</v>
      </c>
      <c r="C217" s="60">
        <v>13</v>
      </c>
      <c r="D217" s="60">
        <v>10.925000000000001</v>
      </c>
      <c r="E217" s="60">
        <v>15.3</v>
      </c>
      <c r="F217" s="60">
        <v>28.4</v>
      </c>
      <c r="G217" s="60">
        <v>49.3</v>
      </c>
      <c r="H217" s="60">
        <v>19.2</v>
      </c>
      <c r="I217" s="60">
        <v>5.6</v>
      </c>
      <c r="J217" s="60">
        <v>35.6</v>
      </c>
      <c r="K217" s="60">
        <v>41.7</v>
      </c>
      <c r="L217" s="60">
        <v>25.3</v>
      </c>
      <c r="M217" s="60">
        <v>3.2</v>
      </c>
      <c r="N217" s="60">
        <v>4.5999999999999996</v>
      </c>
      <c r="O217" s="60">
        <v>45</v>
      </c>
      <c r="P217" s="60">
        <v>4.5</v>
      </c>
      <c r="Q217" s="60">
        <v>3.6</v>
      </c>
      <c r="R217" s="60">
        <v>36.9</v>
      </c>
      <c r="S217" s="60">
        <v>11.025</v>
      </c>
      <c r="T217" s="60">
        <v>8.9</v>
      </c>
      <c r="U217" s="60">
        <v>11.6</v>
      </c>
      <c r="V217" s="60">
        <v>34</v>
      </c>
      <c r="W217" s="60">
        <v>20.7</v>
      </c>
      <c r="X217" s="60">
        <v>32</v>
      </c>
      <c r="Y217" s="60">
        <v>11.05</v>
      </c>
      <c r="Z217" s="60">
        <v>8.625</v>
      </c>
      <c r="AA217" s="60">
        <v>11.275</v>
      </c>
      <c r="AB217" s="60">
        <v>14.2</v>
      </c>
      <c r="AC217" s="60" t="s">
        <v>15576</v>
      </c>
    </row>
    <row r="218" spans="1:29" ht="61" thickBot="1">
      <c r="A218" s="63" t="s">
        <v>16368</v>
      </c>
      <c r="B218" s="60">
        <v>5.8</v>
      </c>
      <c r="C218" s="60">
        <v>4.2</v>
      </c>
      <c r="D218" s="60">
        <v>3.7250000000000001</v>
      </c>
      <c r="E218" s="60">
        <v>4.5</v>
      </c>
      <c r="F218" s="60">
        <v>11.2</v>
      </c>
      <c r="G218" s="60">
        <v>5.7</v>
      </c>
      <c r="H218" s="60">
        <v>8.3000000000000007</v>
      </c>
      <c r="I218" s="60">
        <v>8.4</v>
      </c>
      <c r="J218" s="60">
        <v>6.2</v>
      </c>
      <c r="K218" s="60">
        <v>6.625</v>
      </c>
      <c r="L218" s="60">
        <v>13.8</v>
      </c>
      <c r="M218" s="60">
        <v>2.2000000000000002</v>
      </c>
      <c r="N218" s="60">
        <v>28.7</v>
      </c>
      <c r="O218" s="60">
        <v>5.3</v>
      </c>
      <c r="P218" s="60">
        <v>13.9</v>
      </c>
      <c r="Q218" s="60">
        <v>17</v>
      </c>
      <c r="R218" s="60">
        <v>5.4</v>
      </c>
      <c r="S218" s="60">
        <v>5.95</v>
      </c>
      <c r="T218" s="60">
        <v>8.1999999999999993</v>
      </c>
      <c r="U218" s="60">
        <v>5.8</v>
      </c>
      <c r="V218" s="60">
        <v>6.5</v>
      </c>
      <c r="W218" s="60">
        <v>5.8</v>
      </c>
      <c r="X218" s="60">
        <v>6.7</v>
      </c>
      <c r="Y218" s="60">
        <v>3.95</v>
      </c>
      <c r="Z218" s="60">
        <v>5.375</v>
      </c>
      <c r="AA218" s="60">
        <v>3.8</v>
      </c>
      <c r="AB218" s="60">
        <v>4.9000000000000004</v>
      </c>
      <c r="AC218" s="60" t="s">
        <v>15577</v>
      </c>
    </row>
    <row r="219" spans="1:29" ht="43" thickBot="1">
      <c r="A219" s="63" t="s">
        <v>16369</v>
      </c>
      <c r="B219" s="60">
        <v>11</v>
      </c>
      <c r="C219" s="60">
        <v>12.7</v>
      </c>
      <c r="D219" s="60">
        <v>10.7</v>
      </c>
      <c r="E219" s="60">
        <v>32.1</v>
      </c>
      <c r="F219" s="60">
        <v>30.7</v>
      </c>
      <c r="G219" s="60">
        <v>23.1</v>
      </c>
      <c r="H219" s="60">
        <v>27.3</v>
      </c>
      <c r="I219" s="60">
        <v>20.6</v>
      </c>
      <c r="J219" s="60">
        <v>24.8</v>
      </c>
      <c r="K219" s="60">
        <v>14.725</v>
      </c>
      <c r="L219" s="60">
        <v>27.6</v>
      </c>
      <c r="M219" s="60">
        <v>9.9</v>
      </c>
      <c r="N219" s="60">
        <v>9.9</v>
      </c>
      <c r="O219" s="60">
        <v>17.5</v>
      </c>
      <c r="P219" s="60">
        <v>20.5</v>
      </c>
      <c r="Q219" s="60">
        <v>25</v>
      </c>
      <c r="R219" s="60">
        <v>29.9</v>
      </c>
      <c r="S219" s="60">
        <v>11.675000000000001</v>
      </c>
      <c r="T219" s="60">
        <v>25.8</v>
      </c>
      <c r="U219" s="60">
        <v>24.8</v>
      </c>
      <c r="V219" s="60">
        <v>26</v>
      </c>
      <c r="W219" s="60">
        <v>25.3</v>
      </c>
      <c r="X219" s="60">
        <v>23.4</v>
      </c>
      <c r="Y219" s="60">
        <v>43.25</v>
      </c>
      <c r="Z219" s="60">
        <v>21.3</v>
      </c>
      <c r="AA219" s="60">
        <v>18.324999999999999</v>
      </c>
      <c r="AB219" s="60">
        <v>18.3</v>
      </c>
      <c r="AC219" s="61" t="s">
        <v>15578</v>
      </c>
    </row>
    <row r="220" spans="1:29" ht="71" thickBot="1">
      <c r="A220" s="63" t="s">
        <v>15201</v>
      </c>
      <c r="B220" s="60">
        <v>119.3</v>
      </c>
      <c r="C220" s="60">
        <v>59.7</v>
      </c>
      <c r="D220" s="60">
        <v>104.15</v>
      </c>
      <c r="E220" s="60">
        <v>125.2</v>
      </c>
      <c r="F220" s="60">
        <v>102.2</v>
      </c>
      <c r="G220" s="60">
        <v>74.3</v>
      </c>
      <c r="H220" s="60">
        <v>86.6</v>
      </c>
      <c r="I220" s="60">
        <v>216.8</v>
      </c>
      <c r="J220" s="60">
        <v>286.39999999999998</v>
      </c>
      <c r="K220" s="60">
        <v>319.14999999999998</v>
      </c>
      <c r="L220" s="60">
        <v>231.2</v>
      </c>
      <c r="M220" s="60">
        <v>138</v>
      </c>
      <c r="N220" s="60">
        <v>31.1</v>
      </c>
      <c r="O220" s="60">
        <v>67.900000000000006</v>
      </c>
      <c r="P220" s="60">
        <v>195.4</v>
      </c>
      <c r="Q220" s="60">
        <v>166</v>
      </c>
      <c r="R220" s="60">
        <v>149.5</v>
      </c>
      <c r="S220" s="60">
        <v>53.075000000000003</v>
      </c>
      <c r="T220" s="60">
        <v>61</v>
      </c>
      <c r="U220" s="60">
        <v>64.2</v>
      </c>
      <c r="V220" s="60">
        <v>91.3</v>
      </c>
      <c r="W220" s="60">
        <v>184.5</v>
      </c>
      <c r="X220" s="60">
        <v>92.4</v>
      </c>
      <c r="Y220" s="60">
        <v>68.75</v>
      </c>
      <c r="Z220" s="60">
        <v>68.474999999999994</v>
      </c>
      <c r="AA220" s="60">
        <v>112.97499999999999</v>
      </c>
      <c r="AB220" s="60">
        <v>100.8</v>
      </c>
      <c r="AC220" s="60" t="s">
        <v>15579</v>
      </c>
    </row>
    <row r="221" spans="1:29" ht="57" thickBot="1">
      <c r="A221" s="63" t="s">
        <v>16370</v>
      </c>
      <c r="B221" s="60">
        <v>11.5</v>
      </c>
      <c r="C221" s="60">
        <v>107.9</v>
      </c>
      <c r="D221" s="60">
        <v>68.5</v>
      </c>
      <c r="E221" s="60">
        <v>12.3</v>
      </c>
      <c r="F221" s="60">
        <v>1042.5</v>
      </c>
      <c r="G221" s="60">
        <v>1174.3</v>
      </c>
      <c r="H221" s="60">
        <v>111.9</v>
      </c>
      <c r="I221" s="60">
        <v>640.1</v>
      </c>
      <c r="J221" s="60">
        <v>760.6</v>
      </c>
      <c r="K221" s="60">
        <v>573.82500000000005</v>
      </c>
      <c r="L221" s="60">
        <v>28.7</v>
      </c>
      <c r="M221" s="60">
        <v>15.7</v>
      </c>
      <c r="N221" s="60">
        <v>73.099999999999994</v>
      </c>
      <c r="O221" s="60">
        <v>67.7</v>
      </c>
      <c r="P221" s="60">
        <v>39.299999999999997</v>
      </c>
      <c r="Q221" s="60">
        <v>111.5</v>
      </c>
      <c r="R221" s="60">
        <v>141.1</v>
      </c>
      <c r="S221" s="60">
        <v>17.649999999999999</v>
      </c>
      <c r="T221" s="60">
        <v>10.7</v>
      </c>
      <c r="U221" s="60">
        <v>53</v>
      </c>
      <c r="V221" s="60">
        <v>708.5</v>
      </c>
      <c r="W221" s="60">
        <v>346.3</v>
      </c>
      <c r="X221" s="60">
        <v>4.2</v>
      </c>
      <c r="Y221" s="60">
        <v>20.75</v>
      </c>
      <c r="Z221" s="60">
        <v>288.125</v>
      </c>
      <c r="AA221" s="60">
        <v>88.15</v>
      </c>
      <c r="AB221" s="60">
        <v>78.7</v>
      </c>
      <c r="AC221" s="61" t="s">
        <v>15580</v>
      </c>
    </row>
    <row r="222" spans="1:29" ht="43" thickBot="1">
      <c r="A222" s="63" t="s">
        <v>16371</v>
      </c>
      <c r="B222" s="60">
        <v>22.3</v>
      </c>
      <c r="C222" s="60">
        <v>722.5</v>
      </c>
      <c r="D222" s="60">
        <v>276.32499999999999</v>
      </c>
      <c r="E222" s="60">
        <v>28</v>
      </c>
      <c r="F222" s="60">
        <v>18.2</v>
      </c>
      <c r="G222" s="60">
        <v>31.6</v>
      </c>
      <c r="H222" s="60">
        <v>9.5</v>
      </c>
      <c r="I222" s="60">
        <v>20.2</v>
      </c>
      <c r="J222" s="60">
        <v>66.7</v>
      </c>
      <c r="K222" s="60">
        <v>909</v>
      </c>
      <c r="L222" s="60">
        <v>1580.8</v>
      </c>
      <c r="M222" s="60">
        <v>2.2000000000000002</v>
      </c>
      <c r="N222" s="60">
        <v>113.9</v>
      </c>
      <c r="O222" s="60">
        <v>5.2</v>
      </c>
      <c r="P222" s="60">
        <v>842</v>
      </c>
      <c r="Q222" s="60">
        <v>1118.7</v>
      </c>
      <c r="R222" s="60">
        <v>1346.5</v>
      </c>
      <c r="S222" s="60">
        <v>2.2999999999999998</v>
      </c>
      <c r="T222" s="60">
        <v>23</v>
      </c>
      <c r="U222" s="60">
        <v>9</v>
      </c>
      <c r="V222" s="60">
        <v>4.8</v>
      </c>
      <c r="W222" s="60">
        <v>15.4</v>
      </c>
      <c r="X222" s="60">
        <v>295.10000000000002</v>
      </c>
      <c r="Y222" s="60">
        <v>13.8</v>
      </c>
      <c r="Z222" s="60">
        <v>6.125</v>
      </c>
      <c r="AA222" s="60">
        <v>21.975000000000001</v>
      </c>
      <c r="AB222" s="60">
        <v>216.6</v>
      </c>
      <c r="AC222" s="61" t="s">
        <v>15581</v>
      </c>
    </row>
    <row r="223" spans="1:29" ht="121" thickBot="1">
      <c r="A223" s="63" t="e">
        <v>#VALUE!</v>
      </c>
      <c r="B223" s="60">
        <v>455.1</v>
      </c>
      <c r="C223" s="60">
        <v>199.3</v>
      </c>
      <c r="D223" s="60">
        <v>131.44999999999999</v>
      </c>
      <c r="E223" s="60">
        <v>491.8</v>
      </c>
      <c r="F223" s="60">
        <v>76.3</v>
      </c>
      <c r="G223" s="60">
        <v>56.3</v>
      </c>
      <c r="H223" s="60">
        <v>50.4</v>
      </c>
      <c r="I223" s="60">
        <v>92.5</v>
      </c>
      <c r="J223" s="60">
        <v>49.3</v>
      </c>
      <c r="K223" s="60">
        <v>63.875</v>
      </c>
      <c r="L223" s="60">
        <v>102.8</v>
      </c>
      <c r="M223" s="60">
        <v>223.2</v>
      </c>
      <c r="N223" s="60">
        <v>53.8</v>
      </c>
      <c r="O223" s="60">
        <v>114</v>
      </c>
      <c r="P223" s="60">
        <v>81.5</v>
      </c>
      <c r="Q223" s="60">
        <v>81.599999999999994</v>
      </c>
      <c r="R223" s="60">
        <v>50.2</v>
      </c>
      <c r="S223" s="60">
        <v>230.27500000000001</v>
      </c>
      <c r="T223" s="60">
        <v>77.900000000000006</v>
      </c>
      <c r="U223" s="60">
        <v>58.9</v>
      </c>
      <c r="V223" s="60">
        <v>130</v>
      </c>
      <c r="W223" s="60">
        <v>75.8</v>
      </c>
      <c r="X223" s="60">
        <v>98.8</v>
      </c>
      <c r="Y223" s="60">
        <v>48.6</v>
      </c>
      <c r="Z223" s="60">
        <v>46.15</v>
      </c>
      <c r="AA223" s="60">
        <v>74.849999999999994</v>
      </c>
      <c r="AB223" s="60">
        <v>109.7</v>
      </c>
      <c r="AC223" s="60" t="s">
        <v>15582</v>
      </c>
    </row>
    <row r="224" spans="1:29" ht="51" thickBot="1">
      <c r="A224" s="63" t="s">
        <v>14959</v>
      </c>
      <c r="B224" s="60">
        <v>3.8</v>
      </c>
      <c r="C224" s="60">
        <v>4.9000000000000004</v>
      </c>
      <c r="D224" s="60">
        <v>1</v>
      </c>
      <c r="E224" s="60">
        <v>3.9</v>
      </c>
      <c r="F224" s="60">
        <v>18</v>
      </c>
      <c r="G224" s="60">
        <v>5</v>
      </c>
      <c r="H224" s="60">
        <v>3.3</v>
      </c>
      <c r="I224" s="60">
        <v>7.3</v>
      </c>
      <c r="J224" s="60">
        <v>4.0999999999999996</v>
      </c>
      <c r="K224" s="60">
        <v>10.775</v>
      </c>
      <c r="L224" s="60">
        <v>20.6</v>
      </c>
      <c r="M224" s="60">
        <v>1.5</v>
      </c>
      <c r="N224" s="60">
        <v>2.8</v>
      </c>
      <c r="O224" s="60">
        <v>4.9000000000000004</v>
      </c>
      <c r="P224" s="60">
        <v>41.6</v>
      </c>
      <c r="Q224" s="60">
        <v>49.1</v>
      </c>
      <c r="R224" s="60">
        <v>8.6</v>
      </c>
      <c r="S224" s="60">
        <v>12.35</v>
      </c>
      <c r="T224" s="60">
        <v>2.5</v>
      </c>
      <c r="U224" s="60">
        <v>1.9</v>
      </c>
      <c r="V224" s="60">
        <v>7.9</v>
      </c>
      <c r="W224" s="60">
        <v>1.9</v>
      </c>
      <c r="X224" s="60">
        <v>10.199999999999999</v>
      </c>
      <c r="Y224" s="60">
        <v>2.375</v>
      </c>
      <c r="Z224" s="60">
        <v>4.4000000000000004</v>
      </c>
      <c r="AA224" s="60">
        <v>0.77500000000000002</v>
      </c>
      <c r="AB224" s="60">
        <v>0.8</v>
      </c>
      <c r="AC224" s="60" t="s">
        <v>15583</v>
      </c>
    </row>
    <row r="225" spans="1:29" ht="71" thickBot="1">
      <c r="A225" s="63" t="s">
        <v>14993</v>
      </c>
      <c r="B225" s="60">
        <v>31.3</v>
      </c>
      <c r="C225" s="60">
        <v>12</v>
      </c>
      <c r="D225" s="60">
        <v>8.4</v>
      </c>
      <c r="E225" s="60">
        <v>25.4</v>
      </c>
      <c r="F225" s="60">
        <v>6.1</v>
      </c>
      <c r="G225" s="60">
        <v>0.8</v>
      </c>
      <c r="H225" s="60">
        <v>3.2</v>
      </c>
      <c r="I225" s="60">
        <v>1.8</v>
      </c>
      <c r="J225" s="60">
        <v>2.1</v>
      </c>
      <c r="K225" s="60">
        <v>1.85</v>
      </c>
      <c r="L225" s="60">
        <v>1.1000000000000001</v>
      </c>
      <c r="M225" s="60">
        <v>1.3</v>
      </c>
      <c r="N225" s="60">
        <v>1.4</v>
      </c>
      <c r="O225" s="60">
        <v>3.9</v>
      </c>
      <c r="P225" s="60">
        <v>2.5</v>
      </c>
      <c r="Q225" s="60">
        <v>3.5</v>
      </c>
      <c r="R225" s="60">
        <v>3.5</v>
      </c>
      <c r="S225" s="60">
        <v>12</v>
      </c>
      <c r="T225" s="60">
        <v>5.9</v>
      </c>
      <c r="U225" s="60">
        <v>4.5999999999999996</v>
      </c>
      <c r="V225" s="60">
        <v>3.5</v>
      </c>
      <c r="W225" s="60">
        <v>4.4000000000000004</v>
      </c>
      <c r="X225" s="60">
        <v>9.4</v>
      </c>
      <c r="Y225" s="60">
        <v>14.725</v>
      </c>
      <c r="Z225" s="60">
        <v>3.15</v>
      </c>
      <c r="AA225" s="60">
        <v>3.05</v>
      </c>
      <c r="AB225" s="60">
        <v>4</v>
      </c>
      <c r="AC225" s="60" t="s">
        <v>15584</v>
      </c>
    </row>
    <row r="226" spans="1:29" ht="43" thickBot="1">
      <c r="A226" s="63" t="s">
        <v>15160</v>
      </c>
      <c r="B226" s="60">
        <v>76</v>
      </c>
      <c r="C226" s="60">
        <v>100.4</v>
      </c>
      <c r="D226" s="60">
        <v>83.9</v>
      </c>
      <c r="E226" s="60">
        <v>132.69999999999999</v>
      </c>
      <c r="F226" s="60">
        <v>57.3</v>
      </c>
      <c r="G226" s="60">
        <v>141.19999999999999</v>
      </c>
      <c r="H226" s="60">
        <v>126.1</v>
      </c>
      <c r="I226" s="60">
        <v>99.8</v>
      </c>
      <c r="J226" s="60">
        <v>86.9</v>
      </c>
      <c r="K226" s="60">
        <v>168</v>
      </c>
      <c r="L226" s="60">
        <v>202.5</v>
      </c>
      <c r="M226" s="60">
        <v>62.8</v>
      </c>
      <c r="N226" s="60">
        <v>14.1</v>
      </c>
      <c r="O226" s="60">
        <v>23.2</v>
      </c>
      <c r="P226" s="60">
        <v>115.4</v>
      </c>
      <c r="Q226" s="60">
        <v>113</v>
      </c>
      <c r="R226" s="60">
        <v>140.9</v>
      </c>
      <c r="S226" s="60">
        <v>50.4</v>
      </c>
      <c r="T226" s="60">
        <v>40.5</v>
      </c>
      <c r="U226" s="60">
        <v>141.19999999999999</v>
      </c>
      <c r="V226" s="60">
        <v>79.7</v>
      </c>
      <c r="W226" s="60">
        <v>82.5</v>
      </c>
      <c r="X226" s="60">
        <v>137.30000000000001</v>
      </c>
      <c r="Y226" s="60">
        <v>79.55</v>
      </c>
      <c r="Z226" s="60">
        <v>91.1</v>
      </c>
      <c r="AA226" s="60">
        <v>81.099999999999994</v>
      </c>
      <c r="AB226" s="60">
        <v>66.099999999999994</v>
      </c>
      <c r="AC226" s="61" t="s">
        <v>15585</v>
      </c>
    </row>
    <row r="227" spans="1:29" ht="131" thickBot="1">
      <c r="A227" s="63" t="s">
        <v>15182</v>
      </c>
      <c r="B227" s="60">
        <v>6</v>
      </c>
      <c r="C227" s="60">
        <v>11.2</v>
      </c>
      <c r="D227" s="60">
        <v>1.95</v>
      </c>
      <c r="E227" s="60">
        <v>5.3</v>
      </c>
      <c r="F227" s="60">
        <v>6.6</v>
      </c>
      <c r="G227" s="60">
        <v>3.8</v>
      </c>
      <c r="H227" s="60">
        <v>212.7</v>
      </c>
      <c r="I227" s="60">
        <v>183.2</v>
      </c>
      <c r="J227" s="60">
        <v>46.9</v>
      </c>
      <c r="K227" s="60">
        <v>18.524999999999999</v>
      </c>
      <c r="L227" s="60">
        <v>15.5</v>
      </c>
      <c r="M227" s="60">
        <v>79.5</v>
      </c>
      <c r="N227" s="60">
        <v>8.8000000000000007</v>
      </c>
      <c r="O227" s="60">
        <v>42.8</v>
      </c>
      <c r="P227" s="60">
        <v>24.4</v>
      </c>
      <c r="Q227" s="60">
        <v>35.299999999999997</v>
      </c>
      <c r="R227" s="60">
        <v>8.3000000000000007</v>
      </c>
      <c r="S227" s="60">
        <v>17.5</v>
      </c>
      <c r="T227" s="60">
        <v>251.1</v>
      </c>
      <c r="U227" s="60">
        <v>309.7</v>
      </c>
      <c r="V227" s="60">
        <v>299.60000000000002</v>
      </c>
      <c r="W227" s="60">
        <v>124.6</v>
      </c>
      <c r="X227" s="60">
        <v>170.1</v>
      </c>
      <c r="Y227" s="60">
        <v>94.2</v>
      </c>
      <c r="Z227" s="60">
        <v>102.47499999999999</v>
      </c>
      <c r="AA227" s="60">
        <v>721.77499999999998</v>
      </c>
      <c r="AB227" s="60">
        <v>38.6</v>
      </c>
      <c r="AC227" s="60" t="s">
        <v>15586</v>
      </c>
    </row>
    <row r="228" spans="1:29" ht="81" thickBot="1">
      <c r="A228" s="63" t="s">
        <v>16372</v>
      </c>
      <c r="B228" s="60">
        <v>563.5</v>
      </c>
      <c r="C228" s="60">
        <v>190.2</v>
      </c>
      <c r="D228" s="60">
        <v>266.92500000000001</v>
      </c>
      <c r="E228" s="60">
        <v>431.3</v>
      </c>
      <c r="F228" s="60">
        <v>370.9</v>
      </c>
      <c r="G228" s="60">
        <v>254.2</v>
      </c>
      <c r="H228" s="60">
        <v>100.7</v>
      </c>
      <c r="I228" s="60">
        <v>160.80000000000001</v>
      </c>
      <c r="J228" s="60">
        <v>230.6</v>
      </c>
      <c r="K228" s="60">
        <v>172.47499999999999</v>
      </c>
      <c r="L228" s="60">
        <v>124.1</v>
      </c>
      <c r="M228" s="60">
        <v>386.8</v>
      </c>
      <c r="N228" s="60">
        <v>127.2</v>
      </c>
      <c r="O228" s="60">
        <v>208.1</v>
      </c>
      <c r="P228" s="60">
        <v>145</v>
      </c>
      <c r="Q228" s="60">
        <v>151.9</v>
      </c>
      <c r="R228" s="60">
        <v>163.1</v>
      </c>
      <c r="S228" s="60">
        <v>416.35</v>
      </c>
      <c r="T228" s="60">
        <v>211.5</v>
      </c>
      <c r="U228" s="60">
        <v>103.8</v>
      </c>
      <c r="V228" s="60">
        <v>114.4</v>
      </c>
      <c r="W228" s="60">
        <v>188.3</v>
      </c>
      <c r="X228" s="60">
        <v>75.900000000000006</v>
      </c>
      <c r="Y228" s="60">
        <v>340.27499999999998</v>
      </c>
      <c r="Z228" s="60">
        <v>140.05000000000001</v>
      </c>
      <c r="AA228" s="60">
        <v>210.32499999999999</v>
      </c>
      <c r="AB228" s="60">
        <v>205.5</v>
      </c>
      <c r="AC228" s="60" t="s">
        <v>15587</v>
      </c>
    </row>
    <row r="229" spans="1:29" ht="101" thickBot="1">
      <c r="A229" s="63" t="s">
        <v>14724</v>
      </c>
      <c r="B229" s="60">
        <v>37</v>
      </c>
      <c r="C229" s="60">
        <v>700.9</v>
      </c>
      <c r="D229" s="60">
        <v>327.39999999999998</v>
      </c>
      <c r="E229" s="60">
        <v>34.4</v>
      </c>
      <c r="F229" s="60">
        <v>19.399999999999999</v>
      </c>
      <c r="G229" s="60">
        <v>18.8</v>
      </c>
      <c r="H229" s="60">
        <v>71</v>
      </c>
      <c r="I229" s="60">
        <v>26.1</v>
      </c>
      <c r="J229" s="60">
        <v>59.4</v>
      </c>
      <c r="K229" s="60">
        <v>761.75</v>
      </c>
      <c r="L229" s="60">
        <v>622</v>
      </c>
      <c r="M229" s="60">
        <v>5.5</v>
      </c>
      <c r="N229" s="60">
        <v>21.9</v>
      </c>
      <c r="O229" s="60">
        <v>10.9</v>
      </c>
      <c r="P229" s="60">
        <v>912.5</v>
      </c>
      <c r="Q229" s="60">
        <v>759.1</v>
      </c>
      <c r="R229" s="60">
        <v>751.5</v>
      </c>
      <c r="S229" s="60">
        <v>20.074999999999999</v>
      </c>
      <c r="T229" s="60">
        <v>28.4</v>
      </c>
      <c r="U229" s="60">
        <v>53</v>
      </c>
      <c r="V229" s="60">
        <v>6.2</v>
      </c>
      <c r="W229" s="60">
        <v>46.9</v>
      </c>
      <c r="X229" s="60">
        <v>40.200000000000003</v>
      </c>
      <c r="Y229" s="60">
        <v>2514.8000000000002</v>
      </c>
      <c r="Z229" s="60">
        <v>614.32500000000005</v>
      </c>
      <c r="AA229" s="60">
        <v>2548.65</v>
      </c>
      <c r="AB229" s="60">
        <v>144.5</v>
      </c>
      <c r="AC229" s="60" t="s">
        <v>15588</v>
      </c>
    </row>
    <row r="230" spans="1:29" ht="43" thickBot="1">
      <c r="A230" s="63" t="s">
        <v>16373</v>
      </c>
      <c r="B230" s="60">
        <v>3.5</v>
      </c>
      <c r="C230" s="60">
        <v>6.4</v>
      </c>
      <c r="D230" s="60">
        <v>6.125</v>
      </c>
      <c r="E230" s="60">
        <v>1.9</v>
      </c>
      <c r="F230" s="60">
        <v>9.6999999999999993</v>
      </c>
      <c r="G230" s="60">
        <v>6.1</v>
      </c>
      <c r="H230" s="60">
        <v>5.8</v>
      </c>
      <c r="I230" s="60">
        <v>4.5</v>
      </c>
      <c r="J230" s="60">
        <v>6.6</v>
      </c>
      <c r="K230" s="60">
        <v>3.6</v>
      </c>
      <c r="L230" s="60">
        <v>8.8000000000000007</v>
      </c>
      <c r="M230" s="60">
        <v>2.1</v>
      </c>
      <c r="N230" s="60">
        <v>118.1</v>
      </c>
      <c r="O230" s="60">
        <v>6.9</v>
      </c>
      <c r="P230" s="60">
        <v>10.1</v>
      </c>
      <c r="Q230" s="60">
        <v>5.6</v>
      </c>
      <c r="R230" s="60">
        <v>11.7</v>
      </c>
      <c r="S230" s="60">
        <v>3.7250000000000001</v>
      </c>
      <c r="T230" s="60">
        <v>4.4000000000000004</v>
      </c>
      <c r="U230" s="60">
        <v>3.6</v>
      </c>
      <c r="V230" s="60">
        <v>6</v>
      </c>
      <c r="W230" s="60">
        <v>3.6</v>
      </c>
      <c r="X230" s="60">
        <v>22.4</v>
      </c>
      <c r="Y230" s="60">
        <v>1.0249999999999999</v>
      </c>
      <c r="Z230" s="60">
        <v>6.7750000000000004</v>
      </c>
      <c r="AA230" s="60">
        <v>4.2</v>
      </c>
      <c r="AB230" s="60">
        <v>9.1999999999999993</v>
      </c>
      <c r="AC230" s="61" t="s">
        <v>15589</v>
      </c>
    </row>
    <row r="231" spans="1:29" ht="71" thickBot="1">
      <c r="A231" s="63" t="s">
        <v>15226</v>
      </c>
      <c r="B231" s="60">
        <v>214.3</v>
      </c>
      <c r="C231" s="60">
        <v>129.1</v>
      </c>
      <c r="D231" s="60">
        <v>91.174999999999997</v>
      </c>
      <c r="E231" s="60">
        <v>187.8</v>
      </c>
      <c r="F231" s="60">
        <v>207.3</v>
      </c>
      <c r="G231" s="60">
        <v>113.1</v>
      </c>
      <c r="H231" s="60">
        <v>160.80000000000001</v>
      </c>
      <c r="I231" s="60">
        <v>87.2</v>
      </c>
      <c r="J231" s="60">
        <v>128.6</v>
      </c>
      <c r="K231" s="60">
        <v>94.25</v>
      </c>
      <c r="L231" s="60">
        <v>191.5</v>
      </c>
      <c r="M231" s="60">
        <v>339.2</v>
      </c>
      <c r="N231" s="60">
        <v>155.4</v>
      </c>
      <c r="O231" s="60">
        <v>367.1</v>
      </c>
      <c r="P231" s="60">
        <v>99.7</v>
      </c>
      <c r="Q231" s="60">
        <v>118.2</v>
      </c>
      <c r="R231" s="60">
        <v>99.8</v>
      </c>
      <c r="S231" s="60">
        <v>434</v>
      </c>
      <c r="T231" s="60">
        <v>354.2</v>
      </c>
      <c r="U231" s="60">
        <v>133.30000000000001</v>
      </c>
      <c r="V231" s="60">
        <v>143.69999999999999</v>
      </c>
      <c r="W231" s="60">
        <v>194</v>
      </c>
      <c r="X231" s="60">
        <v>146.1</v>
      </c>
      <c r="Y231" s="60">
        <v>164.47499999999999</v>
      </c>
      <c r="Z231" s="60">
        <v>179.67500000000001</v>
      </c>
      <c r="AA231" s="60">
        <v>308.3</v>
      </c>
      <c r="AB231" s="60">
        <v>160.1</v>
      </c>
      <c r="AC231" s="60" t="s">
        <v>15590</v>
      </c>
    </row>
    <row r="232" spans="1:29" ht="71" thickBot="1">
      <c r="A232" s="63" t="s">
        <v>16374</v>
      </c>
      <c r="B232" s="60">
        <v>7.8</v>
      </c>
      <c r="C232" s="60">
        <v>17.3</v>
      </c>
      <c r="D232" s="60">
        <v>10.475</v>
      </c>
      <c r="E232" s="60">
        <v>11.8</v>
      </c>
      <c r="F232" s="60">
        <v>4.4000000000000004</v>
      </c>
      <c r="G232" s="60">
        <v>11.6</v>
      </c>
      <c r="H232" s="60">
        <v>3.9</v>
      </c>
      <c r="I232" s="60">
        <v>4.8</v>
      </c>
      <c r="J232" s="60">
        <v>8</v>
      </c>
      <c r="K232" s="60">
        <v>5.7750000000000004</v>
      </c>
      <c r="L232" s="60">
        <v>8.4</v>
      </c>
      <c r="M232" s="60">
        <v>16.8</v>
      </c>
      <c r="N232" s="60">
        <v>2.7</v>
      </c>
      <c r="O232" s="60">
        <v>14.3</v>
      </c>
      <c r="P232" s="60">
        <v>2.2999999999999998</v>
      </c>
      <c r="Q232" s="60">
        <v>2.2999999999999998</v>
      </c>
      <c r="R232" s="60">
        <v>9</v>
      </c>
      <c r="S232" s="60">
        <v>13.95</v>
      </c>
      <c r="T232" s="60">
        <v>7.6</v>
      </c>
      <c r="U232" s="60">
        <v>2.1</v>
      </c>
      <c r="V232" s="60">
        <v>8.5</v>
      </c>
      <c r="W232" s="60">
        <v>7.5</v>
      </c>
      <c r="X232" s="60">
        <v>8.5</v>
      </c>
      <c r="Y232" s="60">
        <v>3.625</v>
      </c>
      <c r="Z232" s="60">
        <v>4.5999999999999996</v>
      </c>
      <c r="AA232" s="60">
        <v>4.0750000000000002</v>
      </c>
      <c r="AB232" s="60">
        <v>9.6</v>
      </c>
      <c r="AC232" s="60" t="s">
        <v>15591</v>
      </c>
    </row>
    <row r="233" spans="1:29" ht="91" thickBot="1">
      <c r="A233" s="63" t="s">
        <v>15101</v>
      </c>
      <c r="B233" s="60">
        <v>2.5</v>
      </c>
      <c r="C233" s="60">
        <v>1</v>
      </c>
      <c r="D233" s="60">
        <v>1.05</v>
      </c>
      <c r="E233" s="60">
        <v>2.5</v>
      </c>
      <c r="F233" s="60">
        <v>3.3</v>
      </c>
      <c r="G233" s="60">
        <v>2.6</v>
      </c>
      <c r="H233" s="60">
        <v>3.3</v>
      </c>
      <c r="I233" s="60">
        <v>2.2000000000000002</v>
      </c>
      <c r="J233" s="60">
        <v>4.7</v>
      </c>
      <c r="K233" s="60">
        <v>3.0249999999999999</v>
      </c>
      <c r="L233" s="60">
        <v>1.2</v>
      </c>
      <c r="M233" s="60">
        <v>0.9</v>
      </c>
      <c r="N233" s="60">
        <v>2.2000000000000002</v>
      </c>
      <c r="O233" s="60">
        <v>1.9</v>
      </c>
      <c r="P233" s="60">
        <v>1.4</v>
      </c>
      <c r="Q233" s="60">
        <v>0.5</v>
      </c>
      <c r="R233" s="60">
        <v>2.6</v>
      </c>
      <c r="S233" s="60">
        <v>1.7749999999999999</v>
      </c>
      <c r="T233" s="60">
        <v>4.5999999999999996</v>
      </c>
      <c r="U233" s="60">
        <v>6.1</v>
      </c>
      <c r="V233" s="60">
        <v>12.6</v>
      </c>
      <c r="W233" s="60">
        <v>5.9</v>
      </c>
      <c r="X233" s="60">
        <v>191.2</v>
      </c>
      <c r="Y233" s="60">
        <v>2.5499999999999998</v>
      </c>
      <c r="Z233" s="60">
        <v>6.0750000000000002</v>
      </c>
      <c r="AA233" s="60">
        <v>269.2</v>
      </c>
      <c r="AB233" s="60">
        <v>0.9</v>
      </c>
      <c r="AC233" s="60" t="s">
        <v>15592</v>
      </c>
    </row>
    <row r="234" spans="1:29" ht="101" thickBot="1">
      <c r="A234" s="63" t="s">
        <v>14984</v>
      </c>
      <c r="B234" s="60">
        <v>19.8</v>
      </c>
      <c r="C234" s="60">
        <v>315.7</v>
      </c>
      <c r="D234" s="60">
        <v>297.3</v>
      </c>
      <c r="E234" s="60">
        <v>25.6</v>
      </c>
      <c r="F234" s="60">
        <v>64.099999999999994</v>
      </c>
      <c r="G234" s="60">
        <v>940.2</v>
      </c>
      <c r="H234" s="60">
        <v>24.7</v>
      </c>
      <c r="I234" s="60">
        <v>6.5</v>
      </c>
      <c r="J234" s="60">
        <v>404.3</v>
      </c>
      <c r="K234" s="60">
        <v>414.125</v>
      </c>
      <c r="L234" s="60">
        <v>628.29999999999995</v>
      </c>
      <c r="M234" s="60">
        <v>19.100000000000001</v>
      </c>
      <c r="N234" s="60">
        <v>23.9</v>
      </c>
      <c r="O234" s="60">
        <v>5.5</v>
      </c>
      <c r="P234" s="60">
        <v>773.6</v>
      </c>
      <c r="Q234" s="60">
        <v>609.70000000000005</v>
      </c>
      <c r="R234" s="60">
        <v>444.2</v>
      </c>
      <c r="S234" s="60">
        <v>19.625</v>
      </c>
      <c r="T234" s="60">
        <v>12.5</v>
      </c>
      <c r="U234" s="60">
        <v>6.4</v>
      </c>
      <c r="V234" s="60">
        <v>1.1000000000000001</v>
      </c>
      <c r="W234" s="60">
        <v>171.1</v>
      </c>
      <c r="X234" s="60">
        <v>385.2</v>
      </c>
      <c r="Y234" s="60">
        <v>246.57499999999999</v>
      </c>
      <c r="Z234" s="60">
        <v>117.85</v>
      </c>
      <c r="AA234" s="60">
        <v>1.925</v>
      </c>
      <c r="AB234" s="60">
        <v>89.5</v>
      </c>
      <c r="AC234" s="60" t="s">
        <v>15593</v>
      </c>
    </row>
    <row r="235" spans="1:29" ht="43" thickBot="1">
      <c r="A235" s="63" t="s">
        <v>16375</v>
      </c>
      <c r="B235" s="60">
        <v>1.7</v>
      </c>
      <c r="C235" s="60">
        <v>2.1</v>
      </c>
      <c r="D235" s="60">
        <v>2.0249999999999999</v>
      </c>
      <c r="E235" s="60">
        <v>0.8</v>
      </c>
      <c r="F235" s="60">
        <v>1.7</v>
      </c>
      <c r="G235" s="60">
        <v>1</v>
      </c>
      <c r="H235" s="60">
        <v>0.9</v>
      </c>
      <c r="I235" s="60">
        <v>1</v>
      </c>
      <c r="J235" s="60">
        <v>1.6</v>
      </c>
      <c r="K235" s="60">
        <v>1.575</v>
      </c>
      <c r="L235" s="60">
        <v>2.2999999999999998</v>
      </c>
      <c r="M235" s="60">
        <v>0.7</v>
      </c>
      <c r="N235" s="60">
        <v>85.3</v>
      </c>
      <c r="O235" s="60">
        <v>4</v>
      </c>
      <c r="P235" s="60">
        <v>0.8</v>
      </c>
      <c r="Q235" s="60">
        <v>1.4</v>
      </c>
      <c r="R235" s="60">
        <v>1.1000000000000001</v>
      </c>
      <c r="S235" s="60">
        <v>0.95</v>
      </c>
      <c r="T235" s="60">
        <v>2.7</v>
      </c>
      <c r="U235" s="60">
        <v>1.3</v>
      </c>
      <c r="V235" s="60">
        <v>0.8</v>
      </c>
      <c r="W235" s="60">
        <v>0.7</v>
      </c>
      <c r="X235" s="60">
        <v>10.5</v>
      </c>
      <c r="Y235" s="60">
        <v>14.5</v>
      </c>
      <c r="Z235" s="60">
        <v>1.875</v>
      </c>
      <c r="AA235" s="60">
        <v>0.875</v>
      </c>
      <c r="AB235" s="60">
        <v>6.7</v>
      </c>
      <c r="AC235" s="61" t="s">
        <v>15594</v>
      </c>
    </row>
    <row r="236" spans="1:29" ht="41" thickBot="1">
      <c r="A236" s="63" t="s">
        <v>16376</v>
      </c>
      <c r="B236" s="60">
        <v>2</v>
      </c>
      <c r="C236" s="60">
        <v>2.2999999999999998</v>
      </c>
      <c r="D236" s="60">
        <v>152.52500000000001</v>
      </c>
      <c r="E236" s="60">
        <v>1.4</v>
      </c>
      <c r="F236" s="60">
        <v>4.5999999999999996</v>
      </c>
      <c r="G236" s="60">
        <v>2.5</v>
      </c>
      <c r="H236" s="60">
        <v>8.1999999999999993</v>
      </c>
      <c r="I236" s="60">
        <v>1.1000000000000001</v>
      </c>
      <c r="J236" s="60">
        <v>2</v>
      </c>
      <c r="K236" s="60">
        <v>3.9</v>
      </c>
      <c r="L236" s="60">
        <v>2.2999999999999998</v>
      </c>
      <c r="M236" s="60">
        <v>1</v>
      </c>
      <c r="N236" s="60">
        <v>1.1000000000000001</v>
      </c>
      <c r="O236" s="60">
        <v>2.9</v>
      </c>
      <c r="P236" s="60">
        <v>1.6</v>
      </c>
      <c r="Q236" s="60">
        <v>1.3</v>
      </c>
      <c r="R236" s="60">
        <v>1.4</v>
      </c>
      <c r="S236" s="60">
        <v>27.5</v>
      </c>
      <c r="T236" s="60">
        <v>4.5999999999999996</v>
      </c>
      <c r="U236" s="60">
        <v>16.7</v>
      </c>
      <c r="V236" s="60">
        <v>1.9</v>
      </c>
      <c r="W236" s="60">
        <v>2661.5</v>
      </c>
      <c r="X236" s="60">
        <v>41.4</v>
      </c>
      <c r="Y236" s="60">
        <v>5280.35</v>
      </c>
      <c r="Z236" s="60">
        <v>4616.25</v>
      </c>
      <c r="AA236" s="60">
        <v>2.0750000000000002</v>
      </c>
      <c r="AB236" s="60">
        <v>2.5</v>
      </c>
      <c r="AC236" s="60" t="s">
        <v>15595</v>
      </c>
    </row>
    <row r="237" spans="1:29" ht="141" thickBot="1">
      <c r="A237" s="63" t="s">
        <v>15210</v>
      </c>
      <c r="B237" s="60">
        <v>199.1</v>
      </c>
      <c r="C237" s="60">
        <v>117.7</v>
      </c>
      <c r="D237" s="60">
        <v>146.44999999999999</v>
      </c>
      <c r="E237" s="60">
        <v>195.6</v>
      </c>
      <c r="F237" s="60">
        <v>79.2</v>
      </c>
      <c r="G237" s="60">
        <v>79.599999999999994</v>
      </c>
      <c r="H237" s="60">
        <v>23.2</v>
      </c>
      <c r="I237" s="60">
        <v>204.4</v>
      </c>
      <c r="J237" s="60">
        <v>48.3</v>
      </c>
      <c r="K237" s="60">
        <v>79.3</v>
      </c>
      <c r="L237" s="60">
        <v>78.7</v>
      </c>
      <c r="M237" s="60">
        <v>209.2</v>
      </c>
      <c r="N237" s="60">
        <v>100.7</v>
      </c>
      <c r="O237" s="60">
        <v>628.6</v>
      </c>
      <c r="P237" s="60">
        <v>70.8</v>
      </c>
      <c r="Q237" s="60">
        <v>80.8</v>
      </c>
      <c r="R237" s="60">
        <v>67.599999999999994</v>
      </c>
      <c r="S237" s="60">
        <v>266.2</v>
      </c>
      <c r="T237" s="60">
        <v>107.1</v>
      </c>
      <c r="U237" s="60">
        <v>18.100000000000001</v>
      </c>
      <c r="V237" s="60">
        <v>90.3</v>
      </c>
      <c r="W237" s="60">
        <v>77.900000000000006</v>
      </c>
      <c r="X237" s="60">
        <v>60.1</v>
      </c>
      <c r="Y237" s="60">
        <v>148.65</v>
      </c>
      <c r="Z237" s="60">
        <v>134.22499999999999</v>
      </c>
      <c r="AA237" s="60">
        <v>150.67500000000001</v>
      </c>
      <c r="AB237" s="60">
        <v>105.9</v>
      </c>
      <c r="AC237" s="60" t="s">
        <v>15596</v>
      </c>
    </row>
    <row r="238" spans="1:29" ht="43" thickBot="1">
      <c r="A238" s="63" t="s">
        <v>14851</v>
      </c>
      <c r="B238" s="60">
        <v>2.5</v>
      </c>
      <c r="C238" s="60">
        <v>3.8</v>
      </c>
      <c r="D238" s="60">
        <v>1.95</v>
      </c>
      <c r="E238" s="60">
        <v>0.6</v>
      </c>
      <c r="F238" s="60">
        <v>2.6</v>
      </c>
      <c r="G238" s="60">
        <v>1.7</v>
      </c>
      <c r="H238" s="60">
        <v>0.8</v>
      </c>
      <c r="I238" s="60">
        <v>2.4</v>
      </c>
      <c r="J238" s="60">
        <v>3.1</v>
      </c>
      <c r="K238" s="60">
        <v>0.35</v>
      </c>
      <c r="L238" s="60">
        <v>2.5</v>
      </c>
      <c r="M238" s="60">
        <v>2</v>
      </c>
      <c r="N238" s="60">
        <v>4.9000000000000004</v>
      </c>
      <c r="O238" s="60">
        <v>4.5999999999999996</v>
      </c>
      <c r="P238" s="60">
        <v>5.7</v>
      </c>
      <c r="Q238" s="60">
        <v>1.5</v>
      </c>
      <c r="R238" s="60">
        <v>7.4</v>
      </c>
      <c r="S238" s="60">
        <v>1.375</v>
      </c>
      <c r="T238" s="60">
        <v>3.6</v>
      </c>
      <c r="U238" s="60">
        <v>1.6</v>
      </c>
      <c r="V238" s="60">
        <v>1.3</v>
      </c>
      <c r="W238" s="60">
        <v>1.8</v>
      </c>
      <c r="X238" s="60">
        <v>3.1</v>
      </c>
      <c r="Y238" s="60">
        <v>1.425</v>
      </c>
      <c r="Z238" s="60">
        <v>4.0750000000000002</v>
      </c>
      <c r="AA238" s="60">
        <v>3.0750000000000002</v>
      </c>
      <c r="AB238" s="60">
        <v>1.7</v>
      </c>
      <c r="AC238" s="61" t="s">
        <v>15434</v>
      </c>
    </row>
    <row r="239" spans="1:29" ht="51" thickBot="1">
      <c r="A239" s="63" t="s">
        <v>14834</v>
      </c>
      <c r="B239" s="60">
        <v>2.8</v>
      </c>
      <c r="C239" s="60">
        <v>5.0999999999999996</v>
      </c>
      <c r="D239" s="60">
        <v>3.35</v>
      </c>
      <c r="E239" s="60">
        <v>1.4</v>
      </c>
      <c r="F239" s="60">
        <v>17.100000000000001</v>
      </c>
      <c r="G239" s="60">
        <v>3.6</v>
      </c>
      <c r="H239" s="60">
        <v>9.1</v>
      </c>
      <c r="I239" s="60">
        <v>3.8</v>
      </c>
      <c r="J239" s="60">
        <v>3.2</v>
      </c>
      <c r="K239" s="60">
        <v>0.75</v>
      </c>
      <c r="L239" s="60">
        <v>2.8</v>
      </c>
      <c r="M239" s="60">
        <v>219.3</v>
      </c>
      <c r="N239" s="60">
        <v>4.4000000000000004</v>
      </c>
      <c r="O239" s="60">
        <v>5.2</v>
      </c>
      <c r="P239" s="60">
        <v>3.3</v>
      </c>
      <c r="Q239" s="60">
        <v>2.9</v>
      </c>
      <c r="R239" s="60">
        <v>7</v>
      </c>
      <c r="S239" s="60">
        <v>2.2749999999999999</v>
      </c>
      <c r="T239" s="60">
        <v>2.4</v>
      </c>
      <c r="U239" s="60">
        <v>37.799999999999997</v>
      </c>
      <c r="V239" s="60">
        <v>2.4</v>
      </c>
      <c r="W239" s="60">
        <v>3.9</v>
      </c>
      <c r="X239" s="60">
        <v>4.0999999999999996</v>
      </c>
      <c r="Y239" s="60">
        <v>1.075</v>
      </c>
      <c r="Z239" s="60">
        <v>2.95</v>
      </c>
      <c r="AA239" s="60">
        <v>0.7</v>
      </c>
      <c r="AB239" s="60">
        <v>95.9</v>
      </c>
      <c r="AC239" s="60" t="s">
        <v>15597</v>
      </c>
    </row>
    <row r="240" spans="1:29" ht="43" thickBot="1">
      <c r="A240" s="63" t="s">
        <v>16377</v>
      </c>
      <c r="B240" s="60">
        <v>7.1</v>
      </c>
      <c r="C240" s="60">
        <v>1.1000000000000001</v>
      </c>
      <c r="D240" s="60">
        <v>0.82499999999999996</v>
      </c>
      <c r="E240" s="60">
        <v>2.5</v>
      </c>
      <c r="F240" s="60">
        <v>6</v>
      </c>
      <c r="G240" s="60">
        <v>0.6</v>
      </c>
      <c r="H240" s="60">
        <v>2.1</v>
      </c>
      <c r="I240" s="60">
        <v>3.3</v>
      </c>
      <c r="J240" s="60">
        <v>1.9</v>
      </c>
      <c r="K240" s="60">
        <v>1.2250000000000001</v>
      </c>
      <c r="L240" s="60">
        <v>1.8</v>
      </c>
      <c r="M240" s="60">
        <v>1.7</v>
      </c>
      <c r="N240" s="60">
        <v>5.9</v>
      </c>
      <c r="O240" s="60">
        <v>4.5999999999999996</v>
      </c>
      <c r="P240" s="60">
        <v>1.4</v>
      </c>
      <c r="Q240" s="60">
        <v>0.9</v>
      </c>
      <c r="R240" s="60">
        <v>0.9</v>
      </c>
      <c r="S240" s="60">
        <v>3.95</v>
      </c>
      <c r="T240" s="60">
        <v>0.9</v>
      </c>
      <c r="U240" s="60">
        <v>1.1000000000000001</v>
      </c>
      <c r="V240" s="60">
        <v>1.6</v>
      </c>
      <c r="W240" s="60">
        <v>0.6</v>
      </c>
      <c r="X240" s="60">
        <v>2.1</v>
      </c>
      <c r="Y240" s="60">
        <v>0.75</v>
      </c>
      <c r="Z240" s="60">
        <v>0.875</v>
      </c>
      <c r="AA240" s="60">
        <v>0.625</v>
      </c>
      <c r="AB240" s="60">
        <v>1</v>
      </c>
      <c r="AC240" s="61" t="s">
        <v>15598</v>
      </c>
    </row>
    <row r="241" spans="1:29" ht="91" thickBot="1">
      <c r="A241" s="63" t="s">
        <v>15119</v>
      </c>
      <c r="B241" s="60">
        <v>192.8</v>
      </c>
      <c r="C241" s="60">
        <v>112.1</v>
      </c>
      <c r="D241" s="60">
        <v>29.05</v>
      </c>
      <c r="E241" s="60">
        <v>298.8</v>
      </c>
      <c r="F241" s="60">
        <v>17.2</v>
      </c>
      <c r="G241" s="60">
        <v>6.4</v>
      </c>
      <c r="H241" s="60">
        <v>188.6</v>
      </c>
      <c r="I241" s="60">
        <v>3646.2</v>
      </c>
      <c r="J241" s="60">
        <v>31.2</v>
      </c>
      <c r="K241" s="60">
        <v>82.075000000000003</v>
      </c>
      <c r="L241" s="60">
        <v>134</v>
      </c>
      <c r="M241" s="60">
        <v>2.7</v>
      </c>
      <c r="N241" s="60">
        <v>76.3</v>
      </c>
      <c r="O241" s="60">
        <v>4.9000000000000004</v>
      </c>
      <c r="P241" s="60">
        <v>76.099999999999994</v>
      </c>
      <c r="Q241" s="60">
        <v>140.5</v>
      </c>
      <c r="R241" s="60">
        <v>79.2</v>
      </c>
      <c r="S241" s="60">
        <v>7.4</v>
      </c>
      <c r="T241" s="60">
        <v>9.1999999999999993</v>
      </c>
      <c r="U241" s="60">
        <v>14.3</v>
      </c>
      <c r="V241" s="60">
        <v>1040.7</v>
      </c>
      <c r="W241" s="60">
        <v>8.8000000000000007</v>
      </c>
      <c r="X241" s="60">
        <v>31.6</v>
      </c>
      <c r="Y241" s="60">
        <v>5.55</v>
      </c>
      <c r="Z241" s="60">
        <v>10.125</v>
      </c>
      <c r="AA241" s="60">
        <v>2.625</v>
      </c>
      <c r="AB241" s="60">
        <v>78.400000000000006</v>
      </c>
      <c r="AC241" s="60" t="s">
        <v>15599</v>
      </c>
    </row>
    <row r="242" spans="1:29" ht="71" thickBot="1">
      <c r="A242" s="63" t="s">
        <v>15172</v>
      </c>
      <c r="B242" s="60">
        <v>0.7</v>
      </c>
      <c r="C242" s="60">
        <v>0.8</v>
      </c>
      <c r="D242" s="60">
        <v>0.57499999999999996</v>
      </c>
      <c r="E242" s="60">
        <v>0.8</v>
      </c>
      <c r="F242" s="60">
        <v>6.2</v>
      </c>
      <c r="G242" s="60">
        <v>2.7</v>
      </c>
      <c r="H242" s="60">
        <v>44.9</v>
      </c>
      <c r="I242" s="60">
        <v>1.6</v>
      </c>
      <c r="J242" s="60">
        <v>9.1999999999999993</v>
      </c>
      <c r="K242" s="60">
        <v>1.875</v>
      </c>
      <c r="L242" s="60">
        <v>1.4</v>
      </c>
      <c r="M242" s="60">
        <v>0.7</v>
      </c>
      <c r="N242" s="60">
        <v>1.1000000000000001</v>
      </c>
      <c r="O242" s="60">
        <v>2.6</v>
      </c>
      <c r="P242" s="60">
        <v>1.3</v>
      </c>
      <c r="Q242" s="60">
        <v>0.7</v>
      </c>
      <c r="R242" s="60">
        <v>1.7</v>
      </c>
      <c r="S242" s="60">
        <v>0.57499999999999996</v>
      </c>
      <c r="T242" s="60">
        <v>2.1</v>
      </c>
      <c r="U242" s="60">
        <v>38.9</v>
      </c>
      <c r="V242" s="60">
        <v>3.3</v>
      </c>
      <c r="W242" s="60">
        <v>1</v>
      </c>
      <c r="X242" s="60">
        <v>1.6</v>
      </c>
      <c r="Y242" s="60">
        <v>1.7</v>
      </c>
      <c r="Z242" s="60">
        <v>1</v>
      </c>
      <c r="AA242" s="60">
        <v>2.75</v>
      </c>
      <c r="AB242" s="60">
        <v>10.1</v>
      </c>
      <c r="AC242" s="60" t="s">
        <v>15600</v>
      </c>
    </row>
    <row r="243" spans="1:29" ht="111" thickBot="1">
      <c r="A243" s="63" t="s">
        <v>15278</v>
      </c>
      <c r="B243" s="60">
        <v>673.1</v>
      </c>
      <c r="C243" s="60">
        <v>753.1</v>
      </c>
      <c r="D243" s="60">
        <v>860.4</v>
      </c>
      <c r="E243" s="60">
        <v>853.4</v>
      </c>
      <c r="F243" s="60">
        <v>961.5</v>
      </c>
      <c r="G243" s="60">
        <v>901.2</v>
      </c>
      <c r="H243" s="60">
        <v>870.6</v>
      </c>
      <c r="I243" s="60">
        <v>1131.9000000000001</v>
      </c>
      <c r="J243" s="60">
        <v>1210.5</v>
      </c>
      <c r="K243" s="60">
        <v>1361.1</v>
      </c>
      <c r="L243" s="60">
        <v>1629.7</v>
      </c>
      <c r="M243" s="60">
        <v>540.29999999999995</v>
      </c>
      <c r="N243" s="60">
        <v>268.60000000000002</v>
      </c>
      <c r="O243" s="60">
        <v>680.1</v>
      </c>
      <c r="P243" s="60">
        <v>1357.7</v>
      </c>
      <c r="Q243" s="60">
        <v>1121.7</v>
      </c>
      <c r="R243" s="60">
        <v>1708.2</v>
      </c>
      <c r="S243" s="60">
        <v>426.8</v>
      </c>
      <c r="T243" s="60">
        <v>543.4</v>
      </c>
      <c r="U243" s="60">
        <v>813.6</v>
      </c>
      <c r="V243" s="60">
        <v>1460.2</v>
      </c>
      <c r="W243" s="60">
        <v>854.5</v>
      </c>
      <c r="X243" s="60">
        <v>1900.3</v>
      </c>
      <c r="Y243" s="60">
        <v>546.65</v>
      </c>
      <c r="Z243" s="60">
        <v>820.9</v>
      </c>
      <c r="AA243" s="60">
        <v>319.95</v>
      </c>
      <c r="AB243" s="60">
        <v>766.6</v>
      </c>
      <c r="AC243" s="60" t="s">
        <v>15601</v>
      </c>
    </row>
    <row r="244" spans="1:29" ht="131" thickBot="1">
      <c r="A244" s="63" t="s">
        <v>16378</v>
      </c>
      <c r="B244" s="60">
        <v>47.3</v>
      </c>
      <c r="C244" s="60">
        <v>72</v>
      </c>
      <c r="D244" s="60">
        <v>87.35</v>
      </c>
      <c r="E244" s="60">
        <v>75.400000000000006</v>
      </c>
      <c r="F244" s="60">
        <v>377.8</v>
      </c>
      <c r="G244" s="60">
        <v>39</v>
      </c>
      <c r="H244" s="60">
        <v>59.2</v>
      </c>
      <c r="I244" s="60">
        <v>84.4</v>
      </c>
      <c r="J244" s="60">
        <v>105.6</v>
      </c>
      <c r="K244" s="60">
        <v>15.45</v>
      </c>
      <c r="L244" s="60">
        <v>9.9</v>
      </c>
      <c r="M244" s="60">
        <v>25.5</v>
      </c>
      <c r="N244" s="60">
        <v>20.9</v>
      </c>
      <c r="O244" s="60">
        <v>39.1</v>
      </c>
      <c r="P244" s="60">
        <v>13.2</v>
      </c>
      <c r="Q244" s="60">
        <v>21.4</v>
      </c>
      <c r="R244" s="60">
        <v>71.099999999999994</v>
      </c>
      <c r="S244" s="60">
        <v>58.15</v>
      </c>
      <c r="T244" s="60">
        <v>113.6</v>
      </c>
      <c r="U244" s="60">
        <v>121.6</v>
      </c>
      <c r="V244" s="60">
        <v>193.2</v>
      </c>
      <c r="W244" s="60">
        <v>197.1</v>
      </c>
      <c r="X244" s="60">
        <v>7.7</v>
      </c>
      <c r="Y244" s="60">
        <v>136.65</v>
      </c>
      <c r="Z244" s="60">
        <v>75.150000000000006</v>
      </c>
      <c r="AA244" s="60">
        <v>3.95</v>
      </c>
      <c r="AB244" s="60">
        <v>33</v>
      </c>
      <c r="AC244" s="60" t="s">
        <v>15602</v>
      </c>
    </row>
    <row r="245" spans="1:29" ht="43" thickBot="1">
      <c r="A245" s="63" t="s">
        <v>16379</v>
      </c>
      <c r="B245" s="60">
        <v>52.2</v>
      </c>
      <c r="C245" s="60">
        <v>37.1</v>
      </c>
      <c r="D245" s="60">
        <v>45.5</v>
      </c>
      <c r="E245" s="60">
        <v>50.8</v>
      </c>
      <c r="F245" s="60">
        <v>42.4</v>
      </c>
      <c r="G245" s="60">
        <v>59.1</v>
      </c>
      <c r="H245" s="60">
        <v>44.1</v>
      </c>
      <c r="I245" s="60">
        <v>28.9</v>
      </c>
      <c r="J245" s="60">
        <v>27.1</v>
      </c>
      <c r="K245" s="60">
        <v>35.475000000000001</v>
      </c>
      <c r="L245" s="60">
        <v>34.6</v>
      </c>
      <c r="M245" s="60">
        <v>108.7</v>
      </c>
      <c r="N245" s="60">
        <v>52.4</v>
      </c>
      <c r="O245" s="60">
        <v>72.5</v>
      </c>
      <c r="P245" s="60">
        <v>56.4</v>
      </c>
      <c r="Q245" s="60">
        <v>51.9</v>
      </c>
      <c r="R245" s="60">
        <v>32.6</v>
      </c>
      <c r="S245" s="60">
        <v>121.02500000000001</v>
      </c>
      <c r="T245" s="60">
        <v>76.7</v>
      </c>
      <c r="U245" s="60">
        <v>36.299999999999997</v>
      </c>
      <c r="V245" s="60">
        <v>57.7</v>
      </c>
      <c r="W245" s="60">
        <v>41</v>
      </c>
      <c r="X245" s="60">
        <v>52.2</v>
      </c>
      <c r="Y245" s="60">
        <v>87.775000000000006</v>
      </c>
      <c r="Z245" s="60">
        <v>46.625</v>
      </c>
      <c r="AA245" s="60">
        <v>68.5</v>
      </c>
      <c r="AB245" s="60">
        <v>46.3</v>
      </c>
      <c r="AC245" s="61" t="s">
        <v>15603</v>
      </c>
    </row>
    <row r="246" spans="1:29" ht="43" thickBot="1">
      <c r="A246" s="63" t="s">
        <v>16380</v>
      </c>
      <c r="B246" s="60">
        <v>19.600000000000001</v>
      </c>
      <c r="C246" s="60">
        <v>204</v>
      </c>
      <c r="D246" s="60">
        <v>247.2</v>
      </c>
      <c r="E246" s="60">
        <v>20</v>
      </c>
      <c r="F246" s="60">
        <v>475.3</v>
      </c>
      <c r="G246" s="60">
        <v>998.4</v>
      </c>
      <c r="H246" s="60">
        <v>17.899999999999999</v>
      </c>
      <c r="I246" s="60">
        <v>14.1</v>
      </c>
      <c r="J246" s="60">
        <v>550.4</v>
      </c>
      <c r="K246" s="60">
        <v>20.074999999999999</v>
      </c>
      <c r="L246" s="60">
        <v>38.5</v>
      </c>
      <c r="M246" s="60">
        <v>27.8</v>
      </c>
      <c r="N246" s="60">
        <v>24.9</v>
      </c>
      <c r="O246" s="60">
        <v>261.8</v>
      </c>
      <c r="P246" s="60">
        <v>92.2</v>
      </c>
      <c r="Q246" s="60">
        <v>142.1</v>
      </c>
      <c r="R246" s="60">
        <v>207</v>
      </c>
      <c r="S246" s="60">
        <v>47.35</v>
      </c>
      <c r="T246" s="60">
        <v>336.6</v>
      </c>
      <c r="U246" s="60">
        <v>21.1</v>
      </c>
      <c r="V246" s="60">
        <v>2.9</v>
      </c>
      <c r="W246" s="60">
        <v>623.5</v>
      </c>
      <c r="X246" s="60">
        <v>14.6</v>
      </c>
      <c r="Y246" s="60">
        <v>510.22500000000002</v>
      </c>
      <c r="Z246" s="60">
        <v>333.35</v>
      </c>
      <c r="AA246" s="60">
        <v>1.65</v>
      </c>
      <c r="AB246" s="60">
        <v>75.2</v>
      </c>
      <c r="AC246" s="61" t="s">
        <v>15604</v>
      </c>
    </row>
    <row r="247" spans="1:29" ht="121" thickBot="1">
      <c r="A247" s="63" t="s">
        <v>14988</v>
      </c>
      <c r="B247" s="60">
        <v>0.6</v>
      </c>
      <c r="C247" s="60">
        <v>11.9</v>
      </c>
      <c r="D247" s="60">
        <v>5.35</v>
      </c>
      <c r="E247" s="60">
        <v>2.7</v>
      </c>
      <c r="F247" s="60">
        <v>255.2</v>
      </c>
      <c r="G247" s="60">
        <v>4</v>
      </c>
      <c r="H247" s="60">
        <v>6335.3</v>
      </c>
      <c r="I247" s="60">
        <v>5.0999999999999996</v>
      </c>
      <c r="J247" s="60">
        <v>4.7</v>
      </c>
      <c r="K247" s="60">
        <v>1.175</v>
      </c>
      <c r="L247" s="60">
        <v>4.0999999999999996</v>
      </c>
      <c r="M247" s="60">
        <v>0.5</v>
      </c>
      <c r="N247" s="60">
        <v>10.7</v>
      </c>
      <c r="O247" s="60">
        <v>1.3</v>
      </c>
      <c r="P247" s="60">
        <v>13.2</v>
      </c>
      <c r="Q247" s="60">
        <v>12</v>
      </c>
      <c r="R247" s="60">
        <v>6.3</v>
      </c>
      <c r="S247" s="60">
        <v>4.1749999999999998</v>
      </c>
      <c r="T247" s="60">
        <v>2.2999999999999998</v>
      </c>
      <c r="U247" s="60">
        <v>3963.9</v>
      </c>
      <c r="V247" s="60">
        <v>1.2</v>
      </c>
      <c r="W247" s="60">
        <v>4.5</v>
      </c>
      <c r="X247" s="60">
        <v>4</v>
      </c>
      <c r="Y247" s="60">
        <v>0.77500000000000002</v>
      </c>
      <c r="Z247" s="60">
        <v>1.25</v>
      </c>
      <c r="AA247" s="60">
        <v>1.7</v>
      </c>
      <c r="AB247" s="60">
        <v>1030.2</v>
      </c>
      <c r="AC247" s="60" t="s">
        <v>15605</v>
      </c>
    </row>
    <row r="248" spans="1:29" ht="43" thickBot="1">
      <c r="A248" s="63" t="s">
        <v>16381</v>
      </c>
      <c r="B248" s="60">
        <v>3.8</v>
      </c>
      <c r="C248" s="60">
        <v>1.7</v>
      </c>
      <c r="D248" s="60">
        <v>2.8</v>
      </c>
      <c r="E248" s="60">
        <v>2.8</v>
      </c>
      <c r="F248" s="60">
        <v>2.8</v>
      </c>
      <c r="G248" s="60">
        <v>3.7</v>
      </c>
      <c r="H248" s="60">
        <v>7.2</v>
      </c>
      <c r="I248" s="60">
        <v>1.9</v>
      </c>
      <c r="J248" s="60">
        <v>4.0999999999999996</v>
      </c>
      <c r="K248" s="60">
        <v>0.7</v>
      </c>
      <c r="L248" s="60">
        <v>3</v>
      </c>
      <c r="M248" s="60">
        <v>1.3</v>
      </c>
      <c r="N248" s="60">
        <v>0.9</v>
      </c>
      <c r="O248" s="60">
        <v>3</v>
      </c>
      <c r="P248" s="60">
        <v>2.7</v>
      </c>
      <c r="Q248" s="60">
        <v>3.6</v>
      </c>
      <c r="R248" s="60">
        <v>3.5</v>
      </c>
      <c r="S248" s="60">
        <v>2.7</v>
      </c>
      <c r="T248" s="60">
        <v>2.2999999999999998</v>
      </c>
      <c r="U248" s="60">
        <v>2.6</v>
      </c>
      <c r="V248" s="60">
        <v>3.3</v>
      </c>
      <c r="W248" s="60">
        <v>3.3</v>
      </c>
      <c r="X248" s="60">
        <v>1.4</v>
      </c>
      <c r="Y248" s="60">
        <v>0.8</v>
      </c>
      <c r="Z248" s="60">
        <v>2.4750000000000001</v>
      </c>
      <c r="AA248" s="60">
        <v>1.625</v>
      </c>
      <c r="AB248" s="60">
        <v>3.1</v>
      </c>
      <c r="AC248" s="61" t="s">
        <v>15606</v>
      </c>
    </row>
    <row r="249" spans="1:29" ht="141" thickBot="1">
      <c r="A249" s="63" t="s">
        <v>14804</v>
      </c>
      <c r="B249" s="60">
        <v>0.4</v>
      </c>
      <c r="C249" s="60">
        <v>5.0999999999999996</v>
      </c>
      <c r="D249" s="60">
        <v>10.324999999999999</v>
      </c>
      <c r="E249" s="60">
        <v>1.2</v>
      </c>
      <c r="F249" s="60">
        <v>55.5</v>
      </c>
      <c r="G249" s="60">
        <v>6.4</v>
      </c>
      <c r="H249" s="60">
        <v>2611.6</v>
      </c>
      <c r="I249" s="60">
        <v>26.7</v>
      </c>
      <c r="J249" s="60">
        <v>624.29999999999995</v>
      </c>
      <c r="K249" s="60">
        <v>0.52500000000000002</v>
      </c>
      <c r="L249" s="60">
        <v>3.5</v>
      </c>
      <c r="M249" s="60">
        <v>0.6</v>
      </c>
      <c r="N249" s="60">
        <v>3.6</v>
      </c>
      <c r="O249" s="60">
        <v>3.3</v>
      </c>
      <c r="P249" s="60">
        <v>4.5999999999999996</v>
      </c>
      <c r="Q249" s="60">
        <v>3</v>
      </c>
      <c r="R249" s="60">
        <v>7.6</v>
      </c>
      <c r="S249" s="60">
        <v>2.0750000000000002</v>
      </c>
      <c r="T249" s="60">
        <v>1.8</v>
      </c>
      <c r="U249" s="60">
        <v>595.1</v>
      </c>
      <c r="V249" s="60">
        <v>6.3</v>
      </c>
      <c r="W249" s="60">
        <v>118.3</v>
      </c>
      <c r="X249" s="60">
        <v>5.5</v>
      </c>
      <c r="Y249" s="60">
        <v>2.0249999999999999</v>
      </c>
      <c r="Z249" s="60">
        <v>2.2250000000000001</v>
      </c>
      <c r="AA249" s="60">
        <v>1.7250000000000001</v>
      </c>
      <c r="AB249" s="60">
        <v>186.6</v>
      </c>
      <c r="AC249" s="60" t="s">
        <v>15607</v>
      </c>
    </row>
    <row r="250" spans="1:29" ht="101" thickBot="1">
      <c r="A250" s="63" t="s">
        <v>14589</v>
      </c>
      <c r="B250" s="60">
        <v>4.4000000000000004</v>
      </c>
      <c r="C250" s="60">
        <v>3.8</v>
      </c>
      <c r="D250" s="60">
        <v>4.7750000000000004</v>
      </c>
      <c r="E250" s="60">
        <v>4.4000000000000004</v>
      </c>
      <c r="F250" s="60">
        <v>14.9</v>
      </c>
      <c r="G250" s="60">
        <v>6.6</v>
      </c>
      <c r="H250" s="60">
        <v>7.8</v>
      </c>
      <c r="I250" s="60">
        <v>4.7</v>
      </c>
      <c r="J250" s="60">
        <v>4.5999999999999996</v>
      </c>
      <c r="K250" s="60">
        <v>4.0999999999999996</v>
      </c>
      <c r="L250" s="60">
        <v>10.6</v>
      </c>
      <c r="M250" s="60">
        <v>2.8</v>
      </c>
      <c r="N250" s="60">
        <v>7.2</v>
      </c>
      <c r="O250" s="60">
        <v>8.6999999999999993</v>
      </c>
      <c r="P250" s="60">
        <v>6.2</v>
      </c>
      <c r="Q250" s="60">
        <v>6.7</v>
      </c>
      <c r="R250" s="60">
        <v>5.9</v>
      </c>
      <c r="S250" s="60">
        <v>5.0250000000000004</v>
      </c>
      <c r="T250" s="60">
        <v>16.899999999999999</v>
      </c>
      <c r="U250" s="60">
        <v>12.8</v>
      </c>
      <c r="V250" s="60">
        <v>4.4000000000000004</v>
      </c>
      <c r="W250" s="60">
        <v>4.5</v>
      </c>
      <c r="X250" s="60">
        <v>6.1</v>
      </c>
      <c r="Y250" s="60">
        <v>4.5750000000000002</v>
      </c>
      <c r="Z250" s="60">
        <v>7.4749999999999996</v>
      </c>
      <c r="AA250" s="60">
        <v>2.6749999999999998</v>
      </c>
      <c r="AB250" s="60">
        <v>5.3</v>
      </c>
      <c r="AC250" s="60" t="s">
        <v>15608</v>
      </c>
    </row>
    <row r="251" spans="1:29" ht="101" thickBot="1">
      <c r="A251" s="63" t="s">
        <v>14562</v>
      </c>
      <c r="B251" s="60">
        <v>3.1</v>
      </c>
      <c r="C251" s="60">
        <v>49.8</v>
      </c>
      <c r="D251" s="60">
        <v>14.025</v>
      </c>
      <c r="E251" s="60">
        <v>2.2999999999999998</v>
      </c>
      <c r="F251" s="60">
        <v>12.6</v>
      </c>
      <c r="G251" s="60">
        <v>7</v>
      </c>
      <c r="H251" s="60">
        <v>4.7</v>
      </c>
      <c r="I251" s="60">
        <v>6.5</v>
      </c>
      <c r="J251" s="60">
        <v>8.3000000000000007</v>
      </c>
      <c r="K251" s="60">
        <v>3.4</v>
      </c>
      <c r="L251" s="60">
        <v>5.0999999999999996</v>
      </c>
      <c r="M251" s="60">
        <v>4</v>
      </c>
      <c r="N251" s="60">
        <v>3.7</v>
      </c>
      <c r="O251" s="60">
        <v>5.5</v>
      </c>
      <c r="P251" s="60">
        <v>4.7</v>
      </c>
      <c r="Q251" s="60">
        <v>11.4</v>
      </c>
      <c r="R251" s="60">
        <v>80.099999999999994</v>
      </c>
      <c r="S251" s="60">
        <v>4.6749999999999998</v>
      </c>
      <c r="T251" s="60">
        <v>5.6</v>
      </c>
      <c r="U251" s="60">
        <v>6.6</v>
      </c>
      <c r="V251" s="60">
        <v>9.3000000000000007</v>
      </c>
      <c r="W251" s="60">
        <v>44.6</v>
      </c>
      <c r="X251" s="60">
        <v>19.899999999999999</v>
      </c>
      <c r="Y251" s="60">
        <v>491.72500000000002</v>
      </c>
      <c r="Z251" s="60">
        <v>795.125</v>
      </c>
      <c r="AA251" s="60">
        <v>1.9</v>
      </c>
      <c r="AB251" s="60">
        <v>12.2</v>
      </c>
      <c r="AC251" s="60" t="s">
        <v>15609</v>
      </c>
    </row>
    <row r="252" spans="1:29" ht="141" thickBot="1">
      <c r="A252" s="63" t="s">
        <v>14888</v>
      </c>
      <c r="B252" s="60">
        <v>38.700000000000003</v>
      </c>
      <c r="C252" s="60">
        <v>68.099999999999994</v>
      </c>
      <c r="D252" s="60">
        <v>199.32499999999999</v>
      </c>
      <c r="E252" s="60">
        <v>44.2</v>
      </c>
      <c r="F252" s="60">
        <v>141.6</v>
      </c>
      <c r="G252" s="60">
        <v>55.1</v>
      </c>
      <c r="H252" s="60">
        <v>37.5</v>
      </c>
      <c r="I252" s="60">
        <v>43.8</v>
      </c>
      <c r="J252" s="60">
        <v>39.9</v>
      </c>
      <c r="K252" s="60">
        <v>57.85</v>
      </c>
      <c r="L252" s="60">
        <v>71.3</v>
      </c>
      <c r="M252" s="60">
        <v>73.3</v>
      </c>
      <c r="N252" s="60">
        <v>38.200000000000003</v>
      </c>
      <c r="O252" s="60">
        <v>317.89999999999998</v>
      </c>
      <c r="P252" s="60">
        <v>47.8</v>
      </c>
      <c r="Q252" s="60">
        <v>47</v>
      </c>
      <c r="R252" s="60">
        <v>45.9</v>
      </c>
      <c r="S252" s="60">
        <v>72.5</v>
      </c>
      <c r="T252" s="60">
        <v>117.1</v>
      </c>
      <c r="U252" s="60">
        <v>57.2</v>
      </c>
      <c r="V252" s="60">
        <v>65.3</v>
      </c>
      <c r="W252" s="60">
        <v>49.3</v>
      </c>
      <c r="X252" s="60">
        <v>46.4</v>
      </c>
      <c r="Y252" s="60">
        <v>76.25</v>
      </c>
      <c r="Z252" s="60">
        <v>57.625</v>
      </c>
      <c r="AA252" s="60">
        <v>117.97499999999999</v>
      </c>
      <c r="AB252" s="60">
        <v>54.8</v>
      </c>
      <c r="AC252" s="60" t="s">
        <v>15487</v>
      </c>
    </row>
    <row r="253" spans="1:29" ht="101" thickBot="1">
      <c r="A253" s="63" t="s">
        <v>14981</v>
      </c>
      <c r="B253" s="60">
        <v>18.899999999999999</v>
      </c>
      <c r="C253" s="60">
        <v>3.6</v>
      </c>
      <c r="D253" s="60">
        <v>14.65</v>
      </c>
      <c r="E253" s="60">
        <v>19</v>
      </c>
      <c r="F253" s="60">
        <v>11.1</v>
      </c>
      <c r="G253" s="60">
        <v>8.4</v>
      </c>
      <c r="H253" s="60">
        <v>3189</v>
      </c>
      <c r="I253" s="60">
        <v>9.1</v>
      </c>
      <c r="J253" s="60">
        <v>129.1</v>
      </c>
      <c r="K253" s="60">
        <v>14.75</v>
      </c>
      <c r="L253" s="60">
        <v>25</v>
      </c>
      <c r="M253" s="60">
        <v>2.6</v>
      </c>
      <c r="N253" s="60">
        <v>2.6</v>
      </c>
      <c r="O253" s="60">
        <v>10</v>
      </c>
      <c r="P253" s="60">
        <v>28.7</v>
      </c>
      <c r="Q253" s="60">
        <v>14.6</v>
      </c>
      <c r="R253" s="60">
        <v>10.5</v>
      </c>
      <c r="S253" s="60">
        <v>12.75</v>
      </c>
      <c r="T253" s="60">
        <v>7.6</v>
      </c>
      <c r="U253" s="60">
        <v>2145.5</v>
      </c>
      <c r="V253" s="60">
        <v>5.9</v>
      </c>
      <c r="W253" s="60">
        <v>19.899999999999999</v>
      </c>
      <c r="X253" s="60">
        <v>8.4</v>
      </c>
      <c r="Y253" s="60">
        <v>5.4749999999999996</v>
      </c>
      <c r="Z253" s="60">
        <v>13.225</v>
      </c>
      <c r="AA253" s="60">
        <v>8.3249999999999993</v>
      </c>
      <c r="AB253" s="60">
        <v>291.89999999999998</v>
      </c>
      <c r="AC253" s="60" t="s">
        <v>15610</v>
      </c>
    </row>
    <row r="254" spans="1:29" ht="51" thickBot="1">
      <c r="A254" s="63" t="s">
        <v>14867</v>
      </c>
      <c r="B254" s="60">
        <v>10</v>
      </c>
      <c r="C254" s="60">
        <v>188.8</v>
      </c>
      <c r="D254" s="60">
        <v>459.2</v>
      </c>
      <c r="E254" s="60">
        <v>5.4</v>
      </c>
      <c r="F254" s="60">
        <v>57.6</v>
      </c>
      <c r="G254" s="60">
        <v>1234</v>
      </c>
      <c r="H254" s="60">
        <v>507.4</v>
      </c>
      <c r="I254" s="60">
        <v>272.7</v>
      </c>
      <c r="J254" s="60">
        <v>320.8</v>
      </c>
      <c r="K254" s="60">
        <v>427.92500000000001</v>
      </c>
      <c r="L254" s="60">
        <v>40.799999999999997</v>
      </c>
      <c r="M254" s="60">
        <v>105.5</v>
      </c>
      <c r="N254" s="60">
        <v>133.69999999999999</v>
      </c>
      <c r="O254" s="60">
        <v>758.9</v>
      </c>
      <c r="P254" s="60">
        <v>33.1</v>
      </c>
      <c r="Q254" s="60">
        <v>83.3</v>
      </c>
      <c r="R254" s="60">
        <v>156.5</v>
      </c>
      <c r="S254" s="60">
        <v>734.82500000000005</v>
      </c>
      <c r="T254" s="60">
        <v>53.9</v>
      </c>
      <c r="U254" s="60">
        <v>1433.2</v>
      </c>
      <c r="V254" s="60">
        <v>697.8</v>
      </c>
      <c r="W254" s="60">
        <v>1168</v>
      </c>
      <c r="X254" s="60">
        <v>49.5</v>
      </c>
      <c r="Y254" s="60">
        <v>748.5</v>
      </c>
      <c r="Z254" s="60">
        <v>811.375</v>
      </c>
      <c r="AA254" s="60">
        <v>2317.4</v>
      </c>
      <c r="AB254" s="60">
        <v>195.9</v>
      </c>
      <c r="AC254" s="60" t="s">
        <v>15611</v>
      </c>
    </row>
    <row r="255" spans="1:29" ht="91" thickBot="1">
      <c r="A255" s="63" t="s">
        <v>14713</v>
      </c>
      <c r="B255" s="60">
        <v>1.1000000000000001</v>
      </c>
      <c r="C255" s="60">
        <v>2</v>
      </c>
      <c r="D255" s="60">
        <v>3.2749999999999999</v>
      </c>
      <c r="E255" s="60">
        <v>2.2000000000000002</v>
      </c>
      <c r="F255" s="60">
        <v>2</v>
      </c>
      <c r="G255" s="60">
        <v>3.6</v>
      </c>
      <c r="H255" s="60">
        <v>2338.8000000000002</v>
      </c>
      <c r="I255" s="60">
        <v>5.0999999999999996</v>
      </c>
      <c r="J255" s="60">
        <v>6.2</v>
      </c>
      <c r="K255" s="60">
        <v>2.2999999999999998</v>
      </c>
      <c r="L255" s="60">
        <v>1.7</v>
      </c>
      <c r="M255" s="60">
        <v>2.8</v>
      </c>
      <c r="N255" s="60">
        <v>2.4</v>
      </c>
      <c r="O255" s="60">
        <v>2</v>
      </c>
      <c r="P255" s="60">
        <v>2.6</v>
      </c>
      <c r="Q255" s="60">
        <v>3.7</v>
      </c>
      <c r="R255" s="60">
        <v>4.5999999999999996</v>
      </c>
      <c r="S255" s="60">
        <v>2.85</v>
      </c>
      <c r="T255" s="60">
        <v>4.4000000000000004</v>
      </c>
      <c r="U255" s="60">
        <v>4481.2</v>
      </c>
      <c r="V255" s="60">
        <v>1.4</v>
      </c>
      <c r="W255" s="60">
        <v>3.4</v>
      </c>
      <c r="X255" s="60">
        <v>1.3</v>
      </c>
      <c r="Y255" s="60">
        <v>3.5750000000000002</v>
      </c>
      <c r="Z255" s="60">
        <v>1.35</v>
      </c>
      <c r="AA255" s="60">
        <v>0.75</v>
      </c>
      <c r="AB255" s="60">
        <v>258.3</v>
      </c>
      <c r="AC255" s="60" t="s">
        <v>15612</v>
      </c>
    </row>
    <row r="256" spans="1:29" ht="141" thickBot="1">
      <c r="A256" s="63" t="s">
        <v>14810</v>
      </c>
      <c r="B256" s="60">
        <v>6.3</v>
      </c>
      <c r="C256" s="60">
        <v>8.1</v>
      </c>
      <c r="D256" s="60">
        <v>5.4249999999999998</v>
      </c>
      <c r="E256" s="60">
        <v>11</v>
      </c>
      <c r="F256" s="60">
        <v>24.9</v>
      </c>
      <c r="G256" s="60">
        <v>12.8</v>
      </c>
      <c r="H256" s="60">
        <v>4773.2</v>
      </c>
      <c r="I256" s="60">
        <v>13.7</v>
      </c>
      <c r="J256" s="60">
        <v>9.8000000000000007</v>
      </c>
      <c r="K256" s="60">
        <v>4.9249999999999998</v>
      </c>
      <c r="L256" s="60">
        <v>12.4</v>
      </c>
      <c r="M256" s="60">
        <v>3.3</v>
      </c>
      <c r="N256" s="60">
        <v>8.4</v>
      </c>
      <c r="O256" s="60">
        <v>14.2</v>
      </c>
      <c r="P256" s="60">
        <v>16.8</v>
      </c>
      <c r="Q256" s="60">
        <v>16.2</v>
      </c>
      <c r="R256" s="60">
        <v>21.4</v>
      </c>
      <c r="S256" s="60">
        <v>7.0750000000000002</v>
      </c>
      <c r="T256" s="60">
        <v>6.8</v>
      </c>
      <c r="U256" s="60">
        <v>4721.2</v>
      </c>
      <c r="V256" s="60">
        <v>12.1</v>
      </c>
      <c r="W256" s="60">
        <v>12.9</v>
      </c>
      <c r="X256" s="60">
        <v>14.4</v>
      </c>
      <c r="Y256" s="60">
        <v>4.375</v>
      </c>
      <c r="Z256" s="60">
        <v>14.925000000000001</v>
      </c>
      <c r="AA256" s="60">
        <v>10.625</v>
      </c>
      <c r="AB256" s="60">
        <v>634</v>
      </c>
      <c r="AC256" s="60" t="s">
        <v>15613</v>
      </c>
    </row>
    <row r="257" spans="1:29" ht="121" thickBot="1">
      <c r="A257" s="63" t="s">
        <v>16382</v>
      </c>
      <c r="B257" s="60">
        <v>12.4</v>
      </c>
      <c r="C257" s="60">
        <v>905.9</v>
      </c>
      <c r="D257" s="60">
        <v>477.52499999999998</v>
      </c>
      <c r="E257" s="60">
        <v>13.8</v>
      </c>
      <c r="F257" s="60">
        <v>11.1</v>
      </c>
      <c r="G257" s="60">
        <v>3.3</v>
      </c>
      <c r="H257" s="60">
        <v>3.1</v>
      </c>
      <c r="I257" s="60">
        <v>0.8</v>
      </c>
      <c r="J257" s="60">
        <v>16.100000000000001</v>
      </c>
      <c r="K257" s="60">
        <v>86.15</v>
      </c>
      <c r="L257" s="60">
        <v>21.8</v>
      </c>
      <c r="M257" s="60">
        <v>2.1</v>
      </c>
      <c r="N257" s="60">
        <v>2.2999999999999998</v>
      </c>
      <c r="O257" s="60">
        <v>1.8</v>
      </c>
      <c r="P257" s="60">
        <v>2.4</v>
      </c>
      <c r="Q257" s="60">
        <v>4.0999999999999996</v>
      </c>
      <c r="R257" s="60">
        <v>1324.3</v>
      </c>
      <c r="S257" s="60">
        <v>0.6</v>
      </c>
      <c r="T257" s="60">
        <v>4.4000000000000004</v>
      </c>
      <c r="U257" s="60">
        <v>3.4</v>
      </c>
      <c r="V257" s="60">
        <v>2.8</v>
      </c>
      <c r="W257" s="60">
        <v>13.8</v>
      </c>
      <c r="X257" s="60">
        <v>1.2</v>
      </c>
      <c r="Y257" s="60">
        <v>14.324999999999999</v>
      </c>
      <c r="Z257" s="60">
        <v>445.85</v>
      </c>
      <c r="AA257" s="60">
        <v>1.7</v>
      </c>
      <c r="AB257" s="60">
        <v>228.5</v>
      </c>
      <c r="AC257" s="60" t="s">
        <v>15614</v>
      </c>
    </row>
    <row r="258" spans="1:29" ht="51" thickBot="1">
      <c r="A258" s="63" t="s">
        <v>15148</v>
      </c>
      <c r="B258" s="60">
        <v>3.1</v>
      </c>
      <c r="C258" s="60">
        <v>2.8</v>
      </c>
      <c r="D258" s="60">
        <v>4.5999999999999996</v>
      </c>
      <c r="E258" s="60">
        <v>3.5</v>
      </c>
      <c r="F258" s="60">
        <v>10.199999999999999</v>
      </c>
      <c r="G258" s="60">
        <v>7.5</v>
      </c>
      <c r="H258" s="60">
        <v>7.5</v>
      </c>
      <c r="I258" s="60">
        <v>6.4</v>
      </c>
      <c r="J258" s="60">
        <v>7.3</v>
      </c>
      <c r="K258" s="60">
        <v>4.8</v>
      </c>
      <c r="L258" s="60">
        <v>5.7</v>
      </c>
      <c r="M258" s="60">
        <v>3.5</v>
      </c>
      <c r="N258" s="60">
        <v>720.5</v>
      </c>
      <c r="O258" s="60">
        <v>11.1</v>
      </c>
      <c r="P258" s="60">
        <v>4.7</v>
      </c>
      <c r="Q258" s="60">
        <v>8.8000000000000007</v>
      </c>
      <c r="R258" s="60">
        <v>10.5</v>
      </c>
      <c r="S258" s="60">
        <v>4.0999999999999996</v>
      </c>
      <c r="T258" s="60">
        <v>11.8</v>
      </c>
      <c r="U258" s="60">
        <v>9</v>
      </c>
      <c r="V258" s="60">
        <v>7</v>
      </c>
      <c r="W258" s="60">
        <v>9</v>
      </c>
      <c r="X258" s="60">
        <v>105</v>
      </c>
      <c r="Y258" s="60">
        <v>5.35</v>
      </c>
      <c r="Z258" s="60">
        <v>8.625</v>
      </c>
      <c r="AA258" s="60">
        <v>4.9749999999999996</v>
      </c>
      <c r="AB258" s="60">
        <v>50</v>
      </c>
      <c r="AC258" s="60" t="s">
        <v>15615</v>
      </c>
    </row>
    <row r="259" spans="1:29" ht="151" thickBot="1">
      <c r="A259" s="63" t="s">
        <v>16383</v>
      </c>
      <c r="B259" s="60">
        <v>1789.4</v>
      </c>
      <c r="C259" s="60">
        <v>2451.9</v>
      </c>
      <c r="D259" s="60">
        <v>3497.4</v>
      </c>
      <c r="E259" s="60">
        <v>2042.9</v>
      </c>
      <c r="F259" s="60">
        <v>1642.4</v>
      </c>
      <c r="G259" s="60">
        <v>3783.1</v>
      </c>
      <c r="H259" s="60">
        <v>3002.4</v>
      </c>
      <c r="I259" s="60">
        <v>3580.3</v>
      </c>
      <c r="J259" s="60">
        <v>2844.3</v>
      </c>
      <c r="K259" s="60">
        <v>5032.625</v>
      </c>
      <c r="L259" s="60">
        <v>3763.6</v>
      </c>
      <c r="M259" s="60">
        <v>1413.1</v>
      </c>
      <c r="N259" s="60">
        <v>554.20000000000005</v>
      </c>
      <c r="O259" s="60">
        <v>951.3</v>
      </c>
      <c r="P259" s="60">
        <v>2537.1999999999998</v>
      </c>
      <c r="Q259" s="60">
        <v>2402.4</v>
      </c>
      <c r="R259" s="60">
        <v>4082.1</v>
      </c>
      <c r="S259" s="60">
        <v>1432.4749999999999</v>
      </c>
      <c r="T259" s="60">
        <v>2308.9</v>
      </c>
      <c r="U259" s="60">
        <v>1816</v>
      </c>
      <c r="V259" s="60">
        <v>2354.1999999999998</v>
      </c>
      <c r="W259" s="60">
        <v>1438.3</v>
      </c>
      <c r="X259" s="60">
        <v>2970.4</v>
      </c>
      <c r="Y259" s="60">
        <v>1994.25</v>
      </c>
      <c r="Z259" s="60">
        <v>2034.25</v>
      </c>
      <c r="AA259" s="60">
        <v>1201.4749999999999</v>
      </c>
      <c r="AB259" s="60">
        <v>1814.4</v>
      </c>
      <c r="AC259" s="60" t="s">
        <v>15616</v>
      </c>
    </row>
    <row r="260" spans="1:29" ht="61" thickBot="1">
      <c r="A260" s="63" t="s">
        <v>16384</v>
      </c>
      <c r="B260" s="60">
        <v>2.9</v>
      </c>
      <c r="C260" s="60">
        <v>5.4</v>
      </c>
      <c r="D260" s="60">
        <v>3.25</v>
      </c>
      <c r="E260" s="60">
        <v>2.9</v>
      </c>
      <c r="F260" s="60">
        <v>12.3</v>
      </c>
      <c r="G260" s="60">
        <v>3.8</v>
      </c>
      <c r="H260" s="60">
        <v>6.3</v>
      </c>
      <c r="I260" s="60">
        <v>2.2000000000000002</v>
      </c>
      <c r="J260" s="60">
        <v>2.9</v>
      </c>
      <c r="K260" s="60">
        <v>5.7750000000000004</v>
      </c>
      <c r="L260" s="60">
        <v>4.8</v>
      </c>
      <c r="M260" s="60">
        <v>2.6</v>
      </c>
      <c r="N260" s="60">
        <v>1.1000000000000001</v>
      </c>
      <c r="O260" s="60">
        <v>5</v>
      </c>
      <c r="P260" s="60">
        <v>1.2</v>
      </c>
      <c r="Q260" s="60">
        <v>1.1000000000000001</v>
      </c>
      <c r="R260" s="60">
        <v>7.6</v>
      </c>
      <c r="S260" s="60">
        <v>1.1499999999999999</v>
      </c>
      <c r="T260" s="60">
        <v>3.7</v>
      </c>
      <c r="U260" s="60">
        <v>5.4</v>
      </c>
      <c r="V260" s="60">
        <v>2.6</v>
      </c>
      <c r="W260" s="60">
        <v>1.4</v>
      </c>
      <c r="X260" s="60">
        <v>1.9</v>
      </c>
      <c r="Y260" s="60">
        <v>3.65</v>
      </c>
      <c r="Z260" s="60">
        <v>2.1749999999999998</v>
      </c>
      <c r="AA260" s="60">
        <v>2.95</v>
      </c>
      <c r="AB260" s="60">
        <v>2.8</v>
      </c>
      <c r="AC260" s="60" t="s">
        <v>15617</v>
      </c>
    </row>
    <row r="261" spans="1:29" ht="171" thickBot="1">
      <c r="A261" s="63" t="s">
        <v>14733</v>
      </c>
      <c r="B261" s="60">
        <v>7</v>
      </c>
      <c r="C261" s="60">
        <v>2680.1</v>
      </c>
      <c r="D261" s="60">
        <v>6.4749999999999996</v>
      </c>
      <c r="E261" s="60">
        <v>8.6</v>
      </c>
      <c r="F261" s="60">
        <v>18.399999999999999</v>
      </c>
      <c r="G261" s="60">
        <v>5.5</v>
      </c>
      <c r="H261" s="60">
        <v>33.9</v>
      </c>
      <c r="I261" s="60">
        <v>13.5</v>
      </c>
      <c r="J261" s="60">
        <v>16.7</v>
      </c>
      <c r="K261" s="60">
        <v>7.4</v>
      </c>
      <c r="L261" s="60">
        <v>12.8</v>
      </c>
      <c r="M261" s="60">
        <v>4.5</v>
      </c>
      <c r="N261" s="60">
        <v>3.2</v>
      </c>
      <c r="O261" s="60">
        <v>13.2</v>
      </c>
      <c r="P261" s="60">
        <v>14.7</v>
      </c>
      <c r="Q261" s="60">
        <v>16.399999999999999</v>
      </c>
      <c r="R261" s="60">
        <v>26.6</v>
      </c>
      <c r="S261" s="60">
        <v>10.15</v>
      </c>
      <c r="T261" s="60">
        <v>8.9</v>
      </c>
      <c r="U261" s="60">
        <v>17.5</v>
      </c>
      <c r="V261" s="60">
        <v>8.1</v>
      </c>
      <c r="W261" s="60">
        <v>11.5</v>
      </c>
      <c r="X261" s="60">
        <v>15</v>
      </c>
      <c r="Y261" s="60">
        <v>5.35</v>
      </c>
      <c r="Z261" s="60">
        <v>7.2249999999999996</v>
      </c>
      <c r="AA261" s="60">
        <v>5.2750000000000004</v>
      </c>
      <c r="AB261" s="60">
        <v>283.5</v>
      </c>
      <c r="AC261" s="60" t="s">
        <v>15618</v>
      </c>
    </row>
    <row r="262" spans="1:29" ht="101" thickBot="1">
      <c r="A262" s="63" t="s">
        <v>14729</v>
      </c>
      <c r="B262" s="60">
        <v>15.6</v>
      </c>
      <c r="C262" s="60">
        <v>311.8</v>
      </c>
      <c r="D262" s="60">
        <v>261.82499999999999</v>
      </c>
      <c r="E262" s="60">
        <v>16.8</v>
      </c>
      <c r="F262" s="60">
        <v>14</v>
      </c>
      <c r="G262" s="60">
        <v>567.6</v>
      </c>
      <c r="H262" s="60">
        <v>6.8</v>
      </c>
      <c r="I262" s="60">
        <v>9.6999999999999993</v>
      </c>
      <c r="J262" s="60">
        <v>73.2</v>
      </c>
      <c r="K262" s="60">
        <v>479.45</v>
      </c>
      <c r="L262" s="60">
        <v>1117</v>
      </c>
      <c r="M262" s="60">
        <v>2.7</v>
      </c>
      <c r="N262" s="60">
        <v>3</v>
      </c>
      <c r="O262" s="60">
        <v>4.7</v>
      </c>
      <c r="P262" s="60">
        <v>1067.8</v>
      </c>
      <c r="Q262" s="60">
        <v>821.5</v>
      </c>
      <c r="R262" s="60">
        <v>597.29999999999995</v>
      </c>
      <c r="S262" s="60">
        <v>3.1</v>
      </c>
      <c r="T262" s="60">
        <v>7.3</v>
      </c>
      <c r="U262" s="60">
        <v>7.4</v>
      </c>
      <c r="V262" s="60">
        <v>2.9</v>
      </c>
      <c r="W262" s="60">
        <v>4.9000000000000004</v>
      </c>
      <c r="X262" s="60">
        <v>4.4000000000000004</v>
      </c>
      <c r="Y262" s="60">
        <v>7.25</v>
      </c>
      <c r="Z262" s="60">
        <v>9.7249999999999996</v>
      </c>
      <c r="AA262" s="60">
        <v>2.4249999999999998</v>
      </c>
      <c r="AB262" s="60">
        <v>88.6</v>
      </c>
      <c r="AC262" s="60" t="s">
        <v>15619</v>
      </c>
    </row>
    <row r="263" spans="1:29" ht="51" thickBot="1">
      <c r="A263" s="63" t="s">
        <v>14820</v>
      </c>
      <c r="B263" s="60">
        <v>6.4</v>
      </c>
      <c r="C263" s="60">
        <v>34.9</v>
      </c>
      <c r="D263" s="60">
        <v>22.375</v>
      </c>
      <c r="E263" s="60">
        <v>4.9000000000000004</v>
      </c>
      <c r="F263" s="60">
        <v>76.3</v>
      </c>
      <c r="G263" s="60">
        <v>9.4</v>
      </c>
      <c r="H263" s="60">
        <v>50.7</v>
      </c>
      <c r="I263" s="60">
        <v>273.39999999999998</v>
      </c>
      <c r="J263" s="60">
        <v>9.6</v>
      </c>
      <c r="K263" s="60">
        <v>55.5</v>
      </c>
      <c r="L263" s="60">
        <v>128.4</v>
      </c>
      <c r="M263" s="60">
        <v>4.0999999999999996</v>
      </c>
      <c r="N263" s="60">
        <v>2.7</v>
      </c>
      <c r="O263" s="60">
        <v>7.7</v>
      </c>
      <c r="P263" s="60">
        <v>127.4</v>
      </c>
      <c r="Q263" s="60">
        <v>86.8</v>
      </c>
      <c r="R263" s="60">
        <v>46.3</v>
      </c>
      <c r="S263" s="60">
        <v>3.125</v>
      </c>
      <c r="T263" s="60">
        <v>40.700000000000003</v>
      </c>
      <c r="U263" s="60">
        <v>62.1</v>
      </c>
      <c r="V263" s="60">
        <v>22.8</v>
      </c>
      <c r="W263" s="60">
        <v>15.1</v>
      </c>
      <c r="X263" s="60">
        <v>125.2</v>
      </c>
      <c r="Y263" s="60">
        <v>7.9</v>
      </c>
      <c r="Z263" s="60">
        <v>12.05</v>
      </c>
      <c r="AA263" s="60">
        <v>14.375</v>
      </c>
      <c r="AB263" s="60">
        <v>22.9</v>
      </c>
      <c r="AC263" s="60" t="s">
        <v>15620</v>
      </c>
    </row>
    <row r="264" spans="1:29" ht="171" thickBot="1">
      <c r="A264" s="63" t="s">
        <v>14765</v>
      </c>
      <c r="B264" s="60">
        <v>682.8</v>
      </c>
      <c r="C264" s="60">
        <v>407.8</v>
      </c>
      <c r="D264" s="60">
        <v>406.4</v>
      </c>
      <c r="E264" s="60">
        <v>724.1</v>
      </c>
      <c r="F264" s="60">
        <v>286.8</v>
      </c>
      <c r="G264" s="60">
        <v>284.60000000000002</v>
      </c>
      <c r="H264" s="60">
        <v>158.6</v>
      </c>
      <c r="I264" s="60">
        <v>52.1</v>
      </c>
      <c r="J264" s="60">
        <v>179.5</v>
      </c>
      <c r="K264" s="60">
        <v>359.92500000000001</v>
      </c>
      <c r="L264" s="60">
        <v>747.2</v>
      </c>
      <c r="M264" s="60">
        <v>36.6</v>
      </c>
      <c r="N264" s="60">
        <v>56.2</v>
      </c>
      <c r="O264" s="60">
        <v>186.8</v>
      </c>
      <c r="P264" s="60">
        <v>658.8</v>
      </c>
      <c r="Q264" s="60">
        <v>826</v>
      </c>
      <c r="R264" s="60">
        <v>287.8</v>
      </c>
      <c r="S264" s="60">
        <v>271.97500000000002</v>
      </c>
      <c r="T264" s="60">
        <v>77.400000000000006</v>
      </c>
      <c r="U264" s="60">
        <v>39.299999999999997</v>
      </c>
      <c r="V264" s="60">
        <v>110.5</v>
      </c>
      <c r="W264" s="60">
        <v>95.8</v>
      </c>
      <c r="X264" s="60">
        <v>1196.4000000000001</v>
      </c>
      <c r="Y264" s="60">
        <v>86.525000000000006</v>
      </c>
      <c r="Z264" s="60">
        <v>115.85</v>
      </c>
      <c r="AA264" s="60">
        <v>819</v>
      </c>
      <c r="AB264" s="60">
        <v>163.19999999999999</v>
      </c>
      <c r="AC264" s="60" t="s">
        <v>15621</v>
      </c>
    </row>
    <row r="265" spans="1:29" ht="51" thickBot="1">
      <c r="A265" s="63" t="s">
        <v>14955</v>
      </c>
      <c r="B265" s="60">
        <v>1.2</v>
      </c>
      <c r="C265" s="60">
        <v>1.7</v>
      </c>
      <c r="D265" s="60">
        <v>4.1749999999999998</v>
      </c>
      <c r="E265" s="60">
        <v>2.7</v>
      </c>
      <c r="F265" s="60">
        <v>2.7</v>
      </c>
      <c r="G265" s="60">
        <v>5.2</v>
      </c>
      <c r="H265" s="60">
        <v>916</v>
      </c>
      <c r="I265" s="60">
        <v>47.9</v>
      </c>
      <c r="J265" s="60">
        <v>2307.8000000000002</v>
      </c>
      <c r="K265" s="60">
        <v>1.7</v>
      </c>
      <c r="L265" s="60">
        <v>2</v>
      </c>
      <c r="M265" s="60">
        <v>1.7</v>
      </c>
      <c r="N265" s="60">
        <v>1.3</v>
      </c>
      <c r="O265" s="60">
        <v>2.1</v>
      </c>
      <c r="P265" s="60">
        <v>4</v>
      </c>
      <c r="Q265" s="60">
        <v>6.3</v>
      </c>
      <c r="R265" s="60">
        <v>2.8</v>
      </c>
      <c r="S265" s="60">
        <v>1.05</v>
      </c>
      <c r="T265" s="60">
        <v>0.9</v>
      </c>
      <c r="U265" s="60">
        <v>875.8</v>
      </c>
      <c r="V265" s="60">
        <v>2.6</v>
      </c>
      <c r="W265" s="60">
        <v>407.7</v>
      </c>
      <c r="X265" s="60">
        <v>1.8</v>
      </c>
      <c r="Y265" s="60">
        <v>1.2749999999999999</v>
      </c>
      <c r="Z265" s="60">
        <v>0.9</v>
      </c>
      <c r="AA265" s="60">
        <v>0.7</v>
      </c>
      <c r="AB265" s="60">
        <v>161.5</v>
      </c>
      <c r="AC265" s="60" t="s">
        <v>15622</v>
      </c>
    </row>
    <row r="266" spans="1:29" ht="51" thickBot="1">
      <c r="A266" s="63" t="s">
        <v>14597</v>
      </c>
      <c r="B266" s="60">
        <v>1</v>
      </c>
      <c r="C266" s="60">
        <v>3</v>
      </c>
      <c r="D266" s="60">
        <v>1.075</v>
      </c>
      <c r="E266" s="60">
        <v>1.4</v>
      </c>
      <c r="F266" s="60">
        <v>4.4000000000000004</v>
      </c>
      <c r="G266" s="60">
        <v>3.9</v>
      </c>
      <c r="H266" s="60">
        <v>4.0999999999999996</v>
      </c>
      <c r="I266" s="60">
        <v>6.5</v>
      </c>
      <c r="J266" s="60">
        <v>20.3</v>
      </c>
      <c r="K266" s="60">
        <v>388.125</v>
      </c>
      <c r="L266" s="60">
        <v>627.79999999999995</v>
      </c>
      <c r="M266" s="60">
        <v>3.3</v>
      </c>
      <c r="N266" s="60">
        <v>8.9</v>
      </c>
      <c r="O266" s="60">
        <v>1.1000000000000001</v>
      </c>
      <c r="P266" s="60">
        <v>757.9</v>
      </c>
      <c r="Q266" s="60">
        <v>721.6</v>
      </c>
      <c r="R266" s="60">
        <v>246</v>
      </c>
      <c r="S266" s="60">
        <v>0.9</v>
      </c>
      <c r="T266" s="60">
        <v>24.4</v>
      </c>
      <c r="U266" s="60">
        <v>69.599999999999994</v>
      </c>
      <c r="V266" s="60">
        <v>47.3</v>
      </c>
      <c r="W266" s="60">
        <v>20.100000000000001</v>
      </c>
      <c r="X266" s="60">
        <v>1602.7</v>
      </c>
      <c r="Y266" s="60">
        <v>11.4</v>
      </c>
      <c r="Z266" s="60">
        <v>5.8250000000000002</v>
      </c>
      <c r="AA266" s="60">
        <v>17.875</v>
      </c>
      <c r="AB266" s="60">
        <v>36.799999999999997</v>
      </c>
      <c r="AC266" s="60" t="s">
        <v>15623</v>
      </c>
    </row>
    <row r="267" spans="1:29" ht="101" thickBot="1">
      <c r="A267" s="63" t="s">
        <v>14735</v>
      </c>
      <c r="B267" s="60">
        <v>3.9</v>
      </c>
      <c r="C267" s="60">
        <v>1.9</v>
      </c>
      <c r="D267" s="60">
        <v>2.85</v>
      </c>
      <c r="E267" s="60">
        <v>3.5</v>
      </c>
      <c r="F267" s="60">
        <v>10.199999999999999</v>
      </c>
      <c r="G267" s="60">
        <v>3.4</v>
      </c>
      <c r="H267" s="60">
        <v>1.6</v>
      </c>
      <c r="I267" s="60">
        <v>2.7</v>
      </c>
      <c r="J267" s="60">
        <v>2.8</v>
      </c>
      <c r="K267" s="60">
        <v>2.5</v>
      </c>
      <c r="L267" s="60">
        <v>5.7</v>
      </c>
      <c r="M267" s="60">
        <v>3.1</v>
      </c>
      <c r="N267" s="60">
        <v>52.5</v>
      </c>
      <c r="O267" s="60">
        <v>3.9</v>
      </c>
      <c r="P267" s="60">
        <v>5</v>
      </c>
      <c r="Q267" s="60">
        <v>5.4</v>
      </c>
      <c r="R267" s="60">
        <v>2.5</v>
      </c>
      <c r="S267" s="60">
        <v>9.4</v>
      </c>
      <c r="T267" s="60">
        <v>243.6</v>
      </c>
      <c r="U267" s="60">
        <v>1.3</v>
      </c>
      <c r="V267" s="60">
        <v>1.5</v>
      </c>
      <c r="W267" s="60">
        <v>16.5</v>
      </c>
      <c r="X267" s="60">
        <v>6.9</v>
      </c>
      <c r="Y267" s="60">
        <v>18.899999999999999</v>
      </c>
      <c r="Z267" s="60">
        <v>15.625</v>
      </c>
      <c r="AA267" s="60">
        <v>1.05</v>
      </c>
      <c r="AB267" s="60">
        <v>5.0999999999999996</v>
      </c>
      <c r="AC267" s="60" t="s">
        <v>15624</v>
      </c>
    </row>
    <row r="268" spans="1:29" ht="43" thickBot="1">
      <c r="A268" s="63" t="s">
        <v>15204</v>
      </c>
      <c r="B268" s="60">
        <v>4.9000000000000004</v>
      </c>
      <c r="C268" s="60">
        <v>134.69999999999999</v>
      </c>
      <c r="D268" s="60">
        <v>226.22499999999999</v>
      </c>
      <c r="E268" s="60">
        <v>7.3</v>
      </c>
      <c r="F268" s="60">
        <v>5.9</v>
      </c>
      <c r="G268" s="60">
        <v>4.3</v>
      </c>
      <c r="H268" s="60">
        <v>1.7</v>
      </c>
      <c r="I268" s="60">
        <v>5.0999999999999996</v>
      </c>
      <c r="J268" s="60">
        <v>17</v>
      </c>
      <c r="K268" s="60">
        <v>125.65</v>
      </c>
      <c r="L268" s="60">
        <v>265.7</v>
      </c>
      <c r="M268" s="60">
        <v>1.7</v>
      </c>
      <c r="N268" s="60">
        <v>6.5</v>
      </c>
      <c r="O268" s="60">
        <v>4</v>
      </c>
      <c r="P268" s="60">
        <v>150.80000000000001</v>
      </c>
      <c r="Q268" s="60">
        <v>102.8</v>
      </c>
      <c r="R268" s="60">
        <v>152.30000000000001</v>
      </c>
      <c r="S268" s="60">
        <v>2.7250000000000001</v>
      </c>
      <c r="T268" s="60">
        <v>8.6999999999999993</v>
      </c>
      <c r="U268" s="60">
        <v>2.9</v>
      </c>
      <c r="V268" s="60">
        <v>2.2000000000000002</v>
      </c>
      <c r="W268" s="60">
        <v>6.2</v>
      </c>
      <c r="X268" s="60">
        <v>22</v>
      </c>
      <c r="Y268" s="60">
        <v>8.1999999999999993</v>
      </c>
      <c r="Z268" s="60">
        <v>4.9749999999999996</v>
      </c>
      <c r="AA268" s="60">
        <v>3.1</v>
      </c>
      <c r="AB268" s="60">
        <v>25.5</v>
      </c>
      <c r="AC268" s="61" t="s">
        <v>15625</v>
      </c>
    </row>
    <row r="269" spans="1:29" ht="91" thickBot="1">
      <c r="A269" s="63" t="s">
        <v>14624</v>
      </c>
      <c r="B269" s="60">
        <v>4.5</v>
      </c>
      <c r="C269" s="60">
        <v>64.099999999999994</v>
      </c>
      <c r="D269" s="60">
        <v>28.45</v>
      </c>
      <c r="E269" s="60">
        <v>5.9</v>
      </c>
      <c r="F269" s="60">
        <v>7.5</v>
      </c>
      <c r="G269" s="60">
        <v>8.4</v>
      </c>
      <c r="H269" s="60">
        <v>4.9000000000000004</v>
      </c>
      <c r="I269" s="60">
        <v>5.0999999999999996</v>
      </c>
      <c r="J269" s="60">
        <v>12.4</v>
      </c>
      <c r="K269" s="60">
        <v>61.225000000000001</v>
      </c>
      <c r="L269" s="60">
        <v>167.6</v>
      </c>
      <c r="M269" s="60">
        <v>2.4</v>
      </c>
      <c r="N269" s="60">
        <v>12.5</v>
      </c>
      <c r="O269" s="60">
        <v>4.4000000000000004</v>
      </c>
      <c r="P269" s="60">
        <v>126.5</v>
      </c>
      <c r="Q269" s="60">
        <v>147</v>
      </c>
      <c r="R269" s="60">
        <v>68</v>
      </c>
      <c r="S269" s="60">
        <v>2.2000000000000002</v>
      </c>
      <c r="T269" s="60">
        <v>19.5</v>
      </c>
      <c r="U269" s="60">
        <v>2.6</v>
      </c>
      <c r="V269" s="60">
        <v>15.6</v>
      </c>
      <c r="W269" s="60">
        <v>16.899999999999999</v>
      </c>
      <c r="X269" s="60">
        <v>2313</v>
      </c>
      <c r="Y269" s="60">
        <v>5.55</v>
      </c>
      <c r="Z269" s="60">
        <v>14.574999999999999</v>
      </c>
      <c r="AA269" s="60">
        <v>5.65</v>
      </c>
      <c r="AB269" s="60">
        <v>16.600000000000001</v>
      </c>
      <c r="AC269" s="60" t="s">
        <v>15626</v>
      </c>
    </row>
    <row r="270" spans="1:29" ht="101" thickBot="1">
      <c r="A270" s="63" t="s">
        <v>14636</v>
      </c>
      <c r="B270" s="60">
        <v>16</v>
      </c>
      <c r="C270" s="60">
        <v>509.8</v>
      </c>
      <c r="D270" s="60">
        <v>447.125</v>
      </c>
      <c r="E270" s="60">
        <v>13.3</v>
      </c>
      <c r="F270" s="60">
        <v>12.7</v>
      </c>
      <c r="G270" s="60">
        <v>15.1</v>
      </c>
      <c r="H270" s="60">
        <v>9.9</v>
      </c>
      <c r="I270" s="60">
        <v>14.5</v>
      </c>
      <c r="J270" s="60">
        <v>33.5</v>
      </c>
      <c r="K270" s="60">
        <v>509.05</v>
      </c>
      <c r="L270" s="60">
        <v>758.7</v>
      </c>
      <c r="M270" s="60">
        <v>3.2</v>
      </c>
      <c r="N270" s="60">
        <v>11.2</v>
      </c>
      <c r="O270" s="60">
        <v>8</v>
      </c>
      <c r="P270" s="60">
        <v>635.20000000000005</v>
      </c>
      <c r="Q270" s="60">
        <v>632.4</v>
      </c>
      <c r="R270" s="60">
        <v>618.1</v>
      </c>
      <c r="S270" s="60">
        <v>3.5</v>
      </c>
      <c r="T270" s="60">
        <v>5.4</v>
      </c>
      <c r="U270" s="60">
        <v>8.5</v>
      </c>
      <c r="V270" s="60">
        <v>4.4000000000000004</v>
      </c>
      <c r="W270" s="60">
        <v>4.7</v>
      </c>
      <c r="X270" s="60">
        <v>23.9</v>
      </c>
      <c r="Y270" s="60">
        <v>8.375</v>
      </c>
      <c r="Z270" s="60">
        <v>6.7249999999999996</v>
      </c>
      <c r="AA270" s="60">
        <v>5.65</v>
      </c>
      <c r="AB270" s="60">
        <v>109.8</v>
      </c>
      <c r="AC270" s="60" t="s">
        <v>15627</v>
      </c>
    </row>
    <row r="271" spans="1:29" ht="91" thickBot="1">
      <c r="A271" s="63" t="s">
        <v>15100</v>
      </c>
      <c r="B271" s="60">
        <v>1.1000000000000001</v>
      </c>
      <c r="C271" s="60">
        <v>37.700000000000003</v>
      </c>
      <c r="D271" s="60">
        <v>13.775</v>
      </c>
      <c r="E271" s="60">
        <v>2.2000000000000002</v>
      </c>
      <c r="F271" s="60">
        <v>10.7</v>
      </c>
      <c r="G271" s="60">
        <v>6</v>
      </c>
      <c r="H271" s="60">
        <v>2.4</v>
      </c>
      <c r="I271" s="60">
        <v>4.3</v>
      </c>
      <c r="J271" s="60">
        <v>5</v>
      </c>
      <c r="K271" s="60">
        <v>13.275</v>
      </c>
      <c r="L271" s="60">
        <v>24.1</v>
      </c>
      <c r="M271" s="60">
        <v>5.2</v>
      </c>
      <c r="N271" s="60">
        <v>39</v>
      </c>
      <c r="O271" s="60">
        <v>9</v>
      </c>
      <c r="P271" s="60">
        <v>62.2</v>
      </c>
      <c r="Q271" s="60">
        <v>34.299999999999997</v>
      </c>
      <c r="R271" s="60">
        <v>24.8</v>
      </c>
      <c r="S271" s="60">
        <v>3.6749999999999998</v>
      </c>
      <c r="T271" s="60">
        <v>18</v>
      </c>
      <c r="U271" s="60">
        <v>4.7</v>
      </c>
      <c r="V271" s="60">
        <v>9.8000000000000007</v>
      </c>
      <c r="W271" s="60">
        <v>28.2</v>
      </c>
      <c r="X271" s="60">
        <v>1260.4000000000001</v>
      </c>
      <c r="Y271" s="60">
        <v>11.25</v>
      </c>
      <c r="Z271" s="60">
        <v>12.925000000000001</v>
      </c>
      <c r="AA271" s="60">
        <v>3.6749999999999998</v>
      </c>
      <c r="AB271" s="60">
        <v>13.7</v>
      </c>
      <c r="AC271" s="60" t="s">
        <v>15480</v>
      </c>
    </row>
    <row r="272" spans="1:29" ht="51" thickBot="1">
      <c r="A272" s="63" t="s">
        <v>15256</v>
      </c>
      <c r="B272" s="60">
        <v>76.8</v>
      </c>
      <c r="C272" s="60">
        <v>53.9</v>
      </c>
      <c r="D272" s="60">
        <v>53.524999999999999</v>
      </c>
      <c r="E272" s="60">
        <v>67.5</v>
      </c>
      <c r="F272" s="60">
        <v>4</v>
      </c>
      <c r="G272" s="60">
        <v>106.9</v>
      </c>
      <c r="H272" s="60">
        <v>14.1</v>
      </c>
      <c r="I272" s="60">
        <v>6</v>
      </c>
      <c r="J272" s="60">
        <v>77.900000000000006</v>
      </c>
      <c r="K272" s="60">
        <v>20.975000000000001</v>
      </c>
      <c r="L272" s="60">
        <v>18.8</v>
      </c>
      <c r="M272" s="60">
        <v>13.8</v>
      </c>
      <c r="N272" s="60">
        <v>27.1</v>
      </c>
      <c r="O272" s="60">
        <v>59.1</v>
      </c>
      <c r="P272" s="60">
        <v>11.9</v>
      </c>
      <c r="Q272" s="60">
        <v>16.100000000000001</v>
      </c>
      <c r="R272" s="60">
        <v>310.7</v>
      </c>
      <c r="S272" s="60">
        <v>10.375</v>
      </c>
      <c r="T272" s="60">
        <v>5.6</v>
      </c>
      <c r="U272" s="60">
        <v>51.5</v>
      </c>
      <c r="V272" s="60">
        <v>10.6</v>
      </c>
      <c r="W272" s="60">
        <v>268.10000000000002</v>
      </c>
      <c r="X272" s="60">
        <v>253.1</v>
      </c>
      <c r="Y272" s="60">
        <v>16.5</v>
      </c>
      <c r="Z272" s="60">
        <v>1891.9749999999999</v>
      </c>
      <c r="AA272" s="60">
        <v>127.97499999999999</v>
      </c>
      <c r="AB272" s="60">
        <v>96.3</v>
      </c>
      <c r="AC272" s="60" t="s">
        <v>15628</v>
      </c>
    </row>
    <row r="273" spans="1:29" ht="101" thickBot="1">
      <c r="A273" s="63" t="s">
        <v>14705</v>
      </c>
      <c r="B273" s="60">
        <v>4.2</v>
      </c>
      <c r="C273" s="60">
        <v>13.5</v>
      </c>
      <c r="D273" s="60">
        <v>46.075000000000003</v>
      </c>
      <c r="E273" s="60">
        <v>6.2</v>
      </c>
      <c r="F273" s="60">
        <v>8.3000000000000007</v>
      </c>
      <c r="G273" s="60">
        <v>8</v>
      </c>
      <c r="H273" s="60">
        <v>8.9</v>
      </c>
      <c r="I273" s="60">
        <v>8.4</v>
      </c>
      <c r="J273" s="60">
        <v>593.5</v>
      </c>
      <c r="K273" s="60">
        <v>4.95</v>
      </c>
      <c r="L273" s="60">
        <v>7.3</v>
      </c>
      <c r="M273" s="60">
        <v>4.5999999999999996</v>
      </c>
      <c r="N273" s="60">
        <v>33.799999999999997</v>
      </c>
      <c r="O273" s="60">
        <v>8.3000000000000007</v>
      </c>
      <c r="P273" s="60">
        <v>7.4</v>
      </c>
      <c r="Q273" s="60">
        <v>4.4000000000000004</v>
      </c>
      <c r="R273" s="60">
        <v>11.3</v>
      </c>
      <c r="S273" s="60">
        <v>6.1</v>
      </c>
      <c r="T273" s="60">
        <v>7.2</v>
      </c>
      <c r="U273" s="60">
        <v>11.3</v>
      </c>
      <c r="V273" s="60">
        <v>5.5</v>
      </c>
      <c r="W273" s="60">
        <v>162.4</v>
      </c>
      <c r="X273" s="60">
        <v>8.5</v>
      </c>
      <c r="Y273" s="60">
        <v>26.1</v>
      </c>
      <c r="Z273" s="60">
        <v>23.274999999999999</v>
      </c>
      <c r="AA273" s="60">
        <v>6.9</v>
      </c>
      <c r="AB273" s="60">
        <v>21.8</v>
      </c>
      <c r="AC273" s="60" t="s">
        <v>15629</v>
      </c>
    </row>
    <row r="274" spans="1:29" ht="141" thickBot="1">
      <c r="A274" s="63" t="s">
        <v>14886</v>
      </c>
      <c r="B274" s="60">
        <v>1.2</v>
      </c>
      <c r="C274" s="60">
        <v>1.9</v>
      </c>
      <c r="D274" s="60">
        <v>2.9750000000000001</v>
      </c>
      <c r="E274" s="60">
        <v>1.7</v>
      </c>
      <c r="F274" s="60">
        <v>50.6</v>
      </c>
      <c r="G274" s="60">
        <v>6.4</v>
      </c>
      <c r="H274" s="60">
        <v>80.7</v>
      </c>
      <c r="I274" s="60">
        <v>3.1</v>
      </c>
      <c r="J274" s="60">
        <v>3.3</v>
      </c>
      <c r="K274" s="60">
        <v>1.25</v>
      </c>
      <c r="L274" s="60">
        <v>6.9</v>
      </c>
      <c r="M274" s="60">
        <v>1.7</v>
      </c>
      <c r="N274" s="60">
        <v>7</v>
      </c>
      <c r="O274" s="60">
        <v>22.2</v>
      </c>
      <c r="P274" s="60">
        <v>1.2</v>
      </c>
      <c r="Q274" s="60">
        <v>2</v>
      </c>
      <c r="R274" s="60">
        <v>13.9</v>
      </c>
      <c r="S274" s="60">
        <v>6.55</v>
      </c>
      <c r="T274" s="60">
        <v>13.6</v>
      </c>
      <c r="U274" s="60">
        <v>5221.3999999999996</v>
      </c>
      <c r="V274" s="60">
        <v>15.2</v>
      </c>
      <c r="W274" s="60">
        <v>25.3</v>
      </c>
      <c r="X274" s="60">
        <v>59</v>
      </c>
      <c r="Y274" s="60">
        <v>88.55</v>
      </c>
      <c r="Z274" s="60">
        <v>17.899999999999999</v>
      </c>
      <c r="AA274" s="60">
        <v>2.0750000000000002</v>
      </c>
      <c r="AB274" s="60">
        <v>20.7</v>
      </c>
      <c r="AC274" s="60" t="s">
        <v>15630</v>
      </c>
    </row>
    <row r="275" spans="1:29" ht="101" thickBot="1">
      <c r="A275" s="63" t="s">
        <v>16385</v>
      </c>
      <c r="B275" s="60">
        <v>112.5</v>
      </c>
      <c r="C275" s="60">
        <v>204.1</v>
      </c>
      <c r="D275" s="60">
        <v>291.625</v>
      </c>
      <c r="E275" s="60">
        <v>152.69999999999999</v>
      </c>
      <c r="F275" s="60">
        <v>104.7</v>
      </c>
      <c r="G275" s="60">
        <v>184.4</v>
      </c>
      <c r="H275" s="60">
        <v>211.1</v>
      </c>
      <c r="I275" s="60">
        <v>221.2</v>
      </c>
      <c r="J275" s="60">
        <v>215.2</v>
      </c>
      <c r="K275" s="60">
        <v>231.85</v>
      </c>
      <c r="L275" s="60">
        <v>210.4</v>
      </c>
      <c r="M275" s="60">
        <v>297.5</v>
      </c>
      <c r="N275" s="60">
        <v>205.1</v>
      </c>
      <c r="O275" s="60">
        <v>192.6</v>
      </c>
      <c r="P275" s="60">
        <v>330.2</v>
      </c>
      <c r="Q275" s="60">
        <v>293.5</v>
      </c>
      <c r="R275" s="60">
        <v>203.9</v>
      </c>
      <c r="S275" s="60">
        <v>305.875</v>
      </c>
      <c r="T275" s="60">
        <v>166.7</v>
      </c>
      <c r="U275" s="60">
        <v>186.3</v>
      </c>
      <c r="V275" s="60">
        <v>272.5</v>
      </c>
      <c r="W275" s="60">
        <v>250.9</v>
      </c>
      <c r="X275" s="60">
        <v>190</v>
      </c>
      <c r="Y275" s="60">
        <v>300.25</v>
      </c>
      <c r="Z275" s="60">
        <v>218.02500000000001</v>
      </c>
      <c r="AA275" s="60">
        <v>188.2</v>
      </c>
      <c r="AB275" s="60">
        <v>226</v>
      </c>
      <c r="AC275" s="60" t="s">
        <v>15631</v>
      </c>
    </row>
    <row r="276" spans="1:29" ht="51" thickBot="1">
      <c r="A276" s="63" t="s">
        <v>14923</v>
      </c>
      <c r="B276" s="60">
        <v>95.5</v>
      </c>
      <c r="C276" s="60">
        <v>27.2</v>
      </c>
      <c r="D276" s="60">
        <v>12.475</v>
      </c>
      <c r="E276" s="60">
        <v>184.1</v>
      </c>
      <c r="F276" s="60">
        <v>7.9</v>
      </c>
      <c r="G276" s="60">
        <v>4.0999999999999996</v>
      </c>
      <c r="H276" s="60">
        <v>4.5999999999999996</v>
      </c>
      <c r="I276" s="60">
        <v>1.9</v>
      </c>
      <c r="J276" s="60">
        <v>2.5</v>
      </c>
      <c r="K276" s="60">
        <v>6.0750000000000002</v>
      </c>
      <c r="L276" s="60">
        <v>4.2</v>
      </c>
      <c r="M276" s="60">
        <v>2.1</v>
      </c>
      <c r="N276" s="60">
        <v>5.9</v>
      </c>
      <c r="O276" s="60">
        <v>1.5</v>
      </c>
      <c r="P276" s="60">
        <v>3.3</v>
      </c>
      <c r="Q276" s="60">
        <v>2.1</v>
      </c>
      <c r="R276" s="60">
        <v>2.9</v>
      </c>
      <c r="S276" s="60">
        <v>72.525000000000006</v>
      </c>
      <c r="T276" s="60">
        <v>10.9</v>
      </c>
      <c r="U276" s="60">
        <v>10.5</v>
      </c>
      <c r="V276" s="60">
        <v>1</v>
      </c>
      <c r="W276" s="60">
        <v>0.8</v>
      </c>
      <c r="X276" s="60">
        <v>4.8</v>
      </c>
      <c r="Y276" s="60">
        <v>5.625</v>
      </c>
      <c r="Z276" s="60">
        <v>1.825</v>
      </c>
      <c r="AA276" s="60">
        <v>222.05</v>
      </c>
      <c r="AB276" s="60">
        <v>3.2</v>
      </c>
      <c r="AC276" s="60" t="s">
        <v>15538</v>
      </c>
    </row>
    <row r="277" spans="1:29" ht="51" thickBot="1">
      <c r="A277" s="63" t="s">
        <v>15269</v>
      </c>
      <c r="B277" s="60">
        <v>8.1999999999999993</v>
      </c>
      <c r="C277" s="60">
        <v>24.2</v>
      </c>
      <c r="D277" s="60">
        <v>16.574999999999999</v>
      </c>
      <c r="E277" s="60">
        <v>6.2</v>
      </c>
      <c r="F277" s="60">
        <v>11.7</v>
      </c>
      <c r="G277" s="60">
        <v>3.7</v>
      </c>
      <c r="H277" s="60">
        <v>1.9</v>
      </c>
      <c r="I277" s="60">
        <v>6.4</v>
      </c>
      <c r="J277" s="60">
        <v>4.5999999999999996</v>
      </c>
      <c r="K277" s="60">
        <v>8.0250000000000004</v>
      </c>
      <c r="L277" s="60">
        <v>5.3</v>
      </c>
      <c r="M277" s="60">
        <v>3.9</v>
      </c>
      <c r="N277" s="60">
        <v>55.9</v>
      </c>
      <c r="O277" s="60">
        <v>6.5</v>
      </c>
      <c r="P277" s="60">
        <v>5.8</v>
      </c>
      <c r="Q277" s="60">
        <v>7.7</v>
      </c>
      <c r="R277" s="60">
        <v>14.1</v>
      </c>
      <c r="S277" s="60">
        <v>3.7749999999999999</v>
      </c>
      <c r="T277" s="60">
        <v>6.2</v>
      </c>
      <c r="U277" s="60">
        <v>6.7</v>
      </c>
      <c r="V277" s="60">
        <v>4.8</v>
      </c>
      <c r="W277" s="60">
        <v>3.8</v>
      </c>
      <c r="X277" s="60">
        <v>8.8000000000000007</v>
      </c>
      <c r="Y277" s="60">
        <v>7.9</v>
      </c>
      <c r="Z277" s="60">
        <v>6.0750000000000002</v>
      </c>
      <c r="AA277" s="60">
        <v>3.6749999999999998</v>
      </c>
      <c r="AB277" s="60">
        <v>5.9</v>
      </c>
      <c r="AC277" s="60" t="s">
        <v>15632</v>
      </c>
    </row>
    <row r="278" spans="1:29" ht="57" thickBot="1">
      <c r="A278" s="63" t="s">
        <v>15159</v>
      </c>
      <c r="B278" s="60">
        <v>5.8</v>
      </c>
      <c r="C278" s="60">
        <v>10.5</v>
      </c>
      <c r="D278" s="60">
        <v>8.375</v>
      </c>
      <c r="E278" s="60">
        <v>6.1</v>
      </c>
      <c r="F278" s="60">
        <v>31</v>
      </c>
      <c r="G278" s="60">
        <v>29.6</v>
      </c>
      <c r="H278" s="60">
        <v>93.3</v>
      </c>
      <c r="I278" s="60">
        <v>100.6</v>
      </c>
      <c r="J278" s="60">
        <v>43.3</v>
      </c>
      <c r="K278" s="60">
        <v>17.975000000000001</v>
      </c>
      <c r="L278" s="60">
        <v>29.6</v>
      </c>
      <c r="M278" s="60">
        <v>6.3</v>
      </c>
      <c r="N278" s="60">
        <v>12.6</v>
      </c>
      <c r="O278" s="60">
        <v>7.2</v>
      </c>
      <c r="P278" s="60">
        <v>26</v>
      </c>
      <c r="Q278" s="60">
        <v>26.7</v>
      </c>
      <c r="R278" s="60">
        <v>24</v>
      </c>
      <c r="S278" s="60">
        <v>10.175000000000001</v>
      </c>
      <c r="T278" s="60">
        <v>17.2</v>
      </c>
      <c r="U278" s="60">
        <v>1211.0999999999999</v>
      </c>
      <c r="V278" s="60">
        <v>83.3</v>
      </c>
      <c r="W278" s="60">
        <v>189.3</v>
      </c>
      <c r="X278" s="60">
        <v>44.9</v>
      </c>
      <c r="Y278" s="60">
        <v>6.4</v>
      </c>
      <c r="Z278" s="60">
        <v>13.775</v>
      </c>
      <c r="AA278" s="60">
        <v>5.0999999999999996</v>
      </c>
      <c r="AB278" s="60">
        <v>18.3</v>
      </c>
      <c r="AC278" s="61" t="s">
        <v>15633</v>
      </c>
    </row>
    <row r="279" spans="1:29" ht="121" thickBot="1">
      <c r="A279" s="63" t="s">
        <v>14905</v>
      </c>
      <c r="B279" s="60">
        <v>1.9</v>
      </c>
      <c r="C279" s="60">
        <v>2.2999999999999998</v>
      </c>
      <c r="D279" s="60">
        <v>3.05</v>
      </c>
      <c r="E279" s="60">
        <v>5</v>
      </c>
      <c r="F279" s="60">
        <v>8.6</v>
      </c>
      <c r="G279" s="60">
        <v>1.4</v>
      </c>
      <c r="H279" s="60">
        <v>2.9</v>
      </c>
      <c r="I279" s="60">
        <v>4.4000000000000004</v>
      </c>
      <c r="J279" s="60">
        <v>4.5999999999999996</v>
      </c>
      <c r="K279" s="60">
        <v>3.2250000000000001</v>
      </c>
      <c r="L279" s="60">
        <v>2.5</v>
      </c>
      <c r="M279" s="60">
        <v>2.4</v>
      </c>
      <c r="N279" s="60">
        <v>1.7</v>
      </c>
      <c r="O279" s="60">
        <v>4.3</v>
      </c>
      <c r="P279" s="60">
        <v>5.8</v>
      </c>
      <c r="Q279" s="60">
        <v>3.2</v>
      </c>
      <c r="R279" s="60">
        <v>4.2</v>
      </c>
      <c r="S279" s="60">
        <v>1.35</v>
      </c>
      <c r="T279" s="60">
        <v>4</v>
      </c>
      <c r="U279" s="60">
        <v>5.3</v>
      </c>
      <c r="V279" s="60">
        <v>2.6</v>
      </c>
      <c r="W279" s="60">
        <v>7</v>
      </c>
      <c r="X279" s="60">
        <v>3.1</v>
      </c>
      <c r="Y279" s="60">
        <v>2.1</v>
      </c>
      <c r="Z279" s="60">
        <v>4.5750000000000002</v>
      </c>
      <c r="AA279" s="60">
        <v>3.0750000000000002</v>
      </c>
      <c r="AB279" s="60">
        <v>4.2</v>
      </c>
      <c r="AC279" s="60" t="s">
        <v>15561</v>
      </c>
    </row>
    <row r="280" spans="1:29" ht="71" thickBot="1">
      <c r="A280" s="63" t="s">
        <v>16386</v>
      </c>
      <c r="B280" s="60">
        <v>3.8</v>
      </c>
      <c r="C280" s="60">
        <v>8.1</v>
      </c>
      <c r="D280" s="60">
        <v>2</v>
      </c>
      <c r="E280" s="60">
        <v>5.5</v>
      </c>
      <c r="F280" s="60">
        <v>6.2</v>
      </c>
      <c r="G280" s="60">
        <v>10.1</v>
      </c>
      <c r="H280" s="60">
        <v>465</v>
      </c>
      <c r="I280" s="60">
        <v>167.2</v>
      </c>
      <c r="J280" s="60">
        <v>35.4</v>
      </c>
      <c r="K280" s="60">
        <v>2.65</v>
      </c>
      <c r="L280" s="60">
        <v>10.7</v>
      </c>
      <c r="M280" s="60">
        <v>2.8</v>
      </c>
      <c r="N280" s="60">
        <v>2.5</v>
      </c>
      <c r="O280" s="60">
        <v>5.6</v>
      </c>
      <c r="P280" s="60">
        <v>7.1</v>
      </c>
      <c r="Q280" s="60">
        <v>6.9</v>
      </c>
      <c r="R280" s="60">
        <v>16.2</v>
      </c>
      <c r="S280" s="60">
        <v>2.85</v>
      </c>
      <c r="T280" s="60">
        <v>4.9000000000000004</v>
      </c>
      <c r="U280" s="60">
        <v>257.60000000000002</v>
      </c>
      <c r="V280" s="60">
        <v>93.2</v>
      </c>
      <c r="W280" s="60">
        <v>40.5</v>
      </c>
      <c r="X280" s="60">
        <v>10.1</v>
      </c>
      <c r="Y280" s="60">
        <v>2.3250000000000002</v>
      </c>
      <c r="Z280" s="60">
        <v>16.675000000000001</v>
      </c>
      <c r="AA280" s="60">
        <v>6.375</v>
      </c>
      <c r="AB280" s="60">
        <v>32.700000000000003</v>
      </c>
      <c r="AC280" s="60" t="s">
        <v>15634</v>
      </c>
    </row>
    <row r="281" spans="1:29" ht="111" thickBot="1">
      <c r="A281" s="63" t="s">
        <v>16387</v>
      </c>
      <c r="B281" s="60">
        <v>180</v>
      </c>
      <c r="C281" s="60">
        <v>562.1</v>
      </c>
      <c r="D281" s="60">
        <v>458.2</v>
      </c>
      <c r="E281" s="60">
        <v>163.9</v>
      </c>
      <c r="F281" s="60">
        <v>266.2</v>
      </c>
      <c r="G281" s="60">
        <v>413.8</v>
      </c>
      <c r="H281" s="60">
        <v>369.1</v>
      </c>
      <c r="I281" s="60">
        <v>1105.9000000000001</v>
      </c>
      <c r="J281" s="60">
        <v>363.8</v>
      </c>
      <c r="K281" s="60">
        <v>821.92499999999995</v>
      </c>
      <c r="L281" s="60">
        <v>1343.6</v>
      </c>
      <c r="M281" s="60">
        <v>1365.4</v>
      </c>
      <c r="N281" s="60">
        <v>144.30000000000001</v>
      </c>
      <c r="O281" s="60">
        <v>1125.5999999999999</v>
      </c>
      <c r="P281" s="60">
        <v>1513.3</v>
      </c>
      <c r="Q281" s="60">
        <v>1187.0999999999999</v>
      </c>
      <c r="R281" s="60">
        <v>847.2</v>
      </c>
      <c r="S281" s="60">
        <v>679.45</v>
      </c>
      <c r="T281" s="60">
        <v>1070.0999999999999</v>
      </c>
      <c r="U281" s="60">
        <v>409</v>
      </c>
      <c r="V281" s="60">
        <v>372.1</v>
      </c>
      <c r="W281" s="60">
        <v>556.70000000000005</v>
      </c>
      <c r="X281" s="60">
        <v>974.7</v>
      </c>
      <c r="Y281" s="60">
        <v>1425.7750000000001</v>
      </c>
      <c r="Z281" s="60">
        <v>844.92499999999995</v>
      </c>
      <c r="AA281" s="60">
        <v>1096.3499999999999</v>
      </c>
      <c r="AB281" s="60">
        <v>1059.8</v>
      </c>
      <c r="AC281" s="60" t="s">
        <v>15635</v>
      </c>
    </row>
    <row r="282" spans="1:29" ht="51" thickBot="1">
      <c r="A282" s="63" t="s">
        <v>14986</v>
      </c>
      <c r="B282" s="60">
        <v>29.9</v>
      </c>
      <c r="C282" s="60">
        <v>695.9</v>
      </c>
      <c r="D282" s="60">
        <v>590.82500000000005</v>
      </c>
      <c r="E282" s="60">
        <v>29.7</v>
      </c>
      <c r="F282" s="60">
        <v>347.1</v>
      </c>
      <c r="G282" s="60">
        <v>305.8</v>
      </c>
      <c r="H282" s="60">
        <v>8</v>
      </c>
      <c r="I282" s="60">
        <v>25.4</v>
      </c>
      <c r="J282" s="60">
        <v>97.2</v>
      </c>
      <c r="K282" s="60">
        <v>1281.95</v>
      </c>
      <c r="L282" s="60">
        <v>1897.8</v>
      </c>
      <c r="M282" s="60">
        <v>5.5</v>
      </c>
      <c r="N282" s="60">
        <v>7.2</v>
      </c>
      <c r="O282" s="60">
        <v>4.7</v>
      </c>
      <c r="P282" s="60">
        <v>2066.1999999999998</v>
      </c>
      <c r="Q282" s="60">
        <v>1648.5</v>
      </c>
      <c r="R282" s="60">
        <v>1065.2</v>
      </c>
      <c r="S282" s="60">
        <v>4.875</v>
      </c>
      <c r="T282" s="60">
        <v>4.8</v>
      </c>
      <c r="U282" s="60">
        <v>7.1</v>
      </c>
      <c r="V282" s="60">
        <v>2.9</v>
      </c>
      <c r="W282" s="60">
        <v>10.7</v>
      </c>
      <c r="X282" s="60">
        <v>36.299999999999997</v>
      </c>
      <c r="Y282" s="60">
        <v>20.2</v>
      </c>
      <c r="Z282" s="60">
        <v>18</v>
      </c>
      <c r="AA282" s="60">
        <v>3.7749999999999999</v>
      </c>
      <c r="AB282" s="60">
        <v>232.7</v>
      </c>
      <c r="AC282" s="60" t="s">
        <v>15636</v>
      </c>
    </row>
    <row r="283" spans="1:29" ht="43" thickBot="1">
      <c r="A283" s="63" t="s">
        <v>14878</v>
      </c>
      <c r="B283" s="60">
        <v>62.9</v>
      </c>
      <c r="C283" s="60">
        <v>1532.2</v>
      </c>
      <c r="D283" s="60">
        <v>919.125</v>
      </c>
      <c r="E283" s="60">
        <v>44.1</v>
      </c>
      <c r="F283" s="60">
        <v>56.3</v>
      </c>
      <c r="G283" s="60">
        <v>606.29999999999995</v>
      </c>
      <c r="H283" s="60">
        <v>26</v>
      </c>
      <c r="I283" s="60">
        <v>62.6</v>
      </c>
      <c r="J283" s="60">
        <v>1329.5</v>
      </c>
      <c r="K283" s="60">
        <v>1983.9</v>
      </c>
      <c r="L283" s="60">
        <v>2172.9</v>
      </c>
      <c r="M283" s="60">
        <v>7</v>
      </c>
      <c r="N283" s="60">
        <v>39.200000000000003</v>
      </c>
      <c r="O283" s="60">
        <v>21.9</v>
      </c>
      <c r="P283" s="60">
        <v>6367.1</v>
      </c>
      <c r="Q283" s="60">
        <v>6626.3</v>
      </c>
      <c r="R283" s="60">
        <v>2082.4</v>
      </c>
      <c r="S283" s="60">
        <v>30</v>
      </c>
      <c r="T283" s="60">
        <v>22.5</v>
      </c>
      <c r="U283" s="60">
        <v>18.899999999999999</v>
      </c>
      <c r="V283" s="60">
        <v>11.2</v>
      </c>
      <c r="W283" s="60">
        <v>556.5</v>
      </c>
      <c r="X283" s="60">
        <v>404.1</v>
      </c>
      <c r="Y283" s="60">
        <v>1948.65</v>
      </c>
      <c r="Z283" s="60">
        <v>2612.75</v>
      </c>
      <c r="AA283" s="60">
        <v>11.15</v>
      </c>
      <c r="AB283" s="60">
        <v>383.9</v>
      </c>
      <c r="AC283" s="61" t="s">
        <v>15637</v>
      </c>
    </row>
    <row r="284" spans="1:29" ht="43" thickBot="1">
      <c r="A284" s="63" t="s">
        <v>16388</v>
      </c>
      <c r="B284" s="60">
        <v>87.3</v>
      </c>
      <c r="C284" s="60">
        <v>87.6</v>
      </c>
      <c r="D284" s="60">
        <v>80.375</v>
      </c>
      <c r="E284" s="60">
        <v>79.900000000000006</v>
      </c>
      <c r="F284" s="60">
        <v>115.5</v>
      </c>
      <c r="G284" s="60">
        <v>179.7</v>
      </c>
      <c r="H284" s="60">
        <v>77.2</v>
      </c>
      <c r="I284" s="60">
        <v>210.3</v>
      </c>
      <c r="J284" s="60">
        <v>182.4</v>
      </c>
      <c r="K284" s="60">
        <v>106.125</v>
      </c>
      <c r="L284" s="60">
        <v>170.2</v>
      </c>
      <c r="M284" s="60">
        <v>77.8</v>
      </c>
      <c r="N284" s="60">
        <v>5.8</v>
      </c>
      <c r="O284" s="60">
        <v>77.599999999999994</v>
      </c>
      <c r="P284" s="60">
        <v>133.30000000000001</v>
      </c>
      <c r="Q284" s="60">
        <v>145.80000000000001</v>
      </c>
      <c r="R284" s="60">
        <v>139.4</v>
      </c>
      <c r="S284" s="60">
        <v>78.224999999999994</v>
      </c>
      <c r="T284" s="60">
        <v>56.9</v>
      </c>
      <c r="U284" s="60">
        <v>58.9</v>
      </c>
      <c r="V284" s="60">
        <v>63.9</v>
      </c>
      <c r="W284" s="60">
        <v>105.5</v>
      </c>
      <c r="X284" s="60">
        <v>43.1</v>
      </c>
      <c r="Y284" s="60">
        <v>54.3</v>
      </c>
      <c r="Z284" s="60">
        <v>79.849999999999994</v>
      </c>
      <c r="AA284" s="60">
        <v>80.95</v>
      </c>
      <c r="AB284" s="60">
        <v>64.599999999999994</v>
      </c>
      <c r="AC284" s="61" t="s">
        <v>15638</v>
      </c>
    </row>
    <row r="285" spans="1:29" ht="111" thickBot="1">
      <c r="A285" s="63" t="e">
        <v>#VALUE!</v>
      </c>
      <c r="B285" s="60">
        <v>2.6</v>
      </c>
      <c r="C285" s="60">
        <v>2</v>
      </c>
      <c r="D285" s="60">
        <v>24.75</v>
      </c>
      <c r="E285" s="60">
        <v>7.9</v>
      </c>
      <c r="F285" s="60">
        <v>3.9</v>
      </c>
      <c r="G285" s="60">
        <v>4.3</v>
      </c>
      <c r="H285" s="60">
        <v>2.1</v>
      </c>
      <c r="I285" s="60">
        <v>3.9</v>
      </c>
      <c r="J285" s="60">
        <v>10.8</v>
      </c>
      <c r="K285" s="60">
        <v>4.0750000000000002</v>
      </c>
      <c r="L285" s="60">
        <v>2.6</v>
      </c>
      <c r="M285" s="60">
        <v>5.3</v>
      </c>
      <c r="N285" s="60">
        <v>19.100000000000001</v>
      </c>
      <c r="O285" s="60">
        <v>7.8</v>
      </c>
      <c r="P285" s="60">
        <v>4.5999999999999996</v>
      </c>
      <c r="Q285" s="60">
        <v>5.0999999999999996</v>
      </c>
      <c r="R285" s="60">
        <v>5.5</v>
      </c>
      <c r="S285" s="60">
        <v>21.1</v>
      </c>
      <c r="T285" s="60">
        <v>29.2</v>
      </c>
      <c r="U285" s="60">
        <v>33.700000000000003</v>
      </c>
      <c r="V285" s="60">
        <v>17.7</v>
      </c>
      <c r="W285" s="60">
        <v>112.9</v>
      </c>
      <c r="X285" s="60">
        <v>6.8</v>
      </c>
      <c r="Y285" s="60">
        <v>2598.9</v>
      </c>
      <c r="Z285" s="60">
        <v>1712.4</v>
      </c>
      <c r="AA285" s="60">
        <v>2.4249999999999998</v>
      </c>
      <c r="AB285" s="60">
        <v>8.5</v>
      </c>
      <c r="AC285" s="60" t="s">
        <v>15639</v>
      </c>
    </row>
    <row r="286" spans="1:29" ht="61" thickBot="1">
      <c r="A286" s="63" t="s">
        <v>15191</v>
      </c>
      <c r="B286" s="60">
        <v>714.4</v>
      </c>
      <c r="C286" s="60">
        <v>488.9</v>
      </c>
      <c r="D286" s="60">
        <v>239.67500000000001</v>
      </c>
      <c r="E286" s="60">
        <v>828.2</v>
      </c>
      <c r="F286" s="60">
        <v>623.6</v>
      </c>
      <c r="G286" s="60">
        <v>251.4</v>
      </c>
      <c r="H286" s="60">
        <v>1212.9000000000001</v>
      </c>
      <c r="I286" s="60">
        <v>3175.4</v>
      </c>
      <c r="J286" s="60">
        <v>557.79999999999995</v>
      </c>
      <c r="K286" s="60">
        <v>1214.7249999999999</v>
      </c>
      <c r="L286" s="60">
        <v>468.1</v>
      </c>
      <c r="M286" s="60">
        <v>1103.0999999999999</v>
      </c>
      <c r="N286" s="60">
        <v>610.6</v>
      </c>
      <c r="O286" s="60">
        <v>331.1</v>
      </c>
      <c r="P286" s="60">
        <v>717.2</v>
      </c>
      <c r="Q286" s="60">
        <v>591.6</v>
      </c>
      <c r="R286" s="60">
        <v>381</v>
      </c>
      <c r="S286" s="60">
        <v>436.22500000000002</v>
      </c>
      <c r="T286" s="60">
        <v>641.6</v>
      </c>
      <c r="U286" s="60">
        <v>1761.7</v>
      </c>
      <c r="V286" s="60">
        <v>2800.3</v>
      </c>
      <c r="W286" s="60">
        <v>1024.7</v>
      </c>
      <c r="X286" s="60">
        <v>1411</v>
      </c>
      <c r="Y286" s="60">
        <v>664.97500000000002</v>
      </c>
      <c r="Z286" s="60">
        <v>648.875</v>
      </c>
      <c r="AA286" s="60">
        <v>822.4</v>
      </c>
      <c r="AB286" s="60">
        <v>931.2</v>
      </c>
      <c r="AC286" s="60" t="s">
        <v>15640</v>
      </c>
    </row>
    <row r="287" spans="1:29" ht="71" thickBot="1">
      <c r="A287" s="63" t="s">
        <v>14970</v>
      </c>
      <c r="B287" s="60">
        <v>18.7</v>
      </c>
      <c r="C287" s="60">
        <v>2.5</v>
      </c>
      <c r="D287" s="60">
        <v>2.85</v>
      </c>
      <c r="E287" s="60">
        <v>16.100000000000001</v>
      </c>
      <c r="F287" s="60">
        <v>6.8</v>
      </c>
      <c r="G287" s="60">
        <v>0.6</v>
      </c>
      <c r="H287" s="60">
        <v>10.1</v>
      </c>
      <c r="I287" s="60">
        <v>7.2</v>
      </c>
      <c r="J287" s="60">
        <v>9.1999999999999993</v>
      </c>
      <c r="K287" s="60">
        <v>3.7</v>
      </c>
      <c r="L287" s="60">
        <v>5.5</v>
      </c>
      <c r="M287" s="60">
        <v>1.9</v>
      </c>
      <c r="N287" s="60">
        <v>49.7</v>
      </c>
      <c r="O287" s="60">
        <v>3</v>
      </c>
      <c r="P287" s="60">
        <v>3.7</v>
      </c>
      <c r="Q287" s="60">
        <v>7.1</v>
      </c>
      <c r="R287" s="60">
        <v>4.5999999999999996</v>
      </c>
      <c r="S287" s="60">
        <v>4.7750000000000004</v>
      </c>
      <c r="T287" s="60">
        <v>2.4</v>
      </c>
      <c r="U287" s="60">
        <v>10.6</v>
      </c>
      <c r="V287" s="60">
        <v>9.9</v>
      </c>
      <c r="W287" s="60">
        <v>9.1</v>
      </c>
      <c r="X287" s="60">
        <v>13</v>
      </c>
      <c r="Y287" s="60">
        <v>1.55</v>
      </c>
      <c r="Z287" s="60">
        <v>0.875</v>
      </c>
      <c r="AA287" s="60">
        <v>3.9249999999999998</v>
      </c>
      <c r="AB287" s="60">
        <v>9.5</v>
      </c>
      <c r="AC287" s="60" t="s">
        <v>15641</v>
      </c>
    </row>
    <row r="288" spans="1:29" ht="71" thickBot="1">
      <c r="A288" s="63" t="e">
        <v>#VALUE!</v>
      </c>
      <c r="B288" s="60">
        <v>1.2</v>
      </c>
      <c r="C288" s="60">
        <v>2.4</v>
      </c>
      <c r="D288" s="60">
        <v>4.45</v>
      </c>
      <c r="E288" s="60">
        <v>4.0999999999999996</v>
      </c>
      <c r="F288" s="60">
        <v>8.1</v>
      </c>
      <c r="G288" s="60">
        <v>5.5</v>
      </c>
      <c r="H288" s="60">
        <v>10.1</v>
      </c>
      <c r="I288" s="60">
        <v>3.7</v>
      </c>
      <c r="J288" s="60">
        <v>4.2</v>
      </c>
      <c r="K288" s="60">
        <v>1.7749999999999999</v>
      </c>
      <c r="L288" s="60">
        <v>5.3</v>
      </c>
      <c r="M288" s="60">
        <v>3</v>
      </c>
      <c r="N288" s="60">
        <v>1.3</v>
      </c>
      <c r="O288" s="60">
        <v>7.4</v>
      </c>
      <c r="P288" s="60">
        <v>7.3</v>
      </c>
      <c r="Q288" s="60">
        <v>4.2</v>
      </c>
      <c r="R288" s="60">
        <v>9.3000000000000007</v>
      </c>
      <c r="S288" s="60">
        <v>3.0249999999999999</v>
      </c>
      <c r="T288" s="60">
        <v>10.8</v>
      </c>
      <c r="U288" s="60">
        <v>14.5</v>
      </c>
      <c r="V288" s="60">
        <v>2.2999999999999998</v>
      </c>
      <c r="W288" s="60">
        <v>2.8</v>
      </c>
      <c r="X288" s="60">
        <v>1.5</v>
      </c>
      <c r="Y288" s="60">
        <v>4.125</v>
      </c>
      <c r="Z288" s="60">
        <v>4.6749999999999998</v>
      </c>
      <c r="AA288" s="60">
        <v>3.7749999999999999</v>
      </c>
      <c r="AB288" s="60">
        <v>6.3</v>
      </c>
      <c r="AC288" s="60" t="s">
        <v>15642</v>
      </c>
    </row>
    <row r="289" spans="1:29" ht="43" thickBot="1">
      <c r="A289" s="63" t="s">
        <v>16389</v>
      </c>
      <c r="B289" s="60">
        <v>9</v>
      </c>
      <c r="C289" s="60">
        <v>250</v>
      </c>
      <c r="D289" s="60">
        <v>129.42500000000001</v>
      </c>
      <c r="E289" s="60">
        <v>11.6</v>
      </c>
      <c r="F289" s="60">
        <v>8.9</v>
      </c>
      <c r="G289" s="60">
        <v>11.4</v>
      </c>
      <c r="H289" s="60">
        <v>3.5</v>
      </c>
      <c r="I289" s="60">
        <v>10.3</v>
      </c>
      <c r="J289" s="60">
        <v>28.5</v>
      </c>
      <c r="K289" s="60">
        <v>248.05</v>
      </c>
      <c r="L289" s="60">
        <v>434.2</v>
      </c>
      <c r="M289" s="60">
        <v>4.5</v>
      </c>
      <c r="N289" s="60">
        <v>4.5</v>
      </c>
      <c r="O289" s="60">
        <v>6.6</v>
      </c>
      <c r="P289" s="60">
        <v>197.1</v>
      </c>
      <c r="Q289" s="60">
        <v>226.2</v>
      </c>
      <c r="R289" s="60">
        <v>226.4</v>
      </c>
      <c r="S289" s="60">
        <v>4.4749999999999996</v>
      </c>
      <c r="T289" s="60">
        <v>8.6</v>
      </c>
      <c r="U289" s="60">
        <v>9.3000000000000007</v>
      </c>
      <c r="V289" s="60">
        <v>6.5</v>
      </c>
      <c r="W289" s="60">
        <v>7.3</v>
      </c>
      <c r="X289" s="60">
        <v>51.6</v>
      </c>
      <c r="Y289" s="60">
        <v>7.875</v>
      </c>
      <c r="Z289" s="60">
        <v>7.6</v>
      </c>
      <c r="AA289" s="60">
        <v>5.5</v>
      </c>
      <c r="AB289" s="60">
        <v>53.7</v>
      </c>
      <c r="AC289" s="61" t="s">
        <v>15643</v>
      </c>
    </row>
    <row r="290" spans="1:29" ht="151" thickBot="1">
      <c r="A290" s="63" t="s">
        <v>14887</v>
      </c>
      <c r="B290" s="60">
        <v>2.2000000000000002</v>
      </c>
      <c r="C290" s="60">
        <v>53.2</v>
      </c>
      <c r="D290" s="60">
        <v>1.6</v>
      </c>
      <c r="E290" s="60">
        <v>246.7</v>
      </c>
      <c r="F290" s="60">
        <v>22860.400000000001</v>
      </c>
      <c r="G290" s="60">
        <v>82.1</v>
      </c>
      <c r="H290" s="60">
        <v>9.6999999999999993</v>
      </c>
      <c r="I290" s="60">
        <v>5.2</v>
      </c>
      <c r="J290" s="60">
        <v>0.7</v>
      </c>
      <c r="K290" s="60">
        <v>1.825</v>
      </c>
      <c r="L290" s="60">
        <v>17.2</v>
      </c>
      <c r="M290" s="60">
        <v>0.5</v>
      </c>
      <c r="N290" s="60">
        <v>1.9</v>
      </c>
      <c r="O290" s="60">
        <v>5.7</v>
      </c>
      <c r="P290" s="60">
        <v>0.8</v>
      </c>
      <c r="Q290" s="60">
        <v>0.6</v>
      </c>
      <c r="R290" s="60">
        <v>291.3</v>
      </c>
      <c r="S290" s="60">
        <v>0.35</v>
      </c>
      <c r="T290" s="60">
        <v>319.2</v>
      </c>
      <c r="U290" s="60">
        <v>26.7</v>
      </c>
      <c r="V290" s="60">
        <v>1.8</v>
      </c>
      <c r="W290" s="60">
        <v>1.4</v>
      </c>
      <c r="X290" s="60">
        <v>2.8</v>
      </c>
      <c r="Y290" s="60">
        <v>1.175</v>
      </c>
      <c r="Z290" s="60">
        <v>1.05</v>
      </c>
      <c r="AA290" s="60">
        <v>0.95</v>
      </c>
      <c r="AB290" s="60">
        <v>180.5</v>
      </c>
      <c r="AC290" s="60" t="s">
        <v>15644</v>
      </c>
    </row>
    <row r="291" spans="1:29" ht="101" thickBot="1">
      <c r="A291" s="63" t="s">
        <v>14584</v>
      </c>
      <c r="B291" s="60">
        <v>8.4</v>
      </c>
      <c r="C291" s="60">
        <v>323.39999999999998</v>
      </c>
      <c r="D291" s="60">
        <v>235.1</v>
      </c>
      <c r="E291" s="60">
        <v>32.700000000000003</v>
      </c>
      <c r="F291" s="60">
        <v>18.100000000000001</v>
      </c>
      <c r="G291" s="60">
        <v>1379</v>
      </c>
      <c r="H291" s="60">
        <v>2.7</v>
      </c>
      <c r="I291" s="60">
        <v>4.0999999999999996</v>
      </c>
      <c r="J291" s="60">
        <v>424.4</v>
      </c>
      <c r="K291" s="60">
        <v>32</v>
      </c>
      <c r="L291" s="60">
        <v>29.1</v>
      </c>
      <c r="M291" s="60">
        <v>2.1</v>
      </c>
      <c r="N291" s="60">
        <v>24.1</v>
      </c>
      <c r="O291" s="60">
        <v>50.3</v>
      </c>
      <c r="P291" s="60">
        <v>35.5</v>
      </c>
      <c r="Q291" s="60">
        <v>82.3</v>
      </c>
      <c r="R291" s="60">
        <v>448.5</v>
      </c>
      <c r="S291" s="60">
        <v>94.3</v>
      </c>
      <c r="T291" s="60">
        <v>16.100000000000001</v>
      </c>
      <c r="U291" s="60">
        <v>17</v>
      </c>
      <c r="V291" s="60">
        <v>1.4</v>
      </c>
      <c r="W291" s="60">
        <v>342.3</v>
      </c>
      <c r="X291" s="60">
        <v>2.6</v>
      </c>
      <c r="Y291" s="60">
        <v>1941.7249999999999</v>
      </c>
      <c r="Z291" s="60">
        <v>656.92499999999995</v>
      </c>
      <c r="AA291" s="60">
        <v>1.675</v>
      </c>
      <c r="AB291" s="60">
        <v>98</v>
      </c>
      <c r="AC291" s="60" t="s">
        <v>15645</v>
      </c>
    </row>
    <row r="292" spans="1:29" ht="91" thickBot="1">
      <c r="A292" s="63" t="s">
        <v>14681</v>
      </c>
      <c r="B292" s="60">
        <v>10.1</v>
      </c>
      <c r="C292" s="60">
        <v>53.2</v>
      </c>
      <c r="D292" s="60">
        <v>11.225</v>
      </c>
      <c r="E292" s="60">
        <v>15.4</v>
      </c>
      <c r="F292" s="60">
        <v>29.8</v>
      </c>
      <c r="G292" s="60">
        <v>34.1</v>
      </c>
      <c r="H292" s="60">
        <v>6817.2</v>
      </c>
      <c r="I292" s="60">
        <v>11.9</v>
      </c>
      <c r="J292" s="60">
        <v>27.6</v>
      </c>
      <c r="K292" s="60">
        <v>8.4749999999999996</v>
      </c>
      <c r="L292" s="60">
        <v>18</v>
      </c>
      <c r="M292" s="60">
        <v>9.4</v>
      </c>
      <c r="N292" s="60">
        <v>16.899999999999999</v>
      </c>
      <c r="O292" s="60">
        <v>20.2</v>
      </c>
      <c r="P292" s="60">
        <v>20.2</v>
      </c>
      <c r="Q292" s="60">
        <v>15.9</v>
      </c>
      <c r="R292" s="60">
        <v>52.7</v>
      </c>
      <c r="S292" s="60">
        <v>15.6</v>
      </c>
      <c r="T292" s="60">
        <v>26.9</v>
      </c>
      <c r="U292" s="60">
        <v>6064.5</v>
      </c>
      <c r="V292" s="60">
        <v>12.1</v>
      </c>
      <c r="W292" s="60">
        <v>32.9</v>
      </c>
      <c r="X292" s="60">
        <v>33.5</v>
      </c>
      <c r="Y292" s="60">
        <v>26.225000000000001</v>
      </c>
      <c r="Z292" s="60">
        <v>23.2</v>
      </c>
      <c r="AA292" s="60">
        <v>14.125</v>
      </c>
      <c r="AB292" s="60">
        <v>2499.8000000000002</v>
      </c>
      <c r="AC292" s="60" t="s">
        <v>15646</v>
      </c>
    </row>
    <row r="293" spans="1:29" ht="131" thickBot="1">
      <c r="A293" s="63" t="s">
        <v>15184</v>
      </c>
      <c r="B293" s="60">
        <v>49.6</v>
      </c>
      <c r="C293" s="60">
        <v>21.8</v>
      </c>
      <c r="D293" s="60">
        <v>15.525</v>
      </c>
      <c r="E293" s="60">
        <v>44.1</v>
      </c>
      <c r="F293" s="60">
        <v>6.8</v>
      </c>
      <c r="G293" s="60">
        <v>4.9000000000000004</v>
      </c>
      <c r="H293" s="60">
        <v>152.6</v>
      </c>
      <c r="I293" s="60">
        <v>15.7</v>
      </c>
      <c r="J293" s="60">
        <v>41.3</v>
      </c>
      <c r="K293" s="60">
        <v>15.5</v>
      </c>
      <c r="L293" s="60">
        <v>16.600000000000001</v>
      </c>
      <c r="M293" s="60">
        <v>231.3</v>
      </c>
      <c r="N293" s="60">
        <v>22.1</v>
      </c>
      <c r="O293" s="60">
        <v>5.4</v>
      </c>
      <c r="P293" s="60">
        <v>17.399999999999999</v>
      </c>
      <c r="Q293" s="60">
        <v>18.899999999999999</v>
      </c>
      <c r="R293" s="60">
        <v>18.7</v>
      </c>
      <c r="S293" s="60">
        <v>150.27500000000001</v>
      </c>
      <c r="T293" s="60">
        <v>16.7</v>
      </c>
      <c r="U293" s="60">
        <v>168.8</v>
      </c>
      <c r="V293" s="60">
        <v>11.5</v>
      </c>
      <c r="W293" s="60">
        <v>82.8</v>
      </c>
      <c r="X293" s="60">
        <v>19.7</v>
      </c>
      <c r="Y293" s="60">
        <v>26.024999999999999</v>
      </c>
      <c r="Z293" s="60">
        <v>27.375</v>
      </c>
      <c r="AA293" s="60">
        <v>133.97499999999999</v>
      </c>
      <c r="AB293" s="60">
        <v>116.2</v>
      </c>
      <c r="AC293" s="60" t="s">
        <v>15647</v>
      </c>
    </row>
    <row r="294" spans="1:29" ht="151" thickBot="1">
      <c r="A294" s="63" t="s">
        <v>16390</v>
      </c>
      <c r="B294" s="60">
        <v>1.6</v>
      </c>
      <c r="C294" s="60">
        <v>3.7</v>
      </c>
      <c r="D294" s="60">
        <v>3.0750000000000002</v>
      </c>
      <c r="E294" s="60">
        <v>1.5</v>
      </c>
      <c r="F294" s="60">
        <v>5</v>
      </c>
      <c r="G294" s="60">
        <v>0.6</v>
      </c>
      <c r="H294" s="60">
        <v>2.9</v>
      </c>
      <c r="I294" s="60">
        <v>1.9</v>
      </c>
      <c r="J294" s="60">
        <v>1.4</v>
      </c>
      <c r="K294" s="60">
        <v>0.6</v>
      </c>
      <c r="L294" s="60">
        <v>2.2000000000000002</v>
      </c>
      <c r="M294" s="60">
        <v>2.5</v>
      </c>
      <c r="N294" s="60">
        <v>1.3</v>
      </c>
      <c r="O294" s="60">
        <v>1.4</v>
      </c>
      <c r="P294" s="60">
        <v>1.8</v>
      </c>
      <c r="Q294" s="60">
        <v>2.2000000000000002</v>
      </c>
      <c r="R294" s="60">
        <v>7.1</v>
      </c>
      <c r="S294" s="60">
        <v>2.625</v>
      </c>
      <c r="T294" s="60">
        <v>2.7</v>
      </c>
      <c r="U294" s="60">
        <v>2.5</v>
      </c>
      <c r="V294" s="60">
        <v>1.5</v>
      </c>
      <c r="W294" s="60">
        <v>2.2000000000000002</v>
      </c>
      <c r="X294" s="60">
        <v>2.1</v>
      </c>
      <c r="Y294" s="60">
        <v>1</v>
      </c>
      <c r="Z294" s="60">
        <v>3.125</v>
      </c>
      <c r="AA294" s="60">
        <v>0.95</v>
      </c>
      <c r="AB294" s="60">
        <v>2.9</v>
      </c>
      <c r="AC294" s="60" t="s">
        <v>15648</v>
      </c>
    </row>
    <row r="295" spans="1:29" ht="71" thickBot="1">
      <c r="A295" s="63" t="s">
        <v>15062</v>
      </c>
      <c r="B295" s="60">
        <v>48.4</v>
      </c>
      <c r="C295" s="60">
        <v>325.8</v>
      </c>
      <c r="D295" s="60">
        <v>198.65</v>
      </c>
      <c r="E295" s="60">
        <v>43.4</v>
      </c>
      <c r="F295" s="60">
        <v>15.8</v>
      </c>
      <c r="G295" s="60">
        <v>13.2</v>
      </c>
      <c r="H295" s="60">
        <v>4.0999999999999996</v>
      </c>
      <c r="I295" s="60">
        <v>11.2</v>
      </c>
      <c r="J295" s="60">
        <v>19.100000000000001</v>
      </c>
      <c r="K295" s="60">
        <v>719.35</v>
      </c>
      <c r="L295" s="60">
        <v>424</v>
      </c>
      <c r="M295" s="60">
        <v>1.3</v>
      </c>
      <c r="N295" s="60">
        <v>14.2</v>
      </c>
      <c r="O295" s="60">
        <v>2.7</v>
      </c>
      <c r="P295" s="60">
        <v>211.5</v>
      </c>
      <c r="Q295" s="60">
        <v>211.6</v>
      </c>
      <c r="R295" s="60">
        <v>341.4</v>
      </c>
      <c r="S295" s="60">
        <v>4.25</v>
      </c>
      <c r="T295" s="60">
        <v>5.6</v>
      </c>
      <c r="U295" s="60">
        <v>7.5</v>
      </c>
      <c r="V295" s="60">
        <v>6.6</v>
      </c>
      <c r="W295" s="60">
        <v>19.3</v>
      </c>
      <c r="X295" s="60">
        <v>29.8</v>
      </c>
      <c r="Y295" s="60">
        <v>62.725000000000001</v>
      </c>
      <c r="Z295" s="60">
        <v>119.925</v>
      </c>
      <c r="AA295" s="60">
        <v>8.3000000000000007</v>
      </c>
      <c r="AB295" s="60">
        <v>66.099999999999994</v>
      </c>
      <c r="AC295" s="60" t="s">
        <v>15649</v>
      </c>
    </row>
    <row r="296" spans="1:29" ht="151" thickBot="1">
      <c r="A296" s="63" t="s">
        <v>16391</v>
      </c>
      <c r="B296" s="60">
        <v>71.099999999999994</v>
      </c>
      <c r="C296" s="60">
        <v>4046</v>
      </c>
      <c r="D296" s="60">
        <v>2102.4</v>
      </c>
      <c r="E296" s="60">
        <v>61.1</v>
      </c>
      <c r="F296" s="60">
        <v>18.399999999999999</v>
      </c>
      <c r="G296" s="60">
        <v>596.70000000000005</v>
      </c>
      <c r="H296" s="60">
        <v>1.7</v>
      </c>
      <c r="I296" s="60">
        <v>1.7</v>
      </c>
      <c r="J296" s="60">
        <v>5663.1</v>
      </c>
      <c r="K296" s="60">
        <v>9.4</v>
      </c>
      <c r="L296" s="60">
        <v>19.5</v>
      </c>
      <c r="M296" s="60">
        <v>1.1000000000000001</v>
      </c>
      <c r="N296" s="60">
        <v>106.9</v>
      </c>
      <c r="O296" s="60">
        <v>5.7</v>
      </c>
      <c r="P296" s="60">
        <v>21</v>
      </c>
      <c r="Q296" s="60">
        <v>40.700000000000003</v>
      </c>
      <c r="R296" s="60">
        <v>2116.1999999999998</v>
      </c>
      <c r="S296" s="60">
        <v>6.15</v>
      </c>
      <c r="T296" s="60">
        <v>10.1</v>
      </c>
      <c r="U296" s="60">
        <v>7.6</v>
      </c>
      <c r="V296" s="60">
        <v>464.3</v>
      </c>
      <c r="W296" s="60">
        <v>202.1</v>
      </c>
      <c r="X296" s="60">
        <v>213.8</v>
      </c>
      <c r="Y296" s="60">
        <v>4757.6750000000002</v>
      </c>
      <c r="Z296" s="60">
        <v>1831.925</v>
      </c>
      <c r="AA296" s="60">
        <v>0.97499999999999998</v>
      </c>
      <c r="AB296" s="60">
        <v>1467.2</v>
      </c>
      <c r="AC296" s="60" t="s">
        <v>15650</v>
      </c>
    </row>
    <row r="297" spans="1:29" ht="121" thickBot="1">
      <c r="A297" s="63" t="s">
        <v>16392</v>
      </c>
      <c r="B297" s="60">
        <v>110.1</v>
      </c>
      <c r="C297" s="60">
        <v>14.7</v>
      </c>
      <c r="D297" s="60">
        <v>11.574999999999999</v>
      </c>
      <c r="E297" s="60">
        <v>89.3</v>
      </c>
      <c r="F297" s="60">
        <v>5.5</v>
      </c>
      <c r="G297" s="60">
        <v>40.1</v>
      </c>
      <c r="H297" s="60">
        <v>8.1999999999999993</v>
      </c>
      <c r="I297" s="60">
        <v>6</v>
      </c>
      <c r="J297" s="60">
        <v>26.3</v>
      </c>
      <c r="K297" s="60">
        <v>12.675000000000001</v>
      </c>
      <c r="L297" s="60">
        <v>5.9</v>
      </c>
      <c r="M297" s="60">
        <v>4.5</v>
      </c>
      <c r="N297" s="60">
        <v>5.4</v>
      </c>
      <c r="O297" s="60">
        <v>5.8</v>
      </c>
      <c r="P297" s="60">
        <v>5.3</v>
      </c>
      <c r="Q297" s="60">
        <v>10.1</v>
      </c>
      <c r="R297" s="60">
        <v>3.6</v>
      </c>
      <c r="S297" s="60">
        <v>43.8</v>
      </c>
      <c r="T297" s="60">
        <v>4.0999999999999996</v>
      </c>
      <c r="U297" s="60">
        <v>2.9</v>
      </c>
      <c r="V297" s="60">
        <v>2.7</v>
      </c>
      <c r="W297" s="60">
        <v>3.7</v>
      </c>
      <c r="X297" s="60">
        <v>9.6</v>
      </c>
      <c r="Y297" s="60">
        <v>2.2749999999999999</v>
      </c>
      <c r="Z297" s="60">
        <v>3.125</v>
      </c>
      <c r="AA297" s="60">
        <v>2.0249999999999999</v>
      </c>
      <c r="AB297" s="60">
        <v>6.4</v>
      </c>
      <c r="AC297" s="60" t="s">
        <v>15651</v>
      </c>
    </row>
    <row r="298" spans="1:29" ht="43" thickBot="1">
      <c r="A298" s="63" t="s">
        <v>16393</v>
      </c>
      <c r="B298" s="60">
        <v>183.8</v>
      </c>
      <c r="C298" s="60">
        <v>92.4</v>
      </c>
      <c r="D298" s="60">
        <v>83.424999999999997</v>
      </c>
      <c r="E298" s="60">
        <v>164.4</v>
      </c>
      <c r="F298" s="60">
        <v>142.69999999999999</v>
      </c>
      <c r="G298" s="60">
        <v>138.19999999999999</v>
      </c>
      <c r="H298" s="60">
        <v>160.1</v>
      </c>
      <c r="I298" s="60">
        <v>118.5</v>
      </c>
      <c r="J298" s="60">
        <v>146.9</v>
      </c>
      <c r="K298" s="60">
        <v>65.575000000000003</v>
      </c>
      <c r="L298" s="60">
        <v>48.2</v>
      </c>
      <c r="M298" s="60">
        <v>37.200000000000003</v>
      </c>
      <c r="N298" s="60">
        <v>166.1</v>
      </c>
      <c r="O298" s="60">
        <v>232.9</v>
      </c>
      <c r="P298" s="60">
        <v>41.2</v>
      </c>
      <c r="Q298" s="60">
        <v>28.5</v>
      </c>
      <c r="R298" s="60">
        <v>91.4</v>
      </c>
      <c r="S298" s="60">
        <v>45.075000000000003</v>
      </c>
      <c r="T298" s="60">
        <v>34.4</v>
      </c>
      <c r="U298" s="60">
        <v>100.4</v>
      </c>
      <c r="V298" s="60">
        <v>135.9</v>
      </c>
      <c r="W298" s="60">
        <v>112.7</v>
      </c>
      <c r="X298" s="60">
        <v>47.7</v>
      </c>
      <c r="Y298" s="60">
        <v>29.824999999999999</v>
      </c>
      <c r="Z298" s="60">
        <v>40.325000000000003</v>
      </c>
      <c r="AA298" s="60">
        <v>181.875</v>
      </c>
      <c r="AB298" s="60">
        <v>52.9</v>
      </c>
      <c r="AC298" s="61" t="s">
        <v>15652</v>
      </c>
    </row>
    <row r="299" spans="1:29" ht="161" thickBot="1">
      <c r="A299" s="63" t="s">
        <v>15246</v>
      </c>
      <c r="B299" s="60">
        <v>0.7</v>
      </c>
      <c r="C299" s="60">
        <v>9.1</v>
      </c>
      <c r="D299" s="60">
        <v>1.925</v>
      </c>
      <c r="E299" s="60">
        <v>2.1</v>
      </c>
      <c r="F299" s="60">
        <v>6.3</v>
      </c>
      <c r="G299" s="60">
        <v>181.5</v>
      </c>
      <c r="H299" s="60">
        <v>88.9</v>
      </c>
      <c r="I299" s="60">
        <v>2.4</v>
      </c>
      <c r="J299" s="60">
        <v>169.8</v>
      </c>
      <c r="K299" s="60">
        <v>3.3250000000000002</v>
      </c>
      <c r="L299" s="60">
        <v>5.5</v>
      </c>
      <c r="M299" s="60">
        <v>1.3</v>
      </c>
      <c r="N299" s="60">
        <v>45.1</v>
      </c>
      <c r="O299" s="60">
        <v>1.8</v>
      </c>
      <c r="P299" s="60">
        <v>61.4</v>
      </c>
      <c r="Q299" s="60">
        <v>77.7</v>
      </c>
      <c r="R299" s="60">
        <v>6.1</v>
      </c>
      <c r="S299" s="60">
        <v>3.45</v>
      </c>
      <c r="T299" s="60">
        <v>2.5</v>
      </c>
      <c r="U299" s="60">
        <v>108.8</v>
      </c>
      <c r="V299" s="60">
        <v>0.7</v>
      </c>
      <c r="W299" s="60">
        <v>58.5</v>
      </c>
      <c r="X299" s="60">
        <v>9.3000000000000007</v>
      </c>
      <c r="Y299" s="60">
        <v>3.2</v>
      </c>
      <c r="Z299" s="60">
        <v>13.75</v>
      </c>
      <c r="AA299" s="60">
        <v>1.2250000000000001</v>
      </c>
      <c r="AB299" s="60">
        <v>15.4</v>
      </c>
      <c r="AC299" s="60" t="s">
        <v>15653</v>
      </c>
    </row>
    <row r="300" spans="1:29" ht="101" thickBot="1">
      <c r="A300" s="63" t="s">
        <v>14568</v>
      </c>
      <c r="B300" s="60">
        <v>5.4</v>
      </c>
      <c r="C300" s="60">
        <v>7.2</v>
      </c>
      <c r="D300" s="60">
        <v>6.25</v>
      </c>
      <c r="E300" s="60">
        <v>6.8</v>
      </c>
      <c r="F300" s="60">
        <v>27.9</v>
      </c>
      <c r="G300" s="60">
        <v>12.9</v>
      </c>
      <c r="H300" s="60">
        <v>9.9</v>
      </c>
      <c r="I300" s="60">
        <v>13.5</v>
      </c>
      <c r="J300" s="60">
        <v>21.5</v>
      </c>
      <c r="K300" s="60">
        <v>7.0250000000000004</v>
      </c>
      <c r="L300" s="60">
        <v>15</v>
      </c>
      <c r="M300" s="60">
        <v>3.7</v>
      </c>
      <c r="N300" s="60">
        <v>5.6</v>
      </c>
      <c r="O300" s="60">
        <v>16.899999999999999</v>
      </c>
      <c r="P300" s="60">
        <v>24.2</v>
      </c>
      <c r="Q300" s="60">
        <v>26.2</v>
      </c>
      <c r="R300" s="60">
        <v>13.9</v>
      </c>
      <c r="S300" s="60">
        <v>73.674999999999997</v>
      </c>
      <c r="T300" s="60">
        <v>11.8</v>
      </c>
      <c r="U300" s="60">
        <v>6</v>
      </c>
      <c r="V300" s="60">
        <v>10.199999999999999</v>
      </c>
      <c r="W300" s="60">
        <v>11.7</v>
      </c>
      <c r="X300" s="60">
        <v>10.4</v>
      </c>
      <c r="Y300" s="60">
        <v>15.074999999999999</v>
      </c>
      <c r="Z300" s="60">
        <v>384.52499999999998</v>
      </c>
      <c r="AA300" s="60">
        <v>6.15</v>
      </c>
      <c r="AB300" s="60">
        <v>7.5</v>
      </c>
      <c r="AC300" s="60" t="s">
        <v>15654</v>
      </c>
    </row>
    <row r="301" spans="1:29" ht="141" thickBot="1">
      <c r="A301" s="63" t="s">
        <v>14811</v>
      </c>
      <c r="B301" s="60">
        <v>2</v>
      </c>
      <c r="C301" s="60">
        <v>1.7</v>
      </c>
      <c r="D301" s="60">
        <v>3.9</v>
      </c>
      <c r="E301" s="60">
        <v>2.1</v>
      </c>
      <c r="F301" s="60">
        <v>3.2</v>
      </c>
      <c r="G301" s="60">
        <v>2.2000000000000002</v>
      </c>
      <c r="H301" s="60">
        <v>4010</v>
      </c>
      <c r="I301" s="60">
        <v>3.5</v>
      </c>
      <c r="J301" s="60">
        <v>2</v>
      </c>
      <c r="K301" s="60">
        <v>0.35</v>
      </c>
      <c r="L301" s="60">
        <v>2.8</v>
      </c>
      <c r="M301" s="60">
        <v>0.7</v>
      </c>
      <c r="N301" s="60">
        <v>15.4</v>
      </c>
      <c r="O301" s="60">
        <v>4</v>
      </c>
      <c r="P301" s="60">
        <v>4.8</v>
      </c>
      <c r="Q301" s="60">
        <v>5.4</v>
      </c>
      <c r="R301" s="60">
        <v>9.4</v>
      </c>
      <c r="S301" s="60">
        <v>1.65</v>
      </c>
      <c r="T301" s="60">
        <v>1.9</v>
      </c>
      <c r="U301" s="60">
        <v>3930.4</v>
      </c>
      <c r="V301" s="60">
        <v>0.8</v>
      </c>
      <c r="W301" s="60">
        <v>4.5999999999999996</v>
      </c>
      <c r="X301" s="60">
        <v>10.6</v>
      </c>
      <c r="Y301" s="60">
        <v>0.85</v>
      </c>
      <c r="Z301" s="60">
        <v>3.2749999999999999</v>
      </c>
      <c r="AA301" s="60">
        <v>0.875</v>
      </c>
      <c r="AB301" s="60">
        <v>568.70000000000005</v>
      </c>
      <c r="AC301" s="60" t="s">
        <v>15655</v>
      </c>
    </row>
    <row r="302" spans="1:29" ht="61" thickBot="1">
      <c r="A302" s="63" t="s">
        <v>15245</v>
      </c>
      <c r="B302" s="60">
        <v>375.7</v>
      </c>
      <c r="C302" s="60">
        <v>442.5</v>
      </c>
      <c r="D302" s="60">
        <v>341.17500000000001</v>
      </c>
      <c r="E302" s="60">
        <v>415.2</v>
      </c>
      <c r="F302" s="60">
        <v>842</v>
      </c>
      <c r="G302" s="60">
        <v>1125.3</v>
      </c>
      <c r="H302" s="60">
        <v>294.8</v>
      </c>
      <c r="I302" s="60">
        <v>454.3</v>
      </c>
      <c r="J302" s="60">
        <v>572.6</v>
      </c>
      <c r="K302" s="60">
        <v>653.79999999999995</v>
      </c>
      <c r="L302" s="60">
        <v>1091.3</v>
      </c>
      <c r="M302" s="60">
        <v>518.70000000000005</v>
      </c>
      <c r="N302" s="60">
        <v>96.4</v>
      </c>
      <c r="O302" s="60">
        <v>1082.9000000000001</v>
      </c>
      <c r="P302" s="60">
        <v>543.1</v>
      </c>
      <c r="Q302" s="60">
        <v>600.5</v>
      </c>
      <c r="R302" s="60">
        <v>666.7</v>
      </c>
      <c r="S302" s="60">
        <v>570.85</v>
      </c>
      <c r="T302" s="60">
        <v>2757.7</v>
      </c>
      <c r="U302" s="60">
        <v>623.20000000000005</v>
      </c>
      <c r="V302" s="60">
        <v>1176.9000000000001</v>
      </c>
      <c r="W302" s="60">
        <v>1158.8</v>
      </c>
      <c r="X302" s="60">
        <v>663.1</v>
      </c>
      <c r="Y302" s="60">
        <v>750</v>
      </c>
      <c r="Z302" s="60">
        <v>1021.9</v>
      </c>
      <c r="AA302" s="60">
        <v>879.45</v>
      </c>
      <c r="AB302" s="60">
        <v>358.8</v>
      </c>
      <c r="AC302" s="60" t="s">
        <v>15656</v>
      </c>
    </row>
    <row r="303" spans="1:29" ht="91" thickBot="1">
      <c r="A303" s="63" t="s">
        <v>14717</v>
      </c>
      <c r="B303" s="60">
        <v>5.9</v>
      </c>
      <c r="C303" s="60">
        <v>8.6</v>
      </c>
      <c r="D303" s="60">
        <v>8.875</v>
      </c>
      <c r="E303" s="60">
        <v>4.0999999999999996</v>
      </c>
      <c r="F303" s="60">
        <v>27.8</v>
      </c>
      <c r="G303" s="60">
        <v>8.1999999999999993</v>
      </c>
      <c r="H303" s="60">
        <v>4896.2</v>
      </c>
      <c r="I303" s="60">
        <v>16.600000000000001</v>
      </c>
      <c r="J303" s="60">
        <v>16.399999999999999</v>
      </c>
      <c r="K303" s="60">
        <v>4.9000000000000004</v>
      </c>
      <c r="L303" s="60">
        <v>18.8</v>
      </c>
      <c r="M303" s="60">
        <v>5.4</v>
      </c>
      <c r="N303" s="60">
        <v>5.0999999999999996</v>
      </c>
      <c r="O303" s="60">
        <v>11.4</v>
      </c>
      <c r="P303" s="60">
        <v>6.4</v>
      </c>
      <c r="Q303" s="60">
        <v>9.1</v>
      </c>
      <c r="R303" s="60">
        <v>23.4</v>
      </c>
      <c r="S303" s="60">
        <v>8.9749999999999996</v>
      </c>
      <c r="T303" s="60">
        <v>3.8</v>
      </c>
      <c r="U303" s="60">
        <v>4993.8</v>
      </c>
      <c r="V303" s="60">
        <v>24.5</v>
      </c>
      <c r="W303" s="60">
        <v>25.2</v>
      </c>
      <c r="X303" s="60">
        <v>62.7</v>
      </c>
      <c r="Y303" s="60">
        <v>83.525000000000006</v>
      </c>
      <c r="Z303" s="60">
        <v>4.1749999999999998</v>
      </c>
      <c r="AA303" s="60">
        <v>6.7</v>
      </c>
      <c r="AB303" s="60">
        <v>1419</v>
      </c>
      <c r="AC303" s="60" t="s">
        <v>15657</v>
      </c>
    </row>
    <row r="304" spans="1:29" ht="151" thickBot="1">
      <c r="A304" s="63" t="s">
        <v>15293</v>
      </c>
      <c r="B304" s="60">
        <v>64.400000000000006</v>
      </c>
      <c r="C304" s="60">
        <v>43.6</v>
      </c>
      <c r="D304" s="60">
        <v>25.7</v>
      </c>
      <c r="E304" s="60">
        <v>57.3</v>
      </c>
      <c r="F304" s="60">
        <v>43.9</v>
      </c>
      <c r="G304" s="60">
        <v>54.7</v>
      </c>
      <c r="H304" s="60">
        <v>37.299999999999997</v>
      </c>
      <c r="I304" s="60">
        <v>52.4</v>
      </c>
      <c r="J304" s="60">
        <v>51.7</v>
      </c>
      <c r="K304" s="60">
        <v>34.5</v>
      </c>
      <c r="L304" s="60">
        <v>42.4</v>
      </c>
      <c r="M304" s="60">
        <v>147</v>
      </c>
      <c r="N304" s="60">
        <v>65</v>
      </c>
      <c r="O304" s="60">
        <v>79.5</v>
      </c>
      <c r="P304" s="60">
        <v>40.299999999999997</v>
      </c>
      <c r="Q304" s="60">
        <v>53.2</v>
      </c>
      <c r="R304" s="60">
        <v>35.299999999999997</v>
      </c>
      <c r="S304" s="60">
        <v>124.77500000000001</v>
      </c>
      <c r="T304" s="60">
        <v>106.3</v>
      </c>
      <c r="U304" s="60">
        <v>24.9</v>
      </c>
      <c r="V304" s="60">
        <v>37</v>
      </c>
      <c r="W304" s="60">
        <v>50.5</v>
      </c>
      <c r="X304" s="60">
        <v>43.4</v>
      </c>
      <c r="Y304" s="60">
        <v>85.625</v>
      </c>
      <c r="Z304" s="60">
        <v>52.85</v>
      </c>
      <c r="AA304" s="60">
        <v>98.075000000000003</v>
      </c>
      <c r="AB304" s="60">
        <v>73</v>
      </c>
      <c r="AC304" s="60" t="s">
        <v>15658</v>
      </c>
    </row>
    <row r="305" spans="1:29" ht="101" thickBot="1">
      <c r="A305" s="63" t="s">
        <v>14939</v>
      </c>
      <c r="B305" s="60">
        <v>534.4</v>
      </c>
      <c r="C305" s="60">
        <v>113.7</v>
      </c>
      <c r="D305" s="60">
        <v>46.375</v>
      </c>
      <c r="E305" s="60">
        <v>567.5</v>
      </c>
      <c r="F305" s="60">
        <v>8.1999999999999993</v>
      </c>
      <c r="G305" s="60">
        <v>52.2</v>
      </c>
      <c r="H305" s="60">
        <v>9.3000000000000007</v>
      </c>
      <c r="I305" s="60">
        <v>6</v>
      </c>
      <c r="J305" s="60">
        <v>17.8</v>
      </c>
      <c r="K305" s="60">
        <v>1.375</v>
      </c>
      <c r="L305" s="60">
        <v>5.8</v>
      </c>
      <c r="M305" s="60">
        <v>3.7</v>
      </c>
      <c r="N305" s="60">
        <v>2.7</v>
      </c>
      <c r="O305" s="60">
        <v>4.7</v>
      </c>
      <c r="P305" s="60">
        <v>3.5</v>
      </c>
      <c r="Q305" s="60">
        <v>4.5</v>
      </c>
      <c r="R305" s="60">
        <v>14</v>
      </c>
      <c r="S305" s="60">
        <v>77.400000000000006</v>
      </c>
      <c r="T305" s="60">
        <v>7.6</v>
      </c>
      <c r="U305" s="60">
        <v>6.6</v>
      </c>
      <c r="V305" s="60">
        <v>24.5</v>
      </c>
      <c r="W305" s="60">
        <v>36.9</v>
      </c>
      <c r="X305" s="60">
        <v>6.7</v>
      </c>
      <c r="Y305" s="60">
        <v>25.6</v>
      </c>
      <c r="Z305" s="60">
        <v>12.975</v>
      </c>
      <c r="AA305" s="60">
        <v>3.5249999999999999</v>
      </c>
      <c r="AB305" s="60">
        <v>22.2</v>
      </c>
      <c r="AC305" s="60" t="s">
        <v>15659</v>
      </c>
    </row>
    <row r="306" spans="1:29" ht="161" thickBot="1">
      <c r="A306" s="63" t="s">
        <v>16394</v>
      </c>
      <c r="B306" s="60">
        <v>6.2</v>
      </c>
      <c r="C306" s="60">
        <v>1.5</v>
      </c>
      <c r="D306" s="60">
        <v>3.375</v>
      </c>
      <c r="E306" s="60">
        <v>2.8</v>
      </c>
      <c r="F306" s="60">
        <v>3.6</v>
      </c>
      <c r="G306" s="60">
        <v>0.9</v>
      </c>
      <c r="H306" s="60">
        <v>2.7</v>
      </c>
      <c r="I306" s="60">
        <v>1.8</v>
      </c>
      <c r="J306" s="60">
        <v>1.4</v>
      </c>
      <c r="K306" s="60">
        <v>0.85</v>
      </c>
      <c r="L306" s="60">
        <v>1.6</v>
      </c>
      <c r="M306" s="60">
        <v>0.6</v>
      </c>
      <c r="N306" s="60">
        <v>0.8</v>
      </c>
      <c r="O306" s="60">
        <v>2.5</v>
      </c>
      <c r="P306" s="60">
        <v>1.2</v>
      </c>
      <c r="Q306" s="60">
        <v>1.2</v>
      </c>
      <c r="R306" s="60">
        <v>1.5</v>
      </c>
      <c r="S306" s="60">
        <v>0.9</v>
      </c>
      <c r="T306" s="60">
        <v>1.3</v>
      </c>
      <c r="U306" s="60">
        <v>1.3</v>
      </c>
      <c r="V306" s="60">
        <v>0.9</v>
      </c>
      <c r="W306" s="60">
        <v>0.7</v>
      </c>
      <c r="X306" s="60">
        <v>2.9</v>
      </c>
      <c r="Y306" s="60">
        <v>2.35</v>
      </c>
      <c r="Z306" s="60">
        <v>1.4</v>
      </c>
      <c r="AA306" s="60">
        <v>1.1000000000000001</v>
      </c>
      <c r="AB306" s="60">
        <v>0.8</v>
      </c>
      <c r="AC306" s="60" t="s">
        <v>15660</v>
      </c>
    </row>
    <row r="307" spans="1:29" ht="131" thickBot="1">
      <c r="A307" s="63" t="s">
        <v>14765</v>
      </c>
      <c r="B307" s="60">
        <v>369.3</v>
      </c>
      <c r="C307" s="60">
        <v>889.3</v>
      </c>
      <c r="D307" s="60">
        <v>180.22499999999999</v>
      </c>
      <c r="E307" s="60">
        <v>300.3</v>
      </c>
      <c r="F307" s="60">
        <v>15.1</v>
      </c>
      <c r="G307" s="60">
        <v>26.9</v>
      </c>
      <c r="H307" s="60">
        <v>7.9</v>
      </c>
      <c r="I307" s="60">
        <v>61.9</v>
      </c>
      <c r="J307" s="60">
        <v>78.3</v>
      </c>
      <c r="K307" s="60">
        <v>462.07499999999999</v>
      </c>
      <c r="L307" s="60">
        <v>990.5</v>
      </c>
      <c r="M307" s="60">
        <v>3.1</v>
      </c>
      <c r="N307" s="60">
        <v>3.5</v>
      </c>
      <c r="O307" s="60">
        <v>1.7</v>
      </c>
      <c r="P307" s="60">
        <v>1291.5</v>
      </c>
      <c r="Q307" s="60">
        <v>871.6</v>
      </c>
      <c r="R307" s="60">
        <v>629.5</v>
      </c>
      <c r="S307" s="60">
        <v>6.7</v>
      </c>
      <c r="T307" s="60">
        <v>30</v>
      </c>
      <c r="U307" s="60">
        <v>8.1</v>
      </c>
      <c r="V307" s="60">
        <v>18.100000000000001</v>
      </c>
      <c r="W307" s="60">
        <v>7.2</v>
      </c>
      <c r="X307" s="60">
        <v>1185</v>
      </c>
      <c r="Y307" s="60">
        <v>7.15</v>
      </c>
      <c r="Z307" s="60">
        <v>8.5749999999999993</v>
      </c>
      <c r="AA307" s="60">
        <v>1444.375</v>
      </c>
      <c r="AB307" s="60">
        <v>171.2</v>
      </c>
      <c r="AC307" s="60" t="s">
        <v>15661</v>
      </c>
    </row>
    <row r="308" spans="1:29" ht="43" thickBot="1">
      <c r="A308" s="63" t="s">
        <v>16395</v>
      </c>
      <c r="B308" s="60">
        <v>8.4</v>
      </c>
      <c r="C308" s="60">
        <v>7.9</v>
      </c>
      <c r="D308" s="60">
        <v>7.45</v>
      </c>
      <c r="E308" s="60">
        <v>3.7</v>
      </c>
      <c r="F308" s="60">
        <v>10.9</v>
      </c>
      <c r="G308" s="60">
        <v>3.6</v>
      </c>
      <c r="H308" s="60">
        <v>11.1</v>
      </c>
      <c r="I308" s="60">
        <v>2.5</v>
      </c>
      <c r="J308" s="60">
        <v>1.6</v>
      </c>
      <c r="K308" s="60">
        <v>6.85</v>
      </c>
      <c r="L308" s="60">
        <v>10.199999999999999</v>
      </c>
      <c r="M308" s="60">
        <v>1.4</v>
      </c>
      <c r="N308" s="60">
        <v>2.1</v>
      </c>
      <c r="O308" s="60">
        <v>2.9</v>
      </c>
      <c r="P308" s="60">
        <v>3</v>
      </c>
      <c r="Q308" s="60">
        <v>4.9000000000000004</v>
      </c>
      <c r="R308" s="60">
        <v>4.2</v>
      </c>
      <c r="S308" s="60">
        <v>6.7</v>
      </c>
      <c r="T308" s="60">
        <v>15</v>
      </c>
      <c r="U308" s="60">
        <v>15.4</v>
      </c>
      <c r="V308" s="60">
        <v>4.0999999999999996</v>
      </c>
      <c r="W308" s="60">
        <v>6.8</v>
      </c>
      <c r="X308" s="60">
        <v>3</v>
      </c>
      <c r="Y308" s="60">
        <v>9.2249999999999996</v>
      </c>
      <c r="Z308" s="60">
        <v>8.1750000000000007</v>
      </c>
      <c r="AA308" s="60">
        <v>7.8</v>
      </c>
      <c r="AB308" s="60">
        <v>5.2</v>
      </c>
      <c r="AC308" s="61" t="s">
        <v>15662</v>
      </c>
    </row>
    <row r="309" spans="1:29" ht="43" thickBot="1">
      <c r="A309" s="63" t="s">
        <v>16396</v>
      </c>
      <c r="B309" s="60">
        <v>385</v>
      </c>
      <c r="C309" s="60">
        <v>67</v>
      </c>
      <c r="D309" s="60">
        <v>3</v>
      </c>
      <c r="E309" s="60">
        <v>86.2</v>
      </c>
      <c r="F309" s="60">
        <v>26.8</v>
      </c>
      <c r="G309" s="60">
        <v>3.6</v>
      </c>
      <c r="H309" s="60">
        <v>1.9</v>
      </c>
      <c r="I309" s="60">
        <v>2.7</v>
      </c>
      <c r="J309" s="60">
        <v>5.4</v>
      </c>
      <c r="K309" s="60">
        <v>3.4</v>
      </c>
      <c r="L309" s="60">
        <v>6.2</v>
      </c>
      <c r="M309" s="60">
        <v>0.2</v>
      </c>
      <c r="N309" s="60">
        <v>1.8</v>
      </c>
      <c r="O309" s="60">
        <v>3.1</v>
      </c>
      <c r="P309" s="60">
        <v>5.8</v>
      </c>
      <c r="Q309" s="60">
        <v>3.4</v>
      </c>
      <c r="R309" s="60">
        <v>3.2</v>
      </c>
      <c r="S309" s="60">
        <v>46.575000000000003</v>
      </c>
      <c r="T309" s="60">
        <v>2</v>
      </c>
      <c r="U309" s="60">
        <v>0.4</v>
      </c>
      <c r="V309" s="60">
        <v>2.9</v>
      </c>
      <c r="W309" s="60">
        <v>1.9</v>
      </c>
      <c r="X309" s="60">
        <v>3</v>
      </c>
      <c r="Y309" s="60">
        <v>0.55000000000000004</v>
      </c>
      <c r="Z309" s="60">
        <v>1.5</v>
      </c>
      <c r="AA309" s="60">
        <v>3.2</v>
      </c>
      <c r="AB309" s="60">
        <v>11.8</v>
      </c>
      <c r="AC309" s="61" t="s">
        <v>15663</v>
      </c>
    </row>
    <row r="310" spans="1:29" ht="51" thickBot="1">
      <c r="A310" s="63" t="s">
        <v>15244</v>
      </c>
      <c r="B310" s="60">
        <v>171.5</v>
      </c>
      <c r="C310" s="60">
        <v>60.9</v>
      </c>
      <c r="D310" s="60">
        <v>3</v>
      </c>
      <c r="E310" s="60">
        <v>92.7</v>
      </c>
      <c r="F310" s="60">
        <v>12.1</v>
      </c>
      <c r="G310" s="60">
        <v>1.5</v>
      </c>
      <c r="H310" s="60">
        <v>3</v>
      </c>
      <c r="I310" s="60">
        <v>1.1000000000000001</v>
      </c>
      <c r="J310" s="60">
        <v>1.5</v>
      </c>
      <c r="K310" s="60">
        <v>1.85</v>
      </c>
      <c r="L310" s="60">
        <v>4.5999999999999996</v>
      </c>
      <c r="M310" s="60">
        <v>4.3</v>
      </c>
      <c r="N310" s="60">
        <v>86</v>
      </c>
      <c r="O310" s="60">
        <v>4.5</v>
      </c>
      <c r="P310" s="60">
        <v>1.2</v>
      </c>
      <c r="Q310" s="60">
        <v>4.4000000000000004</v>
      </c>
      <c r="R310" s="60">
        <v>7</v>
      </c>
      <c r="S310" s="60">
        <v>48.875</v>
      </c>
      <c r="T310" s="60">
        <v>4</v>
      </c>
      <c r="U310" s="60">
        <v>2.8</v>
      </c>
      <c r="V310" s="60">
        <v>2.8</v>
      </c>
      <c r="W310" s="60">
        <v>2.2999999999999998</v>
      </c>
      <c r="X310" s="60">
        <v>16.8</v>
      </c>
      <c r="Y310" s="60">
        <v>0.77500000000000002</v>
      </c>
      <c r="Z310" s="60">
        <v>2.0499999999999998</v>
      </c>
      <c r="AA310" s="60">
        <v>1.575</v>
      </c>
      <c r="AB310" s="60">
        <v>11.2</v>
      </c>
      <c r="AC310" s="60" t="s">
        <v>15664</v>
      </c>
    </row>
    <row r="311" spans="1:29" ht="51" thickBot="1">
      <c r="A311" s="63" t="s">
        <v>14646</v>
      </c>
      <c r="B311" s="60">
        <v>1.2</v>
      </c>
      <c r="C311" s="60">
        <v>1.3</v>
      </c>
      <c r="D311" s="60">
        <v>0.47499999999999998</v>
      </c>
      <c r="E311" s="60">
        <v>2.7</v>
      </c>
      <c r="F311" s="60">
        <v>10.199999999999999</v>
      </c>
      <c r="G311" s="60">
        <v>2.6</v>
      </c>
      <c r="H311" s="60">
        <v>4.8</v>
      </c>
      <c r="I311" s="60">
        <v>5.6</v>
      </c>
      <c r="J311" s="60">
        <v>1.5</v>
      </c>
      <c r="K311" s="60">
        <v>0.97499999999999998</v>
      </c>
      <c r="L311" s="60">
        <v>5.2</v>
      </c>
      <c r="M311" s="60">
        <v>2.2999999999999998</v>
      </c>
      <c r="N311" s="60">
        <v>10</v>
      </c>
      <c r="O311" s="60">
        <v>2.4</v>
      </c>
      <c r="P311" s="60">
        <v>6.2</v>
      </c>
      <c r="Q311" s="60">
        <v>2</v>
      </c>
      <c r="R311" s="60">
        <v>2.8</v>
      </c>
      <c r="S311" s="60">
        <v>2.8</v>
      </c>
      <c r="T311" s="60">
        <v>17.3</v>
      </c>
      <c r="U311" s="60">
        <v>2</v>
      </c>
      <c r="V311" s="60">
        <v>3.8</v>
      </c>
      <c r="W311" s="60">
        <v>14</v>
      </c>
      <c r="X311" s="60">
        <v>807.4</v>
      </c>
      <c r="Y311" s="60">
        <v>4.7750000000000004</v>
      </c>
      <c r="Z311" s="60">
        <v>9.0500000000000007</v>
      </c>
      <c r="AA311" s="60">
        <v>190.67500000000001</v>
      </c>
      <c r="AB311" s="60">
        <v>0.6</v>
      </c>
      <c r="AC311" s="60" t="s">
        <v>15665</v>
      </c>
    </row>
    <row r="312" spans="1:29" ht="43" thickBot="1">
      <c r="A312" s="63" t="s">
        <v>14879</v>
      </c>
      <c r="B312" s="60">
        <v>8</v>
      </c>
      <c r="C312" s="60">
        <v>986.4</v>
      </c>
      <c r="D312" s="60">
        <v>1618.2</v>
      </c>
      <c r="E312" s="60">
        <v>10.8</v>
      </c>
      <c r="F312" s="60">
        <v>8.3000000000000007</v>
      </c>
      <c r="G312" s="60">
        <v>698.5</v>
      </c>
      <c r="H312" s="60">
        <v>3.9</v>
      </c>
      <c r="I312" s="60">
        <v>8.4</v>
      </c>
      <c r="J312" s="60">
        <v>170</v>
      </c>
      <c r="K312" s="60">
        <v>36.875</v>
      </c>
      <c r="L312" s="60">
        <v>43.3</v>
      </c>
      <c r="M312" s="60">
        <v>1.3</v>
      </c>
      <c r="N312" s="60">
        <v>4.8</v>
      </c>
      <c r="O312" s="60">
        <v>9.4</v>
      </c>
      <c r="P312" s="60">
        <v>65.3</v>
      </c>
      <c r="Q312" s="60">
        <v>144.9</v>
      </c>
      <c r="R312" s="60">
        <v>908</v>
      </c>
      <c r="S312" s="60">
        <v>3.125</v>
      </c>
      <c r="T312" s="60">
        <v>2.8</v>
      </c>
      <c r="U312" s="60">
        <v>2</v>
      </c>
      <c r="V312" s="60">
        <v>5.2</v>
      </c>
      <c r="W312" s="60">
        <v>3.7</v>
      </c>
      <c r="X312" s="60">
        <v>6.5</v>
      </c>
      <c r="Y312" s="60">
        <v>27.574999999999999</v>
      </c>
      <c r="Z312" s="60">
        <v>3.2</v>
      </c>
      <c r="AA312" s="60">
        <v>1.3</v>
      </c>
      <c r="AB312" s="60">
        <v>150.1</v>
      </c>
      <c r="AC312" s="61" t="s">
        <v>15666</v>
      </c>
    </row>
    <row r="313" spans="1:29" ht="71" thickBot="1">
      <c r="A313" s="63" t="e">
        <v>#VALUE!</v>
      </c>
      <c r="B313" s="60">
        <v>514.1</v>
      </c>
      <c r="C313" s="60">
        <v>626.79999999999995</v>
      </c>
      <c r="D313" s="60">
        <v>343.65</v>
      </c>
      <c r="E313" s="60">
        <v>549.9</v>
      </c>
      <c r="F313" s="60">
        <v>222.8</v>
      </c>
      <c r="G313" s="60">
        <v>526.4</v>
      </c>
      <c r="H313" s="60">
        <v>564.6</v>
      </c>
      <c r="I313" s="60">
        <v>530.20000000000005</v>
      </c>
      <c r="J313" s="60">
        <v>481</v>
      </c>
      <c r="K313" s="60">
        <v>586.52499999999998</v>
      </c>
      <c r="L313" s="60">
        <v>836.3</v>
      </c>
      <c r="M313" s="60">
        <v>2446.1999999999998</v>
      </c>
      <c r="N313" s="60">
        <v>541.9</v>
      </c>
      <c r="O313" s="60">
        <v>182.2</v>
      </c>
      <c r="P313" s="60">
        <v>1185.7</v>
      </c>
      <c r="Q313" s="60">
        <v>820.4</v>
      </c>
      <c r="R313" s="60">
        <v>788.4</v>
      </c>
      <c r="S313" s="60">
        <v>572.15</v>
      </c>
      <c r="T313" s="60">
        <v>728.2</v>
      </c>
      <c r="U313" s="60">
        <v>914</v>
      </c>
      <c r="V313" s="60">
        <v>1231.7</v>
      </c>
      <c r="W313" s="60">
        <v>699.5</v>
      </c>
      <c r="X313" s="60">
        <v>1667.8</v>
      </c>
      <c r="Y313" s="60">
        <v>835.8</v>
      </c>
      <c r="Z313" s="60">
        <v>655.57500000000005</v>
      </c>
      <c r="AA313" s="60">
        <v>1968.325</v>
      </c>
      <c r="AB313" s="60">
        <v>1814.2</v>
      </c>
      <c r="AC313" s="61" t="s">
        <v>15380</v>
      </c>
    </row>
    <row r="314" spans="1:29" ht="151" thickBot="1">
      <c r="A314" s="63" t="s">
        <v>15250</v>
      </c>
      <c r="B314" s="60">
        <v>149.19999999999999</v>
      </c>
      <c r="C314" s="60">
        <v>108.3</v>
      </c>
      <c r="D314" s="60">
        <v>104.875</v>
      </c>
      <c r="E314" s="60">
        <v>161.69999999999999</v>
      </c>
      <c r="F314" s="60">
        <v>131.69999999999999</v>
      </c>
      <c r="G314" s="60">
        <v>226</v>
      </c>
      <c r="H314" s="60">
        <v>269.5</v>
      </c>
      <c r="I314" s="60">
        <v>296</v>
      </c>
      <c r="J314" s="60">
        <v>210.4</v>
      </c>
      <c r="K314" s="60">
        <v>135.4</v>
      </c>
      <c r="L314" s="60">
        <v>96</v>
      </c>
      <c r="M314" s="60">
        <v>370.2</v>
      </c>
      <c r="N314" s="60">
        <v>35.5</v>
      </c>
      <c r="O314" s="60">
        <v>111.7</v>
      </c>
      <c r="P314" s="60">
        <v>172.2</v>
      </c>
      <c r="Q314" s="60">
        <v>211.7</v>
      </c>
      <c r="R314" s="60">
        <v>69.5</v>
      </c>
      <c r="S314" s="60">
        <v>187.92500000000001</v>
      </c>
      <c r="T314" s="60">
        <v>244.2</v>
      </c>
      <c r="U314" s="60">
        <v>279.5</v>
      </c>
      <c r="V314" s="60">
        <v>341.9</v>
      </c>
      <c r="W314" s="60">
        <v>260.8</v>
      </c>
      <c r="X314" s="60">
        <v>137.1</v>
      </c>
      <c r="Y314" s="60">
        <v>311.32499999999999</v>
      </c>
      <c r="Z314" s="60">
        <v>182.3</v>
      </c>
      <c r="AA314" s="60">
        <v>308.05</v>
      </c>
      <c r="AB314" s="60">
        <v>152.4</v>
      </c>
      <c r="AC314" s="60" t="s">
        <v>15667</v>
      </c>
    </row>
    <row r="315" spans="1:29" ht="43" thickBot="1">
      <c r="A315" s="63" t="s">
        <v>16397</v>
      </c>
      <c r="B315" s="60">
        <v>14</v>
      </c>
      <c r="C315" s="60">
        <v>13</v>
      </c>
      <c r="D315" s="60">
        <v>5.45</v>
      </c>
      <c r="E315" s="60">
        <v>7.2</v>
      </c>
      <c r="F315" s="60">
        <v>12.6</v>
      </c>
      <c r="G315" s="60">
        <v>12.3</v>
      </c>
      <c r="H315" s="60">
        <v>15.6</v>
      </c>
      <c r="I315" s="60">
        <v>9.1</v>
      </c>
      <c r="J315" s="60">
        <v>15.7</v>
      </c>
      <c r="K315" s="60">
        <v>8.3249999999999993</v>
      </c>
      <c r="L315" s="60">
        <v>11.9</v>
      </c>
      <c r="M315" s="60">
        <v>5.7</v>
      </c>
      <c r="N315" s="60">
        <v>255.8</v>
      </c>
      <c r="O315" s="60">
        <v>18.7</v>
      </c>
      <c r="P315" s="60">
        <v>8.3000000000000007</v>
      </c>
      <c r="Q315" s="60">
        <v>7.4</v>
      </c>
      <c r="R315" s="60">
        <v>14.1</v>
      </c>
      <c r="S315" s="60">
        <v>6.7249999999999996</v>
      </c>
      <c r="T315" s="60">
        <v>8.1</v>
      </c>
      <c r="U315" s="60">
        <v>12.5</v>
      </c>
      <c r="V315" s="60">
        <v>10.9</v>
      </c>
      <c r="W315" s="60">
        <v>10.6</v>
      </c>
      <c r="X315" s="60">
        <v>33.5</v>
      </c>
      <c r="Y315" s="60">
        <v>6.85</v>
      </c>
      <c r="Z315" s="60">
        <v>15.55</v>
      </c>
      <c r="AA315" s="60">
        <v>7.7750000000000004</v>
      </c>
      <c r="AB315" s="60">
        <v>32.200000000000003</v>
      </c>
      <c r="AC315" s="61" t="s">
        <v>15668</v>
      </c>
    </row>
    <row r="316" spans="1:29" ht="43" thickBot="1">
      <c r="A316" s="63" t="s">
        <v>14851</v>
      </c>
      <c r="B316" s="60">
        <v>15.7</v>
      </c>
      <c r="C316" s="60">
        <v>4</v>
      </c>
      <c r="D316" s="60">
        <v>2.4249999999999998</v>
      </c>
      <c r="E316" s="60">
        <v>10.1</v>
      </c>
      <c r="F316" s="60">
        <v>3.9</v>
      </c>
      <c r="G316" s="60">
        <v>2.2000000000000002</v>
      </c>
      <c r="H316" s="60">
        <v>0.9</v>
      </c>
      <c r="I316" s="60">
        <v>2.7</v>
      </c>
      <c r="J316" s="60">
        <v>3.4</v>
      </c>
      <c r="K316" s="60">
        <v>1.9</v>
      </c>
      <c r="L316" s="60">
        <v>1.5</v>
      </c>
      <c r="M316" s="60">
        <v>1.8</v>
      </c>
      <c r="N316" s="60">
        <v>2.2999999999999998</v>
      </c>
      <c r="O316" s="60">
        <v>3.8</v>
      </c>
      <c r="P316" s="60">
        <v>1.2</v>
      </c>
      <c r="Q316" s="60">
        <v>1.1000000000000001</v>
      </c>
      <c r="R316" s="60">
        <v>1.4</v>
      </c>
      <c r="S316" s="60">
        <v>6.0750000000000002</v>
      </c>
      <c r="T316" s="60">
        <v>1.2</v>
      </c>
      <c r="U316" s="60">
        <v>1</v>
      </c>
      <c r="V316" s="60">
        <v>0.8</v>
      </c>
      <c r="W316" s="60">
        <v>1.7</v>
      </c>
      <c r="X316" s="60">
        <v>1.2</v>
      </c>
      <c r="Y316" s="60">
        <v>0.875</v>
      </c>
      <c r="Z316" s="60">
        <v>1.175</v>
      </c>
      <c r="AA316" s="60">
        <v>0.77500000000000002</v>
      </c>
      <c r="AB316" s="60">
        <v>1.7</v>
      </c>
      <c r="AC316" s="61" t="s">
        <v>15434</v>
      </c>
    </row>
    <row r="317" spans="1:29" ht="43" thickBot="1">
      <c r="A317" s="63" t="s">
        <v>16398</v>
      </c>
      <c r="B317" s="60">
        <v>5.4</v>
      </c>
      <c r="C317" s="60">
        <v>3.7</v>
      </c>
      <c r="D317" s="60">
        <v>5.5250000000000004</v>
      </c>
      <c r="E317" s="60">
        <v>4.0999999999999996</v>
      </c>
      <c r="F317" s="60">
        <v>15</v>
      </c>
      <c r="G317" s="60">
        <v>4</v>
      </c>
      <c r="H317" s="60">
        <v>7.1</v>
      </c>
      <c r="I317" s="60">
        <v>7.5</v>
      </c>
      <c r="J317" s="60">
        <v>3.5</v>
      </c>
      <c r="K317" s="60">
        <v>2.9</v>
      </c>
      <c r="L317" s="60">
        <v>5.6</v>
      </c>
      <c r="M317" s="60">
        <v>4.2</v>
      </c>
      <c r="N317" s="60">
        <v>3.6</v>
      </c>
      <c r="O317" s="60">
        <v>4.8</v>
      </c>
      <c r="P317" s="60">
        <v>5.0999999999999996</v>
      </c>
      <c r="Q317" s="60">
        <v>2.9</v>
      </c>
      <c r="R317" s="60">
        <v>2</v>
      </c>
      <c r="S317" s="60">
        <v>3.4</v>
      </c>
      <c r="T317" s="60">
        <v>6.7</v>
      </c>
      <c r="U317" s="60">
        <v>7.8</v>
      </c>
      <c r="V317" s="60">
        <v>7.2</v>
      </c>
      <c r="W317" s="60">
        <v>5.0999999999999996</v>
      </c>
      <c r="X317" s="60">
        <v>2.1</v>
      </c>
      <c r="Y317" s="60">
        <v>4.4249999999999998</v>
      </c>
      <c r="Z317" s="60">
        <v>2.4</v>
      </c>
      <c r="AA317" s="60">
        <v>4.0999999999999996</v>
      </c>
      <c r="AB317" s="60">
        <v>4</v>
      </c>
      <c r="AC317" s="61" t="s">
        <v>15669</v>
      </c>
    </row>
    <row r="318" spans="1:29" ht="161" thickBot="1">
      <c r="A318" s="63" t="s">
        <v>16399</v>
      </c>
      <c r="B318" s="60">
        <v>0.8</v>
      </c>
      <c r="C318" s="60">
        <v>5</v>
      </c>
      <c r="D318" s="60">
        <v>1.125</v>
      </c>
      <c r="E318" s="60">
        <v>1.4</v>
      </c>
      <c r="F318" s="60">
        <v>4.3</v>
      </c>
      <c r="G318" s="60">
        <v>3.1</v>
      </c>
      <c r="H318" s="60">
        <v>1030.5</v>
      </c>
      <c r="I318" s="60">
        <v>5.0999999999999996</v>
      </c>
      <c r="J318" s="60">
        <v>5</v>
      </c>
      <c r="K318" s="60">
        <v>3.0750000000000002</v>
      </c>
      <c r="L318" s="60">
        <v>5.8</v>
      </c>
      <c r="M318" s="60">
        <v>1.5</v>
      </c>
      <c r="N318" s="60">
        <v>102</v>
      </c>
      <c r="O318" s="60">
        <v>6.8</v>
      </c>
      <c r="P318" s="60">
        <v>3.1</v>
      </c>
      <c r="Q318" s="60">
        <v>3.3</v>
      </c>
      <c r="R318" s="60">
        <v>6.2</v>
      </c>
      <c r="S318" s="60">
        <v>3.3250000000000002</v>
      </c>
      <c r="T318" s="60">
        <v>6.1</v>
      </c>
      <c r="U318" s="60">
        <v>280.60000000000002</v>
      </c>
      <c r="V318" s="60">
        <v>2.5</v>
      </c>
      <c r="W318" s="60">
        <v>2.9</v>
      </c>
      <c r="X318" s="60">
        <v>20.6</v>
      </c>
      <c r="Y318" s="60">
        <v>3.875</v>
      </c>
      <c r="Z318" s="60">
        <v>6.5250000000000004</v>
      </c>
      <c r="AA318" s="60">
        <v>2.2999999999999998</v>
      </c>
      <c r="AB318" s="60">
        <v>67.099999999999994</v>
      </c>
      <c r="AC318" s="60" t="s">
        <v>15670</v>
      </c>
    </row>
    <row r="319" spans="1:29" ht="51" thickBot="1">
      <c r="A319" s="63" t="s">
        <v>14901</v>
      </c>
      <c r="B319" s="60">
        <v>188.5</v>
      </c>
      <c r="C319" s="60">
        <v>137.80000000000001</v>
      </c>
      <c r="D319" s="60">
        <v>172.67500000000001</v>
      </c>
      <c r="E319" s="60">
        <v>177.7</v>
      </c>
      <c r="F319" s="60">
        <v>340.2</v>
      </c>
      <c r="G319" s="60">
        <v>217.3</v>
      </c>
      <c r="H319" s="60">
        <v>186.7</v>
      </c>
      <c r="I319" s="60">
        <v>2338.1</v>
      </c>
      <c r="J319" s="60">
        <v>222.3</v>
      </c>
      <c r="K319" s="60">
        <v>229.85</v>
      </c>
      <c r="L319" s="60">
        <v>151.80000000000001</v>
      </c>
      <c r="M319" s="60">
        <v>373.6</v>
      </c>
      <c r="N319" s="60">
        <v>136.69999999999999</v>
      </c>
      <c r="O319" s="60">
        <v>318.7</v>
      </c>
      <c r="P319" s="60">
        <v>116.6</v>
      </c>
      <c r="Q319" s="60">
        <v>128.9</v>
      </c>
      <c r="R319" s="60">
        <v>116.7</v>
      </c>
      <c r="S319" s="60">
        <v>362.6</v>
      </c>
      <c r="T319" s="60">
        <v>1087</v>
      </c>
      <c r="U319" s="60">
        <v>225.5</v>
      </c>
      <c r="V319" s="60">
        <v>3886.2</v>
      </c>
      <c r="W319" s="60">
        <v>242.2</v>
      </c>
      <c r="X319" s="60">
        <v>111.8</v>
      </c>
      <c r="Y319" s="60">
        <v>520.1</v>
      </c>
      <c r="Z319" s="60">
        <v>320.05</v>
      </c>
      <c r="AA319" s="60">
        <v>805.2</v>
      </c>
      <c r="AB319" s="60">
        <v>301.8</v>
      </c>
      <c r="AC319" s="60" t="s">
        <v>15671</v>
      </c>
    </row>
    <row r="320" spans="1:29" ht="57" thickBot="1">
      <c r="A320" s="63" t="s">
        <v>15162</v>
      </c>
      <c r="B320" s="60">
        <v>9.6</v>
      </c>
      <c r="C320" s="60">
        <v>358.1</v>
      </c>
      <c r="D320" s="60">
        <v>140.875</v>
      </c>
      <c r="E320" s="60">
        <v>13.3</v>
      </c>
      <c r="F320" s="60">
        <v>10</v>
      </c>
      <c r="G320" s="60">
        <v>6.6</v>
      </c>
      <c r="H320" s="60">
        <v>248.1</v>
      </c>
      <c r="I320" s="60">
        <v>39.299999999999997</v>
      </c>
      <c r="J320" s="60">
        <v>36.9</v>
      </c>
      <c r="K320" s="60">
        <v>165.1</v>
      </c>
      <c r="L320" s="60">
        <v>411.5</v>
      </c>
      <c r="M320" s="60">
        <v>120.3</v>
      </c>
      <c r="N320" s="60">
        <v>32.200000000000003</v>
      </c>
      <c r="O320" s="60">
        <v>4.3</v>
      </c>
      <c r="P320" s="60">
        <v>221</v>
      </c>
      <c r="Q320" s="60">
        <v>249.1</v>
      </c>
      <c r="R320" s="60">
        <v>262.89999999999998</v>
      </c>
      <c r="S320" s="60">
        <v>6.0250000000000004</v>
      </c>
      <c r="T320" s="60">
        <v>83.7</v>
      </c>
      <c r="U320" s="60">
        <v>614</v>
      </c>
      <c r="V320" s="60">
        <v>241.3</v>
      </c>
      <c r="W320" s="60">
        <v>62.8</v>
      </c>
      <c r="X320" s="60">
        <v>248.8</v>
      </c>
      <c r="Y320" s="60">
        <v>73.400000000000006</v>
      </c>
      <c r="Z320" s="60">
        <v>7.5250000000000004</v>
      </c>
      <c r="AA320" s="60">
        <v>156.875</v>
      </c>
      <c r="AB320" s="60">
        <v>147.80000000000001</v>
      </c>
      <c r="AC320" s="61" t="s">
        <v>15672</v>
      </c>
    </row>
    <row r="321" spans="1:29" ht="61" thickBot="1">
      <c r="A321" s="63" t="s">
        <v>16400</v>
      </c>
      <c r="B321" s="60">
        <v>277.2</v>
      </c>
      <c r="C321" s="60">
        <v>145.5</v>
      </c>
      <c r="D321" s="60">
        <v>116.575</v>
      </c>
      <c r="E321" s="60">
        <v>219.8</v>
      </c>
      <c r="F321" s="60">
        <v>253.6</v>
      </c>
      <c r="G321" s="60">
        <v>209.7</v>
      </c>
      <c r="H321" s="60">
        <v>522.29999999999995</v>
      </c>
      <c r="I321" s="60">
        <v>324.60000000000002</v>
      </c>
      <c r="J321" s="60">
        <v>228</v>
      </c>
      <c r="K321" s="60">
        <v>201.22499999999999</v>
      </c>
      <c r="L321" s="60">
        <v>225.8</v>
      </c>
      <c r="M321" s="60">
        <v>270.10000000000002</v>
      </c>
      <c r="N321" s="60">
        <v>1386.3</v>
      </c>
      <c r="O321" s="60">
        <v>740</v>
      </c>
      <c r="P321" s="60">
        <v>106.5</v>
      </c>
      <c r="Q321" s="60">
        <v>100.3</v>
      </c>
      <c r="R321" s="60">
        <v>181.9</v>
      </c>
      <c r="S321" s="60">
        <v>333.65</v>
      </c>
      <c r="T321" s="60">
        <v>360</v>
      </c>
      <c r="U321" s="60">
        <v>753.7</v>
      </c>
      <c r="V321" s="60">
        <v>744.2</v>
      </c>
      <c r="W321" s="60">
        <v>247.1</v>
      </c>
      <c r="X321" s="60">
        <v>510.8</v>
      </c>
      <c r="Y321" s="60">
        <v>128.75</v>
      </c>
      <c r="Z321" s="60">
        <v>405.47500000000002</v>
      </c>
      <c r="AA321" s="60">
        <v>818.45</v>
      </c>
      <c r="AB321" s="60">
        <v>313</v>
      </c>
      <c r="AC321" s="60" t="s">
        <v>15673</v>
      </c>
    </row>
    <row r="322" spans="1:29" ht="51" thickBot="1">
      <c r="A322" s="63" t="s">
        <v>14924</v>
      </c>
      <c r="B322" s="60">
        <v>1.2</v>
      </c>
      <c r="C322" s="60">
        <v>1.7</v>
      </c>
      <c r="D322" s="60">
        <v>0.8</v>
      </c>
      <c r="E322" s="60">
        <v>3.2</v>
      </c>
      <c r="F322" s="60">
        <v>5.3</v>
      </c>
      <c r="G322" s="60">
        <v>1.6</v>
      </c>
      <c r="H322" s="60">
        <v>3.2</v>
      </c>
      <c r="I322" s="60">
        <v>1.4</v>
      </c>
      <c r="J322" s="60">
        <v>1.2</v>
      </c>
      <c r="K322" s="60">
        <v>2.75</v>
      </c>
      <c r="L322" s="60">
        <v>1.2</v>
      </c>
      <c r="M322" s="60">
        <v>1.6</v>
      </c>
      <c r="N322" s="60">
        <v>2.9</v>
      </c>
      <c r="O322" s="60">
        <v>2.2999999999999998</v>
      </c>
      <c r="P322" s="60">
        <v>1.5</v>
      </c>
      <c r="Q322" s="60">
        <v>0.7</v>
      </c>
      <c r="R322" s="60">
        <v>2.9</v>
      </c>
      <c r="S322" s="60">
        <v>1.6</v>
      </c>
      <c r="T322" s="60">
        <v>2</v>
      </c>
      <c r="U322" s="60">
        <v>0.8</v>
      </c>
      <c r="V322" s="60">
        <v>0.9</v>
      </c>
      <c r="W322" s="60">
        <v>0.5</v>
      </c>
      <c r="X322" s="60">
        <v>1.2</v>
      </c>
      <c r="Y322" s="60">
        <v>2.15</v>
      </c>
      <c r="Z322" s="60">
        <v>2</v>
      </c>
      <c r="AA322" s="60">
        <v>0.625</v>
      </c>
      <c r="AB322" s="60">
        <v>0.9</v>
      </c>
      <c r="AC322" s="60" t="s">
        <v>15674</v>
      </c>
    </row>
    <row r="323" spans="1:29" ht="43" thickBot="1">
      <c r="A323" s="63" t="s">
        <v>16401</v>
      </c>
      <c r="B323" s="60">
        <v>19.5</v>
      </c>
      <c r="C323" s="60">
        <v>1.5</v>
      </c>
      <c r="D323" s="60">
        <v>4.1749999999999998</v>
      </c>
      <c r="E323" s="60">
        <v>29.9</v>
      </c>
      <c r="F323" s="60">
        <v>7.2</v>
      </c>
      <c r="G323" s="60">
        <v>1.6</v>
      </c>
      <c r="H323" s="60">
        <v>2.1</v>
      </c>
      <c r="I323" s="60">
        <v>2.1</v>
      </c>
      <c r="J323" s="60">
        <v>1.3</v>
      </c>
      <c r="K323" s="60">
        <v>1.95</v>
      </c>
      <c r="L323" s="60">
        <v>3.9</v>
      </c>
      <c r="M323" s="60">
        <v>0.3</v>
      </c>
      <c r="N323" s="60">
        <v>6.4</v>
      </c>
      <c r="O323" s="60">
        <v>3.2</v>
      </c>
      <c r="P323" s="60">
        <v>1.2</v>
      </c>
      <c r="Q323" s="60">
        <v>1.1000000000000001</v>
      </c>
      <c r="R323" s="60">
        <v>2.4</v>
      </c>
      <c r="S323" s="60">
        <v>18.425000000000001</v>
      </c>
      <c r="T323" s="60">
        <v>3.1</v>
      </c>
      <c r="U323" s="60">
        <v>2.9</v>
      </c>
      <c r="V323" s="60">
        <v>1.9</v>
      </c>
      <c r="W323" s="60">
        <v>1.9</v>
      </c>
      <c r="X323" s="60">
        <v>2</v>
      </c>
      <c r="Y323" s="60">
        <v>4.1500000000000004</v>
      </c>
      <c r="Z323" s="60">
        <v>0.82499999999999996</v>
      </c>
      <c r="AA323" s="60">
        <v>1.5249999999999999</v>
      </c>
      <c r="AB323" s="60">
        <v>0.6</v>
      </c>
      <c r="AC323" s="61" t="s">
        <v>15675</v>
      </c>
    </row>
    <row r="324" spans="1:29" ht="43" thickBot="1">
      <c r="A324" s="63" t="s">
        <v>16402</v>
      </c>
      <c r="B324" s="60">
        <v>415.8</v>
      </c>
      <c r="C324" s="60">
        <v>331.7</v>
      </c>
      <c r="D324" s="60">
        <v>157.9</v>
      </c>
      <c r="E324" s="60">
        <v>334.8</v>
      </c>
      <c r="F324" s="60">
        <v>432.1</v>
      </c>
      <c r="G324" s="60">
        <v>606</v>
      </c>
      <c r="H324" s="60">
        <v>834.3</v>
      </c>
      <c r="I324" s="60">
        <v>707.3</v>
      </c>
      <c r="J324" s="60">
        <v>687.7</v>
      </c>
      <c r="K324" s="60">
        <v>395.625</v>
      </c>
      <c r="L324" s="60">
        <v>448.4</v>
      </c>
      <c r="M324" s="60">
        <v>563</v>
      </c>
      <c r="N324" s="60">
        <v>44.5</v>
      </c>
      <c r="O324" s="60">
        <v>945.9</v>
      </c>
      <c r="P324" s="60">
        <v>693.7</v>
      </c>
      <c r="Q324" s="60">
        <v>569.6</v>
      </c>
      <c r="R324" s="60">
        <v>445.6</v>
      </c>
      <c r="S324" s="60">
        <v>321.77499999999998</v>
      </c>
      <c r="T324" s="60">
        <v>209.7</v>
      </c>
      <c r="U324" s="60">
        <v>559.5</v>
      </c>
      <c r="V324" s="60">
        <v>925</v>
      </c>
      <c r="W324" s="60">
        <v>459.6</v>
      </c>
      <c r="X324" s="60">
        <v>133.80000000000001</v>
      </c>
      <c r="Y324" s="60">
        <v>537.92499999999995</v>
      </c>
      <c r="Z324" s="60">
        <v>686.07500000000005</v>
      </c>
      <c r="AA324" s="60">
        <v>360.52499999999998</v>
      </c>
      <c r="AB324" s="60">
        <v>373.7</v>
      </c>
      <c r="AC324" s="61" t="s">
        <v>15676</v>
      </c>
    </row>
    <row r="325" spans="1:29" ht="43" thickBot="1">
      <c r="A325" s="63" t="s">
        <v>16403</v>
      </c>
      <c r="B325" s="60">
        <v>21.9</v>
      </c>
      <c r="C325" s="60">
        <v>15.8</v>
      </c>
      <c r="D325" s="60">
        <v>136.125</v>
      </c>
      <c r="E325" s="60">
        <v>34.299999999999997</v>
      </c>
      <c r="F325" s="60">
        <v>243.2</v>
      </c>
      <c r="G325" s="60">
        <v>53.9</v>
      </c>
      <c r="H325" s="60">
        <v>64.7</v>
      </c>
      <c r="I325" s="60">
        <v>8.1999999999999993</v>
      </c>
      <c r="J325" s="60">
        <v>61.8</v>
      </c>
      <c r="K325" s="60">
        <v>8</v>
      </c>
      <c r="L325" s="60">
        <v>14.8</v>
      </c>
      <c r="M325" s="60">
        <v>26.5</v>
      </c>
      <c r="N325" s="60">
        <v>116</v>
      </c>
      <c r="O325" s="60">
        <v>13.2</v>
      </c>
      <c r="P325" s="60">
        <v>7.6</v>
      </c>
      <c r="Q325" s="60">
        <v>8.5</v>
      </c>
      <c r="R325" s="60">
        <v>66.900000000000006</v>
      </c>
      <c r="S325" s="60">
        <v>129.625</v>
      </c>
      <c r="T325" s="60">
        <v>212.2</v>
      </c>
      <c r="U325" s="60">
        <v>138.19999999999999</v>
      </c>
      <c r="V325" s="60">
        <v>17.5</v>
      </c>
      <c r="W325" s="60">
        <v>107.2</v>
      </c>
      <c r="X325" s="60">
        <v>17.2</v>
      </c>
      <c r="Y325" s="60">
        <v>4755.0749999999998</v>
      </c>
      <c r="Z325" s="60">
        <v>289.32499999999999</v>
      </c>
      <c r="AA325" s="60">
        <v>58.524999999999999</v>
      </c>
      <c r="AB325" s="60">
        <v>35.4</v>
      </c>
      <c r="AC325" s="61" t="s">
        <v>15677</v>
      </c>
    </row>
    <row r="326" spans="1:29" ht="51" thickBot="1">
      <c r="A326" s="63" t="s">
        <v>15214</v>
      </c>
      <c r="B326" s="60">
        <v>1.4</v>
      </c>
      <c r="C326" s="60">
        <v>3.8</v>
      </c>
      <c r="D326" s="60">
        <v>2.3250000000000002</v>
      </c>
      <c r="E326" s="60">
        <v>2.5</v>
      </c>
      <c r="F326" s="60">
        <v>2.7</v>
      </c>
      <c r="G326" s="60">
        <v>8</v>
      </c>
      <c r="H326" s="60">
        <v>1.7</v>
      </c>
      <c r="I326" s="60">
        <v>5.3</v>
      </c>
      <c r="J326" s="60">
        <v>2.1</v>
      </c>
      <c r="K326" s="60">
        <v>0.67500000000000004</v>
      </c>
      <c r="L326" s="60">
        <v>2.9</v>
      </c>
      <c r="M326" s="60">
        <v>2</v>
      </c>
      <c r="N326" s="60">
        <v>1666.8</v>
      </c>
      <c r="O326" s="60">
        <v>26</v>
      </c>
      <c r="P326" s="60">
        <v>1.2</v>
      </c>
      <c r="Q326" s="60">
        <v>3.4</v>
      </c>
      <c r="R326" s="60">
        <v>4.3</v>
      </c>
      <c r="S326" s="60">
        <v>4.0999999999999996</v>
      </c>
      <c r="T326" s="60">
        <v>3.9</v>
      </c>
      <c r="U326" s="60">
        <v>4.5</v>
      </c>
      <c r="V326" s="60">
        <v>5</v>
      </c>
      <c r="W326" s="60">
        <v>2.7</v>
      </c>
      <c r="X326" s="60">
        <v>198.8</v>
      </c>
      <c r="Y326" s="60">
        <v>7.8</v>
      </c>
      <c r="Z326" s="60">
        <v>3.125</v>
      </c>
      <c r="AA326" s="60">
        <v>3.35</v>
      </c>
      <c r="AB326" s="60">
        <v>177.3</v>
      </c>
      <c r="AC326" s="60" t="s">
        <v>15678</v>
      </c>
    </row>
    <row r="327" spans="1:29" ht="51" thickBot="1">
      <c r="A327" s="63" t="s">
        <v>15177</v>
      </c>
      <c r="B327" s="60">
        <v>182.9</v>
      </c>
      <c r="C327" s="60">
        <v>169.1</v>
      </c>
      <c r="D327" s="60">
        <v>106.575</v>
      </c>
      <c r="E327" s="60">
        <v>194.6</v>
      </c>
      <c r="F327" s="60">
        <v>359.4</v>
      </c>
      <c r="G327" s="60">
        <v>183</v>
      </c>
      <c r="H327" s="60">
        <v>166.6</v>
      </c>
      <c r="I327" s="60">
        <v>954.9</v>
      </c>
      <c r="J327" s="60">
        <v>206.3</v>
      </c>
      <c r="K327" s="60">
        <v>164.02500000000001</v>
      </c>
      <c r="L327" s="60">
        <v>195.4</v>
      </c>
      <c r="M327" s="60">
        <v>477.9</v>
      </c>
      <c r="N327" s="60">
        <v>460.3</v>
      </c>
      <c r="O327" s="60">
        <v>691.1</v>
      </c>
      <c r="P327" s="60">
        <v>257.8</v>
      </c>
      <c r="Q327" s="60">
        <v>237.9</v>
      </c>
      <c r="R327" s="60">
        <v>189.2</v>
      </c>
      <c r="S327" s="60">
        <v>201.8</v>
      </c>
      <c r="T327" s="60">
        <v>325.39999999999998</v>
      </c>
      <c r="U327" s="60">
        <v>219.5</v>
      </c>
      <c r="V327" s="60">
        <v>1193.3</v>
      </c>
      <c r="W327" s="60">
        <v>193.3</v>
      </c>
      <c r="X327" s="60">
        <v>347</v>
      </c>
      <c r="Y327" s="60">
        <v>132.32499999999999</v>
      </c>
      <c r="Z327" s="60">
        <v>220.27500000000001</v>
      </c>
      <c r="AA327" s="60">
        <v>364.2</v>
      </c>
      <c r="AB327" s="60">
        <v>267.8</v>
      </c>
      <c r="AC327" s="60" t="s">
        <v>15679</v>
      </c>
    </row>
    <row r="328" spans="1:29" ht="61" thickBot="1">
      <c r="A328" s="63" t="s">
        <v>15000</v>
      </c>
      <c r="B328" s="60">
        <v>2.9</v>
      </c>
      <c r="C328" s="60">
        <v>3.7</v>
      </c>
      <c r="D328" s="60">
        <v>1.2749999999999999</v>
      </c>
      <c r="E328" s="60">
        <v>3.4</v>
      </c>
      <c r="F328" s="60">
        <v>16.399999999999999</v>
      </c>
      <c r="G328" s="60">
        <v>6</v>
      </c>
      <c r="H328" s="60">
        <v>123.9</v>
      </c>
      <c r="I328" s="60">
        <v>8.5</v>
      </c>
      <c r="J328" s="60">
        <v>5.7</v>
      </c>
      <c r="K328" s="60">
        <v>1.675</v>
      </c>
      <c r="L328" s="60">
        <v>9.9</v>
      </c>
      <c r="M328" s="60">
        <v>1.8</v>
      </c>
      <c r="N328" s="60">
        <v>2.9</v>
      </c>
      <c r="O328" s="60">
        <v>15.3</v>
      </c>
      <c r="P328" s="60">
        <v>3.6</v>
      </c>
      <c r="Q328" s="60">
        <v>5.4</v>
      </c>
      <c r="R328" s="60">
        <v>6.9</v>
      </c>
      <c r="S328" s="60">
        <v>2.65</v>
      </c>
      <c r="T328" s="60">
        <v>6.7</v>
      </c>
      <c r="U328" s="60">
        <v>71.099999999999994</v>
      </c>
      <c r="V328" s="60">
        <v>6.2</v>
      </c>
      <c r="W328" s="60">
        <v>2.7</v>
      </c>
      <c r="X328" s="60">
        <v>7.3</v>
      </c>
      <c r="Y328" s="60">
        <v>4.3250000000000002</v>
      </c>
      <c r="Z328" s="60">
        <v>4.75</v>
      </c>
      <c r="AA328" s="60">
        <v>3.15</v>
      </c>
      <c r="AB328" s="60">
        <v>6.4</v>
      </c>
      <c r="AC328" s="60" t="s">
        <v>15680</v>
      </c>
    </row>
    <row r="329" spans="1:29" ht="101" thickBot="1">
      <c r="A329" s="63" t="s">
        <v>14801</v>
      </c>
      <c r="B329" s="60">
        <v>2.8</v>
      </c>
      <c r="C329" s="60">
        <v>2.1</v>
      </c>
      <c r="D329" s="60">
        <v>3.375</v>
      </c>
      <c r="E329" s="60">
        <v>2.2999999999999998</v>
      </c>
      <c r="F329" s="60">
        <v>2.1</v>
      </c>
      <c r="G329" s="60">
        <v>0.9</v>
      </c>
      <c r="H329" s="60">
        <v>2903.6</v>
      </c>
      <c r="I329" s="60">
        <v>2.1</v>
      </c>
      <c r="J329" s="60">
        <v>3.3</v>
      </c>
      <c r="K329" s="60">
        <v>0.97499999999999998</v>
      </c>
      <c r="L329" s="60">
        <v>3.2</v>
      </c>
      <c r="M329" s="60">
        <v>0.6</v>
      </c>
      <c r="N329" s="60">
        <v>3.7</v>
      </c>
      <c r="O329" s="60">
        <v>4.7</v>
      </c>
      <c r="P329" s="60">
        <v>2.5</v>
      </c>
      <c r="Q329" s="60">
        <v>2</v>
      </c>
      <c r="R329" s="60">
        <v>1.6</v>
      </c>
      <c r="S329" s="60">
        <v>0.5</v>
      </c>
      <c r="T329" s="60">
        <v>1.2</v>
      </c>
      <c r="U329" s="60">
        <v>420.2</v>
      </c>
      <c r="V329" s="60">
        <v>0.8</v>
      </c>
      <c r="W329" s="60">
        <v>0.7</v>
      </c>
      <c r="X329" s="60">
        <v>14</v>
      </c>
      <c r="Y329" s="60">
        <v>1.175</v>
      </c>
      <c r="Z329" s="60">
        <v>1.075</v>
      </c>
      <c r="AA329" s="60">
        <v>0.72499999999999998</v>
      </c>
      <c r="AB329" s="60">
        <v>157.80000000000001</v>
      </c>
      <c r="AC329" s="60" t="s">
        <v>15681</v>
      </c>
    </row>
    <row r="330" spans="1:29" ht="141" thickBot="1">
      <c r="A330" s="63" t="s">
        <v>15281</v>
      </c>
      <c r="B330" s="60">
        <v>185.4</v>
      </c>
      <c r="C330" s="60">
        <v>240.8</v>
      </c>
      <c r="D330" s="60">
        <v>235.72499999999999</v>
      </c>
      <c r="E330" s="60">
        <v>204.8</v>
      </c>
      <c r="F330" s="60">
        <v>90.1</v>
      </c>
      <c r="G330" s="60">
        <v>143.5</v>
      </c>
      <c r="H330" s="60">
        <v>66.400000000000006</v>
      </c>
      <c r="I330" s="60">
        <v>633.6</v>
      </c>
      <c r="J330" s="60">
        <v>212.8</v>
      </c>
      <c r="K330" s="60">
        <v>104.5</v>
      </c>
      <c r="L330" s="60">
        <v>203.4</v>
      </c>
      <c r="M330" s="60">
        <v>362.7</v>
      </c>
      <c r="N330" s="60">
        <v>42.7</v>
      </c>
      <c r="O330" s="60">
        <v>103.8</v>
      </c>
      <c r="P330" s="60">
        <v>356.9</v>
      </c>
      <c r="Q330" s="60">
        <v>340.9</v>
      </c>
      <c r="R330" s="60">
        <v>183.3</v>
      </c>
      <c r="S330" s="60">
        <v>121.125</v>
      </c>
      <c r="T330" s="60">
        <v>201.4</v>
      </c>
      <c r="U330" s="60">
        <v>259.3</v>
      </c>
      <c r="V330" s="60">
        <v>260.5</v>
      </c>
      <c r="W330" s="60">
        <v>426.3</v>
      </c>
      <c r="X330" s="60">
        <v>149.80000000000001</v>
      </c>
      <c r="Y330" s="60">
        <v>49.325000000000003</v>
      </c>
      <c r="Z330" s="60">
        <v>181.42500000000001</v>
      </c>
      <c r="AA330" s="60">
        <v>247.85</v>
      </c>
      <c r="AB330" s="60">
        <v>158.30000000000001</v>
      </c>
      <c r="AC330" s="60" t="s">
        <v>15682</v>
      </c>
    </row>
    <row r="331" spans="1:29" ht="101" thickBot="1">
      <c r="A331" s="63" t="s">
        <v>14723</v>
      </c>
      <c r="B331" s="60">
        <v>2.2999999999999998</v>
      </c>
      <c r="C331" s="60">
        <v>0.6</v>
      </c>
      <c r="D331" s="60">
        <v>0.92500000000000004</v>
      </c>
      <c r="E331" s="60">
        <v>1</v>
      </c>
      <c r="F331" s="60">
        <v>6.9</v>
      </c>
      <c r="G331" s="60">
        <v>2.7</v>
      </c>
      <c r="H331" s="60">
        <v>1.3</v>
      </c>
      <c r="I331" s="60">
        <v>4.2</v>
      </c>
      <c r="J331" s="60">
        <v>2</v>
      </c>
      <c r="K331" s="60">
        <v>2.8</v>
      </c>
      <c r="L331" s="60">
        <v>2.6</v>
      </c>
      <c r="M331" s="60">
        <v>0.6</v>
      </c>
      <c r="N331" s="60">
        <v>2</v>
      </c>
      <c r="O331" s="60">
        <v>4.3</v>
      </c>
      <c r="P331" s="60">
        <v>1.9</v>
      </c>
      <c r="Q331" s="60">
        <v>2.8</v>
      </c>
      <c r="R331" s="60">
        <v>2.2000000000000002</v>
      </c>
      <c r="S331" s="60">
        <v>2.6</v>
      </c>
      <c r="T331" s="60">
        <v>1</v>
      </c>
      <c r="U331" s="60">
        <v>0.9</v>
      </c>
      <c r="V331" s="60">
        <v>0.8</v>
      </c>
      <c r="W331" s="60">
        <v>0.8</v>
      </c>
      <c r="X331" s="60">
        <v>0.7</v>
      </c>
      <c r="Y331" s="60">
        <v>0.72499999999999998</v>
      </c>
      <c r="Z331" s="60">
        <v>1.2749999999999999</v>
      </c>
      <c r="AA331" s="60">
        <v>1.575</v>
      </c>
      <c r="AB331" s="60">
        <v>1.7</v>
      </c>
      <c r="AC331" s="60" t="s">
        <v>15683</v>
      </c>
    </row>
    <row r="332" spans="1:29" ht="43" thickBot="1">
      <c r="A332" s="63" t="s">
        <v>14843</v>
      </c>
      <c r="B332" s="60">
        <v>2.8</v>
      </c>
      <c r="C332" s="60">
        <v>1</v>
      </c>
      <c r="D332" s="60">
        <v>1.875</v>
      </c>
      <c r="E332" s="60">
        <v>2.8</v>
      </c>
      <c r="F332" s="60">
        <v>10</v>
      </c>
      <c r="G332" s="60">
        <v>2.9</v>
      </c>
      <c r="H332" s="60">
        <v>4.3</v>
      </c>
      <c r="I332" s="60">
        <v>2.2000000000000002</v>
      </c>
      <c r="J332" s="60">
        <v>3.3</v>
      </c>
      <c r="K332" s="60">
        <v>1.8</v>
      </c>
      <c r="L332" s="60">
        <v>1.7</v>
      </c>
      <c r="M332" s="60">
        <v>1.9</v>
      </c>
      <c r="N332" s="60">
        <v>1.2</v>
      </c>
      <c r="O332" s="60">
        <v>5.9</v>
      </c>
      <c r="P332" s="60">
        <v>2.4</v>
      </c>
      <c r="Q332" s="60">
        <v>1.1000000000000001</v>
      </c>
      <c r="R332" s="60">
        <v>4</v>
      </c>
      <c r="S332" s="60">
        <v>0.97499999999999998</v>
      </c>
      <c r="T332" s="60">
        <v>2.8</v>
      </c>
      <c r="U332" s="60">
        <v>5.5</v>
      </c>
      <c r="V332" s="60">
        <v>2</v>
      </c>
      <c r="W332" s="60">
        <v>1.4</v>
      </c>
      <c r="X332" s="60">
        <v>4.8</v>
      </c>
      <c r="Y332" s="60">
        <v>2.4</v>
      </c>
      <c r="Z332" s="60">
        <v>3.1749999999999998</v>
      </c>
      <c r="AA332" s="60">
        <v>0.92500000000000004</v>
      </c>
      <c r="AB332" s="60">
        <v>2.5</v>
      </c>
      <c r="AC332" s="61" t="s">
        <v>15684</v>
      </c>
    </row>
    <row r="333" spans="1:29" ht="111" thickBot="1">
      <c r="A333" s="63" t="s">
        <v>16336</v>
      </c>
      <c r="B333" s="60">
        <v>3.8</v>
      </c>
      <c r="C333" s="60">
        <v>3.3</v>
      </c>
      <c r="D333" s="60">
        <v>6.8250000000000002</v>
      </c>
      <c r="E333" s="60">
        <v>1.8</v>
      </c>
      <c r="F333" s="60">
        <v>2.2999999999999998</v>
      </c>
      <c r="G333" s="60">
        <v>1.1000000000000001</v>
      </c>
      <c r="H333" s="60">
        <v>3.4</v>
      </c>
      <c r="I333" s="60">
        <v>4.2</v>
      </c>
      <c r="J333" s="60">
        <v>2.5</v>
      </c>
      <c r="K333" s="60">
        <v>5.5750000000000002</v>
      </c>
      <c r="L333" s="60">
        <v>3</v>
      </c>
      <c r="M333" s="60">
        <v>2.6</v>
      </c>
      <c r="N333" s="60">
        <v>2.2000000000000002</v>
      </c>
      <c r="O333" s="60">
        <v>6.4</v>
      </c>
      <c r="P333" s="60">
        <v>1.8</v>
      </c>
      <c r="Q333" s="60">
        <v>2</v>
      </c>
      <c r="R333" s="60">
        <v>5.9</v>
      </c>
      <c r="S333" s="60">
        <v>2.35</v>
      </c>
      <c r="T333" s="60">
        <v>7.2</v>
      </c>
      <c r="U333" s="60">
        <v>7.2</v>
      </c>
      <c r="V333" s="60">
        <v>2</v>
      </c>
      <c r="W333" s="60">
        <v>4.0999999999999996</v>
      </c>
      <c r="X333" s="60">
        <v>2.2999999999999998</v>
      </c>
      <c r="Y333" s="60">
        <v>4</v>
      </c>
      <c r="Z333" s="60">
        <v>7.1749999999999998</v>
      </c>
      <c r="AA333" s="60">
        <v>2.35</v>
      </c>
      <c r="AB333" s="60">
        <v>3.4</v>
      </c>
      <c r="AC333" s="60" t="s">
        <v>15685</v>
      </c>
    </row>
    <row r="334" spans="1:29" ht="81" thickBot="1">
      <c r="A334" s="63" t="s">
        <v>16404</v>
      </c>
      <c r="B334" s="60">
        <v>4.7</v>
      </c>
      <c r="C334" s="60">
        <v>2.2000000000000002</v>
      </c>
      <c r="D334" s="60">
        <v>1.375</v>
      </c>
      <c r="E334" s="60">
        <v>1.6</v>
      </c>
      <c r="F334" s="60">
        <v>3.4</v>
      </c>
      <c r="G334" s="60">
        <v>3.6</v>
      </c>
      <c r="H334" s="60">
        <v>3.5</v>
      </c>
      <c r="I334" s="60">
        <v>1.8</v>
      </c>
      <c r="J334" s="60">
        <v>3.9</v>
      </c>
      <c r="K334" s="60">
        <v>7.9249999999999998</v>
      </c>
      <c r="L334" s="60">
        <v>7</v>
      </c>
      <c r="M334" s="60">
        <v>12.9</v>
      </c>
      <c r="N334" s="60">
        <v>8.1</v>
      </c>
      <c r="O334" s="60">
        <v>2.2999999999999998</v>
      </c>
      <c r="P334" s="60">
        <v>0.9</v>
      </c>
      <c r="Q334" s="60">
        <v>2.5</v>
      </c>
      <c r="R334" s="60">
        <v>6.1</v>
      </c>
      <c r="S334" s="60">
        <v>2.6749999999999998</v>
      </c>
      <c r="T334" s="60">
        <v>0.9</v>
      </c>
      <c r="U334" s="60">
        <v>2.7</v>
      </c>
      <c r="V334" s="60">
        <v>3.2</v>
      </c>
      <c r="W334" s="60">
        <v>3</v>
      </c>
      <c r="X334" s="60">
        <v>4.8</v>
      </c>
      <c r="Y334" s="60">
        <v>4.2249999999999996</v>
      </c>
      <c r="Z334" s="60">
        <v>1.85</v>
      </c>
      <c r="AA334" s="60">
        <v>3.625</v>
      </c>
      <c r="AB334" s="60">
        <v>6.8</v>
      </c>
      <c r="AC334" s="60" t="s">
        <v>15686</v>
      </c>
    </row>
    <row r="335" spans="1:29" ht="71" thickBot="1">
      <c r="A335" s="63" t="s">
        <v>16302</v>
      </c>
      <c r="B335" s="60">
        <v>12</v>
      </c>
      <c r="C335" s="60">
        <v>18.899999999999999</v>
      </c>
      <c r="D335" s="60">
        <v>3.7749999999999999</v>
      </c>
      <c r="E335" s="60">
        <v>16.7</v>
      </c>
      <c r="F335" s="60">
        <v>43.4</v>
      </c>
      <c r="G335" s="60">
        <v>14.8</v>
      </c>
      <c r="H335" s="60">
        <v>40.200000000000003</v>
      </c>
      <c r="I335" s="60">
        <v>12.1</v>
      </c>
      <c r="J335" s="60">
        <v>20.3</v>
      </c>
      <c r="K335" s="60">
        <v>4.6500000000000004</v>
      </c>
      <c r="L335" s="60">
        <v>19.100000000000001</v>
      </c>
      <c r="M335" s="60">
        <v>7.5</v>
      </c>
      <c r="N335" s="60">
        <v>10.1</v>
      </c>
      <c r="O335" s="60">
        <v>22.9</v>
      </c>
      <c r="P335" s="60">
        <v>12.4</v>
      </c>
      <c r="Q335" s="60">
        <v>9.1999999999999993</v>
      </c>
      <c r="R335" s="60">
        <v>33.6</v>
      </c>
      <c r="S335" s="60">
        <v>11.85</v>
      </c>
      <c r="T335" s="60">
        <v>14.8</v>
      </c>
      <c r="U335" s="60">
        <v>24.1</v>
      </c>
      <c r="V335" s="60">
        <v>22.8</v>
      </c>
      <c r="W335" s="60">
        <v>12.1</v>
      </c>
      <c r="X335" s="60">
        <v>15.5</v>
      </c>
      <c r="Y335" s="60">
        <v>9.9250000000000007</v>
      </c>
      <c r="Z335" s="60">
        <v>18.45</v>
      </c>
      <c r="AA335" s="60">
        <v>24.675000000000001</v>
      </c>
      <c r="AB335" s="60">
        <v>13.6</v>
      </c>
      <c r="AC335" s="60" t="s">
        <v>15379</v>
      </c>
    </row>
    <row r="336" spans="1:29" ht="43" thickBot="1">
      <c r="A336" s="63" t="s">
        <v>16405</v>
      </c>
      <c r="B336" s="60">
        <v>5.0999999999999996</v>
      </c>
      <c r="C336" s="60">
        <v>4.7</v>
      </c>
      <c r="D336" s="60">
        <v>5.45</v>
      </c>
      <c r="E336" s="60">
        <v>3.5</v>
      </c>
      <c r="F336" s="60">
        <v>7</v>
      </c>
      <c r="G336" s="60">
        <v>3.4</v>
      </c>
      <c r="H336" s="60">
        <v>6.1</v>
      </c>
      <c r="I336" s="60">
        <v>9.9</v>
      </c>
      <c r="J336" s="60">
        <v>5.0999999999999996</v>
      </c>
      <c r="K336" s="60">
        <v>19.899999999999999</v>
      </c>
      <c r="L336" s="60">
        <v>16</v>
      </c>
      <c r="M336" s="60">
        <v>271.39999999999998</v>
      </c>
      <c r="N336" s="60">
        <v>99.7</v>
      </c>
      <c r="O336" s="60">
        <v>4.7</v>
      </c>
      <c r="P336" s="60">
        <v>6.8</v>
      </c>
      <c r="Q336" s="60">
        <v>5.0999999999999996</v>
      </c>
      <c r="R336" s="60">
        <v>11.2</v>
      </c>
      <c r="S336" s="60">
        <v>191.8</v>
      </c>
      <c r="T336" s="60">
        <v>11.5</v>
      </c>
      <c r="U336" s="60">
        <v>21.7</v>
      </c>
      <c r="V336" s="60">
        <v>6.9</v>
      </c>
      <c r="W336" s="60">
        <v>22.5</v>
      </c>
      <c r="X336" s="60">
        <v>23.4</v>
      </c>
      <c r="Y336" s="60">
        <v>49.45</v>
      </c>
      <c r="Z336" s="60">
        <v>28.274999999999999</v>
      </c>
      <c r="AA336" s="60">
        <v>219.42500000000001</v>
      </c>
      <c r="AB336" s="60">
        <v>131.9</v>
      </c>
      <c r="AC336" s="61" t="s">
        <v>15687</v>
      </c>
    </row>
    <row r="337" spans="1:29" ht="111" thickBot="1">
      <c r="A337" s="63" t="s">
        <v>15038</v>
      </c>
      <c r="B337" s="60">
        <v>313.2</v>
      </c>
      <c r="C337" s="60">
        <v>864.5</v>
      </c>
      <c r="D337" s="60">
        <v>256.625</v>
      </c>
      <c r="E337" s="60">
        <v>158.80000000000001</v>
      </c>
      <c r="F337" s="60">
        <v>76</v>
      </c>
      <c r="G337" s="60">
        <v>73.900000000000006</v>
      </c>
      <c r="H337" s="60">
        <v>196.2</v>
      </c>
      <c r="I337" s="60">
        <v>26</v>
      </c>
      <c r="J337" s="60">
        <v>105.4</v>
      </c>
      <c r="K337" s="60">
        <v>2907.9250000000002</v>
      </c>
      <c r="L337" s="60">
        <v>176.1</v>
      </c>
      <c r="M337" s="60">
        <v>49.6</v>
      </c>
      <c r="N337" s="60">
        <v>93.2</v>
      </c>
      <c r="O337" s="60">
        <v>17</v>
      </c>
      <c r="P337" s="60">
        <v>92.1</v>
      </c>
      <c r="Q337" s="60">
        <v>107</v>
      </c>
      <c r="R337" s="60">
        <v>1036.5</v>
      </c>
      <c r="S337" s="60">
        <v>28.6</v>
      </c>
      <c r="T337" s="60">
        <v>13.5</v>
      </c>
      <c r="U337" s="60">
        <v>130.69999999999999</v>
      </c>
      <c r="V337" s="60">
        <v>26.6</v>
      </c>
      <c r="W337" s="60">
        <v>234.1</v>
      </c>
      <c r="X337" s="60">
        <v>38.5</v>
      </c>
      <c r="Y337" s="60">
        <v>1183.875</v>
      </c>
      <c r="Z337" s="60">
        <v>698.5</v>
      </c>
      <c r="AA337" s="60">
        <v>612.29999999999995</v>
      </c>
      <c r="AB337" s="60">
        <v>277.10000000000002</v>
      </c>
      <c r="AC337" s="60" t="s">
        <v>15688</v>
      </c>
    </row>
    <row r="338" spans="1:29" ht="51" thickBot="1">
      <c r="A338" s="63" t="s">
        <v>14716</v>
      </c>
      <c r="B338" s="60">
        <v>2.4</v>
      </c>
      <c r="C338" s="60">
        <v>83.1</v>
      </c>
      <c r="D338" s="60">
        <v>55.024999999999999</v>
      </c>
      <c r="E338" s="60">
        <v>6.4</v>
      </c>
      <c r="F338" s="60">
        <v>60.6</v>
      </c>
      <c r="G338" s="60">
        <v>124.6</v>
      </c>
      <c r="H338" s="60">
        <v>3</v>
      </c>
      <c r="I338" s="60">
        <v>1.9</v>
      </c>
      <c r="J338" s="60">
        <v>75.5</v>
      </c>
      <c r="K338" s="60">
        <v>79.075000000000003</v>
      </c>
      <c r="L338" s="60">
        <v>77.5</v>
      </c>
      <c r="M338" s="60">
        <v>0.6</v>
      </c>
      <c r="N338" s="60">
        <v>2.6</v>
      </c>
      <c r="O338" s="60">
        <v>1.3</v>
      </c>
      <c r="P338" s="60">
        <v>143</v>
      </c>
      <c r="Q338" s="60">
        <v>105.7</v>
      </c>
      <c r="R338" s="60">
        <v>106</v>
      </c>
      <c r="S338" s="60">
        <v>0.625</v>
      </c>
      <c r="T338" s="60">
        <v>4.0999999999999996</v>
      </c>
      <c r="U338" s="60">
        <v>3.2</v>
      </c>
      <c r="V338" s="60">
        <v>0.9</v>
      </c>
      <c r="W338" s="60">
        <v>15.7</v>
      </c>
      <c r="X338" s="60">
        <v>104.1</v>
      </c>
      <c r="Y338" s="60">
        <v>52.25</v>
      </c>
      <c r="Z338" s="60">
        <v>59.424999999999997</v>
      </c>
      <c r="AA338" s="60">
        <v>1.6</v>
      </c>
      <c r="AB338" s="60">
        <v>23.5</v>
      </c>
      <c r="AC338" s="60" t="s">
        <v>15689</v>
      </c>
    </row>
    <row r="339" spans="1:29" ht="131" thickBot="1">
      <c r="A339" s="63" t="s">
        <v>15273</v>
      </c>
      <c r="B339" s="60">
        <v>41.5</v>
      </c>
      <c r="C339" s="60">
        <v>18.600000000000001</v>
      </c>
      <c r="D339" s="60">
        <v>18.425000000000001</v>
      </c>
      <c r="E339" s="60">
        <v>21.1</v>
      </c>
      <c r="F339" s="60">
        <v>26.6</v>
      </c>
      <c r="G339" s="60">
        <v>28</v>
      </c>
      <c r="H339" s="60">
        <v>14.8</v>
      </c>
      <c r="I339" s="60">
        <v>25.7</v>
      </c>
      <c r="J339" s="60">
        <v>25.2</v>
      </c>
      <c r="K339" s="60">
        <v>13.7</v>
      </c>
      <c r="L339" s="60">
        <v>31.4</v>
      </c>
      <c r="M339" s="60">
        <v>309.5</v>
      </c>
      <c r="N339" s="60">
        <v>44.5</v>
      </c>
      <c r="O339" s="60">
        <v>17.7</v>
      </c>
      <c r="P339" s="60">
        <v>16.100000000000001</v>
      </c>
      <c r="Q339" s="60">
        <v>17.399999999999999</v>
      </c>
      <c r="R339" s="60">
        <v>24.1</v>
      </c>
      <c r="S339" s="60">
        <v>66.525000000000006</v>
      </c>
      <c r="T339" s="60">
        <v>30.8</v>
      </c>
      <c r="U339" s="60">
        <v>18.899999999999999</v>
      </c>
      <c r="V339" s="60">
        <v>24.4</v>
      </c>
      <c r="W339" s="60">
        <v>30.5</v>
      </c>
      <c r="X339" s="60">
        <v>26.4</v>
      </c>
      <c r="Y339" s="60">
        <v>23.274999999999999</v>
      </c>
      <c r="Z339" s="60">
        <v>25.925000000000001</v>
      </c>
      <c r="AA339" s="60">
        <v>74</v>
      </c>
      <c r="AB339" s="60">
        <v>73.599999999999994</v>
      </c>
      <c r="AC339" s="60" t="s">
        <v>15375</v>
      </c>
    </row>
    <row r="340" spans="1:29" ht="15" thickBot="1">
      <c r="A340" s="63" t="e">
        <v>#VALUE!</v>
      </c>
      <c r="B340" s="60">
        <v>2</v>
      </c>
      <c r="C340" s="60">
        <v>3.3</v>
      </c>
      <c r="D340" s="60">
        <v>1.2250000000000001</v>
      </c>
      <c r="E340" s="60">
        <v>2.5</v>
      </c>
      <c r="F340" s="60">
        <v>6.2</v>
      </c>
      <c r="G340" s="60">
        <v>4.8</v>
      </c>
      <c r="H340" s="60">
        <v>2.9</v>
      </c>
      <c r="I340" s="60">
        <v>3.6</v>
      </c>
      <c r="J340" s="60">
        <v>2</v>
      </c>
      <c r="K340" s="60">
        <v>1.35</v>
      </c>
      <c r="L340" s="60">
        <v>8.4</v>
      </c>
      <c r="M340" s="60">
        <v>2.2999999999999998</v>
      </c>
      <c r="N340" s="60">
        <v>1</v>
      </c>
      <c r="O340" s="60">
        <v>4.0999999999999996</v>
      </c>
      <c r="P340" s="60">
        <v>5.5</v>
      </c>
      <c r="Q340" s="60">
        <v>2.8</v>
      </c>
      <c r="R340" s="60">
        <v>3.6</v>
      </c>
      <c r="S340" s="60">
        <v>3.375</v>
      </c>
      <c r="T340" s="60">
        <v>1.1000000000000001</v>
      </c>
      <c r="U340" s="60">
        <v>6.3</v>
      </c>
      <c r="V340" s="60">
        <v>1.4</v>
      </c>
      <c r="W340" s="60">
        <v>1.6</v>
      </c>
      <c r="X340" s="60">
        <v>1.9</v>
      </c>
      <c r="Y340" s="60">
        <v>1.075</v>
      </c>
      <c r="Z340" s="60">
        <v>1.425</v>
      </c>
      <c r="AA340" s="60">
        <v>1.5</v>
      </c>
      <c r="AB340" s="60">
        <v>0.9</v>
      </c>
      <c r="AC340" s="60" t="s">
        <v>15446</v>
      </c>
    </row>
    <row r="341" spans="1:29" ht="101" thickBot="1">
      <c r="A341" s="63" t="s">
        <v>14800</v>
      </c>
      <c r="B341" s="60">
        <v>5.0999999999999996</v>
      </c>
      <c r="C341" s="60">
        <v>2.4</v>
      </c>
      <c r="D341" s="60">
        <v>3.7</v>
      </c>
      <c r="E341" s="60">
        <v>3.8</v>
      </c>
      <c r="F341" s="60">
        <v>9.4</v>
      </c>
      <c r="G341" s="60">
        <v>5.4</v>
      </c>
      <c r="H341" s="60">
        <v>4672.3</v>
      </c>
      <c r="I341" s="60">
        <v>3</v>
      </c>
      <c r="J341" s="60">
        <v>4.8</v>
      </c>
      <c r="K341" s="60">
        <v>2.9750000000000001</v>
      </c>
      <c r="L341" s="60">
        <v>5.8</v>
      </c>
      <c r="M341" s="60">
        <v>2.2999999999999998</v>
      </c>
      <c r="N341" s="60">
        <v>13</v>
      </c>
      <c r="O341" s="60">
        <v>4.0999999999999996</v>
      </c>
      <c r="P341" s="60">
        <v>4.9000000000000004</v>
      </c>
      <c r="Q341" s="60">
        <v>4.7</v>
      </c>
      <c r="R341" s="60">
        <v>6.9</v>
      </c>
      <c r="S341" s="60">
        <v>4</v>
      </c>
      <c r="T341" s="60">
        <v>5.9</v>
      </c>
      <c r="U341" s="60">
        <v>47.2</v>
      </c>
      <c r="V341" s="60">
        <v>4.2</v>
      </c>
      <c r="W341" s="60">
        <v>2.4</v>
      </c>
      <c r="X341" s="60">
        <v>16.5</v>
      </c>
      <c r="Y341" s="60">
        <v>2.5249999999999999</v>
      </c>
      <c r="Z341" s="60">
        <v>6.9749999999999996</v>
      </c>
      <c r="AA341" s="60">
        <v>4.3</v>
      </c>
      <c r="AB341" s="60">
        <v>347</v>
      </c>
      <c r="AC341" s="60" t="s">
        <v>15690</v>
      </c>
    </row>
    <row r="342" spans="1:29" ht="71" thickBot="1">
      <c r="A342" s="63" t="s">
        <v>15230</v>
      </c>
      <c r="B342" s="60">
        <v>560</v>
      </c>
      <c r="C342" s="60">
        <v>396.7</v>
      </c>
      <c r="D342" s="60">
        <v>401.82499999999999</v>
      </c>
      <c r="E342" s="60">
        <v>546.9</v>
      </c>
      <c r="F342" s="60">
        <v>477.1</v>
      </c>
      <c r="G342" s="60">
        <v>509.2</v>
      </c>
      <c r="H342" s="60">
        <v>393.9</v>
      </c>
      <c r="I342" s="60">
        <v>722.7</v>
      </c>
      <c r="J342" s="60">
        <v>409.1</v>
      </c>
      <c r="K342" s="60">
        <v>332.15</v>
      </c>
      <c r="L342" s="60">
        <v>359.5</v>
      </c>
      <c r="M342" s="60">
        <v>905.1</v>
      </c>
      <c r="N342" s="60">
        <v>323.3</v>
      </c>
      <c r="O342" s="60">
        <v>470.6</v>
      </c>
      <c r="P342" s="60">
        <v>469.2</v>
      </c>
      <c r="Q342" s="60">
        <v>507.2</v>
      </c>
      <c r="R342" s="60">
        <v>299.10000000000002</v>
      </c>
      <c r="S342" s="60">
        <v>647.75</v>
      </c>
      <c r="T342" s="60">
        <v>536.5</v>
      </c>
      <c r="U342" s="60">
        <v>417.7</v>
      </c>
      <c r="V342" s="60">
        <v>561.29999999999995</v>
      </c>
      <c r="W342" s="60">
        <v>655.8</v>
      </c>
      <c r="X342" s="60">
        <v>583.79999999999995</v>
      </c>
      <c r="Y342" s="60">
        <v>414.52499999999998</v>
      </c>
      <c r="Z342" s="60">
        <v>677.17499999999995</v>
      </c>
      <c r="AA342" s="60">
        <v>473.05</v>
      </c>
      <c r="AB342" s="60">
        <v>422.2</v>
      </c>
      <c r="AC342" s="60" t="s">
        <v>15691</v>
      </c>
    </row>
    <row r="343" spans="1:29" ht="43" thickBot="1">
      <c r="A343" s="63" t="s">
        <v>16406</v>
      </c>
      <c r="B343" s="60">
        <v>5.9</v>
      </c>
      <c r="C343" s="60">
        <v>29.8</v>
      </c>
      <c r="D343" s="60">
        <v>18.824999999999999</v>
      </c>
      <c r="E343" s="60">
        <v>14.3</v>
      </c>
      <c r="F343" s="60">
        <v>23.3</v>
      </c>
      <c r="G343" s="60">
        <v>10.8</v>
      </c>
      <c r="H343" s="60">
        <v>25.5</v>
      </c>
      <c r="I343" s="60">
        <v>8.9</v>
      </c>
      <c r="J343" s="60">
        <v>9.4</v>
      </c>
      <c r="K343" s="60">
        <v>15.65</v>
      </c>
      <c r="L343" s="60">
        <v>38.1</v>
      </c>
      <c r="M343" s="60">
        <v>3.7</v>
      </c>
      <c r="N343" s="60">
        <v>64.400000000000006</v>
      </c>
      <c r="O343" s="60">
        <v>37.700000000000003</v>
      </c>
      <c r="P343" s="60">
        <v>18</v>
      </c>
      <c r="Q343" s="60">
        <v>27.2</v>
      </c>
      <c r="R343" s="60">
        <v>31.6</v>
      </c>
      <c r="S343" s="60">
        <v>5.5250000000000004</v>
      </c>
      <c r="T343" s="60">
        <v>35.4</v>
      </c>
      <c r="U343" s="60">
        <v>14.3</v>
      </c>
      <c r="V343" s="60">
        <v>4.8</v>
      </c>
      <c r="W343" s="60">
        <v>5.5</v>
      </c>
      <c r="X343" s="60">
        <v>13.9</v>
      </c>
      <c r="Y343" s="60">
        <v>31.4</v>
      </c>
      <c r="Z343" s="60">
        <v>31.15</v>
      </c>
      <c r="AA343" s="60">
        <v>9.8249999999999993</v>
      </c>
      <c r="AB343" s="60">
        <v>19.5</v>
      </c>
      <c r="AC343" s="61" t="s">
        <v>15692</v>
      </c>
    </row>
    <row r="344" spans="1:29" ht="51" thickBot="1">
      <c r="A344" s="63" t="s">
        <v>15123</v>
      </c>
      <c r="B344" s="60">
        <v>154.9</v>
      </c>
      <c r="C344" s="60">
        <v>247.7</v>
      </c>
      <c r="D344" s="60">
        <v>185.77500000000001</v>
      </c>
      <c r="E344" s="60">
        <v>164.7</v>
      </c>
      <c r="F344" s="60">
        <v>226.8</v>
      </c>
      <c r="G344" s="60">
        <v>281.10000000000002</v>
      </c>
      <c r="H344" s="60">
        <v>488.5</v>
      </c>
      <c r="I344" s="60">
        <v>1000.5</v>
      </c>
      <c r="J344" s="60">
        <v>239.8</v>
      </c>
      <c r="K344" s="60">
        <v>974.57500000000005</v>
      </c>
      <c r="L344" s="60">
        <v>496.6</v>
      </c>
      <c r="M344" s="60">
        <v>758.8</v>
      </c>
      <c r="N344" s="60">
        <v>1273.2</v>
      </c>
      <c r="O344" s="60">
        <v>366.2</v>
      </c>
      <c r="P344" s="60">
        <v>445</v>
      </c>
      <c r="Q344" s="60">
        <v>403</v>
      </c>
      <c r="R344" s="60">
        <v>389.5</v>
      </c>
      <c r="S344" s="60">
        <v>446.625</v>
      </c>
      <c r="T344" s="60">
        <v>1107.8</v>
      </c>
      <c r="U344" s="60">
        <v>789.7</v>
      </c>
      <c r="V344" s="60">
        <v>3020.1</v>
      </c>
      <c r="W344" s="60">
        <v>681.2</v>
      </c>
      <c r="X344" s="60">
        <v>1540.8</v>
      </c>
      <c r="Y344" s="60">
        <v>822.32500000000005</v>
      </c>
      <c r="Z344" s="60">
        <v>1706.1</v>
      </c>
      <c r="AA344" s="60">
        <v>658.15</v>
      </c>
      <c r="AB344" s="60">
        <v>649.79999999999995</v>
      </c>
      <c r="AC344" s="60" t="s">
        <v>15693</v>
      </c>
    </row>
    <row r="345" spans="1:29" ht="101" thickBot="1">
      <c r="A345" s="63" t="s">
        <v>14938</v>
      </c>
      <c r="B345" s="60">
        <v>175.6</v>
      </c>
      <c r="C345" s="60">
        <v>481.7</v>
      </c>
      <c r="D345" s="60">
        <v>481.15</v>
      </c>
      <c r="E345" s="60">
        <v>165.1</v>
      </c>
      <c r="F345" s="60">
        <v>96.7</v>
      </c>
      <c r="G345" s="60">
        <v>2631.8</v>
      </c>
      <c r="H345" s="60">
        <v>74.2</v>
      </c>
      <c r="I345" s="60">
        <v>70.8</v>
      </c>
      <c r="J345" s="60">
        <v>293</v>
      </c>
      <c r="K345" s="60">
        <v>1054.2249999999999</v>
      </c>
      <c r="L345" s="60">
        <v>809.2</v>
      </c>
      <c r="M345" s="60">
        <v>374.4</v>
      </c>
      <c r="N345" s="60">
        <v>20</v>
      </c>
      <c r="O345" s="60">
        <v>89.1</v>
      </c>
      <c r="P345" s="60">
        <v>850.9</v>
      </c>
      <c r="Q345" s="60">
        <v>1026.3</v>
      </c>
      <c r="R345" s="60">
        <v>472.8</v>
      </c>
      <c r="S345" s="60">
        <v>139.42500000000001</v>
      </c>
      <c r="T345" s="60">
        <v>177.6</v>
      </c>
      <c r="U345" s="60">
        <v>63.3</v>
      </c>
      <c r="V345" s="60">
        <v>74</v>
      </c>
      <c r="W345" s="60">
        <v>101.9</v>
      </c>
      <c r="X345" s="60">
        <v>1701.7</v>
      </c>
      <c r="Y345" s="60">
        <v>294.57499999999999</v>
      </c>
      <c r="Z345" s="60">
        <v>118.575</v>
      </c>
      <c r="AA345" s="60">
        <v>174.92500000000001</v>
      </c>
      <c r="AB345" s="60">
        <v>252.2</v>
      </c>
      <c r="AC345" s="60" t="s">
        <v>15694</v>
      </c>
    </row>
    <row r="346" spans="1:29" ht="43" thickBot="1">
      <c r="A346" s="63" t="s">
        <v>16407</v>
      </c>
      <c r="B346" s="60">
        <v>83.3</v>
      </c>
      <c r="C346" s="60">
        <v>53.8</v>
      </c>
      <c r="D346" s="60">
        <v>62.625</v>
      </c>
      <c r="E346" s="60">
        <v>73.7</v>
      </c>
      <c r="F346" s="60">
        <v>62.5</v>
      </c>
      <c r="G346" s="60">
        <v>45.7</v>
      </c>
      <c r="H346" s="60">
        <v>41.4</v>
      </c>
      <c r="I346" s="60">
        <v>36.299999999999997</v>
      </c>
      <c r="J346" s="60">
        <v>46.4</v>
      </c>
      <c r="K346" s="60">
        <v>45.05</v>
      </c>
      <c r="L346" s="60">
        <v>39.799999999999997</v>
      </c>
      <c r="M346" s="60">
        <v>99</v>
      </c>
      <c r="N346" s="60">
        <v>299.60000000000002</v>
      </c>
      <c r="O346" s="60">
        <v>46.7</v>
      </c>
      <c r="P346" s="60">
        <v>36.9</v>
      </c>
      <c r="Q346" s="60">
        <v>37.9</v>
      </c>
      <c r="R346" s="60">
        <v>40.299999999999997</v>
      </c>
      <c r="S346" s="60">
        <v>59.7</v>
      </c>
      <c r="T346" s="60">
        <v>71.099999999999994</v>
      </c>
      <c r="U346" s="60">
        <v>32.6</v>
      </c>
      <c r="V346" s="60">
        <v>46.6</v>
      </c>
      <c r="W346" s="60">
        <v>27.3</v>
      </c>
      <c r="X346" s="60">
        <v>73.5</v>
      </c>
      <c r="Y346" s="60">
        <v>47.1</v>
      </c>
      <c r="Z346" s="60">
        <v>38.774999999999999</v>
      </c>
      <c r="AA346" s="60">
        <v>71.174999999999997</v>
      </c>
      <c r="AB346" s="60">
        <v>72.099999999999994</v>
      </c>
      <c r="AC346" s="61" t="s">
        <v>15695</v>
      </c>
    </row>
    <row r="347" spans="1:29" ht="85" thickBot="1">
      <c r="A347" s="63" t="s">
        <v>15255</v>
      </c>
      <c r="B347" s="60">
        <v>18.399999999999999</v>
      </c>
      <c r="C347" s="60">
        <v>11.5</v>
      </c>
      <c r="D347" s="60">
        <v>6.65</v>
      </c>
      <c r="E347" s="60">
        <v>19</v>
      </c>
      <c r="F347" s="60">
        <v>16.600000000000001</v>
      </c>
      <c r="G347" s="60">
        <v>14.7</v>
      </c>
      <c r="H347" s="60">
        <v>15.4</v>
      </c>
      <c r="I347" s="60">
        <v>9.3000000000000007</v>
      </c>
      <c r="J347" s="60">
        <v>10.4</v>
      </c>
      <c r="K347" s="60">
        <v>12.425000000000001</v>
      </c>
      <c r="L347" s="60">
        <v>24.9</v>
      </c>
      <c r="M347" s="60">
        <v>10.3</v>
      </c>
      <c r="N347" s="60">
        <v>9.8000000000000007</v>
      </c>
      <c r="O347" s="60">
        <v>59.9</v>
      </c>
      <c r="P347" s="60">
        <v>15</v>
      </c>
      <c r="Q347" s="60">
        <v>15.2</v>
      </c>
      <c r="R347" s="60">
        <v>19.399999999999999</v>
      </c>
      <c r="S347" s="60">
        <v>10.775</v>
      </c>
      <c r="T347" s="60">
        <v>39.700000000000003</v>
      </c>
      <c r="U347" s="60">
        <v>9.6999999999999993</v>
      </c>
      <c r="V347" s="60">
        <v>19.8</v>
      </c>
      <c r="W347" s="60">
        <v>9.1999999999999993</v>
      </c>
      <c r="X347" s="60">
        <v>30.9</v>
      </c>
      <c r="Y347" s="60">
        <v>6.75</v>
      </c>
      <c r="Z347" s="60">
        <v>10.15</v>
      </c>
      <c r="AA347" s="60">
        <v>39.225000000000001</v>
      </c>
      <c r="AB347" s="60">
        <v>11.8</v>
      </c>
      <c r="AC347" s="61" t="s">
        <v>15696</v>
      </c>
    </row>
    <row r="348" spans="1:29" ht="51" thickBot="1">
      <c r="A348" s="63" t="s">
        <v>14899</v>
      </c>
      <c r="B348" s="60">
        <v>0.9</v>
      </c>
      <c r="C348" s="60">
        <v>6.1</v>
      </c>
      <c r="D348" s="60">
        <v>6.1749999999999998</v>
      </c>
      <c r="E348" s="60">
        <v>2.6</v>
      </c>
      <c r="F348" s="60">
        <v>6.9</v>
      </c>
      <c r="G348" s="60">
        <v>11</v>
      </c>
      <c r="H348" s="60">
        <v>4.8</v>
      </c>
      <c r="I348" s="60">
        <v>1.9</v>
      </c>
      <c r="J348" s="60">
        <v>5</v>
      </c>
      <c r="K348" s="60">
        <v>1.575</v>
      </c>
      <c r="L348" s="60">
        <v>2.4</v>
      </c>
      <c r="M348" s="60">
        <v>1.5</v>
      </c>
      <c r="N348" s="60">
        <v>1.3</v>
      </c>
      <c r="O348" s="60">
        <v>2.6</v>
      </c>
      <c r="P348" s="60">
        <v>2.5</v>
      </c>
      <c r="Q348" s="60">
        <v>1.5</v>
      </c>
      <c r="R348" s="60">
        <v>1.8</v>
      </c>
      <c r="S348" s="60">
        <v>3.45</v>
      </c>
      <c r="T348" s="60">
        <v>4.4000000000000004</v>
      </c>
      <c r="U348" s="60">
        <v>6.4</v>
      </c>
      <c r="V348" s="60">
        <v>2.2000000000000002</v>
      </c>
      <c r="W348" s="60">
        <v>7.5</v>
      </c>
      <c r="X348" s="60">
        <v>2.6</v>
      </c>
      <c r="Y348" s="60">
        <v>12.85</v>
      </c>
      <c r="Z348" s="60">
        <v>27.8</v>
      </c>
      <c r="AA348" s="60">
        <v>2.1</v>
      </c>
      <c r="AB348" s="60">
        <v>4.3</v>
      </c>
      <c r="AC348" s="60" t="s">
        <v>15697</v>
      </c>
    </row>
    <row r="349" spans="1:29" ht="43" thickBot="1">
      <c r="A349" s="63" t="s">
        <v>16396</v>
      </c>
      <c r="B349" s="60">
        <v>2221.6</v>
      </c>
      <c r="C349" s="60">
        <v>530.20000000000005</v>
      </c>
      <c r="D349" s="60">
        <v>110.6</v>
      </c>
      <c r="E349" s="60">
        <v>1073.4000000000001</v>
      </c>
      <c r="F349" s="60">
        <v>62.2</v>
      </c>
      <c r="G349" s="60">
        <v>2.6</v>
      </c>
      <c r="H349" s="60">
        <v>1.9</v>
      </c>
      <c r="I349" s="60">
        <v>1.8</v>
      </c>
      <c r="J349" s="60">
        <v>3.8</v>
      </c>
      <c r="K349" s="60">
        <v>5.75</v>
      </c>
      <c r="L349" s="60">
        <v>10.4</v>
      </c>
      <c r="M349" s="60">
        <v>1.1000000000000001</v>
      </c>
      <c r="N349" s="60">
        <v>1.3</v>
      </c>
      <c r="O349" s="60">
        <v>3.4</v>
      </c>
      <c r="P349" s="60">
        <v>5.2</v>
      </c>
      <c r="Q349" s="60">
        <v>5.6</v>
      </c>
      <c r="R349" s="60">
        <v>20.7</v>
      </c>
      <c r="S349" s="60">
        <v>485.6</v>
      </c>
      <c r="T349" s="60">
        <v>3.9</v>
      </c>
      <c r="U349" s="60">
        <v>4.0999999999999996</v>
      </c>
      <c r="V349" s="60">
        <v>2.7</v>
      </c>
      <c r="W349" s="60">
        <v>4.5999999999999996</v>
      </c>
      <c r="X349" s="60">
        <v>2.9</v>
      </c>
      <c r="Y349" s="60">
        <v>2.75</v>
      </c>
      <c r="Z349" s="60">
        <v>3.85</v>
      </c>
      <c r="AA349" s="60">
        <v>5.4</v>
      </c>
      <c r="AB349" s="60">
        <v>66.2</v>
      </c>
      <c r="AC349" s="61" t="s">
        <v>15663</v>
      </c>
    </row>
    <row r="350" spans="1:29" ht="61" thickBot="1">
      <c r="A350" s="63" t="s">
        <v>15019</v>
      </c>
      <c r="B350" s="60">
        <v>1.8</v>
      </c>
      <c r="C350" s="60">
        <v>1.8</v>
      </c>
      <c r="D350" s="60">
        <v>4.1500000000000004</v>
      </c>
      <c r="E350" s="60">
        <v>2.7</v>
      </c>
      <c r="F350" s="60">
        <v>4.5999999999999996</v>
      </c>
      <c r="G350" s="60">
        <v>3.8</v>
      </c>
      <c r="H350" s="60">
        <v>1007.6</v>
      </c>
      <c r="I350" s="60">
        <v>3</v>
      </c>
      <c r="J350" s="60">
        <v>3.9</v>
      </c>
      <c r="K350" s="60">
        <v>2.2250000000000001</v>
      </c>
      <c r="L350" s="60">
        <v>2.7</v>
      </c>
      <c r="M350" s="60">
        <v>0.7</v>
      </c>
      <c r="N350" s="60">
        <v>1</v>
      </c>
      <c r="O350" s="60">
        <v>5.0999999999999996</v>
      </c>
      <c r="P350" s="60">
        <v>0.9</v>
      </c>
      <c r="Q350" s="60">
        <v>1.8</v>
      </c>
      <c r="R350" s="60">
        <v>1.9</v>
      </c>
      <c r="S350" s="60">
        <v>2.7</v>
      </c>
      <c r="T350" s="60">
        <v>5.7</v>
      </c>
      <c r="U350" s="60">
        <v>5699.9</v>
      </c>
      <c r="V350" s="60">
        <v>3.9</v>
      </c>
      <c r="W350" s="60">
        <v>7</v>
      </c>
      <c r="X350" s="60">
        <v>2.8</v>
      </c>
      <c r="Y350" s="60">
        <v>4.5250000000000004</v>
      </c>
      <c r="Z350" s="60">
        <v>2.5750000000000002</v>
      </c>
      <c r="AA350" s="60">
        <v>2.2000000000000002</v>
      </c>
      <c r="AB350" s="60">
        <v>86.4</v>
      </c>
      <c r="AC350" s="60" t="s">
        <v>15698</v>
      </c>
    </row>
    <row r="351" spans="1:29" ht="111" thickBot="1">
      <c r="A351" s="63" t="s">
        <v>15122</v>
      </c>
      <c r="B351" s="60">
        <v>1.9</v>
      </c>
      <c r="C351" s="60">
        <v>6.2</v>
      </c>
      <c r="D351" s="60">
        <v>2.9750000000000001</v>
      </c>
      <c r="E351" s="60">
        <v>0.7</v>
      </c>
      <c r="F351" s="60">
        <v>10.9</v>
      </c>
      <c r="G351" s="60">
        <v>4.2</v>
      </c>
      <c r="H351" s="60">
        <v>1.2</v>
      </c>
      <c r="I351" s="60">
        <v>4.0999999999999996</v>
      </c>
      <c r="J351" s="60">
        <v>1.2</v>
      </c>
      <c r="K351" s="60">
        <v>2.9</v>
      </c>
      <c r="L351" s="60">
        <v>2.1</v>
      </c>
      <c r="M351" s="60">
        <v>3.3</v>
      </c>
      <c r="N351" s="60">
        <v>2833.6</v>
      </c>
      <c r="O351" s="60">
        <v>5.9</v>
      </c>
      <c r="P351" s="60">
        <v>1.9</v>
      </c>
      <c r="Q351" s="60">
        <v>3</v>
      </c>
      <c r="R351" s="60">
        <v>14.3</v>
      </c>
      <c r="S351" s="60">
        <v>1.4</v>
      </c>
      <c r="T351" s="60">
        <v>3.9</v>
      </c>
      <c r="U351" s="60">
        <v>1.8</v>
      </c>
      <c r="V351" s="60">
        <v>1.8</v>
      </c>
      <c r="W351" s="60">
        <v>1.7</v>
      </c>
      <c r="X351" s="60">
        <v>822.7</v>
      </c>
      <c r="Y351" s="60">
        <v>18.524999999999999</v>
      </c>
      <c r="Z351" s="60">
        <v>5.3250000000000002</v>
      </c>
      <c r="AA351" s="60">
        <v>0.97499999999999998</v>
      </c>
      <c r="AB351" s="60">
        <v>562.5</v>
      </c>
      <c r="AC351" s="60" t="s">
        <v>15699</v>
      </c>
    </row>
    <row r="352" spans="1:29" ht="71" thickBot="1">
      <c r="A352" s="63" t="s">
        <v>14625</v>
      </c>
      <c r="B352" s="60">
        <v>60.3</v>
      </c>
      <c r="C352" s="60">
        <v>797.8</v>
      </c>
      <c r="D352" s="60">
        <v>690.55</v>
      </c>
      <c r="E352" s="60">
        <v>97.4</v>
      </c>
      <c r="F352" s="60">
        <v>8.6</v>
      </c>
      <c r="G352" s="60">
        <v>164.9</v>
      </c>
      <c r="H352" s="60">
        <v>11</v>
      </c>
      <c r="I352" s="60">
        <v>10.199999999999999</v>
      </c>
      <c r="J352" s="60">
        <v>26.8</v>
      </c>
      <c r="K352" s="60">
        <v>25.5</v>
      </c>
      <c r="L352" s="60">
        <v>31.9</v>
      </c>
      <c r="M352" s="60">
        <v>1.7</v>
      </c>
      <c r="N352" s="60">
        <v>3.9</v>
      </c>
      <c r="O352" s="60">
        <v>12.6</v>
      </c>
      <c r="P352" s="60">
        <v>12.6</v>
      </c>
      <c r="Q352" s="60">
        <v>12.4</v>
      </c>
      <c r="R352" s="60">
        <v>804.7</v>
      </c>
      <c r="S352" s="60">
        <v>8.125</v>
      </c>
      <c r="T352" s="60">
        <v>5.0999999999999996</v>
      </c>
      <c r="U352" s="60">
        <v>8</v>
      </c>
      <c r="V352" s="60">
        <v>7.8</v>
      </c>
      <c r="W352" s="60">
        <v>5.7</v>
      </c>
      <c r="X352" s="60">
        <v>6.2</v>
      </c>
      <c r="Y352" s="60">
        <v>7.4749999999999996</v>
      </c>
      <c r="Z352" s="60">
        <v>8.1750000000000007</v>
      </c>
      <c r="AA352" s="60">
        <v>2.15</v>
      </c>
      <c r="AB352" s="60">
        <v>104.5</v>
      </c>
      <c r="AC352" s="60" t="s">
        <v>15700</v>
      </c>
    </row>
    <row r="353" spans="1:29" ht="151" thickBot="1">
      <c r="A353" s="63" t="s">
        <v>16408</v>
      </c>
      <c r="B353" s="60">
        <v>0.8</v>
      </c>
      <c r="C353" s="60">
        <v>0.9</v>
      </c>
      <c r="D353" s="60">
        <v>17.524999999999999</v>
      </c>
      <c r="E353" s="60">
        <v>2.2000000000000002</v>
      </c>
      <c r="F353" s="60">
        <v>4</v>
      </c>
      <c r="G353" s="60">
        <v>6.9</v>
      </c>
      <c r="H353" s="60">
        <v>6306.5</v>
      </c>
      <c r="I353" s="60">
        <v>1.9</v>
      </c>
      <c r="J353" s="60">
        <v>6.7</v>
      </c>
      <c r="K353" s="60">
        <v>3.65</v>
      </c>
      <c r="L353" s="60">
        <v>4.4000000000000004</v>
      </c>
      <c r="M353" s="60">
        <v>1.1000000000000001</v>
      </c>
      <c r="N353" s="60">
        <v>1.6</v>
      </c>
      <c r="O353" s="60">
        <v>4.0999999999999996</v>
      </c>
      <c r="P353" s="60">
        <v>26.2</v>
      </c>
      <c r="Q353" s="60">
        <v>63</v>
      </c>
      <c r="R353" s="60">
        <v>15.2</v>
      </c>
      <c r="S353" s="60">
        <v>14.7</v>
      </c>
      <c r="T353" s="60">
        <v>0.5</v>
      </c>
      <c r="U353" s="60">
        <v>7742.5</v>
      </c>
      <c r="V353" s="60">
        <v>0.3</v>
      </c>
      <c r="W353" s="60">
        <v>44.8</v>
      </c>
      <c r="X353" s="60">
        <v>2.5</v>
      </c>
      <c r="Y353" s="60">
        <v>3.0750000000000002</v>
      </c>
      <c r="Z353" s="60">
        <v>24.85</v>
      </c>
      <c r="AA353" s="60">
        <v>0.65</v>
      </c>
      <c r="AB353" s="60">
        <v>2891.8</v>
      </c>
      <c r="AC353" s="60" t="s">
        <v>15701</v>
      </c>
    </row>
    <row r="354" spans="1:29" ht="51" thickBot="1">
      <c r="A354" s="63" t="s">
        <v>15220</v>
      </c>
      <c r="B354" s="60">
        <v>43.8</v>
      </c>
      <c r="C354" s="60">
        <v>46.2</v>
      </c>
      <c r="D354" s="60">
        <v>39.6</v>
      </c>
      <c r="E354" s="60">
        <v>51.4</v>
      </c>
      <c r="F354" s="60">
        <v>67.599999999999994</v>
      </c>
      <c r="G354" s="60">
        <v>92.9</v>
      </c>
      <c r="H354" s="60">
        <v>76.7</v>
      </c>
      <c r="I354" s="60">
        <v>96.9</v>
      </c>
      <c r="J354" s="60">
        <v>66.8</v>
      </c>
      <c r="K354" s="60">
        <v>40.975000000000001</v>
      </c>
      <c r="L354" s="60">
        <v>43.6</v>
      </c>
      <c r="M354" s="60">
        <v>179.4</v>
      </c>
      <c r="N354" s="60">
        <v>22.3</v>
      </c>
      <c r="O354" s="60">
        <v>83.2</v>
      </c>
      <c r="P354" s="60">
        <v>50.9</v>
      </c>
      <c r="Q354" s="60">
        <v>60.8</v>
      </c>
      <c r="R354" s="60">
        <v>48.8</v>
      </c>
      <c r="S354" s="60">
        <v>104.15</v>
      </c>
      <c r="T354" s="60">
        <v>146</v>
      </c>
      <c r="U354" s="60">
        <v>47.9</v>
      </c>
      <c r="V354" s="60">
        <v>102.8</v>
      </c>
      <c r="W354" s="60">
        <v>68.900000000000006</v>
      </c>
      <c r="X354" s="60">
        <v>66</v>
      </c>
      <c r="Y354" s="60">
        <v>89</v>
      </c>
      <c r="Z354" s="60">
        <v>63.25</v>
      </c>
      <c r="AA354" s="60">
        <v>94.174999999999997</v>
      </c>
      <c r="AB354" s="60">
        <v>76.900000000000006</v>
      </c>
      <c r="AC354" s="60" t="s">
        <v>15702</v>
      </c>
    </row>
    <row r="355" spans="1:29" ht="101" thickBot="1">
      <c r="A355" s="63" t="s">
        <v>14552</v>
      </c>
      <c r="B355" s="60">
        <v>1.1000000000000001</v>
      </c>
      <c r="C355" s="60">
        <v>2.1</v>
      </c>
      <c r="D355" s="60">
        <v>1.5249999999999999</v>
      </c>
      <c r="E355" s="60">
        <v>0.9</v>
      </c>
      <c r="F355" s="60">
        <v>1.6</v>
      </c>
      <c r="G355" s="60">
        <v>0.6</v>
      </c>
      <c r="H355" s="60">
        <v>13.7</v>
      </c>
      <c r="I355" s="60">
        <v>1.5</v>
      </c>
      <c r="J355" s="60">
        <v>1.1000000000000001</v>
      </c>
      <c r="K355" s="60">
        <v>0.55000000000000004</v>
      </c>
      <c r="L355" s="60">
        <v>1.3</v>
      </c>
      <c r="M355" s="60">
        <v>0.4</v>
      </c>
      <c r="N355" s="60">
        <v>3.5</v>
      </c>
      <c r="O355" s="60">
        <v>3042.1</v>
      </c>
      <c r="P355" s="60">
        <v>1</v>
      </c>
      <c r="Q355" s="60">
        <v>0.9</v>
      </c>
      <c r="R355" s="60">
        <v>5.9</v>
      </c>
      <c r="S355" s="60">
        <v>0.67500000000000004</v>
      </c>
      <c r="T355" s="60">
        <v>1.6</v>
      </c>
      <c r="U355" s="60">
        <v>7.7</v>
      </c>
      <c r="V355" s="60">
        <v>2.1</v>
      </c>
      <c r="W355" s="60">
        <v>1.3</v>
      </c>
      <c r="X355" s="60">
        <v>6.4</v>
      </c>
      <c r="Y355" s="60">
        <v>0.7</v>
      </c>
      <c r="Z355" s="60">
        <v>2.0750000000000002</v>
      </c>
      <c r="AA355" s="60">
        <v>0.75</v>
      </c>
      <c r="AB355" s="60">
        <v>27.6</v>
      </c>
      <c r="AC355" s="60" t="s">
        <v>15703</v>
      </c>
    </row>
    <row r="356" spans="1:29" ht="101" thickBot="1">
      <c r="A356" s="63" t="s">
        <v>14627</v>
      </c>
      <c r="B356" s="60">
        <v>0.9</v>
      </c>
      <c r="C356" s="60">
        <v>3.8</v>
      </c>
      <c r="D356" s="60">
        <v>2.2000000000000002</v>
      </c>
      <c r="E356" s="60">
        <v>1.3</v>
      </c>
      <c r="F356" s="60">
        <v>4.5</v>
      </c>
      <c r="G356" s="60">
        <v>2.2000000000000002</v>
      </c>
      <c r="H356" s="60">
        <v>3918.7</v>
      </c>
      <c r="I356" s="60">
        <v>0.9</v>
      </c>
      <c r="J356" s="60">
        <v>1.3</v>
      </c>
      <c r="K356" s="60">
        <v>1.875</v>
      </c>
      <c r="L356" s="60">
        <v>1.5</v>
      </c>
      <c r="M356" s="60">
        <v>0.8</v>
      </c>
      <c r="N356" s="60">
        <v>0.8</v>
      </c>
      <c r="O356" s="60">
        <v>1.5</v>
      </c>
      <c r="P356" s="60">
        <v>1.1000000000000001</v>
      </c>
      <c r="Q356" s="60">
        <v>0.9</v>
      </c>
      <c r="R356" s="60">
        <v>7.1</v>
      </c>
      <c r="S356" s="60">
        <v>0.72499999999999998</v>
      </c>
      <c r="T356" s="60">
        <v>1.6</v>
      </c>
      <c r="U356" s="60">
        <v>1621.9</v>
      </c>
      <c r="V356" s="60">
        <v>1.5</v>
      </c>
      <c r="W356" s="60">
        <v>1.2</v>
      </c>
      <c r="X356" s="60">
        <v>1.8</v>
      </c>
      <c r="Y356" s="60">
        <v>13.925000000000001</v>
      </c>
      <c r="Z356" s="60">
        <v>1.3</v>
      </c>
      <c r="AA356" s="60">
        <v>1.1499999999999999</v>
      </c>
      <c r="AB356" s="60">
        <v>286.3</v>
      </c>
      <c r="AC356" s="60" t="s">
        <v>15704</v>
      </c>
    </row>
    <row r="357" spans="1:29" ht="141" thickBot="1">
      <c r="A357" s="63" t="s">
        <v>14985</v>
      </c>
      <c r="B357" s="60">
        <v>116.4</v>
      </c>
      <c r="C357" s="60">
        <v>45.6</v>
      </c>
      <c r="D357" s="60">
        <v>25.75</v>
      </c>
      <c r="E357" s="60">
        <v>98.6</v>
      </c>
      <c r="F357" s="60">
        <v>51.8</v>
      </c>
      <c r="G357" s="60">
        <v>62.5</v>
      </c>
      <c r="H357" s="60">
        <v>24.9</v>
      </c>
      <c r="I357" s="60">
        <v>37.700000000000003</v>
      </c>
      <c r="J357" s="60">
        <v>49.3</v>
      </c>
      <c r="K357" s="60">
        <v>30.125</v>
      </c>
      <c r="L357" s="60">
        <v>18.8</v>
      </c>
      <c r="M357" s="60">
        <v>153.30000000000001</v>
      </c>
      <c r="N357" s="60">
        <v>41</v>
      </c>
      <c r="O357" s="60">
        <v>45.4</v>
      </c>
      <c r="P357" s="60">
        <v>24.4</v>
      </c>
      <c r="Q357" s="60">
        <v>27.4</v>
      </c>
      <c r="R357" s="60">
        <v>29.3</v>
      </c>
      <c r="S357" s="60">
        <v>68.474999999999994</v>
      </c>
      <c r="T357" s="60">
        <v>34.299999999999997</v>
      </c>
      <c r="U357" s="60">
        <v>23.5</v>
      </c>
      <c r="V357" s="60">
        <v>40.700000000000003</v>
      </c>
      <c r="W357" s="60">
        <v>47.8</v>
      </c>
      <c r="X357" s="60">
        <v>14</v>
      </c>
      <c r="Y357" s="60">
        <v>41.075000000000003</v>
      </c>
      <c r="Z357" s="60">
        <v>22.05</v>
      </c>
      <c r="AA357" s="60">
        <v>110.375</v>
      </c>
      <c r="AB357" s="60">
        <v>53.3</v>
      </c>
      <c r="AC357" s="60" t="s">
        <v>15705</v>
      </c>
    </row>
    <row r="358" spans="1:29" ht="101" thickBot="1">
      <c r="A358" s="63" t="s">
        <v>16409</v>
      </c>
      <c r="B358" s="60">
        <v>113.1</v>
      </c>
      <c r="C358" s="60">
        <v>73.099999999999994</v>
      </c>
      <c r="D358" s="60">
        <v>64.95</v>
      </c>
      <c r="E358" s="60">
        <v>105.9</v>
      </c>
      <c r="F358" s="60">
        <v>216.7</v>
      </c>
      <c r="G358" s="60">
        <v>90.6</v>
      </c>
      <c r="H358" s="60">
        <v>117.2</v>
      </c>
      <c r="I358" s="60">
        <v>136</v>
      </c>
      <c r="J358" s="60">
        <v>98.7</v>
      </c>
      <c r="K358" s="60">
        <v>75.224999999999994</v>
      </c>
      <c r="L358" s="60">
        <v>109.8</v>
      </c>
      <c r="M358" s="60">
        <v>265.3</v>
      </c>
      <c r="N358" s="60">
        <v>81.900000000000006</v>
      </c>
      <c r="O358" s="60">
        <v>233.3</v>
      </c>
      <c r="P358" s="60">
        <v>133.9</v>
      </c>
      <c r="Q358" s="60">
        <v>146.80000000000001</v>
      </c>
      <c r="R358" s="60">
        <v>112.7</v>
      </c>
      <c r="S358" s="60">
        <v>183.45</v>
      </c>
      <c r="T358" s="60">
        <v>313.2</v>
      </c>
      <c r="U358" s="60">
        <v>109.4</v>
      </c>
      <c r="V358" s="60">
        <v>105.8</v>
      </c>
      <c r="W358" s="60">
        <v>139.6</v>
      </c>
      <c r="X358" s="60">
        <v>134.19999999999999</v>
      </c>
      <c r="Y358" s="60">
        <v>176.92500000000001</v>
      </c>
      <c r="Z358" s="60">
        <v>189.85</v>
      </c>
      <c r="AA358" s="60">
        <v>334.67500000000001</v>
      </c>
      <c r="AB358" s="60">
        <v>143.9</v>
      </c>
      <c r="AC358" s="60" t="s">
        <v>15706</v>
      </c>
    </row>
    <row r="359" spans="1:29" ht="121" thickBot="1">
      <c r="A359" s="63" t="s">
        <v>16410</v>
      </c>
      <c r="B359" s="60">
        <v>325.3</v>
      </c>
      <c r="C359" s="60">
        <v>181.5</v>
      </c>
      <c r="D359" s="60">
        <v>243.22499999999999</v>
      </c>
      <c r="E359" s="60">
        <v>353</v>
      </c>
      <c r="F359" s="60">
        <v>986.7</v>
      </c>
      <c r="G359" s="60">
        <v>1341.2</v>
      </c>
      <c r="H359" s="60">
        <v>469.9</v>
      </c>
      <c r="I359" s="60">
        <v>565.1</v>
      </c>
      <c r="J359" s="60">
        <v>649</v>
      </c>
      <c r="K359" s="60">
        <v>501.625</v>
      </c>
      <c r="L359" s="60">
        <v>310.39999999999998</v>
      </c>
      <c r="M359" s="60">
        <v>6.2</v>
      </c>
      <c r="N359" s="60">
        <v>31.4</v>
      </c>
      <c r="O359" s="60">
        <v>27.6</v>
      </c>
      <c r="P359" s="60">
        <v>77.3</v>
      </c>
      <c r="Q359" s="60">
        <v>98.4</v>
      </c>
      <c r="R359" s="60">
        <v>295.10000000000002</v>
      </c>
      <c r="S359" s="60">
        <v>461.625</v>
      </c>
      <c r="T359" s="60">
        <v>99.1</v>
      </c>
      <c r="U359" s="60">
        <v>298.10000000000002</v>
      </c>
      <c r="V359" s="60">
        <v>228.9</v>
      </c>
      <c r="W359" s="60">
        <v>274.39999999999998</v>
      </c>
      <c r="X359" s="60">
        <v>87</v>
      </c>
      <c r="Y359" s="60">
        <v>49.15</v>
      </c>
      <c r="Z359" s="60">
        <v>199.9</v>
      </c>
      <c r="AA359" s="60">
        <v>23.375</v>
      </c>
      <c r="AB359" s="60">
        <v>160.5</v>
      </c>
      <c r="AC359" s="60" t="s">
        <v>15707</v>
      </c>
    </row>
    <row r="360" spans="1:29" ht="43" thickBot="1">
      <c r="A360" s="63" t="s">
        <v>16411</v>
      </c>
      <c r="B360" s="60">
        <v>5.2</v>
      </c>
      <c r="C360" s="60">
        <v>5.7</v>
      </c>
      <c r="D360" s="60">
        <v>4.8250000000000002</v>
      </c>
      <c r="E360" s="60">
        <v>8.3000000000000007</v>
      </c>
      <c r="F360" s="60">
        <v>19.600000000000001</v>
      </c>
      <c r="G360" s="60">
        <v>8</v>
      </c>
      <c r="H360" s="60">
        <v>13.8</v>
      </c>
      <c r="I360" s="60">
        <v>5.6</v>
      </c>
      <c r="J360" s="60">
        <v>12.9</v>
      </c>
      <c r="K360" s="60">
        <v>15.75</v>
      </c>
      <c r="L360" s="60">
        <v>20.7</v>
      </c>
      <c r="M360" s="60">
        <v>3.3</v>
      </c>
      <c r="N360" s="60">
        <v>3.5</v>
      </c>
      <c r="O360" s="60">
        <v>7.2</v>
      </c>
      <c r="P360" s="60">
        <v>37.4</v>
      </c>
      <c r="Q360" s="60">
        <v>33</v>
      </c>
      <c r="R360" s="60">
        <v>24.8</v>
      </c>
      <c r="S360" s="60">
        <v>4.9249999999999998</v>
      </c>
      <c r="T360" s="60">
        <v>11</v>
      </c>
      <c r="U360" s="60">
        <v>12.3</v>
      </c>
      <c r="V360" s="60">
        <v>3.2</v>
      </c>
      <c r="W360" s="60">
        <v>9.6999999999999993</v>
      </c>
      <c r="X360" s="60">
        <v>26.3</v>
      </c>
      <c r="Y360" s="60">
        <v>9.7249999999999996</v>
      </c>
      <c r="Z360" s="60">
        <v>9.0500000000000007</v>
      </c>
      <c r="AA360" s="60">
        <v>5.8</v>
      </c>
      <c r="AB360" s="60">
        <v>5.6</v>
      </c>
      <c r="AC360" s="61" t="s">
        <v>15708</v>
      </c>
    </row>
    <row r="361" spans="1:29" ht="61" thickBot="1">
      <c r="A361" s="63" t="s">
        <v>16412</v>
      </c>
      <c r="B361" s="60">
        <v>4</v>
      </c>
      <c r="C361" s="60">
        <v>34.799999999999997</v>
      </c>
      <c r="D361" s="60">
        <v>4.2</v>
      </c>
      <c r="E361" s="60">
        <v>3.7</v>
      </c>
      <c r="F361" s="60">
        <v>6.6</v>
      </c>
      <c r="G361" s="60">
        <v>41.4</v>
      </c>
      <c r="H361" s="60">
        <v>1076.0999999999999</v>
      </c>
      <c r="I361" s="60">
        <v>6</v>
      </c>
      <c r="J361" s="60">
        <v>28.6</v>
      </c>
      <c r="K361" s="60">
        <v>2.6749999999999998</v>
      </c>
      <c r="L361" s="60">
        <v>8.1</v>
      </c>
      <c r="M361" s="60">
        <v>3.3</v>
      </c>
      <c r="N361" s="60">
        <v>5</v>
      </c>
      <c r="O361" s="60">
        <v>4.2</v>
      </c>
      <c r="P361" s="60">
        <v>5.6</v>
      </c>
      <c r="Q361" s="60">
        <v>4.5999999999999996</v>
      </c>
      <c r="R361" s="60">
        <v>13.1</v>
      </c>
      <c r="S361" s="60">
        <v>3.9</v>
      </c>
      <c r="T361" s="60">
        <v>6.6</v>
      </c>
      <c r="U361" s="60">
        <v>6.1</v>
      </c>
      <c r="V361" s="60">
        <v>4.8</v>
      </c>
      <c r="W361" s="60">
        <v>2.8</v>
      </c>
      <c r="X361" s="60">
        <v>11.2</v>
      </c>
      <c r="Y361" s="60">
        <v>2.2000000000000002</v>
      </c>
      <c r="Z361" s="60">
        <v>6.5</v>
      </c>
      <c r="AA361" s="60">
        <v>2.8250000000000002</v>
      </c>
      <c r="AB361" s="60">
        <v>124.9</v>
      </c>
      <c r="AC361" s="60" t="s">
        <v>15709</v>
      </c>
    </row>
    <row r="362" spans="1:29" ht="43" thickBot="1">
      <c r="A362" s="63" t="s">
        <v>16413</v>
      </c>
      <c r="B362" s="60">
        <v>51.3</v>
      </c>
      <c r="C362" s="60">
        <v>7</v>
      </c>
      <c r="D362" s="60">
        <v>3.25</v>
      </c>
      <c r="E362" s="60">
        <v>21.2</v>
      </c>
      <c r="F362" s="60">
        <v>5.6</v>
      </c>
      <c r="G362" s="60">
        <v>3.6</v>
      </c>
      <c r="H362" s="60">
        <v>6.2</v>
      </c>
      <c r="I362" s="60">
        <v>1.9</v>
      </c>
      <c r="J362" s="60">
        <v>6.1</v>
      </c>
      <c r="K362" s="60">
        <v>3.2749999999999999</v>
      </c>
      <c r="L362" s="60">
        <v>7.3</v>
      </c>
      <c r="M362" s="60">
        <v>1.6</v>
      </c>
      <c r="N362" s="60">
        <v>0.7</v>
      </c>
      <c r="O362" s="60">
        <v>3.4</v>
      </c>
      <c r="P362" s="60">
        <v>2.5</v>
      </c>
      <c r="Q362" s="60">
        <v>3.9</v>
      </c>
      <c r="R362" s="60">
        <v>6.2</v>
      </c>
      <c r="S362" s="60">
        <v>5.05</v>
      </c>
      <c r="T362" s="60">
        <v>4.3</v>
      </c>
      <c r="U362" s="60">
        <v>5</v>
      </c>
      <c r="V362" s="60">
        <v>2.5</v>
      </c>
      <c r="W362" s="60">
        <v>3.5</v>
      </c>
      <c r="X362" s="60">
        <v>2.8</v>
      </c>
      <c r="Y362" s="60">
        <v>0.5</v>
      </c>
      <c r="Z362" s="60">
        <v>4.4249999999999998</v>
      </c>
      <c r="AA362" s="60">
        <v>2.6</v>
      </c>
      <c r="AB362" s="60">
        <v>1.3</v>
      </c>
      <c r="AC362" s="61" t="s">
        <v>15710</v>
      </c>
    </row>
    <row r="363" spans="1:29" ht="43" thickBot="1">
      <c r="A363" s="63" t="s">
        <v>16414</v>
      </c>
      <c r="B363" s="60">
        <v>175.8</v>
      </c>
      <c r="C363" s="60">
        <v>113.5</v>
      </c>
      <c r="D363" s="60">
        <v>127.075</v>
      </c>
      <c r="E363" s="60">
        <v>131</v>
      </c>
      <c r="F363" s="60">
        <v>154.4</v>
      </c>
      <c r="G363" s="60">
        <v>119.8</v>
      </c>
      <c r="H363" s="60">
        <v>88.1</v>
      </c>
      <c r="I363" s="60">
        <v>76.8</v>
      </c>
      <c r="J363" s="60">
        <v>113.8</v>
      </c>
      <c r="K363" s="60">
        <v>92.325000000000003</v>
      </c>
      <c r="L363" s="60">
        <v>96</v>
      </c>
      <c r="M363" s="60">
        <v>219.2</v>
      </c>
      <c r="N363" s="60">
        <v>199.9</v>
      </c>
      <c r="O363" s="60">
        <v>186.7</v>
      </c>
      <c r="P363" s="60">
        <v>64.599999999999994</v>
      </c>
      <c r="Q363" s="60">
        <v>72</v>
      </c>
      <c r="R363" s="60">
        <v>95.3</v>
      </c>
      <c r="S363" s="60">
        <v>229.25</v>
      </c>
      <c r="T363" s="60">
        <v>163.1</v>
      </c>
      <c r="U363" s="60">
        <v>82.3</v>
      </c>
      <c r="V363" s="60">
        <v>89.4</v>
      </c>
      <c r="W363" s="60">
        <v>104.9</v>
      </c>
      <c r="X363" s="60">
        <v>64.5</v>
      </c>
      <c r="Y363" s="60">
        <v>148.52500000000001</v>
      </c>
      <c r="Z363" s="60">
        <v>95.525000000000006</v>
      </c>
      <c r="AA363" s="60">
        <v>241.27500000000001</v>
      </c>
      <c r="AB363" s="60">
        <v>141.69999999999999</v>
      </c>
      <c r="AC363" s="61" t="s">
        <v>15711</v>
      </c>
    </row>
    <row r="364" spans="1:29" ht="151" thickBot="1">
      <c r="A364" s="63" t="s">
        <v>14857</v>
      </c>
      <c r="B364" s="60">
        <v>2.5</v>
      </c>
      <c r="C364" s="60">
        <v>51.3</v>
      </c>
      <c r="D364" s="60">
        <v>4.6500000000000004</v>
      </c>
      <c r="E364" s="60">
        <v>7.6</v>
      </c>
      <c r="F364" s="60">
        <v>158.1</v>
      </c>
      <c r="G364" s="60">
        <v>77.099999999999994</v>
      </c>
      <c r="H364" s="60">
        <v>1322.5</v>
      </c>
      <c r="I364" s="60">
        <v>6.1</v>
      </c>
      <c r="J364" s="60">
        <v>5.7</v>
      </c>
      <c r="K364" s="60">
        <v>4.05</v>
      </c>
      <c r="L364" s="60">
        <v>8.1999999999999993</v>
      </c>
      <c r="M364" s="60">
        <v>4.2</v>
      </c>
      <c r="N364" s="60">
        <v>3.4</v>
      </c>
      <c r="O364" s="60">
        <v>14.8</v>
      </c>
      <c r="P364" s="60">
        <v>5.7</v>
      </c>
      <c r="Q364" s="60">
        <v>3</v>
      </c>
      <c r="R364" s="60">
        <v>20.5</v>
      </c>
      <c r="S364" s="60">
        <v>4.1500000000000004</v>
      </c>
      <c r="T364" s="60">
        <v>9.6999999999999993</v>
      </c>
      <c r="U364" s="60">
        <v>12.7</v>
      </c>
      <c r="V364" s="60">
        <v>5.5</v>
      </c>
      <c r="W364" s="60">
        <v>5</v>
      </c>
      <c r="X364" s="60">
        <v>10.4</v>
      </c>
      <c r="Y364" s="60">
        <v>2.1</v>
      </c>
      <c r="Z364" s="60">
        <v>3.6</v>
      </c>
      <c r="AA364" s="60">
        <v>5</v>
      </c>
      <c r="AB364" s="60">
        <v>173.1</v>
      </c>
      <c r="AC364" s="60" t="s">
        <v>15712</v>
      </c>
    </row>
    <row r="365" spans="1:29" ht="71" thickBot="1">
      <c r="A365" s="63" t="s">
        <v>14948</v>
      </c>
      <c r="B365" s="60">
        <v>186.6</v>
      </c>
      <c r="C365" s="60">
        <v>604.5</v>
      </c>
      <c r="D365" s="60">
        <v>503.125</v>
      </c>
      <c r="E365" s="60">
        <v>204.9</v>
      </c>
      <c r="F365" s="60">
        <v>304.10000000000002</v>
      </c>
      <c r="G365" s="60">
        <v>460.3</v>
      </c>
      <c r="H365" s="60">
        <v>848.1</v>
      </c>
      <c r="I365" s="60">
        <v>904.3</v>
      </c>
      <c r="J365" s="60">
        <v>512.6</v>
      </c>
      <c r="K365" s="60">
        <v>2256.1</v>
      </c>
      <c r="L365" s="60">
        <v>1752.2</v>
      </c>
      <c r="M365" s="60">
        <v>458.6</v>
      </c>
      <c r="N365" s="60">
        <v>520.70000000000005</v>
      </c>
      <c r="O365" s="60">
        <v>281.7</v>
      </c>
      <c r="P365" s="60">
        <v>1052.2</v>
      </c>
      <c r="Q365" s="60">
        <v>572.5</v>
      </c>
      <c r="R365" s="60">
        <v>1648.1</v>
      </c>
      <c r="S365" s="60">
        <v>371.55</v>
      </c>
      <c r="T365" s="60">
        <v>418.7</v>
      </c>
      <c r="U365" s="60">
        <v>1234.5</v>
      </c>
      <c r="V365" s="60">
        <v>1690.7</v>
      </c>
      <c r="W365" s="60">
        <v>758.7</v>
      </c>
      <c r="X365" s="60">
        <v>1286.0999999999999</v>
      </c>
      <c r="Y365" s="60">
        <v>723.625</v>
      </c>
      <c r="Z365" s="60">
        <v>752.32500000000005</v>
      </c>
      <c r="AA365" s="60">
        <v>1036.0999999999999</v>
      </c>
      <c r="AB365" s="60">
        <v>523.70000000000005</v>
      </c>
      <c r="AC365" s="60" t="s">
        <v>15713</v>
      </c>
    </row>
    <row r="366" spans="1:29" ht="51" thickBot="1">
      <c r="A366" s="63" t="s">
        <v>15260</v>
      </c>
      <c r="B366" s="60">
        <v>13.7</v>
      </c>
      <c r="C366" s="60">
        <v>443.1</v>
      </c>
      <c r="D366" s="60">
        <v>321.64999999999998</v>
      </c>
      <c r="E366" s="60">
        <v>10.199999999999999</v>
      </c>
      <c r="F366" s="60">
        <v>8.4</v>
      </c>
      <c r="G366" s="60">
        <v>12.8</v>
      </c>
      <c r="H366" s="60">
        <v>1179.8</v>
      </c>
      <c r="I366" s="60">
        <v>8.5</v>
      </c>
      <c r="J366" s="60">
        <v>52.5</v>
      </c>
      <c r="K366" s="60">
        <v>710.72500000000002</v>
      </c>
      <c r="L366" s="60">
        <v>1447.1</v>
      </c>
      <c r="M366" s="60">
        <v>0.3</v>
      </c>
      <c r="N366" s="60">
        <v>3.3</v>
      </c>
      <c r="O366" s="60">
        <v>1.5</v>
      </c>
      <c r="P366" s="60">
        <v>1374.2</v>
      </c>
      <c r="Q366" s="60">
        <v>1210.5</v>
      </c>
      <c r="R366" s="60">
        <v>532.9</v>
      </c>
      <c r="S366" s="60">
        <v>0.8</v>
      </c>
      <c r="T366" s="60">
        <v>15.2</v>
      </c>
      <c r="U366" s="60">
        <v>169.4</v>
      </c>
      <c r="V366" s="60">
        <v>2.4</v>
      </c>
      <c r="W366" s="60">
        <v>10.9</v>
      </c>
      <c r="X366" s="60">
        <v>478.1</v>
      </c>
      <c r="Y366" s="60">
        <v>8.9499999999999993</v>
      </c>
      <c r="Z366" s="60">
        <v>1.825</v>
      </c>
      <c r="AA366" s="60">
        <v>0.625</v>
      </c>
      <c r="AB366" s="60">
        <v>153.30000000000001</v>
      </c>
      <c r="AC366" s="60" t="s">
        <v>15714</v>
      </c>
    </row>
    <row r="367" spans="1:29" ht="15" thickBot="1">
      <c r="A367" s="63" t="e">
        <v>#VALUE!</v>
      </c>
      <c r="B367" s="60">
        <v>1.1000000000000001</v>
      </c>
      <c r="C367" s="60">
        <v>0.7</v>
      </c>
      <c r="D367" s="60">
        <v>0.67500000000000004</v>
      </c>
      <c r="E367" s="60">
        <v>1.3</v>
      </c>
      <c r="F367" s="60">
        <v>2.2000000000000002</v>
      </c>
      <c r="G367" s="60">
        <v>2.2000000000000002</v>
      </c>
      <c r="H367" s="60">
        <v>1</v>
      </c>
      <c r="I367" s="60">
        <v>0.9</v>
      </c>
      <c r="J367" s="60">
        <v>1.8</v>
      </c>
      <c r="K367" s="60">
        <v>0.85</v>
      </c>
      <c r="L367" s="60">
        <v>1.5</v>
      </c>
      <c r="M367" s="60">
        <v>1.1000000000000001</v>
      </c>
      <c r="N367" s="60">
        <v>5.7</v>
      </c>
      <c r="O367" s="60">
        <v>4.2</v>
      </c>
      <c r="P367" s="60">
        <v>1.4</v>
      </c>
      <c r="Q367" s="60">
        <v>1</v>
      </c>
      <c r="R367" s="60">
        <v>1</v>
      </c>
      <c r="S367" s="60">
        <v>1.95</v>
      </c>
      <c r="T367" s="60">
        <v>5.2</v>
      </c>
      <c r="U367" s="60">
        <v>2.6</v>
      </c>
      <c r="V367" s="60">
        <v>5</v>
      </c>
      <c r="W367" s="60">
        <v>1.4</v>
      </c>
      <c r="X367" s="60">
        <v>6.6</v>
      </c>
      <c r="Y367" s="60">
        <v>2.125</v>
      </c>
      <c r="Z367" s="60">
        <v>0.9</v>
      </c>
      <c r="AA367" s="60">
        <v>1.9750000000000001</v>
      </c>
      <c r="AB367" s="60">
        <v>2.1</v>
      </c>
      <c r="AC367" s="60" t="s">
        <v>15446</v>
      </c>
    </row>
    <row r="368" spans="1:29" ht="51" thickBot="1">
      <c r="A368" s="63" t="s">
        <v>14961</v>
      </c>
      <c r="B368" s="60">
        <v>0.8</v>
      </c>
      <c r="C368" s="60">
        <v>30.5</v>
      </c>
      <c r="D368" s="60">
        <v>27.574999999999999</v>
      </c>
      <c r="E368" s="60">
        <v>1.4</v>
      </c>
      <c r="F368" s="60">
        <v>4.2</v>
      </c>
      <c r="G368" s="60">
        <v>4</v>
      </c>
      <c r="H368" s="60">
        <v>117.7</v>
      </c>
      <c r="I368" s="60">
        <v>4.7</v>
      </c>
      <c r="J368" s="60">
        <v>16.600000000000001</v>
      </c>
      <c r="K368" s="60">
        <v>23</v>
      </c>
      <c r="L368" s="60">
        <v>89.3</v>
      </c>
      <c r="M368" s="60">
        <v>0.7</v>
      </c>
      <c r="N368" s="60">
        <v>45.5</v>
      </c>
      <c r="O368" s="60">
        <v>6.3</v>
      </c>
      <c r="P368" s="60">
        <v>45.7</v>
      </c>
      <c r="Q368" s="60">
        <v>21.3</v>
      </c>
      <c r="R368" s="60">
        <v>27.1</v>
      </c>
      <c r="S368" s="60">
        <v>1.0249999999999999</v>
      </c>
      <c r="T368" s="60">
        <v>3.6</v>
      </c>
      <c r="U368" s="60">
        <v>7.9</v>
      </c>
      <c r="V368" s="60">
        <v>12.1</v>
      </c>
      <c r="W368" s="60">
        <v>15.7</v>
      </c>
      <c r="X368" s="60">
        <v>249.4</v>
      </c>
      <c r="Y368" s="60">
        <v>6.55</v>
      </c>
      <c r="Z368" s="60">
        <v>12.875</v>
      </c>
      <c r="AA368" s="60">
        <v>108.325</v>
      </c>
      <c r="AB368" s="60">
        <v>11.8</v>
      </c>
      <c r="AC368" s="60" t="s">
        <v>15715</v>
      </c>
    </row>
    <row r="369" spans="1:29" ht="43" thickBot="1">
      <c r="A369" s="63" t="s">
        <v>16415</v>
      </c>
      <c r="B369" s="60">
        <v>0.6</v>
      </c>
      <c r="C369" s="60">
        <v>3.8</v>
      </c>
      <c r="D369" s="60">
        <v>2.2749999999999999</v>
      </c>
      <c r="E369" s="60">
        <v>3.4</v>
      </c>
      <c r="F369" s="60">
        <v>15.4</v>
      </c>
      <c r="G369" s="60">
        <v>6.5</v>
      </c>
      <c r="H369" s="60">
        <v>3</v>
      </c>
      <c r="I369" s="60">
        <v>6.3</v>
      </c>
      <c r="J369" s="60">
        <v>3.4</v>
      </c>
      <c r="K369" s="60">
        <v>2.4249999999999998</v>
      </c>
      <c r="L369" s="60">
        <v>9.1999999999999993</v>
      </c>
      <c r="M369" s="60">
        <v>0.7</v>
      </c>
      <c r="N369" s="60">
        <v>0.8</v>
      </c>
      <c r="O369" s="60">
        <v>5.4</v>
      </c>
      <c r="P369" s="60">
        <v>10.6</v>
      </c>
      <c r="Q369" s="60">
        <v>13.9</v>
      </c>
      <c r="R369" s="60">
        <v>2.4</v>
      </c>
      <c r="S369" s="60">
        <v>4.95</v>
      </c>
      <c r="T369" s="60">
        <v>2.9</v>
      </c>
      <c r="U369" s="60">
        <v>1.8</v>
      </c>
      <c r="V369" s="60">
        <v>5.8</v>
      </c>
      <c r="W369" s="60">
        <v>2.4</v>
      </c>
      <c r="X369" s="60">
        <v>3.6</v>
      </c>
      <c r="Y369" s="60">
        <v>2.6</v>
      </c>
      <c r="Z369" s="60">
        <v>3.6749999999999998</v>
      </c>
      <c r="AA369" s="60">
        <v>1.1499999999999999</v>
      </c>
      <c r="AB369" s="60">
        <v>3.7</v>
      </c>
      <c r="AC369" s="61" t="s">
        <v>15716</v>
      </c>
    </row>
    <row r="370" spans="1:29" ht="81" thickBot="1">
      <c r="A370" s="63" t="s">
        <v>15015</v>
      </c>
      <c r="B370" s="60">
        <v>0.5</v>
      </c>
      <c r="C370" s="60">
        <v>2.7</v>
      </c>
      <c r="D370" s="60">
        <v>3.125</v>
      </c>
      <c r="E370" s="60">
        <v>0.4</v>
      </c>
      <c r="F370" s="60">
        <v>1.7</v>
      </c>
      <c r="G370" s="60">
        <v>0.7</v>
      </c>
      <c r="H370" s="60">
        <v>2923.8</v>
      </c>
      <c r="I370" s="60">
        <v>1.9</v>
      </c>
      <c r="J370" s="60">
        <v>4.2</v>
      </c>
      <c r="K370" s="60">
        <v>1.85</v>
      </c>
      <c r="L370" s="60">
        <v>2.7</v>
      </c>
      <c r="M370" s="60">
        <v>0.6</v>
      </c>
      <c r="N370" s="60">
        <v>0.9</v>
      </c>
      <c r="O370" s="60">
        <v>1.3</v>
      </c>
      <c r="P370" s="60">
        <v>1</v>
      </c>
      <c r="Q370" s="60">
        <v>0.8</v>
      </c>
      <c r="R370" s="60">
        <v>2.1</v>
      </c>
      <c r="S370" s="60">
        <v>0.52500000000000002</v>
      </c>
      <c r="T370" s="60">
        <v>1.8</v>
      </c>
      <c r="U370" s="60">
        <v>601.6</v>
      </c>
      <c r="V370" s="60">
        <v>0.5</v>
      </c>
      <c r="W370" s="60">
        <v>1.2</v>
      </c>
      <c r="X370" s="60">
        <v>2.2999999999999998</v>
      </c>
      <c r="Y370" s="60">
        <v>0.375</v>
      </c>
      <c r="Z370" s="60">
        <v>0.77500000000000002</v>
      </c>
      <c r="AA370" s="60">
        <v>0.6</v>
      </c>
      <c r="AB370" s="60">
        <v>103.5</v>
      </c>
      <c r="AC370" s="60" t="s">
        <v>15717</v>
      </c>
    </row>
    <row r="371" spans="1:29" ht="171" thickBot="1">
      <c r="A371" s="63" t="s">
        <v>16416</v>
      </c>
      <c r="B371" s="60">
        <v>0.3</v>
      </c>
      <c r="C371" s="60">
        <v>0.4</v>
      </c>
      <c r="D371" s="60">
        <v>0.42499999999999999</v>
      </c>
      <c r="E371" s="60">
        <v>1</v>
      </c>
      <c r="F371" s="60">
        <v>3</v>
      </c>
      <c r="G371" s="60">
        <v>0.8</v>
      </c>
      <c r="H371" s="60">
        <v>1.6</v>
      </c>
      <c r="I371" s="60">
        <v>1.7</v>
      </c>
      <c r="J371" s="60">
        <v>1.6</v>
      </c>
      <c r="K371" s="60">
        <v>0.82499999999999996</v>
      </c>
      <c r="L371" s="60">
        <v>0.9</v>
      </c>
      <c r="M371" s="60">
        <v>0.4</v>
      </c>
      <c r="N371" s="60">
        <v>1</v>
      </c>
      <c r="O371" s="60">
        <v>0.7</v>
      </c>
      <c r="P371" s="60">
        <v>1.9</v>
      </c>
      <c r="Q371" s="60">
        <v>1.7</v>
      </c>
      <c r="R371" s="60">
        <v>3.2</v>
      </c>
      <c r="S371" s="60">
        <v>0.3</v>
      </c>
      <c r="T371" s="60">
        <v>1.3</v>
      </c>
      <c r="U371" s="60">
        <v>2.4</v>
      </c>
      <c r="V371" s="60">
        <v>2.8</v>
      </c>
      <c r="W371" s="60">
        <v>0.8</v>
      </c>
      <c r="X371" s="60">
        <v>2.7</v>
      </c>
      <c r="Y371" s="60">
        <v>0.52500000000000002</v>
      </c>
      <c r="Z371" s="60">
        <v>1.175</v>
      </c>
      <c r="AA371" s="60">
        <v>6.2249999999999996</v>
      </c>
      <c r="AB371" s="60">
        <v>2.2999999999999998</v>
      </c>
      <c r="AC371" s="60" t="s">
        <v>15718</v>
      </c>
    </row>
    <row r="372" spans="1:29" ht="51" thickBot="1">
      <c r="A372" s="63" t="s">
        <v>14960</v>
      </c>
      <c r="B372" s="60">
        <v>2.4</v>
      </c>
      <c r="C372" s="60">
        <v>2.7</v>
      </c>
      <c r="D372" s="60">
        <v>1.95</v>
      </c>
      <c r="E372" s="60">
        <v>2.9</v>
      </c>
      <c r="F372" s="60">
        <v>10</v>
      </c>
      <c r="G372" s="60">
        <v>1.1000000000000001</v>
      </c>
      <c r="H372" s="60">
        <v>226.3</v>
      </c>
      <c r="I372" s="60">
        <v>7.5</v>
      </c>
      <c r="J372" s="60">
        <v>50.2</v>
      </c>
      <c r="K372" s="60">
        <v>2.7</v>
      </c>
      <c r="L372" s="60">
        <v>3.2</v>
      </c>
      <c r="M372" s="60">
        <v>2.4</v>
      </c>
      <c r="N372" s="60">
        <v>2.2000000000000002</v>
      </c>
      <c r="O372" s="60">
        <v>4.9000000000000004</v>
      </c>
      <c r="P372" s="60">
        <v>3.4</v>
      </c>
      <c r="Q372" s="60">
        <v>5</v>
      </c>
      <c r="R372" s="60">
        <v>2.2999999999999998</v>
      </c>
      <c r="S372" s="60">
        <v>1.45</v>
      </c>
      <c r="T372" s="60">
        <v>3.1</v>
      </c>
      <c r="U372" s="60">
        <v>248.7</v>
      </c>
      <c r="V372" s="60">
        <v>4.8</v>
      </c>
      <c r="W372" s="60">
        <v>3.7</v>
      </c>
      <c r="X372" s="60">
        <v>1.6</v>
      </c>
      <c r="Y372" s="60">
        <v>2.2999999999999998</v>
      </c>
      <c r="Z372" s="60">
        <v>1.9750000000000001</v>
      </c>
      <c r="AA372" s="60">
        <v>1.95</v>
      </c>
      <c r="AB372" s="60">
        <v>29</v>
      </c>
      <c r="AC372" s="60" t="s">
        <v>15719</v>
      </c>
    </row>
    <row r="373" spans="1:29" ht="51" thickBot="1">
      <c r="A373" s="63" t="s">
        <v>16417</v>
      </c>
      <c r="B373" s="60">
        <v>282.7</v>
      </c>
      <c r="C373" s="60">
        <v>225.9</v>
      </c>
      <c r="D373" s="60">
        <v>182.67500000000001</v>
      </c>
      <c r="E373" s="60">
        <v>445.2</v>
      </c>
      <c r="F373" s="60">
        <v>19</v>
      </c>
      <c r="G373" s="60">
        <v>763.9</v>
      </c>
      <c r="H373" s="60">
        <v>84.7</v>
      </c>
      <c r="I373" s="60">
        <v>2097.9</v>
      </c>
      <c r="J373" s="60">
        <v>387.8</v>
      </c>
      <c r="K373" s="60">
        <v>626.72500000000002</v>
      </c>
      <c r="L373" s="60">
        <v>34.9</v>
      </c>
      <c r="M373" s="60">
        <v>83.7</v>
      </c>
      <c r="N373" s="60">
        <v>21.3</v>
      </c>
      <c r="O373" s="60">
        <v>179.3</v>
      </c>
      <c r="P373" s="60">
        <v>34.200000000000003</v>
      </c>
      <c r="Q373" s="60">
        <v>46.7</v>
      </c>
      <c r="R373" s="60">
        <v>207.5</v>
      </c>
      <c r="S373" s="60">
        <v>172.77500000000001</v>
      </c>
      <c r="T373" s="60">
        <v>99.1</v>
      </c>
      <c r="U373" s="60">
        <v>64.5</v>
      </c>
      <c r="V373" s="60">
        <v>1901.2</v>
      </c>
      <c r="W373" s="60">
        <v>283.89999999999998</v>
      </c>
      <c r="X373" s="60">
        <v>19.8</v>
      </c>
      <c r="Y373" s="60">
        <v>592.25</v>
      </c>
      <c r="Z373" s="60">
        <v>1061.05</v>
      </c>
      <c r="AA373" s="60">
        <v>233.125</v>
      </c>
      <c r="AB373" s="60">
        <v>126.7</v>
      </c>
      <c r="AC373" s="60" t="s">
        <v>15720</v>
      </c>
    </row>
    <row r="374" spans="1:29" ht="61" thickBot="1">
      <c r="A374" s="63" t="s">
        <v>16418</v>
      </c>
      <c r="B374" s="60">
        <v>11.4</v>
      </c>
      <c r="C374" s="60">
        <v>192.1</v>
      </c>
      <c r="D374" s="60">
        <v>16.350000000000001</v>
      </c>
      <c r="E374" s="60">
        <v>31.7</v>
      </c>
      <c r="F374" s="60">
        <v>9.3000000000000007</v>
      </c>
      <c r="G374" s="60">
        <v>565.70000000000005</v>
      </c>
      <c r="H374" s="60">
        <v>73.5</v>
      </c>
      <c r="I374" s="60">
        <v>10.8</v>
      </c>
      <c r="J374" s="60">
        <v>291.89999999999998</v>
      </c>
      <c r="K374" s="60">
        <v>244.57499999999999</v>
      </c>
      <c r="L374" s="60">
        <v>30.1</v>
      </c>
      <c r="M374" s="60">
        <v>5.7</v>
      </c>
      <c r="N374" s="60">
        <v>17.899999999999999</v>
      </c>
      <c r="O374" s="60">
        <v>63.1</v>
      </c>
      <c r="P374" s="60">
        <v>48</v>
      </c>
      <c r="Q374" s="60">
        <v>62.4</v>
      </c>
      <c r="R374" s="60">
        <v>809.6</v>
      </c>
      <c r="S374" s="60">
        <v>26.875</v>
      </c>
      <c r="T374" s="60">
        <v>6.9</v>
      </c>
      <c r="U374" s="60">
        <v>47.3</v>
      </c>
      <c r="V374" s="60">
        <v>8.8000000000000007</v>
      </c>
      <c r="W374" s="60">
        <v>244.7</v>
      </c>
      <c r="X374" s="60">
        <v>35</v>
      </c>
      <c r="Y374" s="60">
        <v>41.55</v>
      </c>
      <c r="Z374" s="60">
        <v>1156.4749999999999</v>
      </c>
      <c r="AA374" s="60">
        <v>4.7</v>
      </c>
      <c r="AB374" s="60">
        <v>198.1</v>
      </c>
      <c r="AC374" s="60" t="s">
        <v>15721</v>
      </c>
    </row>
    <row r="375" spans="1:29" ht="141" thickBot="1">
      <c r="A375" s="63" t="s">
        <v>15142</v>
      </c>
      <c r="B375" s="60">
        <v>63.5</v>
      </c>
      <c r="C375" s="60">
        <v>92.7</v>
      </c>
      <c r="D375" s="60">
        <v>109.3</v>
      </c>
      <c r="E375" s="60">
        <v>82.5</v>
      </c>
      <c r="F375" s="60">
        <v>235</v>
      </c>
      <c r="G375" s="60">
        <v>202.7</v>
      </c>
      <c r="H375" s="60">
        <v>170.7</v>
      </c>
      <c r="I375" s="60">
        <v>170.2</v>
      </c>
      <c r="J375" s="60">
        <v>217.9</v>
      </c>
      <c r="K375" s="60">
        <v>152.30000000000001</v>
      </c>
      <c r="L375" s="60">
        <v>164.8</v>
      </c>
      <c r="M375" s="60">
        <v>91</v>
      </c>
      <c r="N375" s="60">
        <v>54</v>
      </c>
      <c r="O375" s="60">
        <v>251.8</v>
      </c>
      <c r="P375" s="60">
        <v>210.8</v>
      </c>
      <c r="Q375" s="60">
        <v>238.2</v>
      </c>
      <c r="R375" s="60">
        <v>140.80000000000001</v>
      </c>
      <c r="S375" s="60">
        <v>111.25</v>
      </c>
      <c r="T375" s="60">
        <v>297.3</v>
      </c>
      <c r="U375" s="60">
        <v>117.4</v>
      </c>
      <c r="V375" s="60">
        <v>189.2</v>
      </c>
      <c r="W375" s="60">
        <v>180.1</v>
      </c>
      <c r="X375" s="60">
        <v>191.8</v>
      </c>
      <c r="Y375" s="60">
        <v>219.5</v>
      </c>
      <c r="Z375" s="60">
        <v>120.375</v>
      </c>
      <c r="AA375" s="60">
        <v>169.42500000000001</v>
      </c>
      <c r="AB375" s="60">
        <v>90.9</v>
      </c>
      <c r="AC375" s="60" t="s">
        <v>15722</v>
      </c>
    </row>
    <row r="376" spans="1:29" ht="91" thickBot="1">
      <c r="A376" s="63" t="s">
        <v>15101</v>
      </c>
      <c r="B376" s="60">
        <v>1.8</v>
      </c>
      <c r="C376" s="60">
        <v>2.2999999999999998</v>
      </c>
      <c r="D376" s="60">
        <v>2.9</v>
      </c>
      <c r="E376" s="60">
        <v>2.7</v>
      </c>
      <c r="F376" s="60">
        <v>6.1</v>
      </c>
      <c r="G376" s="60">
        <v>1</v>
      </c>
      <c r="H376" s="60">
        <v>1.3</v>
      </c>
      <c r="I376" s="60">
        <v>2.5</v>
      </c>
      <c r="J376" s="60">
        <v>0.5</v>
      </c>
      <c r="K376" s="60">
        <v>1.7</v>
      </c>
      <c r="L376" s="60">
        <v>4.2</v>
      </c>
      <c r="M376" s="60">
        <v>0.2</v>
      </c>
      <c r="N376" s="60">
        <v>1.2</v>
      </c>
      <c r="O376" s="60">
        <v>4.2</v>
      </c>
      <c r="P376" s="60">
        <v>0.7</v>
      </c>
      <c r="Q376" s="60">
        <v>0.5</v>
      </c>
      <c r="R376" s="60">
        <v>1.3</v>
      </c>
      <c r="S376" s="60">
        <v>1.2749999999999999</v>
      </c>
      <c r="T376" s="60">
        <v>4.4000000000000004</v>
      </c>
      <c r="U376" s="60">
        <v>2.5</v>
      </c>
      <c r="V376" s="60">
        <v>1.5</v>
      </c>
      <c r="W376" s="60">
        <v>2.5</v>
      </c>
      <c r="X376" s="60">
        <v>0.3</v>
      </c>
      <c r="Y376" s="60">
        <v>1.7250000000000001</v>
      </c>
      <c r="Z376" s="60">
        <v>1.2</v>
      </c>
      <c r="AA376" s="60">
        <v>0.7</v>
      </c>
      <c r="AB376" s="60">
        <v>1.7</v>
      </c>
      <c r="AC376" s="60" t="s">
        <v>15592</v>
      </c>
    </row>
    <row r="377" spans="1:29" ht="43" thickBot="1">
      <c r="A377" s="63" t="s">
        <v>16419</v>
      </c>
      <c r="B377" s="60">
        <v>0.7</v>
      </c>
      <c r="C377" s="60">
        <v>0.4</v>
      </c>
      <c r="D377" s="60">
        <v>2.625</v>
      </c>
      <c r="E377" s="60">
        <v>2.5</v>
      </c>
      <c r="F377" s="60">
        <v>3.7</v>
      </c>
      <c r="G377" s="60">
        <v>4</v>
      </c>
      <c r="H377" s="60">
        <v>2.7</v>
      </c>
      <c r="I377" s="60">
        <v>3.7</v>
      </c>
      <c r="J377" s="60">
        <v>0.7</v>
      </c>
      <c r="K377" s="60">
        <v>2.3250000000000002</v>
      </c>
      <c r="L377" s="60">
        <v>2.7</v>
      </c>
      <c r="M377" s="60">
        <v>0.9</v>
      </c>
      <c r="N377" s="60">
        <v>873.2</v>
      </c>
      <c r="O377" s="60">
        <v>2.1</v>
      </c>
      <c r="P377" s="60">
        <v>2.2000000000000002</v>
      </c>
      <c r="Q377" s="60">
        <v>1.8</v>
      </c>
      <c r="R377" s="60">
        <v>3.7</v>
      </c>
      <c r="S377" s="60">
        <v>1.05</v>
      </c>
      <c r="T377" s="60">
        <v>0.9</v>
      </c>
      <c r="U377" s="60">
        <v>3.5</v>
      </c>
      <c r="V377" s="60">
        <v>2.1</v>
      </c>
      <c r="W377" s="60">
        <v>0.9</v>
      </c>
      <c r="X377" s="60">
        <v>60.8</v>
      </c>
      <c r="Y377" s="60">
        <v>4.1749999999999998</v>
      </c>
      <c r="Z377" s="60">
        <v>2.7250000000000001</v>
      </c>
      <c r="AA377" s="60">
        <v>0.42499999999999999</v>
      </c>
      <c r="AB377" s="60">
        <v>72.8</v>
      </c>
      <c r="AC377" s="61" t="s">
        <v>15723</v>
      </c>
    </row>
    <row r="378" spans="1:29" ht="141" thickBot="1">
      <c r="A378" s="63" t="s">
        <v>15281</v>
      </c>
      <c r="B378" s="60">
        <v>68.400000000000006</v>
      </c>
      <c r="C378" s="60">
        <v>41.8</v>
      </c>
      <c r="D378" s="60">
        <v>129.80000000000001</v>
      </c>
      <c r="E378" s="60">
        <v>79</v>
      </c>
      <c r="F378" s="60">
        <v>22.8</v>
      </c>
      <c r="G378" s="60">
        <v>24.3</v>
      </c>
      <c r="H378" s="60">
        <v>25</v>
      </c>
      <c r="I378" s="60">
        <v>42.7</v>
      </c>
      <c r="J378" s="60">
        <v>57.7</v>
      </c>
      <c r="K378" s="60">
        <v>36.424999999999997</v>
      </c>
      <c r="L378" s="60">
        <v>49.8</v>
      </c>
      <c r="M378" s="60">
        <v>155.69999999999999</v>
      </c>
      <c r="N378" s="60">
        <v>33</v>
      </c>
      <c r="O378" s="60">
        <v>28</v>
      </c>
      <c r="P378" s="60">
        <v>49.5</v>
      </c>
      <c r="Q378" s="60">
        <v>47.4</v>
      </c>
      <c r="R378" s="60">
        <v>60.8</v>
      </c>
      <c r="S378" s="60">
        <v>141.9</v>
      </c>
      <c r="T378" s="60">
        <v>75.5</v>
      </c>
      <c r="U378" s="60">
        <v>67.8</v>
      </c>
      <c r="V378" s="60">
        <v>32.799999999999997</v>
      </c>
      <c r="W378" s="60">
        <v>75.5</v>
      </c>
      <c r="X378" s="60">
        <v>46.5</v>
      </c>
      <c r="Y378" s="60">
        <v>63.6</v>
      </c>
      <c r="Z378" s="60">
        <v>70.099999999999994</v>
      </c>
      <c r="AA378" s="60">
        <v>314.52499999999998</v>
      </c>
      <c r="AB378" s="60">
        <v>58.7</v>
      </c>
      <c r="AC378" s="60" t="s">
        <v>15682</v>
      </c>
    </row>
    <row r="379" spans="1:29" ht="43" thickBot="1">
      <c r="A379" s="63" t="s">
        <v>15054</v>
      </c>
      <c r="B379" s="60">
        <v>3.2</v>
      </c>
      <c r="C379" s="60">
        <v>3.2</v>
      </c>
      <c r="D379" s="60">
        <v>1.0249999999999999</v>
      </c>
      <c r="E379" s="60">
        <v>7.1</v>
      </c>
      <c r="F379" s="60">
        <v>8.6999999999999993</v>
      </c>
      <c r="G379" s="60">
        <v>4.4000000000000004</v>
      </c>
      <c r="H379" s="60">
        <v>12</v>
      </c>
      <c r="I379" s="60">
        <v>6.3</v>
      </c>
      <c r="J379" s="60">
        <v>14</v>
      </c>
      <c r="K379" s="60">
        <v>2090.4250000000002</v>
      </c>
      <c r="L379" s="60">
        <v>71.7</v>
      </c>
      <c r="M379" s="60">
        <v>2.5</v>
      </c>
      <c r="N379" s="60">
        <v>3.2</v>
      </c>
      <c r="O379" s="60">
        <v>4.5</v>
      </c>
      <c r="P379" s="60">
        <v>9</v>
      </c>
      <c r="Q379" s="60">
        <v>8</v>
      </c>
      <c r="R379" s="60">
        <v>125.4</v>
      </c>
      <c r="S379" s="60">
        <v>13.1</v>
      </c>
      <c r="T379" s="60">
        <v>41.2</v>
      </c>
      <c r="U379" s="60">
        <v>43.6</v>
      </c>
      <c r="V379" s="60">
        <v>70.099999999999994</v>
      </c>
      <c r="W379" s="60">
        <v>2.4</v>
      </c>
      <c r="X379" s="60">
        <v>24.7</v>
      </c>
      <c r="Y379" s="60">
        <v>17.175000000000001</v>
      </c>
      <c r="Z379" s="60">
        <v>85.25</v>
      </c>
      <c r="AA379" s="60">
        <v>2.75</v>
      </c>
      <c r="AB379" s="60">
        <v>5.3</v>
      </c>
      <c r="AC379" s="61" t="s">
        <v>15458</v>
      </c>
    </row>
    <row r="380" spans="1:29" ht="111" thickBot="1">
      <c r="A380" s="63" t="s">
        <v>14856</v>
      </c>
      <c r="B380" s="60">
        <v>92.7</v>
      </c>
      <c r="C380" s="60">
        <v>85.8</v>
      </c>
      <c r="D380" s="60">
        <v>61.75</v>
      </c>
      <c r="E380" s="60">
        <v>118.2</v>
      </c>
      <c r="F380" s="60">
        <v>245.3</v>
      </c>
      <c r="G380" s="60">
        <v>75.5</v>
      </c>
      <c r="H380" s="60">
        <v>94</v>
      </c>
      <c r="I380" s="60">
        <v>92.2</v>
      </c>
      <c r="J380" s="60">
        <v>89.5</v>
      </c>
      <c r="K380" s="60">
        <v>107.625</v>
      </c>
      <c r="L380" s="60">
        <v>104.1</v>
      </c>
      <c r="M380" s="60">
        <v>195.5</v>
      </c>
      <c r="N380" s="60">
        <v>64.400000000000006</v>
      </c>
      <c r="O380" s="60">
        <v>715.6</v>
      </c>
      <c r="P380" s="60">
        <v>222.8</v>
      </c>
      <c r="Q380" s="60">
        <v>226.5</v>
      </c>
      <c r="R380" s="60">
        <v>73</v>
      </c>
      <c r="S380" s="60">
        <v>426.15</v>
      </c>
      <c r="T380" s="60">
        <v>503.7</v>
      </c>
      <c r="U380" s="60">
        <v>98.6</v>
      </c>
      <c r="V380" s="60">
        <v>105</v>
      </c>
      <c r="W380" s="60">
        <v>118.8</v>
      </c>
      <c r="X380" s="60">
        <v>219.3</v>
      </c>
      <c r="Y380" s="60">
        <v>346.25</v>
      </c>
      <c r="Z380" s="60">
        <v>126.7</v>
      </c>
      <c r="AA380" s="60">
        <v>254.65</v>
      </c>
      <c r="AB380" s="60">
        <v>110.8</v>
      </c>
      <c r="AC380" s="60" t="s">
        <v>15724</v>
      </c>
    </row>
    <row r="381" spans="1:29" ht="61" thickBot="1">
      <c r="A381" s="63" t="s">
        <v>15012</v>
      </c>
      <c r="B381" s="60">
        <v>0.6</v>
      </c>
      <c r="C381" s="60">
        <v>0.8</v>
      </c>
      <c r="D381" s="60">
        <v>0.42499999999999999</v>
      </c>
      <c r="E381" s="60">
        <v>0.8</v>
      </c>
      <c r="F381" s="60">
        <v>6.1</v>
      </c>
      <c r="G381" s="60">
        <v>1.1000000000000001</v>
      </c>
      <c r="H381" s="60">
        <v>1.3</v>
      </c>
      <c r="I381" s="60">
        <v>2.2000000000000002</v>
      </c>
      <c r="J381" s="60">
        <v>0.7</v>
      </c>
      <c r="K381" s="60">
        <v>0.92500000000000004</v>
      </c>
      <c r="L381" s="60">
        <v>2.9</v>
      </c>
      <c r="M381" s="60">
        <v>1.3</v>
      </c>
      <c r="N381" s="60">
        <v>14.8</v>
      </c>
      <c r="O381" s="60">
        <v>5418.3</v>
      </c>
      <c r="P381" s="60">
        <v>1.8</v>
      </c>
      <c r="Q381" s="60">
        <v>1</v>
      </c>
      <c r="R381" s="60">
        <v>14.1</v>
      </c>
      <c r="S381" s="60">
        <v>0.45</v>
      </c>
      <c r="T381" s="60">
        <v>1.9</v>
      </c>
      <c r="U381" s="60">
        <v>2</v>
      </c>
      <c r="V381" s="60">
        <v>1.3</v>
      </c>
      <c r="W381" s="60">
        <v>2.9</v>
      </c>
      <c r="X381" s="60">
        <v>1.5</v>
      </c>
      <c r="Y381" s="60">
        <v>1.9750000000000001</v>
      </c>
      <c r="Z381" s="60">
        <v>0.17499999999999999</v>
      </c>
      <c r="AA381" s="60">
        <v>0.875</v>
      </c>
      <c r="AB381" s="60">
        <v>167.5</v>
      </c>
      <c r="AC381" s="60" t="s">
        <v>15725</v>
      </c>
    </row>
    <row r="382" spans="1:29" ht="51" thickBot="1">
      <c r="A382" s="63" t="s">
        <v>15069</v>
      </c>
      <c r="B382" s="60">
        <v>766</v>
      </c>
      <c r="C382" s="60">
        <v>182.4</v>
      </c>
      <c r="D382" s="60">
        <v>53.375</v>
      </c>
      <c r="E382" s="60">
        <v>793.7</v>
      </c>
      <c r="F382" s="60">
        <v>8.8000000000000007</v>
      </c>
      <c r="G382" s="60">
        <v>6.9</v>
      </c>
      <c r="H382" s="60">
        <v>0.8</v>
      </c>
      <c r="I382" s="60">
        <v>2.4</v>
      </c>
      <c r="J382" s="60">
        <v>4.4000000000000004</v>
      </c>
      <c r="K382" s="60">
        <v>8.8000000000000007</v>
      </c>
      <c r="L382" s="60">
        <v>14.5</v>
      </c>
      <c r="M382" s="60">
        <v>0.9</v>
      </c>
      <c r="N382" s="60">
        <v>1.5</v>
      </c>
      <c r="O382" s="60">
        <v>1.3</v>
      </c>
      <c r="P382" s="60">
        <v>5.5</v>
      </c>
      <c r="Q382" s="60">
        <v>5</v>
      </c>
      <c r="R382" s="60">
        <v>26</v>
      </c>
      <c r="S382" s="60">
        <v>112.1</v>
      </c>
      <c r="T382" s="60">
        <v>7.4</v>
      </c>
      <c r="U382" s="60">
        <v>4.7</v>
      </c>
      <c r="V382" s="60">
        <v>3.6</v>
      </c>
      <c r="W382" s="60">
        <v>9.6999999999999993</v>
      </c>
      <c r="X382" s="60">
        <v>4.5999999999999996</v>
      </c>
      <c r="Y382" s="60">
        <v>51.975000000000001</v>
      </c>
      <c r="Z382" s="60">
        <v>24.7</v>
      </c>
      <c r="AA382" s="60">
        <v>0.67500000000000004</v>
      </c>
      <c r="AB382" s="60">
        <v>20.3</v>
      </c>
      <c r="AC382" s="60" t="s">
        <v>15726</v>
      </c>
    </row>
    <row r="383" spans="1:29" ht="61" thickBot="1">
      <c r="A383" s="63" t="s">
        <v>16420</v>
      </c>
      <c r="B383" s="60">
        <v>74</v>
      </c>
      <c r="C383" s="60">
        <v>2108.8000000000002</v>
      </c>
      <c r="D383" s="60">
        <v>1515.85</v>
      </c>
      <c r="E383" s="60">
        <v>70.099999999999994</v>
      </c>
      <c r="F383" s="60">
        <v>27.3</v>
      </c>
      <c r="G383" s="60">
        <v>76.900000000000006</v>
      </c>
      <c r="H383" s="60">
        <v>15.5</v>
      </c>
      <c r="I383" s="60">
        <v>27.6</v>
      </c>
      <c r="J383" s="60">
        <v>253.4</v>
      </c>
      <c r="K383" s="60">
        <v>4491.8999999999996</v>
      </c>
      <c r="L383" s="60">
        <v>4695.8</v>
      </c>
      <c r="M383" s="60">
        <v>3.8</v>
      </c>
      <c r="N383" s="60">
        <v>7.7</v>
      </c>
      <c r="O383" s="60">
        <v>16.2</v>
      </c>
      <c r="P383" s="60">
        <v>1253.2</v>
      </c>
      <c r="Q383" s="60">
        <v>1557.6</v>
      </c>
      <c r="R383" s="60">
        <v>2886.9</v>
      </c>
      <c r="S383" s="60">
        <v>4.3499999999999996</v>
      </c>
      <c r="T383" s="60">
        <v>157.4</v>
      </c>
      <c r="U383" s="60">
        <v>26.3</v>
      </c>
      <c r="V383" s="60">
        <v>27.4</v>
      </c>
      <c r="W383" s="60">
        <v>194.5</v>
      </c>
      <c r="X383" s="60">
        <v>5167.6000000000004</v>
      </c>
      <c r="Y383" s="60">
        <v>123.15</v>
      </c>
      <c r="Z383" s="60">
        <v>69.25</v>
      </c>
      <c r="AA383" s="60">
        <v>69.375</v>
      </c>
      <c r="AB383" s="60">
        <v>675.6</v>
      </c>
      <c r="AC383" s="60" t="s">
        <v>15727</v>
      </c>
    </row>
    <row r="384" spans="1:29" ht="71" thickBot="1">
      <c r="A384" s="63" t="s">
        <v>16421</v>
      </c>
      <c r="B384" s="60">
        <v>3.5</v>
      </c>
      <c r="C384" s="60">
        <v>3.4</v>
      </c>
      <c r="D384" s="60">
        <v>3.2749999999999999</v>
      </c>
      <c r="E384" s="60">
        <v>2.2000000000000002</v>
      </c>
      <c r="F384" s="60">
        <v>6.7</v>
      </c>
      <c r="G384" s="60">
        <v>1.5</v>
      </c>
      <c r="H384" s="60">
        <v>3.4</v>
      </c>
      <c r="I384" s="60">
        <v>4.3</v>
      </c>
      <c r="J384" s="60">
        <v>3.8</v>
      </c>
      <c r="K384" s="60">
        <v>3.9</v>
      </c>
      <c r="L384" s="60">
        <v>2.8</v>
      </c>
      <c r="M384" s="60">
        <v>2.9</v>
      </c>
      <c r="N384" s="60">
        <v>839.9</v>
      </c>
      <c r="O384" s="60">
        <v>4.0999999999999996</v>
      </c>
      <c r="P384" s="60">
        <v>2.9</v>
      </c>
      <c r="Q384" s="60">
        <v>2.9</v>
      </c>
      <c r="R384" s="60">
        <v>3.8</v>
      </c>
      <c r="S384" s="60">
        <v>3.25</v>
      </c>
      <c r="T384" s="60">
        <v>7.6</v>
      </c>
      <c r="U384" s="60">
        <v>4.5999999999999996</v>
      </c>
      <c r="V384" s="60">
        <v>5</v>
      </c>
      <c r="W384" s="60">
        <v>1.8</v>
      </c>
      <c r="X384" s="60">
        <v>97.2</v>
      </c>
      <c r="Y384" s="60">
        <v>7.65</v>
      </c>
      <c r="Z384" s="60">
        <v>4.5750000000000002</v>
      </c>
      <c r="AA384" s="60">
        <v>1.1499999999999999</v>
      </c>
      <c r="AB384" s="60">
        <v>68.400000000000006</v>
      </c>
      <c r="AC384" s="60" t="s">
        <v>15728</v>
      </c>
    </row>
    <row r="385" spans="1:29" ht="43" thickBot="1">
      <c r="A385" s="63" t="s">
        <v>16422</v>
      </c>
      <c r="B385" s="60">
        <v>8.8000000000000007</v>
      </c>
      <c r="C385" s="60">
        <v>4</v>
      </c>
      <c r="D385" s="60">
        <v>3.5249999999999999</v>
      </c>
      <c r="E385" s="60">
        <v>6</v>
      </c>
      <c r="F385" s="60">
        <v>8</v>
      </c>
      <c r="G385" s="60">
        <v>7</v>
      </c>
      <c r="H385" s="60">
        <v>8.8000000000000007</v>
      </c>
      <c r="I385" s="60">
        <v>8.8000000000000007</v>
      </c>
      <c r="J385" s="60">
        <v>8.4</v>
      </c>
      <c r="K385" s="60">
        <v>3.3</v>
      </c>
      <c r="L385" s="60">
        <v>7.5</v>
      </c>
      <c r="M385" s="60">
        <v>5.3</v>
      </c>
      <c r="N385" s="60">
        <v>561.9</v>
      </c>
      <c r="O385" s="60">
        <v>7.9</v>
      </c>
      <c r="P385" s="60">
        <v>7.8</v>
      </c>
      <c r="Q385" s="60">
        <v>6.7</v>
      </c>
      <c r="R385" s="60">
        <v>4.4000000000000004</v>
      </c>
      <c r="S385" s="60">
        <v>3.5249999999999999</v>
      </c>
      <c r="T385" s="60">
        <v>2.2999999999999998</v>
      </c>
      <c r="U385" s="60">
        <v>6.2</v>
      </c>
      <c r="V385" s="60">
        <v>7.8</v>
      </c>
      <c r="W385" s="60">
        <v>6.6</v>
      </c>
      <c r="X385" s="60">
        <v>65</v>
      </c>
      <c r="Y385" s="60">
        <v>5.75</v>
      </c>
      <c r="Z385" s="60">
        <v>7.1</v>
      </c>
      <c r="AA385" s="60">
        <v>4.8</v>
      </c>
      <c r="AB385" s="60">
        <v>62.4</v>
      </c>
      <c r="AC385" s="61" t="s">
        <v>15729</v>
      </c>
    </row>
    <row r="386" spans="1:29" ht="131" thickBot="1">
      <c r="A386" s="63" t="s">
        <v>16364</v>
      </c>
      <c r="B386" s="60">
        <v>9</v>
      </c>
      <c r="C386" s="60">
        <v>3.7</v>
      </c>
      <c r="D386" s="60">
        <v>1.35</v>
      </c>
      <c r="E386" s="60">
        <v>4.9000000000000004</v>
      </c>
      <c r="F386" s="60">
        <v>6.9</v>
      </c>
      <c r="G386" s="60">
        <v>3.3</v>
      </c>
      <c r="H386" s="60">
        <v>6.4</v>
      </c>
      <c r="I386" s="60">
        <v>2.9</v>
      </c>
      <c r="J386" s="60">
        <v>4.5</v>
      </c>
      <c r="K386" s="60">
        <v>4.125</v>
      </c>
      <c r="L386" s="60">
        <v>5</v>
      </c>
      <c r="M386" s="60">
        <v>3.9</v>
      </c>
      <c r="N386" s="60">
        <v>3</v>
      </c>
      <c r="O386" s="60">
        <v>10.4</v>
      </c>
      <c r="P386" s="60">
        <v>3.6</v>
      </c>
      <c r="Q386" s="60">
        <v>3.5</v>
      </c>
      <c r="R386" s="60">
        <v>3.2</v>
      </c>
      <c r="S386" s="60">
        <v>5.9749999999999996</v>
      </c>
      <c r="T386" s="60">
        <v>3.2</v>
      </c>
      <c r="U386" s="60">
        <v>5.6</v>
      </c>
      <c r="V386" s="60">
        <v>3.8</v>
      </c>
      <c r="W386" s="60">
        <v>2.4</v>
      </c>
      <c r="X386" s="60">
        <v>9</v>
      </c>
      <c r="Y386" s="60">
        <v>4.4749999999999996</v>
      </c>
      <c r="Z386" s="60">
        <v>3.4750000000000001</v>
      </c>
      <c r="AA386" s="60">
        <v>4.625</v>
      </c>
      <c r="AB386" s="60">
        <v>3.9</v>
      </c>
      <c r="AC386" s="60" t="s">
        <v>15559</v>
      </c>
    </row>
    <row r="387" spans="1:29" ht="15" thickBot="1">
      <c r="A387" s="63" t="e">
        <v>#VALUE!</v>
      </c>
      <c r="B387" s="60">
        <v>2</v>
      </c>
      <c r="C387" s="60">
        <v>0.8</v>
      </c>
      <c r="D387" s="60">
        <v>2.4</v>
      </c>
      <c r="E387" s="60">
        <v>1.5</v>
      </c>
      <c r="F387" s="60">
        <v>1.5</v>
      </c>
      <c r="G387" s="60">
        <v>3.5</v>
      </c>
      <c r="H387" s="60">
        <v>0.6</v>
      </c>
      <c r="I387" s="60">
        <v>1.4</v>
      </c>
      <c r="J387" s="60">
        <v>0.5</v>
      </c>
      <c r="K387" s="60">
        <v>0.35</v>
      </c>
      <c r="L387" s="60">
        <v>0.8</v>
      </c>
      <c r="M387" s="60">
        <v>0.3</v>
      </c>
      <c r="N387" s="60">
        <v>1.2</v>
      </c>
      <c r="O387" s="60">
        <v>0.7</v>
      </c>
      <c r="P387" s="60">
        <v>0.4</v>
      </c>
      <c r="Q387" s="60">
        <v>1.1000000000000001</v>
      </c>
      <c r="R387" s="60">
        <v>1.4</v>
      </c>
      <c r="S387" s="60">
        <v>0.77500000000000002</v>
      </c>
      <c r="T387" s="60">
        <v>0.8</v>
      </c>
      <c r="U387" s="60">
        <v>0.7</v>
      </c>
      <c r="V387" s="60">
        <v>3.2</v>
      </c>
      <c r="W387" s="60">
        <v>0.3</v>
      </c>
      <c r="X387" s="60">
        <v>1.9</v>
      </c>
      <c r="Y387" s="60">
        <v>0.375</v>
      </c>
      <c r="Z387" s="60">
        <v>0.52500000000000002</v>
      </c>
      <c r="AA387" s="60">
        <v>0.77500000000000002</v>
      </c>
      <c r="AB387" s="60">
        <v>1.1000000000000001</v>
      </c>
      <c r="AC387" s="60" t="s">
        <v>15446</v>
      </c>
    </row>
    <row r="388" spans="1:29" ht="141" thickBot="1">
      <c r="A388" s="63" t="s">
        <v>14719</v>
      </c>
      <c r="B388" s="60">
        <v>4.7</v>
      </c>
      <c r="C388" s="60">
        <v>13.1</v>
      </c>
      <c r="D388" s="60">
        <v>10.8</v>
      </c>
      <c r="E388" s="60">
        <v>7.8</v>
      </c>
      <c r="F388" s="60">
        <v>12.5</v>
      </c>
      <c r="G388" s="60">
        <v>25.4</v>
      </c>
      <c r="H388" s="60">
        <v>14.1</v>
      </c>
      <c r="I388" s="60">
        <v>8.5</v>
      </c>
      <c r="J388" s="60">
        <v>28.2</v>
      </c>
      <c r="K388" s="60">
        <v>1.4750000000000001</v>
      </c>
      <c r="L388" s="60">
        <v>5.8</v>
      </c>
      <c r="M388" s="60">
        <v>3.3</v>
      </c>
      <c r="N388" s="60">
        <v>19.600000000000001</v>
      </c>
      <c r="O388" s="60">
        <v>11.4</v>
      </c>
      <c r="P388" s="60">
        <v>7.8</v>
      </c>
      <c r="Q388" s="60">
        <v>8.8000000000000007</v>
      </c>
      <c r="R388" s="60">
        <v>16.100000000000001</v>
      </c>
      <c r="S388" s="60">
        <v>6.5250000000000004</v>
      </c>
      <c r="T388" s="60">
        <v>15.2</v>
      </c>
      <c r="U388" s="60">
        <v>8.6</v>
      </c>
      <c r="V388" s="60">
        <v>11</v>
      </c>
      <c r="W388" s="60">
        <v>18</v>
      </c>
      <c r="X388" s="60">
        <v>11.8</v>
      </c>
      <c r="Y388" s="60">
        <v>1.625</v>
      </c>
      <c r="Z388" s="60">
        <v>8.375</v>
      </c>
      <c r="AA388" s="60">
        <v>6.7</v>
      </c>
      <c r="AB388" s="60">
        <v>12</v>
      </c>
      <c r="AC388" s="60" t="s">
        <v>15730</v>
      </c>
    </row>
    <row r="389" spans="1:29" ht="121" thickBot="1">
      <c r="A389" s="63" t="s">
        <v>15064</v>
      </c>
      <c r="B389" s="60">
        <v>96.8</v>
      </c>
      <c r="C389" s="60">
        <v>1282.2</v>
      </c>
      <c r="D389" s="60">
        <v>556.95000000000005</v>
      </c>
      <c r="E389" s="60">
        <v>112.4</v>
      </c>
      <c r="F389" s="60">
        <v>17.600000000000001</v>
      </c>
      <c r="G389" s="60">
        <v>417.3</v>
      </c>
      <c r="H389" s="60">
        <v>58.3</v>
      </c>
      <c r="I389" s="60">
        <v>35.5</v>
      </c>
      <c r="J389" s="60">
        <v>309.10000000000002</v>
      </c>
      <c r="K389" s="60">
        <v>1453.25</v>
      </c>
      <c r="L389" s="60">
        <v>2618.3000000000002</v>
      </c>
      <c r="M389" s="60">
        <v>431</v>
      </c>
      <c r="N389" s="60">
        <v>920.1</v>
      </c>
      <c r="O389" s="60">
        <v>77.5</v>
      </c>
      <c r="P389" s="60">
        <v>1522.1</v>
      </c>
      <c r="Q389" s="60">
        <v>2104</v>
      </c>
      <c r="R389" s="60">
        <v>1529.6</v>
      </c>
      <c r="S389" s="60">
        <v>40.274999999999999</v>
      </c>
      <c r="T389" s="60">
        <v>35.4</v>
      </c>
      <c r="U389" s="60">
        <v>31.3</v>
      </c>
      <c r="V389" s="60">
        <v>67.7</v>
      </c>
      <c r="W389" s="60">
        <v>419.6</v>
      </c>
      <c r="X389" s="60">
        <v>586.9</v>
      </c>
      <c r="Y389" s="60">
        <v>52.774999999999999</v>
      </c>
      <c r="Z389" s="60">
        <v>332.875</v>
      </c>
      <c r="AA389" s="60">
        <v>39.85</v>
      </c>
      <c r="AB389" s="60">
        <v>509.5</v>
      </c>
      <c r="AC389" s="60" t="s">
        <v>15731</v>
      </c>
    </row>
    <row r="390" spans="1:29" ht="43" thickBot="1">
      <c r="A390" s="63" t="s">
        <v>16423</v>
      </c>
      <c r="B390" s="60">
        <v>9.6</v>
      </c>
      <c r="C390" s="60">
        <v>5</v>
      </c>
      <c r="D390" s="60">
        <v>3.8250000000000002</v>
      </c>
      <c r="E390" s="60">
        <v>9.3000000000000007</v>
      </c>
      <c r="F390" s="60">
        <v>22.2</v>
      </c>
      <c r="G390" s="60">
        <v>4.0999999999999996</v>
      </c>
      <c r="H390" s="60">
        <v>5.0999999999999996</v>
      </c>
      <c r="I390" s="60">
        <v>4</v>
      </c>
      <c r="J390" s="60">
        <v>13.1</v>
      </c>
      <c r="K390" s="60">
        <v>1.425</v>
      </c>
      <c r="L390" s="60">
        <v>6.9</v>
      </c>
      <c r="M390" s="60">
        <v>1.5</v>
      </c>
      <c r="N390" s="60">
        <v>1</v>
      </c>
      <c r="O390" s="60">
        <v>5.9</v>
      </c>
      <c r="P390" s="60">
        <v>11.4</v>
      </c>
      <c r="Q390" s="60">
        <v>12.8</v>
      </c>
      <c r="R390" s="60">
        <v>11.5</v>
      </c>
      <c r="S390" s="60">
        <v>7.9749999999999996</v>
      </c>
      <c r="T390" s="60">
        <v>29</v>
      </c>
      <c r="U390" s="60">
        <v>8.6</v>
      </c>
      <c r="V390" s="60">
        <v>5.4</v>
      </c>
      <c r="W390" s="60">
        <v>10.199999999999999</v>
      </c>
      <c r="X390" s="60">
        <v>2.8</v>
      </c>
      <c r="Y390" s="60">
        <v>103.175</v>
      </c>
      <c r="Z390" s="60">
        <v>377.125</v>
      </c>
      <c r="AA390" s="60">
        <v>2.7</v>
      </c>
      <c r="AB390" s="60">
        <v>3.5</v>
      </c>
      <c r="AC390" s="61" t="s">
        <v>15732</v>
      </c>
    </row>
    <row r="391" spans="1:29" ht="101" thickBot="1">
      <c r="A391" s="63" t="s">
        <v>14659</v>
      </c>
      <c r="B391" s="60">
        <v>3.2</v>
      </c>
      <c r="C391" s="60">
        <v>10.6</v>
      </c>
      <c r="D391" s="60">
        <v>2.35</v>
      </c>
      <c r="E391" s="60">
        <v>3.8</v>
      </c>
      <c r="F391" s="60">
        <v>15.3</v>
      </c>
      <c r="G391" s="60">
        <v>8.5</v>
      </c>
      <c r="H391" s="60">
        <v>26</v>
      </c>
      <c r="I391" s="60">
        <v>19.2</v>
      </c>
      <c r="J391" s="60">
        <v>15.7</v>
      </c>
      <c r="K391" s="60">
        <v>2.5249999999999999</v>
      </c>
      <c r="L391" s="60">
        <v>19.8</v>
      </c>
      <c r="M391" s="60">
        <v>2.6</v>
      </c>
      <c r="N391" s="60">
        <v>14.4</v>
      </c>
      <c r="O391" s="60">
        <v>13.8</v>
      </c>
      <c r="P391" s="60">
        <v>49.4</v>
      </c>
      <c r="Q391" s="60">
        <v>53.8</v>
      </c>
      <c r="R391" s="60">
        <v>6.7</v>
      </c>
      <c r="S391" s="60">
        <v>9.4</v>
      </c>
      <c r="T391" s="60">
        <v>15.2</v>
      </c>
      <c r="U391" s="60">
        <v>32.9</v>
      </c>
      <c r="V391" s="60">
        <v>15.7</v>
      </c>
      <c r="W391" s="60">
        <v>14.4</v>
      </c>
      <c r="X391" s="60">
        <v>16.100000000000001</v>
      </c>
      <c r="Y391" s="60">
        <v>5.0250000000000004</v>
      </c>
      <c r="Z391" s="60">
        <v>17.649999999999999</v>
      </c>
      <c r="AA391" s="60">
        <v>13.725</v>
      </c>
      <c r="AB391" s="60">
        <v>6.2</v>
      </c>
      <c r="AC391" s="60" t="s">
        <v>15733</v>
      </c>
    </row>
    <row r="392" spans="1:29" ht="57" thickBot="1">
      <c r="A392" s="63" t="s">
        <v>16424</v>
      </c>
      <c r="B392" s="60">
        <v>2.4</v>
      </c>
      <c r="C392" s="60">
        <v>72.099999999999994</v>
      </c>
      <c r="D392" s="60">
        <v>23.2</v>
      </c>
      <c r="E392" s="60">
        <v>4.7</v>
      </c>
      <c r="F392" s="60">
        <v>37.200000000000003</v>
      </c>
      <c r="G392" s="60">
        <v>14.6</v>
      </c>
      <c r="H392" s="60">
        <v>718.9</v>
      </c>
      <c r="I392" s="60">
        <v>248.6</v>
      </c>
      <c r="J392" s="60">
        <v>117.6</v>
      </c>
      <c r="K392" s="60">
        <v>77.900000000000006</v>
      </c>
      <c r="L392" s="60">
        <v>195.1</v>
      </c>
      <c r="M392" s="60">
        <v>104.7</v>
      </c>
      <c r="N392" s="60">
        <v>64.3</v>
      </c>
      <c r="O392" s="60">
        <v>3.5</v>
      </c>
      <c r="P392" s="60">
        <v>91</v>
      </c>
      <c r="Q392" s="60">
        <v>75.599999999999994</v>
      </c>
      <c r="R392" s="60">
        <v>98.6</v>
      </c>
      <c r="S392" s="60">
        <v>8.35</v>
      </c>
      <c r="T392" s="60">
        <v>65.5</v>
      </c>
      <c r="U392" s="60">
        <v>630.79999999999995</v>
      </c>
      <c r="V392" s="60">
        <v>213.6</v>
      </c>
      <c r="W392" s="60">
        <v>385</v>
      </c>
      <c r="X392" s="60">
        <v>139.69999999999999</v>
      </c>
      <c r="Y392" s="60">
        <v>51.774999999999999</v>
      </c>
      <c r="Z392" s="60">
        <v>94.15</v>
      </c>
      <c r="AA392" s="60">
        <v>0.6</v>
      </c>
      <c r="AB392" s="60">
        <v>97.2</v>
      </c>
      <c r="AC392" s="61" t="s">
        <v>15734</v>
      </c>
    </row>
    <row r="393" spans="1:29" ht="101" thickBot="1">
      <c r="A393" s="63" t="s">
        <v>14595</v>
      </c>
      <c r="B393" s="60">
        <v>1.7</v>
      </c>
      <c r="C393" s="60">
        <v>6.3</v>
      </c>
      <c r="D393" s="60">
        <v>7.4249999999999998</v>
      </c>
      <c r="E393" s="60">
        <v>7.9</v>
      </c>
      <c r="F393" s="60">
        <v>4.0999999999999996</v>
      </c>
      <c r="G393" s="60">
        <v>4.5999999999999996</v>
      </c>
      <c r="H393" s="60">
        <v>7.4</v>
      </c>
      <c r="I393" s="60">
        <v>5</v>
      </c>
      <c r="J393" s="60">
        <v>4.5999999999999996</v>
      </c>
      <c r="K393" s="60">
        <v>2.65</v>
      </c>
      <c r="L393" s="60">
        <v>1.9</v>
      </c>
      <c r="M393" s="60">
        <v>1.4</v>
      </c>
      <c r="N393" s="60">
        <v>4.2</v>
      </c>
      <c r="O393" s="60">
        <v>2.4</v>
      </c>
      <c r="P393" s="60">
        <v>1.2</v>
      </c>
      <c r="Q393" s="60">
        <v>8.4</v>
      </c>
      <c r="R393" s="60">
        <v>4.7</v>
      </c>
      <c r="S393" s="60">
        <v>1.9</v>
      </c>
      <c r="T393" s="60">
        <v>2.6</v>
      </c>
      <c r="U393" s="60">
        <v>18.3</v>
      </c>
      <c r="V393" s="60">
        <v>6.5</v>
      </c>
      <c r="W393" s="60">
        <v>4.2</v>
      </c>
      <c r="X393" s="60">
        <v>2.8</v>
      </c>
      <c r="Y393" s="60">
        <v>1.4750000000000001</v>
      </c>
      <c r="Z393" s="60">
        <v>9.1999999999999993</v>
      </c>
      <c r="AA393" s="60">
        <v>4.4249999999999998</v>
      </c>
      <c r="AB393" s="60">
        <v>6.3</v>
      </c>
      <c r="AC393" s="60" t="s">
        <v>15735</v>
      </c>
    </row>
    <row r="394" spans="1:29" ht="101" thickBot="1">
      <c r="A394" s="63" t="s">
        <v>14573</v>
      </c>
      <c r="B394" s="60">
        <v>3.2</v>
      </c>
      <c r="C394" s="60">
        <v>237.2</v>
      </c>
      <c r="D394" s="60">
        <v>99.224999999999994</v>
      </c>
      <c r="E394" s="60">
        <v>2.4</v>
      </c>
      <c r="F394" s="60">
        <v>5.0999999999999996</v>
      </c>
      <c r="G394" s="60">
        <v>915</v>
      </c>
      <c r="H394" s="60">
        <v>8.1</v>
      </c>
      <c r="I394" s="60">
        <v>4.5999999999999996</v>
      </c>
      <c r="J394" s="60">
        <v>82.9</v>
      </c>
      <c r="K394" s="60">
        <v>314.77499999999998</v>
      </c>
      <c r="L394" s="60">
        <v>661</v>
      </c>
      <c r="M394" s="60">
        <v>2.2000000000000002</v>
      </c>
      <c r="N394" s="60">
        <v>3.4</v>
      </c>
      <c r="O394" s="60">
        <v>1.9</v>
      </c>
      <c r="P394" s="60">
        <v>562.70000000000005</v>
      </c>
      <c r="Q394" s="60">
        <v>594.1</v>
      </c>
      <c r="R394" s="60">
        <v>300.10000000000002</v>
      </c>
      <c r="S394" s="60">
        <v>2.4249999999999998</v>
      </c>
      <c r="T394" s="60">
        <v>1.5</v>
      </c>
      <c r="U394" s="60">
        <v>2.8</v>
      </c>
      <c r="V394" s="60">
        <v>1.1000000000000001</v>
      </c>
      <c r="W394" s="60">
        <v>5.5</v>
      </c>
      <c r="X394" s="60">
        <v>7</v>
      </c>
      <c r="Y394" s="60">
        <v>1.425</v>
      </c>
      <c r="Z394" s="60">
        <v>4.1500000000000004</v>
      </c>
      <c r="AA394" s="60">
        <v>1.425</v>
      </c>
      <c r="AB394" s="60">
        <v>69.3</v>
      </c>
      <c r="AC394" s="60" t="s">
        <v>15736</v>
      </c>
    </row>
    <row r="395" spans="1:29" ht="101" thickBot="1">
      <c r="A395" s="63" t="s">
        <v>15194</v>
      </c>
      <c r="B395" s="60">
        <v>139.9</v>
      </c>
      <c r="C395" s="60">
        <v>109.8</v>
      </c>
      <c r="D395" s="60">
        <v>75.95</v>
      </c>
      <c r="E395" s="60">
        <v>157.19999999999999</v>
      </c>
      <c r="F395" s="60">
        <v>113.7</v>
      </c>
      <c r="G395" s="60">
        <v>348.6</v>
      </c>
      <c r="H395" s="60">
        <v>120.3</v>
      </c>
      <c r="I395" s="60">
        <v>98.5</v>
      </c>
      <c r="J395" s="60">
        <v>223.7</v>
      </c>
      <c r="K395" s="60">
        <v>110.22499999999999</v>
      </c>
      <c r="L395" s="60">
        <v>84.5</v>
      </c>
      <c r="M395" s="60">
        <v>66.400000000000006</v>
      </c>
      <c r="N395" s="60">
        <v>48.4</v>
      </c>
      <c r="O395" s="60">
        <v>85.7</v>
      </c>
      <c r="P395" s="60">
        <v>82</v>
      </c>
      <c r="Q395" s="60">
        <v>95.5</v>
      </c>
      <c r="R395" s="60">
        <v>99.9</v>
      </c>
      <c r="S395" s="60">
        <v>53</v>
      </c>
      <c r="T395" s="60">
        <v>66.8</v>
      </c>
      <c r="U395" s="60">
        <v>46.3</v>
      </c>
      <c r="V395" s="60">
        <v>100.5</v>
      </c>
      <c r="W395" s="60">
        <v>107.1</v>
      </c>
      <c r="X395" s="60">
        <v>75.900000000000006</v>
      </c>
      <c r="Y395" s="60">
        <v>225.07499999999999</v>
      </c>
      <c r="Z395" s="60">
        <v>49.524999999999999</v>
      </c>
      <c r="AA395" s="60">
        <v>45.25</v>
      </c>
      <c r="AB395" s="60">
        <v>75</v>
      </c>
      <c r="AC395" s="60" t="s">
        <v>15737</v>
      </c>
    </row>
    <row r="396" spans="1:29" ht="61" thickBot="1">
      <c r="A396" s="63" t="s">
        <v>15154</v>
      </c>
      <c r="B396" s="60">
        <v>84.9</v>
      </c>
      <c r="C396" s="60">
        <v>80.400000000000006</v>
      </c>
      <c r="D396" s="60">
        <v>96.724999999999994</v>
      </c>
      <c r="E396" s="60">
        <v>75.099999999999994</v>
      </c>
      <c r="F396" s="60">
        <v>89.7</v>
      </c>
      <c r="G396" s="60">
        <v>75.099999999999994</v>
      </c>
      <c r="H396" s="60">
        <v>75.400000000000006</v>
      </c>
      <c r="I396" s="60">
        <v>107</v>
      </c>
      <c r="J396" s="60">
        <v>91.9</v>
      </c>
      <c r="K396" s="60">
        <v>90.825000000000003</v>
      </c>
      <c r="L396" s="60">
        <v>111.7</v>
      </c>
      <c r="M396" s="60">
        <v>335.9</v>
      </c>
      <c r="N396" s="60">
        <v>70.8</v>
      </c>
      <c r="O396" s="60">
        <v>137.5</v>
      </c>
      <c r="P396" s="60">
        <v>138.6</v>
      </c>
      <c r="Q396" s="60">
        <v>114.1</v>
      </c>
      <c r="R396" s="60">
        <v>72.5</v>
      </c>
      <c r="S396" s="60">
        <v>256.3</v>
      </c>
      <c r="T396" s="60">
        <v>167</v>
      </c>
      <c r="U396" s="60">
        <v>66.2</v>
      </c>
      <c r="V396" s="60">
        <v>130.1</v>
      </c>
      <c r="W396" s="60">
        <v>85.2</v>
      </c>
      <c r="X396" s="60">
        <v>125.3</v>
      </c>
      <c r="Y396" s="60">
        <v>167.05</v>
      </c>
      <c r="Z396" s="60">
        <v>130.02500000000001</v>
      </c>
      <c r="AA396" s="60">
        <v>145.57499999999999</v>
      </c>
      <c r="AB396" s="60">
        <v>171</v>
      </c>
      <c r="AC396" s="60" t="s">
        <v>15738</v>
      </c>
    </row>
    <row r="397" spans="1:29" ht="151" thickBot="1">
      <c r="A397" s="63" t="s">
        <v>14885</v>
      </c>
      <c r="B397" s="60">
        <v>7.5</v>
      </c>
      <c r="C397" s="60">
        <v>7.4</v>
      </c>
      <c r="D397" s="60">
        <v>6.5</v>
      </c>
      <c r="E397" s="60">
        <v>7.3</v>
      </c>
      <c r="F397" s="60">
        <v>28.9</v>
      </c>
      <c r="G397" s="60">
        <v>10.1</v>
      </c>
      <c r="H397" s="60">
        <v>13.9</v>
      </c>
      <c r="I397" s="60">
        <v>9.1999999999999993</v>
      </c>
      <c r="J397" s="60">
        <v>10.3</v>
      </c>
      <c r="K397" s="60">
        <v>3.3</v>
      </c>
      <c r="L397" s="60">
        <v>14.6</v>
      </c>
      <c r="M397" s="60">
        <v>3.1</v>
      </c>
      <c r="N397" s="60">
        <v>16.2</v>
      </c>
      <c r="O397" s="60">
        <v>8.1999999999999993</v>
      </c>
      <c r="P397" s="60">
        <v>14.8</v>
      </c>
      <c r="Q397" s="60">
        <v>17.3</v>
      </c>
      <c r="R397" s="60">
        <v>7.1</v>
      </c>
      <c r="S397" s="60">
        <v>5.35</v>
      </c>
      <c r="T397" s="60">
        <v>8.5</v>
      </c>
      <c r="U397" s="60">
        <v>15</v>
      </c>
      <c r="V397" s="60">
        <v>13.1</v>
      </c>
      <c r="W397" s="60">
        <v>9.3000000000000007</v>
      </c>
      <c r="X397" s="60">
        <v>12.8</v>
      </c>
      <c r="Y397" s="60">
        <v>8</v>
      </c>
      <c r="Z397" s="60">
        <v>115.925</v>
      </c>
      <c r="AA397" s="60">
        <v>10.5</v>
      </c>
      <c r="AB397" s="60">
        <v>8.4</v>
      </c>
      <c r="AC397" s="60" t="s">
        <v>15739</v>
      </c>
    </row>
    <row r="398" spans="1:29" ht="43" thickBot="1">
      <c r="A398" s="63" t="s">
        <v>16425</v>
      </c>
      <c r="B398" s="60">
        <v>74.900000000000006</v>
      </c>
      <c r="C398" s="60">
        <v>21</v>
      </c>
      <c r="D398" s="60">
        <v>16.25</v>
      </c>
      <c r="E398" s="60">
        <v>52</v>
      </c>
      <c r="F398" s="60">
        <v>88.8</v>
      </c>
      <c r="G398" s="60">
        <v>48.1</v>
      </c>
      <c r="H398" s="60">
        <v>41.7</v>
      </c>
      <c r="I398" s="60">
        <v>46.2</v>
      </c>
      <c r="J398" s="60">
        <v>46.1</v>
      </c>
      <c r="K398" s="60">
        <v>17.100000000000001</v>
      </c>
      <c r="L398" s="60">
        <v>31.1</v>
      </c>
      <c r="M398" s="60">
        <v>107.6</v>
      </c>
      <c r="N398" s="60">
        <v>15.4</v>
      </c>
      <c r="O398" s="60">
        <v>56.2</v>
      </c>
      <c r="P398" s="60">
        <v>30.7</v>
      </c>
      <c r="Q398" s="60">
        <v>34.1</v>
      </c>
      <c r="R398" s="60">
        <v>36</v>
      </c>
      <c r="S398" s="60">
        <v>74.325000000000003</v>
      </c>
      <c r="T398" s="60">
        <v>35</v>
      </c>
      <c r="U398" s="60">
        <v>33.200000000000003</v>
      </c>
      <c r="V398" s="60">
        <v>59.1</v>
      </c>
      <c r="W398" s="60">
        <v>25.4</v>
      </c>
      <c r="X398" s="60">
        <v>42</v>
      </c>
      <c r="Y398" s="60">
        <v>30.4</v>
      </c>
      <c r="Z398" s="60">
        <v>26.7</v>
      </c>
      <c r="AA398" s="60">
        <v>39.524999999999999</v>
      </c>
      <c r="AB398" s="60">
        <v>53.1</v>
      </c>
      <c r="AC398" s="61" t="s">
        <v>15740</v>
      </c>
    </row>
    <row r="399" spans="1:29" ht="57" thickBot="1">
      <c r="A399" s="63" t="s">
        <v>14844</v>
      </c>
      <c r="B399" s="60">
        <v>1.7</v>
      </c>
      <c r="C399" s="60">
        <v>8.1</v>
      </c>
      <c r="D399" s="60">
        <v>2.9249999999999998</v>
      </c>
      <c r="E399" s="60">
        <v>5.0999999999999996</v>
      </c>
      <c r="F399" s="60">
        <v>13.1</v>
      </c>
      <c r="G399" s="60">
        <v>2.5</v>
      </c>
      <c r="H399" s="60">
        <v>6.3</v>
      </c>
      <c r="I399" s="60">
        <v>5</v>
      </c>
      <c r="J399" s="60">
        <v>3</v>
      </c>
      <c r="K399" s="60">
        <v>1.875</v>
      </c>
      <c r="L399" s="60">
        <v>5.4</v>
      </c>
      <c r="M399" s="60">
        <v>2.7</v>
      </c>
      <c r="N399" s="60">
        <v>4.5</v>
      </c>
      <c r="O399" s="60">
        <v>8.6</v>
      </c>
      <c r="P399" s="60">
        <v>4.0999999999999996</v>
      </c>
      <c r="Q399" s="60">
        <v>3.1</v>
      </c>
      <c r="R399" s="60">
        <v>7.8</v>
      </c>
      <c r="S399" s="60">
        <v>2.65</v>
      </c>
      <c r="T399" s="60">
        <v>4.3</v>
      </c>
      <c r="U399" s="60">
        <v>9</v>
      </c>
      <c r="V399" s="60">
        <v>5.4</v>
      </c>
      <c r="W399" s="60">
        <v>2.4</v>
      </c>
      <c r="X399" s="60">
        <v>4.2</v>
      </c>
      <c r="Y399" s="60">
        <v>2.125</v>
      </c>
      <c r="Z399" s="60">
        <v>6.45</v>
      </c>
      <c r="AA399" s="60">
        <v>4.2</v>
      </c>
      <c r="AB399" s="60">
        <v>4.2</v>
      </c>
      <c r="AC399" s="61" t="s">
        <v>15741</v>
      </c>
    </row>
    <row r="400" spans="1:29" ht="101" thickBot="1">
      <c r="A400" s="63" t="s">
        <v>14702</v>
      </c>
      <c r="B400" s="60">
        <v>5.8</v>
      </c>
      <c r="C400" s="60">
        <v>9.6</v>
      </c>
      <c r="D400" s="60">
        <v>4.7249999999999996</v>
      </c>
      <c r="E400" s="60">
        <v>12.5</v>
      </c>
      <c r="F400" s="60">
        <v>28.1</v>
      </c>
      <c r="G400" s="60">
        <v>12.7</v>
      </c>
      <c r="H400" s="60">
        <v>17.3</v>
      </c>
      <c r="I400" s="60">
        <v>9.5</v>
      </c>
      <c r="J400" s="60">
        <v>10.3</v>
      </c>
      <c r="K400" s="60">
        <v>4.9249999999999998</v>
      </c>
      <c r="L400" s="60">
        <v>12.9</v>
      </c>
      <c r="M400" s="60">
        <v>6.1</v>
      </c>
      <c r="N400" s="60">
        <v>8</v>
      </c>
      <c r="O400" s="60">
        <v>11.1</v>
      </c>
      <c r="P400" s="60">
        <v>12.1</v>
      </c>
      <c r="Q400" s="60">
        <v>12.5</v>
      </c>
      <c r="R400" s="60">
        <v>16.3</v>
      </c>
      <c r="S400" s="60">
        <v>7.8</v>
      </c>
      <c r="T400" s="60">
        <v>11.4</v>
      </c>
      <c r="U400" s="60">
        <v>17.600000000000001</v>
      </c>
      <c r="V400" s="60">
        <v>12.4</v>
      </c>
      <c r="W400" s="60">
        <v>16.100000000000001</v>
      </c>
      <c r="X400" s="60">
        <v>15.4</v>
      </c>
      <c r="Y400" s="60">
        <v>38.274999999999999</v>
      </c>
      <c r="Z400" s="60">
        <v>22.3</v>
      </c>
      <c r="AA400" s="60">
        <v>8.9499999999999993</v>
      </c>
      <c r="AB400" s="60">
        <v>10.199999999999999</v>
      </c>
      <c r="AC400" s="60" t="s">
        <v>15742</v>
      </c>
    </row>
    <row r="401" spans="1:29" ht="101" thickBot="1">
      <c r="A401" s="63" t="s">
        <v>14874</v>
      </c>
      <c r="B401" s="60">
        <v>1.6</v>
      </c>
      <c r="C401" s="60">
        <v>2.2000000000000002</v>
      </c>
      <c r="D401" s="60">
        <v>4.3250000000000002</v>
      </c>
      <c r="E401" s="60">
        <v>1.1000000000000001</v>
      </c>
      <c r="F401" s="60">
        <v>3.6</v>
      </c>
      <c r="G401" s="60">
        <v>5.6</v>
      </c>
      <c r="H401" s="60">
        <v>2792.8</v>
      </c>
      <c r="I401" s="60">
        <v>6.2</v>
      </c>
      <c r="J401" s="60">
        <v>55</v>
      </c>
      <c r="K401" s="60">
        <v>4.6749999999999998</v>
      </c>
      <c r="L401" s="60">
        <v>10.7</v>
      </c>
      <c r="M401" s="60">
        <v>1</v>
      </c>
      <c r="N401" s="60">
        <v>3.8</v>
      </c>
      <c r="O401" s="60">
        <v>10.6</v>
      </c>
      <c r="P401" s="60">
        <v>9.9</v>
      </c>
      <c r="Q401" s="60">
        <v>5.3</v>
      </c>
      <c r="R401" s="60">
        <v>8.1999999999999993</v>
      </c>
      <c r="S401" s="60">
        <v>2.1</v>
      </c>
      <c r="T401" s="60">
        <v>4</v>
      </c>
      <c r="U401" s="60">
        <v>210.9</v>
      </c>
      <c r="V401" s="60">
        <v>4.8</v>
      </c>
      <c r="W401" s="60">
        <v>2</v>
      </c>
      <c r="X401" s="60">
        <v>3.1</v>
      </c>
      <c r="Y401" s="60">
        <v>2.7749999999999999</v>
      </c>
      <c r="Z401" s="60">
        <v>6.4249999999999998</v>
      </c>
      <c r="AA401" s="60">
        <v>0.67500000000000004</v>
      </c>
      <c r="AB401" s="60">
        <v>145.6</v>
      </c>
      <c r="AC401" s="60" t="s">
        <v>15743</v>
      </c>
    </row>
    <row r="402" spans="1:29" ht="101" thickBot="1">
      <c r="A402" s="63" t="s">
        <v>14980</v>
      </c>
      <c r="B402" s="60">
        <v>1.5</v>
      </c>
      <c r="C402" s="60">
        <v>4.8</v>
      </c>
      <c r="D402" s="60">
        <v>10.324999999999999</v>
      </c>
      <c r="E402" s="60">
        <v>1.5</v>
      </c>
      <c r="F402" s="60">
        <v>5.7</v>
      </c>
      <c r="G402" s="60">
        <v>12.9</v>
      </c>
      <c r="H402" s="60">
        <v>5967</v>
      </c>
      <c r="I402" s="60">
        <v>5.7</v>
      </c>
      <c r="J402" s="60">
        <v>5.5</v>
      </c>
      <c r="K402" s="60">
        <v>6.8250000000000002</v>
      </c>
      <c r="L402" s="60">
        <v>9.1</v>
      </c>
      <c r="M402" s="60">
        <v>2.5</v>
      </c>
      <c r="N402" s="60">
        <v>4.5</v>
      </c>
      <c r="O402" s="60">
        <v>3.9</v>
      </c>
      <c r="P402" s="60">
        <v>1.8</v>
      </c>
      <c r="Q402" s="60">
        <v>2.5</v>
      </c>
      <c r="R402" s="60">
        <v>21.9</v>
      </c>
      <c r="S402" s="60">
        <v>1.325</v>
      </c>
      <c r="T402" s="60">
        <v>7.4</v>
      </c>
      <c r="U402" s="60">
        <v>5395.1</v>
      </c>
      <c r="V402" s="60">
        <v>2.7</v>
      </c>
      <c r="W402" s="60">
        <v>26.6</v>
      </c>
      <c r="X402" s="60">
        <v>16.7</v>
      </c>
      <c r="Y402" s="60">
        <v>13.15</v>
      </c>
      <c r="Z402" s="60">
        <v>8.7249999999999996</v>
      </c>
      <c r="AA402" s="60">
        <v>1.65</v>
      </c>
      <c r="AB402" s="60">
        <v>2252.3000000000002</v>
      </c>
      <c r="AC402" s="60" t="s">
        <v>15744</v>
      </c>
    </row>
    <row r="403" spans="1:29" ht="71" thickBot="1">
      <c r="A403" s="63" t="s">
        <v>14949</v>
      </c>
      <c r="B403" s="60">
        <v>2.2000000000000002</v>
      </c>
      <c r="C403" s="60">
        <v>7.2</v>
      </c>
      <c r="D403" s="60">
        <v>29.125</v>
      </c>
      <c r="E403" s="60">
        <v>1.5</v>
      </c>
      <c r="F403" s="60">
        <v>6.6</v>
      </c>
      <c r="G403" s="60">
        <v>6.7</v>
      </c>
      <c r="H403" s="60">
        <v>1322.3</v>
      </c>
      <c r="I403" s="60">
        <v>4.5</v>
      </c>
      <c r="J403" s="60">
        <v>1.2</v>
      </c>
      <c r="K403" s="60">
        <v>8.1999999999999993</v>
      </c>
      <c r="L403" s="60">
        <v>26.6</v>
      </c>
      <c r="M403" s="60">
        <v>1.9</v>
      </c>
      <c r="N403" s="60">
        <v>2.6</v>
      </c>
      <c r="O403" s="60">
        <v>5.6</v>
      </c>
      <c r="P403" s="60">
        <v>18.899999999999999</v>
      </c>
      <c r="Q403" s="60">
        <v>28.1</v>
      </c>
      <c r="R403" s="60">
        <v>3.3</v>
      </c>
      <c r="S403" s="60">
        <v>6.25</v>
      </c>
      <c r="T403" s="60">
        <v>10.7</v>
      </c>
      <c r="U403" s="60">
        <v>1430.2</v>
      </c>
      <c r="V403" s="60">
        <v>4.8</v>
      </c>
      <c r="W403" s="60">
        <v>2.2000000000000002</v>
      </c>
      <c r="X403" s="60">
        <v>12</v>
      </c>
      <c r="Y403" s="60">
        <v>2.95</v>
      </c>
      <c r="Z403" s="60">
        <v>4.5250000000000004</v>
      </c>
      <c r="AA403" s="60">
        <v>3.5249999999999999</v>
      </c>
      <c r="AB403" s="60">
        <v>78.3</v>
      </c>
      <c r="AC403" s="60" t="s">
        <v>15745</v>
      </c>
    </row>
    <row r="404" spans="1:29" ht="51" thickBot="1">
      <c r="A404" s="63" t="s">
        <v>14951</v>
      </c>
      <c r="B404" s="60">
        <v>1.4</v>
      </c>
      <c r="C404" s="60">
        <v>1</v>
      </c>
      <c r="D404" s="60">
        <v>2.3250000000000002</v>
      </c>
      <c r="E404" s="60">
        <v>2.8</v>
      </c>
      <c r="F404" s="60">
        <v>10.7</v>
      </c>
      <c r="G404" s="60">
        <v>1316.5</v>
      </c>
      <c r="H404" s="60">
        <v>317.2</v>
      </c>
      <c r="I404" s="60">
        <v>60</v>
      </c>
      <c r="J404" s="60">
        <v>194.7</v>
      </c>
      <c r="K404" s="60">
        <v>22.725000000000001</v>
      </c>
      <c r="L404" s="60">
        <v>5.3</v>
      </c>
      <c r="M404" s="60">
        <v>4</v>
      </c>
      <c r="N404" s="60">
        <v>1.2</v>
      </c>
      <c r="O404" s="60">
        <v>19.7</v>
      </c>
      <c r="P404" s="60">
        <v>0.7</v>
      </c>
      <c r="Q404" s="60">
        <v>3.9</v>
      </c>
      <c r="R404" s="60">
        <v>1.7</v>
      </c>
      <c r="S404" s="60">
        <v>2</v>
      </c>
      <c r="T404" s="60">
        <v>1.2</v>
      </c>
      <c r="U404" s="60">
        <v>260.8</v>
      </c>
      <c r="V404" s="60">
        <v>53.5</v>
      </c>
      <c r="W404" s="60">
        <v>331.3</v>
      </c>
      <c r="X404" s="60">
        <v>14.8</v>
      </c>
      <c r="Y404" s="60">
        <v>5.3</v>
      </c>
      <c r="Z404" s="60">
        <v>15.4</v>
      </c>
      <c r="AA404" s="60">
        <v>2.1</v>
      </c>
      <c r="AB404" s="60">
        <v>27.4</v>
      </c>
      <c r="AC404" s="60" t="s">
        <v>15746</v>
      </c>
    </row>
    <row r="405" spans="1:29" ht="43" thickBot="1">
      <c r="A405" s="63" t="s">
        <v>15199</v>
      </c>
      <c r="B405" s="60">
        <v>77.5</v>
      </c>
      <c r="C405" s="60">
        <v>143.30000000000001</v>
      </c>
      <c r="D405" s="60">
        <v>83.875</v>
      </c>
      <c r="E405" s="60">
        <v>57.8</v>
      </c>
      <c r="F405" s="60">
        <v>122.6</v>
      </c>
      <c r="G405" s="60">
        <v>256.89999999999998</v>
      </c>
      <c r="H405" s="60">
        <v>243.5</v>
      </c>
      <c r="I405" s="60">
        <v>114.9</v>
      </c>
      <c r="J405" s="60">
        <v>131.9</v>
      </c>
      <c r="K405" s="60">
        <v>235.52500000000001</v>
      </c>
      <c r="L405" s="60">
        <v>315.10000000000002</v>
      </c>
      <c r="M405" s="60">
        <v>202.5</v>
      </c>
      <c r="N405" s="60">
        <v>91.1</v>
      </c>
      <c r="O405" s="60">
        <v>78.3</v>
      </c>
      <c r="P405" s="60">
        <v>124.9</v>
      </c>
      <c r="Q405" s="60">
        <v>109.7</v>
      </c>
      <c r="R405" s="60">
        <v>203.6</v>
      </c>
      <c r="S405" s="60">
        <v>135.57499999999999</v>
      </c>
      <c r="T405" s="60">
        <v>248.6</v>
      </c>
      <c r="U405" s="60">
        <v>243</v>
      </c>
      <c r="V405" s="60">
        <v>310.60000000000002</v>
      </c>
      <c r="W405" s="60">
        <v>154.9</v>
      </c>
      <c r="X405" s="60">
        <v>258.5</v>
      </c>
      <c r="Y405" s="60">
        <v>146.6</v>
      </c>
      <c r="Z405" s="60">
        <v>128.625</v>
      </c>
      <c r="AA405" s="60">
        <v>148.47499999999999</v>
      </c>
      <c r="AB405" s="60">
        <v>163.5</v>
      </c>
      <c r="AC405" s="61" t="s">
        <v>15747</v>
      </c>
    </row>
    <row r="406" spans="1:29" ht="43" thickBot="1">
      <c r="A406" s="63" t="s">
        <v>16426</v>
      </c>
      <c r="B406" s="60">
        <v>421.4</v>
      </c>
      <c r="C406" s="60">
        <v>329.5</v>
      </c>
      <c r="D406" s="60">
        <v>180.1</v>
      </c>
      <c r="E406" s="60">
        <v>303</v>
      </c>
      <c r="F406" s="60">
        <v>119.8</v>
      </c>
      <c r="G406" s="60">
        <v>236.5</v>
      </c>
      <c r="H406" s="60">
        <v>61.8</v>
      </c>
      <c r="I406" s="60">
        <v>135.19999999999999</v>
      </c>
      <c r="J406" s="60">
        <v>115.7</v>
      </c>
      <c r="K406" s="60">
        <v>72.8</v>
      </c>
      <c r="L406" s="60">
        <v>99.2</v>
      </c>
      <c r="M406" s="60">
        <v>49.8</v>
      </c>
      <c r="N406" s="60">
        <v>24.3</v>
      </c>
      <c r="O406" s="60">
        <v>7.4</v>
      </c>
      <c r="P406" s="60">
        <v>79.2</v>
      </c>
      <c r="Q406" s="60">
        <v>131.80000000000001</v>
      </c>
      <c r="R406" s="60">
        <v>82.4</v>
      </c>
      <c r="S406" s="60">
        <v>94.474999999999994</v>
      </c>
      <c r="T406" s="60">
        <v>34.799999999999997</v>
      </c>
      <c r="U406" s="60">
        <v>140.5</v>
      </c>
      <c r="V406" s="60">
        <v>25.4</v>
      </c>
      <c r="W406" s="60">
        <v>208.6</v>
      </c>
      <c r="X406" s="60">
        <v>97.6</v>
      </c>
      <c r="Y406" s="60">
        <v>55.225000000000001</v>
      </c>
      <c r="Z406" s="60">
        <v>155.27500000000001</v>
      </c>
      <c r="AA406" s="60">
        <v>164.8</v>
      </c>
      <c r="AB406" s="60">
        <v>82.1</v>
      </c>
      <c r="AC406" s="61" t="s">
        <v>15748</v>
      </c>
    </row>
    <row r="407" spans="1:29" ht="51" thickBot="1">
      <c r="A407" s="63" t="s">
        <v>14868</v>
      </c>
      <c r="B407" s="60">
        <v>1.5</v>
      </c>
      <c r="C407" s="60">
        <v>3.2</v>
      </c>
      <c r="D407" s="60">
        <v>1.875</v>
      </c>
      <c r="E407" s="60">
        <v>4.0999999999999996</v>
      </c>
      <c r="F407" s="60">
        <v>21.1</v>
      </c>
      <c r="G407" s="60">
        <v>1.9</v>
      </c>
      <c r="H407" s="60">
        <v>7.2</v>
      </c>
      <c r="I407" s="60">
        <v>4.8</v>
      </c>
      <c r="J407" s="60">
        <v>4.5999999999999996</v>
      </c>
      <c r="K407" s="60">
        <v>3.2749999999999999</v>
      </c>
      <c r="L407" s="60">
        <v>2.6</v>
      </c>
      <c r="M407" s="60">
        <v>2</v>
      </c>
      <c r="N407" s="60">
        <v>1.2</v>
      </c>
      <c r="O407" s="60">
        <v>4</v>
      </c>
      <c r="P407" s="60">
        <v>5.0999999999999996</v>
      </c>
      <c r="Q407" s="60">
        <v>4.4000000000000004</v>
      </c>
      <c r="R407" s="60">
        <v>12</v>
      </c>
      <c r="S407" s="60">
        <v>1.0249999999999999</v>
      </c>
      <c r="T407" s="60">
        <v>3</v>
      </c>
      <c r="U407" s="60">
        <v>5.7</v>
      </c>
      <c r="V407" s="60">
        <v>9.8000000000000007</v>
      </c>
      <c r="W407" s="60">
        <v>5</v>
      </c>
      <c r="X407" s="60">
        <v>4.8</v>
      </c>
      <c r="Y407" s="60">
        <v>3.3250000000000002</v>
      </c>
      <c r="Z407" s="60">
        <v>4.1500000000000004</v>
      </c>
      <c r="AA407" s="60">
        <v>2.65</v>
      </c>
      <c r="AB407" s="60">
        <v>4.0999999999999996</v>
      </c>
      <c r="AC407" s="60" t="s">
        <v>15749</v>
      </c>
    </row>
    <row r="408" spans="1:29" ht="141" thickBot="1">
      <c r="A408" s="63" t="s">
        <v>14933</v>
      </c>
      <c r="B408" s="60">
        <v>15.3</v>
      </c>
      <c r="C408" s="60">
        <v>49.2</v>
      </c>
      <c r="D408" s="60">
        <v>40.075000000000003</v>
      </c>
      <c r="E408" s="60">
        <v>21.3</v>
      </c>
      <c r="F408" s="60">
        <v>31.4</v>
      </c>
      <c r="G408" s="60">
        <v>21.7</v>
      </c>
      <c r="H408" s="60">
        <v>5189.8</v>
      </c>
      <c r="I408" s="60">
        <v>27.7</v>
      </c>
      <c r="J408" s="60">
        <v>24.9</v>
      </c>
      <c r="K408" s="60">
        <v>61.3</v>
      </c>
      <c r="L408" s="60">
        <v>93.8</v>
      </c>
      <c r="M408" s="60">
        <v>16.3</v>
      </c>
      <c r="N408" s="60">
        <v>17.399999999999999</v>
      </c>
      <c r="O408" s="60">
        <v>18.399999999999999</v>
      </c>
      <c r="P408" s="60">
        <v>165.3</v>
      </c>
      <c r="Q408" s="60">
        <v>92.7</v>
      </c>
      <c r="R408" s="60">
        <v>53.3</v>
      </c>
      <c r="S408" s="60">
        <v>20.85</v>
      </c>
      <c r="T408" s="60">
        <v>23</v>
      </c>
      <c r="U408" s="60">
        <v>4616.6000000000004</v>
      </c>
      <c r="V408" s="60">
        <v>30.2</v>
      </c>
      <c r="W408" s="60">
        <v>27.8</v>
      </c>
      <c r="X408" s="60">
        <v>184.3</v>
      </c>
      <c r="Y408" s="60">
        <v>12.775</v>
      </c>
      <c r="Z408" s="60">
        <v>41.4</v>
      </c>
      <c r="AA408" s="60">
        <v>17.95</v>
      </c>
      <c r="AB408" s="60">
        <v>906.8</v>
      </c>
      <c r="AC408" s="60" t="s">
        <v>15750</v>
      </c>
    </row>
    <row r="409" spans="1:29" ht="51" thickBot="1">
      <c r="A409" s="63" t="s">
        <v>15052</v>
      </c>
      <c r="B409" s="60">
        <v>7.2</v>
      </c>
      <c r="C409" s="60">
        <v>121</v>
      </c>
      <c r="D409" s="60">
        <v>51.05</v>
      </c>
      <c r="E409" s="60">
        <v>7.1</v>
      </c>
      <c r="F409" s="60">
        <v>20.100000000000001</v>
      </c>
      <c r="G409" s="60">
        <v>5.6</v>
      </c>
      <c r="H409" s="60">
        <v>2.8</v>
      </c>
      <c r="I409" s="60">
        <v>4.4000000000000004</v>
      </c>
      <c r="J409" s="60">
        <v>10.7</v>
      </c>
      <c r="K409" s="60">
        <v>109.72499999999999</v>
      </c>
      <c r="L409" s="60">
        <v>330.8</v>
      </c>
      <c r="M409" s="60">
        <v>2.2000000000000002</v>
      </c>
      <c r="N409" s="60">
        <v>4.3</v>
      </c>
      <c r="O409" s="60">
        <v>4.3</v>
      </c>
      <c r="P409" s="60">
        <v>479.4</v>
      </c>
      <c r="Q409" s="60">
        <v>349.9</v>
      </c>
      <c r="R409" s="60">
        <v>145.80000000000001</v>
      </c>
      <c r="S409" s="60">
        <v>2.4500000000000002</v>
      </c>
      <c r="T409" s="60">
        <v>12.1</v>
      </c>
      <c r="U409" s="60">
        <v>1.3</v>
      </c>
      <c r="V409" s="60">
        <v>4.8</v>
      </c>
      <c r="W409" s="60">
        <v>16.100000000000001</v>
      </c>
      <c r="X409" s="60">
        <v>544.5</v>
      </c>
      <c r="Y409" s="60">
        <v>4.2</v>
      </c>
      <c r="Z409" s="60">
        <v>9.8000000000000007</v>
      </c>
      <c r="AA409" s="60">
        <v>3.3250000000000002</v>
      </c>
      <c r="AB409" s="60">
        <v>31.2</v>
      </c>
      <c r="AC409" s="60" t="s">
        <v>15751</v>
      </c>
    </row>
    <row r="410" spans="1:29" ht="409.6" thickBot="1">
      <c r="A410" s="63" t="s">
        <v>16427</v>
      </c>
      <c r="B410" s="60">
        <v>25.3</v>
      </c>
      <c r="C410" s="60">
        <v>15.4</v>
      </c>
      <c r="D410" s="60">
        <v>17.899999999999999</v>
      </c>
      <c r="E410" s="60">
        <v>20</v>
      </c>
      <c r="F410" s="60">
        <v>109.5</v>
      </c>
      <c r="G410" s="60">
        <v>38.200000000000003</v>
      </c>
      <c r="H410" s="60">
        <v>24.2</v>
      </c>
      <c r="I410" s="60">
        <v>14.5</v>
      </c>
      <c r="J410" s="60">
        <v>33.5</v>
      </c>
      <c r="K410" s="60">
        <v>14.525</v>
      </c>
      <c r="L410" s="60">
        <v>95.1</v>
      </c>
      <c r="M410" s="60">
        <v>813.2</v>
      </c>
      <c r="N410" s="60">
        <v>764.7</v>
      </c>
      <c r="O410" s="60">
        <v>42.9</v>
      </c>
      <c r="P410" s="60">
        <v>98.7</v>
      </c>
      <c r="Q410" s="60">
        <v>115.5</v>
      </c>
      <c r="R410" s="60">
        <v>13.1</v>
      </c>
      <c r="S410" s="60">
        <v>156.80000000000001</v>
      </c>
      <c r="T410" s="60">
        <v>68</v>
      </c>
      <c r="U410" s="60">
        <v>13.3</v>
      </c>
      <c r="V410" s="60">
        <v>22.3</v>
      </c>
      <c r="W410" s="60">
        <v>30.4</v>
      </c>
      <c r="X410" s="60">
        <v>129.6</v>
      </c>
      <c r="Y410" s="60">
        <v>35.475000000000001</v>
      </c>
      <c r="Z410" s="60">
        <v>15.824999999999999</v>
      </c>
      <c r="AA410" s="60">
        <v>80.825000000000003</v>
      </c>
      <c r="AB410" s="60">
        <v>354.3</v>
      </c>
      <c r="AC410" s="60" t="s">
        <v>15752</v>
      </c>
    </row>
    <row r="411" spans="1:29" ht="51" thickBot="1">
      <c r="A411" s="63" t="s">
        <v>15022</v>
      </c>
      <c r="B411" s="60">
        <v>9.6</v>
      </c>
      <c r="C411" s="60">
        <v>296.5</v>
      </c>
      <c r="D411" s="60">
        <v>279.67500000000001</v>
      </c>
      <c r="E411" s="60">
        <v>9.1999999999999993</v>
      </c>
      <c r="F411" s="60">
        <v>3.4</v>
      </c>
      <c r="G411" s="60">
        <v>5.7</v>
      </c>
      <c r="H411" s="60">
        <v>0.8</v>
      </c>
      <c r="I411" s="60">
        <v>5.8</v>
      </c>
      <c r="J411" s="60">
        <v>28.7</v>
      </c>
      <c r="K411" s="60">
        <v>361.27499999999998</v>
      </c>
      <c r="L411" s="60">
        <v>998.3</v>
      </c>
      <c r="M411" s="60">
        <v>1.2</v>
      </c>
      <c r="N411" s="60">
        <v>10.8</v>
      </c>
      <c r="O411" s="60">
        <v>2.2999999999999998</v>
      </c>
      <c r="P411" s="60">
        <v>1412.4</v>
      </c>
      <c r="Q411" s="60">
        <v>939.5</v>
      </c>
      <c r="R411" s="60">
        <v>454.9</v>
      </c>
      <c r="S411" s="60">
        <v>0.55000000000000004</v>
      </c>
      <c r="T411" s="60">
        <v>0.9</v>
      </c>
      <c r="U411" s="60">
        <v>0.5</v>
      </c>
      <c r="V411" s="60">
        <v>0.7</v>
      </c>
      <c r="W411" s="60">
        <v>3.9</v>
      </c>
      <c r="X411" s="60">
        <v>3.9</v>
      </c>
      <c r="Y411" s="60">
        <v>2.8250000000000002</v>
      </c>
      <c r="Z411" s="60">
        <v>0.6</v>
      </c>
      <c r="AA411" s="60">
        <v>2.5750000000000002</v>
      </c>
      <c r="AB411" s="60">
        <v>85.4</v>
      </c>
      <c r="AC411" s="60" t="s">
        <v>15753</v>
      </c>
    </row>
    <row r="412" spans="1:29" ht="151" thickBot="1">
      <c r="A412" s="63" t="s">
        <v>16428</v>
      </c>
      <c r="B412" s="60">
        <v>2527.5</v>
      </c>
      <c r="C412" s="60">
        <v>1063.2</v>
      </c>
      <c r="D412" s="60">
        <v>1046.825</v>
      </c>
      <c r="E412" s="60">
        <v>2563.3000000000002</v>
      </c>
      <c r="F412" s="60">
        <v>6.6</v>
      </c>
      <c r="G412" s="60">
        <v>4.3</v>
      </c>
      <c r="H412" s="60">
        <v>2.8</v>
      </c>
      <c r="I412" s="60">
        <v>1.9</v>
      </c>
      <c r="J412" s="60">
        <v>2</v>
      </c>
      <c r="K412" s="60">
        <v>13.925000000000001</v>
      </c>
      <c r="L412" s="60">
        <v>6.6</v>
      </c>
      <c r="M412" s="60">
        <v>0.7</v>
      </c>
      <c r="N412" s="60">
        <v>12.6</v>
      </c>
      <c r="O412" s="60">
        <v>0.8</v>
      </c>
      <c r="P412" s="60">
        <v>2.8</v>
      </c>
      <c r="Q412" s="60">
        <v>3.6</v>
      </c>
      <c r="R412" s="60">
        <v>63</v>
      </c>
      <c r="S412" s="60">
        <v>1212.9749999999999</v>
      </c>
      <c r="T412" s="60">
        <v>4.5999999999999996</v>
      </c>
      <c r="U412" s="60">
        <v>5</v>
      </c>
      <c r="V412" s="60">
        <v>1.8</v>
      </c>
      <c r="W412" s="60">
        <v>3.7</v>
      </c>
      <c r="X412" s="60">
        <v>3.3</v>
      </c>
      <c r="Y412" s="60">
        <v>22.7</v>
      </c>
      <c r="Z412" s="60">
        <v>17.2</v>
      </c>
      <c r="AA412" s="60">
        <v>2.8</v>
      </c>
      <c r="AB412" s="60">
        <v>121.9</v>
      </c>
      <c r="AC412" s="60" t="s">
        <v>15754</v>
      </c>
    </row>
    <row r="413" spans="1:29" ht="43" thickBot="1">
      <c r="A413" s="63" t="s">
        <v>16429</v>
      </c>
      <c r="B413" s="60">
        <v>455.8</v>
      </c>
      <c r="C413" s="60">
        <v>438.5</v>
      </c>
      <c r="D413" s="60">
        <v>77.474999999999994</v>
      </c>
      <c r="E413" s="60">
        <v>1001.8</v>
      </c>
      <c r="F413" s="60">
        <v>17.5</v>
      </c>
      <c r="G413" s="60">
        <v>1663.1</v>
      </c>
      <c r="H413" s="60">
        <v>43.2</v>
      </c>
      <c r="I413" s="60">
        <v>40.4</v>
      </c>
      <c r="J413" s="60">
        <v>931.9</v>
      </c>
      <c r="K413" s="60">
        <v>32.575000000000003</v>
      </c>
      <c r="L413" s="60">
        <v>26.7</v>
      </c>
      <c r="M413" s="60">
        <v>15.7</v>
      </c>
      <c r="N413" s="60">
        <v>77.8</v>
      </c>
      <c r="O413" s="60">
        <v>647.6</v>
      </c>
      <c r="P413" s="60">
        <v>39.5</v>
      </c>
      <c r="Q413" s="60">
        <v>61.7</v>
      </c>
      <c r="R413" s="60">
        <v>247.1</v>
      </c>
      <c r="S413" s="60">
        <v>67.025000000000006</v>
      </c>
      <c r="T413" s="60">
        <v>2.1</v>
      </c>
      <c r="U413" s="60">
        <v>9.9</v>
      </c>
      <c r="V413" s="60">
        <v>6.1</v>
      </c>
      <c r="W413" s="60">
        <v>1121</v>
      </c>
      <c r="X413" s="60">
        <v>99.5</v>
      </c>
      <c r="Y413" s="60">
        <v>60.4</v>
      </c>
      <c r="Z413" s="60">
        <v>42.5</v>
      </c>
      <c r="AA413" s="60">
        <v>3.2</v>
      </c>
      <c r="AB413" s="60">
        <v>113.4</v>
      </c>
      <c r="AC413" s="61" t="s">
        <v>15755</v>
      </c>
    </row>
    <row r="414" spans="1:29" ht="41" thickBot="1">
      <c r="A414" s="63" t="s">
        <v>15243</v>
      </c>
      <c r="B414" s="60">
        <v>97.1</v>
      </c>
      <c r="C414" s="60">
        <v>252.4</v>
      </c>
      <c r="D414" s="60">
        <v>47.65</v>
      </c>
      <c r="E414" s="60">
        <v>305.2</v>
      </c>
      <c r="F414" s="60">
        <v>2954.8</v>
      </c>
      <c r="G414" s="60">
        <v>95.2</v>
      </c>
      <c r="H414" s="60">
        <v>12</v>
      </c>
      <c r="I414" s="60">
        <v>477.7</v>
      </c>
      <c r="J414" s="60">
        <v>208.2</v>
      </c>
      <c r="K414" s="60">
        <v>5.05</v>
      </c>
      <c r="L414" s="60">
        <v>7.2</v>
      </c>
      <c r="M414" s="60">
        <v>90.5</v>
      </c>
      <c r="N414" s="60">
        <v>71.3</v>
      </c>
      <c r="O414" s="60">
        <v>17.399999999999999</v>
      </c>
      <c r="P414" s="60">
        <v>1341.9</v>
      </c>
      <c r="Q414" s="60">
        <v>1736.1</v>
      </c>
      <c r="R414" s="60">
        <v>113.5</v>
      </c>
      <c r="S414" s="60">
        <v>14.55</v>
      </c>
      <c r="T414" s="60">
        <v>179.7</v>
      </c>
      <c r="U414" s="60">
        <v>24.9</v>
      </c>
      <c r="V414" s="60">
        <v>507.4</v>
      </c>
      <c r="W414" s="60">
        <v>552.9</v>
      </c>
      <c r="X414" s="60">
        <v>144.19999999999999</v>
      </c>
      <c r="Y414" s="60">
        <v>65.849999999999994</v>
      </c>
      <c r="Z414" s="60">
        <v>896.82500000000005</v>
      </c>
      <c r="AA414" s="60">
        <v>2.2749999999999999</v>
      </c>
      <c r="AB414" s="60">
        <v>122.1</v>
      </c>
      <c r="AC414" s="60" t="s">
        <v>15756</v>
      </c>
    </row>
    <row r="415" spans="1:29" ht="41" thickBot="1">
      <c r="A415" s="63" t="e">
        <v>#VALUE!</v>
      </c>
      <c r="B415" s="60">
        <v>336.6</v>
      </c>
      <c r="C415" s="60">
        <v>326.7</v>
      </c>
      <c r="D415" s="60">
        <v>386.47500000000002</v>
      </c>
      <c r="E415" s="60">
        <v>424.8</v>
      </c>
      <c r="F415" s="60">
        <v>224.9</v>
      </c>
      <c r="G415" s="60">
        <v>1092.3</v>
      </c>
      <c r="H415" s="60">
        <v>330.1</v>
      </c>
      <c r="I415" s="60">
        <v>558.29999999999995</v>
      </c>
      <c r="J415" s="60">
        <v>752.6</v>
      </c>
      <c r="K415" s="60">
        <v>190.77500000000001</v>
      </c>
      <c r="L415" s="60">
        <v>118.7</v>
      </c>
      <c r="M415" s="60">
        <v>21.8</v>
      </c>
      <c r="N415" s="60">
        <v>92.6</v>
      </c>
      <c r="O415" s="60">
        <v>214.9</v>
      </c>
      <c r="P415" s="60">
        <v>149.9</v>
      </c>
      <c r="Q415" s="60">
        <v>230.8</v>
      </c>
      <c r="R415" s="60">
        <v>374.6</v>
      </c>
      <c r="S415" s="60">
        <v>123.47499999999999</v>
      </c>
      <c r="T415" s="60">
        <v>499.1</v>
      </c>
      <c r="U415" s="60">
        <v>598.70000000000005</v>
      </c>
      <c r="V415" s="60">
        <v>163</v>
      </c>
      <c r="W415" s="60">
        <v>706.8</v>
      </c>
      <c r="X415" s="60">
        <v>81</v>
      </c>
      <c r="Y415" s="60">
        <v>458.5</v>
      </c>
      <c r="Z415" s="60">
        <v>880.67499999999995</v>
      </c>
      <c r="AA415" s="60">
        <v>67.325000000000003</v>
      </c>
      <c r="AB415" s="60">
        <v>161.19999999999999</v>
      </c>
      <c r="AC415" s="60" t="s">
        <v>15757</v>
      </c>
    </row>
    <row r="416" spans="1:29" ht="43" thickBot="1">
      <c r="A416" s="63" t="s">
        <v>16430</v>
      </c>
      <c r="B416" s="60">
        <v>3</v>
      </c>
      <c r="C416" s="60">
        <v>5.4</v>
      </c>
      <c r="D416" s="60">
        <v>1.1000000000000001</v>
      </c>
      <c r="E416" s="60">
        <v>6.9</v>
      </c>
      <c r="F416" s="60">
        <v>13.7</v>
      </c>
      <c r="G416" s="60">
        <v>7.9</v>
      </c>
      <c r="H416" s="60">
        <v>11.7</v>
      </c>
      <c r="I416" s="60">
        <v>5.0999999999999996</v>
      </c>
      <c r="J416" s="60">
        <v>5.6</v>
      </c>
      <c r="K416" s="60">
        <v>6.5250000000000004</v>
      </c>
      <c r="L416" s="60">
        <v>13.5</v>
      </c>
      <c r="M416" s="60">
        <v>2.7</v>
      </c>
      <c r="N416" s="60">
        <v>5.4</v>
      </c>
      <c r="O416" s="60">
        <v>12.4</v>
      </c>
      <c r="P416" s="60">
        <v>10.4</v>
      </c>
      <c r="Q416" s="60">
        <v>9.1</v>
      </c>
      <c r="R416" s="60">
        <v>270.89999999999998</v>
      </c>
      <c r="S416" s="60">
        <v>3.2749999999999999</v>
      </c>
      <c r="T416" s="60">
        <v>6.1</v>
      </c>
      <c r="U416" s="60">
        <v>12.2</v>
      </c>
      <c r="V416" s="60">
        <v>5.0999999999999996</v>
      </c>
      <c r="W416" s="60">
        <v>7.1</v>
      </c>
      <c r="X416" s="60">
        <v>10.199999999999999</v>
      </c>
      <c r="Y416" s="60">
        <v>6.25</v>
      </c>
      <c r="Z416" s="60">
        <v>11.175000000000001</v>
      </c>
      <c r="AA416" s="60">
        <v>7.85</v>
      </c>
      <c r="AB416" s="60">
        <v>40.6</v>
      </c>
      <c r="AC416" s="61" t="s">
        <v>15758</v>
      </c>
    </row>
    <row r="417" spans="1:29" ht="81" thickBot="1">
      <c r="A417" s="63" t="s">
        <v>15121</v>
      </c>
      <c r="B417" s="60">
        <v>528.9</v>
      </c>
      <c r="C417" s="60">
        <v>659.6</v>
      </c>
      <c r="D417" s="60">
        <v>963.07500000000005</v>
      </c>
      <c r="E417" s="60">
        <v>692.8</v>
      </c>
      <c r="F417" s="60">
        <v>704.1</v>
      </c>
      <c r="G417" s="60">
        <v>1364.8</v>
      </c>
      <c r="H417" s="60">
        <v>837.3</v>
      </c>
      <c r="I417" s="60">
        <v>953</v>
      </c>
      <c r="J417" s="60">
        <v>1058.8</v>
      </c>
      <c r="K417" s="60">
        <v>1077.5999999999999</v>
      </c>
      <c r="L417" s="60">
        <v>833.1</v>
      </c>
      <c r="M417" s="60">
        <v>1374.6</v>
      </c>
      <c r="N417" s="60">
        <v>1293.7</v>
      </c>
      <c r="O417" s="60">
        <v>682.1</v>
      </c>
      <c r="P417" s="60">
        <v>1463.8</v>
      </c>
      <c r="Q417" s="60">
        <v>1454.5</v>
      </c>
      <c r="R417" s="60">
        <v>780.7</v>
      </c>
      <c r="S417" s="60">
        <v>1009.925</v>
      </c>
      <c r="T417" s="60">
        <v>836.5</v>
      </c>
      <c r="U417" s="60">
        <v>681.3</v>
      </c>
      <c r="V417" s="60">
        <v>1233.2</v>
      </c>
      <c r="W417" s="60">
        <v>1210.9000000000001</v>
      </c>
      <c r="X417" s="60">
        <v>1160.5</v>
      </c>
      <c r="Y417" s="60">
        <v>1628.425</v>
      </c>
      <c r="Z417" s="60">
        <v>1383.5250000000001</v>
      </c>
      <c r="AA417" s="60">
        <v>1314.625</v>
      </c>
      <c r="AB417" s="60">
        <v>1110.7</v>
      </c>
      <c r="AC417" s="60" t="s">
        <v>15759</v>
      </c>
    </row>
    <row r="418" spans="1:29" ht="43" thickBot="1">
      <c r="A418" s="63" t="s">
        <v>16431</v>
      </c>
      <c r="B418" s="60">
        <v>1</v>
      </c>
      <c r="C418" s="60">
        <v>2.1</v>
      </c>
      <c r="D418" s="60">
        <v>8.3249999999999993</v>
      </c>
      <c r="E418" s="60">
        <v>0.5</v>
      </c>
      <c r="F418" s="60">
        <v>2.2000000000000002</v>
      </c>
      <c r="G418" s="60">
        <v>2.6</v>
      </c>
      <c r="H418" s="60">
        <v>1.1000000000000001</v>
      </c>
      <c r="I418" s="60">
        <v>1.4</v>
      </c>
      <c r="J418" s="60">
        <v>0.7</v>
      </c>
      <c r="K418" s="60">
        <v>35.85</v>
      </c>
      <c r="L418" s="60">
        <v>29</v>
      </c>
      <c r="M418" s="60">
        <v>1.9</v>
      </c>
      <c r="N418" s="60">
        <v>1.1000000000000001</v>
      </c>
      <c r="O418" s="60">
        <v>4.5999999999999996</v>
      </c>
      <c r="P418" s="60">
        <v>1.9</v>
      </c>
      <c r="Q418" s="60">
        <v>2.2999999999999998</v>
      </c>
      <c r="R418" s="60">
        <v>24.9</v>
      </c>
      <c r="S418" s="60">
        <v>1.425</v>
      </c>
      <c r="T418" s="60">
        <v>3.6</v>
      </c>
      <c r="U418" s="60">
        <v>1.6</v>
      </c>
      <c r="V418" s="60">
        <v>0.9</v>
      </c>
      <c r="W418" s="60">
        <v>0.7</v>
      </c>
      <c r="X418" s="60">
        <v>1.4</v>
      </c>
      <c r="Y418" s="60">
        <v>3.0249999999999999</v>
      </c>
      <c r="Z418" s="60">
        <v>74.174999999999997</v>
      </c>
      <c r="AA418" s="60">
        <v>2.0750000000000002</v>
      </c>
      <c r="AB418" s="60">
        <v>7.9</v>
      </c>
      <c r="AC418" s="61" t="s">
        <v>15760</v>
      </c>
    </row>
    <row r="419" spans="1:29" ht="101" thickBot="1">
      <c r="A419" s="63" t="s">
        <v>15023</v>
      </c>
      <c r="B419" s="60">
        <v>243.2</v>
      </c>
      <c r="C419" s="60">
        <v>638.20000000000005</v>
      </c>
      <c r="D419" s="60">
        <v>350.32499999999999</v>
      </c>
      <c r="E419" s="60">
        <v>286.8</v>
      </c>
      <c r="F419" s="60">
        <v>17.100000000000001</v>
      </c>
      <c r="G419" s="60">
        <v>24.6</v>
      </c>
      <c r="H419" s="60">
        <v>117</v>
      </c>
      <c r="I419" s="60">
        <v>29.6</v>
      </c>
      <c r="J419" s="60">
        <v>50.9</v>
      </c>
      <c r="K419" s="60">
        <v>790.17499999999995</v>
      </c>
      <c r="L419" s="60">
        <v>906.1</v>
      </c>
      <c r="M419" s="60">
        <v>184.9</v>
      </c>
      <c r="N419" s="60">
        <v>86.8</v>
      </c>
      <c r="O419" s="60">
        <v>65.8</v>
      </c>
      <c r="P419" s="60">
        <v>1190.0999999999999</v>
      </c>
      <c r="Q419" s="60">
        <v>898.9</v>
      </c>
      <c r="R419" s="60">
        <v>749.2</v>
      </c>
      <c r="S419" s="60">
        <v>203.625</v>
      </c>
      <c r="T419" s="60">
        <v>72.2</v>
      </c>
      <c r="U419" s="60">
        <v>11.8</v>
      </c>
      <c r="V419" s="60">
        <v>19.399999999999999</v>
      </c>
      <c r="W419" s="60">
        <v>53.1</v>
      </c>
      <c r="X419" s="60">
        <v>2684.7</v>
      </c>
      <c r="Y419" s="60">
        <v>39.799999999999997</v>
      </c>
      <c r="Z419" s="60">
        <v>30.9</v>
      </c>
      <c r="AA419" s="60">
        <v>26.3</v>
      </c>
      <c r="AB419" s="60">
        <v>248</v>
      </c>
      <c r="AC419" s="60" t="s">
        <v>15761</v>
      </c>
    </row>
    <row r="420" spans="1:29" ht="151" thickBot="1">
      <c r="A420" s="63" t="s">
        <v>15031</v>
      </c>
      <c r="B420" s="60">
        <v>1.1000000000000001</v>
      </c>
      <c r="C420" s="60">
        <v>1.3</v>
      </c>
      <c r="D420" s="60">
        <v>1.25</v>
      </c>
      <c r="E420" s="60">
        <v>1.8</v>
      </c>
      <c r="F420" s="60">
        <v>4.5999999999999996</v>
      </c>
      <c r="G420" s="60">
        <v>0.9</v>
      </c>
      <c r="H420" s="60">
        <v>2.4</v>
      </c>
      <c r="I420" s="60">
        <v>3.2</v>
      </c>
      <c r="J420" s="60">
        <v>1.1000000000000001</v>
      </c>
      <c r="K420" s="60">
        <v>1.0249999999999999</v>
      </c>
      <c r="L420" s="60">
        <v>1.6</v>
      </c>
      <c r="M420" s="60">
        <v>0.8</v>
      </c>
      <c r="N420" s="60">
        <v>830.9</v>
      </c>
      <c r="O420" s="60">
        <v>1.4</v>
      </c>
      <c r="P420" s="60">
        <v>1.1000000000000001</v>
      </c>
      <c r="Q420" s="60">
        <v>1.6</v>
      </c>
      <c r="R420" s="60">
        <v>1.7</v>
      </c>
      <c r="S420" s="60">
        <v>0.875</v>
      </c>
      <c r="T420" s="60">
        <v>1.3</v>
      </c>
      <c r="U420" s="60">
        <v>2</v>
      </c>
      <c r="V420" s="60">
        <v>4.0999999999999996</v>
      </c>
      <c r="W420" s="60">
        <v>0.9</v>
      </c>
      <c r="X420" s="60">
        <v>87.6</v>
      </c>
      <c r="Y420" s="60">
        <v>4.25</v>
      </c>
      <c r="Z420" s="60">
        <v>0.85</v>
      </c>
      <c r="AA420" s="60">
        <v>0.82499999999999996</v>
      </c>
      <c r="AB420" s="60">
        <v>59.4</v>
      </c>
      <c r="AC420" s="60" t="s">
        <v>15762</v>
      </c>
    </row>
    <row r="421" spans="1:29" ht="51" thickBot="1">
      <c r="A421" s="63" t="s">
        <v>14889</v>
      </c>
      <c r="B421" s="60">
        <v>7.5</v>
      </c>
      <c r="C421" s="60">
        <v>4.8</v>
      </c>
      <c r="D421" s="60">
        <v>2.7</v>
      </c>
      <c r="E421" s="60">
        <v>3.3</v>
      </c>
      <c r="F421" s="60">
        <v>12.1</v>
      </c>
      <c r="G421" s="60">
        <v>3.4</v>
      </c>
      <c r="H421" s="60">
        <v>1067.2</v>
      </c>
      <c r="I421" s="60">
        <v>6.6</v>
      </c>
      <c r="J421" s="60">
        <v>47.3</v>
      </c>
      <c r="K421" s="60">
        <v>3.4750000000000001</v>
      </c>
      <c r="L421" s="60">
        <v>6</v>
      </c>
      <c r="M421" s="60">
        <v>1.1000000000000001</v>
      </c>
      <c r="N421" s="60">
        <v>6.4</v>
      </c>
      <c r="O421" s="60">
        <v>7.6</v>
      </c>
      <c r="P421" s="60">
        <v>3.7</v>
      </c>
      <c r="Q421" s="60">
        <v>2.9</v>
      </c>
      <c r="R421" s="60">
        <v>3.6</v>
      </c>
      <c r="S421" s="60">
        <v>6.15</v>
      </c>
      <c r="T421" s="60">
        <v>4.4000000000000004</v>
      </c>
      <c r="U421" s="60">
        <v>1320.7</v>
      </c>
      <c r="V421" s="60">
        <v>3.5</v>
      </c>
      <c r="W421" s="60">
        <v>2.4</v>
      </c>
      <c r="X421" s="60">
        <v>6.6</v>
      </c>
      <c r="Y421" s="60">
        <v>4.9000000000000004</v>
      </c>
      <c r="Z421" s="60">
        <v>1.325</v>
      </c>
      <c r="AA421" s="60">
        <v>1.7250000000000001</v>
      </c>
      <c r="AB421" s="60">
        <v>106.8</v>
      </c>
      <c r="AC421" s="60" t="s">
        <v>15763</v>
      </c>
    </row>
    <row r="422" spans="1:29" ht="51" thickBot="1">
      <c r="A422" s="63" t="s">
        <v>14586</v>
      </c>
      <c r="B422" s="60">
        <v>4.2</v>
      </c>
      <c r="C422" s="60">
        <v>83.3</v>
      </c>
      <c r="D422" s="60">
        <v>53.4</v>
      </c>
      <c r="E422" s="60">
        <v>2.5</v>
      </c>
      <c r="F422" s="60">
        <v>7.8</v>
      </c>
      <c r="G422" s="60">
        <v>8.4</v>
      </c>
      <c r="H422" s="60">
        <v>6.9</v>
      </c>
      <c r="I422" s="60">
        <v>4.3</v>
      </c>
      <c r="J422" s="60">
        <v>13.5</v>
      </c>
      <c r="K422" s="60">
        <v>2.0249999999999999</v>
      </c>
      <c r="L422" s="60">
        <v>3.7</v>
      </c>
      <c r="M422" s="60">
        <v>2.9</v>
      </c>
      <c r="N422" s="60">
        <v>6.5</v>
      </c>
      <c r="O422" s="60">
        <v>3.8</v>
      </c>
      <c r="P422" s="60">
        <v>204.5</v>
      </c>
      <c r="Q422" s="60">
        <v>340.8</v>
      </c>
      <c r="R422" s="60">
        <v>13</v>
      </c>
      <c r="S422" s="60">
        <v>3.125</v>
      </c>
      <c r="T422" s="60">
        <v>8.1999999999999993</v>
      </c>
      <c r="U422" s="60">
        <v>13.1</v>
      </c>
      <c r="V422" s="60">
        <v>3.8</v>
      </c>
      <c r="W422" s="60">
        <v>16.399999999999999</v>
      </c>
      <c r="X422" s="60">
        <v>3.8</v>
      </c>
      <c r="Y422" s="60">
        <v>19.899999999999999</v>
      </c>
      <c r="Z422" s="60">
        <v>6.9749999999999996</v>
      </c>
      <c r="AA422" s="60">
        <v>11.324999999999999</v>
      </c>
      <c r="AB422" s="60">
        <v>29.5</v>
      </c>
      <c r="AC422" s="60" t="s">
        <v>15764</v>
      </c>
    </row>
    <row r="423" spans="1:29" ht="43" thickBot="1">
      <c r="A423" s="63" t="s">
        <v>16432</v>
      </c>
      <c r="B423" s="60">
        <v>25.7</v>
      </c>
      <c r="C423" s="60">
        <v>9.1</v>
      </c>
      <c r="D423" s="60">
        <v>12.65</v>
      </c>
      <c r="E423" s="60">
        <v>19.100000000000001</v>
      </c>
      <c r="F423" s="60">
        <v>19.7</v>
      </c>
      <c r="G423" s="60">
        <v>18.3</v>
      </c>
      <c r="H423" s="60">
        <v>9.1</v>
      </c>
      <c r="I423" s="60">
        <v>10</v>
      </c>
      <c r="J423" s="60">
        <v>9.6</v>
      </c>
      <c r="K423" s="60">
        <v>5.0999999999999996</v>
      </c>
      <c r="L423" s="60">
        <v>9.9</v>
      </c>
      <c r="M423" s="60">
        <v>68.5</v>
      </c>
      <c r="N423" s="60">
        <v>3.3</v>
      </c>
      <c r="O423" s="60">
        <v>10.199999999999999</v>
      </c>
      <c r="P423" s="60">
        <v>4.9000000000000004</v>
      </c>
      <c r="Q423" s="60">
        <v>5.8</v>
      </c>
      <c r="R423" s="60">
        <v>9.3000000000000007</v>
      </c>
      <c r="S423" s="60">
        <v>24.9</v>
      </c>
      <c r="T423" s="60">
        <v>12</v>
      </c>
      <c r="U423" s="60">
        <v>4.4000000000000004</v>
      </c>
      <c r="V423" s="60">
        <v>15.4</v>
      </c>
      <c r="W423" s="60">
        <v>8.6</v>
      </c>
      <c r="X423" s="60">
        <v>15.3</v>
      </c>
      <c r="Y423" s="60">
        <v>10.725</v>
      </c>
      <c r="Z423" s="60">
        <v>5.7</v>
      </c>
      <c r="AA423" s="60">
        <v>21.274999999999999</v>
      </c>
      <c r="AB423" s="60">
        <v>17.8</v>
      </c>
      <c r="AC423" s="61" t="s">
        <v>15765</v>
      </c>
    </row>
    <row r="424" spans="1:29" ht="61" thickBot="1">
      <c r="A424" s="63" t="s">
        <v>14958</v>
      </c>
      <c r="B424" s="60">
        <v>160.19999999999999</v>
      </c>
      <c r="C424" s="60">
        <v>3207.4</v>
      </c>
      <c r="D424" s="60">
        <v>1952.7</v>
      </c>
      <c r="E424" s="60">
        <v>376.6</v>
      </c>
      <c r="F424" s="60">
        <v>37.5</v>
      </c>
      <c r="G424" s="60">
        <v>241.4</v>
      </c>
      <c r="H424" s="60">
        <v>11.4</v>
      </c>
      <c r="I424" s="60">
        <v>151</v>
      </c>
      <c r="J424" s="60">
        <v>861.2</v>
      </c>
      <c r="K424" s="60">
        <v>5493.4</v>
      </c>
      <c r="L424" s="60">
        <v>4994.6000000000004</v>
      </c>
      <c r="M424" s="60">
        <v>10.3</v>
      </c>
      <c r="N424" s="60">
        <v>7.5</v>
      </c>
      <c r="O424" s="60">
        <v>19.3</v>
      </c>
      <c r="P424" s="60">
        <v>4608.2</v>
      </c>
      <c r="Q424" s="60">
        <v>4163.8</v>
      </c>
      <c r="R424" s="60">
        <v>5811.4</v>
      </c>
      <c r="S424" s="60">
        <v>16.8</v>
      </c>
      <c r="T424" s="60">
        <v>2689.8</v>
      </c>
      <c r="U424" s="60">
        <v>23.2</v>
      </c>
      <c r="V424" s="60">
        <v>825.2</v>
      </c>
      <c r="W424" s="60">
        <v>2412.6999999999998</v>
      </c>
      <c r="X424" s="60">
        <v>8114.7</v>
      </c>
      <c r="Y424" s="60">
        <v>951.75</v>
      </c>
      <c r="Z424" s="60">
        <v>908.7</v>
      </c>
      <c r="AA424" s="60">
        <v>3.75</v>
      </c>
      <c r="AB424" s="60">
        <v>1031.8</v>
      </c>
      <c r="AC424" s="60" t="s">
        <v>15766</v>
      </c>
    </row>
    <row r="425" spans="1:29" ht="141" thickBot="1">
      <c r="A425" s="63" t="s">
        <v>14808</v>
      </c>
      <c r="B425" s="60">
        <v>3.6</v>
      </c>
      <c r="C425" s="60">
        <v>2.4</v>
      </c>
      <c r="D425" s="60">
        <v>1.425</v>
      </c>
      <c r="E425" s="60">
        <v>2.2999999999999998</v>
      </c>
      <c r="F425" s="60">
        <v>6.9</v>
      </c>
      <c r="G425" s="60">
        <v>4</v>
      </c>
      <c r="H425" s="60">
        <v>2619.6</v>
      </c>
      <c r="I425" s="60">
        <v>4.7</v>
      </c>
      <c r="J425" s="60">
        <v>2.7</v>
      </c>
      <c r="K425" s="60">
        <v>1.925</v>
      </c>
      <c r="L425" s="60">
        <v>5.8</v>
      </c>
      <c r="M425" s="60">
        <v>1</v>
      </c>
      <c r="N425" s="60">
        <v>27.9</v>
      </c>
      <c r="O425" s="60">
        <v>3.3</v>
      </c>
      <c r="P425" s="60">
        <v>1.5</v>
      </c>
      <c r="Q425" s="60">
        <v>2.6</v>
      </c>
      <c r="R425" s="60">
        <v>6.2</v>
      </c>
      <c r="S425" s="60">
        <v>2</v>
      </c>
      <c r="T425" s="60">
        <v>2.8</v>
      </c>
      <c r="U425" s="60">
        <v>1183.7</v>
      </c>
      <c r="V425" s="60">
        <v>4.9000000000000004</v>
      </c>
      <c r="W425" s="60">
        <v>2.6</v>
      </c>
      <c r="X425" s="60">
        <v>7.4</v>
      </c>
      <c r="Y425" s="60">
        <v>1.65</v>
      </c>
      <c r="Z425" s="60">
        <v>1.2250000000000001</v>
      </c>
      <c r="AA425" s="60">
        <v>42.85</v>
      </c>
      <c r="AB425" s="60">
        <v>161.5</v>
      </c>
      <c r="AC425" s="60" t="s">
        <v>15767</v>
      </c>
    </row>
    <row r="426" spans="1:29" ht="51" thickBot="1">
      <c r="A426" s="63" t="s">
        <v>14968</v>
      </c>
      <c r="B426" s="60">
        <v>2.9</v>
      </c>
      <c r="C426" s="60">
        <v>30.6</v>
      </c>
      <c r="D426" s="60">
        <v>5.7750000000000004</v>
      </c>
      <c r="E426" s="60">
        <v>2.6</v>
      </c>
      <c r="F426" s="60">
        <v>7</v>
      </c>
      <c r="G426" s="60">
        <v>1.1000000000000001</v>
      </c>
      <c r="H426" s="60">
        <v>4.3</v>
      </c>
      <c r="I426" s="60">
        <v>3</v>
      </c>
      <c r="J426" s="60">
        <v>2.6</v>
      </c>
      <c r="K426" s="60">
        <v>0.92500000000000004</v>
      </c>
      <c r="L426" s="60">
        <v>4.8</v>
      </c>
      <c r="M426" s="60">
        <v>1.6</v>
      </c>
      <c r="N426" s="60">
        <v>1.7</v>
      </c>
      <c r="O426" s="60">
        <v>2.1</v>
      </c>
      <c r="P426" s="60">
        <v>10.8</v>
      </c>
      <c r="Q426" s="60">
        <v>13.1</v>
      </c>
      <c r="R426" s="60">
        <v>4</v>
      </c>
      <c r="S426" s="60">
        <v>2.7</v>
      </c>
      <c r="T426" s="60">
        <v>4.8</v>
      </c>
      <c r="U426" s="60">
        <v>8.5</v>
      </c>
      <c r="V426" s="60">
        <v>2.7</v>
      </c>
      <c r="W426" s="60">
        <v>2.2999999999999998</v>
      </c>
      <c r="X426" s="60">
        <v>1.8</v>
      </c>
      <c r="Y426" s="60">
        <v>3.45</v>
      </c>
      <c r="Z426" s="60">
        <v>6.85</v>
      </c>
      <c r="AA426" s="60">
        <v>2</v>
      </c>
      <c r="AB426" s="60">
        <v>4.0999999999999996</v>
      </c>
      <c r="AC426" s="60" t="s">
        <v>15768</v>
      </c>
    </row>
    <row r="427" spans="1:29" ht="101" thickBot="1">
      <c r="A427" s="63" t="s">
        <v>14634</v>
      </c>
      <c r="B427" s="60">
        <v>0.8</v>
      </c>
      <c r="C427" s="60">
        <v>0.6</v>
      </c>
      <c r="D427" s="60">
        <v>4.5</v>
      </c>
      <c r="E427" s="60">
        <v>0.7</v>
      </c>
      <c r="F427" s="60">
        <v>1.5</v>
      </c>
      <c r="G427" s="60">
        <v>0.8</v>
      </c>
      <c r="H427" s="60">
        <v>1.2</v>
      </c>
      <c r="I427" s="60">
        <v>1.6</v>
      </c>
      <c r="J427" s="60">
        <v>0.8</v>
      </c>
      <c r="K427" s="60">
        <v>1.825</v>
      </c>
      <c r="L427" s="60">
        <v>0.8</v>
      </c>
      <c r="M427" s="60">
        <v>0.5</v>
      </c>
      <c r="N427" s="60">
        <v>1.2</v>
      </c>
      <c r="O427" s="60">
        <v>0.9</v>
      </c>
      <c r="P427" s="60">
        <v>1.1000000000000001</v>
      </c>
      <c r="Q427" s="60">
        <v>3.5</v>
      </c>
      <c r="R427" s="60">
        <v>0.9</v>
      </c>
      <c r="S427" s="60">
        <v>0.57499999999999996</v>
      </c>
      <c r="T427" s="60">
        <v>2.7</v>
      </c>
      <c r="U427" s="60">
        <v>2</v>
      </c>
      <c r="V427" s="60">
        <v>0.7</v>
      </c>
      <c r="W427" s="60">
        <v>0.7</v>
      </c>
      <c r="X427" s="60">
        <v>4.0999999999999996</v>
      </c>
      <c r="Y427" s="60">
        <v>2.85</v>
      </c>
      <c r="Z427" s="60">
        <v>2.9249999999999998</v>
      </c>
      <c r="AA427" s="60">
        <v>0.92500000000000004</v>
      </c>
      <c r="AB427" s="60">
        <v>1.2</v>
      </c>
      <c r="AC427" s="60" t="s">
        <v>15769</v>
      </c>
    </row>
    <row r="428" spans="1:29" ht="99" thickBot="1">
      <c r="A428" s="63" t="s">
        <v>16433</v>
      </c>
      <c r="B428" s="60">
        <v>1727.6</v>
      </c>
      <c r="C428" s="60">
        <v>2603.1</v>
      </c>
      <c r="D428" s="60">
        <v>1569.075</v>
      </c>
      <c r="E428" s="60">
        <v>2109.1</v>
      </c>
      <c r="F428" s="60">
        <v>2372.1</v>
      </c>
      <c r="G428" s="60">
        <v>4093.8</v>
      </c>
      <c r="H428" s="60">
        <v>3151</v>
      </c>
      <c r="I428" s="60">
        <v>4079.5</v>
      </c>
      <c r="J428" s="60">
        <v>3481.1</v>
      </c>
      <c r="K428" s="60">
        <v>2356.9250000000002</v>
      </c>
      <c r="L428" s="60">
        <v>1241.4000000000001</v>
      </c>
      <c r="M428" s="60">
        <v>2887.9</v>
      </c>
      <c r="N428" s="60">
        <v>1885.6</v>
      </c>
      <c r="O428" s="60">
        <v>3478.1</v>
      </c>
      <c r="P428" s="60">
        <v>3220.8</v>
      </c>
      <c r="Q428" s="60">
        <v>3217.4</v>
      </c>
      <c r="R428" s="60">
        <v>2692.8</v>
      </c>
      <c r="S428" s="60">
        <v>1462.7750000000001</v>
      </c>
      <c r="T428" s="60">
        <v>8435.7000000000007</v>
      </c>
      <c r="U428" s="60">
        <v>1832.6</v>
      </c>
      <c r="V428" s="60">
        <v>4359.7</v>
      </c>
      <c r="W428" s="60">
        <v>3499.6</v>
      </c>
      <c r="X428" s="60">
        <v>4926.7</v>
      </c>
      <c r="Y428" s="60">
        <v>4977.8</v>
      </c>
      <c r="Z428" s="60">
        <v>4100.95</v>
      </c>
      <c r="AA428" s="60">
        <v>1925.0250000000001</v>
      </c>
      <c r="AB428" s="60">
        <v>2449.6</v>
      </c>
      <c r="AC428" s="61" t="s">
        <v>15770</v>
      </c>
    </row>
    <row r="429" spans="1:29" ht="101" thickBot="1">
      <c r="A429" s="63" t="s">
        <v>14567</v>
      </c>
      <c r="B429" s="60">
        <v>62.4</v>
      </c>
      <c r="C429" s="60">
        <v>59.1</v>
      </c>
      <c r="D429" s="60">
        <v>22.2</v>
      </c>
      <c r="E429" s="60">
        <v>38.299999999999997</v>
      </c>
      <c r="F429" s="60">
        <v>11.4</v>
      </c>
      <c r="G429" s="60">
        <v>13.7</v>
      </c>
      <c r="H429" s="60">
        <v>17.399999999999999</v>
      </c>
      <c r="I429" s="60">
        <v>52.4</v>
      </c>
      <c r="J429" s="60">
        <v>9.1</v>
      </c>
      <c r="K429" s="60">
        <v>6.65</v>
      </c>
      <c r="L429" s="60">
        <v>13.1</v>
      </c>
      <c r="M429" s="60">
        <v>4.2</v>
      </c>
      <c r="N429" s="60">
        <v>3.6</v>
      </c>
      <c r="O429" s="60">
        <v>10</v>
      </c>
      <c r="P429" s="60">
        <v>16.100000000000001</v>
      </c>
      <c r="Q429" s="60">
        <v>10.3</v>
      </c>
      <c r="R429" s="60">
        <v>25.4</v>
      </c>
      <c r="S429" s="60">
        <v>13.725</v>
      </c>
      <c r="T429" s="60">
        <v>11.6</v>
      </c>
      <c r="U429" s="60">
        <v>12.2</v>
      </c>
      <c r="V429" s="60">
        <v>24.1</v>
      </c>
      <c r="W429" s="60">
        <v>20.3</v>
      </c>
      <c r="X429" s="60">
        <v>24.6</v>
      </c>
      <c r="Y429" s="60">
        <v>10.824999999999999</v>
      </c>
      <c r="Z429" s="60">
        <v>95</v>
      </c>
      <c r="AA429" s="60">
        <v>12</v>
      </c>
      <c r="AB429" s="60">
        <v>12.2</v>
      </c>
      <c r="AC429" s="60" t="s">
        <v>15771</v>
      </c>
    </row>
    <row r="430" spans="1:29" ht="91" thickBot="1">
      <c r="A430" s="63" t="s">
        <v>15056</v>
      </c>
      <c r="B430" s="60">
        <v>2</v>
      </c>
      <c r="C430" s="60">
        <v>3.8</v>
      </c>
      <c r="D430" s="60">
        <v>1.625</v>
      </c>
      <c r="E430" s="60">
        <v>2.4</v>
      </c>
      <c r="F430" s="60">
        <v>10.7</v>
      </c>
      <c r="G430" s="60">
        <v>4.2</v>
      </c>
      <c r="H430" s="60">
        <v>5.6</v>
      </c>
      <c r="I430" s="60">
        <v>3.6</v>
      </c>
      <c r="J430" s="60">
        <v>1.3</v>
      </c>
      <c r="K430" s="60">
        <v>1.175</v>
      </c>
      <c r="L430" s="60">
        <v>1</v>
      </c>
      <c r="M430" s="60">
        <v>1.3</v>
      </c>
      <c r="N430" s="60">
        <v>3.9</v>
      </c>
      <c r="O430" s="60">
        <v>3759.3</v>
      </c>
      <c r="P430" s="60">
        <v>2.2000000000000002</v>
      </c>
      <c r="Q430" s="60">
        <v>2.1</v>
      </c>
      <c r="R430" s="60">
        <v>6.3</v>
      </c>
      <c r="S430" s="60">
        <v>1.25</v>
      </c>
      <c r="T430" s="60">
        <v>6.6</v>
      </c>
      <c r="U430" s="60">
        <v>5.0999999999999996</v>
      </c>
      <c r="V430" s="60">
        <v>1.6</v>
      </c>
      <c r="W430" s="60">
        <v>2.2999999999999998</v>
      </c>
      <c r="X430" s="60">
        <v>1.2</v>
      </c>
      <c r="Y430" s="60">
        <v>2.0249999999999999</v>
      </c>
      <c r="Z430" s="60">
        <v>2.8250000000000002</v>
      </c>
      <c r="AA430" s="60">
        <v>2.9750000000000001</v>
      </c>
      <c r="AB430" s="60">
        <v>42.3</v>
      </c>
      <c r="AC430" s="60" t="s">
        <v>15772</v>
      </c>
    </row>
    <row r="431" spans="1:29" ht="51" thickBot="1">
      <c r="A431" s="63" t="s">
        <v>14580</v>
      </c>
      <c r="B431" s="60">
        <v>1.3</v>
      </c>
      <c r="C431" s="60">
        <v>1.5</v>
      </c>
      <c r="D431" s="60">
        <v>2.4500000000000002</v>
      </c>
      <c r="E431" s="60">
        <v>3</v>
      </c>
      <c r="F431" s="60">
        <v>5.6</v>
      </c>
      <c r="G431" s="60">
        <v>3.4</v>
      </c>
      <c r="H431" s="60">
        <v>2089.9</v>
      </c>
      <c r="I431" s="60">
        <v>3.5</v>
      </c>
      <c r="J431" s="60">
        <v>31</v>
      </c>
      <c r="K431" s="60">
        <v>1.075</v>
      </c>
      <c r="L431" s="60">
        <v>0.5</v>
      </c>
      <c r="M431" s="60">
        <v>4</v>
      </c>
      <c r="N431" s="60">
        <v>2.6</v>
      </c>
      <c r="O431" s="60">
        <v>3.1</v>
      </c>
      <c r="P431" s="60">
        <v>0.9</v>
      </c>
      <c r="Q431" s="60">
        <v>0.8</v>
      </c>
      <c r="R431" s="60">
        <v>1</v>
      </c>
      <c r="S431" s="60">
        <v>2.0249999999999999</v>
      </c>
      <c r="T431" s="60">
        <v>1.6</v>
      </c>
      <c r="U431" s="60">
        <v>687.8</v>
      </c>
      <c r="V431" s="60">
        <v>3.6</v>
      </c>
      <c r="W431" s="60">
        <v>2.9</v>
      </c>
      <c r="X431" s="60">
        <v>4</v>
      </c>
      <c r="Y431" s="60">
        <v>0.55000000000000004</v>
      </c>
      <c r="Z431" s="60">
        <v>2.2999999999999998</v>
      </c>
      <c r="AA431" s="60">
        <v>2.9750000000000001</v>
      </c>
      <c r="AB431" s="60">
        <v>164.1</v>
      </c>
      <c r="AC431" s="60" t="s">
        <v>15773</v>
      </c>
    </row>
    <row r="432" spans="1:29" ht="43" thickBot="1">
      <c r="A432" s="63" t="s">
        <v>14995</v>
      </c>
      <c r="B432" s="60">
        <v>369.6</v>
      </c>
      <c r="C432" s="60">
        <v>78.5</v>
      </c>
      <c r="D432" s="60">
        <v>53.825000000000003</v>
      </c>
      <c r="E432" s="60">
        <v>243.4</v>
      </c>
      <c r="F432" s="60">
        <v>10.6</v>
      </c>
      <c r="G432" s="60">
        <v>4.4000000000000004</v>
      </c>
      <c r="H432" s="60">
        <v>1.1000000000000001</v>
      </c>
      <c r="I432" s="60">
        <v>4.0999999999999996</v>
      </c>
      <c r="J432" s="60">
        <v>2</v>
      </c>
      <c r="K432" s="60">
        <v>5.35</v>
      </c>
      <c r="L432" s="60">
        <v>4.9000000000000004</v>
      </c>
      <c r="M432" s="60">
        <v>1.5</v>
      </c>
      <c r="N432" s="60">
        <v>2.2000000000000002</v>
      </c>
      <c r="O432" s="60">
        <v>6.3</v>
      </c>
      <c r="P432" s="60">
        <v>3.7</v>
      </c>
      <c r="Q432" s="60">
        <v>2.6</v>
      </c>
      <c r="R432" s="60">
        <v>7.7</v>
      </c>
      <c r="S432" s="60">
        <v>48.174999999999997</v>
      </c>
      <c r="T432" s="60">
        <v>3.8</v>
      </c>
      <c r="U432" s="60">
        <v>3.1</v>
      </c>
      <c r="V432" s="60">
        <v>4.5</v>
      </c>
      <c r="W432" s="60">
        <v>3.1</v>
      </c>
      <c r="X432" s="60">
        <v>4.9000000000000004</v>
      </c>
      <c r="Y432" s="60">
        <v>2.9249999999999998</v>
      </c>
      <c r="Z432" s="60">
        <v>2.4750000000000001</v>
      </c>
      <c r="AA432" s="60">
        <v>1.1499999999999999</v>
      </c>
      <c r="AB432" s="60">
        <v>10.3</v>
      </c>
      <c r="AC432" s="61" t="s">
        <v>15774</v>
      </c>
    </row>
    <row r="433" spans="1:29" ht="51" thickBot="1">
      <c r="A433" s="63" t="s">
        <v>15218</v>
      </c>
      <c r="B433" s="60">
        <v>633.20000000000005</v>
      </c>
      <c r="C433" s="60">
        <v>233</v>
      </c>
      <c r="D433" s="60">
        <v>134.02500000000001</v>
      </c>
      <c r="E433" s="60">
        <v>648.20000000000005</v>
      </c>
      <c r="F433" s="60">
        <v>23.1</v>
      </c>
      <c r="G433" s="60">
        <v>277.2</v>
      </c>
      <c r="H433" s="60">
        <v>33</v>
      </c>
      <c r="I433" s="60">
        <v>6.9</v>
      </c>
      <c r="J433" s="60">
        <v>65</v>
      </c>
      <c r="K433" s="60">
        <v>114.22499999999999</v>
      </c>
      <c r="L433" s="60">
        <v>10.199999999999999</v>
      </c>
      <c r="M433" s="60">
        <v>4.4000000000000004</v>
      </c>
      <c r="N433" s="60">
        <v>14.4</v>
      </c>
      <c r="O433" s="60">
        <v>42.5</v>
      </c>
      <c r="P433" s="60">
        <v>9.1</v>
      </c>
      <c r="Q433" s="60">
        <v>8.8000000000000007</v>
      </c>
      <c r="R433" s="60">
        <v>36.6</v>
      </c>
      <c r="S433" s="60">
        <v>121.175</v>
      </c>
      <c r="T433" s="60">
        <v>8.6</v>
      </c>
      <c r="U433" s="60">
        <v>24.4</v>
      </c>
      <c r="V433" s="60">
        <v>11.1</v>
      </c>
      <c r="W433" s="60">
        <v>36.5</v>
      </c>
      <c r="X433" s="60">
        <v>8.3000000000000007</v>
      </c>
      <c r="Y433" s="60">
        <v>5.375</v>
      </c>
      <c r="Z433" s="60">
        <v>17.2</v>
      </c>
      <c r="AA433" s="60">
        <v>61.05</v>
      </c>
      <c r="AB433" s="60">
        <v>29.6</v>
      </c>
      <c r="AC433" s="60" t="s">
        <v>15775</v>
      </c>
    </row>
    <row r="434" spans="1:29" ht="101" thickBot="1">
      <c r="A434" s="63" t="s">
        <v>15303</v>
      </c>
      <c r="B434" s="60">
        <v>114</v>
      </c>
      <c r="C434" s="60">
        <v>174</v>
      </c>
      <c r="D434" s="60">
        <v>109</v>
      </c>
      <c r="E434" s="60">
        <v>104</v>
      </c>
      <c r="F434" s="60">
        <v>95.2</v>
      </c>
      <c r="G434" s="60">
        <v>293.7</v>
      </c>
      <c r="H434" s="60">
        <v>222.8</v>
      </c>
      <c r="I434" s="60">
        <v>125.8</v>
      </c>
      <c r="J434" s="60">
        <v>181.6</v>
      </c>
      <c r="K434" s="60">
        <v>432.55</v>
      </c>
      <c r="L434" s="60">
        <v>432.1</v>
      </c>
      <c r="M434" s="60">
        <v>413.6</v>
      </c>
      <c r="N434" s="60">
        <v>426.2</v>
      </c>
      <c r="O434" s="60">
        <v>199.3</v>
      </c>
      <c r="P434" s="60">
        <v>213.4</v>
      </c>
      <c r="Q434" s="60">
        <v>184.2</v>
      </c>
      <c r="R434" s="60">
        <v>294.5</v>
      </c>
      <c r="S434" s="60">
        <v>289.17500000000001</v>
      </c>
      <c r="T434" s="60">
        <v>321</v>
      </c>
      <c r="U434" s="60">
        <v>439.3</v>
      </c>
      <c r="V434" s="60">
        <v>558.20000000000005</v>
      </c>
      <c r="W434" s="60">
        <v>470.3</v>
      </c>
      <c r="X434" s="60">
        <v>560.5</v>
      </c>
      <c r="Y434" s="60">
        <v>288.14999999999998</v>
      </c>
      <c r="Z434" s="60">
        <v>952.75</v>
      </c>
      <c r="AA434" s="60">
        <v>257.45</v>
      </c>
      <c r="AB434" s="60">
        <v>289.3</v>
      </c>
      <c r="AC434" s="60" t="s">
        <v>15776</v>
      </c>
    </row>
    <row r="435" spans="1:29" ht="131" thickBot="1">
      <c r="A435" s="63" t="s">
        <v>14828</v>
      </c>
      <c r="B435" s="60">
        <v>0.7</v>
      </c>
      <c r="C435" s="60">
        <v>1.1000000000000001</v>
      </c>
      <c r="D435" s="60">
        <v>1.7</v>
      </c>
      <c r="E435" s="60">
        <v>0.4</v>
      </c>
      <c r="F435" s="60">
        <v>2.2000000000000002</v>
      </c>
      <c r="G435" s="60">
        <v>1.7</v>
      </c>
      <c r="H435" s="60">
        <v>1.2</v>
      </c>
      <c r="I435" s="60">
        <v>1.2</v>
      </c>
      <c r="J435" s="60">
        <v>0.8</v>
      </c>
      <c r="K435" s="60">
        <v>2.8</v>
      </c>
      <c r="L435" s="60">
        <v>1.1000000000000001</v>
      </c>
      <c r="M435" s="60">
        <v>0.5</v>
      </c>
      <c r="N435" s="60">
        <v>0.8</v>
      </c>
      <c r="O435" s="60">
        <v>0.8</v>
      </c>
      <c r="P435" s="60">
        <v>0.8</v>
      </c>
      <c r="Q435" s="60">
        <v>1</v>
      </c>
      <c r="R435" s="60">
        <v>1.5</v>
      </c>
      <c r="S435" s="60">
        <v>0.3</v>
      </c>
      <c r="T435" s="60">
        <v>91.6</v>
      </c>
      <c r="U435" s="60">
        <v>1.1000000000000001</v>
      </c>
      <c r="V435" s="60">
        <v>4.5999999999999996</v>
      </c>
      <c r="W435" s="60">
        <v>1.3</v>
      </c>
      <c r="X435" s="60">
        <v>1.1000000000000001</v>
      </c>
      <c r="Y435" s="60">
        <v>0.55000000000000004</v>
      </c>
      <c r="Z435" s="60">
        <v>1.75</v>
      </c>
      <c r="AA435" s="60">
        <v>1.075</v>
      </c>
      <c r="AB435" s="60">
        <v>0.9</v>
      </c>
      <c r="AC435" s="60" t="s">
        <v>15777</v>
      </c>
    </row>
    <row r="436" spans="1:29" ht="51" thickBot="1">
      <c r="A436" s="63" t="s">
        <v>15227</v>
      </c>
      <c r="B436" s="60">
        <v>4.7</v>
      </c>
      <c r="C436" s="60">
        <v>2.6</v>
      </c>
      <c r="D436" s="60">
        <v>2.4500000000000002</v>
      </c>
      <c r="E436" s="60">
        <v>3.5</v>
      </c>
      <c r="F436" s="60">
        <v>11.3</v>
      </c>
      <c r="G436" s="60">
        <v>2.8</v>
      </c>
      <c r="H436" s="60">
        <v>4.0999999999999996</v>
      </c>
      <c r="I436" s="60">
        <v>3.8</v>
      </c>
      <c r="J436" s="60">
        <v>4.5</v>
      </c>
      <c r="K436" s="60">
        <v>3.25</v>
      </c>
      <c r="L436" s="60">
        <v>6.5</v>
      </c>
      <c r="M436" s="60">
        <v>4.2</v>
      </c>
      <c r="N436" s="60">
        <v>230.4</v>
      </c>
      <c r="O436" s="60">
        <v>102.5</v>
      </c>
      <c r="P436" s="60">
        <v>4.0999999999999996</v>
      </c>
      <c r="Q436" s="60">
        <v>3.6</v>
      </c>
      <c r="R436" s="60">
        <v>5.9</v>
      </c>
      <c r="S436" s="60">
        <v>4.2750000000000004</v>
      </c>
      <c r="T436" s="60">
        <v>6.1</v>
      </c>
      <c r="U436" s="60">
        <v>4.3</v>
      </c>
      <c r="V436" s="60">
        <v>5.6</v>
      </c>
      <c r="W436" s="60">
        <v>3.2</v>
      </c>
      <c r="X436" s="60">
        <v>13.9</v>
      </c>
      <c r="Y436" s="60">
        <v>2.5499999999999998</v>
      </c>
      <c r="Z436" s="60">
        <v>4.75</v>
      </c>
      <c r="AA436" s="60">
        <v>4.9000000000000004</v>
      </c>
      <c r="AB436" s="60">
        <v>16.5</v>
      </c>
      <c r="AC436" s="60" t="s">
        <v>15778</v>
      </c>
    </row>
    <row r="437" spans="1:29" ht="15" thickBot="1">
      <c r="A437" s="63" t="e">
        <v>#VALUE!</v>
      </c>
      <c r="B437" s="60">
        <v>20</v>
      </c>
      <c r="C437" s="60">
        <v>12.1</v>
      </c>
      <c r="D437" s="60">
        <v>7.05</v>
      </c>
      <c r="E437" s="60">
        <v>21.1</v>
      </c>
      <c r="F437" s="60">
        <v>28.4</v>
      </c>
      <c r="G437" s="60">
        <v>9.3000000000000007</v>
      </c>
      <c r="H437" s="60">
        <v>24.7</v>
      </c>
      <c r="I437" s="60">
        <v>8.1999999999999993</v>
      </c>
      <c r="J437" s="60">
        <v>12</v>
      </c>
      <c r="K437" s="60">
        <v>7.3</v>
      </c>
      <c r="L437" s="60">
        <v>15.2</v>
      </c>
      <c r="M437" s="60">
        <v>7.3</v>
      </c>
      <c r="N437" s="60">
        <v>9.6999999999999993</v>
      </c>
      <c r="O437" s="60">
        <v>20.399999999999999</v>
      </c>
      <c r="P437" s="60">
        <v>11</v>
      </c>
      <c r="Q437" s="60">
        <v>13.4</v>
      </c>
      <c r="R437" s="60">
        <v>18.7</v>
      </c>
      <c r="S437" s="60">
        <v>16.425000000000001</v>
      </c>
      <c r="T437" s="60">
        <v>25.6</v>
      </c>
      <c r="U437" s="60">
        <v>18.3</v>
      </c>
      <c r="V437" s="60">
        <v>8.1</v>
      </c>
      <c r="W437" s="60">
        <v>9</v>
      </c>
      <c r="X437" s="60">
        <v>12.3</v>
      </c>
      <c r="Y437" s="60">
        <v>12.4</v>
      </c>
      <c r="Z437" s="60">
        <v>19</v>
      </c>
      <c r="AA437" s="60">
        <v>18.05</v>
      </c>
      <c r="AB437" s="60">
        <v>10.1</v>
      </c>
      <c r="AC437" s="60" t="s">
        <v>15446</v>
      </c>
    </row>
    <row r="438" spans="1:29" ht="51" thickBot="1">
      <c r="A438" s="63" t="s">
        <v>15285</v>
      </c>
      <c r="B438" s="60">
        <v>39.299999999999997</v>
      </c>
      <c r="C438" s="60">
        <v>38.799999999999997</v>
      </c>
      <c r="D438" s="60">
        <v>36.024999999999999</v>
      </c>
      <c r="E438" s="60">
        <v>31.4</v>
      </c>
      <c r="F438" s="60">
        <v>113.8</v>
      </c>
      <c r="G438" s="60">
        <v>155.30000000000001</v>
      </c>
      <c r="H438" s="60">
        <v>183</v>
      </c>
      <c r="I438" s="60">
        <v>102.3</v>
      </c>
      <c r="J438" s="60">
        <v>125.1</v>
      </c>
      <c r="K438" s="60">
        <v>18.274999999999999</v>
      </c>
      <c r="L438" s="60">
        <v>39.799999999999997</v>
      </c>
      <c r="M438" s="60">
        <v>129.80000000000001</v>
      </c>
      <c r="N438" s="60">
        <v>44.8</v>
      </c>
      <c r="O438" s="60">
        <v>64.400000000000006</v>
      </c>
      <c r="P438" s="60">
        <v>127.7</v>
      </c>
      <c r="Q438" s="60">
        <v>176.8</v>
      </c>
      <c r="R438" s="60">
        <v>45</v>
      </c>
      <c r="S438" s="60">
        <v>114.825</v>
      </c>
      <c r="T438" s="60">
        <v>196.8</v>
      </c>
      <c r="U438" s="60">
        <v>383.4</v>
      </c>
      <c r="V438" s="60">
        <v>157.6</v>
      </c>
      <c r="W438" s="60">
        <v>234</v>
      </c>
      <c r="X438" s="60">
        <v>30.6</v>
      </c>
      <c r="Y438" s="60">
        <v>154.15</v>
      </c>
      <c r="Z438" s="60">
        <v>135.22499999999999</v>
      </c>
      <c r="AA438" s="60">
        <v>232.72499999999999</v>
      </c>
      <c r="AB438" s="60">
        <v>71.2</v>
      </c>
      <c r="AC438" s="60" t="s">
        <v>15779</v>
      </c>
    </row>
    <row r="439" spans="1:29" ht="61" thickBot="1">
      <c r="A439" s="63" t="s">
        <v>15086</v>
      </c>
      <c r="B439" s="60">
        <v>1.8</v>
      </c>
      <c r="C439" s="60">
        <v>1.1000000000000001</v>
      </c>
      <c r="D439" s="60">
        <v>1.675</v>
      </c>
      <c r="E439" s="60">
        <v>1.1000000000000001</v>
      </c>
      <c r="F439" s="60">
        <v>5.0999999999999996</v>
      </c>
      <c r="G439" s="60">
        <v>6.2</v>
      </c>
      <c r="H439" s="60">
        <v>5.0999999999999996</v>
      </c>
      <c r="I439" s="60">
        <v>3.7</v>
      </c>
      <c r="J439" s="60">
        <v>2.6</v>
      </c>
      <c r="K439" s="60">
        <v>1.925</v>
      </c>
      <c r="L439" s="60">
        <v>3</v>
      </c>
      <c r="M439" s="60">
        <v>2.2000000000000002</v>
      </c>
      <c r="N439" s="60">
        <v>8</v>
      </c>
      <c r="O439" s="60">
        <v>2790.1</v>
      </c>
      <c r="P439" s="60">
        <v>1.6</v>
      </c>
      <c r="Q439" s="60">
        <v>1</v>
      </c>
      <c r="R439" s="60">
        <v>3.2</v>
      </c>
      <c r="S439" s="60">
        <v>0.625</v>
      </c>
      <c r="T439" s="60">
        <v>1.2</v>
      </c>
      <c r="U439" s="60">
        <v>7.5</v>
      </c>
      <c r="V439" s="60">
        <v>2.2999999999999998</v>
      </c>
      <c r="W439" s="60">
        <v>2.8</v>
      </c>
      <c r="X439" s="60">
        <v>6.4</v>
      </c>
      <c r="Y439" s="60">
        <v>2.875</v>
      </c>
      <c r="Z439" s="60">
        <v>4.3250000000000002</v>
      </c>
      <c r="AA439" s="60">
        <v>1.875</v>
      </c>
      <c r="AB439" s="60">
        <v>27.8</v>
      </c>
      <c r="AC439" s="60" t="s">
        <v>15780</v>
      </c>
    </row>
    <row r="440" spans="1:29" ht="101" thickBot="1">
      <c r="A440" s="63" t="s">
        <v>16434</v>
      </c>
      <c r="B440" s="60">
        <v>2.7</v>
      </c>
      <c r="C440" s="60">
        <v>2.8</v>
      </c>
      <c r="D440" s="60">
        <v>5.5250000000000004</v>
      </c>
      <c r="E440" s="60">
        <v>4.4000000000000004</v>
      </c>
      <c r="F440" s="60">
        <v>10.4</v>
      </c>
      <c r="G440" s="60">
        <v>5</v>
      </c>
      <c r="H440" s="60">
        <v>1871.8</v>
      </c>
      <c r="I440" s="60">
        <v>683.5</v>
      </c>
      <c r="J440" s="60">
        <v>29</v>
      </c>
      <c r="K440" s="60">
        <v>21.85</v>
      </c>
      <c r="L440" s="60">
        <v>11.8</v>
      </c>
      <c r="M440" s="60">
        <v>3.6</v>
      </c>
      <c r="N440" s="60">
        <v>1.3</v>
      </c>
      <c r="O440" s="60">
        <v>6.9</v>
      </c>
      <c r="P440" s="60">
        <v>7.5</v>
      </c>
      <c r="Q440" s="60">
        <v>10.8</v>
      </c>
      <c r="R440" s="60">
        <v>8.4</v>
      </c>
      <c r="S440" s="60">
        <v>1.875</v>
      </c>
      <c r="T440" s="60">
        <v>5.4</v>
      </c>
      <c r="U440" s="60">
        <v>2917.4</v>
      </c>
      <c r="V440" s="60">
        <v>501.8</v>
      </c>
      <c r="W440" s="60">
        <v>40.200000000000003</v>
      </c>
      <c r="X440" s="60">
        <v>19.3</v>
      </c>
      <c r="Y440" s="60">
        <v>23.774999999999999</v>
      </c>
      <c r="Z440" s="60">
        <v>3.9</v>
      </c>
      <c r="AA440" s="60">
        <v>3.0750000000000002</v>
      </c>
      <c r="AB440" s="60">
        <v>80.400000000000006</v>
      </c>
      <c r="AC440" s="60" t="s">
        <v>15781</v>
      </c>
    </row>
    <row r="441" spans="1:29" ht="51" thickBot="1">
      <c r="A441" s="63" t="s">
        <v>15258</v>
      </c>
      <c r="B441" s="60">
        <v>103.1</v>
      </c>
      <c r="C441" s="60">
        <v>320.89999999999998</v>
      </c>
      <c r="D441" s="60">
        <v>455.45</v>
      </c>
      <c r="E441" s="60">
        <v>153</v>
      </c>
      <c r="F441" s="60">
        <v>73.7</v>
      </c>
      <c r="G441" s="60">
        <v>123.9</v>
      </c>
      <c r="H441" s="60">
        <v>20.5</v>
      </c>
      <c r="I441" s="60">
        <v>10.3</v>
      </c>
      <c r="J441" s="60">
        <v>149.30000000000001</v>
      </c>
      <c r="K441" s="60">
        <v>773.1</v>
      </c>
      <c r="L441" s="60">
        <v>715.4</v>
      </c>
      <c r="M441" s="60">
        <v>134.4</v>
      </c>
      <c r="N441" s="60">
        <v>27.5</v>
      </c>
      <c r="O441" s="60">
        <v>24.5</v>
      </c>
      <c r="P441" s="60">
        <v>945.3</v>
      </c>
      <c r="Q441" s="60">
        <v>533</v>
      </c>
      <c r="R441" s="60">
        <v>307.7</v>
      </c>
      <c r="S441" s="60">
        <v>277.82499999999999</v>
      </c>
      <c r="T441" s="60">
        <v>48.4</v>
      </c>
      <c r="U441" s="60">
        <v>33.6</v>
      </c>
      <c r="V441" s="60">
        <v>25.8</v>
      </c>
      <c r="W441" s="60">
        <v>228</v>
      </c>
      <c r="X441" s="60">
        <v>1043.4000000000001</v>
      </c>
      <c r="Y441" s="60">
        <v>446</v>
      </c>
      <c r="Z441" s="60">
        <v>312.47500000000002</v>
      </c>
      <c r="AA441" s="60">
        <v>1442.6</v>
      </c>
      <c r="AB441" s="60">
        <v>134</v>
      </c>
      <c r="AC441" s="60" t="s">
        <v>15782</v>
      </c>
    </row>
    <row r="442" spans="1:29" ht="101" thickBot="1">
      <c r="A442" s="63" t="s">
        <v>14709</v>
      </c>
      <c r="B442" s="60">
        <v>3.2</v>
      </c>
      <c r="C442" s="60">
        <v>10.7</v>
      </c>
      <c r="D442" s="60">
        <v>6.05</v>
      </c>
      <c r="E442" s="60">
        <v>8.6</v>
      </c>
      <c r="F442" s="60">
        <v>4.8</v>
      </c>
      <c r="G442" s="60">
        <v>27.8</v>
      </c>
      <c r="H442" s="60">
        <v>814.2</v>
      </c>
      <c r="I442" s="60">
        <v>4.3</v>
      </c>
      <c r="J442" s="60">
        <v>35.799999999999997</v>
      </c>
      <c r="K442" s="60">
        <v>4.9000000000000004</v>
      </c>
      <c r="L442" s="60">
        <v>9.9</v>
      </c>
      <c r="M442" s="60">
        <v>2.4</v>
      </c>
      <c r="N442" s="60">
        <v>10</v>
      </c>
      <c r="O442" s="60">
        <v>11</v>
      </c>
      <c r="P442" s="60">
        <v>10.6</v>
      </c>
      <c r="Q442" s="60">
        <v>12.6</v>
      </c>
      <c r="R442" s="60">
        <v>11.2</v>
      </c>
      <c r="S442" s="60">
        <v>2.375</v>
      </c>
      <c r="T442" s="60">
        <v>4.0999999999999996</v>
      </c>
      <c r="U442" s="60">
        <v>2289.3000000000002</v>
      </c>
      <c r="V442" s="60">
        <v>2.6</v>
      </c>
      <c r="W442" s="60">
        <v>6.9</v>
      </c>
      <c r="X442" s="60">
        <v>10.7</v>
      </c>
      <c r="Y442" s="60">
        <v>7.375</v>
      </c>
      <c r="Z442" s="60">
        <v>5.95</v>
      </c>
      <c r="AA442" s="60">
        <v>7.25</v>
      </c>
      <c r="AB442" s="60">
        <v>152.19999999999999</v>
      </c>
      <c r="AC442" s="60" t="s">
        <v>15783</v>
      </c>
    </row>
    <row r="443" spans="1:29" ht="41" thickBot="1">
      <c r="A443" s="63" t="s">
        <v>16435</v>
      </c>
      <c r="B443" s="60">
        <v>57.2</v>
      </c>
      <c r="C443" s="60">
        <v>30.9</v>
      </c>
      <c r="D443" s="60">
        <v>21.625</v>
      </c>
      <c r="E443" s="60">
        <v>43.9</v>
      </c>
      <c r="F443" s="60">
        <v>36.1</v>
      </c>
      <c r="G443" s="60">
        <v>18.7</v>
      </c>
      <c r="H443" s="60">
        <v>39.700000000000003</v>
      </c>
      <c r="I443" s="60">
        <v>11.6</v>
      </c>
      <c r="J443" s="60">
        <v>26.9</v>
      </c>
      <c r="K443" s="60">
        <v>16.55</v>
      </c>
      <c r="L443" s="60">
        <v>22.5</v>
      </c>
      <c r="M443" s="60">
        <v>45.2</v>
      </c>
      <c r="N443" s="60">
        <v>9.3000000000000007</v>
      </c>
      <c r="O443" s="60">
        <v>17.7</v>
      </c>
      <c r="P443" s="60">
        <v>10.9</v>
      </c>
      <c r="Q443" s="60">
        <v>11</v>
      </c>
      <c r="R443" s="60">
        <v>29.3</v>
      </c>
      <c r="S443" s="60">
        <v>38.975000000000001</v>
      </c>
      <c r="T443" s="60">
        <v>131.19999999999999</v>
      </c>
      <c r="U443" s="60">
        <v>36</v>
      </c>
      <c r="V443" s="60">
        <v>48.1</v>
      </c>
      <c r="W443" s="60">
        <v>28.8</v>
      </c>
      <c r="X443" s="60">
        <v>20.8</v>
      </c>
      <c r="Y443" s="60">
        <v>22.925000000000001</v>
      </c>
      <c r="Z443" s="60">
        <v>32.25</v>
      </c>
      <c r="AA443" s="60">
        <v>74.3</v>
      </c>
      <c r="AB443" s="60">
        <v>28.5</v>
      </c>
      <c r="AC443" s="60" t="s">
        <v>15784</v>
      </c>
    </row>
    <row r="444" spans="1:29" ht="81" thickBot="1">
      <c r="A444" s="63" t="s">
        <v>15169</v>
      </c>
      <c r="B444" s="60">
        <v>11.5</v>
      </c>
      <c r="C444" s="60">
        <v>7.4</v>
      </c>
      <c r="D444" s="60">
        <v>8.7249999999999996</v>
      </c>
      <c r="E444" s="60">
        <v>8.1999999999999993</v>
      </c>
      <c r="F444" s="60">
        <v>22.5</v>
      </c>
      <c r="G444" s="60">
        <v>6.4</v>
      </c>
      <c r="H444" s="60">
        <v>11.3</v>
      </c>
      <c r="I444" s="60">
        <v>6.8</v>
      </c>
      <c r="J444" s="60">
        <v>9.1</v>
      </c>
      <c r="K444" s="60">
        <v>6.375</v>
      </c>
      <c r="L444" s="60">
        <v>7.4</v>
      </c>
      <c r="M444" s="60">
        <v>2.8</v>
      </c>
      <c r="N444" s="60">
        <v>4</v>
      </c>
      <c r="O444" s="60">
        <v>9.1999999999999993</v>
      </c>
      <c r="P444" s="60">
        <v>5.6</v>
      </c>
      <c r="Q444" s="60">
        <v>6.9</v>
      </c>
      <c r="R444" s="60">
        <v>5.3</v>
      </c>
      <c r="S444" s="60">
        <v>7.2249999999999996</v>
      </c>
      <c r="T444" s="60">
        <v>7</v>
      </c>
      <c r="U444" s="60">
        <v>8.8000000000000007</v>
      </c>
      <c r="V444" s="60">
        <v>7.4</v>
      </c>
      <c r="W444" s="60">
        <v>8.1</v>
      </c>
      <c r="X444" s="60">
        <v>10.8</v>
      </c>
      <c r="Y444" s="60">
        <v>7.375</v>
      </c>
      <c r="Z444" s="60">
        <v>9.15</v>
      </c>
      <c r="AA444" s="60">
        <v>7.6</v>
      </c>
      <c r="AB444" s="60">
        <v>4.2</v>
      </c>
      <c r="AC444" s="60" t="s">
        <v>15409</v>
      </c>
    </row>
    <row r="445" spans="1:29" ht="131" thickBot="1">
      <c r="A445" s="63" t="s">
        <v>15106</v>
      </c>
      <c r="B445" s="60">
        <v>3.2</v>
      </c>
      <c r="C445" s="60">
        <v>4.7</v>
      </c>
      <c r="D445" s="60">
        <v>1</v>
      </c>
      <c r="E445" s="60">
        <v>2.5</v>
      </c>
      <c r="F445" s="60">
        <v>2.7</v>
      </c>
      <c r="G445" s="60">
        <v>5.4</v>
      </c>
      <c r="H445" s="60">
        <v>2.4</v>
      </c>
      <c r="I445" s="60">
        <v>6.1</v>
      </c>
      <c r="J445" s="60">
        <v>7.6</v>
      </c>
      <c r="K445" s="60">
        <v>2.1749999999999998</v>
      </c>
      <c r="L445" s="60">
        <v>3.5</v>
      </c>
      <c r="M445" s="60">
        <v>30.7</v>
      </c>
      <c r="N445" s="60">
        <v>4</v>
      </c>
      <c r="O445" s="60">
        <v>5.9</v>
      </c>
      <c r="P445" s="60">
        <v>0.6</v>
      </c>
      <c r="Q445" s="60">
        <v>2.1</v>
      </c>
      <c r="R445" s="60">
        <v>9</v>
      </c>
      <c r="S445" s="60">
        <v>0.8</v>
      </c>
      <c r="T445" s="60">
        <v>0.8</v>
      </c>
      <c r="U445" s="60">
        <v>2.2000000000000002</v>
      </c>
      <c r="V445" s="60">
        <v>1.4</v>
      </c>
      <c r="W445" s="60">
        <v>33</v>
      </c>
      <c r="X445" s="60">
        <v>3.1</v>
      </c>
      <c r="Y445" s="60">
        <v>11.15</v>
      </c>
      <c r="Z445" s="60">
        <v>20.024999999999999</v>
      </c>
      <c r="AA445" s="60">
        <v>9.375</v>
      </c>
      <c r="AB445" s="60">
        <v>16</v>
      </c>
      <c r="AC445" s="60" t="s">
        <v>15785</v>
      </c>
    </row>
    <row r="446" spans="1:29" ht="131" thickBot="1">
      <c r="A446" s="63" t="s">
        <v>16436</v>
      </c>
      <c r="B446" s="60">
        <v>17.100000000000001</v>
      </c>
      <c r="C446" s="60">
        <v>21.3</v>
      </c>
      <c r="D446" s="60">
        <v>16.8</v>
      </c>
      <c r="E446" s="60">
        <v>14.7</v>
      </c>
      <c r="F446" s="60">
        <v>23.8</v>
      </c>
      <c r="G446" s="60">
        <v>18.7</v>
      </c>
      <c r="H446" s="60">
        <v>84.3</v>
      </c>
      <c r="I446" s="60">
        <v>18</v>
      </c>
      <c r="J446" s="60">
        <v>127.6</v>
      </c>
      <c r="K446" s="60">
        <v>1.825</v>
      </c>
      <c r="L446" s="60">
        <v>7.1</v>
      </c>
      <c r="M446" s="60">
        <v>55.5</v>
      </c>
      <c r="N446" s="60">
        <v>21.2</v>
      </c>
      <c r="O446" s="60">
        <v>4.8</v>
      </c>
      <c r="P446" s="60">
        <v>28.5</v>
      </c>
      <c r="Q446" s="60">
        <v>19.8</v>
      </c>
      <c r="R446" s="60">
        <v>81.599999999999994</v>
      </c>
      <c r="S446" s="60">
        <v>6.0750000000000002</v>
      </c>
      <c r="T446" s="60">
        <v>6.2</v>
      </c>
      <c r="U446" s="60">
        <v>30.4</v>
      </c>
      <c r="V446" s="60">
        <v>59.9</v>
      </c>
      <c r="W446" s="60">
        <v>30.7</v>
      </c>
      <c r="X446" s="60">
        <v>17.399999999999999</v>
      </c>
      <c r="Y446" s="60">
        <v>12.175000000000001</v>
      </c>
      <c r="Z446" s="60">
        <v>15.7</v>
      </c>
      <c r="AA446" s="60">
        <v>4.625</v>
      </c>
      <c r="AB446" s="60">
        <v>58.6</v>
      </c>
      <c r="AC446" s="60" t="s">
        <v>15786</v>
      </c>
    </row>
    <row r="447" spans="1:29" ht="101" thickBot="1">
      <c r="A447" s="63" t="s">
        <v>14553</v>
      </c>
      <c r="B447" s="60">
        <v>5.7</v>
      </c>
      <c r="C447" s="60">
        <v>7.9</v>
      </c>
      <c r="D447" s="60">
        <v>3.4</v>
      </c>
      <c r="E447" s="60">
        <v>4.3</v>
      </c>
      <c r="F447" s="60">
        <v>2</v>
      </c>
      <c r="G447" s="60">
        <v>25.5</v>
      </c>
      <c r="H447" s="60">
        <v>3.9</v>
      </c>
      <c r="I447" s="60">
        <v>1.9</v>
      </c>
      <c r="J447" s="60">
        <v>7.4</v>
      </c>
      <c r="K447" s="60">
        <v>3.4750000000000001</v>
      </c>
      <c r="L447" s="60">
        <v>6.4</v>
      </c>
      <c r="M447" s="60">
        <v>2.2999999999999998</v>
      </c>
      <c r="N447" s="60">
        <v>7.2</v>
      </c>
      <c r="O447" s="60">
        <v>6.2</v>
      </c>
      <c r="P447" s="60">
        <v>1.8</v>
      </c>
      <c r="Q447" s="60">
        <v>3.7</v>
      </c>
      <c r="R447" s="60">
        <v>23.3</v>
      </c>
      <c r="S447" s="60">
        <v>1.4</v>
      </c>
      <c r="T447" s="60">
        <v>2.2000000000000002</v>
      </c>
      <c r="U447" s="60">
        <v>0.6</v>
      </c>
      <c r="V447" s="60">
        <v>1.8</v>
      </c>
      <c r="W447" s="60">
        <v>9.3000000000000007</v>
      </c>
      <c r="X447" s="60">
        <v>2.9</v>
      </c>
      <c r="Y447" s="60">
        <v>85.724999999999994</v>
      </c>
      <c r="Z447" s="60">
        <v>9.1750000000000007</v>
      </c>
      <c r="AA447" s="60">
        <v>12.35</v>
      </c>
      <c r="AB447" s="60">
        <v>7.6</v>
      </c>
      <c r="AC447" s="60" t="s">
        <v>15787</v>
      </c>
    </row>
    <row r="448" spans="1:29" ht="57" thickBot="1">
      <c r="A448" s="63" t="s">
        <v>15158</v>
      </c>
      <c r="B448" s="60">
        <v>25.9</v>
      </c>
      <c r="C448" s="60">
        <v>71.900000000000006</v>
      </c>
      <c r="D448" s="60">
        <v>64.724999999999994</v>
      </c>
      <c r="E448" s="60">
        <v>42.1</v>
      </c>
      <c r="F448" s="60">
        <v>406.9</v>
      </c>
      <c r="G448" s="60">
        <v>225.5</v>
      </c>
      <c r="H448" s="60">
        <v>259.2</v>
      </c>
      <c r="I448" s="60">
        <v>1174.0999999999999</v>
      </c>
      <c r="J448" s="60">
        <v>300.89999999999998</v>
      </c>
      <c r="K448" s="60">
        <v>328.6</v>
      </c>
      <c r="L448" s="60">
        <v>280.60000000000002</v>
      </c>
      <c r="M448" s="60">
        <v>76.2</v>
      </c>
      <c r="N448" s="60">
        <v>791</v>
      </c>
      <c r="O448" s="60">
        <v>109</v>
      </c>
      <c r="P448" s="60">
        <v>132.30000000000001</v>
      </c>
      <c r="Q448" s="60">
        <v>112.1</v>
      </c>
      <c r="R448" s="60">
        <v>250.2</v>
      </c>
      <c r="S448" s="60">
        <v>22.25</v>
      </c>
      <c r="T448" s="60">
        <v>92.1</v>
      </c>
      <c r="U448" s="60">
        <v>541.5</v>
      </c>
      <c r="V448" s="60">
        <v>642.5</v>
      </c>
      <c r="W448" s="60">
        <v>266.60000000000002</v>
      </c>
      <c r="X448" s="60">
        <v>171.8</v>
      </c>
      <c r="Y448" s="60">
        <v>87.5</v>
      </c>
      <c r="Z448" s="60">
        <v>159.6</v>
      </c>
      <c r="AA448" s="60">
        <v>51</v>
      </c>
      <c r="AB448" s="60">
        <v>158.4</v>
      </c>
      <c r="AC448" s="61" t="s">
        <v>15788</v>
      </c>
    </row>
    <row r="449" spans="1:29" ht="51" thickBot="1">
      <c r="A449" s="63" t="s">
        <v>15071</v>
      </c>
      <c r="B449" s="60">
        <v>2.6</v>
      </c>
      <c r="C449" s="60">
        <v>189.9</v>
      </c>
      <c r="D449" s="60">
        <v>20.9</v>
      </c>
      <c r="E449" s="60">
        <v>5.4</v>
      </c>
      <c r="F449" s="60">
        <v>9.3000000000000007</v>
      </c>
      <c r="G449" s="60">
        <v>2.4</v>
      </c>
      <c r="H449" s="60">
        <v>3.2</v>
      </c>
      <c r="I449" s="60">
        <v>4.4000000000000004</v>
      </c>
      <c r="J449" s="60">
        <v>2.8</v>
      </c>
      <c r="K449" s="60">
        <v>11.975</v>
      </c>
      <c r="L449" s="60">
        <v>10.1</v>
      </c>
      <c r="M449" s="60">
        <v>1.6</v>
      </c>
      <c r="N449" s="60">
        <v>28.1</v>
      </c>
      <c r="O449" s="60">
        <v>5.8</v>
      </c>
      <c r="P449" s="60">
        <v>5.4</v>
      </c>
      <c r="Q449" s="60">
        <v>4.7</v>
      </c>
      <c r="R449" s="60">
        <v>233</v>
      </c>
      <c r="S449" s="60">
        <v>2.125</v>
      </c>
      <c r="T449" s="60">
        <v>3.9</v>
      </c>
      <c r="U449" s="60">
        <v>6.8</v>
      </c>
      <c r="V449" s="60">
        <v>3</v>
      </c>
      <c r="W449" s="60">
        <v>2.6</v>
      </c>
      <c r="X449" s="60">
        <v>8.6999999999999993</v>
      </c>
      <c r="Y449" s="60">
        <v>1.925</v>
      </c>
      <c r="Z449" s="60">
        <v>7.0750000000000002</v>
      </c>
      <c r="AA449" s="60">
        <v>4.3499999999999996</v>
      </c>
      <c r="AB449" s="60">
        <v>34.200000000000003</v>
      </c>
      <c r="AC449" s="60" t="s">
        <v>15789</v>
      </c>
    </row>
    <row r="450" spans="1:29" ht="51" thickBot="1">
      <c r="A450" s="63" t="s">
        <v>14600</v>
      </c>
      <c r="B450" s="60">
        <v>1</v>
      </c>
      <c r="C450" s="60">
        <v>1.2</v>
      </c>
      <c r="D450" s="60">
        <v>1.8</v>
      </c>
      <c r="E450" s="60">
        <v>3.6</v>
      </c>
      <c r="F450" s="60">
        <v>9.6999999999999993</v>
      </c>
      <c r="G450" s="60">
        <v>5.3</v>
      </c>
      <c r="H450" s="60">
        <v>1.7</v>
      </c>
      <c r="I450" s="60">
        <v>1</v>
      </c>
      <c r="J450" s="60">
        <v>2.1</v>
      </c>
      <c r="K450" s="60">
        <v>2.35</v>
      </c>
      <c r="L450" s="60">
        <v>2.7</v>
      </c>
      <c r="M450" s="60">
        <v>1.6</v>
      </c>
      <c r="N450" s="60">
        <v>220.8</v>
      </c>
      <c r="O450" s="60">
        <v>4.4000000000000004</v>
      </c>
      <c r="P450" s="60">
        <v>2.7</v>
      </c>
      <c r="Q450" s="60">
        <v>4.5999999999999996</v>
      </c>
      <c r="R450" s="60">
        <v>4.7</v>
      </c>
      <c r="S450" s="60">
        <v>3.3250000000000002</v>
      </c>
      <c r="T450" s="60">
        <v>3.7</v>
      </c>
      <c r="U450" s="60">
        <v>3</v>
      </c>
      <c r="V450" s="60">
        <v>3.5</v>
      </c>
      <c r="W450" s="60">
        <v>3.4</v>
      </c>
      <c r="X450" s="60">
        <v>30.6</v>
      </c>
      <c r="Y450" s="60">
        <v>1.9750000000000001</v>
      </c>
      <c r="Z450" s="60">
        <v>3.9249999999999998</v>
      </c>
      <c r="AA450" s="60">
        <v>3.625</v>
      </c>
      <c r="AB450" s="60">
        <v>17.100000000000001</v>
      </c>
      <c r="AC450" s="60" t="s">
        <v>15790</v>
      </c>
    </row>
    <row r="451" spans="1:29" ht="61" thickBot="1">
      <c r="A451" s="63" t="s">
        <v>14999</v>
      </c>
      <c r="B451" s="60">
        <v>1.9</v>
      </c>
      <c r="C451" s="60">
        <v>6</v>
      </c>
      <c r="D451" s="60">
        <v>0.625</v>
      </c>
      <c r="E451" s="60">
        <v>1.2</v>
      </c>
      <c r="F451" s="60">
        <v>11.1</v>
      </c>
      <c r="G451" s="60">
        <v>2.2000000000000002</v>
      </c>
      <c r="H451" s="60">
        <v>104.6</v>
      </c>
      <c r="I451" s="60">
        <v>3.9</v>
      </c>
      <c r="J451" s="60">
        <v>14.7</v>
      </c>
      <c r="K451" s="60">
        <v>1.6</v>
      </c>
      <c r="L451" s="60">
        <v>4.5</v>
      </c>
      <c r="M451" s="60">
        <v>1.2</v>
      </c>
      <c r="N451" s="60">
        <v>3.5</v>
      </c>
      <c r="O451" s="60">
        <v>3.7</v>
      </c>
      <c r="P451" s="60">
        <v>1.6</v>
      </c>
      <c r="Q451" s="60">
        <v>1.2</v>
      </c>
      <c r="R451" s="60">
        <v>4.5999999999999996</v>
      </c>
      <c r="S451" s="60">
        <v>1.675</v>
      </c>
      <c r="T451" s="60">
        <v>1.1000000000000001</v>
      </c>
      <c r="U451" s="60">
        <v>10.6</v>
      </c>
      <c r="V451" s="60">
        <v>3.1</v>
      </c>
      <c r="W451" s="60">
        <v>3.1</v>
      </c>
      <c r="X451" s="60">
        <v>4.5</v>
      </c>
      <c r="Y451" s="60">
        <v>2.2999999999999998</v>
      </c>
      <c r="Z451" s="60">
        <v>1.825</v>
      </c>
      <c r="AA451" s="60">
        <v>155.67500000000001</v>
      </c>
      <c r="AB451" s="60">
        <v>10.9</v>
      </c>
      <c r="AC451" s="60" t="s">
        <v>15791</v>
      </c>
    </row>
    <row r="452" spans="1:29" ht="161" thickBot="1">
      <c r="A452" s="63" t="s">
        <v>14795</v>
      </c>
      <c r="B452" s="60">
        <v>19.399999999999999</v>
      </c>
      <c r="C452" s="60">
        <v>349.2</v>
      </c>
      <c r="D452" s="60">
        <v>99.025000000000006</v>
      </c>
      <c r="E452" s="60">
        <v>30.4</v>
      </c>
      <c r="F452" s="60">
        <v>10</v>
      </c>
      <c r="G452" s="60">
        <v>15.6</v>
      </c>
      <c r="H452" s="60">
        <v>5872</v>
      </c>
      <c r="I452" s="60">
        <v>5.2</v>
      </c>
      <c r="J452" s="60">
        <v>12.7</v>
      </c>
      <c r="K452" s="60">
        <v>98.075000000000003</v>
      </c>
      <c r="L452" s="60">
        <v>70.7</v>
      </c>
      <c r="M452" s="60">
        <v>1.3</v>
      </c>
      <c r="N452" s="60">
        <v>245.1</v>
      </c>
      <c r="O452" s="60">
        <v>46.9</v>
      </c>
      <c r="P452" s="60">
        <v>138.80000000000001</v>
      </c>
      <c r="Q452" s="60">
        <v>28.9</v>
      </c>
      <c r="R452" s="60">
        <v>222.7</v>
      </c>
      <c r="S452" s="60">
        <v>2</v>
      </c>
      <c r="T452" s="60">
        <v>2.9</v>
      </c>
      <c r="U452" s="60">
        <v>1025.5999999999999</v>
      </c>
      <c r="V452" s="60">
        <v>1.4</v>
      </c>
      <c r="W452" s="60">
        <v>5</v>
      </c>
      <c r="X452" s="60">
        <v>3.2</v>
      </c>
      <c r="Y452" s="60">
        <v>1.7</v>
      </c>
      <c r="Z452" s="60">
        <v>5.45</v>
      </c>
      <c r="AA452" s="60">
        <v>2.2250000000000001</v>
      </c>
      <c r="AB452" s="60">
        <v>1799.8</v>
      </c>
      <c r="AC452" s="60" t="s">
        <v>15792</v>
      </c>
    </row>
    <row r="453" spans="1:29" ht="131" thickBot="1">
      <c r="A453" s="63" t="s">
        <v>16437</v>
      </c>
      <c r="B453" s="60">
        <v>24.5</v>
      </c>
      <c r="C453" s="60">
        <v>19.7</v>
      </c>
      <c r="D453" s="60">
        <v>23.725000000000001</v>
      </c>
      <c r="E453" s="60">
        <v>29.8</v>
      </c>
      <c r="F453" s="60">
        <v>40.1</v>
      </c>
      <c r="G453" s="60">
        <v>47.3</v>
      </c>
      <c r="H453" s="60">
        <v>19.2</v>
      </c>
      <c r="I453" s="60">
        <v>21.9</v>
      </c>
      <c r="J453" s="60">
        <v>28</v>
      </c>
      <c r="K453" s="60">
        <v>18.95</v>
      </c>
      <c r="L453" s="60">
        <v>25.4</v>
      </c>
      <c r="M453" s="60">
        <v>23.7</v>
      </c>
      <c r="N453" s="60">
        <v>13</v>
      </c>
      <c r="O453" s="60">
        <v>28.1</v>
      </c>
      <c r="P453" s="60">
        <v>26.4</v>
      </c>
      <c r="Q453" s="60">
        <v>22.4</v>
      </c>
      <c r="R453" s="60">
        <v>30.9</v>
      </c>
      <c r="S453" s="60">
        <v>48.225000000000001</v>
      </c>
      <c r="T453" s="60">
        <v>54.9</v>
      </c>
      <c r="U453" s="60">
        <v>10.199999999999999</v>
      </c>
      <c r="V453" s="60">
        <v>22.2</v>
      </c>
      <c r="W453" s="60">
        <v>28</v>
      </c>
      <c r="X453" s="60">
        <v>34.1</v>
      </c>
      <c r="Y453" s="60">
        <v>14.025</v>
      </c>
      <c r="Z453" s="60">
        <v>12.65</v>
      </c>
      <c r="AA453" s="60">
        <v>29.75</v>
      </c>
      <c r="AB453" s="60">
        <v>17</v>
      </c>
      <c r="AC453" s="60" t="s">
        <v>15793</v>
      </c>
    </row>
    <row r="454" spans="1:29" ht="41" thickBot="1">
      <c r="A454" s="63" t="s">
        <v>14915</v>
      </c>
      <c r="B454" s="60">
        <v>11.5</v>
      </c>
      <c r="C454" s="60">
        <v>7.3</v>
      </c>
      <c r="D454" s="60">
        <v>5</v>
      </c>
      <c r="E454" s="60">
        <v>3.6</v>
      </c>
      <c r="F454" s="60">
        <v>5.3</v>
      </c>
      <c r="G454" s="60">
        <v>10.199999999999999</v>
      </c>
      <c r="H454" s="60">
        <v>3.6</v>
      </c>
      <c r="I454" s="60">
        <v>2.4</v>
      </c>
      <c r="J454" s="60">
        <v>6.1</v>
      </c>
      <c r="K454" s="60">
        <v>1.1499999999999999</v>
      </c>
      <c r="L454" s="60">
        <v>3</v>
      </c>
      <c r="M454" s="60">
        <v>1.4</v>
      </c>
      <c r="N454" s="60">
        <v>5</v>
      </c>
      <c r="O454" s="60">
        <v>2.1</v>
      </c>
      <c r="P454" s="60">
        <v>2.2000000000000002</v>
      </c>
      <c r="Q454" s="60">
        <v>5.2</v>
      </c>
      <c r="R454" s="60">
        <v>14.6</v>
      </c>
      <c r="S454" s="60">
        <v>2.2250000000000001</v>
      </c>
      <c r="T454" s="60">
        <v>17.399999999999999</v>
      </c>
      <c r="U454" s="60">
        <v>6.8</v>
      </c>
      <c r="V454" s="60">
        <v>4.9000000000000004</v>
      </c>
      <c r="W454" s="60">
        <v>3.1</v>
      </c>
      <c r="X454" s="60">
        <v>6.4</v>
      </c>
      <c r="Y454" s="60">
        <v>1.4</v>
      </c>
      <c r="Z454" s="60">
        <v>5.0250000000000004</v>
      </c>
      <c r="AA454" s="60">
        <v>2.15</v>
      </c>
      <c r="AB454" s="60">
        <v>2</v>
      </c>
      <c r="AC454" s="60" t="s">
        <v>15794</v>
      </c>
    </row>
    <row r="455" spans="1:29" ht="43" thickBot="1">
      <c r="A455" s="63" t="s">
        <v>16438</v>
      </c>
      <c r="B455" s="60">
        <v>9.1</v>
      </c>
      <c r="C455" s="60">
        <v>12.1</v>
      </c>
      <c r="D455" s="60">
        <v>6.5</v>
      </c>
      <c r="E455" s="60">
        <v>9.5</v>
      </c>
      <c r="F455" s="60">
        <v>5</v>
      </c>
      <c r="G455" s="60">
        <v>7.3</v>
      </c>
      <c r="H455" s="60">
        <v>7.6</v>
      </c>
      <c r="I455" s="60">
        <v>15.6</v>
      </c>
      <c r="J455" s="60">
        <v>12</v>
      </c>
      <c r="K455" s="60">
        <v>3.9</v>
      </c>
      <c r="L455" s="60">
        <v>18.3</v>
      </c>
      <c r="M455" s="60">
        <v>14.6</v>
      </c>
      <c r="N455" s="60">
        <v>19</v>
      </c>
      <c r="O455" s="60">
        <v>15.3</v>
      </c>
      <c r="P455" s="60">
        <v>7.9</v>
      </c>
      <c r="Q455" s="60">
        <v>9.4</v>
      </c>
      <c r="R455" s="60">
        <v>10.7</v>
      </c>
      <c r="S455" s="60">
        <v>10.55</v>
      </c>
      <c r="T455" s="60">
        <v>5.4</v>
      </c>
      <c r="U455" s="60">
        <v>7.3</v>
      </c>
      <c r="V455" s="60">
        <v>9.4</v>
      </c>
      <c r="W455" s="60">
        <v>9.3000000000000007</v>
      </c>
      <c r="X455" s="60">
        <v>10.4</v>
      </c>
      <c r="Y455" s="60">
        <v>4.05</v>
      </c>
      <c r="Z455" s="60">
        <v>3.9750000000000001</v>
      </c>
      <c r="AA455" s="60">
        <v>57.75</v>
      </c>
      <c r="AB455" s="60">
        <v>11.9</v>
      </c>
      <c r="AC455" s="61" t="s">
        <v>15795</v>
      </c>
    </row>
    <row r="456" spans="1:29" ht="151" thickBot="1">
      <c r="A456" s="63" t="s">
        <v>16439</v>
      </c>
      <c r="B456" s="60">
        <v>48</v>
      </c>
      <c r="C456" s="60">
        <v>9.1</v>
      </c>
      <c r="D456" s="60">
        <v>43.35</v>
      </c>
      <c r="E456" s="60">
        <v>38.799999999999997</v>
      </c>
      <c r="F456" s="60">
        <v>13.9</v>
      </c>
      <c r="G456" s="60">
        <v>14.2</v>
      </c>
      <c r="H456" s="60">
        <v>9.9</v>
      </c>
      <c r="I456" s="60">
        <v>8.6</v>
      </c>
      <c r="J456" s="60">
        <v>19.7</v>
      </c>
      <c r="K456" s="60">
        <v>24.35</v>
      </c>
      <c r="L456" s="60">
        <v>12.6</v>
      </c>
      <c r="M456" s="60">
        <v>6</v>
      </c>
      <c r="N456" s="60">
        <v>3.5</v>
      </c>
      <c r="O456" s="60">
        <v>12.8</v>
      </c>
      <c r="P456" s="60">
        <v>9.3000000000000007</v>
      </c>
      <c r="Q456" s="60">
        <v>12.7</v>
      </c>
      <c r="R456" s="60">
        <v>29.1</v>
      </c>
      <c r="S456" s="60">
        <v>28.75</v>
      </c>
      <c r="T456" s="60">
        <v>9</v>
      </c>
      <c r="U456" s="60">
        <v>4</v>
      </c>
      <c r="V456" s="60">
        <v>7.6</v>
      </c>
      <c r="W456" s="60">
        <v>4.8</v>
      </c>
      <c r="X456" s="60">
        <v>3.2</v>
      </c>
      <c r="Y456" s="60">
        <v>35.875</v>
      </c>
      <c r="Z456" s="60">
        <v>4.0750000000000002</v>
      </c>
      <c r="AA456" s="60">
        <v>23.774999999999999</v>
      </c>
      <c r="AB456" s="60">
        <v>6.9</v>
      </c>
      <c r="AC456" s="60" t="s">
        <v>15796</v>
      </c>
    </row>
    <row r="457" spans="1:29" ht="141" thickBot="1">
      <c r="A457" s="63" t="s">
        <v>16440</v>
      </c>
      <c r="B457" s="60">
        <v>730.9</v>
      </c>
      <c r="C457" s="60">
        <v>151.80000000000001</v>
      </c>
      <c r="D457" s="60">
        <v>224.125</v>
      </c>
      <c r="E457" s="60">
        <v>381.9</v>
      </c>
      <c r="F457" s="60">
        <v>31.3</v>
      </c>
      <c r="G457" s="60">
        <v>35.1</v>
      </c>
      <c r="H457" s="60">
        <v>13.9</v>
      </c>
      <c r="I457" s="60">
        <v>15.9</v>
      </c>
      <c r="J457" s="60">
        <v>39</v>
      </c>
      <c r="K457" s="60">
        <v>76.75</v>
      </c>
      <c r="L457" s="60">
        <v>61.3</v>
      </c>
      <c r="M457" s="60">
        <v>316.39999999999998</v>
      </c>
      <c r="N457" s="60">
        <v>6.2</v>
      </c>
      <c r="O457" s="60">
        <v>16.399999999999999</v>
      </c>
      <c r="P457" s="60">
        <v>31.6</v>
      </c>
      <c r="Q457" s="60">
        <v>42.8</v>
      </c>
      <c r="R457" s="60">
        <v>39.9</v>
      </c>
      <c r="S457" s="60">
        <v>212.3</v>
      </c>
      <c r="T457" s="60">
        <v>28.2</v>
      </c>
      <c r="U457" s="60">
        <v>14.1</v>
      </c>
      <c r="V457" s="60">
        <v>10.5</v>
      </c>
      <c r="W457" s="60">
        <v>42.8</v>
      </c>
      <c r="X457" s="60">
        <v>16.600000000000001</v>
      </c>
      <c r="Y457" s="60">
        <v>178.85</v>
      </c>
      <c r="Z457" s="60">
        <v>53.975000000000001</v>
      </c>
      <c r="AA457" s="60">
        <v>65.275000000000006</v>
      </c>
      <c r="AB457" s="60">
        <v>145.1</v>
      </c>
      <c r="AC457" s="60" t="s">
        <v>15797</v>
      </c>
    </row>
    <row r="458" spans="1:29" ht="101" thickBot="1">
      <c r="A458" s="63" t="s">
        <v>14617</v>
      </c>
      <c r="B458" s="60">
        <v>4.4000000000000004</v>
      </c>
      <c r="C458" s="60">
        <v>5.3</v>
      </c>
      <c r="D458" s="60">
        <v>3</v>
      </c>
      <c r="E458" s="60">
        <v>9.3000000000000007</v>
      </c>
      <c r="F458" s="60">
        <v>25</v>
      </c>
      <c r="G458" s="60">
        <v>5.8</v>
      </c>
      <c r="H458" s="60">
        <v>14.9</v>
      </c>
      <c r="I458" s="60">
        <v>11.3</v>
      </c>
      <c r="J458" s="60">
        <v>13.4</v>
      </c>
      <c r="K458" s="60">
        <v>5.2750000000000004</v>
      </c>
      <c r="L458" s="60">
        <v>16.399999999999999</v>
      </c>
      <c r="M458" s="60">
        <v>5.9</v>
      </c>
      <c r="N458" s="60">
        <v>4.9000000000000004</v>
      </c>
      <c r="O458" s="60">
        <v>14</v>
      </c>
      <c r="P458" s="60">
        <v>6068.9</v>
      </c>
      <c r="Q458" s="60">
        <v>6410</v>
      </c>
      <c r="R458" s="60">
        <v>46.6</v>
      </c>
      <c r="S458" s="60">
        <v>6.8</v>
      </c>
      <c r="T458" s="60">
        <v>6.3</v>
      </c>
      <c r="U458" s="60">
        <v>20</v>
      </c>
      <c r="V458" s="60">
        <v>9.6999999999999993</v>
      </c>
      <c r="W458" s="60">
        <v>9</v>
      </c>
      <c r="X458" s="60">
        <v>10.6</v>
      </c>
      <c r="Y458" s="60">
        <v>4.6749999999999998</v>
      </c>
      <c r="Z458" s="60">
        <v>6.5</v>
      </c>
      <c r="AA458" s="60">
        <v>5.8</v>
      </c>
      <c r="AB458" s="60">
        <v>124.4</v>
      </c>
      <c r="AC458" s="60" t="s">
        <v>15798</v>
      </c>
    </row>
    <row r="459" spans="1:29" ht="51" thickBot="1">
      <c r="A459" s="63" t="s">
        <v>14601</v>
      </c>
      <c r="B459" s="60">
        <v>5.6</v>
      </c>
      <c r="C459" s="60">
        <v>69.8</v>
      </c>
      <c r="D459" s="60">
        <v>222.05</v>
      </c>
      <c r="E459" s="60">
        <v>9</v>
      </c>
      <c r="F459" s="60">
        <v>22.8</v>
      </c>
      <c r="G459" s="60">
        <v>15.4</v>
      </c>
      <c r="H459" s="60">
        <v>13.6</v>
      </c>
      <c r="I459" s="60">
        <v>14.6</v>
      </c>
      <c r="J459" s="60">
        <v>56.4</v>
      </c>
      <c r="K459" s="60">
        <v>8.8249999999999993</v>
      </c>
      <c r="L459" s="60">
        <v>17.899999999999999</v>
      </c>
      <c r="M459" s="60">
        <v>12.8</v>
      </c>
      <c r="N459" s="60">
        <v>21.5</v>
      </c>
      <c r="O459" s="60">
        <v>10.9</v>
      </c>
      <c r="P459" s="60">
        <v>14.5</v>
      </c>
      <c r="Q459" s="60">
        <v>14.3</v>
      </c>
      <c r="R459" s="60">
        <v>18.2</v>
      </c>
      <c r="S459" s="60">
        <v>17.95</v>
      </c>
      <c r="T459" s="60">
        <v>33.4</v>
      </c>
      <c r="U459" s="60">
        <v>21.5</v>
      </c>
      <c r="V459" s="60">
        <v>19.100000000000001</v>
      </c>
      <c r="W459" s="60">
        <v>125.5</v>
      </c>
      <c r="X459" s="60">
        <v>24.1</v>
      </c>
      <c r="Y459" s="60">
        <v>162.1</v>
      </c>
      <c r="Z459" s="60">
        <v>53.1</v>
      </c>
      <c r="AA459" s="60">
        <v>7.45</v>
      </c>
      <c r="AB459" s="60">
        <v>26.3</v>
      </c>
      <c r="AC459" s="60" t="s">
        <v>15799</v>
      </c>
    </row>
    <row r="460" spans="1:29" ht="161" thickBot="1">
      <c r="A460" s="63" t="s">
        <v>16305</v>
      </c>
      <c r="B460" s="60">
        <v>5.7</v>
      </c>
      <c r="C460" s="60">
        <v>4.2</v>
      </c>
      <c r="D460" s="60">
        <v>2.8</v>
      </c>
      <c r="E460" s="60">
        <v>6</v>
      </c>
      <c r="F460" s="60">
        <v>3.4</v>
      </c>
      <c r="G460" s="60">
        <v>2.2000000000000002</v>
      </c>
      <c r="H460" s="60">
        <v>5.4</v>
      </c>
      <c r="I460" s="60">
        <v>2.6</v>
      </c>
      <c r="J460" s="60">
        <v>4.2</v>
      </c>
      <c r="K460" s="60">
        <v>0.9</v>
      </c>
      <c r="L460" s="60">
        <v>2.1</v>
      </c>
      <c r="M460" s="60">
        <v>2.6</v>
      </c>
      <c r="N460" s="60">
        <v>2.9</v>
      </c>
      <c r="O460" s="60">
        <v>5.3</v>
      </c>
      <c r="P460" s="60">
        <v>1</v>
      </c>
      <c r="Q460" s="60">
        <v>3.2</v>
      </c>
      <c r="R460" s="60">
        <v>7.5</v>
      </c>
      <c r="S460" s="60">
        <v>3.5249999999999999</v>
      </c>
      <c r="T460" s="60">
        <v>3.9</v>
      </c>
      <c r="U460" s="60">
        <v>1.5</v>
      </c>
      <c r="V460" s="60">
        <v>3.4</v>
      </c>
      <c r="W460" s="60">
        <v>5.2</v>
      </c>
      <c r="X460" s="60">
        <v>4.8</v>
      </c>
      <c r="Y460" s="60">
        <v>1.7749999999999999</v>
      </c>
      <c r="Z460" s="60">
        <v>3</v>
      </c>
      <c r="AA460" s="60">
        <v>4.3499999999999996</v>
      </c>
      <c r="AB460" s="60">
        <v>3.8</v>
      </c>
      <c r="AC460" s="60" t="s">
        <v>15391</v>
      </c>
    </row>
    <row r="461" spans="1:29" ht="141" thickBot="1">
      <c r="A461" s="63" t="s">
        <v>16441</v>
      </c>
      <c r="B461" s="60">
        <v>1.7</v>
      </c>
      <c r="C461" s="60">
        <v>6.2</v>
      </c>
      <c r="D461" s="60">
        <v>1.4</v>
      </c>
      <c r="E461" s="60">
        <v>2.9</v>
      </c>
      <c r="F461" s="60">
        <v>8.5</v>
      </c>
      <c r="G461" s="60">
        <v>1.1000000000000001</v>
      </c>
      <c r="H461" s="60">
        <v>4.5999999999999996</v>
      </c>
      <c r="I461" s="60">
        <v>2.7</v>
      </c>
      <c r="J461" s="60">
        <v>3.1</v>
      </c>
      <c r="K461" s="60">
        <v>2.9</v>
      </c>
      <c r="L461" s="60">
        <v>3.4</v>
      </c>
      <c r="M461" s="60">
        <v>0.8</v>
      </c>
      <c r="N461" s="60">
        <v>1095.9000000000001</v>
      </c>
      <c r="O461" s="60">
        <v>1.8</v>
      </c>
      <c r="P461" s="60">
        <v>3.8</v>
      </c>
      <c r="Q461" s="60">
        <v>1.7</v>
      </c>
      <c r="R461" s="60">
        <v>5.7</v>
      </c>
      <c r="S461" s="60">
        <v>0.875</v>
      </c>
      <c r="T461" s="60">
        <v>1.5</v>
      </c>
      <c r="U461" s="60">
        <v>4.5</v>
      </c>
      <c r="V461" s="60">
        <v>1.3</v>
      </c>
      <c r="W461" s="60">
        <v>1.2</v>
      </c>
      <c r="X461" s="60">
        <v>117.3</v>
      </c>
      <c r="Y461" s="60">
        <v>3.35</v>
      </c>
      <c r="Z461" s="60">
        <v>2.9750000000000001</v>
      </c>
      <c r="AA461" s="60">
        <v>1</v>
      </c>
      <c r="AB461" s="60">
        <v>104.9</v>
      </c>
      <c r="AC461" s="60" t="s">
        <v>15800</v>
      </c>
    </row>
    <row r="462" spans="1:29" ht="71" thickBot="1">
      <c r="A462" s="63" t="s">
        <v>14665</v>
      </c>
      <c r="B462" s="60">
        <v>8.4</v>
      </c>
      <c r="C462" s="60">
        <v>3.8</v>
      </c>
      <c r="D462" s="60">
        <v>19.774999999999999</v>
      </c>
      <c r="E462" s="60">
        <v>8.1999999999999993</v>
      </c>
      <c r="F462" s="60">
        <v>19</v>
      </c>
      <c r="G462" s="60">
        <v>13.8</v>
      </c>
      <c r="H462" s="60">
        <v>9.9</v>
      </c>
      <c r="I462" s="60">
        <v>10.4</v>
      </c>
      <c r="J462" s="60">
        <v>14.7</v>
      </c>
      <c r="K462" s="60">
        <v>4.9000000000000004</v>
      </c>
      <c r="L462" s="60">
        <v>14.1</v>
      </c>
      <c r="M462" s="60">
        <v>35.799999999999997</v>
      </c>
      <c r="N462" s="60">
        <v>13.3</v>
      </c>
      <c r="O462" s="60">
        <v>9.3000000000000007</v>
      </c>
      <c r="P462" s="60">
        <v>18</v>
      </c>
      <c r="Q462" s="60">
        <v>30.5</v>
      </c>
      <c r="R462" s="60">
        <v>8.3000000000000007</v>
      </c>
      <c r="S462" s="60">
        <v>10.775</v>
      </c>
      <c r="T462" s="60">
        <v>3.8</v>
      </c>
      <c r="U462" s="60">
        <v>9.4</v>
      </c>
      <c r="V462" s="60">
        <v>6.7</v>
      </c>
      <c r="W462" s="60">
        <v>43</v>
      </c>
      <c r="X462" s="60">
        <v>2.5</v>
      </c>
      <c r="Y462" s="60">
        <v>30.3</v>
      </c>
      <c r="Z462" s="60">
        <v>23.4</v>
      </c>
      <c r="AA462" s="60">
        <v>5.0250000000000004</v>
      </c>
      <c r="AB462" s="60">
        <v>29</v>
      </c>
      <c r="AC462" s="60" t="s">
        <v>15801</v>
      </c>
    </row>
    <row r="463" spans="1:29" ht="43" thickBot="1">
      <c r="A463" s="63" t="s">
        <v>16442</v>
      </c>
      <c r="B463" s="60">
        <v>559.70000000000005</v>
      </c>
      <c r="C463" s="60">
        <v>360.8</v>
      </c>
      <c r="D463" s="60">
        <v>273.57499999999999</v>
      </c>
      <c r="E463" s="60">
        <v>880.8</v>
      </c>
      <c r="F463" s="60">
        <v>73.7</v>
      </c>
      <c r="G463" s="60">
        <v>173.1</v>
      </c>
      <c r="H463" s="60">
        <v>40.700000000000003</v>
      </c>
      <c r="I463" s="60">
        <v>267.89999999999998</v>
      </c>
      <c r="J463" s="60">
        <v>451.3</v>
      </c>
      <c r="K463" s="60">
        <v>91.7</v>
      </c>
      <c r="L463" s="60">
        <v>237.9</v>
      </c>
      <c r="M463" s="60">
        <v>7.5</v>
      </c>
      <c r="N463" s="60">
        <v>12.7</v>
      </c>
      <c r="O463" s="60">
        <v>15</v>
      </c>
      <c r="P463" s="60">
        <v>103.8</v>
      </c>
      <c r="Q463" s="60">
        <v>116.8</v>
      </c>
      <c r="R463" s="60">
        <v>671.5</v>
      </c>
      <c r="S463" s="60">
        <v>405.95</v>
      </c>
      <c r="T463" s="60">
        <v>22.1</v>
      </c>
      <c r="U463" s="60">
        <v>31.4</v>
      </c>
      <c r="V463" s="60">
        <v>72.7</v>
      </c>
      <c r="W463" s="60">
        <v>111.5</v>
      </c>
      <c r="X463" s="60">
        <v>18.600000000000001</v>
      </c>
      <c r="Y463" s="60">
        <v>30.7</v>
      </c>
      <c r="Z463" s="60">
        <v>117.85</v>
      </c>
      <c r="AA463" s="60">
        <v>84.3</v>
      </c>
      <c r="AB463" s="60">
        <v>176.3</v>
      </c>
      <c r="AC463" s="61" t="s">
        <v>15802</v>
      </c>
    </row>
    <row r="464" spans="1:29" ht="51" thickBot="1">
      <c r="A464" s="63" t="s">
        <v>14824</v>
      </c>
      <c r="B464" s="60">
        <v>0.5</v>
      </c>
      <c r="C464" s="60">
        <v>82.2</v>
      </c>
      <c r="D464" s="60">
        <v>22.45</v>
      </c>
      <c r="E464" s="60">
        <v>1.9</v>
      </c>
      <c r="F464" s="60">
        <v>7.1</v>
      </c>
      <c r="G464" s="60">
        <v>281.10000000000002</v>
      </c>
      <c r="H464" s="60">
        <v>0.8</v>
      </c>
      <c r="I464" s="60">
        <v>1.9</v>
      </c>
      <c r="J464" s="60">
        <v>4.7</v>
      </c>
      <c r="K464" s="60">
        <v>10.55</v>
      </c>
      <c r="L464" s="60">
        <v>10.4</v>
      </c>
      <c r="M464" s="60">
        <v>0.9</v>
      </c>
      <c r="N464" s="60">
        <v>6.7</v>
      </c>
      <c r="O464" s="60">
        <v>6.7</v>
      </c>
      <c r="P464" s="60">
        <v>18.899999999999999</v>
      </c>
      <c r="Q464" s="60">
        <v>17.899999999999999</v>
      </c>
      <c r="R464" s="60">
        <v>84.2</v>
      </c>
      <c r="S464" s="60">
        <v>0.42499999999999999</v>
      </c>
      <c r="T464" s="60">
        <v>2</v>
      </c>
      <c r="U464" s="60">
        <v>0.6</v>
      </c>
      <c r="V464" s="60">
        <v>0.8</v>
      </c>
      <c r="W464" s="60">
        <v>1.9</v>
      </c>
      <c r="X464" s="60">
        <v>43.8</v>
      </c>
      <c r="Y464" s="60">
        <v>3.05</v>
      </c>
      <c r="Z464" s="60">
        <v>3.625</v>
      </c>
      <c r="AA464" s="60">
        <v>0.8</v>
      </c>
      <c r="AB464" s="60">
        <v>13.2</v>
      </c>
      <c r="AC464" s="60" t="s">
        <v>15803</v>
      </c>
    </row>
    <row r="465" spans="1:29" ht="61" thickBot="1">
      <c r="A465" s="63" t="s">
        <v>16443</v>
      </c>
      <c r="B465" s="60">
        <v>0.5</v>
      </c>
      <c r="C465" s="60">
        <v>0.5</v>
      </c>
      <c r="D465" s="60">
        <v>0.47499999999999998</v>
      </c>
      <c r="E465" s="60">
        <v>1</v>
      </c>
      <c r="F465" s="60">
        <v>2.9</v>
      </c>
      <c r="G465" s="60">
        <v>0.7</v>
      </c>
      <c r="H465" s="60">
        <v>2</v>
      </c>
      <c r="I465" s="60">
        <v>0.7</v>
      </c>
      <c r="J465" s="60">
        <v>0.7</v>
      </c>
      <c r="K465" s="60">
        <v>0.27500000000000002</v>
      </c>
      <c r="L465" s="60">
        <v>0.9</v>
      </c>
      <c r="M465" s="60">
        <v>0.3</v>
      </c>
      <c r="N465" s="60">
        <v>1.1000000000000001</v>
      </c>
      <c r="O465" s="60">
        <v>1.3</v>
      </c>
      <c r="P465" s="60">
        <v>0.5</v>
      </c>
      <c r="Q465" s="60">
        <v>0.8</v>
      </c>
      <c r="R465" s="60">
        <v>1.5</v>
      </c>
      <c r="S465" s="60">
        <v>0.77500000000000002</v>
      </c>
      <c r="T465" s="60">
        <v>1.6</v>
      </c>
      <c r="U465" s="60">
        <v>0.8</v>
      </c>
      <c r="V465" s="60">
        <v>0.5</v>
      </c>
      <c r="W465" s="60">
        <v>0.6</v>
      </c>
      <c r="X465" s="60">
        <v>0.9</v>
      </c>
      <c r="Y465" s="60">
        <v>0.52500000000000002</v>
      </c>
      <c r="Z465" s="60">
        <v>0.77500000000000002</v>
      </c>
      <c r="AA465" s="60">
        <v>0.42499999999999999</v>
      </c>
      <c r="AB465" s="60">
        <v>0.5</v>
      </c>
      <c r="AC465" s="60" t="s">
        <v>15804</v>
      </c>
    </row>
    <row r="466" spans="1:29" ht="61" thickBot="1">
      <c r="A466" s="63" t="s">
        <v>15002</v>
      </c>
      <c r="B466" s="60">
        <v>4</v>
      </c>
      <c r="C466" s="60">
        <v>2.6</v>
      </c>
      <c r="D466" s="60">
        <v>1.625</v>
      </c>
      <c r="E466" s="60">
        <v>3.4</v>
      </c>
      <c r="F466" s="60">
        <v>2</v>
      </c>
      <c r="G466" s="60">
        <v>2.1</v>
      </c>
      <c r="H466" s="60">
        <v>729.7</v>
      </c>
      <c r="I466" s="60">
        <v>2.7</v>
      </c>
      <c r="J466" s="60">
        <v>2.9</v>
      </c>
      <c r="K466" s="60">
        <v>1.575</v>
      </c>
      <c r="L466" s="60">
        <v>1.4</v>
      </c>
      <c r="M466" s="60">
        <v>2.8</v>
      </c>
      <c r="N466" s="60">
        <v>147</v>
      </c>
      <c r="O466" s="60">
        <v>1.8</v>
      </c>
      <c r="P466" s="60">
        <v>4.5</v>
      </c>
      <c r="Q466" s="60">
        <v>1.1000000000000001</v>
      </c>
      <c r="R466" s="60">
        <v>2</v>
      </c>
      <c r="S466" s="60">
        <v>1.625</v>
      </c>
      <c r="T466" s="60">
        <v>2.9</v>
      </c>
      <c r="U466" s="60">
        <v>580.5</v>
      </c>
      <c r="V466" s="60">
        <v>5</v>
      </c>
      <c r="W466" s="60">
        <v>3.7</v>
      </c>
      <c r="X466" s="60">
        <v>27.6</v>
      </c>
      <c r="Y466" s="60">
        <v>1.7</v>
      </c>
      <c r="Z466" s="60">
        <v>2.7749999999999999</v>
      </c>
      <c r="AA466" s="60">
        <v>13.225</v>
      </c>
      <c r="AB466" s="60">
        <v>53.1</v>
      </c>
      <c r="AC466" s="60" t="s">
        <v>15805</v>
      </c>
    </row>
    <row r="467" spans="1:29" ht="51" thickBot="1">
      <c r="A467" s="63" t="s">
        <v>14890</v>
      </c>
      <c r="B467" s="60">
        <v>51.1</v>
      </c>
      <c r="C467" s="60">
        <v>114</v>
      </c>
      <c r="D467" s="60">
        <v>14.375</v>
      </c>
      <c r="E467" s="60">
        <v>55.7</v>
      </c>
      <c r="F467" s="60">
        <v>21.7</v>
      </c>
      <c r="G467" s="60">
        <v>2079.6999999999998</v>
      </c>
      <c r="H467" s="60">
        <v>108.2</v>
      </c>
      <c r="I467" s="60">
        <v>6.9</v>
      </c>
      <c r="J467" s="60">
        <v>924.4</v>
      </c>
      <c r="K467" s="60">
        <v>39.875</v>
      </c>
      <c r="L467" s="60">
        <v>118.1</v>
      </c>
      <c r="M467" s="60">
        <v>3.9</v>
      </c>
      <c r="N467" s="60">
        <v>30.7</v>
      </c>
      <c r="O467" s="60">
        <v>533.6</v>
      </c>
      <c r="P467" s="60">
        <v>539.20000000000005</v>
      </c>
      <c r="Q467" s="60">
        <v>591.29999999999995</v>
      </c>
      <c r="R467" s="60">
        <v>91.2</v>
      </c>
      <c r="S467" s="60">
        <v>7</v>
      </c>
      <c r="T467" s="60">
        <v>2.6</v>
      </c>
      <c r="U467" s="60">
        <v>17.600000000000001</v>
      </c>
      <c r="V467" s="60">
        <v>8.5</v>
      </c>
      <c r="W467" s="60">
        <v>60.3</v>
      </c>
      <c r="X467" s="60">
        <v>9.3000000000000007</v>
      </c>
      <c r="Y467" s="60">
        <v>55.55</v>
      </c>
      <c r="Z467" s="60">
        <v>20.25</v>
      </c>
      <c r="AA467" s="60">
        <v>4.2</v>
      </c>
      <c r="AB467" s="60">
        <v>63.3</v>
      </c>
      <c r="AC467" s="60" t="s">
        <v>15806</v>
      </c>
    </row>
    <row r="468" spans="1:29" ht="51" thickBot="1">
      <c r="A468" s="63" t="s">
        <v>14900</v>
      </c>
      <c r="B468" s="60">
        <v>2.9</v>
      </c>
      <c r="C468" s="60">
        <v>1.2</v>
      </c>
      <c r="D468" s="60">
        <v>1.375</v>
      </c>
      <c r="E468" s="60">
        <v>0.8</v>
      </c>
      <c r="F468" s="60">
        <v>3.9</v>
      </c>
      <c r="G468" s="60">
        <v>5.6</v>
      </c>
      <c r="H468" s="60">
        <v>6.5</v>
      </c>
      <c r="I468" s="60">
        <v>3.3</v>
      </c>
      <c r="J468" s="60">
        <v>2.4</v>
      </c>
      <c r="K468" s="60">
        <v>2.0499999999999998</v>
      </c>
      <c r="L468" s="60">
        <v>4.9000000000000004</v>
      </c>
      <c r="M468" s="60">
        <v>7.5</v>
      </c>
      <c r="N468" s="60">
        <v>6</v>
      </c>
      <c r="O468" s="60">
        <v>1.3</v>
      </c>
      <c r="P468" s="60">
        <v>1.2</v>
      </c>
      <c r="Q468" s="60">
        <v>1.5</v>
      </c>
      <c r="R468" s="60">
        <v>3.9</v>
      </c>
      <c r="S468" s="60">
        <v>3.125</v>
      </c>
      <c r="T468" s="60">
        <v>3.2</v>
      </c>
      <c r="U468" s="60">
        <v>4.5999999999999996</v>
      </c>
      <c r="V468" s="60">
        <v>1.7</v>
      </c>
      <c r="W468" s="60">
        <v>3.8</v>
      </c>
      <c r="X468" s="60">
        <v>8</v>
      </c>
      <c r="Y468" s="60">
        <v>4.125</v>
      </c>
      <c r="Z468" s="60">
        <v>2.35</v>
      </c>
      <c r="AA468" s="60">
        <v>1.825</v>
      </c>
      <c r="AB468" s="60">
        <v>3</v>
      </c>
      <c r="AC468" s="60" t="s">
        <v>15807</v>
      </c>
    </row>
    <row r="469" spans="1:29" ht="121" thickBot="1">
      <c r="A469" s="63" t="s">
        <v>15136</v>
      </c>
      <c r="B469" s="60">
        <v>706.6</v>
      </c>
      <c r="C469" s="60">
        <v>455</v>
      </c>
      <c r="D469" s="60">
        <v>198.85</v>
      </c>
      <c r="E469" s="60">
        <v>986.2</v>
      </c>
      <c r="F469" s="60">
        <v>1377.6</v>
      </c>
      <c r="G469" s="60">
        <v>228.9</v>
      </c>
      <c r="H469" s="60">
        <v>477.4</v>
      </c>
      <c r="I469" s="60">
        <v>508.5</v>
      </c>
      <c r="J469" s="60">
        <v>848.8</v>
      </c>
      <c r="K469" s="60">
        <v>441.8</v>
      </c>
      <c r="L469" s="60">
        <v>220.7</v>
      </c>
      <c r="M469" s="60">
        <v>25.7</v>
      </c>
      <c r="N469" s="60">
        <v>34</v>
      </c>
      <c r="O469" s="60">
        <v>549.79999999999995</v>
      </c>
      <c r="P469" s="60">
        <v>396.7</v>
      </c>
      <c r="Q469" s="60">
        <v>660.3</v>
      </c>
      <c r="R469" s="60">
        <v>439.8</v>
      </c>
      <c r="S469" s="60">
        <v>304.82499999999999</v>
      </c>
      <c r="T469" s="60">
        <v>1560.8</v>
      </c>
      <c r="U469" s="60">
        <v>305.10000000000002</v>
      </c>
      <c r="V469" s="60">
        <v>192.9</v>
      </c>
      <c r="W469" s="60">
        <v>1202.3</v>
      </c>
      <c r="X469" s="60">
        <v>94.1</v>
      </c>
      <c r="Y469" s="60">
        <v>656.02499999999998</v>
      </c>
      <c r="Z469" s="60">
        <v>467.875</v>
      </c>
      <c r="AA469" s="60">
        <v>54.1</v>
      </c>
      <c r="AB469" s="60">
        <v>195.3</v>
      </c>
      <c r="AC469" s="60" t="s">
        <v>15808</v>
      </c>
    </row>
    <row r="470" spans="1:29" ht="51" thickBot="1">
      <c r="A470" s="63" t="s">
        <v>16444</v>
      </c>
      <c r="B470" s="60">
        <v>182.6</v>
      </c>
      <c r="C470" s="60">
        <v>19.3</v>
      </c>
      <c r="D470" s="60">
        <v>67.25</v>
      </c>
      <c r="E470" s="60">
        <v>32.700000000000003</v>
      </c>
      <c r="F470" s="60">
        <v>44.1</v>
      </c>
      <c r="G470" s="60">
        <v>47.6</v>
      </c>
      <c r="H470" s="60">
        <v>40</v>
      </c>
      <c r="I470" s="60">
        <v>16.3</v>
      </c>
      <c r="J470" s="60">
        <v>72.599999999999994</v>
      </c>
      <c r="K470" s="60">
        <v>63.45</v>
      </c>
      <c r="L470" s="60">
        <v>16</v>
      </c>
      <c r="M470" s="60">
        <v>20.100000000000001</v>
      </c>
      <c r="N470" s="60">
        <v>17</v>
      </c>
      <c r="O470" s="60">
        <v>41.1</v>
      </c>
      <c r="P470" s="60">
        <v>12.3</v>
      </c>
      <c r="Q470" s="60">
        <v>16.8</v>
      </c>
      <c r="R470" s="60">
        <v>50.4</v>
      </c>
      <c r="S470" s="60">
        <v>13.875</v>
      </c>
      <c r="T470" s="60">
        <v>9.3000000000000007</v>
      </c>
      <c r="U470" s="60">
        <v>6.6</v>
      </c>
      <c r="V470" s="60">
        <v>35.700000000000003</v>
      </c>
      <c r="W470" s="60">
        <v>15.6</v>
      </c>
      <c r="X470" s="60">
        <v>89.3</v>
      </c>
      <c r="Y470" s="60">
        <v>105.9</v>
      </c>
      <c r="Z470" s="60">
        <v>14.5</v>
      </c>
      <c r="AA470" s="60">
        <v>256.05</v>
      </c>
      <c r="AB470" s="60">
        <v>32.799999999999997</v>
      </c>
      <c r="AC470" s="60" t="s">
        <v>15809</v>
      </c>
    </row>
    <row r="471" spans="1:29" ht="43" thickBot="1">
      <c r="A471" s="63" t="s">
        <v>15223</v>
      </c>
      <c r="B471" s="60">
        <v>0.9</v>
      </c>
      <c r="C471" s="60">
        <v>2.4</v>
      </c>
      <c r="D471" s="60">
        <v>1.65</v>
      </c>
      <c r="E471" s="60">
        <v>1.3</v>
      </c>
      <c r="F471" s="60">
        <v>12.5</v>
      </c>
      <c r="G471" s="60">
        <v>4.9000000000000004</v>
      </c>
      <c r="H471" s="60">
        <v>0.7</v>
      </c>
      <c r="I471" s="60">
        <v>1.7</v>
      </c>
      <c r="J471" s="60">
        <v>1.9</v>
      </c>
      <c r="K471" s="60">
        <v>2.15</v>
      </c>
      <c r="L471" s="60">
        <v>4.2</v>
      </c>
      <c r="M471" s="60">
        <v>3</v>
      </c>
      <c r="N471" s="60">
        <v>122.3</v>
      </c>
      <c r="O471" s="60">
        <v>7</v>
      </c>
      <c r="P471" s="60">
        <v>4.0999999999999996</v>
      </c>
      <c r="Q471" s="60">
        <v>4.0999999999999996</v>
      </c>
      <c r="R471" s="60">
        <v>3.8</v>
      </c>
      <c r="S471" s="60">
        <v>1.1000000000000001</v>
      </c>
      <c r="T471" s="60">
        <v>1.8</v>
      </c>
      <c r="U471" s="60">
        <v>1.5</v>
      </c>
      <c r="V471" s="60">
        <v>2.4</v>
      </c>
      <c r="W471" s="60">
        <v>2.7</v>
      </c>
      <c r="X471" s="60">
        <v>22.4</v>
      </c>
      <c r="Y471" s="60">
        <v>4.8</v>
      </c>
      <c r="Z471" s="60">
        <v>3.6749999999999998</v>
      </c>
      <c r="AA471" s="60">
        <v>1.75</v>
      </c>
      <c r="AB471" s="60">
        <v>11</v>
      </c>
      <c r="AC471" s="61" t="s">
        <v>15810</v>
      </c>
    </row>
    <row r="472" spans="1:29" ht="51" thickBot="1">
      <c r="A472" s="63" t="s">
        <v>15137</v>
      </c>
      <c r="B472" s="60">
        <v>217.6</v>
      </c>
      <c r="C472" s="60">
        <v>138.5</v>
      </c>
      <c r="D472" s="60">
        <v>130.19999999999999</v>
      </c>
      <c r="E472" s="60">
        <v>231.6</v>
      </c>
      <c r="F472" s="60">
        <v>318.10000000000002</v>
      </c>
      <c r="G472" s="60">
        <v>142</v>
      </c>
      <c r="H472" s="60">
        <v>1988.6</v>
      </c>
      <c r="I472" s="60">
        <v>294.39999999999998</v>
      </c>
      <c r="J472" s="60">
        <v>2300.5</v>
      </c>
      <c r="K472" s="60">
        <v>357.15</v>
      </c>
      <c r="L472" s="60">
        <v>205.6</v>
      </c>
      <c r="M472" s="60">
        <v>471.4</v>
      </c>
      <c r="N472" s="60">
        <v>278.89999999999998</v>
      </c>
      <c r="O472" s="60">
        <v>123.5</v>
      </c>
      <c r="P472" s="60">
        <v>150.5</v>
      </c>
      <c r="Q472" s="60">
        <v>162.30000000000001</v>
      </c>
      <c r="R472" s="60">
        <v>192.5</v>
      </c>
      <c r="S472" s="60">
        <v>174.625</v>
      </c>
      <c r="T472" s="60">
        <v>152</v>
      </c>
      <c r="U472" s="60">
        <v>2454.6999999999998</v>
      </c>
      <c r="V472" s="60">
        <v>288.10000000000002</v>
      </c>
      <c r="W472" s="60">
        <v>1154.9000000000001</v>
      </c>
      <c r="X472" s="60">
        <v>254.3</v>
      </c>
      <c r="Y472" s="60">
        <v>451.27499999999998</v>
      </c>
      <c r="Z472" s="60">
        <v>339.125</v>
      </c>
      <c r="AA472" s="60">
        <v>159.92500000000001</v>
      </c>
      <c r="AB472" s="60">
        <v>550.1</v>
      </c>
      <c r="AC472" s="60" t="s">
        <v>15811</v>
      </c>
    </row>
    <row r="473" spans="1:29" ht="43" thickBot="1">
      <c r="A473" s="63" t="s">
        <v>15076</v>
      </c>
      <c r="B473" s="60">
        <v>0.9</v>
      </c>
      <c r="C473" s="60">
        <v>0.6</v>
      </c>
      <c r="D473" s="60">
        <v>0.8</v>
      </c>
      <c r="E473" s="60">
        <v>1</v>
      </c>
      <c r="F473" s="60">
        <v>2.2000000000000002</v>
      </c>
      <c r="G473" s="60">
        <v>0.5</v>
      </c>
      <c r="H473" s="60">
        <v>1.4</v>
      </c>
      <c r="I473" s="60">
        <v>1</v>
      </c>
      <c r="J473" s="60">
        <v>0.7</v>
      </c>
      <c r="K473" s="60">
        <v>0.625</v>
      </c>
      <c r="L473" s="60">
        <v>1</v>
      </c>
      <c r="M473" s="60">
        <v>0.9</v>
      </c>
      <c r="N473" s="60">
        <v>9.9</v>
      </c>
      <c r="O473" s="60">
        <v>7584.6</v>
      </c>
      <c r="P473" s="60">
        <v>0.6</v>
      </c>
      <c r="Q473" s="60">
        <v>0.6</v>
      </c>
      <c r="R473" s="60">
        <v>8.8000000000000007</v>
      </c>
      <c r="S473" s="60">
        <v>0.625</v>
      </c>
      <c r="T473" s="60">
        <v>1.2</v>
      </c>
      <c r="U473" s="60">
        <v>1.8</v>
      </c>
      <c r="V473" s="60">
        <v>2.4</v>
      </c>
      <c r="W473" s="60">
        <v>0.7</v>
      </c>
      <c r="X473" s="60">
        <v>2.7</v>
      </c>
      <c r="Y473" s="60">
        <v>1.65</v>
      </c>
      <c r="Z473" s="60">
        <v>0.92500000000000004</v>
      </c>
      <c r="AA473" s="60">
        <v>0.95</v>
      </c>
      <c r="AB473" s="60">
        <v>125.9</v>
      </c>
      <c r="AC473" s="61" t="s">
        <v>15812</v>
      </c>
    </row>
    <row r="474" spans="1:29" ht="51" thickBot="1">
      <c r="A474" s="63" t="s">
        <v>16445</v>
      </c>
      <c r="B474" s="60">
        <v>2.2000000000000002</v>
      </c>
      <c r="C474" s="60">
        <v>1.6</v>
      </c>
      <c r="D474" s="60">
        <v>0.375</v>
      </c>
      <c r="E474" s="60">
        <v>4.5</v>
      </c>
      <c r="F474" s="60">
        <v>4.5</v>
      </c>
      <c r="G474" s="60">
        <v>3.5</v>
      </c>
      <c r="H474" s="60">
        <v>1.5</v>
      </c>
      <c r="I474" s="60">
        <v>2.2999999999999998</v>
      </c>
      <c r="J474" s="60">
        <v>2.2999999999999998</v>
      </c>
      <c r="K474" s="60">
        <v>0.55000000000000004</v>
      </c>
      <c r="L474" s="60">
        <v>3</v>
      </c>
      <c r="M474" s="60">
        <v>4.0999999999999996</v>
      </c>
      <c r="N474" s="60">
        <v>557</v>
      </c>
      <c r="O474" s="60">
        <v>2.2000000000000002</v>
      </c>
      <c r="P474" s="60">
        <v>1.1000000000000001</v>
      </c>
      <c r="Q474" s="60">
        <v>1.2</v>
      </c>
      <c r="R474" s="60">
        <v>3.9</v>
      </c>
      <c r="S474" s="60">
        <v>1.65</v>
      </c>
      <c r="T474" s="60">
        <v>4.2</v>
      </c>
      <c r="U474" s="60">
        <v>0.8</v>
      </c>
      <c r="V474" s="60">
        <v>1.6</v>
      </c>
      <c r="W474" s="60">
        <v>3.4</v>
      </c>
      <c r="X474" s="60">
        <v>74.7</v>
      </c>
      <c r="Y474" s="60">
        <v>4.2</v>
      </c>
      <c r="Z474" s="60">
        <v>3.05</v>
      </c>
      <c r="AA474" s="60">
        <v>2</v>
      </c>
      <c r="AB474" s="60">
        <v>34.4</v>
      </c>
      <c r="AC474" s="60" t="s">
        <v>15813</v>
      </c>
    </row>
    <row r="475" spans="1:29" ht="171" thickBot="1">
      <c r="A475" s="63" t="s">
        <v>14932</v>
      </c>
      <c r="B475" s="60">
        <v>4.4000000000000004</v>
      </c>
      <c r="C475" s="60">
        <v>65.3</v>
      </c>
      <c r="D475" s="60">
        <v>4.05</v>
      </c>
      <c r="E475" s="60">
        <v>11.9</v>
      </c>
      <c r="F475" s="60">
        <v>10.9</v>
      </c>
      <c r="G475" s="60">
        <v>10.7</v>
      </c>
      <c r="H475" s="60">
        <v>5128.1000000000004</v>
      </c>
      <c r="I475" s="60">
        <v>8.1999999999999993</v>
      </c>
      <c r="J475" s="60">
        <v>5.5</v>
      </c>
      <c r="K475" s="60">
        <v>2.5249999999999999</v>
      </c>
      <c r="L475" s="60">
        <v>7.8</v>
      </c>
      <c r="M475" s="60">
        <v>3.1</v>
      </c>
      <c r="N475" s="60">
        <v>7.6</v>
      </c>
      <c r="O475" s="60">
        <v>3.5</v>
      </c>
      <c r="P475" s="60">
        <v>18.3</v>
      </c>
      <c r="Q475" s="60">
        <v>17.2</v>
      </c>
      <c r="R475" s="60">
        <v>13.5</v>
      </c>
      <c r="S475" s="60">
        <v>2.1749999999999998</v>
      </c>
      <c r="T475" s="60">
        <v>15.8</v>
      </c>
      <c r="U475" s="60">
        <v>4503</v>
      </c>
      <c r="V475" s="60">
        <v>9.1999999999999993</v>
      </c>
      <c r="W475" s="60">
        <v>6.1</v>
      </c>
      <c r="X475" s="60">
        <v>84.7</v>
      </c>
      <c r="Y475" s="60">
        <v>2.5499999999999998</v>
      </c>
      <c r="Z475" s="60">
        <v>11.75</v>
      </c>
      <c r="AA475" s="60">
        <v>3.9</v>
      </c>
      <c r="AB475" s="60">
        <v>1209.5999999999999</v>
      </c>
      <c r="AC475" s="60" t="s">
        <v>15814</v>
      </c>
    </row>
    <row r="476" spans="1:29" ht="141" thickBot="1">
      <c r="A476" s="63" t="s">
        <v>16446</v>
      </c>
      <c r="B476" s="60">
        <v>236.8</v>
      </c>
      <c r="C476" s="60">
        <v>228.4</v>
      </c>
      <c r="D476" s="60">
        <v>543.6</v>
      </c>
      <c r="E476" s="60">
        <v>305.3</v>
      </c>
      <c r="F476" s="60">
        <v>271.8</v>
      </c>
      <c r="G476" s="60">
        <v>200</v>
      </c>
      <c r="H476" s="60">
        <v>215.9</v>
      </c>
      <c r="I476" s="60">
        <v>302.2</v>
      </c>
      <c r="J476" s="60">
        <v>166</v>
      </c>
      <c r="K476" s="60">
        <v>150.92500000000001</v>
      </c>
      <c r="L476" s="60">
        <v>254</v>
      </c>
      <c r="M476" s="60">
        <v>660.7</v>
      </c>
      <c r="N476" s="60">
        <v>64.599999999999994</v>
      </c>
      <c r="O476" s="60">
        <v>450.8</v>
      </c>
      <c r="P476" s="60">
        <v>209.5</v>
      </c>
      <c r="Q476" s="60">
        <v>249.8</v>
      </c>
      <c r="R476" s="60">
        <v>184.9</v>
      </c>
      <c r="S476" s="60">
        <v>641.97500000000002</v>
      </c>
      <c r="T476" s="60">
        <v>890.7</v>
      </c>
      <c r="U476" s="60">
        <v>228.7</v>
      </c>
      <c r="V476" s="60">
        <v>162</v>
      </c>
      <c r="W476" s="60">
        <v>371.5</v>
      </c>
      <c r="X476" s="60">
        <v>135.4</v>
      </c>
      <c r="Y476" s="60">
        <v>401.17500000000001</v>
      </c>
      <c r="Z476" s="60">
        <v>490.15</v>
      </c>
      <c r="AA476" s="60">
        <v>461.52499999999998</v>
      </c>
      <c r="AB476" s="60">
        <v>371.8</v>
      </c>
      <c r="AC476" s="60" t="s">
        <v>15815</v>
      </c>
    </row>
    <row r="477" spans="1:29" ht="141" thickBot="1">
      <c r="A477" s="63" t="s">
        <v>14860</v>
      </c>
      <c r="B477" s="60">
        <v>7.5</v>
      </c>
      <c r="C477" s="60">
        <v>21.9</v>
      </c>
      <c r="D477" s="60">
        <v>6.1</v>
      </c>
      <c r="E477" s="60">
        <v>4.8</v>
      </c>
      <c r="F477" s="60">
        <v>163</v>
      </c>
      <c r="G477" s="60">
        <v>40.299999999999997</v>
      </c>
      <c r="H477" s="60">
        <v>620.9</v>
      </c>
      <c r="I477" s="60">
        <v>6.5</v>
      </c>
      <c r="J477" s="60">
        <v>39.4</v>
      </c>
      <c r="K477" s="60">
        <v>7.1</v>
      </c>
      <c r="L477" s="60">
        <v>16.399999999999999</v>
      </c>
      <c r="M477" s="60">
        <v>5.3</v>
      </c>
      <c r="N477" s="60">
        <v>3.3</v>
      </c>
      <c r="O477" s="60">
        <v>4.3</v>
      </c>
      <c r="P477" s="60">
        <v>12.7</v>
      </c>
      <c r="Q477" s="60">
        <v>11.6</v>
      </c>
      <c r="R477" s="60">
        <v>3.7</v>
      </c>
      <c r="S477" s="60">
        <v>8.25</v>
      </c>
      <c r="T477" s="60">
        <v>11.4</v>
      </c>
      <c r="U477" s="60">
        <v>1873.6</v>
      </c>
      <c r="V477" s="60">
        <v>4.8</v>
      </c>
      <c r="W477" s="60">
        <v>19.7</v>
      </c>
      <c r="X477" s="60">
        <v>3.6</v>
      </c>
      <c r="Y477" s="60">
        <v>13.4</v>
      </c>
      <c r="Z477" s="60">
        <v>15.6</v>
      </c>
      <c r="AA477" s="60">
        <v>7.125</v>
      </c>
      <c r="AB477" s="60">
        <v>59.2</v>
      </c>
      <c r="AC477" s="60" t="s">
        <v>15816</v>
      </c>
    </row>
    <row r="478" spans="1:29" ht="91" thickBot="1">
      <c r="A478" s="63" t="s">
        <v>16447</v>
      </c>
      <c r="B478" s="60">
        <v>1.6</v>
      </c>
      <c r="C478" s="60">
        <v>4.8</v>
      </c>
      <c r="D478" s="60">
        <v>0.72499999999999998</v>
      </c>
      <c r="E478" s="60">
        <v>4.5999999999999996</v>
      </c>
      <c r="F478" s="60">
        <v>11.3</v>
      </c>
      <c r="G478" s="60">
        <v>3.6</v>
      </c>
      <c r="H478" s="60">
        <v>3.1</v>
      </c>
      <c r="I478" s="60">
        <v>4.0999999999999996</v>
      </c>
      <c r="J478" s="60">
        <v>4.3</v>
      </c>
      <c r="K478" s="60">
        <v>5.2249999999999996</v>
      </c>
      <c r="L478" s="60">
        <v>5</v>
      </c>
      <c r="M478" s="60">
        <v>2.8</v>
      </c>
      <c r="N478" s="60">
        <v>16</v>
      </c>
      <c r="O478" s="60">
        <v>15.2</v>
      </c>
      <c r="P478" s="60">
        <v>2.6</v>
      </c>
      <c r="Q478" s="60">
        <v>5.0999999999999996</v>
      </c>
      <c r="R478" s="60">
        <v>8.6</v>
      </c>
      <c r="S478" s="60">
        <v>6.1749999999999998</v>
      </c>
      <c r="T478" s="60">
        <v>2.4</v>
      </c>
      <c r="U478" s="60">
        <v>1</v>
      </c>
      <c r="V478" s="60">
        <v>2.2999999999999998</v>
      </c>
      <c r="W478" s="60">
        <v>2.6</v>
      </c>
      <c r="X478" s="60">
        <v>3</v>
      </c>
      <c r="Y478" s="60">
        <v>1.175</v>
      </c>
      <c r="Z478" s="60">
        <v>3.6</v>
      </c>
      <c r="AA478" s="60">
        <v>2.125</v>
      </c>
      <c r="AB478" s="60">
        <v>3.7</v>
      </c>
      <c r="AC478" s="60" t="s">
        <v>15817</v>
      </c>
    </row>
    <row r="479" spans="1:29" ht="131" thickBot="1">
      <c r="A479" s="63" t="s">
        <v>16448</v>
      </c>
      <c r="B479" s="60">
        <v>16.399999999999999</v>
      </c>
      <c r="C479" s="60">
        <v>2.1</v>
      </c>
      <c r="D479" s="60">
        <v>8.35</v>
      </c>
      <c r="E479" s="60">
        <v>10.7</v>
      </c>
      <c r="F479" s="60">
        <v>10.4</v>
      </c>
      <c r="G479" s="60">
        <v>7.1</v>
      </c>
      <c r="H479" s="60">
        <v>7.6</v>
      </c>
      <c r="I479" s="60">
        <v>7.9</v>
      </c>
      <c r="J479" s="60">
        <v>4.2</v>
      </c>
      <c r="K479" s="60">
        <v>8.1</v>
      </c>
      <c r="L479" s="60">
        <v>9</v>
      </c>
      <c r="M479" s="60">
        <v>1.3</v>
      </c>
      <c r="N479" s="60">
        <v>577.70000000000005</v>
      </c>
      <c r="O479" s="60">
        <v>3.7</v>
      </c>
      <c r="P479" s="60">
        <v>13.4</v>
      </c>
      <c r="Q479" s="60">
        <v>14.4</v>
      </c>
      <c r="R479" s="60">
        <v>10</v>
      </c>
      <c r="S479" s="60">
        <v>9.3000000000000007</v>
      </c>
      <c r="T479" s="60">
        <v>5.5</v>
      </c>
      <c r="U479" s="60">
        <v>4</v>
      </c>
      <c r="V479" s="60">
        <v>7.4</v>
      </c>
      <c r="W479" s="60">
        <v>2.9</v>
      </c>
      <c r="X479" s="60">
        <v>35.200000000000003</v>
      </c>
      <c r="Y479" s="60">
        <v>5.2</v>
      </c>
      <c r="Z479" s="60">
        <v>5.8</v>
      </c>
      <c r="AA479" s="60">
        <v>3.65</v>
      </c>
      <c r="AB479" s="60">
        <v>33.4</v>
      </c>
      <c r="AC479" s="60" t="s">
        <v>15818</v>
      </c>
    </row>
    <row r="480" spans="1:29" ht="51" thickBot="1">
      <c r="A480" s="63" t="s">
        <v>14954</v>
      </c>
      <c r="B480" s="60">
        <v>51.5</v>
      </c>
      <c r="C480" s="60">
        <v>452.6</v>
      </c>
      <c r="D480" s="60">
        <v>460.4</v>
      </c>
      <c r="E480" s="60">
        <v>81.2</v>
      </c>
      <c r="F480" s="60">
        <v>1492.8</v>
      </c>
      <c r="G480" s="60">
        <v>966.1</v>
      </c>
      <c r="H480" s="60">
        <v>681.8</v>
      </c>
      <c r="I480" s="60">
        <v>340.8</v>
      </c>
      <c r="J480" s="60">
        <v>799.3</v>
      </c>
      <c r="K480" s="60">
        <v>645.22500000000002</v>
      </c>
      <c r="L480" s="60">
        <v>498.4</v>
      </c>
      <c r="M480" s="60">
        <v>461.9</v>
      </c>
      <c r="N480" s="60">
        <v>85.1</v>
      </c>
      <c r="O480" s="60">
        <v>750.9</v>
      </c>
      <c r="P480" s="60">
        <v>1369.5</v>
      </c>
      <c r="Q480" s="60">
        <v>1224.8</v>
      </c>
      <c r="R480" s="60">
        <v>454.2</v>
      </c>
      <c r="S480" s="60">
        <v>149.75</v>
      </c>
      <c r="T480" s="60">
        <v>601.29999999999995</v>
      </c>
      <c r="U480" s="60">
        <v>518.20000000000005</v>
      </c>
      <c r="V480" s="60">
        <v>739.9</v>
      </c>
      <c r="W480" s="60">
        <v>846.3</v>
      </c>
      <c r="X480" s="60">
        <v>948.1</v>
      </c>
      <c r="Y480" s="60">
        <v>1508.55</v>
      </c>
      <c r="Z480" s="60">
        <v>1018.125</v>
      </c>
      <c r="AA480" s="60">
        <v>20.350000000000001</v>
      </c>
      <c r="AB480" s="60">
        <v>342.1</v>
      </c>
      <c r="AC480" s="60" t="s">
        <v>15819</v>
      </c>
    </row>
    <row r="481" spans="1:29" ht="61" thickBot="1">
      <c r="A481" s="63" t="s">
        <v>15011</v>
      </c>
      <c r="B481" s="60">
        <v>3.7</v>
      </c>
      <c r="C481" s="60">
        <v>39.5</v>
      </c>
      <c r="D481" s="60">
        <v>15.75</v>
      </c>
      <c r="E481" s="60">
        <v>3.5</v>
      </c>
      <c r="F481" s="60">
        <v>9</v>
      </c>
      <c r="G481" s="60">
        <v>5.4</v>
      </c>
      <c r="H481" s="60">
        <v>4.2</v>
      </c>
      <c r="I481" s="60">
        <v>4.9000000000000004</v>
      </c>
      <c r="J481" s="60">
        <v>4.5999999999999996</v>
      </c>
      <c r="K481" s="60">
        <v>16</v>
      </c>
      <c r="L481" s="60">
        <v>40.4</v>
      </c>
      <c r="M481" s="60">
        <v>3.7</v>
      </c>
      <c r="N481" s="60">
        <v>90.8</v>
      </c>
      <c r="O481" s="60">
        <v>6.2</v>
      </c>
      <c r="P481" s="60">
        <v>31.3</v>
      </c>
      <c r="Q481" s="60">
        <v>19.600000000000001</v>
      </c>
      <c r="R481" s="60">
        <v>22.6</v>
      </c>
      <c r="S481" s="60">
        <v>2.6</v>
      </c>
      <c r="T481" s="60">
        <v>5.2</v>
      </c>
      <c r="U481" s="60">
        <v>5.5</v>
      </c>
      <c r="V481" s="60">
        <v>3.7</v>
      </c>
      <c r="W481" s="60">
        <v>4</v>
      </c>
      <c r="X481" s="60">
        <v>57.1</v>
      </c>
      <c r="Y481" s="60">
        <v>5.8250000000000002</v>
      </c>
      <c r="Z481" s="60">
        <v>12.05</v>
      </c>
      <c r="AA481" s="60">
        <v>2.2749999999999999</v>
      </c>
      <c r="AB481" s="60">
        <v>9.5</v>
      </c>
      <c r="AC481" s="60" t="s">
        <v>15820</v>
      </c>
    </row>
    <row r="482" spans="1:29" ht="43" thickBot="1">
      <c r="A482" s="63" t="s">
        <v>16449</v>
      </c>
      <c r="B482" s="60">
        <v>2</v>
      </c>
      <c r="C482" s="60">
        <v>1.9</v>
      </c>
      <c r="D482" s="60">
        <v>1.075</v>
      </c>
      <c r="E482" s="60">
        <v>2.9</v>
      </c>
      <c r="F482" s="60">
        <v>6.6</v>
      </c>
      <c r="G482" s="60">
        <v>0.7</v>
      </c>
      <c r="H482" s="60">
        <v>2.9</v>
      </c>
      <c r="I482" s="60">
        <v>1.5</v>
      </c>
      <c r="J482" s="60">
        <v>2</v>
      </c>
      <c r="K482" s="60">
        <v>2.65</v>
      </c>
      <c r="L482" s="60">
        <v>2.1</v>
      </c>
      <c r="M482" s="60">
        <v>0.8</v>
      </c>
      <c r="N482" s="60">
        <v>352.2</v>
      </c>
      <c r="O482" s="60">
        <v>4</v>
      </c>
      <c r="P482" s="60">
        <v>1.7</v>
      </c>
      <c r="Q482" s="60">
        <v>5</v>
      </c>
      <c r="R482" s="60">
        <v>7</v>
      </c>
      <c r="S482" s="60">
        <v>3.1</v>
      </c>
      <c r="T482" s="60">
        <v>6.6</v>
      </c>
      <c r="U482" s="60">
        <v>5.5</v>
      </c>
      <c r="V482" s="60">
        <v>1.7</v>
      </c>
      <c r="W482" s="60">
        <v>2.9</v>
      </c>
      <c r="X482" s="60">
        <v>30</v>
      </c>
      <c r="Y482" s="60">
        <v>0.92500000000000004</v>
      </c>
      <c r="Z482" s="60">
        <v>1.2</v>
      </c>
      <c r="AA482" s="60">
        <v>2.2000000000000002</v>
      </c>
      <c r="AB482" s="60">
        <v>29</v>
      </c>
      <c r="AC482" s="61" t="s">
        <v>15821</v>
      </c>
    </row>
    <row r="483" spans="1:29" ht="101" thickBot="1">
      <c r="A483" s="63" t="s">
        <v>14579</v>
      </c>
      <c r="B483" s="60">
        <v>3.5</v>
      </c>
      <c r="C483" s="60">
        <v>6.3</v>
      </c>
      <c r="D483" s="60">
        <v>5.4249999999999998</v>
      </c>
      <c r="E483" s="60">
        <v>4.5999999999999996</v>
      </c>
      <c r="F483" s="60">
        <v>2.9</v>
      </c>
      <c r="G483" s="60">
        <v>5.6</v>
      </c>
      <c r="H483" s="60">
        <v>4400.2</v>
      </c>
      <c r="I483" s="60">
        <v>5.6</v>
      </c>
      <c r="J483" s="60">
        <v>26.7</v>
      </c>
      <c r="K483" s="60">
        <v>4.2</v>
      </c>
      <c r="L483" s="60">
        <v>6.6</v>
      </c>
      <c r="M483" s="60">
        <v>1.8</v>
      </c>
      <c r="N483" s="60">
        <v>6.6</v>
      </c>
      <c r="O483" s="60">
        <v>4.8</v>
      </c>
      <c r="P483" s="60">
        <v>4.8</v>
      </c>
      <c r="Q483" s="60">
        <v>5.7</v>
      </c>
      <c r="R483" s="60">
        <v>13.3</v>
      </c>
      <c r="S483" s="60">
        <v>2.7</v>
      </c>
      <c r="T483" s="60">
        <v>3.9</v>
      </c>
      <c r="U483" s="60">
        <v>1641</v>
      </c>
      <c r="V483" s="60">
        <v>2.1</v>
      </c>
      <c r="W483" s="60">
        <v>4.2</v>
      </c>
      <c r="X483" s="60">
        <v>3.4</v>
      </c>
      <c r="Y483" s="60">
        <v>1.7749999999999999</v>
      </c>
      <c r="Z483" s="60">
        <v>3.4</v>
      </c>
      <c r="AA483" s="60">
        <v>2.65</v>
      </c>
      <c r="AB483" s="60">
        <v>565.70000000000005</v>
      </c>
      <c r="AC483" s="60" t="s">
        <v>15822</v>
      </c>
    </row>
    <row r="484" spans="1:29" ht="91" thickBot="1">
      <c r="A484" s="63" t="s">
        <v>14624</v>
      </c>
      <c r="B484" s="60">
        <v>16.600000000000001</v>
      </c>
      <c r="C484" s="60">
        <v>333.2</v>
      </c>
      <c r="D484" s="60">
        <v>167.27500000000001</v>
      </c>
      <c r="E484" s="60">
        <v>15.5</v>
      </c>
      <c r="F484" s="60">
        <v>18.899999999999999</v>
      </c>
      <c r="G484" s="60">
        <v>12.9</v>
      </c>
      <c r="H484" s="60">
        <v>5.0999999999999996</v>
      </c>
      <c r="I484" s="60">
        <v>22.4</v>
      </c>
      <c r="J484" s="60">
        <v>45.5</v>
      </c>
      <c r="K484" s="60">
        <v>355.5</v>
      </c>
      <c r="L484" s="60">
        <v>886.4</v>
      </c>
      <c r="M484" s="60">
        <v>2.8</v>
      </c>
      <c r="N484" s="60">
        <v>45.5</v>
      </c>
      <c r="O484" s="60">
        <v>9.1999999999999993</v>
      </c>
      <c r="P484" s="60">
        <v>711.6</v>
      </c>
      <c r="Q484" s="60">
        <v>726.7</v>
      </c>
      <c r="R484" s="60">
        <v>476</v>
      </c>
      <c r="S484" s="60">
        <v>2.625</v>
      </c>
      <c r="T484" s="60">
        <v>4.5</v>
      </c>
      <c r="U484" s="60">
        <v>6.3</v>
      </c>
      <c r="V484" s="60">
        <v>6.6</v>
      </c>
      <c r="W484" s="60">
        <v>5.0999999999999996</v>
      </c>
      <c r="X484" s="60">
        <v>51.9</v>
      </c>
      <c r="Y484" s="60">
        <v>6</v>
      </c>
      <c r="Z484" s="60">
        <v>6.4749999999999996</v>
      </c>
      <c r="AA484" s="60">
        <v>46.024999999999999</v>
      </c>
      <c r="AB484" s="60">
        <v>93.2</v>
      </c>
      <c r="AC484" s="60" t="s">
        <v>15823</v>
      </c>
    </row>
    <row r="485" spans="1:29" ht="51" thickBot="1">
      <c r="A485" s="63" t="s">
        <v>14669</v>
      </c>
      <c r="B485" s="60">
        <v>0.7</v>
      </c>
      <c r="C485" s="60">
        <v>0.6</v>
      </c>
      <c r="D485" s="60">
        <v>1.075</v>
      </c>
      <c r="E485" s="60">
        <v>0.6</v>
      </c>
      <c r="F485" s="60">
        <v>4.0999999999999996</v>
      </c>
      <c r="G485" s="60">
        <v>0.6</v>
      </c>
      <c r="H485" s="60">
        <v>1061.5999999999999</v>
      </c>
      <c r="I485" s="60">
        <v>27.9</v>
      </c>
      <c r="J485" s="60">
        <v>386.7</v>
      </c>
      <c r="K485" s="60">
        <v>1.05</v>
      </c>
      <c r="L485" s="60">
        <v>1.1000000000000001</v>
      </c>
      <c r="M485" s="60">
        <v>0.3</v>
      </c>
      <c r="N485" s="60">
        <v>0.8</v>
      </c>
      <c r="O485" s="60">
        <v>3.1</v>
      </c>
      <c r="P485" s="60">
        <v>1.4</v>
      </c>
      <c r="Q485" s="60">
        <v>0.8</v>
      </c>
      <c r="R485" s="60">
        <v>1.2</v>
      </c>
      <c r="S485" s="60">
        <v>0.47499999999999998</v>
      </c>
      <c r="T485" s="60">
        <v>1</v>
      </c>
      <c r="U485" s="60">
        <v>1108.5999999999999</v>
      </c>
      <c r="V485" s="60">
        <v>1.4</v>
      </c>
      <c r="W485" s="60">
        <v>14.1</v>
      </c>
      <c r="X485" s="60">
        <v>1.1000000000000001</v>
      </c>
      <c r="Y485" s="60">
        <v>0.8</v>
      </c>
      <c r="Z485" s="60">
        <v>1.85</v>
      </c>
      <c r="AA485" s="60">
        <v>1.1499999999999999</v>
      </c>
      <c r="AB485" s="60">
        <v>126.7</v>
      </c>
      <c r="AC485" s="60" t="s">
        <v>15824</v>
      </c>
    </row>
    <row r="486" spans="1:29" ht="43" thickBot="1">
      <c r="A486" s="63" t="s">
        <v>16450</v>
      </c>
      <c r="B486" s="60">
        <v>50.4</v>
      </c>
      <c r="C486" s="60">
        <v>8.8000000000000007</v>
      </c>
      <c r="D486" s="60">
        <v>7.3250000000000002</v>
      </c>
      <c r="E486" s="60">
        <v>34.9</v>
      </c>
      <c r="F486" s="60">
        <v>15</v>
      </c>
      <c r="G486" s="60">
        <v>6</v>
      </c>
      <c r="H486" s="60">
        <v>3.3</v>
      </c>
      <c r="I486" s="60">
        <v>8.3000000000000007</v>
      </c>
      <c r="J486" s="60">
        <v>8.9</v>
      </c>
      <c r="K486" s="60">
        <v>2.1</v>
      </c>
      <c r="L486" s="60">
        <v>6.3</v>
      </c>
      <c r="M486" s="60">
        <v>11.6</v>
      </c>
      <c r="N486" s="60">
        <v>1.9</v>
      </c>
      <c r="O486" s="60">
        <v>8.8000000000000007</v>
      </c>
      <c r="P486" s="60">
        <v>6.3</v>
      </c>
      <c r="Q486" s="60">
        <v>2</v>
      </c>
      <c r="R486" s="60">
        <v>6.3</v>
      </c>
      <c r="S486" s="60">
        <v>193.32499999999999</v>
      </c>
      <c r="T486" s="60">
        <v>3.4</v>
      </c>
      <c r="U486" s="60">
        <v>1.9</v>
      </c>
      <c r="V486" s="60">
        <v>3</v>
      </c>
      <c r="W486" s="60">
        <v>6.9</v>
      </c>
      <c r="X486" s="60">
        <v>7</v>
      </c>
      <c r="Y486" s="60">
        <v>11.6</v>
      </c>
      <c r="Z486" s="60">
        <v>4.7750000000000004</v>
      </c>
      <c r="AA486" s="60">
        <v>5.875</v>
      </c>
      <c r="AB486" s="60">
        <v>5.8</v>
      </c>
      <c r="AC486" s="61" t="s">
        <v>15825</v>
      </c>
    </row>
    <row r="487" spans="1:29" ht="43" thickBot="1">
      <c r="A487" s="63" t="s">
        <v>16451</v>
      </c>
      <c r="B487" s="60">
        <v>39.6</v>
      </c>
      <c r="C487" s="60">
        <v>9.9</v>
      </c>
      <c r="D487" s="60">
        <v>7.45</v>
      </c>
      <c r="E487" s="60">
        <v>23.8</v>
      </c>
      <c r="F487" s="60">
        <v>12</v>
      </c>
      <c r="G487" s="60">
        <v>43.5</v>
      </c>
      <c r="H487" s="60">
        <v>3552.1</v>
      </c>
      <c r="I487" s="60">
        <v>9.4</v>
      </c>
      <c r="J487" s="60">
        <v>340.8</v>
      </c>
      <c r="K487" s="60">
        <v>6.3</v>
      </c>
      <c r="L487" s="60">
        <v>6.5</v>
      </c>
      <c r="M487" s="60">
        <v>2.8</v>
      </c>
      <c r="N487" s="60">
        <v>5.6</v>
      </c>
      <c r="O487" s="60">
        <v>24</v>
      </c>
      <c r="P487" s="60">
        <v>6.4</v>
      </c>
      <c r="Q487" s="60">
        <v>9</v>
      </c>
      <c r="R487" s="60">
        <v>10.9</v>
      </c>
      <c r="S487" s="60">
        <v>17.25</v>
      </c>
      <c r="T487" s="60">
        <v>9.6999999999999993</v>
      </c>
      <c r="U487" s="60">
        <v>2795.8</v>
      </c>
      <c r="V487" s="60">
        <v>8.8000000000000007</v>
      </c>
      <c r="W487" s="60">
        <v>320.39999999999998</v>
      </c>
      <c r="X487" s="60">
        <v>4.9000000000000004</v>
      </c>
      <c r="Y487" s="60">
        <v>4.5999999999999996</v>
      </c>
      <c r="Z487" s="60">
        <v>12.025</v>
      </c>
      <c r="AA487" s="60">
        <v>27.875</v>
      </c>
      <c r="AB487" s="60">
        <v>653.29999999999995</v>
      </c>
      <c r="AC487" s="61" t="s">
        <v>15826</v>
      </c>
    </row>
    <row r="488" spans="1:29" ht="51" thickBot="1">
      <c r="A488" s="63" t="s">
        <v>15187</v>
      </c>
      <c r="B488" s="60">
        <v>45.3</v>
      </c>
      <c r="C488" s="60">
        <v>6.2</v>
      </c>
      <c r="D488" s="60">
        <v>2.0750000000000002</v>
      </c>
      <c r="E488" s="60">
        <v>24.3</v>
      </c>
      <c r="F488" s="60">
        <v>0.8</v>
      </c>
      <c r="G488" s="60">
        <v>1.1000000000000001</v>
      </c>
      <c r="H488" s="60">
        <v>1</v>
      </c>
      <c r="I488" s="60">
        <v>0.8</v>
      </c>
      <c r="J488" s="60">
        <v>0.7</v>
      </c>
      <c r="K488" s="60">
        <v>0.55000000000000004</v>
      </c>
      <c r="L488" s="60">
        <v>0.8</v>
      </c>
      <c r="M488" s="60">
        <v>0.7</v>
      </c>
      <c r="N488" s="60">
        <v>0.5</v>
      </c>
      <c r="O488" s="60">
        <v>7.1</v>
      </c>
      <c r="P488" s="60">
        <v>0.8</v>
      </c>
      <c r="Q488" s="60">
        <v>0.4</v>
      </c>
      <c r="R488" s="60">
        <v>0.8</v>
      </c>
      <c r="S488" s="60">
        <v>13.324999999999999</v>
      </c>
      <c r="T488" s="60">
        <v>3</v>
      </c>
      <c r="U488" s="60">
        <v>0.8</v>
      </c>
      <c r="V488" s="60">
        <v>0.7</v>
      </c>
      <c r="W488" s="60">
        <v>0.5</v>
      </c>
      <c r="X488" s="60">
        <v>0.6</v>
      </c>
      <c r="Y488" s="60">
        <v>1.4</v>
      </c>
      <c r="Z488" s="60">
        <v>0.75</v>
      </c>
      <c r="AA488" s="60">
        <v>0.45</v>
      </c>
      <c r="AB488" s="60">
        <v>0.6</v>
      </c>
      <c r="AC488" s="60" t="s">
        <v>15827</v>
      </c>
    </row>
    <row r="489" spans="1:29" ht="57" thickBot="1">
      <c r="A489" s="63" t="s">
        <v>15163</v>
      </c>
      <c r="B489" s="60">
        <v>84.3</v>
      </c>
      <c r="C489" s="60">
        <v>444.6</v>
      </c>
      <c r="D489" s="60">
        <v>473.72500000000002</v>
      </c>
      <c r="E489" s="60">
        <v>129.9</v>
      </c>
      <c r="F489" s="60">
        <v>17.5</v>
      </c>
      <c r="G489" s="60">
        <v>86.4</v>
      </c>
      <c r="H489" s="60">
        <v>143.4</v>
      </c>
      <c r="I489" s="60">
        <v>9.9</v>
      </c>
      <c r="J489" s="60">
        <v>453.4</v>
      </c>
      <c r="K489" s="60">
        <v>180.875</v>
      </c>
      <c r="L489" s="60">
        <v>353.2</v>
      </c>
      <c r="M489" s="60">
        <v>14.9</v>
      </c>
      <c r="N489" s="60">
        <v>59</v>
      </c>
      <c r="O489" s="60">
        <v>231.9</v>
      </c>
      <c r="P489" s="60">
        <v>275.89999999999998</v>
      </c>
      <c r="Q489" s="60">
        <v>476.6</v>
      </c>
      <c r="R489" s="60">
        <v>345.6</v>
      </c>
      <c r="S489" s="60">
        <v>19.3</v>
      </c>
      <c r="T489" s="60">
        <v>16.7</v>
      </c>
      <c r="U489" s="60">
        <v>106.5</v>
      </c>
      <c r="V489" s="60">
        <v>11.9</v>
      </c>
      <c r="W489" s="60">
        <v>183.7</v>
      </c>
      <c r="X489" s="60">
        <v>178.2</v>
      </c>
      <c r="Y489" s="60">
        <v>71.474999999999994</v>
      </c>
      <c r="Z489" s="60">
        <v>29.675000000000001</v>
      </c>
      <c r="AA489" s="60">
        <v>6.15</v>
      </c>
      <c r="AB489" s="60">
        <v>111.2</v>
      </c>
      <c r="AC489" s="61" t="s">
        <v>15828</v>
      </c>
    </row>
    <row r="490" spans="1:29" ht="71" thickBot="1">
      <c r="A490" s="63" t="s">
        <v>15126</v>
      </c>
      <c r="B490" s="60">
        <v>70.900000000000006</v>
      </c>
      <c r="C490" s="60">
        <v>53.9</v>
      </c>
      <c r="D490" s="60">
        <v>45.825000000000003</v>
      </c>
      <c r="E490" s="60">
        <v>78.7</v>
      </c>
      <c r="F490" s="60">
        <v>192.1</v>
      </c>
      <c r="G490" s="60">
        <v>133.1</v>
      </c>
      <c r="H490" s="60">
        <v>509.5</v>
      </c>
      <c r="I490" s="60">
        <v>592.5</v>
      </c>
      <c r="J490" s="60">
        <v>200.3</v>
      </c>
      <c r="K490" s="60">
        <v>118.575</v>
      </c>
      <c r="L490" s="60">
        <v>71.7</v>
      </c>
      <c r="M490" s="60">
        <v>265.60000000000002</v>
      </c>
      <c r="N490" s="60">
        <v>159.6</v>
      </c>
      <c r="O490" s="60">
        <v>129.19999999999999</v>
      </c>
      <c r="P490" s="60">
        <v>35</v>
      </c>
      <c r="Q490" s="60">
        <v>57.9</v>
      </c>
      <c r="R490" s="60">
        <v>53.6</v>
      </c>
      <c r="S490" s="60">
        <v>236.92500000000001</v>
      </c>
      <c r="T490" s="60">
        <v>267.89999999999998</v>
      </c>
      <c r="U490" s="60">
        <v>649.5</v>
      </c>
      <c r="V490" s="60">
        <v>819.7</v>
      </c>
      <c r="W490" s="60">
        <v>317.10000000000002</v>
      </c>
      <c r="X490" s="60">
        <v>718.6</v>
      </c>
      <c r="Y490" s="60">
        <v>251.15</v>
      </c>
      <c r="Z490" s="60">
        <v>157.125</v>
      </c>
      <c r="AA490" s="60">
        <v>384.05</v>
      </c>
      <c r="AB490" s="60">
        <v>198.1</v>
      </c>
      <c r="AC490" s="60" t="s">
        <v>15829</v>
      </c>
    </row>
    <row r="491" spans="1:29" ht="81" thickBot="1">
      <c r="A491" s="63" t="s">
        <v>16452</v>
      </c>
      <c r="B491" s="60">
        <v>716.4</v>
      </c>
      <c r="C491" s="60">
        <v>127.9</v>
      </c>
      <c r="D491" s="60">
        <v>116.625</v>
      </c>
      <c r="E491" s="60">
        <v>673.8</v>
      </c>
      <c r="F491" s="60">
        <v>1.1000000000000001</v>
      </c>
      <c r="G491" s="60">
        <v>1</v>
      </c>
      <c r="H491" s="60">
        <v>0.8</v>
      </c>
      <c r="I491" s="60">
        <v>0.6</v>
      </c>
      <c r="J491" s="60">
        <v>1.7</v>
      </c>
      <c r="K491" s="60">
        <v>0.77500000000000002</v>
      </c>
      <c r="L491" s="60">
        <v>0.8</v>
      </c>
      <c r="M491" s="60">
        <v>1.3</v>
      </c>
      <c r="N491" s="60">
        <v>6</v>
      </c>
      <c r="O491" s="60">
        <v>6.7</v>
      </c>
      <c r="P491" s="60">
        <v>0.4</v>
      </c>
      <c r="Q491" s="60">
        <v>0.5</v>
      </c>
      <c r="R491" s="60">
        <v>6.7</v>
      </c>
      <c r="S491" s="60">
        <v>366.9</v>
      </c>
      <c r="T491" s="60">
        <v>0.7</v>
      </c>
      <c r="U491" s="60">
        <v>1.4</v>
      </c>
      <c r="V491" s="60">
        <v>0.8</v>
      </c>
      <c r="W491" s="60">
        <v>0.4</v>
      </c>
      <c r="X491" s="60">
        <v>3.4</v>
      </c>
      <c r="Y491" s="60">
        <v>3.1749999999999998</v>
      </c>
      <c r="Z491" s="60">
        <v>2.6</v>
      </c>
      <c r="AA491" s="60">
        <v>0.7</v>
      </c>
      <c r="AB491" s="60">
        <v>23.9</v>
      </c>
      <c r="AC491" s="60" t="s">
        <v>15830</v>
      </c>
    </row>
    <row r="492" spans="1:29" ht="101" thickBot="1">
      <c r="A492" s="63" t="s">
        <v>14593</v>
      </c>
      <c r="B492" s="60">
        <v>5.9</v>
      </c>
      <c r="C492" s="60">
        <v>15.9</v>
      </c>
      <c r="D492" s="60">
        <v>7.05</v>
      </c>
      <c r="E492" s="60">
        <v>8.1999999999999993</v>
      </c>
      <c r="F492" s="60">
        <v>14.6</v>
      </c>
      <c r="G492" s="60">
        <v>8</v>
      </c>
      <c r="H492" s="60">
        <v>13.6</v>
      </c>
      <c r="I492" s="60">
        <v>44</v>
      </c>
      <c r="J492" s="60">
        <v>9.5</v>
      </c>
      <c r="K492" s="60">
        <v>17.350000000000001</v>
      </c>
      <c r="L492" s="60">
        <v>27</v>
      </c>
      <c r="M492" s="60">
        <v>2.6</v>
      </c>
      <c r="N492" s="60">
        <v>116.6</v>
      </c>
      <c r="O492" s="60">
        <v>6.1</v>
      </c>
      <c r="P492" s="60">
        <v>159.4</v>
      </c>
      <c r="Q492" s="60">
        <v>155.80000000000001</v>
      </c>
      <c r="R492" s="60">
        <v>14.3</v>
      </c>
      <c r="S492" s="60">
        <v>7.7750000000000004</v>
      </c>
      <c r="T492" s="60">
        <v>5</v>
      </c>
      <c r="U492" s="60">
        <v>8.3000000000000007</v>
      </c>
      <c r="V492" s="60">
        <v>287.5</v>
      </c>
      <c r="W492" s="60">
        <v>15.7</v>
      </c>
      <c r="X492" s="60">
        <v>104.3</v>
      </c>
      <c r="Y492" s="60">
        <v>13.725</v>
      </c>
      <c r="Z492" s="60">
        <v>165.42500000000001</v>
      </c>
      <c r="AA492" s="60">
        <v>119.2</v>
      </c>
      <c r="AB492" s="60">
        <v>19.2</v>
      </c>
      <c r="AC492" s="60" t="s">
        <v>15393</v>
      </c>
    </row>
    <row r="493" spans="1:29" ht="71" thickBot="1">
      <c r="A493" s="63" t="s">
        <v>15200</v>
      </c>
      <c r="B493" s="60">
        <v>49.9</v>
      </c>
      <c r="C493" s="60">
        <v>26.8</v>
      </c>
      <c r="D493" s="60">
        <v>25.55</v>
      </c>
      <c r="E493" s="60">
        <v>48.7</v>
      </c>
      <c r="F493" s="60">
        <v>53.1</v>
      </c>
      <c r="G493" s="60">
        <v>63.6</v>
      </c>
      <c r="H493" s="60">
        <v>30.9</v>
      </c>
      <c r="I493" s="60">
        <v>21.1</v>
      </c>
      <c r="J493" s="60">
        <v>36.6</v>
      </c>
      <c r="K493" s="60">
        <v>27.125</v>
      </c>
      <c r="L493" s="60">
        <v>42.6</v>
      </c>
      <c r="M493" s="60">
        <v>63.3</v>
      </c>
      <c r="N493" s="60">
        <v>6.7</v>
      </c>
      <c r="O493" s="60">
        <v>22.4</v>
      </c>
      <c r="P493" s="60">
        <v>21.1</v>
      </c>
      <c r="Q493" s="60">
        <v>21.8</v>
      </c>
      <c r="R493" s="60">
        <v>17.3</v>
      </c>
      <c r="S493" s="60">
        <v>111.45</v>
      </c>
      <c r="T493" s="60">
        <v>71.3</v>
      </c>
      <c r="U493" s="60">
        <v>31.7</v>
      </c>
      <c r="V493" s="60">
        <v>64.099999999999994</v>
      </c>
      <c r="W493" s="60">
        <v>49.5</v>
      </c>
      <c r="X493" s="60">
        <v>47.1</v>
      </c>
      <c r="Y493" s="60">
        <v>34.200000000000003</v>
      </c>
      <c r="Z493" s="60">
        <v>54</v>
      </c>
      <c r="AA493" s="60">
        <v>28.3</v>
      </c>
      <c r="AB493" s="60">
        <v>18.899999999999999</v>
      </c>
      <c r="AC493" s="60" t="s">
        <v>15831</v>
      </c>
    </row>
    <row r="494" spans="1:29" ht="43" thickBot="1">
      <c r="A494" s="63" t="s">
        <v>16453</v>
      </c>
      <c r="B494" s="60">
        <v>2.6</v>
      </c>
      <c r="C494" s="60">
        <v>2</v>
      </c>
      <c r="D494" s="60">
        <v>0.82499999999999996</v>
      </c>
      <c r="E494" s="60">
        <v>1.8</v>
      </c>
      <c r="F494" s="60">
        <v>2.2000000000000002</v>
      </c>
      <c r="G494" s="60">
        <v>1.7</v>
      </c>
      <c r="H494" s="60">
        <v>1.1000000000000001</v>
      </c>
      <c r="I494" s="60">
        <v>2.2999999999999998</v>
      </c>
      <c r="J494" s="60">
        <v>1.2</v>
      </c>
      <c r="K494" s="60">
        <v>1.1000000000000001</v>
      </c>
      <c r="L494" s="60">
        <v>0.9</v>
      </c>
      <c r="M494" s="60">
        <v>0.7</v>
      </c>
      <c r="N494" s="60">
        <v>606.5</v>
      </c>
      <c r="O494" s="60">
        <v>1.1000000000000001</v>
      </c>
      <c r="P494" s="60">
        <v>1.8</v>
      </c>
      <c r="Q494" s="60">
        <v>1.2</v>
      </c>
      <c r="R494" s="60">
        <v>4.3</v>
      </c>
      <c r="S494" s="60">
        <v>0.75</v>
      </c>
      <c r="T494" s="60">
        <v>1.6</v>
      </c>
      <c r="U494" s="60">
        <v>1.1000000000000001</v>
      </c>
      <c r="V494" s="60">
        <v>1.3</v>
      </c>
      <c r="W494" s="60">
        <v>1.7</v>
      </c>
      <c r="X494" s="60">
        <v>30.2</v>
      </c>
      <c r="Y494" s="60">
        <v>1.2</v>
      </c>
      <c r="Z494" s="60">
        <v>1.5249999999999999</v>
      </c>
      <c r="AA494" s="60">
        <v>0.875</v>
      </c>
      <c r="AB494" s="60">
        <v>47.3</v>
      </c>
      <c r="AC494" s="61" t="s">
        <v>15832</v>
      </c>
    </row>
    <row r="495" spans="1:29" ht="51" thickBot="1">
      <c r="A495" s="63" t="s">
        <v>14814</v>
      </c>
      <c r="B495" s="60">
        <v>20.2</v>
      </c>
      <c r="C495" s="60">
        <v>104.4</v>
      </c>
      <c r="D495" s="60">
        <v>239.3</v>
      </c>
      <c r="E495" s="60">
        <v>62.7</v>
      </c>
      <c r="F495" s="60">
        <v>366.2</v>
      </c>
      <c r="G495" s="60">
        <v>30.6</v>
      </c>
      <c r="H495" s="60">
        <v>33.6</v>
      </c>
      <c r="I495" s="60">
        <v>71.400000000000006</v>
      </c>
      <c r="J495" s="60">
        <v>75.5</v>
      </c>
      <c r="K495" s="60">
        <v>121.52500000000001</v>
      </c>
      <c r="L495" s="60">
        <v>54.2</v>
      </c>
      <c r="M495" s="60">
        <v>6</v>
      </c>
      <c r="N495" s="60">
        <v>39.6</v>
      </c>
      <c r="O495" s="60">
        <v>37.5</v>
      </c>
      <c r="P495" s="60">
        <v>35.299999999999997</v>
      </c>
      <c r="Q495" s="60">
        <v>37.700000000000003</v>
      </c>
      <c r="R495" s="60">
        <v>197.1</v>
      </c>
      <c r="S495" s="60">
        <v>12.05</v>
      </c>
      <c r="T495" s="60">
        <v>470.1</v>
      </c>
      <c r="U495" s="60">
        <v>28.1</v>
      </c>
      <c r="V495" s="60">
        <v>345.4</v>
      </c>
      <c r="W495" s="60">
        <v>20.8</v>
      </c>
      <c r="X495" s="60">
        <v>8.6</v>
      </c>
      <c r="Y495" s="60">
        <v>11.775</v>
      </c>
      <c r="Z495" s="60">
        <v>99.924999999999997</v>
      </c>
      <c r="AA495" s="60">
        <v>4.4249999999999998</v>
      </c>
      <c r="AB495" s="60">
        <v>47</v>
      </c>
      <c r="AC495" s="60" t="s">
        <v>15833</v>
      </c>
    </row>
    <row r="496" spans="1:29" ht="51" thickBot="1">
      <c r="A496" s="63" t="s">
        <v>14629</v>
      </c>
      <c r="B496" s="60">
        <v>3.8</v>
      </c>
      <c r="C496" s="60">
        <v>6</v>
      </c>
      <c r="D496" s="60">
        <v>2.9750000000000001</v>
      </c>
      <c r="E496" s="60">
        <v>4.7</v>
      </c>
      <c r="F496" s="60">
        <v>11.1</v>
      </c>
      <c r="G496" s="60">
        <v>4.3</v>
      </c>
      <c r="H496" s="60">
        <v>11.9</v>
      </c>
      <c r="I496" s="60">
        <v>4.2</v>
      </c>
      <c r="J496" s="60">
        <v>3.4</v>
      </c>
      <c r="K496" s="60">
        <v>1.375</v>
      </c>
      <c r="L496" s="60">
        <v>7.7</v>
      </c>
      <c r="M496" s="60">
        <v>1.5</v>
      </c>
      <c r="N496" s="60">
        <v>281.8</v>
      </c>
      <c r="O496" s="60">
        <v>4.3</v>
      </c>
      <c r="P496" s="60">
        <v>3.5</v>
      </c>
      <c r="Q496" s="60">
        <v>3.9</v>
      </c>
      <c r="R496" s="60">
        <v>5.2</v>
      </c>
      <c r="S496" s="60">
        <v>3.8</v>
      </c>
      <c r="T496" s="60">
        <v>8.9</v>
      </c>
      <c r="U496" s="60">
        <v>7.3</v>
      </c>
      <c r="V496" s="60">
        <v>5.9</v>
      </c>
      <c r="W496" s="60">
        <v>4.3</v>
      </c>
      <c r="X496" s="60">
        <v>30.3</v>
      </c>
      <c r="Y496" s="60">
        <v>5.3250000000000002</v>
      </c>
      <c r="Z496" s="60">
        <v>4.3250000000000002</v>
      </c>
      <c r="AA496" s="60">
        <v>3.6</v>
      </c>
      <c r="AB496" s="60">
        <v>24.6</v>
      </c>
      <c r="AC496" s="60" t="s">
        <v>15834</v>
      </c>
    </row>
    <row r="497" spans="1:29" ht="43" thickBot="1">
      <c r="A497" s="63" t="s">
        <v>16454</v>
      </c>
      <c r="B497" s="60">
        <v>139.1</v>
      </c>
      <c r="C497" s="60">
        <v>28.6</v>
      </c>
      <c r="D497" s="60">
        <v>29.15</v>
      </c>
      <c r="E497" s="60">
        <v>104.4</v>
      </c>
      <c r="F497" s="60">
        <v>15</v>
      </c>
      <c r="G497" s="60">
        <v>3.7</v>
      </c>
      <c r="H497" s="60">
        <v>17</v>
      </c>
      <c r="I497" s="60">
        <v>5.4</v>
      </c>
      <c r="J497" s="60">
        <v>16.3</v>
      </c>
      <c r="K497" s="60">
        <v>1.825</v>
      </c>
      <c r="L497" s="60">
        <v>9.1</v>
      </c>
      <c r="M497" s="60">
        <v>1.9</v>
      </c>
      <c r="N497" s="60">
        <v>5.0999999999999996</v>
      </c>
      <c r="O497" s="60">
        <v>5.9</v>
      </c>
      <c r="P497" s="60">
        <v>7.9</v>
      </c>
      <c r="Q497" s="60">
        <v>7.8</v>
      </c>
      <c r="R497" s="60">
        <v>12.6</v>
      </c>
      <c r="S497" s="60">
        <v>64.525000000000006</v>
      </c>
      <c r="T497" s="60">
        <v>3.8</v>
      </c>
      <c r="U497" s="60">
        <v>17.3</v>
      </c>
      <c r="V497" s="60">
        <v>13.3</v>
      </c>
      <c r="W497" s="60">
        <v>11.6</v>
      </c>
      <c r="X497" s="60">
        <v>7.1</v>
      </c>
      <c r="Y497" s="60">
        <v>2.0750000000000002</v>
      </c>
      <c r="Z497" s="60">
        <v>9.2249999999999996</v>
      </c>
      <c r="AA497" s="60">
        <v>2.35</v>
      </c>
      <c r="AB497" s="60">
        <v>7.2</v>
      </c>
      <c r="AC497" s="61" t="s">
        <v>15835</v>
      </c>
    </row>
    <row r="498" spans="1:29" ht="151" thickBot="1">
      <c r="A498" s="63" t="s">
        <v>15240</v>
      </c>
      <c r="B498" s="60">
        <v>208.2</v>
      </c>
      <c r="C498" s="60">
        <v>144</v>
      </c>
      <c r="D498" s="60">
        <v>118.575</v>
      </c>
      <c r="E498" s="60">
        <v>223.2</v>
      </c>
      <c r="F498" s="60">
        <v>272.39999999999998</v>
      </c>
      <c r="G498" s="60">
        <v>188.4</v>
      </c>
      <c r="H498" s="60">
        <v>196.1</v>
      </c>
      <c r="I498" s="60">
        <v>280.89999999999998</v>
      </c>
      <c r="J498" s="60">
        <v>295.60000000000002</v>
      </c>
      <c r="K498" s="60">
        <v>135.85</v>
      </c>
      <c r="L498" s="60">
        <v>134.9</v>
      </c>
      <c r="M498" s="60">
        <v>405.2</v>
      </c>
      <c r="N498" s="60">
        <v>310.10000000000002</v>
      </c>
      <c r="O498" s="60">
        <v>144.19999999999999</v>
      </c>
      <c r="P498" s="60">
        <v>94.3</v>
      </c>
      <c r="Q498" s="60">
        <v>123.5</v>
      </c>
      <c r="R498" s="60">
        <v>172.7</v>
      </c>
      <c r="S498" s="60">
        <v>197.9</v>
      </c>
      <c r="T498" s="60">
        <v>257.60000000000002</v>
      </c>
      <c r="U498" s="60">
        <v>210.6</v>
      </c>
      <c r="V498" s="60">
        <v>137.6</v>
      </c>
      <c r="W498" s="60">
        <v>282.10000000000002</v>
      </c>
      <c r="X498" s="60">
        <v>103.1</v>
      </c>
      <c r="Y498" s="60">
        <v>188.32499999999999</v>
      </c>
      <c r="Z498" s="60">
        <v>246.72499999999999</v>
      </c>
      <c r="AA498" s="60">
        <v>391.77499999999998</v>
      </c>
      <c r="AB498" s="60">
        <v>224.9</v>
      </c>
      <c r="AC498" s="60" t="s">
        <v>15836</v>
      </c>
    </row>
    <row r="499" spans="1:29" ht="61" thickBot="1">
      <c r="A499" s="63" t="s">
        <v>15120</v>
      </c>
      <c r="B499" s="60">
        <v>174.6</v>
      </c>
      <c r="C499" s="60">
        <v>218.1</v>
      </c>
      <c r="D499" s="60">
        <v>111.75</v>
      </c>
      <c r="E499" s="60">
        <v>128</v>
      </c>
      <c r="F499" s="60">
        <v>492.9</v>
      </c>
      <c r="G499" s="60">
        <v>239.4</v>
      </c>
      <c r="H499" s="60">
        <v>432</v>
      </c>
      <c r="I499" s="60">
        <v>298.3</v>
      </c>
      <c r="J499" s="60">
        <v>308.39999999999998</v>
      </c>
      <c r="K499" s="60">
        <v>179.8</v>
      </c>
      <c r="L499" s="60">
        <v>450.6</v>
      </c>
      <c r="M499" s="60">
        <v>782.2</v>
      </c>
      <c r="N499" s="60">
        <v>417.7</v>
      </c>
      <c r="O499" s="60">
        <v>1149.2</v>
      </c>
      <c r="P499" s="60">
        <v>243.4</v>
      </c>
      <c r="Q499" s="60">
        <v>323.3</v>
      </c>
      <c r="R499" s="60">
        <v>259.60000000000002</v>
      </c>
      <c r="S499" s="60">
        <v>394.42500000000001</v>
      </c>
      <c r="T499" s="60">
        <v>963.5</v>
      </c>
      <c r="U499" s="60">
        <v>301.60000000000002</v>
      </c>
      <c r="V499" s="60">
        <v>199.6</v>
      </c>
      <c r="W499" s="60">
        <v>394</v>
      </c>
      <c r="X499" s="60">
        <v>291.10000000000002</v>
      </c>
      <c r="Y499" s="60">
        <v>613.97500000000002</v>
      </c>
      <c r="Z499" s="60">
        <v>478.9</v>
      </c>
      <c r="AA499" s="60">
        <v>883.77499999999998</v>
      </c>
      <c r="AB499" s="60">
        <v>580.29999999999995</v>
      </c>
      <c r="AC499" s="60" t="s">
        <v>15837</v>
      </c>
    </row>
    <row r="500" spans="1:29" ht="71" thickBot="1">
      <c r="A500" s="63" t="s">
        <v>16455</v>
      </c>
      <c r="B500" s="60">
        <v>22.6</v>
      </c>
      <c r="C500" s="60">
        <v>104.2</v>
      </c>
      <c r="D500" s="60">
        <v>7.8</v>
      </c>
      <c r="E500" s="60">
        <v>19.7</v>
      </c>
      <c r="F500" s="60">
        <v>12.5</v>
      </c>
      <c r="G500" s="60">
        <v>410.9</v>
      </c>
      <c r="H500" s="60">
        <v>53.8</v>
      </c>
      <c r="I500" s="60">
        <v>39.9</v>
      </c>
      <c r="J500" s="60">
        <v>852.8</v>
      </c>
      <c r="K500" s="60">
        <v>16.5</v>
      </c>
      <c r="L500" s="60">
        <v>17.3</v>
      </c>
      <c r="M500" s="60">
        <v>4.5</v>
      </c>
      <c r="N500" s="60">
        <v>13.3</v>
      </c>
      <c r="O500" s="60">
        <v>82.7</v>
      </c>
      <c r="P500" s="60">
        <v>51</v>
      </c>
      <c r="Q500" s="60">
        <v>94.3</v>
      </c>
      <c r="R500" s="60">
        <v>119.9</v>
      </c>
      <c r="S500" s="60">
        <v>7.7750000000000004</v>
      </c>
      <c r="T500" s="60">
        <v>26.3</v>
      </c>
      <c r="U500" s="60">
        <v>38.299999999999997</v>
      </c>
      <c r="V500" s="60">
        <v>84.5</v>
      </c>
      <c r="W500" s="60">
        <v>30.1</v>
      </c>
      <c r="X500" s="60">
        <v>2425.8000000000002</v>
      </c>
      <c r="Y500" s="60">
        <v>22.65</v>
      </c>
      <c r="Z500" s="60">
        <v>23.675000000000001</v>
      </c>
      <c r="AA500" s="60">
        <v>28.85</v>
      </c>
      <c r="AB500" s="60">
        <v>114.6</v>
      </c>
      <c r="AC500" s="60" t="s">
        <v>15838</v>
      </c>
    </row>
    <row r="501" spans="1:29" ht="131" thickBot="1">
      <c r="A501" s="63" t="s">
        <v>15133</v>
      </c>
      <c r="B501" s="60">
        <v>23.1</v>
      </c>
      <c r="C501" s="60">
        <v>13.7</v>
      </c>
      <c r="D501" s="60">
        <v>14.5</v>
      </c>
      <c r="E501" s="60">
        <v>25.7</v>
      </c>
      <c r="F501" s="60">
        <v>13.1</v>
      </c>
      <c r="G501" s="60">
        <v>4.9000000000000004</v>
      </c>
      <c r="H501" s="60">
        <v>4.5999999999999996</v>
      </c>
      <c r="I501" s="60">
        <v>13.8</v>
      </c>
      <c r="J501" s="60">
        <v>5.6</v>
      </c>
      <c r="K501" s="60">
        <v>3.9</v>
      </c>
      <c r="L501" s="60">
        <v>10.1</v>
      </c>
      <c r="M501" s="60">
        <v>3.2</v>
      </c>
      <c r="N501" s="60">
        <v>4002.9</v>
      </c>
      <c r="O501" s="60">
        <v>13.1</v>
      </c>
      <c r="P501" s="60">
        <v>12.3</v>
      </c>
      <c r="Q501" s="60">
        <v>17.8</v>
      </c>
      <c r="R501" s="60">
        <v>41.7</v>
      </c>
      <c r="S501" s="60">
        <v>12.7</v>
      </c>
      <c r="T501" s="60">
        <v>6.5</v>
      </c>
      <c r="U501" s="60">
        <v>9.6999999999999993</v>
      </c>
      <c r="V501" s="60">
        <v>6.8</v>
      </c>
      <c r="W501" s="60">
        <v>6.7</v>
      </c>
      <c r="X501" s="60">
        <v>1097.2</v>
      </c>
      <c r="Y501" s="60">
        <v>53.3</v>
      </c>
      <c r="Z501" s="60">
        <v>7.7</v>
      </c>
      <c r="AA501" s="60">
        <v>4</v>
      </c>
      <c r="AB501" s="60">
        <v>1462.7</v>
      </c>
      <c r="AC501" s="60" t="s">
        <v>15839</v>
      </c>
    </row>
    <row r="502" spans="1:29" ht="141" thickBot="1">
      <c r="A502" s="63" t="s">
        <v>15175</v>
      </c>
      <c r="B502" s="60">
        <v>49.7</v>
      </c>
      <c r="C502" s="60">
        <v>40.4</v>
      </c>
      <c r="D502" s="60">
        <v>42.774999999999999</v>
      </c>
      <c r="E502" s="60">
        <v>51.6</v>
      </c>
      <c r="F502" s="60">
        <v>46.5</v>
      </c>
      <c r="G502" s="60">
        <v>45.2</v>
      </c>
      <c r="H502" s="60">
        <v>59.6</v>
      </c>
      <c r="I502" s="60">
        <v>60.7</v>
      </c>
      <c r="J502" s="60">
        <v>48.4</v>
      </c>
      <c r="K502" s="60">
        <v>69.424999999999997</v>
      </c>
      <c r="L502" s="60">
        <v>46.5</v>
      </c>
      <c r="M502" s="60">
        <v>76.7</v>
      </c>
      <c r="N502" s="60">
        <v>16.600000000000001</v>
      </c>
      <c r="O502" s="60">
        <v>50</v>
      </c>
      <c r="P502" s="60">
        <v>39</v>
      </c>
      <c r="Q502" s="60">
        <v>38.1</v>
      </c>
      <c r="R502" s="60">
        <v>41.8</v>
      </c>
      <c r="S502" s="60">
        <v>50.1</v>
      </c>
      <c r="T502" s="60">
        <v>25.3</v>
      </c>
      <c r="U502" s="60">
        <v>76.400000000000006</v>
      </c>
      <c r="V502" s="60">
        <v>173.9</v>
      </c>
      <c r="W502" s="60">
        <v>51.4</v>
      </c>
      <c r="X502" s="60">
        <v>82.3</v>
      </c>
      <c r="Y502" s="60">
        <v>46.125</v>
      </c>
      <c r="Z502" s="60">
        <v>57.25</v>
      </c>
      <c r="AA502" s="60">
        <v>48.15</v>
      </c>
      <c r="AB502" s="60">
        <v>40.200000000000003</v>
      </c>
      <c r="AC502" s="60" t="s">
        <v>15840</v>
      </c>
    </row>
    <row r="503" spans="1:29" ht="51" thickBot="1">
      <c r="A503" s="63" t="s">
        <v>14631</v>
      </c>
      <c r="B503" s="60">
        <v>3.2</v>
      </c>
      <c r="C503" s="60">
        <v>4.2</v>
      </c>
      <c r="D503" s="60">
        <v>1.35</v>
      </c>
      <c r="E503" s="60">
        <v>3</v>
      </c>
      <c r="F503" s="60">
        <v>13.1</v>
      </c>
      <c r="G503" s="60">
        <v>5.9</v>
      </c>
      <c r="H503" s="60">
        <v>5.7</v>
      </c>
      <c r="I503" s="60">
        <v>5.3</v>
      </c>
      <c r="J503" s="60">
        <v>6.9</v>
      </c>
      <c r="K503" s="60">
        <v>3.375</v>
      </c>
      <c r="L503" s="60">
        <v>5.0999999999999996</v>
      </c>
      <c r="M503" s="60">
        <v>2.9</v>
      </c>
      <c r="N503" s="60">
        <v>2.7</v>
      </c>
      <c r="O503" s="60">
        <v>34.1</v>
      </c>
      <c r="P503" s="60">
        <v>6.5</v>
      </c>
      <c r="Q503" s="60">
        <v>8.3000000000000007</v>
      </c>
      <c r="R503" s="60">
        <v>5.8</v>
      </c>
      <c r="S503" s="60">
        <v>4.9249999999999998</v>
      </c>
      <c r="T503" s="60">
        <v>23.3</v>
      </c>
      <c r="U503" s="60">
        <v>3.5</v>
      </c>
      <c r="V503" s="60">
        <v>7.3</v>
      </c>
      <c r="W503" s="60">
        <v>6.7</v>
      </c>
      <c r="X503" s="60">
        <v>162.6</v>
      </c>
      <c r="Y503" s="60">
        <v>3.4750000000000001</v>
      </c>
      <c r="Z503" s="60">
        <v>5.125</v>
      </c>
      <c r="AA503" s="60">
        <v>1748.6</v>
      </c>
      <c r="AB503" s="60">
        <v>5.8</v>
      </c>
      <c r="AC503" s="60" t="s">
        <v>15841</v>
      </c>
    </row>
    <row r="504" spans="1:29" ht="71" thickBot="1">
      <c r="A504" s="63" t="s">
        <v>14645</v>
      </c>
      <c r="B504" s="60">
        <v>8.8000000000000007</v>
      </c>
      <c r="C504" s="60">
        <v>4390.6000000000004</v>
      </c>
      <c r="D504" s="60">
        <v>4.7750000000000004</v>
      </c>
      <c r="E504" s="60">
        <v>14.3</v>
      </c>
      <c r="F504" s="60">
        <v>25</v>
      </c>
      <c r="G504" s="60">
        <v>13.7</v>
      </c>
      <c r="H504" s="60">
        <v>22.4</v>
      </c>
      <c r="I504" s="60">
        <v>10.9</v>
      </c>
      <c r="J504" s="60">
        <v>25.4</v>
      </c>
      <c r="K504" s="60">
        <v>5.0999999999999996</v>
      </c>
      <c r="L504" s="60">
        <v>15.4</v>
      </c>
      <c r="M504" s="60">
        <v>9.4</v>
      </c>
      <c r="N504" s="60">
        <v>11</v>
      </c>
      <c r="O504" s="60">
        <v>12.7</v>
      </c>
      <c r="P504" s="60">
        <v>12.8</v>
      </c>
      <c r="Q504" s="60">
        <v>16.399999999999999</v>
      </c>
      <c r="R504" s="60">
        <v>46.2</v>
      </c>
      <c r="S504" s="60">
        <v>4.7249999999999996</v>
      </c>
      <c r="T504" s="60">
        <v>22.2</v>
      </c>
      <c r="U504" s="60">
        <v>24.1</v>
      </c>
      <c r="V504" s="60">
        <v>10.6</v>
      </c>
      <c r="W504" s="60">
        <v>13</v>
      </c>
      <c r="X504" s="60">
        <v>22.1</v>
      </c>
      <c r="Y504" s="60">
        <v>4.8499999999999996</v>
      </c>
      <c r="Z504" s="60">
        <v>17</v>
      </c>
      <c r="AA504" s="60">
        <v>11</v>
      </c>
      <c r="AB504" s="60">
        <v>554.5</v>
      </c>
      <c r="AC504" s="60" t="s">
        <v>15842</v>
      </c>
    </row>
    <row r="505" spans="1:29" ht="43" thickBot="1">
      <c r="A505" s="63" t="s">
        <v>15030</v>
      </c>
      <c r="B505" s="60">
        <v>8.6</v>
      </c>
      <c r="C505" s="60">
        <v>5.3</v>
      </c>
      <c r="D505" s="60">
        <v>2.4249999999999998</v>
      </c>
      <c r="E505" s="60">
        <v>9.1999999999999993</v>
      </c>
      <c r="F505" s="60">
        <v>17</v>
      </c>
      <c r="G505" s="60">
        <v>8</v>
      </c>
      <c r="H505" s="60">
        <v>7.7</v>
      </c>
      <c r="I505" s="60">
        <v>8.1999999999999993</v>
      </c>
      <c r="J505" s="60">
        <v>6.9</v>
      </c>
      <c r="K505" s="60">
        <v>3.4</v>
      </c>
      <c r="L505" s="60">
        <v>9.4</v>
      </c>
      <c r="M505" s="60">
        <v>4.9000000000000004</v>
      </c>
      <c r="N505" s="60">
        <v>5.0999999999999996</v>
      </c>
      <c r="O505" s="60">
        <v>11.2</v>
      </c>
      <c r="P505" s="60">
        <v>6.1</v>
      </c>
      <c r="Q505" s="60">
        <v>8.9</v>
      </c>
      <c r="R505" s="60">
        <v>13.7</v>
      </c>
      <c r="S505" s="60">
        <v>5.0999999999999996</v>
      </c>
      <c r="T505" s="60">
        <v>21.9</v>
      </c>
      <c r="U505" s="60">
        <v>11.4</v>
      </c>
      <c r="V505" s="60">
        <v>5.7</v>
      </c>
      <c r="W505" s="60">
        <v>6.8</v>
      </c>
      <c r="X505" s="60">
        <v>9.3000000000000007</v>
      </c>
      <c r="Y505" s="60">
        <v>5.4</v>
      </c>
      <c r="Z505" s="60">
        <v>12.8</v>
      </c>
      <c r="AA505" s="60">
        <v>5.4</v>
      </c>
      <c r="AB505" s="60">
        <v>7.9</v>
      </c>
      <c r="AC505" s="61" t="s">
        <v>15843</v>
      </c>
    </row>
    <row r="506" spans="1:29" ht="51" thickBot="1">
      <c r="A506" s="63" t="s">
        <v>14892</v>
      </c>
      <c r="B506" s="60">
        <v>3.9</v>
      </c>
      <c r="C506" s="60">
        <v>3.5</v>
      </c>
      <c r="D506" s="60">
        <v>1.825</v>
      </c>
      <c r="E506" s="60">
        <v>1.3</v>
      </c>
      <c r="F506" s="60">
        <v>5.0999999999999996</v>
      </c>
      <c r="G506" s="60">
        <v>6.7</v>
      </c>
      <c r="H506" s="60">
        <v>296</v>
      </c>
      <c r="I506" s="60">
        <v>34.299999999999997</v>
      </c>
      <c r="J506" s="60">
        <v>746</v>
      </c>
      <c r="K506" s="60">
        <v>5.35</v>
      </c>
      <c r="L506" s="60">
        <v>7.9</v>
      </c>
      <c r="M506" s="60">
        <v>2.5</v>
      </c>
      <c r="N506" s="60">
        <v>2</v>
      </c>
      <c r="O506" s="60">
        <v>6</v>
      </c>
      <c r="P506" s="60">
        <v>5.0999999999999996</v>
      </c>
      <c r="Q506" s="60">
        <v>9.6</v>
      </c>
      <c r="R506" s="60">
        <v>2.7</v>
      </c>
      <c r="S506" s="60">
        <v>7.0750000000000002</v>
      </c>
      <c r="T506" s="60">
        <v>10.6</v>
      </c>
      <c r="U506" s="60">
        <v>1411.5</v>
      </c>
      <c r="V506" s="60">
        <v>20.8</v>
      </c>
      <c r="W506" s="60">
        <v>1297.2</v>
      </c>
      <c r="X506" s="60">
        <v>11.7</v>
      </c>
      <c r="Y506" s="60">
        <v>4.5750000000000002</v>
      </c>
      <c r="Z506" s="60">
        <v>1.375</v>
      </c>
      <c r="AA506" s="60">
        <v>4.4749999999999996</v>
      </c>
      <c r="AB506" s="60">
        <v>46.8</v>
      </c>
      <c r="AC506" s="60" t="s">
        <v>15844</v>
      </c>
    </row>
    <row r="507" spans="1:29" ht="81" thickBot="1">
      <c r="A507" s="63" t="s">
        <v>15229</v>
      </c>
      <c r="B507" s="60">
        <v>122</v>
      </c>
      <c r="C507" s="60">
        <v>65.099999999999994</v>
      </c>
      <c r="D507" s="60">
        <v>64.075000000000003</v>
      </c>
      <c r="E507" s="60">
        <v>117.5</v>
      </c>
      <c r="F507" s="60">
        <v>205.3</v>
      </c>
      <c r="G507" s="60">
        <v>116.7</v>
      </c>
      <c r="H507" s="60">
        <v>278.3</v>
      </c>
      <c r="I507" s="60">
        <v>175.6</v>
      </c>
      <c r="J507" s="60">
        <v>128.69999999999999</v>
      </c>
      <c r="K507" s="60">
        <v>117.55</v>
      </c>
      <c r="L507" s="60">
        <v>148</v>
      </c>
      <c r="M507" s="60">
        <v>223.8</v>
      </c>
      <c r="N507" s="60">
        <v>116.3</v>
      </c>
      <c r="O507" s="60">
        <v>176.6</v>
      </c>
      <c r="P507" s="60">
        <v>142.80000000000001</v>
      </c>
      <c r="Q507" s="60">
        <v>148.9</v>
      </c>
      <c r="R507" s="60">
        <v>94</v>
      </c>
      <c r="S507" s="60">
        <v>156.47499999999999</v>
      </c>
      <c r="T507" s="60">
        <v>344.9</v>
      </c>
      <c r="U507" s="60">
        <v>319.89999999999998</v>
      </c>
      <c r="V507" s="60">
        <v>369.1</v>
      </c>
      <c r="W507" s="60">
        <v>219.9</v>
      </c>
      <c r="X507" s="60">
        <v>182</v>
      </c>
      <c r="Y507" s="60">
        <v>181.85</v>
      </c>
      <c r="Z507" s="60">
        <v>173.35</v>
      </c>
      <c r="AA507" s="60">
        <v>465.85</v>
      </c>
      <c r="AB507" s="60">
        <v>120.8</v>
      </c>
      <c r="AC507" s="60" t="s">
        <v>15845</v>
      </c>
    </row>
    <row r="508" spans="1:29" ht="51" thickBot="1">
      <c r="A508" s="63" t="s">
        <v>15224</v>
      </c>
      <c r="B508" s="60">
        <v>19.3</v>
      </c>
      <c r="C508" s="60">
        <v>9.5</v>
      </c>
      <c r="D508" s="60">
        <v>5.4249999999999998</v>
      </c>
      <c r="E508" s="60">
        <v>22.4</v>
      </c>
      <c r="F508" s="60">
        <v>17.2</v>
      </c>
      <c r="G508" s="60">
        <v>9.8000000000000007</v>
      </c>
      <c r="H508" s="60">
        <v>10.9</v>
      </c>
      <c r="I508" s="60">
        <v>13.2</v>
      </c>
      <c r="J508" s="60">
        <v>9.5</v>
      </c>
      <c r="K508" s="60">
        <v>4.2750000000000004</v>
      </c>
      <c r="L508" s="60">
        <v>7</v>
      </c>
      <c r="M508" s="60">
        <v>3.9</v>
      </c>
      <c r="N508" s="60">
        <v>729.2</v>
      </c>
      <c r="O508" s="60">
        <v>6.4</v>
      </c>
      <c r="P508" s="60">
        <v>8.8000000000000007</v>
      </c>
      <c r="Q508" s="60">
        <v>8.3000000000000007</v>
      </c>
      <c r="R508" s="60">
        <v>14.2</v>
      </c>
      <c r="S508" s="60">
        <v>19.524999999999999</v>
      </c>
      <c r="T508" s="60">
        <v>10.8</v>
      </c>
      <c r="U508" s="60">
        <v>10.6</v>
      </c>
      <c r="V508" s="60">
        <v>6.9</v>
      </c>
      <c r="W508" s="60">
        <v>8.1999999999999993</v>
      </c>
      <c r="X508" s="60">
        <v>47.9</v>
      </c>
      <c r="Y508" s="60">
        <v>15.1</v>
      </c>
      <c r="Z508" s="60">
        <v>9.0749999999999993</v>
      </c>
      <c r="AA508" s="60">
        <v>28.05</v>
      </c>
      <c r="AB508" s="60">
        <v>59.7</v>
      </c>
      <c r="AC508" s="60" t="s">
        <v>15846</v>
      </c>
    </row>
    <row r="509" spans="1:29" ht="121" thickBot="1">
      <c r="A509" s="63" t="s">
        <v>14866</v>
      </c>
      <c r="B509" s="60">
        <v>1105.9000000000001</v>
      </c>
      <c r="C509" s="60">
        <v>2500.5</v>
      </c>
      <c r="D509" s="60">
        <v>2495.5749999999998</v>
      </c>
      <c r="E509" s="60">
        <v>1164.3</v>
      </c>
      <c r="F509" s="60">
        <v>1580.2</v>
      </c>
      <c r="G509" s="60">
        <v>1782.6</v>
      </c>
      <c r="H509" s="60">
        <v>2288.6</v>
      </c>
      <c r="I509" s="60">
        <v>1919.5</v>
      </c>
      <c r="J509" s="60">
        <v>1986.5</v>
      </c>
      <c r="K509" s="60">
        <v>7471.1</v>
      </c>
      <c r="L509" s="60">
        <v>4448.1000000000004</v>
      </c>
      <c r="M509" s="60">
        <v>1871.2</v>
      </c>
      <c r="N509" s="60">
        <v>1068.5</v>
      </c>
      <c r="O509" s="60">
        <v>3043.6</v>
      </c>
      <c r="P509" s="60">
        <v>5025.8999999999996</v>
      </c>
      <c r="Q509" s="60">
        <v>4235.1000000000004</v>
      </c>
      <c r="R509" s="60">
        <v>4350.6000000000004</v>
      </c>
      <c r="S509" s="60">
        <v>839.9</v>
      </c>
      <c r="T509" s="60">
        <v>1022.5</v>
      </c>
      <c r="U509" s="60">
        <v>2865.6</v>
      </c>
      <c r="V509" s="60">
        <v>4350.5</v>
      </c>
      <c r="W509" s="60">
        <v>2548.1</v>
      </c>
      <c r="X509" s="60">
        <v>2236.1</v>
      </c>
      <c r="Y509" s="60">
        <v>3603.2</v>
      </c>
      <c r="Z509" s="60">
        <v>2275.1750000000002</v>
      </c>
      <c r="AA509" s="60">
        <v>3163.65</v>
      </c>
      <c r="AB509" s="60">
        <v>1980.5</v>
      </c>
      <c r="AC509" s="60" t="s">
        <v>15847</v>
      </c>
    </row>
    <row r="510" spans="1:29" ht="51" thickBot="1">
      <c r="A510" s="63" t="s">
        <v>14894</v>
      </c>
      <c r="B510" s="60">
        <v>1.5</v>
      </c>
      <c r="C510" s="60">
        <v>17.3</v>
      </c>
      <c r="D510" s="60">
        <v>15.324999999999999</v>
      </c>
      <c r="E510" s="60">
        <v>8.9</v>
      </c>
      <c r="F510" s="60">
        <v>11.9</v>
      </c>
      <c r="G510" s="60">
        <v>70.3</v>
      </c>
      <c r="H510" s="60">
        <v>7115.3</v>
      </c>
      <c r="I510" s="60">
        <v>1.7</v>
      </c>
      <c r="J510" s="60">
        <v>30.5</v>
      </c>
      <c r="K510" s="60">
        <v>9.5250000000000004</v>
      </c>
      <c r="L510" s="60">
        <v>9.5</v>
      </c>
      <c r="M510" s="60">
        <v>1.2</v>
      </c>
      <c r="N510" s="60">
        <v>8.1999999999999993</v>
      </c>
      <c r="O510" s="60">
        <v>7.2</v>
      </c>
      <c r="P510" s="60">
        <v>3.1</v>
      </c>
      <c r="Q510" s="60">
        <v>5.7</v>
      </c>
      <c r="R510" s="60">
        <v>60</v>
      </c>
      <c r="S510" s="60">
        <v>1.7250000000000001</v>
      </c>
      <c r="T510" s="60">
        <v>2.1</v>
      </c>
      <c r="U510" s="60">
        <v>40.1</v>
      </c>
      <c r="V510" s="60">
        <v>1.2</v>
      </c>
      <c r="W510" s="60">
        <v>8.4</v>
      </c>
      <c r="X510" s="60">
        <v>4.5999999999999996</v>
      </c>
      <c r="Y510" s="60">
        <v>0.6</v>
      </c>
      <c r="Z510" s="60">
        <v>3.55</v>
      </c>
      <c r="AA510" s="60">
        <v>1.4750000000000001</v>
      </c>
      <c r="AB510" s="60">
        <v>3914.6</v>
      </c>
      <c r="AC510" s="60" t="s">
        <v>15848</v>
      </c>
    </row>
    <row r="511" spans="1:29" ht="57" thickBot="1">
      <c r="A511" s="63" t="s">
        <v>15166</v>
      </c>
      <c r="B511" s="60">
        <v>63.6</v>
      </c>
      <c r="C511" s="60">
        <v>1658.2</v>
      </c>
      <c r="D511" s="60">
        <v>799.17499999999995</v>
      </c>
      <c r="E511" s="60">
        <v>57</v>
      </c>
      <c r="F511" s="60">
        <v>83.3</v>
      </c>
      <c r="G511" s="60">
        <v>3909.4</v>
      </c>
      <c r="H511" s="60">
        <v>800.6</v>
      </c>
      <c r="I511" s="60">
        <v>315.10000000000002</v>
      </c>
      <c r="J511" s="60">
        <v>389.9</v>
      </c>
      <c r="K511" s="60">
        <v>1223.4000000000001</v>
      </c>
      <c r="L511" s="60">
        <v>2305.1</v>
      </c>
      <c r="M511" s="60">
        <v>10.7</v>
      </c>
      <c r="N511" s="60">
        <v>17.100000000000001</v>
      </c>
      <c r="O511" s="60">
        <v>475.5</v>
      </c>
      <c r="P511" s="60">
        <v>2135.9</v>
      </c>
      <c r="Q511" s="60">
        <v>2016.2</v>
      </c>
      <c r="R511" s="60">
        <v>1594.2</v>
      </c>
      <c r="S511" s="60">
        <v>35.375</v>
      </c>
      <c r="T511" s="60">
        <v>349.5</v>
      </c>
      <c r="U511" s="60">
        <v>530.1</v>
      </c>
      <c r="V511" s="60">
        <v>131.30000000000001</v>
      </c>
      <c r="W511" s="60">
        <v>406.7</v>
      </c>
      <c r="X511" s="60">
        <v>1332.5</v>
      </c>
      <c r="Y511" s="60">
        <v>239.55</v>
      </c>
      <c r="Z511" s="60">
        <v>183</v>
      </c>
      <c r="AA511" s="60">
        <v>490.02499999999998</v>
      </c>
      <c r="AB511" s="60">
        <v>306.2</v>
      </c>
      <c r="AC511" s="61" t="s">
        <v>15849</v>
      </c>
    </row>
    <row r="512" spans="1:29" ht="81" thickBot="1">
      <c r="A512" s="63" t="s">
        <v>14918</v>
      </c>
      <c r="B512" s="60">
        <v>0.6</v>
      </c>
      <c r="C512" s="60">
        <v>4.8</v>
      </c>
      <c r="D512" s="60">
        <v>2.9750000000000001</v>
      </c>
      <c r="E512" s="60">
        <v>2.4</v>
      </c>
      <c r="F512" s="60">
        <v>7.1</v>
      </c>
      <c r="G512" s="60">
        <v>4.4000000000000004</v>
      </c>
      <c r="H512" s="60">
        <v>13.1</v>
      </c>
      <c r="I512" s="60">
        <v>6.2</v>
      </c>
      <c r="J512" s="60">
        <v>6.3</v>
      </c>
      <c r="K512" s="60">
        <v>2.6749999999999998</v>
      </c>
      <c r="L512" s="60">
        <v>4.3</v>
      </c>
      <c r="M512" s="60">
        <v>4.2</v>
      </c>
      <c r="N512" s="60">
        <v>3.4</v>
      </c>
      <c r="O512" s="60">
        <v>9</v>
      </c>
      <c r="P512" s="60">
        <v>3.1</v>
      </c>
      <c r="Q512" s="60">
        <v>2.8</v>
      </c>
      <c r="R512" s="60">
        <v>2.7</v>
      </c>
      <c r="S512" s="60">
        <v>2.2000000000000002</v>
      </c>
      <c r="T512" s="60">
        <v>4.3</v>
      </c>
      <c r="U512" s="60">
        <v>8.8000000000000007</v>
      </c>
      <c r="V512" s="60">
        <v>5.3</v>
      </c>
      <c r="W512" s="60">
        <v>4.8</v>
      </c>
      <c r="X512" s="60">
        <v>7.9</v>
      </c>
      <c r="Y512" s="60">
        <v>0.67500000000000004</v>
      </c>
      <c r="Z512" s="60">
        <v>25.975000000000001</v>
      </c>
      <c r="AA512" s="60">
        <v>4.45</v>
      </c>
      <c r="AB512" s="60">
        <v>2.2000000000000002</v>
      </c>
      <c r="AC512" s="60" t="s">
        <v>15850</v>
      </c>
    </row>
    <row r="513" spans="1:29" ht="151" thickBot="1">
      <c r="A513" s="63" t="s">
        <v>14862</v>
      </c>
      <c r="B513" s="60">
        <v>4.8</v>
      </c>
      <c r="C513" s="60">
        <v>12.5</v>
      </c>
      <c r="D513" s="60">
        <v>9.7249999999999996</v>
      </c>
      <c r="E513" s="60">
        <v>1.8</v>
      </c>
      <c r="F513" s="60">
        <v>81</v>
      </c>
      <c r="G513" s="60">
        <v>7.3</v>
      </c>
      <c r="H513" s="60">
        <v>3.2</v>
      </c>
      <c r="I513" s="60">
        <v>3.8</v>
      </c>
      <c r="J513" s="60">
        <v>5.4</v>
      </c>
      <c r="K513" s="60">
        <v>6.45</v>
      </c>
      <c r="L513" s="60">
        <v>15.6</v>
      </c>
      <c r="M513" s="60">
        <v>3.2</v>
      </c>
      <c r="N513" s="60">
        <v>2.1</v>
      </c>
      <c r="O513" s="60">
        <v>5.6</v>
      </c>
      <c r="P513" s="60">
        <v>5.5</v>
      </c>
      <c r="Q513" s="60">
        <v>4.5</v>
      </c>
      <c r="R513" s="60">
        <v>30.8</v>
      </c>
      <c r="S513" s="60">
        <v>21.425000000000001</v>
      </c>
      <c r="T513" s="60">
        <v>166.6</v>
      </c>
      <c r="U513" s="60">
        <v>8.8000000000000007</v>
      </c>
      <c r="V513" s="60">
        <v>6.2</v>
      </c>
      <c r="W513" s="60">
        <v>117</v>
      </c>
      <c r="X513" s="60">
        <v>6</v>
      </c>
      <c r="Y513" s="60">
        <v>473.17500000000001</v>
      </c>
      <c r="Z513" s="60">
        <v>1989.625</v>
      </c>
      <c r="AA513" s="60">
        <v>5.15</v>
      </c>
      <c r="AB513" s="60">
        <v>15.5</v>
      </c>
      <c r="AC513" s="60" t="s">
        <v>15851</v>
      </c>
    </row>
    <row r="514" spans="1:29" ht="51" thickBot="1">
      <c r="A514" s="63" t="s">
        <v>14661</v>
      </c>
      <c r="B514" s="60">
        <v>17.2</v>
      </c>
      <c r="C514" s="60">
        <v>9.9</v>
      </c>
      <c r="D514" s="60">
        <v>10.15</v>
      </c>
      <c r="E514" s="60">
        <v>13.8</v>
      </c>
      <c r="F514" s="60">
        <v>9.8000000000000007</v>
      </c>
      <c r="G514" s="60">
        <v>10.199999999999999</v>
      </c>
      <c r="H514" s="60">
        <v>4120.3999999999996</v>
      </c>
      <c r="I514" s="60">
        <v>21.6</v>
      </c>
      <c r="J514" s="60">
        <v>989.4</v>
      </c>
      <c r="K514" s="60">
        <v>7.125</v>
      </c>
      <c r="L514" s="60">
        <v>18.7</v>
      </c>
      <c r="M514" s="60">
        <v>7.2</v>
      </c>
      <c r="N514" s="60">
        <v>4.4000000000000004</v>
      </c>
      <c r="O514" s="60">
        <v>17.8</v>
      </c>
      <c r="P514" s="60">
        <v>11.9</v>
      </c>
      <c r="Q514" s="60">
        <v>10.3</v>
      </c>
      <c r="R514" s="60">
        <v>14.4</v>
      </c>
      <c r="S514" s="60">
        <v>7.875</v>
      </c>
      <c r="T514" s="60">
        <v>9.3000000000000007</v>
      </c>
      <c r="U514" s="60">
        <v>2590.4</v>
      </c>
      <c r="V514" s="60">
        <v>8.1999999999999993</v>
      </c>
      <c r="W514" s="60">
        <v>225.8</v>
      </c>
      <c r="X514" s="60">
        <v>12.9</v>
      </c>
      <c r="Y514" s="60">
        <v>12.074999999999999</v>
      </c>
      <c r="Z514" s="60">
        <v>13.475</v>
      </c>
      <c r="AA514" s="60">
        <v>7.5</v>
      </c>
      <c r="AB514" s="60">
        <v>474.5</v>
      </c>
      <c r="AC514" s="60" t="s">
        <v>15852</v>
      </c>
    </row>
    <row r="515" spans="1:29" ht="91" thickBot="1">
      <c r="A515" s="63" t="s">
        <v>16456</v>
      </c>
      <c r="B515" s="60">
        <v>108.9</v>
      </c>
      <c r="C515" s="60">
        <v>96.3</v>
      </c>
      <c r="D515" s="60">
        <v>67.625</v>
      </c>
      <c r="E515" s="60">
        <v>125.5</v>
      </c>
      <c r="F515" s="60">
        <v>279.5</v>
      </c>
      <c r="G515" s="60">
        <v>166.6</v>
      </c>
      <c r="H515" s="60">
        <v>116.5</v>
      </c>
      <c r="I515" s="60">
        <v>120.6</v>
      </c>
      <c r="J515" s="60">
        <v>115.1</v>
      </c>
      <c r="K515" s="60">
        <v>119.6</v>
      </c>
      <c r="L515" s="60">
        <v>119.7</v>
      </c>
      <c r="M515" s="60">
        <v>121.1</v>
      </c>
      <c r="N515" s="60">
        <v>865.6</v>
      </c>
      <c r="O515" s="60">
        <v>176</v>
      </c>
      <c r="P515" s="60">
        <v>131.19999999999999</v>
      </c>
      <c r="Q515" s="60">
        <v>169.2</v>
      </c>
      <c r="R515" s="60">
        <v>111.4</v>
      </c>
      <c r="S515" s="60">
        <v>155.42500000000001</v>
      </c>
      <c r="T515" s="60">
        <v>357.5</v>
      </c>
      <c r="U515" s="60">
        <v>110.8</v>
      </c>
      <c r="V515" s="60">
        <v>95.2</v>
      </c>
      <c r="W515" s="60">
        <v>139.80000000000001</v>
      </c>
      <c r="X515" s="60">
        <v>167.3</v>
      </c>
      <c r="Y515" s="60">
        <v>149.19999999999999</v>
      </c>
      <c r="Z515" s="60">
        <v>142.375</v>
      </c>
      <c r="AA515" s="60">
        <v>175.07499999999999</v>
      </c>
      <c r="AB515" s="60">
        <v>155.19999999999999</v>
      </c>
      <c r="AC515" s="60" t="s">
        <v>15853</v>
      </c>
    </row>
    <row r="516" spans="1:29" ht="121" thickBot="1">
      <c r="A516" s="63" t="s">
        <v>14767</v>
      </c>
      <c r="B516" s="60">
        <v>49.8</v>
      </c>
      <c r="C516" s="60">
        <v>17.600000000000001</v>
      </c>
      <c r="D516" s="60">
        <v>16.850000000000001</v>
      </c>
      <c r="E516" s="60">
        <v>43.6</v>
      </c>
      <c r="F516" s="60">
        <v>11.5</v>
      </c>
      <c r="G516" s="60">
        <v>7.5</v>
      </c>
      <c r="H516" s="60">
        <v>542.6</v>
      </c>
      <c r="I516" s="60">
        <v>8.3000000000000007</v>
      </c>
      <c r="J516" s="60">
        <v>274.7</v>
      </c>
      <c r="K516" s="60">
        <v>2.2749999999999999</v>
      </c>
      <c r="L516" s="60">
        <v>3.6</v>
      </c>
      <c r="M516" s="60">
        <v>3.4</v>
      </c>
      <c r="N516" s="60">
        <v>29</v>
      </c>
      <c r="O516" s="60">
        <v>3.6</v>
      </c>
      <c r="P516" s="60">
        <v>2.4</v>
      </c>
      <c r="Q516" s="60">
        <v>5.0999999999999996</v>
      </c>
      <c r="R516" s="60">
        <v>4.2</v>
      </c>
      <c r="S516" s="60">
        <v>22.65</v>
      </c>
      <c r="T516" s="60">
        <v>3</v>
      </c>
      <c r="U516" s="60">
        <v>115.3</v>
      </c>
      <c r="V516" s="60">
        <v>5.7</v>
      </c>
      <c r="W516" s="60">
        <v>11.1</v>
      </c>
      <c r="X516" s="60">
        <v>10.5</v>
      </c>
      <c r="Y516" s="60">
        <v>3.5</v>
      </c>
      <c r="Z516" s="60">
        <v>1.7250000000000001</v>
      </c>
      <c r="AA516" s="60">
        <v>12.725</v>
      </c>
      <c r="AB516" s="60">
        <v>50.3</v>
      </c>
      <c r="AC516" s="60" t="s">
        <v>15854</v>
      </c>
    </row>
    <row r="517" spans="1:29" ht="43" thickBot="1">
      <c r="A517" s="63" t="s">
        <v>16457</v>
      </c>
      <c r="B517" s="60">
        <v>10.3</v>
      </c>
      <c r="C517" s="60">
        <v>18.8</v>
      </c>
      <c r="D517" s="60">
        <v>8.875</v>
      </c>
      <c r="E517" s="60">
        <v>11.9</v>
      </c>
      <c r="F517" s="60">
        <v>19.899999999999999</v>
      </c>
      <c r="G517" s="60">
        <v>10.199999999999999</v>
      </c>
      <c r="H517" s="60">
        <v>15.5</v>
      </c>
      <c r="I517" s="60">
        <v>7.5</v>
      </c>
      <c r="J517" s="60">
        <v>12.8</v>
      </c>
      <c r="K517" s="60">
        <v>3.0249999999999999</v>
      </c>
      <c r="L517" s="60">
        <v>19.5</v>
      </c>
      <c r="M517" s="60">
        <v>9.8000000000000007</v>
      </c>
      <c r="N517" s="60">
        <v>1188.3</v>
      </c>
      <c r="O517" s="60">
        <v>18.2</v>
      </c>
      <c r="P517" s="60">
        <v>13.4</v>
      </c>
      <c r="Q517" s="60">
        <v>19.5</v>
      </c>
      <c r="R517" s="60">
        <v>32.200000000000003</v>
      </c>
      <c r="S517" s="60">
        <v>10.875</v>
      </c>
      <c r="T517" s="60">
        <v>8.8000000000000007</v>
      </c>
      <c r="U517" s="60">
        <v>14.1</v>
      </c>
      <c r="V517" s="60">
        <v>14</v>
      </c>
      <c r="W517" s="60">
        <v>17.5</v>
      </c>
      <c r="X517" s="60">
        <v>167.6</v>
      </c>
      <c r="Y517" s="60">
        <v>15.275</v>
      </c>
      <c r="Z517" s="60">
        <v>35</v>
      </c>
      <c r="AA517" s="60">
        <v>10.525</v>
      </c>
      <c r="AB517" s="60">
        <v>123.6</v>
      </c>
      <c r="AC517" s="61" t="s">
        <v>15855</v>
      </c>
    </row>
    <row r="518" spans="1:29" ht="61" thickBot="1">
      <c r="A518" s="63" t="s">
        <v>16458</v>
      </c>
      <c r="B518" s="60">
        <v>0.9</v>
      </c>
      <c r="C518" s="60">
        <v>1.3</v>
      </c>
      <c r="D518" s="60">
        <v>0.67500000000000004</v>
      </c>
      <c r="E518" s="60">
        <v>0.8</v>
      </c>
      <c r="F518" s="60">
        <v>1.7</v>
      </c>
      <c r="G518" s="60">
        <v>1.4</v>
      </c>
      <c r="H518" s="60">
        <v>2</v>
      </c>
      <c r="I518" s="60">
        <v>2.4</v>
      </c>
      <c r="J518" s="60">
        <v>1.2</v>
      </c>
      <c r="K518" s="60">
        <v>0.65</v>
      </c>
      <c r="L518" s="60">
        <v>0.8</v>
      </c>
      <c r="M518" s="60">
        <v>0.6</v>
      </c>
      <c r="N518" s="60">
        <v>0.9</v>
      </c>
      <c r="O518" s="60">
        <v>2.2999999999999998</v>
      </c>
      <c r="P518" s="60">
        <v>1.1000000000000001</v>
      </c>
      <c r="Q518" s="60">
        <v>1.1000000000000001</v>
      </c>
      <c r="R518" s="60">
        <v>1.7</v>
      </c>
      <c r="S518" s="60">
        <v>0.67500000000000004</v>
      </c>
      <c r="T518" s="60">
        <v>5.7</v>
      </c>
      <c r="U518" s="60">
        <v>2.6</v>
      </c>
      <c r="V518" s="60">
        <v>1.9</v>
      </c>
      <c r="W518" s="60">
        <v>0.8</v>
      </c>
      <c r="X518" s="60">
        <v>4.9000000000000004</v>
      </c>
      <c r="Y518" s="60">
        <v>0.57499999999999996</v>
      </c>
      <c r="Z518" s="60">
        <v>2.0249999999999999</v>
      </c>
      <c r="AA518" s="60">
        <v>0.7</v>
      </c>
      <c r="AB518" s="60">
        <v>1</v>
      </c>
      <c r="AC518" s="60" t="s">
        <v>15856</v>
      </c>
    </row>
    <row r="519" spans="1:29" ht="101" thickBot="1">
      <c r="A519" s="63" t="s">
        <v>16459</v>
      </c>
      <c r="B519" s="60">
        <v>0.3</v>
      </c>
      <c r="C519" s="60">
        <v>0.7</v>
      </c>
      <c r="D519" s="60">
        <v>1.2</v>
      </c>
      <c r="E519" s="60">
        <v>0.4</v>
      </c>
      <c r="F519" s="60">
        <v>3.6</v>
      </c>
      <c r="G519" s="60">
        <v>0.9</v>
      </c>
      <c r="H519" s="60">
        <v>0.5</v>
      </c>
      <c r="I519" s="60">
        <v>2709.9</v>
      </c>
      <c r="J519" s="60">
        <v>23.1</v>
      </c>
      <c r="K519" s="60">
        <v>1.8</v>
      </c>
      <c r="L519" s="60">
        <v>3.5</v>
      </c>
      <c r="M519" s="60">
        <v>0.4</v>
      </c>
      <c r="N519" s="60">
        <v>0.7</v>
      </c>
      <c r="O519" s="60">
        <v>0.8</v>
      </c>
      <c r="P519" s="60">
        <v>1.6</v>
      </c>
      <c r="Q519" s="60">
        <v>1.2</v>
      </c>
      <c r="R519" s="60">
        <v>1</v>
      </c>
      <c r="S519" s="60">
        <v>0.52500000000000002</v>
      </c>
      <c r="T519" s="60">
        <v>1.5</v>
      </c>
      <c r="U519" s="60">
        <v>0.5</v>
      </c>
      <c r="V519" s="60">
        <v>156.80000000000001</v>
      </c>
      <c r="W519" s="60">
        <v>15.6</v>
      </c>
      <c r="X519" s="60">
        <v>2.2999999999999998</v>
      </c>
      <c r="Y519" s="60">
        <v>2.25</v>
      </c>
      <c r="Z519" s="60">
        <v>0.5</v>
      </c>
      <c r="AA519" s="60">
        <v>0.3</v>
      </c>
      <c r="AB519" s="60">
        <v>27.6</v>
      </c>
      <c r="AC519" s="60" t="s">
        <v>15857</v>
      </c>
    </row>
    <row r="520" spans="1:29" ht="43" thickBot="1">
      <c r="A520" s="63" t="s">
        <v>16460</v>
      </c>
      <c r="B520" s="60">
        <v>17.2</v>
      </c>
      <c r="C520" s="60">
        <v>74.7</v>
      </c>
      <c r="D520" s="60">
        <v>151.32499999999999</v>
      </c>
      <c r="E520" s="60">
        <v>13.9</v>
      </c>
      <c r="F520" s="60">
        <v>24.2</v>
      </c>
      <c r="G520" s="60">
        <v>162.80000000000001</v>
      </c>
      <c r="H520" s="60">
        <v>11.7</v>
      </c>
      <c r="I520" s="60">
        <v>11.2</v>
      </c>
      <c r="J520" s="60">
        <v>462.6</v>
      </c>
      <c r="K520" s="60">
        <v>13.4</v>
      </c>
      <c r="L520" s="60">
        <v>14.4</v>
      </c>
      <c r="M520" s="60">
        <v>13.2</v>
      </c>
      <c r="N520" s="60">
        <v>13.5</v>
      </c>
      <c r="O520" s="60">
        <v>17.7</v>
      </c>
      <c r="P520" s="60">
        <v>27.3</v>
      </c>
      <c r="Q520" s="60">
        <v>45.2</v>
      </c>
      <c r="R520" s="60">
        <v>23.5</v>
      </c>
      <c r="S520" s="60">
        <v>14.75</v>
      </c>
      <c r="T520" s="60">
        <v>12.1</v>
      </c>
      <c r="U520" s="60">
        <v>14.1</v>
      </c>
      <c r="V520" s="60">
        <v>12.5</v>
      </c>
      <c r="W520" s="60">
        <v>1040.8</v>
      </c>
      <c r="X520" s="60">
        <v>10.9</v>
      </c>
      <c r="Y520" s="60">
        <v>360.52499999999998</v>
      </c>
      <c r="Z520" s="60">
        <v>367.125</v>
      </c>
      <c r="AA520" s="60">
        <v>13</v>
      </c>
      <c r="AB520" s="60">
        <v>35.1</v>
      </c>
      <c r="AC520" s="61" t="s">
        <v>15858</v>
      </c>
    </row>
    <row r="521" spans="1:29" ht="151" thickBot="1">
      <c r="A521" s="63" t="s">
        <v>16461</v>
      </c>
      <c r="B521" s="60">
        <v>3.4</v>
      </c>
      <c r="C521" s="60">
        <v>395.4</v>
      </c>
      <c r="D521" s="60">
        <v>16.425000000000001</v>
      </c>
      <c r="E521" s="60">
        <v>10.5</v>
      </c>
      <c r="F521" s="60">
        <v>10.7</v>
      </c>
      <c r="G521" s="60">
        <v>2.9</v>
      </c>
      <c r="H521" s="60">
        <v>2</v>
      </c>
      <c r="I521" s="60">
        <v>2.9</v>
      </c>
      <c r="J521" s="60">
        <v>50.8</v>
      </c>
      <c r="K521" s="60">
        <v>2.1</v>
      </c>
      <c r="L521" s="60">
        <v>4.5</v>
      </c>
      <c r="M521" s="60">
        <v>0.9</v>
      </c>
      <c r="N521" s="60">
        <v>21.8</v>
      </c>
      <c r="O521" s="60">
        <v>3.8</v>
      </c>
      <c r="P521" s="60">
        <v>3.1</v>
      </c>
      <c r="Q521" s="60">
        <v>2.6</v>
      </c>
      <c r="R521" s="60">
        <v>1481.7</v>
      </c>
      <c r="S521" s="60">
        <v>2.95</v>
      </c>
      <c r="T521" s="60">
        <v>4.3</v>
      </c>
      <c r="U521" s="60">
        <v>3.8</v>
      </c>
      <c r="V521" s="60">
        <v>2.1</v>
      </c>
      <c r="W521" s="60">
        <v>180.1</v>
      </c>
      <c r="X521" s="60">
        <v>3.4</v>
      </c>
      <c r="Y521" s="60">
        <v>2234.6750000000002</v>
      </c>
      <c r="Z521" s="60">
        <v>428.875</v>
      </c>
      <c r="AA521" s="60">
        <v>1.2749999999999999</v>
      </c>
      <c r="AB521" s="60">
        <v>424.9</v>
      </c>
      <c r="AC521" s="60" t="s">
        <v>15859</v>
      </c>
    </row>
    <row r="522" spans="1:29" ht="101" thickBot="1">
      <c r="A522" s="63" t="s">
        <v>14642</v>
      </c>
      <c r="B522" s="60">
        <v>5.2</v>
      </c>
      <c r="C522" s="60">
        <v>21.8</v>
      </c>
      <c r="D522" s="60">
        <v>2.9750000000000001</v>
      </c>
      <c r="E522" s="60">
        <v>50.7</v>
      </c>
      <c r="F522" s="60">
        <v>14720.8</v>
      </c>
      <c r="G522" s="60">
        <v>719.8</v>
      </c>
      <c r="H522" s="60">
        <v>3.1</v>
      </c>
      <c r="I522" s="60">
        <v>2695.3</v>
      </c>
      <c r="J522" s="60">
        <v>18.7</v>
      </c>
      <c r="K522" s="60">
        <v>0.75</v>
      </c>
      <c r="L522" s="60">
        <v>13.4</v>
      </c>
      <c r="M522" s="60">
        <v>1.7</v>
      </c>
      <c r="N522" s="60">
        <v>2.7</v>
      </c>
      <c r="O522" s="60">
        <v>4.8</v>
      </c>
      <c r="P522" s="60">
        <v>4144.3999999999996</v>
      </c>
      <c r="Q522" s="60">
        <v>4320.1000000000004</v>
      </c>
      <c r="R522" s="60">
        <v>235.4</v>
      </c>
      <c r="S522" s="60">
        <v>3.4249999999999998</v>
      </c>
      <c r="T522" s="60">
        <v>3350.5</v>
      </c>
      <c r="U522" s="60">
        <v>28.9</v>
      </c>
      <c r="V522" s="60">
        <v>3479.8</v>
      </c>
      <c r="W522" s="60">
        <v>21.1</v>
      </c>
      <c r="X522" s="60">
        <v>3.3</v>
      </c>
      <c r="Y522" s="60">
        <v>2.6749999999999998</v>
      </c>
      <c r="Z522" s="60">
        <v>2.8</v>
      </c>
      <c r="AA522" s="60">
        <v>4.1749999999999998</v>
      </c>
      <c r="AB522" s="60">
        <v>160.5</v>
      </c>
      <c r="AC522" s="60" t="s">
        <v>15860</v>
      </c>
    </row>
    <row r="523" spans="1:29" ht="81" thickBot="1">
      <c r="A523" s="63" t="s">
        <v>16452</v>
      </c>
      <c r="B523" s="60">
        <v>128.4</v>
      </c>
      <c r="C523" s="60">
        <v>18.899999999999999</v>
      </c>
      <c r="D523" s="60">
        <v>16.675000000000001</v>
      </c>
      <c r="E523" s="60">
        <v>101.4</v>
      </c>
      <c r="F523" s="60">
        <v>8.9</v>
      </c>
      <c r="G523" s="60">
        <v>9.6999999999999993</v>
      </c>
      <c r="H523" s="60">
        <v>6.3</v>
      </c>
      <c r="I523" s="60">
        <v>4.9000000000000004</v>
      </c>
      <c r="J523" s="60">
        <v>7</v>
      </c>
      <c r="K523" s="60">
        <v>1.7</v>
      </c>
      <c r="L523" s="60">
        <v>4.2</v>
      </c>
      <c r="M523" s="60">
        <v>3</v>
      </c>
      <c r="N523" s="60">
        <v>4.4000000000000004</v>
      </c>
      <c r="O523" s="60">
        <v>3.3</v>
      </c>
      <c r="P523" s="60">
        <v>4.8</v>
      </c>
      <c r="Q523" s="60">
        <v>4.9000000000000004</v>
      </c>
      <c r="R523" s="60">
        <v>9.9</v>
      </c>
      <c r="S523" s="60">
        <v>49.85</v>
      </c>
      <c r="T523" s="60">
        <v>8.1</v>
      </c>
      <c r="U523" s="60">
        <v>4.5999999999999996</v>
      </c>
      <c r="V523" s="60">
        <v>6.1</v>
      </c>
      <c r="W523" s="60">
        <v>3.9</v>
      </c>
      <c r="X523" s="60">
        <v>4.5</v>
      </c>
      <c r="Y523" s="60">
        <v>2.125</v>
      </c>
      <c r="Z523" s="60">
        <v>5.5</v>
      </c>
      <c r="AA523" s="60">
        <v>3.4249999999999998</v>
      </c>
      <c r="AB523" s="60">
        <v>5.8</v>
      </c>
      <c r="AC523" s="60" t="s">
        <v>15830</v>
      </c>
    </row>
    <row r="524" spans="1:29" ht="101" thickBot="1">
      <c r="A524" s="63" t="s">
        <v>14664</v>
      </c>
      <c r="B524" s="60">
        <v>6.1</v>
      </c>
      <c r="C524" s="60">
        <v>44.9</v>
      </c>
      <c r="D524" s="60">
        <v>8.8249999999999993</v>
      </c>
      <c r="E524" s="60">
        <v>4</v>
      </c>
      <c r="F524" s="60">
        <v>4.4000000000000004</v>
      </c>
      <c r="G524" s="60">
        <v>1.7</v>
      </c>
      <c r="H524" s="60">
        <v>4.2</v>
      </c>
      <c r="I524" s="60">
        <v>3.6</v>
      </c>
      <c r="J524" s="60">
        <v>6.6</v>
      </c>
      <c r="K524" s="60">
        <v>214.02500000000001</v>
      </c>
      <c r="L524" s="60">
        <v>27.3</v>
      </c>
      <c r="M524" s="60">
        <v>3.7</v>
      </c>
      <c r="N524" s="60">
        <v>7</v>
      </c>
      <c r="O524" s="60">
        <v>1.3</v>
      </c>
      <c r="P524" s="60">
        <v>8.6999999999999993</v>
      </c>
      <c r="Q524" s="60">
        <v>12.4</v>
      </c>
      <c r="R524" s="60">
        <v>50.1</v>
      </c>
      <c r="S524" s="60">
        <v>1.1000000000000001</v>
      </c>
      <c r="T524" s="60">
        <v>1.9</v>
      </c>
      <c r="U524" s="60">
        <v>2</v>
      </c>
      <c r="V524" s="60">
        <v>17.399999999999999</v>
      </c>
      <c r="W524" s="60">
        <v>3.7</v>
      </c>
      <c r="X524" s="60">
        <v>16.600000000000001</v>
      </c>
      <c r="Y524" s="60">
        <v>11.3</v>
      </c>
      <c r="Z524" s="60">
        <v>26.375</v>
      </c>
      <c r="AA524" s="60">
        <v>9.15</v>
      </c>
      <c r="AB524" s="60">
        <v>13.1</v>
      </c>
      <c r="AC524" s="60" t="s">
        <v>15861</v>
      </c>
    </row>
    <row r="525" spans="1:29" ht="61" thickBot="1">
      <c r="A525" s="63" t="s">
        <v>16462</v>
      </c>
      <c r="B525" s="60">
        <v>25.1</v>
      </c>
      <c r="C525" s="60">
        <v>9.8000000000000007</v>
      </c>
      <c r="D525" s="60">
        <v>4.375</v>
      </c>
      <c r="E525" s="60">
        <v>10.9</v>
      </c>
      <c r="F525" s="60">
        <v>2.8</v>
      </c>
      <c r="G525" s="60">
        <v>10.4</v>
      </c>
      <c r="H525" s="60">
        <v>2.4</v>
      </c>
      <c r="I525" s="60">
        <v>2.2999999999999998</v>
      </c>
      <c r="J525" s="60">
        <v>3.6</v>
      </c>
      <c r="K525" s="60">
        <v>6.05</v>
      </c>
      <c r="L525" s="60">
        <v>7.2</v>
      </c>
      <c r="M525" s="60">
        <v>30.7</v>
      </c>
      <c r="N525" s="60">
        <v>119.4</v>
      </c>
      <c r="O525" s="60">
        <v>3</v>
      </c>
      <c r="P525" s="60">
        <v>2</v>
      </c>
      <c r="Q525" s="60">
        <v>0.7</v>
      </c>
      <c r="R525" s="60">
        <v>12.5</v>
      </c>
      <c r="S525" s="60">
        <v>15.3</v>
      </c>
      <c r="T525" s="60">
        <v>10.199999999999999</v>
      </c>
      <c r="U525" s="60">
        <v>3.4</v>
      </c>
      <c r="V525" s="60">
        <v>7.7</v>
      </c>
      <c r="W525" s="60">
        <v>4.8</v>
      </c>
      <c r="X525" s="60">
        <v>10.8</v>
      </c>
      <c r="Y525" s="60">
        <v>6.0250000000000004</v>
      </c>
      <c r="Z525" s="60">
        <v>6.3250000000000002</v>
      </c>
      <c r="AA525" s="60">
        <v>26.6</v>
      </c>
      <c r="AB525" s="60">
        <v>18.5</v>
      </c>
      <c r="AC525" s="60" t="s">
        <v>15862</v>
      </c>
    </row>
    <row r="526" spans="1:29" ht="231" thickBot="1">
      <c r="A526" s="63" t="s">
        <v>14975</v>
      </c>
      <c r="B526" s="60">
        <v>3.4</v>
      </c>
      <c r="C526" s="60">
        <v>14.6</v>
      </c>
      <c r="D526" s="60">
        <v>2.4249999999999998</v>
      </c>
      <c r="E526" s="60">
        <v>6.7</v>
      </c>
      <c r="F526" s="60">
        <v>14.4</v>
      </c>
      <c r="G526" s="60">
        <v>2.6</v>
      </c>
      <c r="H526" s="60">
        <v>4287.8999999999996</v>
      </c>
      <c r="I526" s="60">
        <v>5.3</v>
      </c>
      <c r="J526" s="60">
        <v>1.6</v>
      </c>
      <c r="K526" s="60">
        <v>1.35</v>
      </c>
      <c r="L526" s="60">
        <v>2.9</v>
      </c>
      <c r="M526" s="60">
        <v>2</v>
      </c>
      <c r="N526" s="60">
        <v>1.3</v>
      </c>
      <c r="O526" s="60">
        <v>17.3</v>
      </c>
      <c r="P526" s="60">
        <v>6.5</v>
      </c>
      <c r="Q526" s="60">
        <v>8.3000000000000007</v>
      </c>
      <c r="R526" s="60">
        <v>6.9</v>
      </c>
      <c r="S526" s="60">
        <v>6.4249999999999998</v>
      </c>
      <c r="T526" s="60">
        <v>1.7</v>
      </c>
      <c r="U526" s="60">
        <v>4557.1000000000004</v>
      </c>
      <c r="V526" s="60">
        <v>7.8</v>
      </c>
      <c r="W526" s="60">
        <v>34.1</v>
      </c>
      <c r="X526" s="60">
        <v>183.1</v>
      </c>
      <c r="Y526" s="60">
        <v>331.55</v>
      </c>
      <c r="Z526" s="60">
        <v>23.85</v>
      </c>
      <c r="AA526" s="60">
        <v>4.7</v>
      </c>
      <c r="AB526" s="60">
        <v>585.70000000000005</v>
      </c>
      <c r="AC526" s="60" t="s">
        <v>15863</v>
      </c>
    </row>
    <row r="527" spans="1:29" ht="101" thickBot="1">
      <c r="A527" s="63" t="s">
        <v>14722</v>
      </c>
      <c r="B527" s="60">
        <v>2.6</v>
      </c>
      <c r="C527" s="60">
        <v>10.7</v>
      </c>
      <c r="D527" s="60">
        <v>6.5</v>
      </c>
      <c r="E527" s="60">
        <v>5.0999999999999996</v>
      </c>
      <c r="F527" s="60">
        <v>11.1</v>
      </c>
      <c r="G527" s="60">
        <v>10.1</v>
      </c>
      <c r="H527" s="60">
        <v>4349.3999999999996</v>
      </c>
      <c r="I527" s="60">
        <v>3105.1</v>
      </c>
      <c r="J527" s="60">
        <v>519.70000000000005</v>
      </c>
      <c r="K527" s="60">
        <v>6.6749999999999998</v>
      </c>
      <c r="L527" s="60">
        <v>10.5</v>
      </c>
      <c r="M527" s="60">
        <v>3.2</v>
      </c>
      <c r="N527" s="60">
        <v>7.6</v>
      </c>
      <c r="O527" s="60">
        <v>3</v>
      </c>
      <c r="P527" s="60">
        <v>6.7</v>
      </c>
      <c r="Q527" s="60">
        <v>6</v>
      </c>
      <c r="R527" s="60">
        <v>14.6</v>
      </c>
      <c r="S527" s="60">
        <v>3.9750000000000001</v>
      </c>
      <c r="T527" s="60">
        <v>5.4</v>
      </c>
      <c r="U527" s="60">
        <v>4062.2</v>
      </c>
      <c r="V527" s="60">
        <v>1933</v>
      </c>
      <c r="W527" s="60">
        <v>473.1</v>
      </c>
      <c r="X527" s="60">
        <v>15.1</v>
      </c>
      <c r="Y527" s="60">
        <v>7.2750000000000004</v>
      </c>
      <c r="Z527" s="60">
        <v>7</v>
      </c>
      <c r="AA527" s="60">
        <v>4.1749999999999998</v>
      </c>
      <c r="AB527" s="60">
        <v>492.9</v>
      </c>
      <c r="AC527" s="60" t="s">
        <v>15864</v>
      </c>
    </row>
    <row r="528" spans="1:29" ht="51" thickBot="1">
      <c r="A528" s="63" t="s">
        <v>15047</v>
      </c>
      <c r="B528" s="60">
        <v>9.6</v>
      </c>
      <c r="C528" s="60">
        <v>66.7</v>
      </c>
      <c r="D528" s="60">
        <v>20.8</v>
      </c>
      <c r="E528" s="60">
        <v>7.3</v>
      </c>
      <c r="F528" s="60">
        <v>7.7</v>
      </c>
      <c r="G528" s="60">
        <v>7.2</v>
      </c>
      <c r="H528" s="60">
        <v>8.4</v>
      </c>
      <c r="I528" s="60">
        <v>7.8</v>
      </c>
      <c r="J528" s="60">
        <v>8.5</v>
      </c>
      <c r="K528" s="60">
        <v>130.625</v>
      </c>
      <c r="L528" s="60">
        <v>74.8</v>
      </c>
      <c r="M528" s="60">
        <v>2.2999999999999998</v>
      </c>
      <c r="N528" s="60">
        <v>4.8</v>
      </c>
      <c r="O528" s="60">
        <v>6</v>
      </c>
      <c r="P528" s="60">
        <v>76.900000000000006</v>
      </c>
      <c r="Q528" s="60">
        <v>63.4</v>
      </c>
      <c r="R528" s="60">
        <v>76</v>
      </c>
      <c r="S528" s="60">
        <v>0.6</v>
      </c>
      <c r="T528" s="60">
        <v>3</v>
      </c>
      <c r="U528" s="60">
        <v>2.7</v>
      </c>
      <c r="V528" s="60">
        <v>3.6</v>
      </c>
      <c r="W528" s="60">
        <v>9.6</v>
      </c>
      <c r="X528" s="60">
        <v>128.4</v>
      </c>
      <c r="Y528" s="60">
        <v>16.55</v>
      </c>
      <c r="Z528" s="60">
        <v>34.25</v>
      </c>
      <c r="AA528" s="60">
        <v>544.29999999999995</v>
      </c>
      <c r="AB528" s="60">
        <v>15.2</v>
      </c>
      <c r="AC528" s="60" t="s">
        <v>15865</v>
      </c>
    </row>
    <row r="529" spans="1:29" ht="101" thickBot="1">
      <c r="A529" s="63" t="s">
        <v>14973</v>
      </c>
      <c r="B529" s="60">
        <v>4.4000000000000004</v>
      </c>
      <c r="C529" s="60">
        <v>11.7</v>
      </c>
      <c r="D529" s="60">
        <v>9.9</v>
      </c>
      <c r="E529" s="60">
        <v>5.0999999999999996</v>
      </c>
      <c r="F529" s="60">
        <v>14.5</v>
      </c>
      <c r="G529" s="60">
        <v>7.9</v>
      </c>
      <c r="H529" s="60">
        <v>13.5</v>
      </c>
      <c r="I529" s="60">
        <v>8.9</v>
      </c>
      <c r="J529" s="60">
        <v>14.9</v>
      </c>
      <c r="K529" s="60">
        <v>4.2750000000000004</v>
      </c>
      <c r="L529" s="60">
        <v>9.5</v>
      </c>
      <c r="M529" s="60">
        <v>2.7</v>
      </c>
      <c r="N529" s="60">
        <v>2.2000000000000002</v>
      </c>
      <c r="O529" s="60">
        <v>3.9</v>
      </c>
      <c r="P529" s="60">
        <v>6.1</v>
      </c>
      <c r="Q529" s="60">
        <v>5.7</v>
      </c>
      <c r="R529" s="60">
        <v>9.8000000000000007</v>
      </c>
      <c r="S529" s="60">
        <v>4.9000000000000004</v>
      </c>
      <c r="T529" s="60">
        <v>38.1</v>
      </c>
      <c r="U529" s="60">
        <v>48.4</v>
      </c>
      <c r="V529" s="60">
        <v>10.3</v>
      </c>
      <c r="W529" s="60">
        <v>23.9</v>
      </c>
      <c r="X529" s="60">
        <v>9.6</v>
      </c>
      <c r="Y529" s="60">
        <v>1143.25</v>
      </c>
      <c r="Z529" s="60">
        <v>30.824999999999999</v>
      </c>
      <c r="AA529" s="60">
        <v>2.2999999999999998</v>
      </c>
      <c r="AB529" s="60">
        <v>1.9</v>
      </c>
      <c r="AC529" s="60" t="s">
        <v>15866</v>
      </c>
    </row>
    <row r="530" spans="1:29" ht="121" thickBot="1">
      <c r="A530" s="63" t="s">
        <v>15238</v>
      </c>
      <c r="B530" s="60">
        <v>3.2</v>
      </c>
      <c r="C530" s="60">
        <v>5.4</v>
      </c>
      <c r="D530" s="60">
        <v>3.4750000000000001</v>
      </c>
      <c r="E530" s="60">
        <v>3.1</v>
      </c>
      <c r="F530" s="60">
        <v>7.3</v>
      </c>
      <c r="G530" s="60">
        <v>4.5999999999999996</v>
      </c>
      <c r="H530" s="60">
        <v>9.6999999999999993</v>
      </c>
      <c r="I530" s="60">
        <v>4.4000000000000004</v>
      </c>
      <c r="J530" s="60">
        <v>4.7</v>
      </c>
      <c r="K530" s="60">
        <v>4.8499999999999996</v>
      </c>
      <c r="L530" s="60">
        <v>9.5</v>
      </c>
      <c r="M530" s="60">
        <v>2.4</v>
      </c>
      <c r="N530" s="60">
        <v>921.7</v>
      </c>
      <c r="O530" s="60">
        <v>6</v>
      </c>
      <c r="P530" s="60">
        <v>5.6</v>
      </c>
      <c r="Q530" s="60">
        <v>5.9</v>
      </c>
      <c r="R530" s="60">
        <v>11</v>
      </c>
      <c r="S530" s="60">
        <v>3.9750000000000001</v>
      </c>
      <c r="T530" s="60">
        <v>7.3</v>
      </c>
      <c r="U530" s="60">
        <v>11.7</v>
      </c>
      <c r="V530" s="60">
        <v>5.2</v>
      </c>
      <c r="W530" s="60">
        <v>3.6</v>
      </c>
      <c r="X530" s="60">
        <v>70.5</v>
      </c>
      <c r="Y530" s="60">
        <v>3.35</v>
      </c>
      <c r="Z530" s="60">
        <v>4.75</v>
      </c>
      <c r="AA530" s="60">
        <v>6.1749999999999998</v>
      </c>
      <c r="AB530" s="60">
        <v>70.400000000000006</v>
      </c>
      <c r="AC530" s="60" t="s">
        <v>15867</v>
      </c>
    </row>
    <row r="531" spans="1:29" ht="51" thickBot="1">
      <c r="A531" s="63" t="s">
        <v>15025</v>
      </c>
      <c r="B531" s="60">
        <v>1.9</v>
      </c>
      <c r="C531" s="60">
        <v>2.7</v>
      </c>
      <c r="D531" s="60">
        <v>0.75</v>
      </c>
      <c r="E531" s="60">
        <v>1.7</v>
      </c>
      <c r="F531" s="60">
        <v>5.3</v>
      </c>
      <c r="G531" s="60">
        <v>1.8</v>
      </c>
      <c r="H531" s="60">
        <v>691.7</v>
      </c>
      <c r="I531" s="60">
        <v>8.6</v>
      </c>
      <c r="J531" s="60">
        <v>57.9</v>
      </c>
      <c r="K531" s="60">
        <v>0.9</v>
      </c>
      <c r="L531" s="60">
        <v>1.5</v>
      </c>
      <c r="M531" s="60">
        <v>1.3</v>
      </c>
      <c r="N531" s="60">
        <v>1.8</v>
      </c>
      <c r="O531" s="60">
        <v>2.7</v>
      </c>
      <c r="P531" s="60">
        <v>1.5</v>
      </c>
      <c r="Q531" s="60">
        <v>3.8</v>
      </c>
      <c r="R531" s="60">
        <v>3.8</v>
      </c>
      <c r="S531" s="60">
        <v>2.5249999999999999</v>
      </c>
      <c r="T531" s="60">
        <v>3.3</v>
      </c>
      <c r="U531" s="60">
        <v>38.4</v>
      </c>
      <c r="V531" s="60">
        <v>47.6</v>
      </c>
      <c r="W531" s="60">
        <v>12.5</v>
      </c>
      <c r="X531" s="60">
        <v>2.6</v>
      </c>
      <c r="Y531" s="60">
        <v>2.5499999999999998</v>
      </c>
      <c r="Z531" s="60">
        <v>4.55</v>
      </c>
      <c r="AA531" s="60">
        <v>2.35</v>
      </c>
      <c r="AB531" s="60">
        <v>35.200000000000003</v>
      </c>
      <c r="AC531" s="60" t="s">
        <v>15868</v>
      </c>
    </row>
    <row r="532" spans="1:29" ht="101" thickBot="1">
      <c r="A532" s="63" t="s">
        <v>14875</v>
      </c>
      <c r="B532" s="60">
        <v>4.0999999999999996</v>
      </c>
      <c r="C532" s="60">
        <v>4.5999999999999996</v>
      </c>
      <c r="D532" s="60">
        <v>0.85</v>
      </c>
      <c r="E532" s="60">
        <v>5.2</v>
      </c>
      <c r="F532" s="60">
        <v>21.1</v>
      </c>
      <c r="G532" s="60">
        <v>7.8</v>
      </c>
      <c r="H532" s="60">
        <v>10.1</v>
      </c>
      <c r="I532" s="60">
        <v>4.5999999999999996</v>
      </c>
      <c r="J532" s="60">
        <v>3.5</v>
      </c>
      <c r="K532" s="60">
        <v>2.9</v>
      </c>
      <c r="L532" s="60">
        <v>7.5</v>
      </c>
      <c r="M532" s="60">
        <v>3</v>
      </c>
      <c r="N532" s="60">
        <v>5.9</v>
      </c>
      <c r="O532" s="60">
        <v>487.5</v>
      </c>
      <c r="P532" s="60">
        <v>7.7</v>
      </c>
      <c r="Q532" s="60">
        <v>6.4</v>
      </c>
      <c r="R532" s="60">
        <v>16.5</v>
      </c>
      <c r="S532" s="60">
        <v>6.4249999999999998</v>
      </c>
      <c r="T532" s="60">
        <v>7.7</v>
      </c>
      <c r="U532" s="60">
        <v>8.4</v>
      </c>
      <c r="V532" s="60">
        <v>5.6</v>
      </c>
      <c r="W532" s="60">
        <v>6.8</v>
      </c>
      <c r="X532" s="60">
        <v>9.8000000000000007</v>
      </c>
      <c r="Y532" s="60">
        <v>8.6750000000000007</v>
      </c>
      <c r="Z532" s="60">
        <v>5.5250000000000004</v>
      </c>
      <c r="AA532" s="60">
        <v>10.125</v>
      </c>
      <c r="AB532" s="60">
        <v>11.5</v>
      </c>
      <c r="AC532" s="60" t="s">
        <v>15869</v>
      </c>
    </row>
    <row r="533" spans="1:29" ht="101" thickBot="1">
      <c r="A533" s="63" t="s">
        <v>16463</v>
      </c>
      <c r="B533" s="60">
        <v>1.6</v>
      </c>
      <c r="C533" s="60">
        <v>9.1</v>
      </c>
      <c r="D533" s="60">
        <v>1.425</v>
      </c>
      <c r="E533" s="60">
        <v>1.2</v>
      </c>
      <c r="F533" s="60">
        <v>5.9</v>
      </c>
      <c r="G533" s="60">
        <v>3.9</v>
      </c>
      <c r="H533" s="60">
        <v>2620</v>
      </c>
      <c r="I533" s="60">
        <v>51.4</v>
      </c>
      <c r="J533" s="60">
        <v>3.3</v>
      </c>
      <c r="K533" s="60">
        <v>1.05</v>
      </c>
      <c r="L533" s="60">
        <v>4.5</v>
      </c>
      <c r="M533" s="60">
        <v>0.9</v>
      </c>
      <c r="N533" s="60">
        <v>2.6</v>
      </c>
      <c r="O533" s="60">
        <v>2.4</v>
      </c>
      <c r="P533" s="60">
        <v>1.8</v>
      </c>
      <c r="Q533" s="60">
        <v>7</v>
      </c>
      <c r="R533" s="60">
        <v>4.8</v>
      </c>
      <c r="S533" s="60">
        <v>0.82499999999999996</v>
      </c>
      <c r="T533" s="60">
        <v>5.6</v>
      </c>
      <c r="U533" s="60">
        <v>1025.3</v>
      </c>
      <c r="V533" s="60">
        <v>63</v>
      </c>
      <c r="W533" s="60">
        <v>5.3</v>
      </c>
      <c r="X533" s="60">
        <v>5.0999999999999996</v>
      </c>
      <c r="Y533" s="60">
        <v>9.125</v>
      </c>
      <c r="Z533" s="60">
        <v>1.35</v>
      </c>
      <c r="AA533" s="60">
        <v>2.4500000000000002</v>
      </c>
      <c r="AB533" s="60">
        <v>119</v>
      </c>
      <c r="AC533" s="60" t="s">
        <v>15870</v>
      </c>
    </row>
    <row r="534" spans="1:29" ht="91" thickBot="1">
      <c r="A534" s="63" t="s">
        <v>14700</v>
      </c>
      <c r="B534" s="60">
        <v>5.0999999999999996</v>
      </c>
      <c r="C534" s="60">
        <v>6.2</v>
      </c>
      <c r="D534" s="60">
        <v>7.35</v>
      </c>
      <c r="E534" s="60">
        <v>8.9</v>
      </c>
      <c r="F534" s="60">
        <v>10.3</v>
      </c>
      <c r="G534" s="60">
        <v>10.4</v>
      </c>
      <c r="H534" s="60">
        <v>519.5</v>
      </c>
      <c r="I534" s="60">
        <v>7.2</v>
      </c>
      <c r="J534" s="60">
        <v>14.5</v>
      </c>
      <c r="K534" s="60">
        <v>6.8</v>
      </c>
      <c r="L534" s="60">
        <v>10.7</v>
      </c>
      <c r="M534" s="60">
        <v>8.8000000000000007</v>
      </c>
      <c r="N534" s="60">
        <v>1.8</v>
      </c>
      <c r="O534" s="60">
        <v>9.6</v>
      </c>
      <c r="P534" s="60">
        <v>7.1</v>
      </c>
      <c r="Q534" s="60">
        <v>12.9</v>
      </c>
      <c r="R534" s="60">
        <v>21.7</v>
      </c>
      <c r="S534" s="60">
        <v>12.3</v>
      </c>
      <c r="T534" s="60">
        <v>7</v>
      </c>
      <c r="U534" s="60">
        <v>6607.5</v>
      </c>
      <c r="V534" s="60">
        <v>12.2</v>
      </c>
      <c r="W534" s="60">
        <v>18</v>
      </c>
      <c r="X534" s="60">
        <v>10.7</v>
      </c>
      <c r="Y534" s="60">
        <v>6.85</v>
      </c>
      <c r="Z534" s="60">
        <v>14.55</v>
      </c>
      <c r="AA534" s="60">
        <v>8.35</v>
      </c>
      <c r="AB534" s="60">
        <v>43</v>
      </c>
      <c r="AC534" s="60" t="s">
        <v>15871</v>
      </c>
    </row>
    <row r="535" spans="1:29" ht="41" thickBot="1">
      <c r="A535" s="63" t="s">
        <v>14935</v>
      </c>
      <c r="B535" s="60">
        <v>2</v>
      </c>
      <c r="C535" s="60">
        <v>32.1</v>
      </c>
      <c r="D535" s="60">
        <v>10.75</v>
      </c>
      <c r="E535" s="60">
        <v>3.7</v>
      </c>
      <c r="F535" s="60">
        <v>9.6999999999999993</v>
      </c>
      <c r="G535" s="60">
        <v>3.3</v>
      </c>
      <c r="H535" s="60">
        <v>3.1</v>
      </c>
      <c r="I535" s="60">
        <v>3.2</v>
      </c>
      <c r="J535" s="60">
        <v>7.7</v>
      </c>
      <c r="K535" s="60">
        <v>3.9249999999999998</v>
      </c>
      <c r="L535" s="60">
        <v>5.0999999999999996</v>
      </c>
      <c r="M535" s="60">
        <v>3.2</v>
      </c>
      <c r="N535" s="60">
        <v>2.7</v>
      </c>
      <c r="O535" s="60">
        <v>2.2000000000000002</v>
      </c>
      <c r="P535" s="60">
        <v>8.9</v>
      </c>
      <c r="Q535" s="60">
        <v>14.3</v>
      </c>
      <c r="R535" s="60">
        <v>25.2</v>
      </c>
      <c r="S535" s="60">
        <v>1.2</v>
      </c>
      <c r="T535" s="60">
        <v>3.1</v>
      </c>
      <c r="U535" s="60">
        <v>1.7</v>
      </c>
      <c r="V535" s="60">
        <v>3.2</v>
      </c>
      <c r="W535" s="60">
        <v>2</v>
      </c>
      <c r="X535" s="60">
        <v>7.7</v>
      </c>
      <c r="Y535" s="60">
        <v>1.5</v>
      </c>
      <c r="Z535" s="60">
        <v>4.25</v>
      </c>
      <c r="AA535" s="60">
        <v>2.8250000000000002</v>
      </c>
      <c r="AB535" s="60">
        <v>9.9</v>
      </c>
      <c r="AC535" s="60" t="s">
        <v>15872</v>
      </c>
    </row>
    <row r="536" spans="1:29" ht="43" thickBot="1">
      <c r="A536" s="63" t="s">
        <v>16375</v>
      </c>
      <c r="B536" s="60">
        <v>3.1</v>
      </c>
      <c r="C536" s="60">
        <v>3.4</v>
      </c>
      <c r="D536" s="60">
        <v>1.6</v>
      </c>
      <c r="E536" s="60">
        <v>3.3</v>
      </c>
      <c r="F536" s="60">
        <v>17.3</v>
      </c>
      <c r="G536" s="60">
        <v>6.9</v>
      </c>
      <c r="H536" s="60">
        <v>5.6</v>
      </c>
      <c r="I536" s="60">
        <v>5.2</v>
      </c>
      <c r="J536" s="60">
        <v>5.2</v>
      </c>
      <c r="K536" s="60">
        <v>3.2</v>
      </c>
      <c r="L536" s="60">
        <v>2.2999999999999998</v>
      </c>
      <c r="M536" s="60">
        <v>2.9</v>
      </c>
      <c r="N536" s="60">
        <v>6.2</v>
      </c>
      <c r="O536" s="60">
        <v>2</v>
      </c>
      <c r="P536" s="60">
        <v>4.0999999999999996</v>
      </c>
      <c r="Q536" s="60">
        <v>4.5</v>
      </c>
      <c r="R536" s="60">
        <v>6.6</v>
      </c>
      <c r="S536" s="60">
        <v>4.4249999999999998</v>
      </c>
      <c r="T536" s="60">
        <v>6.7</v>
      </c>
      <c r="U536" s="60">
        <v>7.3</v>
      </c>
      <c r="V536" s="60">
        <v>4.2</v>
      </c>
      <c r="W536" s="60">
        <v>5.3</v>
      </c>
      <c r="X536" s="60">
        <v>11.3</v>
      </c>
      <c r="Y536" s="60">
        <v>7.4249999999999998</v>
      </c>
      <c r="Z536" s="60">
        <v>10.125</v>
      </c>
      <c r="AA536" s="60">
        <v>4.4000000000000004</v>
      </c>
      <c r="AB536" s="60">
        <v>2.7</v>
      </c>
      <c r="AC536" s="61" t="s">
        <v>15594</v>
      </c>
    </row>
    <row r="537" spans="1:29" ht="101" thickBot="1">
      <c r="A537" s="63" t="s">
        <v>14668</v>
      </c>
      <c r="B537" s="60">
        <v>1.1000000000000001</v>
      </c>
      <c r="C537" s="60">
        <v>1.7</v>
      </c>
      <c r="D537" s="60">
        <v>0.97499999999999998</v>
      </c>
      <c r="E537" s="60">
        <v>1.9</v>
      </c>
      <c r="F537" s="60">
        <v>9.9</v>
      </c>
      <c r="G537" s="60">
        <v>3.2</v>
      </c>
      <c r="H537" s="60">
        <v>911.1</v>
      </c>
      <c r="I537" s="60">
        <v>6</v>
      </c>
      <c r="J537" s="60">
        <v>127.8</v>
      </c>
      <c r="K537" s="60">
        <v>0.67500000000000004</v>
      </c>
      <c r="L537" s="60">
        <v>3.6</v>
      </c>
      <c r="M537" s="60">
        <v>0.6</v>
      </c>
      <c r="N537" s="60">
        <v>0.8</v>
      </c>
      <c r="O537" s="60">
        <v>0.8</v>
      </c>
      <c r="P537" s="60">
        <v>3.5</v>
      </c>
      <c r="Q537" s="60">
        <v>6.8</v>
      </c>
      <c r="R537" s="60">
        <v>1.6</v>
      </c>
      <c r="S537" s="60">
        <v>2.35</v>
      </c>
      <c r="T537" s="60">
        <v>1.3</v>
      </c>
      <c r="U537" s="60">
        <v>585.9</v>
      </c>
      <c r="V537" s="60">
        <v>0.8</v>
      </c>
      <c r="W537" s="60">
        <v>8.1</v>
      </c>
      <c r="X537" s="60">
        <v>1.5</v>
      </c>
      <c r="Y537" s="60">
        <v>0.82499999999999996</v>
      </c>
      <c r="Z537" s="60">
        <v>2.0249999999999999</v>
      </c>
      <c r="AA537" s="60">
        <v>0.77500000000000002</v>
      </c>
      <c r="AB537" s="60">
        <v>98.7</v>
      </c>
      <c r="AC537" s="60" t="s">
        <v>15873</v>
      </c>
    </row>
    <row r="538" spans="1:29" ht="71" thickBot="1">
      <c r="A538" s="63" t="s">
        <v>16464</v>
      </c>
      <c r="B538" s="60">
        <v>1442.9</v>
      </c>
      <c r="C538" s="60">
        <v>1693.2</v>
      </c>
      <c r="D538" s="60">
        <v>4274.25</v>
      </c>
      <c r="E538" s="60">
        <v>3065.6</v>
      </c>
      <c r="F538" s="60">
        <v>14.3</v>
      </c>
      <c r="G538" s="60">
        <v>4.7</v>
      </c>
      <c r="H538" s="60">
        <v>7.3</v>
      </c>
      <c r="I538" s="60">
        <v>3687.3</v>
      </c>
      <c r="J538" s="60">
        <v>4.9000000000000004</v>
      </c>
      <c r="K538" s="60">
        <v>13.65</v>
      </c>
      <c r="L538" s="60">
        <v>89.2</v>
      </c>
      <c r="M538" s="60">
        <v>2.1</v>
      </c>
      <c r="N538" s="60">
        <v>3.8</v>
      </c>
      <c r="O538" s="60">
        <v>5.4</v>
      </c>
      <c r="P538" s="60">
        <v>4.7</v>
      </c>
      <c r="Q538" s="60">
        <v>4.3</v>
      </c>
      <c r="R538" s="60">
        <v>51.6</v>
      </c>
      <c r="S538" s="60">
        <v>141.77500000000001</v>
      </c>
      <c r="T538" s="60">
        <v>5.5</v>
      </c>
      <c r="U538" s="60">
        <v>14.3</v>
      </c>
      <c r="V538" s="60">
        <v>3962.8</v>
      </c>
      <c r="W538" s="60">
        <v>11.6</v>
      </c>
      <c r="X538" s="60">
        <v>12.3</v>
      </c>
      <c r="Y538" s="60">
        <v>106.875</v>
      </c>
      <c r="Z538" s="60">
        <v>62.625</v>
      </c>
      <c r="AA538" s="60">
        <v>3</v>
      </c>
      <c r="AB538" s="60">
        <v>194.3</v>
      </c>
      <c r="AC538" s="60" t="s">
        <v>15874</v>
      </c>
    </row>
    <row r="539" spans="1:29" ht="141" thickBot="1">
      <c r="A539" s="63" t="s">
        <v>14846</v>
      </c>
      <c r="B539" s="60">
        <v>33</v>
      </c>
      <c r="C539" s="60">
        <v>234.2</v>
      </c>
      <c r="D539" s="60">
        <v>378.5</v>
      </c>
      <c r="E539" s="60">
        <v>55.4</v>
      </c>
      <c r="F539" s="60">
        <v>188.7</v>
      </c>
      <c r="G539" s="60">
        <v>311.60000000000002</v>
      </c>
      <c r="H539" s="60">
        <v>37.200000000000003</v>
      </c>
      <c r="I539" s="60">
        <v>31.1</v>
      </c>
      <c r="J539" s="60">
        <v>171.3</v>
      </c>
      <c r="K539" s="60">
        <v>17.524999999999999</v>
      </c>
      <c r="L539" s="60">
        <v>21.5</v>
      </c>
      <c r="M539" s="60">
        <v>53.6</v>
      </c>
      <c r="N539" s="60">
        <v>49.7</v>
      </c>
      <c r="O539" s="60">
        <v>157.19999999999999</v>
      </c>
      <c r="P539" s="60">
        <v>219.5</v>
      </c>
      <c r="Q539" s="60">
        <v>343.1</v>
      </c>
      <c r="R539" s="60">
        <v>111.8</v>
      </c>
      <c r="S539" s="60">
        <v>127.6</v>
      </c>
      <c r="T539" s="60">
        <v>390.4</v>
      </c>
      <c r="U539" s="60">
        <v>24.8</v>
      </c>
      <c r="V539" s="60">
        <v>52.7</v>
      </c>
      <c r="W539" s="60">
        <v>297.8</v>
      </c>
      <c r="X539" s="60">
        <v>26.1</v>
      </c>
      <c r="Y539" s="60">
        <v>801.2</v>
      </c>
      <c r="Z539" s="60">
        <v>411.27499999999998</v>
      </c>
      <c r="AA539" s="60">
        <v>141.82499999999999</v>
      </c>
      <c r="AB539" s="60">
        <v>90.6</v>
      </c>
      <c r="AC539" s="60" t="s">
        <v>15875</v>
      </c>
    </row>
    <row r="540" spans="1:29" ht="43" thickBot="1">
      <c r="A540" s="63" t="s">
        <v>14839</v>
      </c>
      <c r="B540" s="60">
        <v>297.7</v>
      </c>
      <c r="C540" s="60">
        <v>187.7</v>
      </c>
      <c r="D540" s="60">
        <v>255.42500000000001</v>
      </c>
      <c r="E540" s="60">
        <v>360.7</v>
      </c>
      <c r="F540" s="60">
        <v>229.3</v>
      </c>
      <c r="G540" s="60">
        <v>207.3</v>
      </c>
      <c r="H540" s="60">
        <v>303.39999999999998</v>
      </c>
      <c r="I540" s="60">
        <v>315.39999999999998</v>
      </c>
      <c r="J540" s="60">
        <v>213.2</v>
      </c>
      <c r="K540" s="60">
        <v>261.375</v>
      </c>
      <c r="L540" s="60">
        <v>325.10000000000002</v>
      </c>
      <c r="M540" s="60">
        <v>349.7</v>
      </c>
      <c r="N540" s="60">
        <v>184.7</v>
      </c>
      <c r="O540" s="60">
        <v>279.60000000000002</v>
      </c>
      <c r="P540" s="60">
        <v>212.1</v>
      </c>
      <c r="Q540" s="60">
        <v>242.7</v>
      </c>
      <c r="R540" s="60">
        <v>236</v>
      </c>
      <c r="S540" s="60">
        <v>385.97500000000002</v>
      </c>
      <c r="T540" s="60">
        <v>527</v>
      </c>
      <c r="U540" s="60">
        <v>262.10000000000002</v>
      </c>
      <c r="V540" s="60">
        <v>280.39999999999998</v>
      </c>
      <c r="W540" s="60">
        <v>391.8</v>
      </c>
      <c r="X540" s="60">
        <v>319.5</v>
      </c>
      <c r="Y540" s="60">
        <v>429.42500000000001</v>
      </c>
      <c r="Z540" s="60">
        <v>393.45</v>
      </c>
      <c r="AA540" s="60">
        <v>776.4</v>
      </c>
      <c r="AB540" s="60">
        <v>262.89999999999998</v>
      </c>
      <c r="AC540" s="61" t="s">
        <v>15876</v>
      </c>
    </row>
    <row r="541" spans="1:29" ht="141" thickBot="1">
      <c r="A541" s="63" t="s">
        <v>15148</v>
      </c>
      <c r="B541" s="60">
        <v>49.5</v>
      </c>
      <c r="C541" s="60">
        <v>17.5</v>
      </c>
      <c r="D541" s="60">
        <v>4.2</v>
      </c>
      <c r="E541" s="60">
        <v>37.6</v>
      </c>
      <c r="F541" s="60">
        <v>17.5</v>
      </c>
      <c r="G541" s="60">
        <v>10</v>
      </c>
      <c r="H541" s="60">
        <v>10.5</v>
      </c>
      <c r="I541" s="60">
        <v>9.3000000000000007</v>
      </c>
      <c r="J541" s="60">
        <v>11</v>
      </c>
      <c r="K541" s="60">
        <v>3.7250000000000001</v>
      </c>
      <c r="L541" s="60">
        <v>15</v>
      </c>
      <c r="M541" s="60">
        <v>24.9</v>
      </c>
      <c r="N541" s="60">
        <v>9.3000000000000007</v>
      </c>
      <c r="O541" s="60">
        <v>5.9</v>
      </c>
      <c r="P541" s="60">
        <v>8.1999999999999993</v>
      </c>
      <c r="Q541" s="60">
        <v>5</v>
      </c>
      <c r="R541" s="60">
        <v>8.3000000000000007</v>
      </c>
      <c r="S541" s="60">
        <v>15.875</v>
      </c>
      <c r="T541" s="60">
        <v>4.8</v>
      </c>
      <c r="U541" s="60">
        <v>11</v>
      </c>
      <c r="V541" s="60">
        <v>10.7</v>
      </c>
      <c r="W541" s="60">
        <v>7.7</v>
      </c>
      <c r="X541" s="60">
        <v>16.2</v>
      </c>
      <c r="Y541" s="60">
        <v>4.0250000000000004</v>
      </c>
      <c r="Z541" s="60">
        <v>7.35</v>
      </c>
      <c r="AA541" s="60">
        <v>21.324999999999999</v>
      </c>
      <c r="AB541" s="60">
        <v>23.5</v>
      </c>
      <c r="AC541" s="60" t="s">
        <v>15507</v>
      </c>
    </row>
    <row r="542" spans="1:29" ht="101" thickBot="1">
      <c r="A542" s="63" t="s">
        <v>14578</v>
      </c>
      <c r="B542" s="60">
        <v>171.3</v>
      </c>
      <c r="C542" s="60">
        <v>55.9</v>
      </c>
      <c r="D542" s="60">
        <v>16.25</v>
      </c>
      <c r="E542" s="60">
        <v>245.9</v>
      </c>
      <c r="F542" s="60">
        <v>4.9000000000000004</v>
      </c>
      <c r="G542" s="60">
        <v>2.2999999999999998</v>
      </c>
      <c r="H542" s="60">
        <v>5.4</v>
      </c>
      <c r="I542" s="60">
        <v>2.2999999999999998</v>
      </c>
      <c r="J542" s="60">
        <v>3.8</v>
      </c>
      <c r="K542" s="60">
        <v>4.2750000000000004</v>
      </c>
      <c r="L542" s="60">
        <v>3.1</v>
      </c>
      <c r="M542" s="60">
        <v>1.9</v>
      </c>
      <c r="N542" s="60">
        <v>4.4000000000000004</v>
      </c>
      <c r="O542" s="60">
        <v>2.6</v>
      </c>
      <c r="P542" s="60">
        <v>1.2</v>
      </c>
      <c r="Q542" s="60">
        <v>2.6</v>
      </c>
      <c r="R542" s="60">
        <v>6.8</v>
      </c>
      <c r="S542" s="60">
        <v>3.95</v>
      </c>
      <c r="T542" s="60">
        <v>3</v>
      </c>
      <c r="U542" s="60">
        <v>1.6</v>
      </c>
      <c r="V542" s="60">
        <v>0.7</v>
      </c>
      <c r="W542" s="60">
        <v>2.2000000000000002</v>
      </c>
      <c r="X542" s="60">
        <v>3.5</v>
      </c>
      <c r="Y542" s="60">
        <v>2.2250000000000001</v>
      </c>
      <c r="Z542" s="60">
        <v>1.1000000000000001</v>
      </c>
      <c r="AA542" s="60">
        <v>1.675</v>
      </c>
      <c r="AB542" s="60">
        <v>6.3</v>
      </c>
      <c r="AC542" s="60" t="s">
        <v>15877</v>
      </c>
    </row>
    <row r="543" spans="1:29" ht="141" thickBot="1">
      <c r="A543" s="63" t="s">
        <v>15105</v>
      </c>
      <c r="B543" s="60">
        <v>16.8</v>
      </c>
      <c r="C543" s="60">
        <v>110.5</v>
      </c>
      <c r="D543" s="60">
        <v>58.6</v>
      </c>
      <c r="E543" s="60">
        <v>31.7</v>
      </c>
      <c r="F543" s="60">
        <v>13.5</v>
      </c>
      <c r="G543" s="60">
        <v>340.4</v>
      </c>
      <c r="H543" s="60">
        <v>17.2</v>
      </c>
      <c r="I543" s="60">
        <v>11.3</v>
      </c>
      <c r="J543" s="60">
        <v>356.7</v>
      </c>
      <c r="K543" s="60">
        <v>5</v>
      </c>
      <c r="L543" s="60">
        <v>5.6</v>
      </c>
      <c r="M543" s="60">
        <v>202.4</v>
      </c>
      <c r="N543" s="60">
        <v>11</v>
      </c>
      <c r="O543" s="60">
        <v>4</v>
      </c>
      <c r="P543" s="60">
        <v>42.9</v>
      </c>
      <c r="Q543" s="60">
        <v>58.5</v>
      </c>
      <c r="R543" s="60">
        <v>64</v>
      </c>
      <c r="S543" s="60">
        <v>12.425000000000001</v>
      </c>
      <c r="T543" s="60">
        <v>15.2</v>
      </c>
      <c r="U543" s="60">
        <v>18.100000000000001</v>
      </c>
      <c r="V543" s="60">
        <v>5.9</v>
      </c>
      <c r="W543" s="60">
        <v>341.3</v>
      </c>
      <c r="X543" s="60">
        <v>11</v>
      </c>
      <c r="Y543" s="60">
        <v>398.625</v>
      </c>
      <c r="Z543" s="60">
        <v>231.5</v>
      </c>
      <c r="AA543" s="60">
        <v>2.7749999999999999</v>
      </c>
      <c r="AB543" s="60">
        <v>95.2</v>
      </c>
      <c r="AC543" s="60" t="s">
        <v>15878</v>
      </c>
    </row>
    <row r="544" spans="1:29" ht="101" thickBot="1">
      <c r="A544" s="63" t="s">
        <v>14594</v>
      </c>
      <c r="B544" s="60">
        <v>0.7</v>
      </c>
      <c r="C544" s="60">
        <v>1.1000000000000001</v>
      </c>
      <c r="D544" s="60">
        <v>1.7</v>
      </c>
      <c r="E544" s="60">
        <v>1.2</v>
      </c>
      <c r="F544" s="60">
        <v>3.3</v>
      </c>
      <c r="G544" s="60">
        <v>1.2</v>
      </c>
      <c r="H544" s="60">
        <v>2.1</v>
      </c>
      <c r="I544" s="60">
        <v>1.3</v>
      </c>
      <c r="J544" s="60">
        <v>1.1000000000000001</v>
      </c>
      <c r="K544" s="60">
        <v>2.15</v>
      </c>
      <c r="L544" s="60">
        <v>1.2</v>
      </c>
      <c r="M544" s="60">
        <v>0.7</v>
      </c>
      <c r="N544" s="60">
        <v>1.5</v>
      </c>
      <c r="O544" s="60">
        <v>1.4</v>
      </c>
      <c r="P544" s="60">
        <v>1.2</v>
      </c>
      <c r="Q544" s="60">
        <v>1.2</v>
      </c>
      <c r="R544" s="60">
        <v>1.3</v>
      </c>
      <c r="S544" s="60">
        <v>0.9</v>
      </c>
      <c r="T544" s="60">
        <v>1.2</v>
      </c>
      <c r="U544" s="60">
        <v>14.5</v>
      </c>
      <c r="V544" s="60">
        <v>1.4</v>
      </c>
      <c r="W544" s="60">
        <v>1.1000000000000001</v>
      </c>
      <c r="X544" s="60">
        <v>1.4</v>
      </c>
      <c r="Y544" s="60">
        <v>1.2749999999999999</v>
      </c>
      <c r="Z544" s="60">
        <v>1.425</v>
      </c>
      <c r="AA544" s="60">
        <v>1.35</v>
      </c>
      <c r="AB544" s="60">
        <v>1</v>
      </c>
      <c r="AC544" s="60" t="s">
        <v>15879</v>
      </c>
    </row>
    <row r="545" spans="1:29" ht="61" thickBot="1">
      <c r="A545" s="63" t="s">
        <v>15014</v>
      </c>
      <c r="B545" s="60">
        <v>3.8</v>
      </c>
      <c r="C545" s="60">
        <v>4.0999999999999996</v>
      </c>
      <c r="D545" s="60">
        <v>3.0750000000000002</v>
      </c>
      <c r="E545" s="60">
        <v>3.6</v>
      </c>
      <c r="F545" s="60">
        <v>10.199999999999999</v>
      </c>
      <c r="G545" s="60">
        <v>5.0999999999999996</v>
      </c>
      <c r="H545" s="60">
        <v>152.1</v>
      </c>
      <c r="I545" s="60">
        <v>5.6</v>
      </c>
      <c r="J545" s="60">
        <v>8.3000000000000007</v>
      </c>
      <c r="K545" s="60">
        <v>3.0249999999999999</v>
      </c>
      <c r="L545" s="60">
        <v>4.5999999999999996</v>
      </c>
      <c r="M545" s="60">
        <v>3.4</v>
      </c>
      <c r="N545" s="60">
        <v>4.3</v>
      </c>
      <c r="O545" s="60">
        <v>5.7</v>
      </c>
      <c r="P545" s="60">
        <v>2</v>
      </c>
      <c r="Q545" s="60">
        <v>3.9</v>
      </c>
      <c r="R545" s="60">
        <v>5.9</v>
      </c>
      <c r="S545" s="60">
        <v>1.325</v>
      </c>
      <c r="T545" s="60">
        <v>4.8</v>
      </c>
      <c r="U545" s="60">
        <v>61.4</v>
      </c>
      <c r="V545" s="60">
        <v>4.0999999999999996</v>
      </c>
      <c r="W545" s="60">
        <v>6</v>
      </c>
      <c r="X545" s="60">
        <v>11.6</v>
      </c>
      <c r="Y545" s="60">
        <v>3.8250000000000002</v>
      </c>
      <c r="Z545" s="60">
        <v>4.45</v>
      </c>
      <c r="AA545" s="60">
        <v>3.3</v>
      </c>
      <c r="AB545" s="60">
        <v>7.2</v>
      </c>
      <c r="AC545" s="60" t="s">
        <v>15880</v>
      </c>
    </row>
    <row r="546" spans="1:29" ht="151" thickBot="1">
      <c r="A546" s="63" t="s">
        <v>15192</v>
      </c>
      <c r="B546" s="60">
        <v>43.4</v>
      </c>
      <c r="C546" s="60">
        <v>32.1</v>
      </c>
      <c r="D546" s="60">
        <v>29.7</v>
      </c>
      <c r="E546" s="60">
        <v>30.9</v>
      </c>
      <c r="F546" s="60">
        <v>28.8</v>
      </c>
      <c r="G546" s="60">
        <v>31.3</v>
      </c>
      <c r="H546" s="60">
        <v>65.5</v>
      </c>
      <c r="I546" s="60">
        <v>56.6</v>
      </c>
      <c r="J546" s="60">
        <v>28.4</v>
      </c>
      <c r="K546" s="60">
        <v>34.424999999999997</v>
      </c>
      <c r="L546" s="60">
        <v>22.8</v>
      </c>
      <c r="M546" s="60">
        <v>246.2</v>
      </c>
      <c r="N546" s="60">
        <v>59.7</v>
      </c>
      <c r="O546" s="60">
        <v>23.3</v>
      </c>
      <c r="P546" s="60">
        <v>28.2</v>
      </c>
      <c r="Q546" s="60">
        <v>23.4</v>
      </c>
      <c r="R546" s="60">
        <v>27</v>
      </c>
      <c r="S546" s="60">
        <v>134.125</v>
      </c>
      <c r="T546" s="60">
        <v>53.8</v>
      </c>
      <c r="U546" s="60">
        <v>67.900000000000006</v>
      </c>
      <c r="V546" s="60">
        <v>119.7</v>
      </c>
      <c r="W546" s="60">
        <v>93.2</v>
      </c>
      <c r="X546" s="60">
        <v>52.8</v>
      </c>
      <c r="Y546" s="60">
        <v>158.17500000000001</v>
      </c>
      <c r="Z546" s="60">
        <v>138.47499999999999</v>
      </c>
      <c r="AA546" s="60">
        <v>279.45</v>
      </c>
      <c r="AB546" s="60">
        <v>122.9</v>
      </c>
      <c r="AC546" s="60" t="s">
        <v>15881</v>
      </c>
    </row>
    <row r="547" spans="1:29" ht="101" thickBot="1">
      <c r="A547" s="63" t="s">
        <v>14699</v>
      </c>
      <c r="B547" s="60">
        <v>0.7</v>
      </c>
      <c r="C547" s="60">
        <v>1</v>
      </c>
      <c r="D547" s="60">
        <v>1.3</v>
      </c>
      <c r="E547" s="60">
        <v>1.5</v>
      </c>
      <c r="F547" s="60">
        <v>10.1</v>
      </c>
      <c r="G547" s="60">
        <v>2.7</v>
      </c>
      <c r="H547" s="60">
        <v>83.7</v>
      </c>
      <c r="I547" s="60">
        <v>136.19999999999999</v>
      </c>
      <c r="J547" s="60">
        <v>7</v>
      </c>
      <c r="K547" s="60">
        <v>2.0499999999999998</v>
      </c>
      <c r="L547" s="60">
        <v>5.4</v>
      </c>
      <c r="M547" s="60">
        <v>2</v>
      </c>
      <c r="N547" s="60">
        <v>0.8</v>
      </c>
      <c r="O547" s="60">
        <v>1.1000000000000001</v>
      </c>
      <c r="P547" s="60">
        <v>6</v>
      </c>
      <c r="Q547" s="60">
        <v>16.2</v>
      </c>
      <c r="R547" s="60">
        <v>1.6</v>
      </c>
      <c r="S547" s="60">
        <v>4.95</v>
      </c>
      <c r="T547" s="60">
        <v>1.1000000000000001</v>
      </c>
      <c r="U547" s="60">
        <v>123</v>
      </c>
      <c r="V547" s="60">
        <v>651.79999999999995</v>
      </c>
      <c r="W547" s="60">
        <v>7.1</v>
      </c>
      <c r="X547" s="60">
        <v>17.600000000000001</v>
      </c>
      <c r="Y547" s="60">
        <v>4.2</v>
      </c>
      <c r="Z547" s="60">
        <v>0.77500000000000002</v>
      </c>
      <c r="AA547" s="60">
        <v>6.1749999999999998</v>
      </c>
      <c r="AB547" s="60">
        <v>8.9</v>
      </c>
      <c r="AC547" s="60" t="s">
        <v>15882</v>
      </c>
    </row>
    <row r="548" spans="1:29" ht="43" thickBot="1">
      <c r="A548" s="63" t="s">
        <v>16465</v>
      </c>
      <c r="B548" s="60">
        <v>69.5</v>
      </c>
      <c r="C548" s="60">
        <v>69.3</v>
      </c>
      <c r="D548" s="60">
        <v>83.15</v>
      </c>
      <c r="E548" s="60">
        <v>69.599999999999994</v>
      </c>
      <c r="F548" s="60">
        <v>132.9</v>
      </c>
      <c r="G548" s="60">
        <v>102.7</v>
      </c>
      <c r="H548" s="60">
        <v>101.8</v>
      </c>
      <c r="I548" s="60">
        <v>117.9</v>
      </c>
      <c r="J548" s="60">
        <v>117.1</v>
      </c>
      <c r="K548" s="60">
        <v>97.6</v>
      </c>
      <c r="L548" s="60">
        <v>106.9</v>
      </c>
      <c r="M548" s="60">
        <v>64.599999999999994</v>
      </c>
      <c r="N548" s="60">
        <v>33.1</v>
      </c>
      <c r="O548" s="60">
        <v>226.2</v>
      </c>
      <c r="P548" s="60">
        <v>98.4</v>
      </c>
      <c r="Q548" s="60">
        <v>105.2</v>
      </c>
      <c r="R548" s="60">
        <v>93</v>
      </c>
      <c r="S548" s="60">
        <v>80.05</v>
      </c>
      <c r="T548" s="60">
        <v>225.7</v>
      </c>
      <c r="U548" s="60">
        <v>74.400000000000006</v>
      </c>
      <c r="V548" s="60">
        <v>110.4</v>
      </c>
      <c r="W548" s="60">
        <v>74.099999999999994</v>
      </c>
      <c r="X548" s="60">
        <v>138.1</v>
      </c>
      <c r="Y548" s="60">
        <v>116.925</v>
      </c>
      <c r="Z548" s="60">
        <v>74.150000000000006</v>
      </c>
      <c r="AA548" s="60">
        <v>132.1</v>
      </c>
      <c r="AB548" s="60">
        <v>60.8</v>
      </c>
      <c r="AC548" s="61" t="s">
        <v>15883</v>
      </c>
    </row>
    <row r="549" spans="1:29" ht="43" thickBot="1">
      <c r="A549" s="63" t="s">
        <v>16466</v>
      </c>
      <c r="B549" s="60">
        <v>3.1</v>
      </c>
      <c r="C549" s="60">
        <v>4.7</v>
      </c>
      <c r="D549" s="60">
        <v>5.1749999999999998</v>
      </c>
      <c r="E549" s="60">
        <v>3.8</v>
      </c>
      <c r="F549" s="60">
        <v>8.3000000000000007</v>
      </c>
      <c r="G549" s="60">
        <v>7.7</v>
      </c>
      <c r="H549" s="60">
        <v>11.6</v>
      </c>
      <c r="I549" s="60">
        <v>11</v>
      </c>
      <c r="J549" s="60">
        <v>6.1</v>
      </c>
      <c r="K549" s="60">
        <v>1.825</v>
      </c>
      <c r="L549" s="60">
        <v>6.4</v>
      </c>
      <c r="M549" s="60">
        <v>4.2</v>
      </c>
      <c r="N549" s="60">
        <v>6</v>
      </c>
      <c r="O549" s="60">
        <v>3.7</v>
      </c>
      <c r="P549" s="60">
        <v>3.2</v>
      </c>
      <c r="Q549" s="60">
        <v>1.8</v>
      </c>
      <c r="R549" s="60">
        <v>12.8</v>
      </c>
      <c r="S549" s="60">
        <v>3.7250000000000001</v>
      </c>
      <c r="T549" s="60">
        <v>3.2</v>
      </c>
      <c r="U549" s="60">
        <v>6.8</v>
      </c>
      <c r="V549" s="60">
        <v>7.5</v>
      </c>
      <c r="W549" s="60">
        <v>5.5</v>
      </c>
      <c r="X549" s="60">
        <v>6.3</v>
      </c>
      <c r="Y549" s="60">
        <v>714.42499999999995</v>
      </c>
      <c r="Z549" s="60">
        <v>12.4</v>
      </c>
      <c r="AA549" s="60">
        <v>4.9000000000000004</v>
      </c>
      <c r="AB549" s="60">
        <v>8.6999999999999993</v>
      </c>
      <c r="AC549" s="61" t="s">
        <v>15884</v>
      </c>
    </row>
    <row r="550" spans="1:29" ht="61" thickBot="1">
      <c r="A550" s="63" t="s">
        <v>15017</v>
      </c>
      <c r="B550" s="60">
        <v>1</v>
      </c>
      <c r="C550" s="60">
        <v>0.9</v>
      </c>
      <c r="D550" s="60">
        <v>6.0250000000000004</v>
      </c>
      <c r="E550" s="60">
        <v>0.9</v>
      </c>
      <c r="F550" s="60">
        <v>5.5</v>
      </c>
      <c r="G550" s="60">
        <v>1.6</v>
      </c>
      <c r="H550" s="60">
        <v>3009</v>
      </c>
      <c r="I550" s="60">
        <v>2.2000000000000002</v>
      </c>
      <c r="J550" s="60">
        <v>3.1</v>
      </c>
      <c r="K550" s="60">
        <v>4.4749999999999996</v>
      </c>
      <c r="L550" s="60">
        <v>2.2000000000000002</v>
      </c>
      <c r="M550" s="60">
        <v>2.2000000000000002</v>
      </c>
      <c r="N550" s="60">
        <v>4.0999999999999996</v>
      </c>
      <c r="O550" s="60">
        <v>0.9</v>
      </c>
      <c r="P550" s="60">
        <v>1.1000000000000001</v>
      </c>
      <c r="Q550" s="60">
        <v>1.7</v>
      </c>
      <c r="R550" s="60">
        <v>8.3000000000000007</v>
      </c>
      <c r="S550" s="60">
        <v>1.2</v>
      </c>
      <c r="T550" s="60">
        <v>7.9</v>
      </c>
      <c r="U550" s="60">
        <v>1686.6</v>
      </c>
      <c r="V550" s="60">
        <v>1.2</v>
      </c>
      <c r="W550" s="60">
        <v>3.1</v>
      </c>
      <c r="X550" s="60">
        <v>4.5999999999999996</v>
      </c>
      <c r="Y550" s="60">
        <v>3.875</v>
      </c>
      <c r="Z550" s="60">
        <v>2.35</v>
      </c>
      <c r="AA550" s="60">
        <v>1.95</v>
      </c>
      <c r="AB550" s="60">
        <v>162.6</v>
      </c>
      <c r="AC550" s="60" t="s">
        <v>15885</v>
      </c>
    </row>
    <row r="551" spans="1:29" ht="43" thickBot="1">
      <c r="A551" s="63" t="s">
        <v>15028</v>
      </c>
      <c r="B551" s="60">
        <v>8.6999999999999993</v>
      </c>
      <c r="C551" s="60">
        <v>750.8</v>
      </c>
      <c r="D551" s="60">
        <v>652.4</v>
      </c>
      <c r="E551" s="60">
        <v>5.2</v>
      </c>
      <c r="F551" s="60">
        <v>5.8</v>
      </c>
      <c r="G551" s="60">
        <v>15.8</v>
      </c>
      <c r="H551" s="60">
        <v>1.3</v>
      </c>
      <c r="I551" s="60">
        <v>33</v>
      </c>
      <c r="J551" s="60">
        <v>24.3</v>
      </c>
      <c r="K551" s="60">
        <v>12.65</v>
      </c>
      <c r="L551" s="60">
        <v>175.5</v>
      </c>
      <c r="M551" s="60">
        <v>14.3</v>
      </c>
      <c r="N551" s="60">
        <v>20</v>
      </c>
      <c r="O551" s="60">
        <v>3.3</v>
      </c>
      <c r="P551" s="60">
        <v>242.4</v>
      </c>
      <c r="Q551" s="60">
        <v>379.8</v>
      </c>
      <c r="R551" s="60">
        <v>296.3</v>
      </c>
      <c r="S551" s="60">
        <v>1.9</v>
      </c>
      <c r="T551" s="60">
        <v>2.8</v>
      </c>
      <c r="U551" s="60">
        <v>0.6</v>
      </c>
      <c r="V551" s="60">
        <v>211.2</v>
      </c>
      <c r="W551" s="60">
        <v>3.3</v>
      </c>
      <c r="X551" s="60">
        <v>63.7</v>
      </c>
      <c r="Y551" s="60">
        <v>203.55</v>
      </c>
      <c r="Z551" s="60">
        <v>19.75</v>
      </c>
      <c r="AA551" s="60">
        <v>1.7749999999999999</v>
      </c>
      <c r="AB551" s="60">
        <v>89.6</v>
      </c>
      <c r="AC551" s="61" t="s">
        <v>15886</v>
      </c>
    </row>
    <row r="552" spans="1:29" ht="43" thickBot="1">
      <c r="A552" s="63" t="s">
        <v>16442</v>
      </c>
      <c r="B552" s="60">
        <v>923.1</v>
      </c>
      <c r="C552" s="60">
        <v>870.1</v>
      </c>
      <c r="D552" s="60">
        <v>727.22500000000002</v>
      </c>
      <c r="E552" s="60">
        <v>1234.7</v>
      </c>
      <c r="F552" s="60">
        <v>1509.9</v>
      </c>
      <c r="G552" s="60">
        <v>1482.6</v>
      </c>
      <c r="H552" s="60">
        <v>1298.0999999999999</v>
      </c>
      <c r="I552" s="60">
        <v>1799.2</v>
      </c>
      <c r="J552" s="60">
        <v>1642.7</v>
      </c>
      <c r="K552" s="60">
        <v>1365.65</v>
      </c>
      <c r="L552" s="60">
        <v>1668.2</v>
      </c>
      <c r="M552" s="60">
        <v>1205.5</v>
      </c>
      <c r="N552" s="60">
        <v>215.5</v>
      </c>
      <c r="O552" s="60">
        <v>584.70000000000005</v>
      </c>
      <c r="P552" s="60">
        <v>1775.7</v>
      </c>
      <c r="Q552" s="60">
        <v>1766.7</v>
      </c>
      <c r="R552" s="60">
        <v>1467</v>
      </c>
      <c r="S552" s="60">
        <v>824.05</v>
      </c>
      <c r="T552" s="60">
        <v>1163.8</v>
      </c>
      <c r="U552" s="60">
        <v>2465.9</v>
      </c>
      <c r="V552" s="60">
        <v>955.6</v>
      </c>
      <c r="W552" s="60">
        <v>1906.3</v>
      </c>
      <c r="X552" s="60">
        <v>488.2</v>
      </c>
      <c r="Y552" s="60">
        <v>774.375</v>
      </c>
      <c r="Z552" s="60">
        <v>1555.45</v>
      </c>
      <c r="AA552" s="60">
        <v>518.85</v>
      </c>
      <c r="AB552" s="60">
        <v>1001.6</v>
      </c>
      <c r="AC552" s="61" t="s">
        <v>15802</v>
      </c>
    </row>
    <row r="553" spans="1:29" ht="43" thickBot="1">
      <c r="A553" s="63" t="s">
        <v>16467</v>
      </c>
      <c r="B553" s="60">
        <v>2</v>
      </c>
      <c r="C553" s="60">
        <v>3</v>
      </c>
      <c r="D553" s="60">
        <v>0.52500000000000002</v>
      </c>
      <c r="E553" s="60">
        <v>3.7</v>
      </c>
      <c r="F553" s="60">
        <v>10</v>
      </c>
      <c r="G553" s="60">
        <v>5.9</v>
      </c>
      <c r="H553" s="60">
        <v>4.4000000000000004</v>
      </c>
      <c r="I553" s="60">
        <v>2</v>
      </c>
      <c r="J553" s="60">
        <v>2.6</v>
      </c>
      <c r="K553" s="60">
        <v>1.2749999999999999</v>
      </c>
      <c r="L553" s="60">
        <v>1.5</v>
      </c>
      <c r="M553" s="60">
        <v>1.3</v>
      </c>
      <c r="N553" s="60">
        <v>1.6</v>
      </c>
      <c r="O553" s="60">
        <v>4.8</v>
      </c>
      <c r="P553" s="60">
        <v>2.5</v>
      </c>
      <c r="Q553" s="60">
        <v>4.0999999999999996</v>
      </c>
      <c r="R553" s="60">
        <v>2.5</v>
      </c>
      <c r="S553" s="60">
        <v>1.7749999999999999</v>
      </c>
      <c r="T553" s="60">
        <v>4.3</v>
      </c>
      <c r="U553" s="60">
        <v>2.2999999999999998</v>
      </c>
      <c r="V553" s="60">
        <v>0.8</v>
      </c>
      <c r="W553" s="60">
        <v>1</v>
      </c>
      <c r="X553" s="60">
        <v>4.5999999999999996</v>
      </c>
      <c r="Y553" s="60">
        <v>4</v>
      </c>
      <c r="Z553" s="60">
        <v>3.95</v>
      </c>
      <c r="AA553" s="60">
        <v>1.675</v>
      </c>
      <c r="AB553" s="60">
        <v>1.9</v>
      </c>
      <c r="AC553" s="61" t="s">
        <v>15887</v>
      </c>
    </row>
    <row r="554" spans="1:29" ht="141" thickBot="1">
      <c r="A554" s="63" t="s">
        <v>15057</v>
      </c>
      <c r="B554" s="60">
        <v>258.10000000000002</v>
      </c>
      <c r="C554" s="60">
        <v>105.5</v>
      </c>
      <c r="D554" s="60">
        <v>46.625</v>
      </c>
      <c r="E554" s="60">
        <v>229.4</v>
      </c>
      <c r="F554" s="60">
        <v>6.4</v>
      </c>
      <c r="G554" s="60">
        <v>14.1</v>
      </c>
      <c r="H554" s="60">
        <v>4.7</v>
      </c>
      <c r="I554" s="60">
        <v>5.4</v>
      </c>
      <c r="J554" s="60">
        <v>25</v>
      </c>
      <c r="K554" s="60">
        <v>72.45</v>
      </c>
      <c r="L554" s="60">
        <v>202.6</v>
      </c>
      <c r="M554" s="60">
        <v>31.8</v>
      </c>
      <c r="N554" s="60">
        <v>49</v>
      </c>
      <c r="O554" s="60">
        <v>9</v>
      </c>
      <c r="P554" s="60">
        <v>21.2</v>
      </c>
      <c r="Q554" s="60">
        <v>26.4</v>
      </c>
      <c r="R554" s="60">
        <v>101.5</v>
      </c>
      <c r="S554" s="60">
        <v>110</v>
      </c>
      <c r="T554" s="60">
        <v>9.1</v>
      </c>
      <c r="U554" s="60">
        <v>7.6</v>
      </c>
      <c r="V554" s="60">
        <v>20.5</v>
      </c>
      <c r="W554" s="60">
        <v>11.5</v>
      </c>
      <c r="X554" s="60">
        <v>5.6</v>
      </c>
      <c r="Y554" s="60">
        <v>15.375</v>
      </c>
      <c r="Z554" s="60">
        <v>37.125</v>
      </c>
      <c r="AA554" s="60">
        <v>29.9</v>
      </c>
      <c r="AB554" s="60">
        <v>35.4</v>
      </c>
      <c r="AC554" s="60" t="s">
        <v>15888</v>
      </c>
    </row>
    <row r="555" spans="1:29" ht="131" thickBot="1">
      <c r="A555" s="63" t="s">
        <v>16468</v>
      </c>
      <c r="B555" s="60">
        <v>13.9</v>
      </c>
      <c r="C555" s="60">
        <v>69.900000000000006</v>
      </c>
      <c r="D555" s="60">
        <v>45.575000000000003</v>
      </c>
      <c r="E555" s="60">
        <v>69.2</v>
      </c>
      <c r="F555" s="60">
        <v>54.9</v>
      </c>
      <c r="G555" s="60">
        <v>69.2</v>
      </c>
      <c r="H555" s="60">
        <v>1228.5</v>
      </c>
      <c r="I555" s="60">
        <v>844.7</v>
      </c>
      <c r="J555" s="60">
        <v>491.9</v>
      </c>
      <c r="K555" s="60">
        <v>6.7750000000000004</v>
      </c>
      <c r="L555" s="60">
        <v>16.7</v>
      </c>
      <c r="M555" s="60">
        <v>813.2</v>
      </c>
      <c r="N555" s="60">
        <v>113</v>
      </c>
      <c r="O555" s="60">
        <v>43.1</v>
      </c>
      <c r="P555" s="60">
        <v>50.5</v>
      </c>
      <c r="Q555" s="60">
        <v>82.6</v>
      </c>
      <c r="R555" s="60">
        <v>81.5</v>
      </c>
      <c r="S555" s="60">
        <v>2.0750000000000002</v>
      </c>
      <c r="T555" s="60">
        <v>242.9</v>
      </c>
      <c r="U555" s="60">
        <v>764.4</v>
      </c>
      <c r="V555" s="60">
        <v>2369.9</v>
      </c>
      <c r="W555" s="60">
        <v>416.8</v>
      </c>
      <c r="X555" s="60">
        <v>2.8</v>
      </c>
      <c r="Y555" s="60">
        <v>148.47499999999999</v>
      </c>
      <c r="Z555" s="60">
        <v>353.22500000000002</v>
      </c>
      <c r="AA555" s="60">
        <v>3.7749999999999999</v>
      </c>
      <c r="AB555" s="60">
        <v>395.2</v>
      </c>
      <c r="AC555" s="60" t="s">
        <v>15889</v>
      </c>
    </row>
    <row r="556" spans="1:29" ht="57" thickBot="1">
      <c r="A556" s="63" t="s">
        <v>14849</v>
      </c>
      <c r="B556" s="60">
        <v>1.9</v>
      </c>
      <c r="C556" s="60">
        <v>6.3</v>
      </c>
      <c r="D556" s="60">
        <v>4.3499999999999996</v>
      </c>
      <c r="E556" s="60">
        <v>3.1</v>
      </c>
      <c r="F556" s="60">
        <v>42.3</v>
      </c>
      <c r="G556" s="60">
        <v>5</v>
      </c>
      <c r="H556" s="60">
        <v>4.2</v>
      </c>
      <c r="I556" s="60">
        <v>4.7</v>
      </c>
      <c r="J556" s="60">
        <v>3.4</v>
      </c>
      <c r="K556" s="60">
        <v>6.1</v>
      </c>
      <c r="L556" s="60">
        <v>8</v>
      </c>
      <c r="M556" s="60">
        <v>1.3</v>
      </c>
      <c r="N556" s="60">
        <v>4.0999999999999996</v>
      </c>
      <c r="O556" s="60">
        <v>6.8</v>
      </c>
      <c r="P556" s="60">
        <v>14.3</v>
      </c>
      <c r="Q556" s="60">
        <v>8.6</v>
      </c>
      <c r="R556" s="60">
        <v>7.4</v>
      </c>
      <c r="S556" s="60">
        <v>2.8</v>
      </c>
      <c r="T556" s="60">
        <v>8.9</v>
      </c>
      <c r="U556" s="60">
        <v>1.7</v>
      </c>
      <c r="V556" s="60">
        <v>23.7</v>
      </c>
      <c r="W556" s="60">
        <v>33.200000000000003</v>
      </c>
      <c r="X556" s="60">
        <v>4.5</v>
      </c>
      <c r="Y556" s="60">
        <v>85.875</v>
      </c>
      <c r="Z556" s="60">
        <v>676.05</v>
      </c>
      <c r="AA556" s="60">
        <v>2.0499999999999998</v>
      </c>
      <c r="AB556" s="60">
        <v>3.3</v>
      </c>
      <c r="AC556" s="61" t="s">
        <v>15890</v>
      </c>
    </row>
    <row r="557" spans="1:29" ht="43" thickBot="1">
      <c r="A557" s="63" t="s">
        <v>16469</v>
      </c>
      <c r="B557" s="60">
        <v>991.3</v>
      </c>
      <c r="C557" s="60">
        <v>1239.0999999999999</v>
      </c>
      <c r="D557" s="60">
        <v>4918.375</v>
      </c>
      <c r="E557" s="60">
        <v>1305.7</v>
      </c>
      <c r="F557" s="60">
        <v>12.5</v>
      </c>
      <c r="G557" s="60">
        <v>50.9</v>
      </c>
      <c r="H557" s="60">
        <v>6.5</v>
      </c>
      <c r="I557" s="60">
        <v>3.1</v>
      </c>
      <c r="J557" s="60">
        <v>230.8</v>
      </c>
      <c r="K557" s="60">
        <v>706.82500000000005</v>
      </c>
      <c r="L557" s="60">
        <v>12.2</v>
      </c>
      <c r="M557" s="60">
        <v>5.7</v>
      </c>
      <c r="N557" s="60">
        <v>15.6</v>
      </c>
      <c r="O557" s="60">
        <v>2.4</v>
      </c>
      <c r="P557" s="60">
        <v>5.5</v>
      </c>
      <c r="Q557" s="60">
        <v>6.9</v>
      </c>
      <c r="R557" s="60">
        <v>199.7</v>
      </c>
      <c r="S557" s="60">
        <v>210.05</v>
      </c>
      <c r="T557" s="60">
        <v>1.4</v>
      </c>
      <c r="U557" s="60">
        <v>8.8000000000000007</v>
      </c>
      <c r="V557" s="60">
        <v>70.3</v>
      </c>
      <c r="W557" s="60">
        <v>13.5</v>
      </c>
      <c r="X557" s="60">
        <v>791.8</v>
      </c>
      <c r="Y557" s="60">
        <v>81.45</v>
      </c>
      <c r="Z557" s="60">
        <v>8.3249999999999993</v>
      </c>
      <c r="AA557" s="60">
        <v>1.7749999999999999</v>
      </c>
      <c r="AB557" s="60">
        <v>154.5</v>
      </c>
      <c r="AC557" s="61" t="s">
        <v>15891</v>
      </c>
    </row>
    <row r="558" spans="1:29" ht="43" thickBot="1">
      <c r="A558" s="63" t="s">
        <v>16470</v>
      </c>
      <c r="B558" s="60">
        <v>2.5</v>
      </c>
      <c r="C558" s="60">
        <v>2.5</v>
      </c>
      <c r="D558" s="60">
        <v>3.75</v>
      </c>
      <c r="E558" s="60">
        <v>3.4</v>
      </c>
      <c r="F558" s="60">
        <v>5.2</v>
      </c>
      <c r="G558" s="60">
        <v>2.5</v>
      </c>
      <c r="H558" s="60">
        <v>2.4</v>
      </c>
      <c r="I558" s="60">
        <v>3.8</v>
      </c>
      <c r="J558" s="60">
        <v>1.6</v>
      </c>
      <c r="K558" s="60">
        <v>1.3</v>
      </c>
      <c r="L558" s="60">
        <v>4.8</v>
      </c>
      <c r="M558" s="60">
        <v>1.4</v>
      </c>
      <c r="N558" s="60">
        <v>1.9</v>
      </c>
      <c r="O558" s="60">
        <v>5.8</v>
      </c>
      <c r="P558" s="60">
        <v>5.6</v>
      </c>
      <c r="Q558" s="60">
        <v>6.5</v>
      </c>
      <c r="R558" s="60">
        <v>4.5999999999999996</v>
      </c>
      <c r="S558" s="60">
        <v>7.5750000000000002</v>
      </c>
      <c r="T558" s="60">
        <v>3.6</v>
      </c>
      <c r="U558" s="60">
        <v>3.3</v>
      </c>
      <c r="V558" s="60">
        <v>2.8</v>
      </c>
      <c r="W558" s="60">
        <v>2.4</v>
      </c>
      <c r="X558" s="60">
        <v>2.5</v>
      </c>
      <c r="Y558" s="60">
        <v>3.85</v>
      </c>
      <c r="Z558" s="60">
        <v>12.45</v>
      </c>
      <c r="AA558" s="60">
        <v>1.625</v>
      </c>
      <c r="AB558" s="60">
        <v>8.8000000000000007</v>
      </c>
      <c r="AC558" s="61" t="s">
        <v>15892</v>
      </c>
    </row>
    <row r="559" spans="1:29" ht="111" thickBot="1">
      <c r="A559" s="63" t="s">
        <v>15304</v>
      </c>
      <c r="B559" s="60">
        <v>735.8</v>
      </c>
      <c r="C559" s="60">
        <v>429.6</v>
      </c>
      <c r="D559" s="60">
        <v>348.17500000000001</v>
      </c>
      <c r="E559" s="60">
        <v>811.9</v>
      </c>
      <c r="F559" s="60">
        <v>621.79999999999995</v>
      </c>
      <c r="G559" s="60">
        <v>531.6</v>
      </c>
      <c r="H559" s="60">
        <v>247.2</v>
      </c>
      <c r="I559" s="60">
        <v>537.1</v>
      </c>
      <c r="J559" s="60">
        <v>539.9</v>
      </c>
      <c r="K559" s="60">
        <v>422.9</v>
      </c>
      <c r="L559" s="60">
        <v>390.6</v>
      </c>
      <c r="M559" s="60">
        <v>322.89999999999998</v>
      </c>
      <c r="N559" s="60">
        <v>265.3</v>
      </c>
      <c r="O559" s="60">
        <v>327.5</v>
      </c>
      <c r="P559" s="60">
        <v>557.79999999999995</v>
      </c>
      <c r="Q559" s="60">
        <v>546.9</v>
      </c>
      <c r="R559" s="60">
        <v>432.8</v>
      </c>
      <c r="S559" s="60">
        <v>536.95000000000005</v>
      </c>
      <c r="T559" s="60">
        <v>489.1</v>
      </c>
      <c r="U559" s="60">
        <v>276.5</v>
      </c>
      <c r="V559" s="60">
        <v>534.4</v>
      </c>
      <c r="W559" s="60">
        <v>337.3</v>
      </c>
      <c r="X559" s="60">
        <v>170.2</v>
      </c>
      <c r="Y559" s="60">
        <v>306.67500000000001</v>
      </c>
      <c r="Z559" s="60">
        <v>392.17500000000001</v>
      </c>
      <c r="AA559" s="60">
        <v>448.35</v>
      </c>
      <c r="AB559" s="60">
        <v>278.2</v>
      </c>
      <c r="AC559" s="60" t="s">
        <v>15893</v>
      </c>
    </row>
    <row r="560" spans="1:29" ht="101" thickBot="1">
      <c r="A560" s="63" t="s">
        <v>15279</v>
      </c>
      <c r="B560" s="60">
        <v>45.8</v>
      </c>
      <c r="C560" s="60">
        <v>85.1</v>
      </c>
      <c r="D560" s="60">
        <v>140.85</v>
      </c>
      <c r="E560" s="60">
        <v>57.8</v>
      </c>
      <c r="F560" s="60">
        <v>85.4</v>
      </c>
      <c r="G560" s="60">
        <v>77.599999999999994</v>
      </c>
      <c r="H560" s="60">
        <v>129.69999999999999</v>
      </c>
      <c r="I560" s="60">
        <v>145.4</v>
      </c>
      <c r="J560" s="60">
        <v>95.3</v>
      </c>
      <c r="K560" s="60">
        <v>114.325</v>
      </c>
      <c r="L560" s="60">
        <v>119.1</v>
      </c>
      <c r="M560" s="60">
        <v>98.8</v>
      </c>
      <c r="N560" s="60">
        <v>46.3</v>
      </c>
      <c r="O560" s="60">
        <v>25.7</v>
      </c>
      <c r="P560" s="60">
        <v>247.2</v>
      </c>
      <c r="Q560" s="60">
        <v>224.7</v>
      </c>
      <c r="R560" s="60">
        <v>71.400000000000006</v>
      </c>
      <c r="S560" s="60">
        <v>43.475000000000001</v>
      </c>
      <c r="T560" s="60">
        <v>14</v>
      </c>
      <c r="U560" s="60">
        <v>107.2</v>
      </c>
      <c r="V560" s="60">
        <v>105.6</v>
      </c>
      <c r="W560" s="60">
        <v>109.9</v>
      </c>
      <c r="X560" s="60">
        <v>206.5</v>
      </c>
      <c r="Y560" s="60">
        <v>90.174999999999997</v>
      </c>
      <c r="Z560" s="60">
        <v>78.125</v>
      </c>
      <c r="AA560" s="60">
        <v>171.22499999999999</v>
      </c>
      <c r="AB560" s="60">
        <v>73.2</v>
      </c>
      <c r="AC560" s="60" t="s">
        <v>15894</v>
      </c>
    </row>
    <row r="561" spans="1:29" ht="101" thickBot="1">
      <c r="A561" s="63" t="s">
        <v>15114</v>
      </c>
      <c r="B561" s="60">
        <v>216.3</v>
      </c>
      <c r="C561" s="60">
        <v>300.39999999999998</v>
      </c>
      <c r="D561" s="60">
        <v>220.77500000000001</v>
      </c>
      <c r="E561" s="60">
        <v>307.5</v>
      </c>
      <c r="F561" s="60">
        <v>1105.4000000000001</v>
      </c>
      <c r="G561" s="60">
        <v>15.6</v>
      </c>
      <c r="H561" s="60">
        <v>302.8</v>
      </c>
      <c r="I561" s="60">
        <v>676.3</v>
      </c>
      <c r="J561" s="60">
        <v>813.5</v>
      </c>
      <c r="K561" s="60">
        <v>359.6</v>
      </c>
      <c r="L561" s="60">
        <v>563.29999999999995</v>
      </c>
      <c r="M561" s="60">
        <v>17.399999999999999</v>
      </c>
      <c r="N561" s="60">
        <v>6.7</v>
      </c>
      <c r="O561" s="60">
        <v>81.099999999999994</v>
      </c>
      <c r="P561" s="60">
        <v>155.6</v>
      </c>
      <c r="Q561" s="60">
        <v>216.3</v>
      </c>
      <c r="R561" s="60">
        <v>320.8</v>
      </c>
      <c r="S561" s="60">
        <v>85.75</v>
      </c>
      <c r="T561" s="60">
        <v>37.9</v>
      </c>
      <c r="U561" s="60">
        <v>423.1</v>
      </c>
      <c r="V561" s="60">
        <v>509.1</v>
      </c>
      <c r="W561" s="60">
        <v>460</v>
      </c>
      <c r="X561" s="60">
        <v>41.7</v>
      </c>
      <c r="Y561" s="60">
        <v>65.45</v>
      </c>
      <c r="Z561" s="60">
        <v>239.77500000000001</v>
      </c>
      <c r="AA561" s="60">
        <v>18.625</v>
      </c>
      <c r="AB561" s="60">
        <v>129.80000000000001</v>
      </c>
      <c r="AC561" s="60" t="s">
        <v>15895</v>
      </c>
    </row>
    <row r="562" spans="1:29" ht="101" thickBot="1">
      <c r="A562" s="63" t="s">
        <v>15176</v>
      </c>
      <c r="B562" s="60">
        <v>124.5</v>
      </c>
      <c r="C562" s="60">
        <v>210.1</v>
      </c>
      <c r="D562" s="60">
        <v>188.82499999999999</v>
      </c>
      <c r="E562" s="60">
        <v>151.30000000000001</v>
      </c>
      <c r="F562" s="60">
        <v>159.69999999999999</v>
      </c>
      <c r="G562" s="60">
        <v>196.1</v>
      </c>
      <c r="H562" s="60">
        <v>236.7</v>
      </c>
      <c r="I562" s="60">
        <v>281.89999999999998</v>
      </c>
      <c r="J562" s="60">
        <v>170.3</v>
      </c>
      <c r="K562" s="60">
        <v>275.39999999999998</v>
      </c>
      <c r="L562" s="60">
        <v>464.3</v>
      </c>
      <c r="M562" s="60">
        <v>215.4</v>
      </c>
      <c r="N562" s="60">
        <v>43.3</v>
      </c>
      <c r="O562" s="60">
        <v>173.8</v>
      </c>
      <c r="P562" s="60">
        <v>768.8</v>
      </c>
      <c r="Q562" s="60">
        <v>611.6</v>
      </c>
      <c r="R562" s="60">
        <v>300.89999999999998</v>
      </c>
      <c r="S562" s="60">
        <v>163.85</v>
      </c>
      <c r="T562" s="60">
        <v>279.60000000000002</v>
      </c>
      <c r="U562" s="60">
        <v>301.3</v>
      </c>
      <c r="V562" s="60">
        <v>414.5</v>
      </c>
      <c r="W562" s="60">
        <v>231.9</v>
      </c>
      <c r="X562" s="60">
        <v>451.1</v>
      </c>
      <c r="Y562" s="60">
        <v>194.3</v>
      </c>
      <c r="Z562" s="60">
        <v>392.67500000000001</v>
      </c>
      <c r="AA562" s="60">
        <v>281.7</v>
      </c>
      <c r="AB562" s="60">
        <v>163.19999999999999</v>
      </c>
      <c r="AC562" s="60" t="s">
        <v>15896</v>
      </c>
    </row>
    <row r="563" spans="1:29" ht="81" thickBot="1">
      <c r="A563" s="63" t="s">
        <v>14947</v>
      </c>
      <c r="B563" s="60">
        <v>2.6</v>
      </c>
      <c r="C563" s="60">
        <v>2.2000000000000002</v>
      </c>
      <c r="D563" s="60">
        <v>1.7</v>
      </c>
      <c r="E563" s="60">
        <v>3.2</v>
      </c>
      <c r="F563" s="60">
        <v>1.9</v>
      </c>
      <c r="G563" s="60">
        <v>1.7</v>
      </c>
      <c r="H563" s="60">
        <v>5.3</v>
      </c>
      <c r="I563" s="60">
        <v>4.0999999999999996</v>
      </c>
      <c r="J563" s="60">
        <v>2.2000000000000002</v>
      </c>
      <c r="K563" s="60">
        <v>3.9</v>
      </c>
      <c r="L563" s="60">
        <v>3.6</v>
      </c>
      <c r="M563" s="60">
        <v>1.3</v>
      </c>
      <c r="N563" s="60">
        <v>3.7</v>
      </c>
      <c r="O563" s="60">
        <v>1489.4</v>
      </c>
      <c r="P563" s="60">
        <v>4.3</v>
      </c>
      <c r="Q563" s="60">
        <v>3.2</v>
      </c>
      <c r="R563" s="60">
        <v>7.4</v>
      </c>
      <c r="S563" s="60">
        <v>2.4500000000000002</v>
      </c>
      <c r="T563" s="60">
        <v>2.1</v>
      </c>
      <c r="U563" s="60">
        <v>5.0999999999999996</v>
      </c>
      <c r="V563" s="60">
        <v>2.5</v>
      </c>
      <c r="W563" s="60">
        <v>1.7</v>
      </c>
      <c r="X563" s="60">
        <v>2.2000000000000002</v>
      </c>
      <c r="Y563" s="60">
        <v>1.7749999999999999</v>
      </c>
      <c r="Z563" s="60">
        <v>2.8250000000000002</v>
      </c>
      <c r="AA563" s="60">
        <v>0.97499999999999998</v>
      </c>
      <c r="AB563" s="60">
        <v>9.1</v>
      </c>
      <c r="AC563" s="60" t="s">
        <v>15897</v>
      </c>
    </row>
    <row r="564" spans="1:29" ht="43" thickBot="1">
      <c r="A564" s="63" t="s">
        <v>16471</v>
      </c>
      <c r="B564" s="60">
        <v>4.0999999999999996</v>
      </c>
      <c r="C564" s="60">
        <v>2.2000000000000002</v>
      </c>
      <c r="D564" s="60">
        <v>4.0999999999999996</v>
      </c>
      <c r="E564" s="60">
        <v>2.7</v>
      </c>
      <c r="F564" s="60">
        <v>11.4</v>
      </c>
      <c r="G564" s="60">
        <v>4.0999999999999996</v>
      </c>
      <c r="H564" s="60">
        <v>6.5</v>
      </c>
      <c r="I564" s="60">
        <v>5.4</v>
      </c>
      <c r="J564" s="60">
        <v>5.4</v>
      </c>
      <c r="K564" s="60">
        <v>3.3</v>
      </c>
      <c r="L564" s="60">
        <v>8.1999999999999993</v>
      </c>
      <c r="M564" s="60">
        <v>2.1</v>
      </c>
      <c r="N564" s="60">
        <v>4</v>
      </c>
      <c r="O564" s="60">
        <v>10.1</v>
      </c>
      <c r="P564" s="60">
        <v>7.8</v>
      </c>
      <c r="Q564" s="60">
        <v>7.5</v>
      </c>
      <c r="R564" s="60">
        <v>10.7</v>
      </c>
      <c r="S564" s="60">
        <v>2.9</v>
      </c>
      <c r="T564" s="60">
        <v>12</v>
      </c>
      <c r="U564" s="60">
        <v>6.2</v>
      </c>
      <c r="V564" s="60">
        <v>5.4</v>
      </c>
      <c r="W564" s="60">
        <v>4.5999999999999996</v>
      </c>
      <c r="X564" s="60">
        <v>9.9</v>
      </c>
      <c r="Y564" s="60">
        <v>190.22499999999999</v>
      </c>
      <c r="Z564" s="60">
        <v>4.45</v>
      </c>
      <c r="AA564" s="60">
        <v>2.9750000000000001</v>
      </c>
      <c r="AB564" s="60">
        <v>5.5</v>
      </c>
      <c r="AC564" s="61" t="s">
        <v>15898</v>
      </c>
    </row>
    <row r="565" spans="1:29" ht="15" thickBot="1">
      <c r="A565" s="63" t="e">
        <v>#VALUE!</v>
      </c>
      <c r="B565" s="60">
        <v>12.3</v>
      </c>
      <c r="C565" s="60">
        <v>12.3</v>
      </c>
      <c r="D565" s="60">
        <v>6.5</v>
      </c>
      <c r="E565" s="60">
        <v>18</v>
      </c>
      <c r="F565" s="60">
        <v>11.7</v>
      </c>
      <c r="G565" s="60">
        <v>16.7</v>
      </c>
      <c r="H565" s="60">
        <v>24.1</v>
      </c>
      <c r="I565" s="60">
        <v>10</v>
      </c>
      <c r="J565" s="60">
        <v>14.6</v>
      </c>
      <c r="K565" s="60">
        <v>6.45</v>
      </c>
      <c r="L565" s="60">
        <v>15.9</v>
      </c>
      <c r="M565" s="60">
        <v>10</v>
      </c>
      <c r="N565" s="60">
        <v>22</v>
      </c>
      <c r="O565" s="60">
        <v>17.899999999999999</v>
      </c>
      <c r="P565" s="60">
        <v>11</v>
      </c>
      <c r="Q565" s="60">
        <v>13.5</v>
      </c>
      <c r="R565" s="60">
        <v>21.7</v>
      </c>
      <c r="S565" s="60">
        <v>9.75</v>
      </c>
      <c r="T565" s="60">
        <v>16.100000000000001</v>
      </c>
      <c r="U565" s="60">
        <v>32.200000000000003</v>
      </c>
      <c r="V565" s="60">
        <v>22.3</v>
      </c>
      <c r="W565" s="60">
        <v>14.9</v>
      </c>
      <c r="X565" s="60">
        <v>27.9</v>
      </c>
      <c r="Y565" s="60">
        <v>10.475</v>
      </c>
      <c r="Z565" s="60">
        <v>24.375</v>
      </c>
      <c r="AA565" s="60">
        <v>13.75</v>
      </c>
      <c r="AB565" s="60">
        <v>15.8</v>
      </c>
      <c r="AC565" s="60" t="s">
        <v>15446</v>
      </c>
    </row>
    <row r="566" spans="1:29" ht="151" thickBot="1">
      <c r="A566" s="63" t="s">
        <v>16472</v>
      </c>
      <c r="B566" s="60">
        <v>291.60000000000002</v>
      </c>
      <c r="C566" s="60">
        <v>101.3</v>
      </c>
      <c r="D566" s="60">
        <v>51.924999999999997</v>
      </c>
      <c r="E566" s="60">
        <v>159.1</v>
      </c>
      <c r="F566" s="60">
        <v>74.900000000000006</v>
      </c>
      <c r="G566" s="60">
        <v>75.099999999999994</v>
      </c>
      <c r="H566" s="60">
        <v>57</v>
      </c>
      <c r="I566" s="60">
        <v>45.9</v>
      </c>
      <c r="J566" s="60">
        <v>64.3</v>
      </c>
      <c r="K566" s="60">
        <v>37.1</v>
      </c>
      <c r="L566" s="60">
        <v>65.7</v>
      </c>
      <c r="M566" s="60">
        <v>458.6</v>
      </c>
      <c r="N566" s="60">
        <v>180.5</v>
      </c>
      <c r="O566" s="60">
        <v>82.4</v>
      </c>
      <c r="P566" s="60">
        <v>54.5</v>
      </c>
      <c r="Q566" s="60">
        <v>57</v>
      </c>
      <c r="R566" s="60">
        <v>53.8</v>
      </c>
      <c r="S566" s="60">
        <v>446.07499999999999</v>
      </c>
      <c r="T566" s="60">
        <v>118</v>
      </c>
      <c r="U566" s="60">
        <v>48.2</v>
      </c>
      <c r="V566" s="60">
        <v>54.8</v>
      </c>
      <c r="W566" s="60">
        <v>80.5</v>
      </c>
      <c r="X566" s="60">
        <v>61.5</v>
      </c>
      <c r="Y566" s="60">
        <v>107.52500000000001</v>
      </c>
      <c r="Z566" s="60">
        <v>99.875</v>
      </c>
      <c r="AA566" s="60">
        <v>156.4</v>
      </c>
      <c r="AB566" s="60">
        <v>131</v>
      </c>
      <c r="AC566" s="60" t="s">
        <v>15899</v>
      </c>
    </row>
    <row r="567" spans="1:29" ht="161" thickBot="1">
      <c r="A567" s="63" t="s">
        <v>16473</v>
      </c>
      <c r="B567" s="60">
        <v>334.3</v>
      </c>
      <c r="C567" s="60">
        <v>133.19999999999999</v>
      </c>
      <c r="D567" s="60">
        <v>98.625</v>
      </c>
      <c r="E567" s="60">
        <v>332.4</v>
      </c>
      <c r="F567" s="60">
        <v>11.2</v>
      </c>
      <c r="G567" s="60">
        <v>96.9</v>
      </c>
      <c r="H567" s="60">
        <v>55.2</v>
      </c>
      <c r="I567" s="60">
        <v>51.2</v>
      </c>
      <c r="J567" s="60">
        <v>67.400000000000006</v>
      </c>
      <c r="K567" s="60">
        <v>59.225000000000001</v>
      </c>
      <c r="L567" s="60">
        <v>15.8</v>
      </c>
      <c r="M567" s="60">
        <v>1.6</v>
      </c>
      <c r="N567" s="60">
        <v>27.4</v>
      </c>
      <c r="O567" s="60">
        <v>106</v>
      </c>
      <c r="P567" s="60">
        <v>20.3</v>
      </c>
      <c r="Q567" s="60">
        <v>30.8</v>
      </c>
      <c r="R567" s="60">
        <v>38.5</v>
      </c>
      <c r="S567" s="60">
        <v>437.85</v>
      </c>
      <c r="T567" s="60">
        <v>18.2</v>
      </c>
      <c r="U567" s="60">
        <v>31.5</v>
      </c>
      <c r="V567" s="60">
        <v>37.6</v>
      </c>
      <c r="W567" s="60">
        <v>240.4</v>
      </c>
      <c r="X567" s="60">
        <v>62.8</v>
      </c>
      <c r="Y567" s="60">
        <v>598.70000000000005</v>
      </c>
      <c r="Z567" s="60">
        <v>161.30000000000001</v>
      </c>
      <c r="AA567" s="60">
        <v>1151.6500000000001</v>
      </c>
      <c r="AB567" s="60">
        <v>27.1</v>
      </c>
      <c r="AC567" s="60" t="s">
        <v>15900</v>
      </c>
    </row>
    <row r="568" spans="1:29" ht="51" thickBot="1">
      <c r="A568" s="63" t="s">
        <v>14953</v>
      </c>
      <c r="B568" s="60">
        <v>8.5</v>
      </c>
      <c r="C568" s="60">
        <v>25.8</v>
      </c>
      <c r="D568" s="60">
        <v>12.675000000000001</v>
      </c>
      <c r="E568" s="60">
        <v>8.1</v>
      </c>
      <c r="F568" s="60">
        <v>35.4</v>
      </c>
      <c r="G568" s="60">
        <v>27.4</v>
      </c>
      <c r="H568" s="60">
        <v>17.5</v>
      </c>
      <c r="I568" s="60">
        <v>8.3000000000000007</v>
      </c>
      <c r="J568" s="60">
        <v>37.299999999999997</v>
      </c>
      <c r="K568" s="60">
        <v>20.5</v>
      </c>
      <c r="L568" s="60">
        <v>20.6</v>
      </c>
      <c r="M568" s="60">
        <v>9.9</v>
      </c>
      <c r="N568" s="60">
        <v>4.5999999999999996</v>
      </c>
      <c r="O568" s="60">
        <v>17.899999999999999</v>
      </c>
      <c r="P568" s="60">
        <v>16.8</v>
      </c>
      <c r="Q568" s="60">
        <v>23.5</v>
      </c>
      <c r="R568" s="60">
        <v>45.5</v>
      </c>
      <c r="S568" s="60">
        <v>8.4</v>
      </c>
      <c r="T568" s="60">
        <v>9.5</v>
      </c>
      <c r="U568" s="60">
        <v>14.4</v>
      </c>
      <c r="V568" s="60">
        <v>9</v>
      </c>
      <c r="W568" s="60">
        <v>58.7</v>
      </c>
      <c r="X568" s="60">
        <v>77.099999999999994</v>
      </c>
      <c r="Y568" s="60">
        <v>20.824999999999999</v>
      </c>
      <c r="Z568" s="60">
        <v>29.4</v>
      </c>
      <c r="AA568" s="60">
        <v>9.8249999999999993</v>
      </c>
      <c r="AB568" s="60">
        <v>11.5</v>
      </c>
      <c r="AC568" s="60" t="s">
        <v>15901</v>
      </c>
    </row>
    <row r="569" spans="1:29" ht="131" thickBot="1">
      <c r="A569" s="63" t="s">
        <v>16378</v>
      </c>
      <c r="B569" s="60">
        <v>1.8</v>
      </c>
      <c r="C569" s="60">
        <v>11.6</v>
      </c>
      <c r="D569" s="60">
        <v>9.5749999999999993</v>
      </c>
      <c r="E569" s="60">
        <v>4.8</v>
      </c>
      <c r="F569" s="60">
        <v>38.200000000000003</v>
      </c>
      <c r="G569" s="60">
        <v>8.1999999999999993</v>
      </c>
      <c r="H569" s="60">
        <v>13.1</v>
      </c>
      <c r="I569" s="60">
        <v>4.2</v>
      </c>
      <c r="J569" s="60">
        <v>18.600000000000001</v>
      </c>
      <c r="K569" s="60">
        <v>2.6</v>
      </c>
      <c r="L569" s="60">
        <v>1.5</v>
      </c>
      <c r="M569" s="60">
        <v>3.7</v>
      </c>
      <c r="N569" s="60">
        <v>2.7</v>
      </c>
      <c r="O569" s="60">
        <v>4.5999999999999996</v>
      </c>
      <c r="P569" s="60">
        <v>3.9</v>
      </c>
      <c r="Q569" s="60">
        <v>4.5999999999999996</v>
      </c>
      <c r="R569" s="60">
        <v>16.2</v>
      </c>
      <c r="S569" s="60">
        <v>5.2</v>
      </c>
      <c r="T569" s="60">
        <v>13.2</v>
      </c>
      <c r="U569" s="60">
        <v>3.3</v>
      </c>
      <c r="V569" s="60">
        <v>42.5</v>
      </c>
      <c r="W569" s="60">
        <v>30</v>
      </c>
      <c r="X569" s="60">
        <v>3</v>
      </c>
      <c r="Y569" s="60">
        <v>5.0999999999999996</v>
      </c>
      <c r="Z569" s="60">
        <v>8.0749999999999993</v>
      </c>
      <c r="AA569" s="60">
        <v>1.7</v>
      </c>
      <c r="AB569" s="60">
        <v>8.3000000000000007</v>
      </c>
      <c r="AC569" s="60" t="s">
        <v>15602</v>
      </c>
    </row>
    <row r="570" spans="1:29" ht="111" thickBot="1">
      <c r="A570" s="63" t="s">
        <v>15288</v>
      </c>
      <c r="B570" s="60">
        <v>0.6</v>
      </c>
      <c r="C570" s="60">
        <v>0.7</v>
      </c>
      <c r="D570" s="60">
        <v>2.1</v>
      </c>
      <c r="E570" s="60">
        <v>0.7</v>
      </c>
      <c r="F570" s="60">
        <v>2.5</v>
      </c>
      <c r="G570" s="60">
        <v>1.9</v>
      </c>
      <c r="H570" s="60">
        <v>588.29999999999995</v>
      </c>
      <c r="I570" s="60">
        <v>2</v>
      </c>
      <c r="J570" s="60">
        <v>0.7</v>
      </c>
      <c r="K570" s="60">
        <v>2.7</v>
      </c>
      <c r="L570" s="60">
        <v>1.6</v>
      </c>
      <c r="M570" s="60">
        <v>0.5</v>
      </c>
      <c r="N570" s="60">
        <v>0.6</v>
      </c>
      <c r="O570" s="60">
        <v>1.1000000000000001</v>
      </c>
      <c r="P570" s="60">
        <v>1.9</v>
      </c>
      <c r="Q570" s="60">
        <v>1.3</v>
      </c>
      <c r="R570" s="60">
        <v>2.2000000000000002</v>
      </c>
      <c r="S570" s="60">
        <v>0.55000000000000004</v>
      </c>
      <c r="T570" s="60">
        <v>0.9</v>
      </c>
      <c r="U570" s="60">
        <v>1520.5</v>
      </c>
      <c r="V570" s="60">
        <v>2.2000000000000002</v>
      </c>
      <c r="W570" s="60">
        <v>0.8</v>
      </c>
      <c r="X570" s="60">
        <v>3.5</v>
      </c>
      <c r="Y570" s="60">
        <v>0.6</v>
      </c>
      <c r="Z570" s="60">
        <v>0.67500000000000004</v>
      </c>
      <c r="AA570" s="60">
        <v>1.7</v>
      </c>
      <c r="AB570" s="60">
        <v>59.2</v>
      </c>
      <c r="AC570" s="60" t="s">
        <v>15902</v>
      </c>
    </row>
    <row r="571" spans="1:29" ht="51" thickBot="1">
      <c r="A571" s="63" t="s">
        <v>15108</v>
      </c>
      <c r="B571" s="60">
        <v>40.200000000000003</v>
      </c>
      <c r="C571" s="60">
        <v>34.700000000000003</v>
      </c>
      <c r="D571" s="60">
        <v>31.05</v>
      </c>
      <c r="E571" s="60">
        <v>45.6</v>
      </c>
      <c r="F571" s="60">
        <v>43.3</v>
      </c>
      <c r="G571" s="60">
        <v>30.5</v>
      </c>
      <c r="H571" s="60">
        <v>45.7</v>
      </c>
      <c r="I571" s="60">
        <v>41.5</v>
      </c>
      <c r="J571" s="60">
        <v>39.6</v>
      </c>
      <c r="K571" s="60">
        <v>25.824999999999999</v>
      </c>
      <c r="L571" s="60">
        <v>40.799999999999997</v>
      </c>
      <c r="M571" s="60">
        <v>83.5</v>
      </c>
      <c r="N571" s="60">
        <v>16.8</v>
      </c>
      <c r="O571" s="60">
        <v>33.5</v>
      </c>
      <c r="P571" s="60">
        <v>31.4</v>
      </c>
      <c r="Q571" s="60">
        <v>31.7</v>
      </c>
      <c r="R571" s="60">
        <v>30.7</v>
      </c>
      <c r="S571" s="60">
        <v>53.924999999999997</v>
      </c>
      <c r="T571" s="60">
        <v>38.799999999999997</v>
      </c>
      <c r="U571" s="60">
        <v>48.6</v>
      </c>
      <c r="V571" s="60">
        <v>23.9</v>
      </c>
      <c r="W571" s="60">
        <v>54</v>
      </c>
      <c r="X571" s="60">
        <v>35.299999999999997</v>
      </c>
      <c r="Y571" s="60">
        <v>63.475000000000001</v>
      </c>
      <c r="Z571" s="60">
        <v>47.3</v>
      </c>
      <c r="AA571" s="60">
        <v>67.825000000000003</v>
      </c>
      <c r="AB571" s="60">
        <v>50.8</v>
      </c>
      <c r="AC571" s="60" t="s">
        <v>15903</v>
      </c>
    </row>
    <row r="572" spans="1:29" ht="57" thickBot="1">
      <c r="A572" s="63" t="s">
        <v>16474</v>
      </c>
      <c r="B572" s="60">
        <v>252.5</v>
      </c>
      <c r="C572" s="60">
        <v>101.9</v>
      </c>
      <c r="D572" s="60">
        <v>12.975</v>
      </c>
      <c r="E572" s="60">
        <v>253.3</v>
      </c>
      <c r="F572" s="60">
        <v>16.899999999999999</v>
      </c>
      <c r="G572" s="60">
        <v>7.7</v>
      </c>
      <c r="H572" s="60">
        <v>10.199999999999999</v>
      </c>
      <c r="I572" s="60">
        <v>3.6</v>
      </c>
      <c r="J572" s="60">
        <v>11.9</v>
      </c>
      <c r="K572" s="60">
        <v>8</v>
      </c>
      <c r="L572" s="60">
        <v>20.9</v>
      </c>
      <c r="M572" s="60">
        <v>6.9</v>
      </c>
      <c r="N572" s="60">
        <v>31.4</v>
      </c>
      <c r="O572" s="60">
        <v>9</v>
      </c>
      <c r="P572" s="60">
        <v>15.2</v>
      </c>
      <c r="Q572" s="60">
        <v>12.7</v>
      </c>
      <c r="R572" s="60">
        <v>20.2</v>
      </c>
      <c r="S572" s="60">
        <v>308.2</v>
      </c>
      <c r="T572" s="60">
        <v>1.4</v>
      </c>
      <c r="U572" s="60">
        <v>6</v>
      </c>
      <c r="V572" s="60">
        <v>1.1000000000000001</v>
      </c>
      <c r="W572" s="60">
        <v>10.6</v>
      </c>
      <c r="X572" s="60">
        <v>12.7</v>
      </c>
      <c r="Y572" s="60">
        <v>237.75</v>
      </c>
      <c r="Z572" s="60">
        <v>17.95</v>
      </c>
      <c r="AA572" s="60">
        <v>5.5</v>
      </c>
      <c r="AB572" s="60">
        <v>53.2</v>
      </c>
      <c r="AC572" s="61" t="s">
        <v>15904</v>
      </c>
    </row>
    <row r="573" spans="1:29" ht="171" thickBot="1">
      <c r="A573" s="63" t="s">
        <v>14602</v>
      </c>
      <c r="B573" s="60">
        <v>11.8</v>
      </c>
      <c r="C573" s="60">
        <v>988.3</v>
      </c>
      <c r="D573" s="60">
        <v>622.82500000000005</v>
      </c>
      <c r="E573" s="60">
        <v>17.7</v>
      </c>
      <c r="F573" s="60">
        <v>9.8000000000000007</v>
      </c>
      <c r="G573" s="60">
        <v>274.39999999999998</v>
      </c>
      <c r="H573" s="60">
        <v>2.1</v>
      </c>
      <c r="I573" s="60">
        <v>8.3000000000000007</v>
      </c>
      <c r="J573" s="60">
        <v>165.4</v>
      </c>
      <c r="K573" s="60">
        <v>188.6</v>
      </c>
      <c r="L573" s="60">
        <v>372.1</v>
      </c>
      <c r="M573" s="60">
        <v>0.7</v>
      </c>
      <c r="N573" s="60">
        <v>21.7</v>
      </c>
      <c r="O573" s="60">
        <v>0.6</v>
      </c>
      <c r="P573" s="60">
        <v>361.5</v>
      </c>
      <c r="Q573" s="60">
        <v>203.8</v>
      </c>
      <c r="R573" s="60">
        <v>983</v>
      </c>
      <c r="S573" s="60">
        <v>0.42499999999999999</v>
      </c>
      <c r="T573" s="60">
        <v>4.8</v>
      </c>
      <c r="U573" s="60">
        <v>0.6</v>
      </c>
      <c r="V573" s="60">
        <v>2.2000000000000002</v>
      </c>
      <c r="W573" s="60">
        <v>10.3</v>
      </c>
      <c r="X573" s="60">
        <v>180</v>
      </c>
      <c r="Y573" s="60">
        <v>98.25</v>
      </c>
      <c r="Z573" s="60">
        <v>20.6</v>
      </c>
      <c r="AA573" s="60">
        <v>0.375</v>
      </c>
      <c r="AB573" s="60">
        <v>126.5</v>
      </c>
      <c r="AC573" s="60" t="s">
        <v>15905</v>
      </c>
    </row>
    <row r="574" spans="1:29" ht="141" thickBot="1">
      <c r="A574" s="63" t="s">
        <v>14555</v>
      </c>
      <c r="B574" s="60">
        <v>39.1</v>
      </c>
      <c r="C574" s="60">
        <v>524.6</v>
      </c>
      <c r="D574" s="60">
        <v>292.47500000000002</v>
      </c>
      <c r="E574" s="60">
        <v>62.4</v>
      </c>
      <c r="F574" s="60">
        <v>42.1</v>
      </c>
      <c r="G574" s="60">
        <v>494.1</v>
      </c>
      <c r="H574" s="60">
        <v>43.1</v>
      </c>
      <c r="I574" s="60">
        <v>22.2</v>
      </c>
      <c r="J574" s="60">
        <v>147.6</v>
      </c>
      <c r="K574" s="60">
        <v>558.22500000000002</v>
      </c>
      <c r="L574" s="60">
        <v>911.9</v>
      </c>
      <c r="M574" s="60">
        <v>20.8</v>
      </c>
      <c r="N574" s="60">
        <v>38</v>
      </c>
      <c r="O574" s="60">
        <v>23.4</v>
      </c>
      <c r="P574" s="60">
        <v>694.4</v>
      </c>
      <c r="Q574" s="60">
        <v>670.7</v>
      </c>
      <c r="R574" s="60">
        <v>510.8</v>
      </c>
      <c r="S574" s="60">
        <v>57.225000000000001</v>
      </c>
      <c r="T574" s="60">
        <v>75.5</v>
      </c>
      <c r="U574" s="60">
        <v>32.700000000000003</v>
      </c>
      <c r="V574" s="60">
        <v>28.5</v>
      </c>
      <c r="W574" s="60">
        <v>103.4</v>
      </c>
      <c r="X574" s="60">
        <v>1215.0999999999999</v>
      </c>
      <c r="Y574" s="60">
        <v>234.82499999999999</v>
      </c>
      <c r="Z574" s="60">
        <v>128.35</v>
      </c>
      <c r="AA574" s="60">
        <v>329.875</v>
      </c>
      <c r="AB574" s="60">
        <v>106.3</v>
      </c>
      <c r="AC574" s="60" t="s">
        <v>15906</v>
      </c>
    </row>
    <row r="575" spans="1:29" ht="51" thickBot="1">
      <c r="A575" s="63" t="s">
        <v>14972</v>
      </c>
      <c r="B575" s="60">
        <v>5.6</v>
      </c>
      <c r="C575" s="60">
        <v>78.8</v>
      </c>
      <c r="D575" s="60">
        <v>43.8</v>
      </c>
      <c r="E575" s="60">
        <v>7</v>
      </c>
      <c r="F575" s="60">
        <v>141.19999999999999</v>
      </c>
      <c r="G575" s="60">
        <v>118.7</v>
      </c>
      <c r="H575" s="60">
        <v>2.4</v>
      </c>
      <c r="I575" s="60">
        <v>6</v>
      </c>
      <c r="J575" s="60">
        <v>25.3</v>
      </c>
      <c r="K575" s="60">
        <v>41.924999999999997</v>
      </c>
      <c r="L575" s="60">
        <v>64.400000000000006</v>
      </c>
      <c r="M575" s="60">
        <v>3</v>
      </c>
      <c r="N575" s="60">
        <v>7.9</v>
      </c>
      <c r="O575" s="60">
        <v>3</v>
      </c>
      <c r="P575" s="60">
        <v>63.2</v>
      </c>
      <c r="Q575" s="60">
        <v>46.1</v>
      </c>
      <c r="R575" s="60">
        <v>88</v>
      </c>
      <c r="S575" s="60">
        <v>5.0250000000000004</v>
      </c>
      <c r="T575" s="60">
        <v>4.5</v>
      </c>
      <c r="U575" s="60">
        <v>4.4000000000000004</v>
      </c>
      <c r="V575" s="60">
        <v>6.5</v>
      </c>
      <c r="W575" s="60">
        <v>41.2</v>
      </c>
      <c r="X575" s="60">
        <v>20.6</v>
      </c>
      <c r="Y575" s="60">
        <v>43.15</v>
      </c>
      <c r="Z575" s="60">
        <v>117.925</v>
      </c>
      <c r="AA575" s="60">
        <v>45.8</v>
      </c>
      <c r="AB575" s="60">
        <v>15.5</v>
      </c>
      <c r="AC575" s="60" t="s">
        <v>15907</v>
      </c>
    </row>
    <row r="576" spans="1:29" ht="43" thickBot="1">
      <c r="A576" s="63" t="s">
        <v>16475</v>
      </c>
      <c r="B576" s="60">
        <v>4</v>
      </c>
      <c r="C576" s="60">
        <v>5.5</v>
      </c>
      <c r="D576" s="60">
        <v>3.4</v>
      </c>
      <c r="E576" s="60">
        <v>3.2</v>
      </c>
      <c r="F576" s="60">
        <v>14.9</v>
      </c>
      <c r="G576" s="60">
        <v>12.8</v>
      </c>
      <c r="H576" s="60">
        <v>3.3</v>
      </c>
      <c r="I576" s="60">
        <v>5.6</v>
      </c>
      <c r="J576" s="60">
        <v>6.7</v>
      </c>
      <c r="K576" s="60">
        <v>3.3250000000000002</v>
      </c>
      <c r="L576" s="60">
        <v>7</v>
      </c>
      <c r="M576" s="60">
        <v>2.9</v>
      </c>
      <c r="N576" s="60">
        <v>2.2999999999999998</v>
      </c>
      <c r="O576" s="60">
        <v>12.1</v>
      </c>
      <c r="P576" s="60">
        <v>4.8</v>
      </c>
      <c r="Q576" s="60">
        <v>7</v>
      </c>
      <c r="R576" s="60">
        <v>8.6</v>
      </c>
      <c r="S576" s="60">
        <v>5.5250000000000004</v>
      </c>
      <c r="T576" s="60">
        <v>3.6</v>
      </c>
      <c r="U576" s="60">
        <v>2.8</v>
      </c>
      <c r="V576" s="60">
        <v>4.0999999999999996</v>
      </c>
      <c r="W576" s="60">
        <v>4.0999999999999996</v>
      </c>
      <c r="X576" s="60">
        <v>9.6</v>
      </c>
      <c r="Y576" s="60">
        <v>4.8250000000000002</v>
      </c>
      <c r="Z576" s="60">
        <v>3.375</v>
      </c>
      <c r="AA576" s="60">
        <v>0.9</v>
      </c>
      <c r="AB576" s="60">
        <v>2.2999999999999998</v>
      </c>
      <c r="AC576" s="61" t="s">
        <v>15908</v>
      </c>
    </row>
    <row r="577" spans="1:29" ht="51" thickBot="1">
      <c r="A577" s="63" t="s">
        <v>16476</v>
      </c>
      <c r="B577" s="60">
        <v>100.5</v>
      </c>
      <c r="C577" s="60">
        <v>104.3</v>
      </c>
      <c r="D577" s="60">
        <v>187.125</v>
      </c>
      <c r="E577" s="60">
        <v>138.69999999999999</v>
      </c>
      <c r="F577" s="60">
        <v>167.9</v>
      </c>
      <c r="G577" s="60">
        <v>161.69999999999999</v>
      </c>
      <c r="H577" s="60">
        <v>72.599999999999994</v>
      </c>
      <c r="I577" s="60">
        <v>288</v>
      </c>
      <c r="J577" s="60">
        <v>105.4</v>
      </c>
      <c r="K577" s="60">
        <v>52.7</v>
      </c>
      <c r="L577" s="60">
        <v>29.2</v>
      </c>
      <c r="M577" s="60">
        <v>183.8</v>
      </c>
      <c r="N577" s="60">
        <v>83.2</v>
      </c>
      <c r="O577" s="60">
        <v>49.7</v>
      </c>
      <c r="P577" s="60">
        <v>70.400000000000006</v>
      </c>
      <c r="Q577" s="60">
        <v>94.8</v>
      </c>
      <c r="R577" s="60">
        <v>80.2</v>
      </c>
      <c r="S577" s="60">
        <v>43.8</v>
      </c>
      <c r="T577" s="60">
        <v>103.8</v>
      </c>
      <c r="U577" s="60">
        <v>89.2</v>
      </c>
      <c r="V577" s="60">
        <v>246.7</v>
      </c>
      <c r="W577" s="60">
        <v>92.6</v>
      </c>
      <c r="X577" s="60">
        <v>60</v>
      </c>
      <c r="Y577" s="60">
        <v>1212.825</v>
      </c>
      <c r="Z577" s="60">
        <v>354.92500000000001</v>
      </c>
      <c r="AA577" s="60">
        <v>103.7</v>
      </c>
      <c r="AB577" s="60">
        <v>108.6</v>
      </c>
      <c r="AC577" s="60" t="s">
        <v>15909</v>
      </c>
    </row>
    <row r="578" spans="1:29" ht="101" thickBot="1">
      <c r="A578" s="63" t="s">
        <v>14575</v>
      </c>
      <c r="B578" s="60">
        <v>6.2</v>
      </c>
      <c r="C578" s="60">
        <v>10.1</v>
      </c>
      <c r="D578" s="60">
        <v>6.7249999999999996</v>
      </c>
      <c r="E578" s="60">
        <v>6.9</v>
      </c>
      <c r="F578" s="60">
        <v>27.4</v>
      </c>
      <c r="G578" s="60">
        <v>11.6</v>
      </c>
      <c r="H578" s="60">
        <v>5774.5</v>
      </c>
      <c r="I578" s="60">
        <v>7.4</v>
      </c>
      <c r="J578" s="60">
        <v>10.3</v>
      </c>
      <c r="K578" s="60">
        <v>6.5750000000000002</v>
      </c>
      <c r="L578" s="60">
        <v>12.6</v>
      </c>
      <c r="M578" s="60">
        <v>3.3</v>
      </c>
      <c r="N578" s="60">
        <v>5.5</v>
      </c>
      <c r="O578" s="60">
        <v>12.6</v>
      </c>
      <c r="P578" s="60">
        <v>13.1</v>
      </c>
      <c r="Q578" s="60">
        <v>15</v>
      </c>
      <c r="R578" s="60">
        <v>12.3</v>
      </c>
      <c r="S578" s="60">
        <v>10.875</v>
      </c>
      <c r="T578" s="60">
        <v>10.5</v>
      </c>
      <c r="U578" s="60">
        <v>5901.7</v>
      </c>
      <c r="V578" s="60">
        <v>5.0999999999999996</v>
      </c>
      <c r="W578" s="60">
        <v>16.600000000000001</v>
      </c>
      <c r="X578" s="60">
        <v>8.8000000000000007</v>
      </c>
      <c r="Y578" s="60">
        <v>7.45</v>
      </c>
      <c r="Z578" s="60">
        <v>12.225</v>
      </c>
      <c r="AA578" s="60">
        <v>5.7</v>
      </c>
      <c r="AB578" s="60">
        <v>1270.8</v>
      </c>
      <c r="AC578" s="60" t="s">
        <v>15910</v>
      </c>
    </row>
    <row r="579" spans="1:29" ht="51" thickBot="1">
      <c r="A579" s="63" t="s">
        <v>14971</v>
      </c>
      <c r="B579" s="60">
        <v>4.3</v>
      </c>
      <c r="C579" s="60">
        <v>255.2</v>
      </c>
      <c r="D579" s="60">
        <v>165.57499999999999</v>
      </c>
      <c r="E579" s="60">
        <v>3.4</v>
      </c>
      <c r="F579" s="60">
        <v>9.1</v>
      </c>
      <c r="G579" s="60">
        <v>5</v>
      </c>
      <c r="H579" s="60">
        <v>13.9</v>
      </c>
      <c r="I579" s="60">
        <v>3.9</v>
      </c>
      <c r="J579" s="60">
        <v>5</v>
      </c>
      <c r="K579" s="60">
        <v>225.125</v>
      </c>
      <c r="L579" s="60">
        <v>237.5</v>
      </c>
      <c r="M579" s="60">
        <v>0.8</v>
      </c>
      <c r="N579" s="60">
        <v>3.9</v>
      </c>
      <c r="O579" s="60">
        <v>1.4</v>
      </c>
      <c r="P579" s="60">
        <v>257.8</v>
      </c>
      <c r="Q579" s="60">
        <v>136.6</v>
      </c>
      <c r="R579" s="60">
        <v>74.900000000000006</v>
      </c>
      <c r="S579" s="60">
        <v>1.575</v>
      </c>
      <c r="T579" s="60">
        <v>2</v>
      </c>
      <c r="U579" s="60">
        <v>6.3</v>
      </c>
      <c r="V579" s="60">
        <v>6.8</v>
      </c>
      <c r="W579" s="60">
        <v>3.1</v>
      </c>
      <c r="X579" s="60">
        <v>754.3</v>
      </c>
      <c r="Y579" s="60">
        <v>4.3499999999999996</v>
      </c>
      <c r="Z579" s="60">
        <v>3.25</v>
      </c>
      <c r="AA579" s="60">
        <v>0.55000000000000004</v>
      </c>
      <c r="AB579" s="60">
        <v>20.3</v>
      </c>
      <c r="AC579" s="60" t="s">
        <v>15911</v>
      </c>
    </row>
    <row r="580" spans="1:29" ht="141" thickBot="1">
      <c r="A580" s="63" t="s">
        <v>14805</v>
      </c>
      <c r="B580" s="60">
        <v>0.9</v>
      </c>
      <c r="C580" s="60">
        <v>2.1</v>
      </c>
      <c r="D580" s="60">
        <v>1.35</v>
      </c>
      <c r="E580" s="60">
        <v>2.4</v>
      </c>
      <c r="F580" s="60">
        <v>4.5</v>
      </c>
      <c r="G580" s="60">
        <v>2</v>
      </c>
      <c r="H580" s="60">
        <v>1947.2</v>
      </c>
      <c r="I580" s="60">
        <v>6.7</v>
      </c>
      <c r="J580" s="60">
        <v>36.6</v>
      </c>
      <c r="K580" s="60">
        <v>1.35</v>
      </c>
      <c r="L580" s="60">
        <v>1.3</v>
      </c>
      <c r="M580" s="60">
        <v>0.6</v>
      </c>
      <c r="N580" s="60">
        <v>0.5</v>
      </c>
      <c r="O580" s="60">
        <v>0.9</v>
      </c>
      <c r="P580" s="60">
        <v>1.7</v>
      </c>
      <c r="Q580" s="60">
        <v>1.9</v>
      </c>
      <c r="R580" s="60">
        <v>4.4000000000000004</v>
      </c>
      <c r="S580" s="60">
        <v>0.77500000000000002</v>
      </c>
      <c r="T580" s="60">
        <v>1.1000000000000001</v>
      </c>
      <c r="U580" s="60">
        <v>582.6</v>
      </c>
      <c r="V580" s="60">
        <v>0.9</v>
      </c>
      <c r="W580" s="60">
        <v>7</v>
      </c>
      <c r="X580" s="60">
        <v>4.8</v>
      </c>
      <c r="Y580" s="60">
        <v>0.72499999999999998</v>
      </c>
      <c r="Z580" s="60">
        <v>3.45</v>
      </c>
      <c r="AA580" s="60">
        <v>0.625</v>
      </c>
      <c r="AB580" s="60">
        <v>117.5</v>
      </c>
      <c r="AC580" s="60" t="s">
        <v>15912</v>
      </c>
    </row>
    <row r="581" spans="1:29" ht="101" thickBot="1">
      <c r="A581" s="63" t="s">
        <v>14560</v>
      </c>
      <c r="B581" s="60">
        <v>4.0999999999999996</v>
      </c>
      <c r="C581" s="60">
        <v>5.8</v>
      </c>
      <c r="D581" s="60">
        <v>1.1499999999999999</v>
      </c>
      <c r="E581" s="60">
        <v>1.3</v>
      </c>
      <c r="F581" s="60">
        <v>11.5</v>
      </c>
      <c r="G581" s="60">
        <v>6.9</v>
      </c>
      <c r="H581" s="60">
        <v>38.200000000000003</v>
      </c>
      <c r="I581" s="60">
        <v>13.4</v>
      </c>
      <c r="J581" s="60">
        <v>140</v>
      </c>
      <c r="K581" s="60">
        <v>0.65</v>
      </c>
      <c r="L581" s="60">
        <v>6.2</v>
      </c>
      <c r="M581" s="60">
        <v>3.6</v>
      </c>
      <c r="N581" s="60">
        <v>3.6</v>
      </c>
      <c r="O581" s="60">
        <v>10.6</v>
      </c>
      <c r="P581" s="60">
        <v>6.9</v>
      </c>
      <c r="Q581" s="60">
        <v>8.5</v>
      </c>
      <c r="R581" s="60">
        <v>4.5999999999999996</v>
      </c>
      <c r="S581" s="60">
        <v>4.2</v>
      </c>
      <c r="T581" s="60">
        <v>2.9</v>
      </c>
      <c r="U581" s="60">
        <v>59.2</v>
      </c>
      <c r="V581" s="60">
        <v>7.6</v>
      </c>
      <c r="W581" s="60">
        <v>27.2</v>
      </c>
      <c r="X581" s="60">
        <v>33.6</v>
      </c>
      <c r="Y581" s="60">
        <v>2.375</v>
      </c>
      <c r="Z581" s="60">
        <v>6.3250000000000002</v>
      </c>
      <c r="AA581" s="60">
        <v>6.1749999999999998</v>
      </c>
      <c r="AB581" s="60">
        <v>7.9</v>
      </c>
      <c r="AC581" s="60" t="s">
        <v>15913</v>
      </c>
    </row>
    <row r="582" spans="1:29" ht="51" thickBot="1">
      <c r="A582" s="63" t="s">
        <v>15107</v>
      </c>
      <c r="B582" s="60">
        <v>2</v>
      </c>
      <c r="C582" s="60">
        <v>1</v>
      </c>
      <c r="D582" s="60">
        <v>2.9750000000000001</v>
      </c>
      <c r="E582" s="60">
        <v>2.8</v>
      </c>
      <c r="F582" s="60">
        <v>17.5</v>
      </c>
      <c r="G582" s="60">
        <v>1.9</v>
      </c>
      <c r="H582" s="60">
        <v>1.2</v>
      </c>
      <c r="I582" s="60">
        <v>3.4</v>
      </c>
      <c r="J582" s="60">
        <v>3.1</v>
      </c>
      <c r="K582" s="60">
        <v>1.05</v>
      </c>
      <c r="L582" s="60">
        <v>2.8</v>
      </c>
      <c r="M582" s="60">
        <v>1.5</v>
      </c>
      <c r="N582" s="60">
        <v>2.8</v>
      </c>
      <c r="O582" s="60">
        <v>2.9</v>
      </c>
      <c r="P582" s="60">
        <v>2.9</v>
      </c>
      <c r="Q582" s="60">
        <v>2.2000000000000002</v>
      </c>
      <c r="R582" s="60">
        <v>4.7</v>
      </c>
      <c r="S582" s="60">
        <v>1.325</v>
      </c>
      <c r="T582" s="60">
        <v>1.4</v>
      </c>
      <c r="U582" s="60">
        <v>4</v>
      </c>
      <c r="V582" s="60">
        <v>4.5</v>
      </c>
      <c r="W582" s="60">
        <v>3.4</v>
      </c>
      <c r="X582" s="60">
        <v>2.1</v>
      </c>
      <c r="Y582" s="60">
        <v>1.7749999999999999</v>
      </c>
      <c r="Z582" s="60">
        <v>6.05</v>
      </c>
      <c r="AA582" s="60">
        <v>3.8</v>
      </c>
      <c r="AB582" s="60">
        <v>0.9</v>
      </c>
      <c r="AC582" s="60" t="s">
        <v>15914</v>
      </c>
    </row>
    <row r="583" spans="1:29" ht="131" thickBot="1">
      <c r="A583" s="63" t="s">
        <v>16306</v>
      </c>
      <c r="B583" s="60">
        <v>2.9</v>
      </c>
      <c r="C583" s="60">
        <v>4.3</v>
      </c>
      <c r="D583" s="60">
        <v>2.0750000000000002</v>
      </c>
      <c r="E583" s="60">
        <v>1.4</v>
      </c>
      <c r="F583" s="60">
        <v>8.9</v>
      </c>
      <c r="G583" s="60">
        <v>0.8</v>
      </c>
      <c r="H583" s="60">
        <v>8.4</v>
      </c>
      <c r="I583" s="60">
        <v>3.6</v>
      </c>
      <c r="J583" s="60">
        <v>3.9</v>
      </c>
      <c r="K583" s="60">
        <v>1</v>
      </c>
      <c r="L583" s="60">
        <v>3</v>
      </c>
      <c r="M583" s="60">
        <v>0.7</v>
      </c>
      <c r="N583" s="60">
        <v>3.1</v>
      </c>
      <c r="O583" s="60">
        <v>1.7</v>
      </c>
      <c r="P583" s="60">
        <v>3.1</v>
      </c>
      <c r="Q583" s="60">
        <v>2</v>
      </c>
      <c r="R583" s="60">
        <v>2.7</v>
      </c>
      <c r="S583" s="60">
        <v>1.8</v>
      </c>
      <c r="T583" s="60">
        <v>1.3</v>
      </c>
      <c r="U583" s="60">
        <v>2.7</v>
      </c>
      <c r="V583" s="60">
        <v>3.3</v>
      </c>
      <c r="W583" s="60">
        <v>1.7</v>
      </c>
      <c r="X583" s="60">
        <v>4.4000000000000004</v>
      </c>
      <c r="Y583" s="60">
        <v>2.2999999999999998</v>
      </c>
      <c r="Z583" s="60">
        <v>2.5249999999999999</v>
      </c>
      <c r="AA583" s="60">
        <v>1.7250000000000001</v>
      </c>
      <c r="AB583" s="60">
        <v>1.3</v>
      </c>
      <c r="AC583" s="60" t="s">
        <v>15398</v>
      </c>
    </row>
    <row r="584" spans="1:29" ht="41" thickBot="1">
      <c r="A584" s="63" t="s">
        <v>15241</v>
      </c>
      <c r="B584" s="60">
        <v>387.1</v>
      </c>
      <c r="C584" s="60">
        <v>94.9</v>
      </c>
      <c r="D584" s="60">
        <v>39.024999999999999</v>
      </c>
      <c r="E584" s="60">
        <v>437.5</v>
      </c>
      <c r="F584" s="60">
        <v>250.4</v>
      </c>
      <c r="G584" s="60">
        <v>162.69999999999999</v>
      </c>
      <c r="H584" s="60">
        <v>63.1</v>
      </c>
      <c r="I584" s="60">
        <v>80.099999999999994</v>
      </c>
      <c r="J584" s="60">
        <v>141</v>
      </c>
      <c r="K584" s="60">
        <v>35.450000000000003</v>
      </c>
      <c r="L584" s="60">
        <v>11.2</v>
      </c>
      <c r="M584" s="60">
        <v>3.7</v>
      </c>
      <c r="N584" s="60">
        <v>5.9</v>
      </c>
      <c r="O584" s="60">
        <v>30</v>
      </c>
      <c r="P584" s="60">
        <v>10</v>
      </c>
      <c r="Q584" s="60">
        <v>13.2</v>
      </c>
      <c r="R584" s="60">
        <v>21.8</v>
      </c>
      <c r="S584" s="60">
        <v>189.52500000000001</v>
      </c>
      <c r="T584" s="60">
        <v>7.5</v>
      </c>
      <c r="U584" s="60">
        <v>61</v>
      </c>
      <c r="V584" s="60">
        <v>469.2</v>
      </c>
      <c r="W584" s="60">
        <v>117.2</v>
      </c>
      <c r="X584" s="60">
        <v>3.8</v>
      </c>
      <c r="Y584" s="60">
        <v>6.15</v>
      </c>
      <c r="Z584" s="60">
        <v>65.724999999999994</v>
      </c>
      <c r="AA584" s="60">
        <v>3.4750000000000001</v>
      </c>
      <c r="AB584" s="60">
        <v>24</v>
      </c>
      <c r="AC584" s="60" t="s">
        <v>15915</v>
      </c>
    </row>
    <row r="585" spans="1:29" ht="43" thickBot="1">
      <c r="A585" s="63" t="s">
        <v>16477</v>
      </c>
      <c r="B585" s="60">
        <v>196.2</v>
      </c>
      <c r="C585" s="60">
        <v>31.2</v>
      </c>
      <c r="D585" s="60">
        <v>5.4</v>
      </c>
      <c r="E585" s="60">
        <v>215.2</v>
      </c>
      <c r="F585" s="60">
        <v>7.4</v>
      </c>
      <c r="G585" s="60">
        <v>4.4000000000000004</v>
      </c>
      <c r="H585" s="60">
        <v>1.3</v>
      </c>
      <c r="I585" s="60">
        <v>1.9</v>
      </c>
      <c r="J585" s="60">
        <v>3.3</v>
      </c>
      <c r="K585" s="60">
        <v>1.4</v>
      </c>
      <c r="L585" s="60">
        <v>6.2</v>
      </c>
      <c r="M585" s="60">
        <v>1.6</v>
      </c>
      <c r="N585" s="60">
        <v>4</v>
      </c>
      <c r="O585" s="60">
        <v>5.9</v>
      </c>
      <c r="P585" s="60">
        <v>1.8</v>
      </c>
      <c r="Q585" s="60">
        <v>2.9</v>
      </c>
      <c r="R585" s="60">
        <v>0.8</v>
      </c>
      <c r="S585" s="60">
        <v>74.525000000000006</v>
      </c>
      <c r="T585" s="60">
        <v>3</v>
      </c>
      <c r="U585" s="60">
        <v>3</v>
      </c>
      <c r="V585" s="60">
        <v>3.2</v>
      </c>
      <c r="W585" s="60">
        <v>1.8</v>
      </c>
      <c r="X585" s="60">
        <v>2</v>
      </c>
      <c r="Y585" s="60">
        <v>1.2250000000000001</v>
      </c>
      <c r="Z585" s="60">
        <v>1.6</v>
      </c>
      <c r="AA585" s="60">
        <v>2</v>
      </c>
      <c r="AB585" s="60">
        <v>6.5</v>
      </c>
      <c r="AC585" s="61" t="s">
        <v>15916</v>
      </c>
    </row>
    <row r="586" spans="1:29" ht="51" thickBot="1">
      <c r="A586" s="63" t="s">
        <v>16478</v>
      </c>
      <c r="B586" s="60">
        <v>35.799999999999997</v>
      </c>
      <c r="C586" s="60">
        <v>43.2</v>
      </c>
      <c r="D586" s="60">
        <v>49.9</v>
      </c>
      <c r="E586" s="60">
        <v>37.1</v>
      </c>
      <c r="F586" s="60">
        <v>74.8</v>
      </c>
      <c r="G586" s="60">
        <v>79.3</v>
      </c>
      <c r="H586" s="60">
        <v>62.1</v>
      </c>
      <c r="I586" s="60">
        <v>58.2</v>
      </c>
      <c r="J586" s="60">
        <v>53.4</v>
      </c>
      <c r="K586" s="60">
        <v>35.274999999999999</v>
      </c>
      <c r="L586" s="60">
        <v>59.1</v>
      </c>
      <c r="M586" s="60">
        <v>221.9</v>
      </c>
      <c r="N586" s="60">
        <v>222.5</v>
      </c>
      <c r="O586" s="60">
        <v>89.6</v>
      </c>
      <c r="P586" s="60">
        <v>55.5</v>
      </c>
      <c r="Q586" s="60">
        <v>75.7</v>
      </c>
      <c r="R586" s="60">
        <v>42.7</v>
      </c>
      <c r="S586" s="60">
        <v>175.27500000000001</v>
      </c>
      <c r="T586" s="60">
        <v>111.9</v>
      </c>
      <c r="U586" s="60">
        <v>53.4</v>
      </c>
      <c r="V586" s="60">
        <v>42.1</v>
      </c>
      <c r="W586" s="60">
        <v>74.599999999999994</v>
      </c>
      <c r="X586" s="60">
        <v>67.8</v>
      </c>
      <c r="Y586" s="60">
        <v>99.6</v>
      </c>
      <c r="Z586" s="60">
        <v>104.97499999999999</v>
      </c>
      <c r="AA586" s="60">
        <v>88</v>
      </c>
      <c r="AB586" s="60">
        <v>122.4</v>
      </c>
      <c r="AC586" s="60" t="s">
        <v>15917</v>
      </c>
    </row>
    <row r="587" spans="1:29" ht="131" thickBot="1">
      <c r="A587" s="63" t="s">
        <v>14863</v>
      </c>
      <c r="B587" s="60">
        <v>1203.3</v>
      </c>
      <c r="C587" s="60">
        <v>2561.1999999999998</v>
      </c>
      <c r="D587" s="60">
        <v>2817.0749999999998</v>
      </c>
      <c r="E587" s="60">
        <v>1055.0999999999999</v>
      </c>
      <c r="F587" s="60">
        <v>5697.7</v>
      </c>
      <c r="G587" s="60">
        <v>3601.6</v>
      </c>
      <c r="H587" s="60">
        <v>4592.8</v>
      </c>
      <c r="I587" s="60">
        <v>5564.3</v>
      </c>
      <c r="J587" s="60">
        <v>3086.8</v>
      </c>
      <c r="K587" s="60">
        <v>5262.1</v>
      </c>
      <c r="L587" s="60">
        <v>3320.9</v>
      </c>
      <c r="M587" s="60">
        <v>925.9</v>
      </c>
      <c r="N587" s="60">
        <v>700.6</v>
      </c>
      <c r="O587" s="60">
        <v>3093.2</v>
      </c>
      <c r="P587" s="60">
        <v>4956.3</v>
      </c>
      <c r="Q587" s="60">
        <v>4425.1000000000004</v>
      </c>
      <c r="R587" s="60">
        <v>3016.4</v>
      </c>
      <c r="S587" s="60">
        <v>804.77499999999998</v>
      </c>
      <c r="T587" s="60">
        <v>2533.4</v>
      </c>
      <c r="U587" s="60">
        <v>5689.9</v>
      </c>
      <c r="V587" s="60">
        <v>4647.3999999999996</v>
      </c>
      <c r="W587" s="60">
        <v>3599.1</v>
      </c>
      <c r="X587" s="60">
        <v>2524.1</v>
      </c>
      <c r="Y587" s="60">
        <v>1847.9</v>
      </c>
      <c r="Z587" s="60">
        <v>1968</v>
      </c>
      <c r="AA587" s="60">
        <v>2357.7750000000001</v>
      </c>
      <c r="AB587" s="60">
        <v>1852.6</v>
      </c>
      <c r="AC587" s="60" t="s">
        <v>15918</v>
      </c>
    </row>
    <row r="588" spans="1:29" ht="43" thickBot="1">
      <c r="A588" s="63" t="s">
        <v>16479</v>
      </c>
      <c r="B588" s="60">
        <v>4.8</v>
      </c>
      <c r="C588" s="60">
        <v>6.8</v>
      </c>
      <c r="D588" s="60">
        <v>4</v>
      </c>
      <c r="E588" s="60">
        <v>5.9</v>
      </c>
      <c r="F588" s="60">
        <v>16</v>
      </c>
      <c r="G588" s="60">
        <v>6.9</v>
      </c>
      <c r="H588" s="60">
        <v>12.8</v>
      </c>
      <c r="I588" s="60">
        <v>4.3</v>
      </c>
      <c r="J588" s="60">
        <v>7.8</v>
      </c>
      <c r="K588" s="60">
        <v>2.35</v>
      </c>
      <c r="L588" s="60">
        <v>10.5</v>
      </c>
      <c r="M588" s="60">
        <v>7.2</v>
      </c>
      <c r="N588" s="60">
        <v>12.1</v>
      </c>
      <c r="O588" s="60">
        <v>9</v>
      </c>
      <c r="P588" s="60">
        <v>3.1</v>
      </c>
      <c r="Q588" s="60">
        <v>7.3</v>
      </c>
      <c r="R588" s="60">
        <v>5.0999999999999996</v>
      </c>
      <c r="S588" s="60">
        <v>6.8</v>
      </c>
      <c r="T588" s="60">
        <v>10.6</v>
      </c>
      <c r="U588" s="60">
        <v>11.1</v>
      </c>
      <c r="V588" s="60">
        <v>7.1</v>
      </c>
      <c r="W588" s="60">
        <v>2.5</v>
      </c>
      <c r="X588" s="60">
        <v>14.4</v>
      </c>
      <c r="Y588" s="60">
        <v>3.15</v>
      </c>
      <c r="Z588" s="60">
        <v>6.35</v>
      </c>
      <c r="AA588" s="60">
        <v>5.2249999999999996</v>
      </c>
      <c r="AB588" s="60">
        <v>6.8</v>
      </c>
      <c r="AC588" s="61" t="s">
        <v>15919</v>
      </c>
    </row>
    <row r="589" spans="1:29" ht="91" thickBot="1">
      <c r="A589" s="63" t="s">
        <v>16480</v>
      </c>
      <c r="B589" s="60">
        <v>22.4</v>
      </c>
      <c r="C589" s="60">
        <v>39.200000000000003</v>
      </c>
      <c r="D589" s="60">
        <v>29.274999999999999</v>
      </c>
      <c r="E589" s="60">
        <v>20</v>
      </c>
      <c r="F589" s="60">
        <v>104.9</v>
      </c>
      <c r="G589" s="60">
        <v>77.900000000000006</v>
      </c>
      <c r="H589" s="60">
        <v>40.5</v>
      </c>
      <c r="I589" s="60">
        <v>45.3</v>
      </c>
      <c r="J589" s="60">
        <v>50.9</v>
      </c>
      <c r="K589" s="60">
        <v>30.324999999999999</v>
      </c>
      <c r="L589" s="60">
        <v>56.2</v>
      </c>
      <c r="M589" s="60">
        <v>81.599999999999994</v>
      </c>
      <c r="N589" s="60">
        <v>14</v>
      </c>
      <c r="O589" s="60">
        <v>107</v>
      </c>
      <c r="P589" s="60">
        <v>31.8</v>
      </c>
      <c r="Q589" s="60">
        <v>36.299999999999997</v>
      </c>
      <c r="R589" s="60">
        <v>54.9</v>
      </c>
      <c r="S589" s="60">
        <v>86.75</v>
      </c>
      <c r="T589" s="60">
        <v>80.400000000000006</v>
      </c>
      <c r="U589" s="60">
        <v>46.9</v>
      </c>
      <c r="V589" s="60">
        <v>24</v>
      </c>
      <c r="W589" s="60">
        <v>54.9</v>
      </c>
      <c r="X589" s="60">
        <v>14.7</v>
      </c>
      <c r="Y589" s="60">
        <v>186.25</v>
      </c>
      <c r="Z589" s="60">
        <v>108.4</v>
      </c>
      <c r="AA589" s="60">
        <v>128.69999999999999</v>
      </c>
      <c r="AB589" s="60">
        <v>45</v>
      </c>
      <c r="AC589" s="60" t="s">
        <v>15920</v>
      </c>
    </row>
    <row r="590" spans="1:29" ht="131" thickBot="1">
      <c r="A590" s="63" t="s">
        <v>15286</v>
      </c>
      <c r="B590" s="60">
        <v>18.2</v>
      </c>
      <c r="C590" s="60">
        <v>5.3</v>
      </c>
      <c r="D590" s="60">
        <v>4.5750000000000002</v>
      </c>
      <c r="E590" s="60">
        <v>9.1999999999999993</v>
      </c>
      <c r="F590" s="60">
        <v>11.8</v>
      </c>
      <c r="G590" s="60">
        <v>11.4</v>
      </c>
      <c r="H590" s="60">
        <v>1.1000000000000001</v>
      </c>
      <c r="I590" s="60">
        <v>6.7</v>
      </c>
      <c r="J590" s="60">
        <v>5</v>
      </c>
      <c r="K590" s="60">
        <v>4</v>
      </c>
      <c r="L590" s="60">
        <v>13</v>
      </c>
      <c r="M590" s="60">
        <v>509</v>
      </c>
      <c r="N590" s="60">
        <v>3.1</v>
      </c>
      <c r="O590" s="60">
        <v>4.4000000000000004</v>
      </c>
      <c r="P590" s="60">
        <v>8.8000000000000007</v>
      </c>
      <c r="Q590" s="60">
        <v>3.4</v>
      </c>
      <c r="R590" s="60">
        <v>13</v>
      </c>
      <c r="S590" s="60">
        <v>65.325000000000003</v>
      </c>
      <c r="T590" s="60">
        <v>4.5</v>
      </c>
      <c r="U590" s="60">
        <v>1.5</v>
      </c>
      <c r="V590" s="60">
        <v>4</v>
      </c>
      <c r="W590" s="60">
        <v>3.5</v>
      </c>
      <c r="X590" s="60">
        <v>8.6</v>
      </c>
      <c r="Y590" s="60">
        <v>0.45</v>
      </c>
      <c r="Z590" s="60">
        <v>2.375</v>
      </c>
      <c r="AA590" s="60">
        <v>1.875</v>
      </c>
      <c r="AB590" s="60">
        <v>136.6</v>
      </c>
      <c r="AC590" s="60" t="s">
        <v>15921</v>
      </c>
    </row>
    <row r="591" spans="1:29" ht="131" thickBot="1">
      <c r="A591" s="63" t="s">
        <v>15235</v>
      </c>
      <c r="B591" s="60">
        <v>3.9</v>
      </c>
      <c r="C591" s="60">
        <v>6.5</v>
      </c>
      <c r="D591" s="60">
        <v>3.45</v>
      </c>
      <c r="E591" s="60">
        <v>4.0999999999999996</v>
      </c>
      <c r="F591" s="60">
        <v>13.2</v>
      </c>
      <c r="G591" s="60">
        <v>6.5</v>
      </c>
      <c r="H591" s="60">
        <v>9.5</v>
      </c>
      <c r="I591" s="60">
        <v>7.4</v>
      </c>
      <c r="J591" s="60">
        <v>7.3</v>
      </c>
      <c r="K591" s="60">
        <v>4.5750000000000002</v>
      </c>
      <c r="L591" s="60">
        <v>8.3000000000000007</v>
      </c>
      <c r="M591" s="60">
        <v>1.8</v>
      </c>
      <c r="N591" s="60">
        <v>10</v>
      </c>
      <c r="O591" s="60">
        <v>4421.8</v>
      </c>
      <c r="P591" s="60">
        <v>14.1</v>
      </c>
      <c r="Q591" s="60">
        <v>15.6</v>
      </c>
      <c r="R591" s="60">
        <v>8.5</v>
      </c>
      <c r="S591" s="60">
        <v>2.0750000000000002</v>
      </c>
      <c r="T591" s="60">
        <v>2.4</v>
      </c>
      <c r="U591" s="60">
        <v>9</v>
      </c>
      <c r="V591" s="60">
        <v>4.3</v>
      </c>
      <c r="W591" s="60">
        <v>6.6</v>
      </c>
      <c r="X591" s="60">
        <v>3.6</v>
      </c>
      <c r="Y591" s="60">
        <v>0.92500000000000004</v>
      </c>
      <c r="Z591" s="60">
        <v>10.35</v>
      </c>
      <c r="AA591" s="60">
        <v>2.4</v>
      </c>
      <c r="AB591" s="60">
        <v>43.1</v>
      </c>
      <c r="AC591" s="60" t="s">
        <v>15922</v>
      </c>
    </row>
    <row r="592" spans="1:29" ht="111" thickBot="1">
      <c r="A592" s="63" t="e">
        <v>#VALUE!</v>
      </c>
      <c r="B592" s="60">
        <v>58.9</v>
      </c>
      <c r="C592" s="60">
        <v>26.2</v>
      </c>
      <c r="D592" s="60">
        <v>18.725000000000001</v>
      </c>
      <c r="E592" s="60">
        <v>57.7</v>
      </c>
      <c r="F592" s="60">
        <v>20.399999999999999</v>
      </c>
      <c r="G592" s="60">
        <v>31.4</v>
      </c>
      <c r="H592" s="60">
        <v>29.9</v>
      </c>
      <c r="I592" s="60">
        <v>25.8</v>
      </c>
      <c r="J592" s="60">
        <v>21.8</v>
      </c>
      <c r="K592" s="60">
        <v>18.05</v>
      </c>
      <c r="L592" s="60">
        <v>24</v>
      </c>
      <c r="M592" s="60">
        <v>127.5</v>
      </c>
      <c r="N592" s="60">
        <v>72.900000000000006</v>
      </c>
      <c r="O592" s="60">
        <v>18.8</v>
      </c>
      <c r="P592" s="60">
        <v>29.7</v>
      </c>
      <c r="Q592" s="60">
        <v>29.5</v>
      </c>
      <c r="R592" s="60">
        <v>21.8</v>
      </c>
      <c r="S592" s="60">
        <v>79.875</v>
      </c>
      <c r="T592" s="60">
        <v>31.6</v>
      </c>
      <c r="U592" s="60">
        <v>22.9</v>
      </c>
      <c r="V592" s="60">
        <v>28.7</v>
      </c>
      <c r="W592" s="60">
        <v>23.9</v>
      </c>
      <c r="X592" s="60">
        <v>43.8</v>
      </c>
      <c r="Y592" s="60">
        <v>23.425000000000001</v>
      </c>
      <c r="Z592" s="60">
        <v>19.75</v>
      </c>
      <c r="AA592" s="60">
        <v>45.225000000000001</v>
      </c>
      <c r="AB592" s="60">
        <v>50.7</v>
      </c>
      <c r="AC592" s="60" t="s">
        <v>15923</v>
      </c>
    </row>
    <row r="593" spans="1:29" ht="81" thickBot="1">
      <c r="A593" s="63" t="s">
        <v>14998</v>
      </c>
      <c r="B593" s="60">
        <v>41.1</v>
      </c>
      <c r="C593" s="60">
        <v>21.1</v>
      </c>
      <c r="D593" s="60">
        <v>13.1</v>
      </c>
      <c r="E593" s="60">
        <v>48.1</v>
      </c>
      <c r="F593" s="60">
        <v>25</v>
      </c>
      <c r="G593" s="60">
        <v>62</v>
      </c>
      <c r="H593" s="60">
        <v>29.8</v>
      </c>
      <c r="I593" s="60">
        <v>21.2</v>
      </c>
      <c r="J593" s="60">
        <v>58.9</v>
      </c>
      <c r="K593" s="60">
        <v>21</v>
      </c>
      <c r="L593" s="60">
        <v>44.9</v>
      </c>
      <c r="M593" s="60">
        <v>12.4</v>
      </c>
      <c r="N593" s="60">
        <v>29.2</v>
      </c>
      <c r="O593" s="60">
        <v>14.8</v>
      </c>
      <c r="P593" s="60">
        <v>25</v>
      </c>
      <c r="Q593" s="60">
        <v>34</v>
      </c>
      <c r="R593" s="60">
        <v>37.5</v>
      </c>
      <c r="S593" s="60">
        <v>27.225000000000001</v>
      </c>
      <c r="T593" s="60">
        <v>8.5</v>
      </c>
      <c r="U593" s="60">
        <v>32.799999999999997</v>
      </c>
      <c r="V593" s="60">
        <v>3.6</v>
      </c>
      <c r="W593" s="60">
        <v>28.2</v>
      </c>
      <c r="X593" s="60">
        <v>9</v>
      </c>
      <c r="Y593" s="60">
        <v>321.8</v>
      </c>
      <c r="Z593" s="60">
        <v>18.824999999999999</v>
      </c>
      <c r="AA593" s="60">
        <v>7.5250000000000004</v>
      </c>
      <c r="AB593" s="60">
        <v>18.3</v>
      </c>
      <c r="AC593" s="60" t="s">
        <v>15924</v>
      </c>
    </row>
    <row r="594" spans="1:29" ht="43" thickBot="1">
      <c r="A594" s="63" t="s">
        <v>16481</v>
      </c>
      <c r="B594" s="60">
        <v>3.5</v>
      </c>
      <c r="C594" s="60">
        <v>2.1</v>
      </c>
      <c r="D594" s="60">
        <v>1.375</v>
      </c>
      <c r="E594" s="60">
        <v>2.1</v>
      </c>
      <c r="F594" s="60">
        <v>4.4000000000000004</v>
      </c>
      <c r="G594" s="60">
        <v>5.7</v>
      </c>
      <c r="H594" s="60">
        <v>7.6</v>
      </c>
      <c r="I594" s="60">
        <v>2.5</v>
      </c>
      <c r="J594" s="60">
        <v>1.3</v>
      </c>
      <c r="K594" s="60">
        <v>0.47499999999999998</v>
      </c>
      <c r="L594" s="60">
        <v>1.6</v>
      </c>
      <c r="M594" s="60">
        <v>0.9</v>
      </c>
      <c r="N594" s="60">
        <v>0.9</v>
      </c>
      <c r="O594" s="60">
        <v>4.4000000000000004</v>
      </c>
      <c r="P594" s="60">
        <v>2.2000000000000002</v>
      </c>
      <c r="Q594" s="60">
        <v>2.1</v>
      </c>
      <c r="R594" s="60">
        <v>3.3</v>
      </c>
      <c r="S594" s="60">
        <v>0.8</v>
      </c>
      <c r="T594" s="60">
        <v>0.8</v>
      </c>
      <c r="U594" s="60">
        <v>1.3</v>
      </c>
      <c r="V594" s="60">
        <v>0.7</v>
      </c>
      <c r="W594" s="60">
        <v>1.3</v>
      </c>
      <c r="X594" s="60">
        <v>1.1000000000000001</v>
      </c>
      <c r="Y594" s="60">
        <v>2.0499999999999998</v>
      </c>
      <c r="Z594" s="60">
        <v>3.2250000000000001</v>
      </c>
      <c r="AA594" s="60">
        <v>1.35</v>
      </c>
      <c r="AB594" s="60">
        <v>1.3</v>
      </c>
      <c r="AC594" s="61" t="s">
        <v>15925</v>
      </c>
    </row>
    <row r="595" spans="1:29" ht="151" thickBot="1">
      <c r="A595" s="63" t="s">
        <v>15117</v>
      </c>
      <c r="B595" s="60">
        <v>318.3</v>
      </c>
      <c r="C595" s="60">
        <v>178</v>
      </c>
      <c r="D595" s="60">
        <v>216.27500000000001</v>
      </c>
      <c r="E595" s="60">
        <v>268.39999999999998</v>
      </c>
      <c r="F595" s="60">
        <v>8.1</v>
      </c>
      <c r="G595" s="60">
        <v>19.2</v>
      </c>
      <c r="H595" s="60">
        <v>2.7</v>
      </c>
      <c r="I595" s="60">
        <v>4</v>
      </c>
      <c r="J595" s="60">
        <v>52.7</v>
      </c>
      <c r="K595" s="60">
        <v>4.4249999999999998</v>
      </c>
      <c r="L595" s="60">
        <v>3.8</v>
      </c>
      <c r="M595" s="60">
        <v>258</v>
      </c>
      <c r="N595" s="60">
        <v>7.5</v>
      </c>
      <c r="O595" s="60">
        <v>900.6</v>
      </c>
      <c r="P595" s="60">
        <v>5.4</v>
      </c>
      <c r="Q595" s="60">
        <v>3.9</v>
      </c>
      <c r="R595" s="60">
        <v>16.399999999999999</v>
      </c>
      <c r="S595" s="60">
        <v>197.17500000000001</v>
      </c>
      <c r="T595" s="60">
        <v>2.2000000000000002</v>
      </c>
      <c r="U595" s="60">
        <v>4.8</v>
      </c>
      <c r="V595" s="60">
        <v>1.4</v>
      </c>
      <c r="W595" s="60">
        <v>18.600000000000001</v>
      </c>
      <c r="X595" s="60">
        <v>4.5999999999999996</v>
      </c>
      <c r="Y595" s="60">
        <v>20.274999999999999</v>
      </c>
      <c r="Z595" s="60">
        <v>18.899999999999999</v>
      </c>
      <c r="AA595" s="60">
        <v>11.824999999999999</v>
      </c>
      <c r="AB595" s="60">
        <v>78.7</v>
      </c>
      <c r="AC595" s="60" t="s">
        <v>15926</v>
      </c>
    </row>
    <row r="596" spans="1:29" ht="141" thickBot="1">
      <c r="A596" s="63" t="s">
        <v>16482</v>
      </c>
      <c r="B596" s="60">
        <v>17.3</v>
      </c>
      <c r="C596" s="60">
        <v>20.3</v>
      </c>
      <c r="D596" s="60">
        <v>47.4</v>
      </c>
      <c r="E596" s="60">
        <v>16.899999999999999</v>
      </c>
      <c r="F596" s="60">
        <v>7.8</v>
      </c>
      <c r="G596" s="60">
        <v>61.6</v>
      </c>
      <c r="H596" s="60">
        <v>21.3</v>
      </c>
      <c r="I596" s="60">
        <v>6</v>
      </c>
      <c r="J596" s="60">
        <v>42.1</v>
      </c>
      <c r="K596" s="60">
        <v>4.9749999999999996</v>
      </c>
      <c r="L596" s="60">
        <v>15.3</v>
      </c>
      <c r="M596" s="60">
        <v>6</v>
      </c>
      <c r="N596" s="60">
        <v>9.6999999999999993</v>
      </c>
      <c r="O596" s="60">
        <v>23.9</v>
      </c>
      <c r="P596" s="60">
        <v>24.1</v>
      </c>
      <c r="Q596" s="60">
        <v>21.1</v>
      </c>
      <c r="R596" s="60">
        <v>32.700000000000003</v>
      </c>
      <c r="S596" s="60">
        <v>199.5</v>
      </c>
      <c r="T596" s="60">
        <v>6.5</v>
      </c>
      <c r="U596" s="60">
        <v>7.7</v>
      </c>
      <c r="V596" s="60">
        <v>4.7</v>
      </c>
      <c r="W596" s="60">
        <v>34.299999999999997</v>
      </c>
      <c r="X596" s="60">
        <v>7.1</v>
      </c>
      <c r="Y596" s="60">
        <v>78.275000000000006</v>
      </c>
      <c r="Z596" s="60">
        <v>29.675000000000001</v>
      </c>
      <c r="AA596" s="60">
        <v>4.8499999999999996</v>
      </c>
      <c r="AB596" s="60">
        <v>13.3</v>
      </c>
      <c r="AC596" s="60" t="s">
        <v>15927</v>
      </c>
    </row>
    <row r="597" spans="1:29" ht="101" thickBot="1">
      <c r="A597" s="63" t="s">
        <v>16483</v>
      </c>
      <c r="B597" s="60">
        <v>3.2</v>
      </c>
      <c r="C597" s="60">
        <v>29.1</v>
      </c>
      <c r="D597" s="60">
        <v>61.075000000000003</v>
      </c>
      <c r="E597" s="60">
        <v>5.0999999999999996</v>
      </c>
      <c r="F597" s="60">
        <v>7.9</v>
      </c>
      <c r="G597" s="60">
        <v>301.8</v>
      </c>
      <c r="H597" s="60">
        <v>8.6</v>
      </c>
      <c r="I597" s="60">
        <v>5</v>
      </c>
      <c r="J597" s="60">
        <v>376.7</v>
      </c>
      <c r="K597" s="60">
        <v>1.675</v>
      </c>
      <c r="L597" s="60">
        <v>1.7</v>
      </c>
      <c r="M597" s="60">
        <v>6.5</v>
      </c>
      <c r="N597" s="60">
        <v>15.5</v>
      </c>
      <c r="O597" s="60">
        <v>7.1</v>
      </c>
      <c r="P597" s="60">
        <v>13.6</v>
      </c>
      <c r="Q597" s="60">
        <v>13.7</v>
      </c>
      <c r="R597" s="60">
        <v>18.8</v>
      </c>
      <c r="S597" s="60">
        <v>3.8</v>
      </c>
      <c r="T597" s="60">
        <v>5.6</v>
      </c>
      <c r="U597" s="60">
        <v>4.9000000000000004</v>
      </c>
      <c r="V597" s="60">
        <v>8.1999999999999993</v>
      </c>
      <c r="W597" s="60">
        <v>448.9</v>
      </c>
      <c r="X597" s="60">
        <v>8</v>
      </c>
      <c r="Y597" s="60">
        <v>86.974999999999994</v>
      </c>
      <c r="Z597" s="60">
        <v>29.524999999999999</v>
      </c>
      <c r="AA597" s="60">
        <v>4.5250000000000004</v>
      </c>
      <c r="AB597" s="60">
        <v>18.399999999999999</v>
      </c>
      <c r="AC597" s="60" t="s">
        <v>15928</v>
      </c>
    </row>
    <row r="598" spans="1:29" ht="71" thickBot="1">
      <c r="A598" s="63" t="s">
        <v>16302</v>
      </c>
      <c r="B598" s="60">
        <v>343.9</v>
      </c>
      <c r="C598" s="60">
        <v>172.3</v>
      </c>
      <c r="D598" s="60">
        <v>52.4</v>
      </c>
      <c r="E598" s="60">
        <v>202.4</v>
      </c>
      <c r="F598" s="60">
        <v>17.899999999999999</v>
      </c>
      <c r="G598" s="60">
        <v>28.5</v>
      </c>
      <c r="H598" s="60">
        <v>10.3</v>
      </c>
      <c r="I598" s="60">
        <v>4.7</v>
      </c>
      <c r="J598" s="60">
        <v>23.6</v>
      </c>
      <c r="K598" s="60">
        <v>11.625</v>
      </c>
      <c r="L598" s="60">
        <v>28.7</v>
      </c>
      <c r="M598" s="60">
        <v>17.899999999999999</v>
      </c>
      <c r="N598" s="60">
        <v>8.8000000000000007</v>
      </c>
      <c r="O598" s="60">
        <v>53.8</v>
      </c>
      <c r="P598" s="60">
        <v>6.1</v>
      </c>
      <c r="Q598" s="60">
        <v>4.7</v>
      </c>
      <c r="R598" s="60">
        <v>30.8</v>
      </c>
      <c r="S598" s="60">
        <v>116.3</v>
      </c>
      <c r="T598" s="60">
        <v>11.7</v>
      </c>
      <c r="U598" s="60">
        <v>10.7</v>
      </c>
      <c r="V598" s="60">
        <v>14.6</v>
      </c>
      <c r="W598" s="60">
        <v>19.3</v>
      </c>
      <c r="X598" s="60">
        <v>25.8</v>
      </c>
      <c r="Y598" s="60">
        <v>14.55</v>
      </c>
      <c r="Z598" s="60">
        <v>10.425000000000001</v>
      </c>
      <c r="AA598" s="60">
        <v>84</v>
      </c>
      <c r="AB598" s="60">
        <v>25.1</v>
      </c>
      <c r="AC598" s="60" t="s">
        <v>15379</v>
      </c>
    </row>
    <row r="599" spans="1:29" ht="43" thickBot="1">
      <c r="A599" s="63" t="s">
        <v>16419</v>
      </c>
      <c r="B599" s="60">
        <v>1.8</v>
      </c>
      <c r="C599" s="60">
        <v>1</v>
      </c>
      <c r="D599" s="60">
        <v>3.4249999999999998</v>
      </c>
      <c r="E599" s="60">
        <v>1.2</v>
      </c>
      <c r="F599" s="60">
        <v>3.2</v>
      </c>
      <c r="G599" s="60">
        <v>1.3</v>
      </c>
      <c r="H599" s="60">
        <v>3.9</v>
      </c>
      <c r="I599" s="60">
        <v>3</v>
      </c>
      <c r="J599" s="60">
        <v>0.9</v>
      </c>
      <c r="K599" s="60">
        <v>1.575</v>
      </c>
      <c r="L599" s="60">
        <v>0.8</v>
      </c>
      <c r="M599" s="60">
        <v>0.9</v>
      </c>
      <c r="N599" s="60">
        <v>725.5</v>
      </c>
      <c r="O599" s="60">
        <v>4.7</v>
      </c>
      <c r="P599" s="60">
        <v>1.7</v>
      </c>
      <c r="Q599" s="60">
        <v>2.9</v>
      </c>
      <c r="R599" s="60">
        <v>6</v>
      </c>
      <c r="S599" s="60">
        <v>2.1</v>
      </c>
      <c r="T599" s="60">
        <v>1.8</v>
      </c>
      <c r="U599" s="60">
        <v>4.2</v>
      </c>
      <c r="V599" s="60">
        <v>3.1</v>
      </c>
      <c r="W599" s="60">
        <v>1.6</v>
      </c>
      <c r="X599" s="60">
        <v>42.6</v>
      </c>
      <c r="Y599" s="60">
        <v>4.0250000000000004</v>
      </c>
      <c r="Z599" s="60">
        <v>1.2749999999999999</v>
      </c>
      <c r="AA599" s="60">
        <v>0.47499999999999998</v>
      </c>
      <c r="AB599" s="60">
        <v>63.2</v>
      </c>
      <c r="AC599" s="61" t="s">
        <v>15723</v>
      </c>
    </row>
    <row r="600" spans="1:29" ht="131" thickBot="1">
      <c r="A600" s="63" t="s">
        <v>16484</v>
      </c>
      <c r="B600" s="60">
        <v>76</v>
      </c>
      <c r="C600" s="60">
        <v>314.7</v>
      </c>
      <c r="D600" s="60">
        <v>70.650000000000006</v>
      </c>
      <c r="E600" s="60">
        <v>96.5</v>
      </c>
      <c r="F600" s="60">
        <v>275.7</v>
      </c>
      <c r="G600" s="60">
        <v>36.4</v>
      </c>
      <c r="H600" s="60">
        <v>90.5</v>
      </c>
      <c r="I600" s="60">
        <v>382.7</v>
      </c>
      <c r="J600" s="60">
        <v>88.3</v>
      </c>
      <c r="K600" s="60">
        <v>147.65</v>
      </c>
      <c r="L600" s="60">
        <v>57.4</v>
      </c>
      <c r="M600" s="60">
        <v>122.5</v>
      </c>
      <c r="N600" s="60">
        <v>201.7</v>
      </c>
      <c r="O600" s="60">
        <v>364</v>
      </c>
      <c r="P600" s="60">
        <v>311.7</v>
      </c>
      <c r="Q600" s="60">
        <v>146.1</v>
      </c>
      <c r="R600" s="60">
        <v>208.3</v>
      </c>
      <c r="S600" s="60">
        <v>131.19999999999999</v>
      </c>
      <c r="T600" s="60">
        <v>2009.7</v>
      </c>
      <c r="U600" s="60">
        <v>73.099999999999994</v>
      </c>
      <c r="V600" s="60">
        <v>346.1</v>
      </c>
      <c r="W600" s="60">
        <v>192.3</v>
      </c>
      <c r="X600" s="60">
        <v>6801.6</v>
      </c>
      <c r="Y600" s="60">
        <v>413.375</v>
      </c>
      <c r="Z600" s="60">
        <v>614.52499999999998</v>
      </c>
      <c r="AA600" s="60">
        <v>248.72499999999999</v>
      </c>
      <c r="AB600" s="60">
        <v>130.6</v>
      </c>
      <c r="AC600" s="60" t="s">
        <v>15929</v>
      </c>
    </row>
    <row r="601" spans="1:29" ht="41" thickBot="1">
      <c r="A601" s="63" t="s">
        <v>16435</v>
      </c>
      <c r="B601" s="60">
        <v>5.6</v>
      </c>
      <c r="C601" s="60">
        <v>7.8</v>
      </c>
      <c r="D601" s="60">
        <v>4.05</v>
      </c>
      <c r="E601" s="60">
        <v>4.7</v>
      </c>
      <c r="F601" s="60">
        <v>8.6999999999999993</v>
      </c>
      <c r="G601" s="60">
        <v>5.4</v>
      </c>
      <c r="H601" s="60">
        <v>3.8</v>
      </c>
      <c r="I601" s="60">
        <v>6</v>
      </c>
      <c r="J601" s="60">
        <v>6.5</v>
      </c>
      <c r="K601" s="60">
        <v>13.574999999999999</v>
      </c>
      <c r="L601" s="60">
        <v>13.5</v>
      </c>
      <c r="M601" s="60">
        <v>1.4</v>
      </c>
      <c r="N601" s="60">
        <v>34.6</v>
      </c>
      <c r="O601" s="60">
        <v>5.7</v>
      </c>
      <c r="P601" s="60">
        <v>4.5999999999999996</v>
      </c>
      <c r="Q601" s="60">
        <v>6.5</v>
      </c>
      <c r="R601" s="60">
        <v>13.8</v>
      </c>
      <c r="S601" s="60">
        <v>9</v>
      </c>
      <c r="T601" s="60">
        <v>6</v>
      </c>
      <c r="U601" s="60">
        <v>9</v>
      </c>
      <c r="V601" s="60">
        <v>9.9</v>
      </c>
      <c r="W601" s="60">
        <v>8.4</v>
      </c>
      <c r="X601" s="60">
        <v>14.9</v>
      </c>
      <c r="Y601" s="60">
        <v>10.9</v>
      </c>
      <c r="Z601" s="60">
        <v>32.524999999999999</v>
      </c>
      <c r="AA601" s="60">
        <v>1014.625</v>
      </c>
      <c r="AB601" s="60">
        <v>4.9000000000000004</v>
      </c>
      <c r="AC601" s="60" t="s">
        <v>15784</v>
      </c>
    </row>
    <row r="602" spans="1:29" ht="141" thickBot="1">
      <c r="A602" s="63" t="s">
        <v>14809</v>
      </c>
      <c r="B602" s="60">
        <v>1.8</v>
      </c>
      <c r="C602" s="60">
        <v>2.4</v>
      </c>
      <c r="D602" s="60">
        <v>2.125</v>
      </c>
      <c r="E602" s="60">
        <v>4.2</v>
      </c>
      <c r="F602" s="60">
        <v>6</v>
      </c>
      <c r="G602" s="60">
        <v>4.9000000000000004</v>
      </c>
      <c r="H602" s="60">
        <v>308.3</v>
      </c>
      <c r="I602" s="60">
        <v>3.6</v>
      </c>
      <c r="J602" s="60">
        <v>3.4</v>
      </c>
      <c r="K602" s="60">
        <v>3.375</v>
      </c>
      <c r="L602" s="60">
        <v>2.9</v>
      </c>
      <c r="M602" s="60">
        <v>1.2</v>
      </c>
      <c r="N602" s="60">
        <v>2.8</v>
      </c>
      <c r="O602" s="60">
        <v>6.2</v>
      </c>
      <c r="P602" s="60">
        <v>2.7</v>
      </c>
      <c r="Q602" s="60">
        <v>5.5</v>
      </c>
      <c r="R602" s="60">
        <v>9.9</v>
      </c>
      <c r="S602" s="60">
        <v>4.2249999999999996</v>
      </c>
      <c r="T602" s="60">
        <v>5.4</v>
      </c>
      <c r="U602" s="60">
        <v>54.1</v>
      </c>
      <c r="V602" s="60">
        <v>5.3</v>
      </c>
      <c r="W602" s="60">
        <v>3.9</v>
      </c>
      <c r="X602" s="60">
        <v>7.5</v>
      </c>
      <c r="Y602" s="60">
        <v>2.95</v>
      </c>
      <c r="Z602" s="60">
        <v>1.375</v>
      </c>
      <c r="AA602" s="60">
        <v>5.25</v>
      </c>
      <c r="AB602" s="60">
        <v>14.6</v>
      </c>
      <c r="AC602" s="60" t="s">
        <v>15930</v>
      </c>
    </row>
    <row r="603" spans="1:29" ht="91" thickBot="1">
      <c r="A603" s="63" t="s">
        <v>15233</v>
      </c>
      <c r="B603" s="60">
        <v>470.4</v>
      </c>
      <c r="C603" s="60">
        <v>103.4</v>
      </c>
      <c r="D603" s="60">
        <v>76.875</v>
      </c>
      <c r="E603" s="60">
        <v>326.89999999999998</v>
      </c>
      <c r="F603" s="60">
        <v>1.3</v>
      </c>
      <c r="G603" s="60">
        <v>0.9</v>
      </c>
      <c r="H603" s="60">
        <v>0.9</v>
      </c>
      <c r="I603" s="60">
        <v>2.1</v>
      </c>
      <c r="J603" s="60">
        <v>0.7</v>
      </c>
      <c r="K603" s="60">
        <v>1.3</v>
      </c>
      <c r="L603" s="60">
        <v>1</v>
      </c>
      <c r="M603" s="60">
        <v>0.9</v>
      </c>
      <c r="N603" s="60">
        <v>49.7</v>
      </c>
      <c r="O603" s="60">
        <v>2.1</v>
      </c>
      <c r="P603" s="60">
        <v>0.6</v>
      </c>
      <c r="Q603" s="60">
        <v>0.7</v>
      </c>
      <c r="R603" s="60">
        <v>1.7</v>
      </c>
      <c r="S603" s="60">
        <v>296.55</v>
      </c>
      <c r="T603" s="60">
        <v>1.1000000000000001</v>
      </c>
      <c r="U603" s="60">
        <v>1</v>
      </c>
      <c r="V603" s="60">
        <v>1.9</v>
      </c>
      <c r="W603" s="60">
        <v>0.5</v>
      </c>
      <c r="X603" s="60">
        <v>5.6</v>
      </c>
      <c r="Y603" s="60">
        <v>4.4000000000000004</v>
      </c>
      <c r="Z603" s="60">
        <v>1.9</v>
      </c>
      <c r="AA603" s="60">
        <v>1.85</v>
      </c>
      <c r="AB603" s="60">
        <v>12.8</v>
      </c>
      <c r="AC603" s="60" t="s">
        <v>15931</v>
      </c>
    </row>
    <row r="604" spans="1:29" ht="61" thickBot="1">
      <c r="A604" s="63" t="s">
        <v>15299</v>
      </c>
      <c r="B604" s="60">
        <v>13.1</v>
      </c>
      <c r="C604" s="60">
        <v>211.8</v>
      </c>
      <c r="D604" s="60">
        <v>221.95</v>
      </c>
      <c r="E604" s="60">
        <v>9.9</v>
      </c>
      <c r="F604" s="60">
        <v>5.7</v>
      </c>
      <c r="G604" s="60">
        <v>124.5</v>
      </c>
      <c r="H604" s="60">
        <v>277.8</v>
      </c>
      <c r="I604" s="60">
        <v>11.2</v>
      </c>
      <c r="J604" s="60">
        <v>34.4</v>
      </c>
      <c r="K604" s="60">
        <v>577.57500000000005</v>
      </c>
      <c r="L604" s="60">
        <v>628.79999999999995</v>
      </c>
      <c r="M604" s="60">
        <v>195</v>
      </c>
      <c r="N604" s="60">
        <v>85.9</v>
      </c>
      <c r="O604" s="60">
        <v>3.7</v>
      </c>
      <c r="P604" s="60">
        <v>563.5</v>
      </c>
      <c r="Q604" s="60">
        <v>422.9</v>
      </c>
      <c r="R604" s="60">
        <v>281.8</v>
      </c>
      <c r="S604" s="60">
        <v>2.4</v>
      </c>
      <c r="T604" s="60">
        <v>26.3</v>
      </c>
      <c r="U604" s="60">
        <v>100.1</v>
      </c>
      <c r="V604" s="60">
        <v>5.7</v>
      </c>
      <c r="W604" s="60">
        <v>8.9</v>
      </c>
      <c r="X604" s="60">
        <v>2146.1999999999998</v>
      </c>
      <c r="Y604" s="60">
        <v>12.025</v>
      </c>
      <c r="Z604" s="60">
        <v>13.425000000000001</v>
      </c>
      <c r="AA604" s="60">
        <v>5</v>
      </c>
      <c r="AB604" s="60">
        <v>153.9</v>
      </c>
      <c r="AC604" s="60" t="s">
        <v>15932</v>
      </c>
    </row>
    <row r="605" spans="1:29" ht="43" thickBot="1">
      <c r="A605" s="63" t="s">
        <v>16380</v>
      </c>
      <c r="B605" s="60">
        <v>8.6</v>
      </c>
      <c r="C605" s="60">
        <v>78.599999999999994</v>
      </c>
      <c r="D605" s="60">
        <v>99.474999999999994</v>
      </c>
      <c r="E605" s="60">
        <v>9.9</v>
      </c>
      <c r="F605" s="60">
        <v>88.1</v>
      </c>
      <c r="G605" s="60">
        <v>399.6</v>
      </c>
      <c r="H605" s="60">
        <v>13.2</v>
      </c>
      <c r="I605" s="60">
        <v>6.7</v>
      </c>
      <c r="J605" s="60">
        <v>161.5</v>
      </c>
      <c r="K605" s="60">
        <v>9.7249999999999996</v>
      </c>
      <c r="L605" s="60">
        <v>9.4</v>
      </c>
      <c r="M605" s="60">
        <v>5.0999999999999996</v>
      </c>
      <c r="N605" s="60">
        <v>3.8</v>
      </c>
      <c r="O605" s="60">
        <v>48.8</v>
      </c>
      <c r="P605" s="60">
        <v>23.6</v>
      </c>
      <c r="Q605" s="60">
        <v>57.3</v>
      </c>
      <c r="R605" s="60">
        <v>91.1</v>
      </c>
      <c r="S605" s="60">
        <v>8.3000000000000007</v>
      </c>
      <c r="T605" s="60">
        <v>31.2</v>
      </c>
      <c r="U605" s="60">
        <v>12.7</v>
      </c>
      <c r="V605" s="60">
        <v>7.2</v>
      </c>
      <c r="W605" s="60">
        <v>225.8</v>
      </c>
      <c r="X605" s="60">
        <v>7.2</v>
      </c>
      <c r="Y605" s="60">
        <v>241.125</v>
      </c>
      <c r="Z605" s="60">
        <v>423.5</v>
      </c>
      <c r="AA605" s="60">
        <v>1.55</v>
      </c>
      <c r="AB605" s="60">
        <v>22.9</v>
      </c>
      <c r="AC605" s="61" t="s">
        <v>15604</v>
      </c>
    </row>
    <row r="606" spans="1:29" ht="51" thickBot="1">
      <c r="A606" s="63" t="s">
        <v>15022</v>
      </c>
      <c r="B606" s="60">
        <v>13.4</v>
      </c>
      <c r="C606" s="60">
        <v>431.5</v>
      </c>
      <c r="D606" s="60">
        <v>314.8</v>
      </c>
      <c r="E606" s="60">
        <v>16.100000000000001</v>
      </c>
      <c r="F606" s="60">
        <v>4.4000000000000004</v>
      </c>
      <c r="G606" s="60">
        <v>13.8</v>
      </c>
      <c r="H606" s="60">
        <v>3</v>
      </c>
      <c r="I606" s="60">
        <v>10.5</v>
      </c>
      <c r="J606" s="60">
        <v>51</v>
      </c>
      <c r="K606" s="60">
        <v>376.5</v>
      </c>
      <c r="L606" s="60">
        <v>960.8</v>
      </c>
      <c r="M606" s="60">
        <v>0.4</v>
      </c>
      <c r="N606" s="60">
        <v>14.9</v>
      </c>
      <c r="O606" s="60">
        <v>3.1</v>
      </c>
      <c r="P606" s="60">
        <v>1110.0999999999999</v>
      </c>
      <c r="Q606" s="60">
        <v>797.8</v>
      </c>
      <c r="R606" s="60">
        <v>614.9</v>
      </c>
      <c r="S606" s="60">
        <v>2.9249999999999998</v>
      </c>
      <c r="T606" s="60">
        <v>5.7</v>
      </c>
      <c r="U606" s="60">
        <v>2.1</v>
      </c>
      <c r="V606" s="60">
        <v>1.4</v>
      </c>
      <c r="W606" s="60">
        <v>9.1</v>
      </c>
      <c r="X606" s="60">
        <v>11.5</v>
      </c>
      <c r="Y606" s="60">
        <v>13</v>
      </c>
      <c r="Z606" s="60">
        <v>1.925</v>
      </c>
      <c r="AA606" s="60">
        <v>1.35</v>
      </c>
      <c r="AB606" s="60">
        <v>125.7</v>
      </c>
      <c r="AC606" s="60" t="s">
        <v>15753</v>
      </c>
    </row>
    <row r="607" spans="1:29" ht="161" thickBot="1">
      <c r="A607" s="63" t="s">
        <v>15092</v>
      </c>
      <c r="B607" s="60">
        <v>73.5</v>
      </c>
      <c r="C607" s="60">
        <v>60.2</v>
      </c>
      <c r="D607" s="60">
        <v>16.100000000000001</v>
      </c>
      <c r="E607" s="60">
        <v>93.4</v>
      </c>
      <c r="F607" s="60">
        <v>238</v>
      </c>
      <c r="G607" s="60">
        <v>42.9</v>
      </c>
      <c r="H607" s="60">
        <v>6.1</v>
      </c>
      <c r="I607" s="60">
        <v>205.4</v>
      </c>
      <c r="J607" s="60">
        <v>75.7</v>
      </c>
      <c r="K607" s="60">
        <v>31.65</v>
      </c>
      <c r="L607" s="60">
        <v>58.8</v>
      </c>
      <c r="M607" s="60">
        <v>7.1</v>
      </c>
      <c r="N607" s="60">
        <v>38.1</v>
      </c>
      <c r="O607" s="60">
        <v>6.1</v>
      </c>
      <c r="P607" s="60">
        <v>87.1</v>
      </c>
      <c r="Q607" s="60">
        <v>76.099999999999994</v>
      </c>
      <c r="R607" s="60">
        <v>29.1</v>
      </c>
      <c r="S607" s="60">
        <v>61.325000000000003</v>
      </c>
      <c r="T607" s="60">
        <v>24</v>
      </c>
      <c r="U607" s="60">
        <v>7.5</v>
      </c>
      <c r="V607" s="60">
        <v>57.4</v>
      </c>
      <c r="W607" s="60">
        <v>70</v>
      </c>
      <c r="X607" s="60">
        <v>85.3</v>
      </c>
      <c r="Y607" s="60">
        <v>18.675000000000001</v>
      </c>
      <c r="Z607" s="60">
        <v>20.45</v>
      </c>
      <c r="AA607" s="60">
        <v>140.625</v>
      </c>
      <c r="AB607" s="60">
        <v>22.9</v>
      </c>
      <c r="AC607" s="60" t="s">
        <v>15933</v>
      </c>
    </row>
    <row r="608" spans="1:29" ht="81" thickBot="1">
      <c r="A608" s="63" t="s">
        <v>15231</v>
      </c>
      <c r="B608" s="60">
        <v>257.39999999999998</v>
      </c>
      <c r="C608" s="60">
        <v>201.7</v>
      </c>
      <c r="D608" s="60">
        <v>163.6</v>
      </c>
      <c r="E608" s="60">
        <v>282.60000000000002</v>
      </c>
      <c r="F608" s="60">
        <v>197</v>
      </c>
      <c r="G608" s="60">
        <v>244.8</v>
      </c>
      <c r="H608" s="60">
        <v>204.5</v>
      </c>
      <c r="I608" s="60">
        <v>328.6</v>
      </c>
      <c r="J608" s="60">
        <v>207.6</v>
      </c>
      <c r="K608" s="60">
        <v>210</v>
      </c>
      <c r="L608" s="60">
        <v>251.4</v>
      </c>
      <c r="M608" s="60">
        <v>406.8</v>
      </c>
      <c r="N608" s="60">
        <v>1107.0999999999999</v>
      </c>
      <c r="O608" s="60">
        <v>210.4</v>
      </c>
      <c r="P608" s="60">
        <v>249.4</v>
      </c>
      <c r="Q608" s="60">
        <v>253.5</v>
      </c>
      <c r="R608" s="60">
        <v>225.4</v>
      </c>
      <c r="S608" s="60">
        <v>291.64999999999998</v>
      </c>
      <c r="T608" s="60">
        <v>314.39999999999998</v>
      </c>
      <c r="U608" s="60">
        <v>207.9</v>
      </c>
      <c r="V608" s="60">
        <v>203.2</v>
      </c>
      <c r="W608" s="60">
        <v>297.39999999999998</v>
      </c>
      <c r="X608" s="60">
        <v>255.7</v>
      </c>
      <c r="Y608" s="60">
        <v>191.1</v>
      </c>
      <c r="Z608" s="60">
        <v>262.97500000000002</v>
      </c>
      <c r="AA608" s="60">
        <v>379.32499999999999</v>
      </c>
      <c r="AB608" s="60">
        <v>307.60000000000002</v>
      </c>
      <c r="AC608" s="60" t="s">
        <v>15934</v>
      </c>
    </row>
    <row r="609" spans="1:29" ht="43" thickBot="1">
      <c r="A609" s="63" t="s">
        <v>16485</v>
      </c>
      <c r="B609" s="60">
        <v>4.2</v>
      </c>
      <c r="C609" s="60">
        <v>2.1</v>
      </c>
      <c r="D609" s="60">
        <v>2.1749999999999998</v>
      </c>
      <c r="E609" s="60">
        <v>4.7</v>
      </c>
      <c r="F609" s="60">
        <v>9.3000000000000007</v>
      </c>
      <c r="G609" s="60">
        <v>5</v>
      </c>
      <c r="H609" s="60">
        <v>5.5</v>
      </c>
      <c r="I609" s="60">
        <v>5.0999999999999996</v>
      </c>
      <c r="J609" s="60">
        <v>6.1</v>
      </c>
      <c r="K609" s="60">
        <v>2.2250000000000001</v>
      </c>
      <c r="L609" s="60">
        <v>6.7</v>
      </c>
      <c r="M609" s="60">
        <v>2</v>
      </c>
      <c r="N609" s="60">
        <v>553.6</v>
      </c>
      <c r="O609" s="60">
        <v>5.8</v>
      </c>
      <c r="P609" s="60">
        <v>6.8</v>
      </c>
      <c r="Q609" s="60">
        <v>5.2</v>
      </c>
      <c r="R609" s="60">
        <v>9.3000000000000007</v>
      </c>
      <c r="S609" s="60">
        <v>4.7</v>
      </c>
      <c r="T609" s="60">
        <v>6.1</v>
      </c>
      <c r="U609" s="60">
        <v>7.6</v>
      </c>
      <c r="V609" s="60">
        <v>2.5</v>
      </c>
      <c r="W609" s="60">
        <v>3.1</v>
      </c>
      <c r="X609" s="60">
        <v>117.8</v>
      </c>
      <c r="Y609" s="60">
        <v>6.75</v>
      </c>
      <c r="Z609" s="60">
        <v>3.55</v>
      </c>
      <c r="AA609" s="60">
        <v>6.0750000000000002</v>
      </c>
      <c r="AB609" s="60">
        <v>38.1</v>
      </c>
      <c r="AC609" s="61" t="s">
        <v>15935</v>
      </c>
    </row>
    <row r="610" spans="1:29" ht="43" thickBot="1">
      <c r="A610" s="63" t="s">
        <v>16486</v>
      </c>
      <c r="B610" s="60">
        <v>5.2</v>
      </c>
      <c r="C610" s="60">
        <v>6.7</v>
      </c>
      <c r="D610" s="60">
        <v>1.5249999999999999</v>
      </c>
      <c r="E610" s="60">
        <v>4.0999999999999996</v>
      </c>
      <c r="F610" s="60">
        <v>5.3</v>
      </c>
      <c r="G610" s="60">
        <v>2.9</v>
      </c>
      <c r="H610" s="60">
        <v>11</v>
      </c>
      <c r="I610" s="60">
        <v>4</v>
      </c>
      <c r="J610" s="60">
        <v>2.7</v>
      </c>
      <c r="K610" s="60">
        <v>3.5</v>
      </c>
      <c r="L610" s="60">
        <v>6.1</v>
      </c>
      <c r="M610" s="60">
        <v>2.7</v>
      </c>
      <c r="N610" s="60">
        <v>665.9</v>
      </c>
      <c r="O610" s="60">
        <v>5.3</v>
      </c>
      <c r="P610" s="60">
        <v>4.4000000000000004</v>
      </c>
      <c r="Q610" s="60">
        <v>4.9000000000000004</v>
      </c>
      <c r="R610" s="60">
        <v>8.8000000000000007</v>
      </c>
      <c r="S610" s="60">
        <v>3.125</v>
      </c>
      <c r="T610" s="60">
        <v>3.8</v>
      </c>
      <c r="U610" s="60">
        <v>4.8</v>
      </c>
      <c r="V610" s="60">
        <v>3.7</v>
      </c>
      <c r="W610" s="60">
        <v>2.4</v>
      </c>
      <c r="X610" s="60">
        <v>123.6</v>
      </c>
      <c r="Y610" s="60">
        <v>5.65</v>
      </c>
      <c r="Z610" s="60">
        <v>3.4249999999999998</v>
      </c>
      <c r="AA610" s="60">
        <v>2.875</v>
      </c>
      <c r="AB610" s="60">
        <v>54.1</v>
      </c>
      <c r="AC610" s="61" t="s">
        <v>15936</v>
      </c>
    </row>
    <row r="611" spans="1:29" ht="91" thickBot="1">
      <c r="A611" s="63" t="s">
        <v>15276</v>
      </c>
      <c r="B611" s="60">
        <v>246.2</v>
      </c>
      <c r="C611" s="60">
        <v>87.6</v>
      </c>
      <c r="D611" s="60">
        <v>119.52500000000001</v>
      </c>
      <c r="E611" s="60">
        <v>387.9</v>
      </c>
      <c r="F611" s="60">
        <v>84.7</v>
      </c>
      <c r="G611" s="60">
        <v>69.400000000000006</v>
      </c>
      <c r="H611" s="60">
        <v>51.7</v>
      </c>
      <c r="I611" s="60">
        <v>128.5</v>
      </c>
      <c r="J611" s="60">
        <v>80.5</v>
      </c>
      <c r="K611" s="60">
        <v>98.45</v>
      </c>
      <c r="L611" s="60">
        <v>76.099999999999994</v>
      </c>
      <c r="M611" s="60">
        <v>55.2</v>
      </c>
      <c r="N611" s="60">
        <v>20.399999999999999</v>
      </c>
      <c r="O611" s="60">
        <v>46.7</v>
      </c>
      <c r="P611" s="60">
        <v>90.6</v>
      </c>
      <c r="Q611" s="60">
        <v>88.2</v>
      </c>
      <c r="R611" s="60">
        <v>83.8</v>
      </c>
      <c r="S611" s="60">
        <v>129.30000000000001</v>
      </c>
      <c r="T611" s="60">
        <v>42.5</v>
      </c>
      <c r="U611" s="60">
        <v>50.3</v>
      </c>
      <c r="V611" s="60">
        <v>51.4</v>
      </c>
      <c r="W611" s="60">
        <v>65.7</v>
      </c>
      <c r="X611" s="60">
        <v>31.6</v>
      </c>
      <c r="Y611" s="60">
        <v>96.65</v>
      </c>
      <c r="Z611" s="60">
        <v>64.575000000000003</v>
      </c>
      <c r="AA611" s="60">
        <v>37.049999999999997</v>
      </c>
      <c r="AB611" s="60">
        <v>39.799999999999997</v>
      </c>
      <c r="AC611" s="60" t="s">
        <v>15937</v>
      </c>
    </row>
    <row r="612" spans="1:29" ht="131" thickBot="1">
      <c r="A612" s="63" t="s">
        <v>15296</v>
      </c>
      <c r="B612" s="60">
        <v>151</v>
      </c>
      <c r="C612" s="60">
        <v>166.7</v>
      </c>
      <c r="D612" s="60">
        <v>85.35</v>
      </c>
      <c r="E612" s="60">
        <v>168.1</v>
      </c>
      <c r="F612" s="60">
        <v>287.89999999999998</v>
      </c>
      <c r="G612" s="60">
        <v>949.9</v>
      </c>
      <c r="H612" s="60">
        <v>146.80000000000001</v>
      </c>
      <c r="I612" s="60">
        <v>107.6</v>
      </c>
      <c r="J612" s="60">
        <v>492.1</v>
      </c>
      <c r="K612" s="60">
        <v>88.15</v>
      </c>
      <c r="L612" s="60">
        <v>99</v>
      </c>
      <c r="M612" s="60">
        <v>289.7</v>
      </c>
      <c r="N612" s="60">
        <v>33.799999999999997</v>
      </c>
      <c r="O612" s="60">
        <v>99.4</v>
      </c>
      <c r="P612" s="60">
        <v>145.1</v>
      </c>
      <c r="Q612" s="60">
        <v>140.5</v>
      </c>
      <c r="R612" s="60">
        <v>144.1</v>
      </c>
      <c r="S612" s="60">
        <v>157.92500000000001</v>
      </c>
      <c r="T612" s="60">
        <v>109.7</v>
      </c>
      <c r="U612" s="60">
        <v>69.900000000000006</v>
      </c>
      <c r="V612" s="60">
        <v>63.9</v>
      </c>
      <c r="W612" s="60">
        <v>173.1</v>
      </c>
      <c r="X612" s="60">
        <v>45</v>
      </c>
      <c r="Y612" s="60">
        <v>130.02500000000001</v>
      </c>
      <c r="Z612" s="60">
        <v>165.35</v>
      </c>
      <c r="AA612" s="60">
        <v>337.15</v>
      </c>
      <c r="AB612" s="60">
        <v>140.1</v>
      </c>
      <c r="AC612" s="60" t="s">
        <v>15938</v>
      </c>
    </row>
    <row r="613" spans="1:29" ht="51" thickBot="1">
      <c r="A613" s="63" t="s">
        <v>14958</v>
      </c>
      <c r="B613" s="60">
        <v>3.9</v>
      </c>
      <c r="C613" s="60">
        <v>17.600000000000001</v>
      </c>
      <c r="D613" s="60">
        <v>7.6749999999999998</v>
      </c>
      <c r="E613" s="60">
        <v>8.6</v>
      </c>
      <c r="F613" s="60">
        <v>14.9</v>
      </c>
      <c r="G613" s="60">
        <v>7</v>
      </c>
      <c r="H613" s="60">
        <v>14.4</v>
      </c>
      <c r="I613" s="60">
        <v>5.0999999999999996</v>
      </c>
      <c r="J613" s="60">
        <v>9.1</v>
      </c>
      <c r="K613" s="60">
        <v>10.3</v>
      </c>
      <c r="L613" s="60">
        <v>22.7</v>
      </c>
      <c r="M613" s="60">
        <v>4.7</v>
      </c>
      <c r="N613" s="60">
        <v>2.8</v>
      </c>
      <c r="O613" s="60">
        <v>12.1</v>
      </c>
      <c r="P613" s="60">
        <v>15.6</v>
      </c>
      <c r="Q613" s="60">
        <v>11.4</v>
      </c>
      <c r="R613" s="60">
        <v>20.399999999999999</v>
      </c>
      <c r="S613" s="60">
        <v>4.5</v>
      </c>
      <c r="T613" s="60">
        <v>5.3</v>
      </c>
      <c r="U613" s="60">
        <v>8.1</v>
      </c>
      <c r="V613" s="60">
        <v>15.7</v>
      </c>
      <c r="W613" s="60">
        <v>5.0999999999999996</v>
      </c>
      <c r="X613" s="60">
        <v>68</v>
      </c>
      <c r="Y613" s="60">
        <v>3.4</v>
      </c>
      <c r="Z613" s="60">
        <v>5.35</v>
      </c>
      <c r="AA613" s="60">
        <v>6.15</v>
      </c>
      <c r="AB613" s="60">
        <v>8.5</v>
      </c>
      <c r="AC613" s="60" t="s">
        <v>15939</v>
      </c>
    </row>
    <row r="614" spans="1:29" ht="141" thickBot="1">
      <c r="A614" s="63" t="s">
        <v>14663</v>
      </c>
      <c r="B614" s="60">
        <v>1.7</v>
      </c>
      <c r="C614" s="60">
        <v>34.1</v>
      </c>
      <c r="D614" s="60">
        <v>82.75</v>
      </c>
      <c r="E614" s="60">
        <v>1.9</v>
      </c>
      <c r="F614" s="60">
        <v>12.1</v>
      </c>
      <c r="G614" s="60">
        <v>4</v>
      </c>
      <c r="H614" s="60">
        <v>4.5999999999999996</v>
      </c>
      <c r="I614" s="60">
        <v>5.8</v>
      </c>
      <c r="J614" s="60">
        <v>19</v>
      </c>
      <c r="K614" s="60">
        <v>2.8250000000000002</v>
      </c>
      <c r="L614" s="60">
        <v>4.5999999999999996</v>
      </c>
      <c r="M614" s="60">
        <v>5.4</v>
      </c>
      <c r="N614" s="60">
        <v>7.3</v>
      </c>
      <c r="O614" s="60">
        <v>5</v>
      </c>
      <c r="P614" s="60">
        <v>2.2999999999999998</v>
      </c>
      <c r="Q614" s="60">
        <v>2.6</v>
      </c>
      <c r="R614" s="60">
        <v>4.2</v>
      </c>
      <c r="S614" s="60">
        <v>6.6749999999999998</v>
      </c>
      <c r="T614" s="60">
        <v>6.8</v>
      </c>
      <c r="U614" s="60">
        <v>7.3</v>
      </c>
      <c r="V614" s="60">
        <v>71.400000000000006</v>
      </c>
      <c r="W614" s="60">
        <v>46.2</v>
      </c>
      <c r="X614" s="60">
        <v>1.4</v>
      </c>
      <c r="Y614" s="60">
        <v>162.57499999999999</v>
      </c>
      <c r="Z614" s="60">
        <v>116.7</v>
      </c>
      <c r="AA614" s="60">
        <v>2.95</v>
      </c>
      <c r="AB614" s="60">
        <v>7.9</v>
      </c>
      <c r="AC614" s="60" t="s">
        <v>15940</v>
      </c>
    </row>
    <row r="615" spans="1:29" ht="51" thickBot="1">
      <c r="A615" s="63" t="s">
        <v>16487</v>
      </c>
      <c r="B615" s="60">
        <v>2.5</v>
      </c>
      <c r="C615" s="60">
        <v>7</v>
      </c>
      <c r="D615" s="60">
        <v>3.15</v>
      </c>
      <c r="E615" s="60">
        <v>5.8</v>
      </c>
      <c r="F615" s="60">
        <v>13.5</v>
      </c>
      <c r="G615" s="60">
        <v>6.6</v>
      </c>
      <c r="H615" s="60">
        <v>2.6</v>
      </c>
      <c r="I615" s="60">
        <v>4.7</v>
      </c>
      <c r="J615" s="60">
        <v>5.8</v>
      </c>
      <c r="K615" s="60">
        <v>7.55</v>
      </c>
      <c r="L615" s="60">
        <v>6.6</v>
      </c>
      <c r="M615" s="60">
        <v>4.8</v>
      </c>
      <c r="N615" s="60">
        <v>80.3</v>
      </c>
      <c r="O615" s="60">
        <v>8.4</v>
      </c>
      <c r="P615" s="60">
        <v>7.1</v>
      </c>
      <c r="Q615" s="60">
        <v>10.6</v>
      </c>
      <c r="R615" s="60">
        <v>13.6</v>
      </c>
      <c r="S615" s="60">
        <v>5.85</v>
      </c>
      <c r="T615" s="60">
        <v>6.5</v>
      </c>
      <c r="U615" s="60">
        <v>9.8000000000000007</v>
      </c>
      <c r="V615" s="60">
        <v>9.3000000000000007</v>
      </c>
      <c r="W615" s="60">
        <v>6.9</v>
      </c>
      <c r="X615" s="60">
        <v>14.8</v>
      </c>
      <c r="Y615" s="60">
        <v>10.175000000000001</v>
      </c>
      <c r="Z615" s="60">
        <v>235.9</v>
      </c>
      <c r="AA615" s="60">
        <v>5.85</v>
      </c>
      <c r="AB615" s="60">
        <v>16.8</v>
      </c>
      <c r="AC615" s="60" t="s">
        <v>15941</v>
      </c>
    </row>
    <row r="616" spans="1:29" ht="111" thickBot="1">
      <c r="A616" s="63" t="s">
        <v>14994</v>
      </c>
      <c r="B616" s="60">
        <v>1.4</v>
      </c>
      <c r="C616" s="60">
        <v>0.9</v>
      </c>
      <c r="D616" s="60">
        <v>0.55000000000000004</v>
      </c>
      <c r="E616" s="60">
        <v>0.9</v>
      </c>
      <c r="F616" s="60">
        <v>6.3</v>
      </c>
      <c r="G616" s="60">
        <v>0.8</v>
      </c>
      <c r="H616" s="60">
        <v>934.9</v>
      </c>
      <c r="I616" s="60">
        <v>1.2</v>
      </c>
      <c r="J616" s="60">
        <v>2.8</v>
      </c>
      <c r="K616" s="60">
        <v>0.9</v>
      </c>
      <c r="L616" s="60">
        <v>0.6</v>
      </c>
      <c r="M616" s="60">
        <v>0.7</v>
      </c>
      <c r="N616" s="60">
        <v>1.4</v>
      </c>
      <c r="O616" s="60">
        <v>6.1</v>
      </c>
      <c r="P616" s="60">
        <v>1.2</v>
      </c>
      <c r="Q616" s="60">
        <v>0.9</v>
      </c>
      <c r="R616" s="60">
        <v>2.5</v>
      </c>
      <c r="S616" s="60">
        <v>1.45</v>
      </c>
      <c r="T616" s="60">
        <v>2.9</v>
      </c>
      <c r="U616" s="60">
        <v>1181.3</v>
      </c>
      <c r="V616" s="60">
        <v>1.7</v>
      </c>
      <c r="W616" s="60">
        <v>1</v>
      </c>
      <c r="X616" s="60">
        <v>1.4</v>
      </c>
      <c r="Y616" s="60">
        <v>2.6</v>
      </c>
      <c r="Z616" s="60">
        <v>1.55</v>
      </c>
      <c r="AA616" s="60">
        <v>0.72499999999999998</v>
      </c>
      <c r="AB616" s="60">
        <v>42.3</v>
      </c>
      <c r="AC616" s="60" t="s">
        <v>15942</v>
      </c>
    </row>
    <row r="617" spans="1:29" ht="61" thickBot="1">
      <c r="A617" s="63" t="s">
        <v>15300</v>
      </c>
      <c r="B617" s="60">
        <v>7.6</v>
      </c>
      <c r="C617" s="60">
        <v>2.2999999999999998</v>
      </c>
      <c r="D617" s="60">
        <v>5.7</v>
      </c>
      <c r="E617" s="60">
        <v>4.5</v>
      </c>
      <c r="F617" s="60">
        <v>13.5</v>
      </c>
      <c r="G617" s="60">
        <v>2.1</v>
      </c>
      <c r="H617" s="60">
        <v>1</v>
      </c>
      <c r="I617" s="60">
        <v>3</v>
      </c>
      <c r="J617" s="60">
        <v>1.1000000000000001</v>
      </c>
      <c r="K617" s="60">
        <v>2</v>
      </c>
      <c r="L617" s="60">
        <v>1.9</v>
      </c>
      <c r="M617" s="60">
        <v>0.8</v>
      </c>
      <c r="N617" s="60">
        <v>4.5</v>
      </c>
      <c r="O617" s="60">
        <v>1.6</v>
      </c>
      <c r="P617" s="60">
        <v>1.5</v>
      </c>
      <c r="Q617" s="60">
        <v>1.7</v>
      </c>
      <c r="R617" s="60">
        <v>3.1</v>
      </c>
      <c r="S617" s="60">
        <v>3.0249999999999999</v>
      </c>
      <c r="T617" s="60">
        <v>18</v>
      </c>
      <c r="U617" s="60">
        <v>2.4</v>
      </c>
      <c r="V617" s="60">
        <v>2.8</v>
      </c>
      <c r="W617" s="60">
        <v>1.5</v>
      </c>
      <c r="X617" s="60">
        <v>4</v>
      </c>
      <c r="Y617" s="60">
        <v>2.35</v>
      </c>
      <c r="Z617" s="60">
        <v>2.65</v>
      </c>
      <c r="AA617" s="60">
        <v>1.2</v>
      </c>
      <c r="AB617" s="60">
        <v>2.5</v>
      </c>
      <c r="AC617" s="60" t="s">
        <v>15943</v>
      </c>
    </row>
    <row r="618" spans="1:29" ht="51" thickBot="1">
      <c r="A618" s="63" t="e">
        <v>#VALUE!</v>
      </c>
      <c r="B618" s="60">
        <v>1136</v>
      </c>
      <c r="C618" s="60">
        <v>1273.3</v>
      </c>
      <c r="D618" s="60">
        <v>1511</v>
      </c>
      <c r="E618" s="60">
        <v>1360.7</v>
      </c>
      <c r="F618" s="60">
        <v>2049.1999999999998</v>
      </c>
      <c r="G618" s="60">
        <v>1134.8</v>
      </c>
      <c r="H618" s="60">
        <v>1055</v>
      </c>
      <c r="I618" s="60">
        <v>1882.7</v>
      </c>
      <c r="J618" s="60">
        <v>1788.3</v>
      </c>
      <c r="K618" s="60">
        <v>1888.3</v>
      </c>
      <c r="L618" s="60">
        <v>1573.2</v>
      </c>
      <c r="M618" s="60">
        <v>502</v>
      </c>
      <c r="N618" s="60">
        <v>417.5</v>
      </c>
      <c r="O618" s="60">
        <v>590.9</v>
      </c>
      <c r="P618" s="60">
        <v>1460</v>
      </c>
      <c r="Q618" s="60">
        <v>1282.4000000000001</v>
      </c>
      <c r="R618" s="60">
        <v>3027.8</v>
      </c>
      <c r="S618" s="60">
        <v>499.55</v>
      </c>
      <c r="T618" s="60">
        <v>701</v>
      </c>
      <c r="U618" s="60">
        <v>1260</v>
      </c>
      <c r="V618" s="60">
        <v>659.6</v>
      </c>
      <c r="W618" s="60">
        <v>1563.6</v>
      </c>
      <c r="X618" s="60">
        <v>296.89999999999998</v>
      </c>
      <c r="Y618" s="60">
        <v>498.97500000000002</v>
      </c>
      <c r="Z618" s="60">
        <v>1133.2750000000001</v>
      </c>
      <c r="AA618" s="60">
        <v>591.29999999999995</v>
      </c>
      <c r="AB618" s="60">
        <v>1168.5999999999999</v>
      </c>
      <c r="AC618" s="60" t="s">
        <v>15944</v>
      </c>
    </row>
    <row r="619" spans="1:29" ht="101" thickBot="1">
      <c r="A619" s="63" t="s">
        <v>14869</v>
      </c>
      <c r="B619" s="60">
        <v>6</v>
      </c>
      <c r="C619" s="60">
        <v>10.6</v>
      </c>
      <c r="D619" s="60">
        <v>19.399999999999999</v>
      </c>
      <c r="E619" s="60">
        <v>6.2</v>
      </c>
      <c r="F619" s="60">
        <v>15.3</v>
      </c>
      <c r="G619" s="60">
        <v>13.5</v>
      </c>
      <c r="H619" s="60">
        <v>30.4</v>
      </c>
      <c r="I619" s="60">
        <v>10.4</v>
      </c>
      <c r="J619" s="60">
        <v>12.1</v>
      </c>
      <c r="K619" s="60">
        <v>4.3250000000000002</v>
      </c>
      <c r="L619" s="60">
        <v>16.3</v>
      </c>
      <c r="M619" s="60">
        <v>11.8</v>
      </c>
      <c r="N619" s="60">
        <v>5.7</v>
      </c>
      <c r="O619" s="60">
        <v>11.1</v>
      </c>
      <c r="P619" s="60">
        <v>16.2</v>
      </c>
      <c r="Q619" s="60">
        <v>19.2</v>
      </c>
      <c r="R619" s="60">
        <v>15.2</v>
      </c>
      <c r="S619" s="60">
        <v>10.775</v>
      </c>
      <c r="T619" s="60">
        <v>14.2</v>
      </c>
      <c r="U619" s="60">
        <v>22.6</v>
      </c>
      <c r="V619" s="60">
        <v>10.5</v>
      </c>
      <c r="W619" s="60">
        <v>12.6</v>
      </c>
      <c r="X619" s="60">
        <v>7.6</v>
      </c>
      <c r="Y619" s="60">
        <v>11.65</v>
      </c>
      <c r="Z619" s="60">
        <v>8.7249999999999996</v>
      </c>
      <c r="AA619" s="60">
        <v>10.975</v>
      </c>
      <c r="AB619" s="60">
        <v>6.5</v>
      </c>
      <c r="AC619" s="60" t="s">
        <v>15945</v>
      </c>
    </row>
    <row r="620" spans="1:29" ht="43" thickBot="1">
      <c r="A620" s="63" t="s">
        <v>14848</v>
      </c>
      <c r="B620" s="60">
        <v>7.9</v>
      </c>
      <c r="C620" s="60">
        <v>7.7</v>
      </c>
      <c r="D620" s="60">
        <v>4.0250000000000004</v>
      </c>
      <c r="E620" s="60">
        <v>12.8</v>
      </c>
      <c r="F620" s="60">
        <v>7</v>
      </c>
      <c r="G620" s="60">
        <v>9.3000000000000007</v>
      </c>
      <c r="H620" s="60">
        <v>1.5</v>
      </c>
      <c r="I620" s="60">
        <v>4.4000000000000004</v>
      </c>
      <c r="J620" s="60">
        <v>3.4</v>
      </c>
      <c r="K620" s="60">
        <v>3.5750000000000002</v>
      </c>
      <c r="L620" s="60">
        <v>3.7</v>
      </c>
      <c r="M620" s="60">
        <v>2.6</v>
      </c>
      <c r="N620" s="60">
        <v>11.4</v>
      </c>
      <c r="O620" s="60">
        <v>6.8</v>
      </c>
      <c r="P620" s="60">
        <v>4.4000000000000004</v>
      </c>
      <c r="Q620" s="60">
        <v>4.2</v>
      </c>
      <c r="R620" s="60">
        <v>9.6999999999999993</v>
      </c>
      <c r="S620" s="60">
        <v>15.95</v>
      </c>
      <c r="T620" s="60">
        <v>6</v>
      </c>
      <c r="U620" s="60">
        <v>2.6</v>
      </c>
      <c r="V620" s="60">
        <v>3.5</v>
      </c>
      <c r="W620" s="60">
        <v>5.9</v>
      </c>
      <c r="X620" s="60">
        <v>6.6</v>
      </c>
      <c r="Y620" s="60">
        <v>1.925</v>
      </c>
      <c r="Z620" s="60">
        <v>15.15</v>
      </c>
      <c r="AA620" s="60">
        <v>4</v>
      </c>
      <c r="AB620" s="60">
        <v>7.7</v>
      </c>
      <c r="AC620" s="61" t="s">
        <v>15946</v>
      </c>
    </row>
    <row r="621" spans="1:29" ht="43" thickBot="1">
      <c r="A621" s="63" t="s">
        <v>16488</v>
      </c>
      <c r="B621" s="60">
        <v>279.10000000000002</v>
      </c>
      <c r="C621" s="60">
        <v>125.5</v>
      </c>
      <c r="D621" s="60">
        <v>216.7</v>
      </c>
      <c r="E621" s="60">
        <v>244.5</v>
      </c>
      <c r="F621" s="60">
        <v>75.5</v>
      </c>
      <c r="G621" s="60">
        <v>98.5</v>
      </c>
      <c r="H621" s="60">
        <v>69.099999999999994</v>
      </c>
      <c r="I621" s="60">
        <v>102.7</v>
      </c>
      <c r="J621" s="60">
        <v>83.8</v>
      </c>
      <c r="K621" s="60">
        <v>88.375</v>
      </c>
      <c r="L621" s="60">
        <v>57.6</v>
      </c>
      <c r="M621" s="60">
        <v>241</v>
      </c>
      <c r="N621" s="60">
        <v>114.3</v>
      </c>
      <c r="O621" s="60">
        <v>81.099999999999994</v>
      </c>
      <c r="P621" s="60">
        <v>45.9</v>
      </c>
      <c r="Q621" s="60">
        <v>52.2</v>
      </c>
      <c r="R621" s="60">
        <v>56.6</v>
      </c>
      <c r="S621" s="60">
        <v>121.25</v>
      </c>
      <c r="T621" s="60">
        <v>70.599999999999994</v>
      </c>
      <c r="U621" s="60">
        <v>71.8</v>
      </c>
      <c r="V621" s="60">
        <v>70.599999999999994</v>
      </c>
      <c r="W621" s="60">
        <v>65.900000000000006</v>
      </c>
      <c r="X621" s="60">
        <v>56</v>
      </c>
      <c r="Y621" s="60">
        <v>79.3</v>
      </c>
      <c r="Z621" s="60">
        <v>50.75</v>
      </c>
      <c r="AA621" s="60">
        <v>50.825000000000003</v>
      </c>
      <c r="AB621" s="60">
        <v>142.5</v>
      </c>
      <c r="AC621" s="61" t="s">
        <v>15947</v>
      </c>
    </row>
    <row r="622" spans="1:29" ht="121" thickBot="1">
      <c r="A622" s="63" t="s">
        <v>16489</v>
      </c>
      <c r="B622" s="60">
        <v>164</v>
      </c>
      <c r="C622" s="60">
        <v>82.4</v>
      </c>
      <c r="D622" s="60">
        <v>66.599999999999994</v>
      </c>
      <c r="E622" s="60">
        <v>140.5</v>
      </c>
      <c r="F622" s="60">
        <v>76.599999999999994</v>
      </c>
      <c r="G622" s="60">
        <v>91.3</v>
      </c>
      <c r="H622" s="60">
        <v>35.5</v>
      </c>
      <c r="I622" s="60">
        <v>32.9</v>
      </c>
      <c r="J622" s="60">
        <v>61.2</v>
      </c>
      <c r="K622" s="60">
        <v>41.4</v>
      </c>
      <c r="L622" s="60">
        <v>58.2</v>
      </c>
      <c r="M622" s="60">
        <v>337.1</v>
      </c>
      <c r="N622" s="60">
        <v>87.4</v>
      </c>
      <c r="O622" s="60">
        <v>96.5</v>
      </c>
      <c r="P622" s="60">
        <v>43.1</v>
      </c>
      <c r="Q622" s="60">
        <v>41.2</v>
      </c>
      <c r="R622" s="60">
        <v>40.799999999999997</v>
      </c>
      <c r="S622" s="60">
        <v>332.65</v>
      </c>
      <c r="T622" s="60">
        <v>74.2</v>
      </c>
      <c r="U622" s="60">
        <v>68.7</v>
      </c>
      <c r="V622" s="60">
        <v>55.7</v>
      </c>
      <c r="W622" s="60">
        <v>105.7</v>
      </c>
      <c r="X622" s="60">
        <v>66.099999999999994</v>
      </c>
      <c r="Y622" s="60">
        <v>90.325000000000003</v>
      </c>
      <c r="Z622" s="60">
        <v>86.05</v>
      </c>
      <c r="AA622" s="60">
        <v>76.025000000000006</v>
      </c>
      <c r="AB622" s="60">
        <v>135</v>
      </c>
      <c r="AC622" s="60" t="s">
        <v>15948</v>
      </c>
    </row>
    <row r="623" spans="1:29" ht="61" thickBot="1">
      <c r="A623" s="63" t="s">
        <v>16490</v>
      </c>
      <c r="B623" s="60">
        <v>330.7</v>
      </c>
      <c r="C623" s="60">
        <v>408.5</v>
      </c>
      <c r="D623" s="60">
        <v>531.85</v>
      </c>
      <c r="E623" s="60">
        <v>395.1</v>
      </c>
      <c r="F623" s="60">
        <v>1204.0999999999999</v>
      </c>
      <c r="G623" s="60">
        <v>343.4</v>
      </c>
      <c r="H623" s="60">
        <v>240.9</v>
      </c>
      <c r="I623" s="60">
        <v>240.1</v>
      </c>
      <c r="J623" s="60">
        <v>344.8</v>
      </c>
      <c r="K623" s="60">
        <v>376.35</v>
      </c>
      <c r="L623" s="60">
        <v>403.4</v>
      </c>
      <c r="M623" s="60">
        <v>366.3</v>
      </c>
      <c r="N623" s="60">
        <v>109.3</v>
      </c>
      <c r="O623" s="60">
        <v>1436.2</v>
      </c>
      <c r="P623" s="60">
        <v>475.9</v>
      </c>
      <c r="Q623" s="60">
        <v>546.6</v>
      </c>
      <c r="R623" s="60">
        <v>327.10000000000002</v>
      </c>
      <c r="S623" s="60">
        <v>487.3</v>
      </c>
      <c r="T623" s="60">
        <v>1105.7</v>
      </c>
      <c r="U623" s="60">
        <v>225.8</v>
      </c>
      <c r="V623" s="60">
        <v>172.9</v>
      </c>
      <c r="W623" s="60">
        <v>405</v>
      </c>
      <c r="X623" s="60">
        <v>352.1</v>
      </c>
      <c r="Y623" s="60">
        <v>966.52499999999998</v>
      </c>
      <c r="Z623" s="60">
        <v>686.77499999999998</v>
      </c>
      <c r="AA623" s="60">
        <v>1701.4</v>
      </c>
      <c r="AB623" s="60">
        <v>281.2</v>
      </c>
      <c r="AC623" s="60" t="s">
        <v>15949</v>
      </c>
    </row>
    <row r="624" spans="1:29" ht="181" thickBot="1">
      <c r="A624" s="63" t="s">
        <v>16491</v>
      </c>
      <c r="B624" s="60">
        <v>76.7</v>
      </c>
      <c r="C624" s="60">
        <v>158</v>
      </c>
      <c r="D624" s="60">
        <v>123.85</v>
      </c>
      <c r="E624" s="60">
        <v>67.2</v>
      </c>
      <c r="F624" s="60">
        <v>87.7</v>
      </c>
      <c r="G624" s="60">
        <v>128.69999999999999</v>
      </c>
      <c r="H624" s="60">
        <v>26.5</v>
      </c>
      <c r="I624" s="60">
        <v>26</v>
      </c>
      <c r="J624" s="60">
        <v>64.7</v>
      </c>
      <c r="K624" s="60">
        <v>154.52500000000001</v>
      </c>
      <c r="L624" s="60">
        <v>319.3</v>
      </c>
      <c r="M624" s="60">
        <v>77.900000000000006</v>
      </c>
      <c r="N624" s="60">
        <v>16.8</v>
      </c>
      <c r="O624" s="60">
        <v>40.799999999999997</v>
      </c>
      <c r="P624" s="60">
        <v>210</v>
      </c>
      <c r="Q624" s="60">
        <v>223.2</v>
      </c>
      <c r="R624" s="60">
        <v>262.60000000000002</v>
      </c>
      <c r="S624" s="60">
        <v>151.5</v>
      </c>
      <c r="T624" s="60">
        <v>80.7</v>
      </c>
      <c r="U624" s="60">
        <v>22.8</v>
      </c>
      <c r="V624" s="60">
        <v>46.3</v>
      </c>
      <c r="W624" s="60">
        <v>53.1</v>
      </c>
      <c r="X624" s="60">
        <v>146.19999999999999</v>
      </c>
      <c r="Y624" s="60">
        <v>87.625</v>
      </c>
      <c r="Z624" s="60">
        <v>50.45</v>
      </c>
      <c r="AA624" s="60">
        <v>112.52500000000001</v>
      </c>
      <c r="AB624" s="60">
        <v>75.400000000000006</v>
      </c>
      <c r="AC624" s="60" t="s">
        <v>15950</v>
      </c>
    </row>
    <row r="625" spans="1:29" ht="51" thickBot="1">
      <c r="A625" s="63" t="s">
        <v>15215</v>
      </c>
      <c r="B625" s="60">
        <v>105.4</v>
      </c>
      <c r="C625" s="60">
        <v>132.4</v>
      </c>
      <c r="D625" s="60">
        <v>272.14999999999998</v>
      </c>
      <c r="E625" s="60">
        <v>186.3</v>
      </c>
      <c r="F625" s="60">
        <v>19.899999999999999</v>
      </c>
      <c r="G625" s="60">
        <v>156</v>
      </c>
      <c r="H625" s="60">
        <v>283.8</v>
      </c>
      <c r="I625" s="60">
        <v>263.39999999999998</v>
      </c>
      <c r="J625" s="60">
        <v>112</v>
      </c>
      <c r="K625" s="60">
        <v>107.325</v>
      </c>
      <c r="L625" s="60">
        <v>228.6</v>
      </c>
      <c r="M625" s="60">
        <v>73.900000000000006</v>
      </c>
      <c r="N625" s="60">
        <v>10.3</v>
      </c>
      <c r="O625" s="60">
        <v>8.1999999999999993</v>
      </c>
      <c r="P625" s="60">
        <v>254.3</v>
      </c>
      <c r="Q625" s="60">
        <v>207.2</v>
      </c>
      <c r="R625" s="60">
        <v>121.9</v>
      </c>
      <c r="S625" s="60">
        <v>133.82499999999999</v>
      </c>
      <c r="T625" s="60">
        <v>14.9</v>
      </c>
      <c r="U625" s="60">
        <v>189.2</v>
      </c>
      <c r="V625" s="60">
        <v>269.8</v>
      </c>
      <c r="W625" s="60">
        <v>75.7</v>
      </c>
      <c r="X625" s="60">
        <v>6.8</v>
      </c>
      <c r="Y625" s="60">
        <v>234.75</v>
      </c>
      <c r="Z625" s="60">
        <v>92.174999999999997</v>
      </c>
      <c r="AA625" s="60">
        <v>3.875</v>
      </c>
      <c r="AB625" s="60">
        <v>83.1</v>
      </c>
      <c r="AC625" s="60" t="s">
        <v>15951</v>
      </c>
    </row>
    <row r="626" spans="1:29" ht="51" thickBot="1">
      <c r="A626" s="63" t="s">
        <v>14923</v>
      </c>
      <c r="B626" s="60">
        <v>74.900000000000006</v>
      </c>
      <c r="C626" s="60">
        <v>27</v>
      </c>
      <c r="D626" s="60">
        <v>9.3000000000000007</v>
      </c>
      <c r="E626" s="60">
        <v>98.1</v>
      </c>
      <c r="F626" s="60">
        <v>11.3</v>
      </c>
      <c r="G626" s="60">
        <v>5.6</v>
      </c>
      <c r="H626" s="60">
        <v>4.3</v>
      </c>
      <c r="I626" s="60">
        <v>4.5999999999999996</v>
      </c>
      <c r="J626" s="60">
        <v>4.7</v>
      </c>
      <c r="K626" s="60">
        <v>3.3</v>
      </c>
      <c r="L626" s="60">
        <v>5.3</v>
      </c>
      <c r="M626" s="60">
        <v>2.5</v>
      </c>
      <c r="N626" s="60">
        <v>1.5</v>
      </c>
      <c r="O626" s="60">
        <v>5.6</v>
      </c>
      <c r="P626" s="60">
        <v>4.8</v>
      </c>
      <c r="Q626" s="60">
        <v>4.4000000000000004</v>
      </c>
      <c r="R626" s="60">
        <v>6.4</v>
      </c>
      <c r="S626" s="60">
        <v>126.65</v>
      </c>
      <c r="T626" s="60">
        <v>6.9</v>
      </c>
      <c r="U626" s="60">
        <v>2.8</v>
      </c>
      <c r="V626" s="60">
        <v>3.2</v>
      </c>
      <c r="W626" s="60">
        <v>3.1</v>
      </c>
      <c r="X626" s="60">
        <v>3.4</v>
      </c>
      <c r="Y626" s="60">
        <v>2.5249999999999999</v>
      </c>
      <c r="Z626" s="60">
        <v>2.6749999999999998</v>
      </c>
      <c r="AA626" s="60">
        <v>41.774999999999999</v>
      </c>
      <c r="AB626" s="60">
        <v>5.5</v>
      </c>
      <c r="AC626" s="60" t="s">
        <v>15538</v>
      </c>
    </row>
    <row r="627" spans="1:29" ht="81" thickBot="1">
      <c r="A627" s="63" t="s">
        <v>15169</v>
      </c>
      <c r="B627" s="60">
        <v>145.69999999999999</v>
      </c>
      <c r="C627" s="60">
        <v>34.200000000000003</v>
      </c>
      <c r="D627" s="60">
        <v>20.05</v>
      </c>
      <c r="E627" s="60">
        <v>115</v>
      </c>
      <c r="F627" s="60">
        <v>5.6</v>
      </c>
      <c r="G627" s="60">
        <v>7.4</v>
      </c>
      <c r="H627" s="60">
        <v>3</v>
      </c>
      <c r="I627" s="60">
        <v>3</v>
      </c>
      <c r="J627" s="60">
        <v>2</v>
      </c>
      <c r="K627" s="60">
        <v>1.375</v>
      </c>
      <c r="L627" s="60">
        <v>7.9</v>
      </c>
      <c r="M627" s="60">
        <v>2.7</v>
      </c>
      <c r="N627" s="60">
        <v>21.9</v>
      </c>
      <c r="O627" s="60">
        <v>5.8</v>
      </c>
      <c r="P627" s="60">
        <v>4.2</v>
      </c>
      <c r="Q627" s="60">
        <v>4.4000000000000004</v>
      </c>
      <c r="R627" s="60">
        <v>6.6</v>
      </c>
      <c r="S627" s="60">
        <v>47.25</v>
      </c>
      <c r="T627" s="60">
        <v>2.2999999999999998</v>
      </c>
      <c r="U627" s="60">
        <v>5.4</v>
      </c>
      <c r="V627" s="60">
        <v>3.4</v>
      </c>
      <c r="W627" s="60">
        <v>1.6</v>
      </c>
      <c r="X627" s="60">
        <v>7</v>
      </c>
      <c r="Y627" s="60">
        <v>3.15</v>
      </c>
      <c r="Z627" s="60">
        <v>3.2</v>
      </c>
      <c r="AA627" s="60">
        <v>3.05</v>
      </c>
      <c r="AB627" s="60">
        <v>10.5</v>
      </c>
      <c r="AC627" s="60" t="s">
        <v>15409</v>
      </c>
    </row>
    <row r="628" spans="1:29" ht="151" thickBot="1">
      <c r="A628" s="63" t="s">
        <v>16492</v>
      </c>
      <c r="B628" s="60">
        <v>7.2</v>
      </c>
      <c r="C628" s="60">
        <v>7.9</v>
      </c>
      <c r="D628" s="60">
        <v>4.1500000000000004</v>
      </c>
      <c r="E628" s="60">
        <v>4.2</v>
      </c>
      <c r="F628" s="60">
        <v>20.100000000000001</v>
      </c>
      <c r="G628" s="60">
        <v>15.8</v>
      </c>
      <c r="H628" s="60">
        <v>15.6</v>
      </c>
      <c r="I628" s="60">
        <v>17.8</v>
      </c>
      <c r="J628" s="60">
        <v>13.2</v>
      </c>
      <c r="K628" s="60">
        <v>4.625</v>
      </c>
      <c r="L628" s="60">
        <v>19</v>
      </c>
      <c r="M628" s="60">
        <v>2.6</v>
      </c>
      <c r="N628" s="60">
        <v>2.1</v>
      </c>
      <c r="O628" s="60">
        <v>13</v>
      </c>
      <c r="P628" s="60">
        <v>41.2</v>
      </c>
      <c r="Q628" s="60">
        <v>44.4</v>
      </c>
      <c r="R628" s="60">
        <v>11.8</v>
      </c>
      <c r="S628" s="60">
        <v>13.225</v>
      </c>
      <c r="T628" s="60">
        <v>5.2</v>
      </c>
      <c r="U628" s="60">
        <v>3.4</v>
      </c>
      <c r="V628" s="60">
        <v>9</v>
      </c>
      <c r="W628" s="60">
        <v>8.9</v>
      </c>
      <c r="X628" s="60">
        <v>11.5</v>
      </c>
      <c r="Y628" s="60">
        <v>5.4</v>
      </c>
      <c r="Z628" s="60">
        <v>8.25</v>
      </c>
      <c r="AA628" s="60">
        <v>3.7250000000000001</v>
      </c>
      <c r="AB628" s="60">
        <v>5.0999999999999996</v>
      </c>
      <c r="AC628" s="60" t="s">
        <v>15952</v>
      </c>
    </row>
    <row r="629" spans="1:29" ht="91" thickBot="1">
      <c r="A629" s="63" t="s">
        <v>14942</v>
      </c>
      <c r="B629" s="60">
        <v>3.2</v>
      </c>
      <c r="C629" s="60">
        <v>80</v>
      </c>
      <c r="D629" s="60">
        <v>252.45</v>
      </c>
      <c r="E629" s="60">
        <v>3.8</v>
      </c>
      <c r="F629" s="60">
        <v>4.3</v>
      </c>
      <c r="G629" s="60">
        <v>28</v>
      </c>
      <c r="H629" s="60">
        <v>3.3</v>
      </c>
      <c r="I629" s="60">
        <v>6.5</v>
      </c>
      <c r="J629" s="60">
        <v>1575.7</v>
      </c>
      <c r="K629" s="60">
        <v>2.2250000000000001</v>
      </c>
      <c r="L629" s="60">
        <v>4.2</v>
      </c>
      <c r="M629" s="60">
        <v>11.1</v>
      </c>
      <c r="N629" s="60">
        <v>3.6</v>
      </c>
      <c r="O629" s="60">
        <v>1.8</v>
      </c>
      <c r="P629" s="60">
        <v>2.2999999999999998</v>
      </c>
      <c r="Q629" s="60">
        <v>1.4</v>
      </c>
      <c r="R629" s="60">
        <v>35.9</v>
      </c>
      <c r="S629" s="60">
        <v>3.1749999999999998</v>
      </c>
      <c r="T629" s="60">
        <v>6</v>
      </c>
      <c r="U629" s="60">
        <v>4.9000000000000004</v>
      </c>
      <c r="V629" s="60">
        <v>4.4000000000000004</v>
      </c>
      <c r="W629" s="60">
        <v>568.6</v>
      </c>
      <c r="X629" s="60">
        <v>3</v>
      </c>
      <c r="Y629" s="60">
        <v>70.775000000000006</v>
      </c>
      <c r="Z629" s="60">
        <v>48.35</v>
      </c>
      <c r="AA629" s="60">
        <v>5.15</v>
      </c>
      <c r="AB629" s="60">
        <v>34.799999999999997</v>
      </c>
      <c r="AC629" s="60" t="s">
        <v>15953</v>
      </c>
    </row>
    <row r="630" spans="1:29" ht="61" thickBot="1">
      <c r="A630" s="63" t="s">
        <v>15297</v>
      </c>
      <c r="B630" s="60">
        <v>5</v>
      </c>
      <c r="C630" s="60">
        <v>24.6</v>
      </c>
      <c r="D630" s="60">
        <v>30.45</v>
      </c>
      <c r="E630" s="60">
        <v>2.2000000000000002</v>
      </c>
      <c r="F630" s="60">
        <v>24.4</v>
      </c>
      <c r="G630" s="60">
        <v>16</v>
      </c>
      <c r="H630" s="60">
        <v>5</v>
      </c>
      <c r="I630" s="60">
        <v>7.3</v>
      </c>
      <c r="J630" s="60">
        <v>32.1</v>
      </c>
      <c r="K630" s="60">
        <v>4.45</v>
      </c>
      <c r="L630" s="60">
        <v>14.4</v>
      </c>
      <c r="M630" s="60">
        <v>3.1</v>
      </c>
      <c r="N630" s="60">
        <v>2.2000000000000002</v>
      </c>
      <c r="O630" s="60">
        <v>8.4</v>
      </c>
      <c r="P630" s="60">
        <v>22.5</v>
      </c>
      <c r="Q630" s="60">
        <v>31.3</v>
      </c>
      <c r="R630" s="60">
        <v>16.2</v>
      </c>
      <c r="S630" s="60">
        <v>6.45</v>
      </c>
      <c r="T630" s="60">
        <v>11</v>
      </c>
      <c r="U630" s="60">
        <v>4.7</v>
      </c>
      <c r="V630" s="60">
        <v>8</v>
      </c>
      <c r="W630" s="60">
        <v>30.8</v>
      </c>
      <c r="X630" s="60">
        <v>10.9</v>
      </c>
      <c r="Y630" s="60">
        <v>17.125</v>
      </c>
      <c r="Z630" s="60">
        <v>10</v>
      </c>
      <c r="AA630" s="60">
        <v>4.55</v>
      </c>
      <c r="AB630" s="60">
        <v>6.3</v>
      </c>
      <c r="AC630" s="60" t="s">
        <v>15954</v>
      </c>
    </row>
    <row r="631" spans="1:29" ht="51" thickBot="1">
      <c r="A631" s="63" t="s">
        <v>15026</v>
      </c>
      <c r="B631" s="60">
        <v>3.9</v>
      </c>
      <c r="C631" s="60">
        <v>4.7</v>
      </c>
      <c r="D631" s="60">
        <v>2.9750000000000001</v>
      </c>
      <c r="E631" s="60">
        <v>6</v>
      </c>
      <c r="F631" s="60">
        <v>11.1</v>
      </c>
      <c r="G631" s="60">
        <v>5.5</v>
      </c>
      <c r="H631" s="60">
        <v>1.3</v>
      </c>
      <c r="I631" s="60">
        <v>5.8</v>
      </c>
      <c r="J631" s="60">
        <v>4.0999999999999996</v>
      </c>
      <c r="K631" s="60">
        <v>5.85</v>
      </c>
      <c r="L631" s="60">
        <v>7</v>
      </c>
      <c r="M631" s="60">
        <v>128.1</v>
      </c>
      <c r="N631" s="60">
        <v>2.2000000000000002</v>
      </c>
      <c r="O631" s="60">
        <v>8</v>
      </c>
      <c r="P631" s="60">
        <v>5.8</v>
      </c>
      <c r="Q631" s="60">
        <v>3.7</v>
      </c>
      <c r="R631" s="60">
        <v>12.8</v>
      </c>
      <c r="S631" s="60">
        <v>4.1749999999999998</v>
      </c>
      <c r="T631" s="60">
        <v>2.2999999999999998</v>
      </c>
      <c r="U631" s="60">
        <v>2.1</v>
      </c>
      <c r="V631" s="60">
        <v>4</v>
      </c>
      <c r="W631" s="60">
        <v>2.8</v>
      </c>
      <c r="X631" s="60">
        <v>5.6</v>
      </c>
      <c r="Y631" s="60">
        <v>4.0250000000000004</v>
      </c>
      <c r="Z631" s="60">
        <v>1</v>
      </c>
      <c r="AA631" s="60">
        <v>2.2999999999999998</v>
      </c>
      <c r="AB631" s="60">
        <v>56.7</v>
      </c>
      <c r="AC631" s="60" t="s">
        <v>15955</v>
      </c>
    </row>
    <row r="632" spans="1:29" ht="51" thickBot="1">
      <c r="A632" s="63" t="s">
        <v>15048</v>
      </c>
      <c r="B632" s="60">
        <v>9.6999999999999993</v>
      </c>
      <c r="C632" s="60">
        <v>120.3</v>
      </c>
      <c r="D632" s="60">
        <v>46.125</v>
      </c>
      <c r="E632" s="60">
        <v>6.3</v>
      </c>
      <c r="F632" s="60">
        <v>9.1</v>
      </c>
      <c r="G632" s="60">
        <v>3.7</v>
      </c>
      <c r="H632" s="60">
        <v>8.3000000000000007</v>
      </c>
      <c r="I632" s="60">
        <v>4.4000000000000004</v>
      </c>
      <c r="J632" s="60">
        <v>10.1</v>
      </c>
      <c r="K632" s="60">
        <v>46.575000000000003</v>
      </c>
      <c r="L632" s="60">
        <v>138.6</v>
      </c>
      <c r="M632" s="60">
        <v>2.8</v>
      </c>
      <c r="N632" s="60">
        <v>1</v>
      </c>
      <c r="O632" s="60">
        <v>2.7</v>
      </c>
      <c r="P632" s="60">
        <v>124.8</v>
      </c>
      <c r="Q632" s="60">
        <v>86.9</v>
      </c>
      <c r="R632" s="60">
        <v>123</v>
      </c>
      <c r="S632" s="60">
        <v>5.5250000000000004</v>
      </c>
      <c r="T632" s="60">
        <v>6.3</v>
      </c>
      <c r="U632" s="60">
        <v>8.3000000000000007</v>
      </c>
      <c r="V632" s="60">
        <v>3.4</v>
      </c>
      <c r="W632" s="60">
        <v>7</v>
      </c>
      <c r="X632" s="60">
        <v>253.3</v>
      </c>
      <c r="Y632" s="60">
        <v>2.4249999999999998</v>
      </c>
      <c r="Z632" s="60">
        <v>7.05</v>
      </c>
      <c r="AA632" s="60">
        <v>10.725</v>
      </c>
      <c r="AB632" s="60">
        <v>16.899999999999999</v>
      </c>
      <c r="AC632" s="60" t="s">
        <v>15956</v>
      </c>
    </row>
    <row r="633" spans="1:29" ht="51" thickBot="1">
      <c r="A633" s="63" t="s">
        <v>15285</v>
      </c>
      <c r="B633" s="60">
        <v>12.8</v>
      </c>
      <c r="C633" s="60">
        <v>7.2</v>
      </c>
      <c r="D633" s="60">
        <v>3.9</v>
      </c>
      <c r="E633" s="60">
        <v>8</v>
      </c>
      <c r="F633" s="60">
        <v>23.6</v>
      </c>
      <c r="G633" s="60">
        <v>19.600000000000001</v>
      </c>
      <c r="H633" s="60">
        <v>2.2000000000000002</v>
      </c>
      <c r="I633" s="60">
        <v>6.2</v>
      </c>
      <c r="J633" s="60">
        <v>9.3000000000000007</v>
      </c>
      <c r="K633" s="60">
        <v>2.3250000000000002</v>
      </c>
      <c r="L633" s="60">
        <v>34.5</v>
      </c>
      <c r="M633" s="60">
        <v>1.4</v>
      </c>
      <c r="N633" s="60">
        <v>3.7</v>
      </c>
      <c r="O633" s="60">
        <v>16.100000000000001</v>
      </c>
      <c r="P633" s="60">
        <v>16.5</v>
      </c>
      <c r="Q633" s="60">
        <v>12</v>
      </c>
      <c r="R633" s="60">
        <v>5</v>
      </c>
      <c r="S633" s="60">
        <v>25.024999999999999</v>
      </c>
      <c r="T633" s="60">
        <v>4.7</v>
      </c>
      <c r="U633" s="60">
        <v>1.9</v>
      </c>
      <c r="V633" s="60">
        <v>3</v>
      </c>
      <c r="W633" s="60">
        <v>7.6</v>
      </c>
      <c r="X633" s="60">
        <v>2.6</v>
      </c>
      <c r="Y633" s="60">
        <v>3.625</v>
      </c>
      <c r="Z633" s="60">
        <v>1.375</v>
      </c>
      <c r="AA633" s="60">
        <v>1.875</v>
      </c>
      <c r="AB633" s="60">
        <v>2</v>
      </c>
      <c r="AC633" s="60" t="s">
        <v>15779</v>
      </c>
    </row>
    <row r="634" spans="1:29" ht="141" thickBot="1">
      <c r="A634" s="63" t="s">
        <v>16493</v>
      </c>
      <c r="B634" s="60">
        <v>552.9</v>
      </c>
      <c r="C634" s="60">
        <v>962.7</v>
      </c>
      <c r="D634" s="60">
        <v>4742.95</v>
      </c>
      <c r="E634" s="60">
        <v>404</v>
      </c>
      <c r="F634" s="60">
        <v>315.2</v>
      </c>
      <c r="G634" s="60">
        <v>412.3</v>
      </c>
      <c r="H634" s="60">
        <v>30.7</v>
      </c>
      <c r="I634" s="60">
        <v>39.1</v>
      </c>
      <c r="J634" s="60">
        <v>116</v>
      </c>
      <c r="K634" s="60">
        <v>95.9</v>
      </c>
      <c r="L634" s="60">
        <v>33.6</v>
      </c>
      <c r="M634" s="60">
        <v>125.7</v>
      </c>
      <c r="N634" s="60">
        <v>12.2</v>
      </c>
      <c r="O634" s="60">
        <v>39.299999999999997</v>
      </c>
      <c r="P634" s="60">
        <v>118.4</v>
      </c>
      <c r="Q634" s="60">
        <v>137.4</v>
      </c>
      <c r="R634" s="60">
        <v>36.1</v>
      </c>
      <c r="S634" s="60">
        <v>165.92500000000001</v>
      </c>
      <c r="T634" s="60">
        <v>36.200000000000003</v>
      </c>
      <c r="U634" s="60">
        <v>26.2</v>
      </c>
      <c r="V634" s="60">
        <v>47.7</v>
      </c>
      <c r="W634" s="60">
        <v>37.799999999999997</v>
      </c>
      <c r="X634" s="60">
        <v>17.5</v>
      </c>
      <c r="Y634" s="60">
        <v>265.97500000000002</v>
      </c>
      <c r="Z634" s="60">
        <v>27.875</v>
      </c>
      <c r="AA634" s="60">
        <v>87.625</v>
      </c>
      <c r="AB634" s="60">
        <v>120.8</v>
      </c>
      <c r="AC634" s="60" t="s">
        <v>15957</v>
      </c>
    </row>
    <row r="635" spans="1:29" ht="51" thickBot="1">
      <c r="A635" s="63" t="s">
        <v>15138</v>
      </c>
      <c r="B635" s="60">
        <v>2.2999999999999998</v>
      </c>
      <c r="C635" s="60">
        <v>2.5</v>
      </c>
      <c r="D635" s="60">
        <v>4.5250000000000004</v>
      </c>
      <c r="E635" s="60">
        <v>4.2</v>
      </c>
      <c r="F635" s="60">
        <v>13.5</v>
      </c>
      <c r="G635" s="60">
        <v>2.2999999999999998</v>
      </c>
      <c r="H635" s="60">
        <v>1539.1</v>
      </c>
      <c r="I635" s="60">
        <v>117.2</v>
      </c>
      <c r="J635" s="60">
        <v>188.6</v>
      </c>
      <c r="K635" s="60">
        <v>2.2749999999999999</v>
      </c>
      <c r="L635" s="60">
        <v>4.0999999999999996</v>
      </c>
      <c r="M635" s="60">
        <v>2.1</v>
      </c>
      <c r="N635" s="60">
        <v>2.6</v>
      </c>
      <c r="O635" s="60">
        <v>5.9</v>
      </c>
      <c r="P635" s="60">
        <v>2.6</v>
      </c>
      <c r="Q635" s="60">
        <v>1.3</v>
      </c>
      <c r="R635" s="60">
        <v>6.9</v>
      </c>
      <c r="S635" s="60">
        <v>1.825</v>
      </c>
      <c r="T635" s="60">
        <v>3.9</v>
      </c>
      <c r="U635" s="60">
        <v>1786</v>
      </c>
      <c r="V635" s="60">
        <v>172.2</v>
      </c>
      <c r="W635" s="60">
        <v>293.7</v>
      </c>
      <c r="X635" s="60">
        <v>2.5</v>
      </c>
      <c r="Y635" s="60">
        <v>3.65</v>
      </c>
      <c r="Z635" s="60">
        <v>3.375</v>
      </c>
      <c r="AA635" s="60">
        <v>2</v>
      </c>
      <c r="AB635" s="60">
        <v>125.1</v>
      </c>
      <c r="AC635" s="60" t="s">
        <v>15958</v>
      </c>
    </row>
    <row r="636" spans="1:29" ht="81" thickBot="1">
      <c r="A636" s="63" t="s">
        <v>15135</v>
      </c>
      <c r="B636" s="60">
        <v>5.0999999999999996</v>
      </c>
      <c r="C636" s="60">
        <v>7.6</v>
      </c>
      <c r="D636" s="60">
        <v>2.8</v>
      </c>
      <c r="E636" s="60">
        <v>7.1</v>
      </c>
      <c r="F636" s="60">
        <v>7.6</v>
      </c>
      <c r="G636" s="60">
        <v>6.3</v>
      </c>
      <c r="H636" s="60">
        <v>7.2</v>
      </c>
      <c r="I636" s="60">
        <v>13.1</v>
      </c>
      <c r="J636" s="60">
        <v>7.3</v>
      </c>
      <c r="K636" s="60">
        <v>7.3</v>
      </c>
      <c r="L636" s="60">
        <v>9.8000000000000007</v>
      </c>
      <c r="M636" s="60">
        <v>3.2</v>
      </c>
      <c r="N636" s="60">
        <v>3391</v>
      </c>
      <c r="O636" s="60">
        <v>5</v>
      </c>
      <c r="P636" s="60">
        <v>5.2</v>
      </c>
      <c r="Q636" s="60">
        <v>13.2</v>
      </c>
      <c r="R636" s="60">
        <v>43.8</v>
      </c>
      <c r="S636" s="60">
        <v>5.875</v>
      </c>
      <c r="T636" s="60">
        <v>7.7</v>
      </c>
      <c r="U636" s="60">
        <v>16.399999999999999</v>
      </c>
      <c r="V636" s="60">
        <v>11.6</v>
      </c>
      <c r="W636" s="60">
        <v>7.8</v>
      </c>
      <c r="X636" s="60">
        <v>1099.4000000000001</v>
      </c>
      <c r="Y636" s="60">
        <v>37.875</v>
      </c>
      <c r="Z636" s="60">
        <v>11.8</v>
      </c>
      <c r="AA636" s="60">
        <v>3.9750000000000001</v>
      </c>
      <c r="AB636" s="60">
        <v>1180.7</v>
      </c>
      <c r="AC636" s="60" t="s">
        <v>15959</v>
      </c>
    </row>
    <row r="637" spans="1:29" ht="191" thickBot="1">
      <c r="A637" s="63" t="s">
        <v>14883</v>
      </c>
      <c r="B637" s="60">
        <v>13.3</v>
      </c>
      <c r="C637" s="60">
        <v>2.6</v>
      </c>
      <c r="D637" s="60">
        <v>2.85</v>
      </c>
      <c r="E637" s="60">
        <v>14</v>
      </c>
      <c r="F637" s="60">
        <v>5.5</v>
      </c>
      <c r="G637" s="60">
        <v>3.2</v>
      </c>
      <c r="H637" s="60">
        <v>4.3</v>
      </c>
      <c r="I637" s="60">
        <v>4.3</v>
      </c>
      <c r="J637" s="60">
        <v>2.2999999999999998</v>
      </c>
      <c r="K637" s="60">
        <v>0.75</v>
      </c>
      <c r="L637" s="60">
        <v>7</v>
      </c>
      <c r="M637" s="60">
        <v>1.5</v>
      </c>
      <c r="N637" s="60">
        <v>4.7</v>
      </c>
      <c r="O637" s="60">
        <v>4.0999999999999996</v>
      </c>
      <c r="P637" s="60">
        <v>3.6</v>
      </c>
      <c r="Q637" s="60">
        <v>3.9</v>
      </c>
      <c r="R637" s="60">
        <v>4.0999999999999996</v>
      </c>
      <c r="S637" s="60">
        <v>3.6</v>
      </c>
      <c r="T637" s="60">
        <v>3.6</v>
      </c>
      <c r="U637" s="60">
        <v>5.2</v>
      </c>
      <c r="V637" s="60">
        <v>3</v>
      </c>
      <c r="W637" s="60">
        <v>2.2000000000000002</v>
      </c>
      <c r="X637" s="60">
        <v>3.4</v>
      </c>
      <c r="Y637" s="60">
        <v>0.7</v>
      </c>
      <c r="Z637" s="60">
        <v>5.9</v>
      </c>
      <c r="AA637" s="60">
        <v>3.5750000000000002</v>
      </c>
      <c r="AB637" s="60">
        <v>1.7</v>
      </c>
      <c r="AC637" s="60" t="s">
        <v>15960</v>
      </c>
    </row>
    <row r="638" spans="1:29" ht="51" thickBot="1">
      <c r="A638" s="63" t="s">
        <v>15053</v>
      </c>
      <c r="B638" s="60">
        <v>6.1</v>
      </c>
      <c r="C638" s="60">
        <v>65.5</v>
      </c>
      <c r="D638" s="60">
        <v>41.55</v>
      </c>
      <c r="E638" s="60">
        <v>4.2</v>
      </c>
      <c r="F638" s="60">
        <v>6</v>
      </c>
      <c r="G638" s="60">
        <v>1.4</v>
      </c>
      <c r="H638" s="60">
        <v>4.5999999999999996</v>
      </c>
      <c r="I638" s="60">
        <v>5.8</v>
      </c>
      <c r="J638" s="60">
        <v>2.8</v>
      </c>
      <c r="K638" s="60">
        <v>65.2</v>
      </c>
      <c r="L638" s="60">
        <v>117.5</v>
      </c>
      <c r="M638" s="60">
        <v>13.6</v>
      </c>
      <c r="N638" s="60">
        <v>9.3000000000000007</v>
      </c>
      <c r="O638" s="60">
        <v>3.5</v>
      </c>
      <c r="P638" s="60">
        <v>77.8</v>
      </c>
      <c r="Q638" s="60">
        <v>104.1</v>
      </c>
      <c r="R638" s="60">
        <v>81.7</v>
      </c>
      <c r="S638" s="60">
        <v>1.95</v>
      </c>
      <c r="T638" s="60">
        <v>4.3</v>
      </c>
      <c r="U638" s="60">
        <v>29.3</v>
      </c>
      <c r="V638" s="60">
        <v>19.399999999999999</v>
      </c>
      <c r="W638" s="60">
        <v>3.9</v>
      </c>
      <c r="X638" s="60">
        <v>142.19999999999999</v>
      </c>
      <c r="Y638" s="60">
        <v>7.15</v>
      </c>
      <c r="Z638" s="60">
        <v>12.7</v>
      </c>
      <c r="AA638" s="60">
        <v>73.375</v>
      </c>
      <c r="AB638" s="60">
        <v>36.6</v>
      </c>
      <c r="AC638" s="60" t="s">
        <v>15961</v>
      </c>
    </row>
    <row r="639" spans="1:29" ht="131" thickBot="1">
      <c r="A639" s="63" t="s">
        <v>14765</v>
      </c>
      <c r="B639" s="60">
        <v>29</v>
      </c>
      <c r="C639" s="60">
        <v>54.3</v>
      </c>
      <c r="D639" s="60">
        <v>96.275000000000006</v>
      </c>
      <c r="E639" s="60">
        <v>57.3</v>
      </c>
      <c r="F639" s="60">
        <v>19.399999999999999</v>
      </c>
      <c r="G639" s="60">
        <v>4.4000000000000004</v>
      </c>
      <c r="H639" s="60">
        <v>2.9</v>
      </c>
      <c r="I639" s="60">
        <v>4.2</v>
      </c>
      <c r="J639" s="60">
        <v>10.6</v>
      </c>
      <c r="K639" s="60">
        <v>165.42500000000001</v>
      </c>
      <c r="L639" s="60">
        <v>288.10000000000002</v>
      </c>
      <c r="M639" s="60">
        <v>2.5</v>
      </c>
      <c r="N639" s="60">
        <v>10.8</v>
      </c>
      <c r="O639" s="60">
        <v>6</v>
      </c>
      <c r="P639" s="60">
        <v>259.2</v>
      </c>
      <c r="Q639" s="60">
        <v>342.2</v>
      </c>
      <c r="R639" s="60">
        <v>131.4</v>
      </c>
      <c r="S639" s="60">
        <v>9.6750000000000007</v>
      </c>
      <c r="T639" s="60">
        <v>16.2</v>
      </c>
      <c r="U639" s="60">
        <v>3.7</v>
      </c>
      <c r="V639" s="60">
        <v>4.3</v>
      </c>
      <c r="W639" s="60">
        <v>17.2</v>
      </c>
      <c r="X639" s="60">
        <v>620</v>
      </c>
      <c r="Y639" s="60">
        <v>14.3</v>
      </c>
      <c r="Z639" s="60">
        <v>6.375</v>
      </c>
      <c r="AA639" s="60">
        <v>86.7</v>
      </c>
      <c r="AB639" s="60">
        <v>21</v>
      </c>
      <c r="AC639" s="60" t="s">
        <v>15661</v>
      </c>
    </row>
    <row r="640" spans="1:29" ht="131" thickBot="1">
      <c r="A640" s="63" t="s">
        <v>16494</v>
      </c>
      <c r="B640" s="60">
        <v>186.2</v>
      </c>
      <c r="C640" s="60">
        <v>125.6</v>
      </c>
      <c r="D640" s="60">
        <v>173.4</v>
      </c>
      <c r="E640" s="60">
        <v>143.9</v>
      </c>
      <c r="F640" s="60">
        <v>389.6</v>
      </c>
      <c r="G640" s="60">
        <v>768.9</v>
      </c>
      <c r="H640" s="60">
        <v>45.2</v>
      </c>
      <c r="I640" s="60">
        <v>60.1</v>
      </c>
      <c r="J640" s="60">
        <v>246.9</v>
      </c>
      <c r="K640" s="60">
        <v>90.6</v>
      </c>
      <c r="L640" s="60">
        <v>61.5</v>
      </c>
      <c r="M640" s="60">
        <v>5.3</v>
      </c>
      <c r="N640" s="60">
        <v>18.600000000000001</v>
      </c>
      <c r="O640" s="60">
        <v>47.1</v>
      </c>
      <c r="P640" s="60">
        <v>64.400000000000006</v>
      </c>
      <c r="Q640" s="60">
        <v>47.8</v>
      </c>
      <c r="R640" s="60">
        <v>73.5</v>
      </c>
      <c r="S640" s="60">
        <v>162.32499999999999</v>
      </c>
      <c r="T640" s="60">
        <v>341.8</v>
      </c>
      <c r="U640" s="60">
        <v>37.1</v>
      </c>
      <c r="V640" s="60">
        <v>201.6</v>
      </c>
      <c r="W640" s="60">
        <v>140.9</v>
      </c>
      <c r="X640" s="60">
        <v>20.5</v>
      </c>
      <c r="Y640" s="60">
        <v>65.075000000000003</v>
      </c>
      <c r="Z640" s="60">
        <v>59.625</v>
      </c>
      <c r="AA640" s="60">
        <v>10.824999999999999</v>
      </c>
      <c r="AB640" s="60">
        <v>53.5</v>
      </c>
      <c r="AC640" s="60" t="s">
        <v>15962</v>
      </c>
    </row>
    <row r="641" spans="1:29" ht="51" thickBot="1">
      <c r="A641" s="63" t="s">
        <v>16495</v>
      </c>
      <c r="B641" s="60">
        <v>0.8</v>
      </c>
      <c r="C641" s="60">
        <v>2.4</v>
      </c>
      <c r="D641" s="60">
        <v>2.4249999999999998</v>
      </c>
      <c r="E641" s="60">
        <v>1</v>
      </c>
      <c r="F641" s="60">
        <v>107.2</v>
      </c>
      <c r="G641" s="60">
        <v>0.7</v>
      </c>
      <c r="H641" s="60">
        <v>2.8</v>
      </c>
      <c r="I641" s="60">
        <v>50.9</v>
      </c>
      <c r="J641" s="60">
        <v>936.9</v>
      </c>
      <c r="K641" s="60">
        <v>0.65</v>
      </c>
      <c r="L641" s="60">
        <v>1</v>
      </c>
      <c r="M641" s="60">
        <v>0.6</v>
      </c>
      <c r="N641" s="60">
        <v>5.8</v>
      </c>
      <c r="O641" s="60">
        <v>6.8</v>
      </c>
      <c r="P641" s="60">
        <v>0.8</v>
      </c>
      <c r="Q641" s="60">
        <v>1.4</v>
      </c>
      <c r="R641" s="60">
        <v>1.8</v>
      </c>
      <c r="S641" s="60">
        <v>0.45</v>
      </c>
      <c r="T641" s="60">
        <v>1.4</v>
      </c>
      <c r="U641" s="60">
        <v>1.9</v>
      </c>
      <c r="V641" s="60">
        <v>16.3</v>
      </c>
      <c r="W641" s="60">
        <v>39.1</v>
      </c>
      <c r="X641" s="60">
        <v>1.2</v>
      </c>
      <c r="Y641" s="60">
        <v>3.7749999999999999</v>
      </c>
      <c r="Z641" s="60">
        <v>4.625</v>
      </c>
      <c r="AA641" s="60">
        <v>0.75</v>
      </c>
      <c r="AB641" s="60">
        <v>10.199999999999999</v>
      </c>
      <c r="AC641" s="60" t="s">
        <v>15963</v>
      </c>
    </row>
    <row r="642" spans="1:29" ht="101" thickBot="1">
      <c r="A642" s="63" t="s">
        <v>14574</v>
      </c>
      <c r="B642" s="60">
        <v>1.3</v>
      </c>
      <c r="C642" s="60">
        <v>31.7</v>
      </c>
      <c r="D642" s="60">
        <v>8.75</v>
      </c>
      <c r="E642" s="60">
        <v>3.6</v>
      </c>
      <c r="F642" s="60">
        <v>13.6</v>
      </c>
      <c r="G642" s="60">
        <v>18.100000000000001</v>
      </c>
      <c r="H642" s="60">
        <v>5.4</v>
      </c>
      <c r="I642" s="60">
        <v>4.0999999999999996</v>
      </c>
      <c r="J642" s="60">
        <v>10.3</v>
      </c>
      <c r="K642" s="60">
        <v>3.5249999999999999</v>
      </c>
      <c r="L642" s="60">
        <v>6.8</v>
      </c>
      <c r="M642" s="60">
        <v>3.9</v>
      </c>
      <c r="N642" s="60">
        <v>2.8</v>
      </c>
      <c r="O642" s="60">
        <v>6.7</v>
      </c>
      <c r="P642" s="60">
        <v>7.8</v>
      </c>
      <c r="Q642" s="60">
        <v>9.9</v>
      </c>
      <c r="R642" s="60">
        <v>54.6</v>
      </c>
      <c r="S642" s="60">
        <v>2.25</v>
      </c>
      <c r="T642" s="60">
        <v>2.5</v>
      </c>
      <c r="U642" s="60">
        <v>4</v>
      </c>
      <c r="V642" s="60">
        <v>2.9</v>
      </c>
      <c r="W642" s="60">
        <v>9.1</v>
      </c>
      <c r="X642" s="60">
        <v>2.2000000000000002</v>
      </c>
      <c r="Y642" s="60">
        <v>8.1999999999999993</v>
      </c>
      <c r="Z642" s="60">
        <v>36.75</v>
      </c>
      <c r="AA642" s="60">
        <v>2.0750000000000002</v>
      </c>
      <c r="AB642" s="60">
        <v>9.8000000000000007</v>
      </c>
      <c r="AC642" s="60" t="s">
        <v>15964</v>
      </c>
    </row>
    <row r="643" spans="1:29" ht="43" thickBot="1">
      <c r="A643" s="63" t="s">
        <v>16496</v>
      </c>
      <c r="B643" s="60">
        <v>8.5</v>
      </c>
      <c r="C643" s="60">
        <v>225.4</v>
      </c>
      <c r="D643" s="60">
        <v>64.674999999999997</v>
      </c>
      <c r="E643" s="60">
        <v>16.2</v>
      </c>
      <c r="F643" s="60">
        <v>11.6</v>
      </c>
      <c r="G643" s="60">
        <v>12.2</v>
      </c>
      <c r="H643" s="60">
        <v>16.2</v>
      </c>
      <c r="I643" s="60">
        <v>9.1</v>
      </c>
      <c r="J643" s="60">
        <v>31.2</v>
      </c>
      <c r="K643" s="60">
        <v>51.55</v>
      </c>
      <c r="L643" s="60">
        <v>46.3</v>
      </c>
      <c r="M643" s="60">
        <v>7.2</v>
      </c>
      <c r="N643" s="60">
        <v>17.399999999999999</v>
      </c>
      <c r="O643" s="60">
        <v>21.3</v>
      </c>
      <c r="P643" s="60">
        <v>9.4</v>
      </c>
      <c r="Q643" s="60">
        <v>14.5</v>
      </c>
      <c r="R643" s="60">
        <v>608.5</v>
      </c>
      <c r="S643" s="60">
        <v>15.75</v>
      </c>
      <c r="T643" s="60">
        <v>12.1</v>
      </c>
      <c r="U643" s="60">
        <v>14.2</v>
      </c>
      <c r="V643" s="60">
        <v>9</v>
      </c>
      <c r="W643" s="60">
        <v>271.5</v>
      </c>
      <c r="X643" s="60">
        <v>12.4</v>
      </c>
      <c r="Y643" s="60">
        <v>2960.65</v>
      </c>
      <c r="Z643" s="60">
        <v>1530.2</v>
      </c>
      <c r="AA643" s="60">
        <v>12.225</v>
      </c>
      <c r="AB643" s="60">
        <v>121.1</v>
      </c>
      <c r="AC643" s="61" t="s">
        <v>15965</v>
      </c>
    </row>
    <row r="644" spans="1:29" ht="151" thickBot="1">
      <c r="A644" s="63" t="s">
        <v>16497</v>
      </c>
      <c r="B644" s="60">
        <v>38.200000000000003</v>
      </c>
      <c r="C644" s="60">
        <v>18.8</v>
      </c>
      <c r="D644" s="60">
        <v>12.875</v>
      </c>
      <c r="E644" s="60">
        <v>43.1</v>
      </c>
      <c r="F644" s="60">
        <v>20.5</v>
      </c>
      <c r="G644" s="60">
        <v>18.3</v>
      </c>
      <c r="H644" s="60">
        <v>21.3</v>
      </c>
      <c r="I644" s="60">
        <v>12.2</v>
      </c>
      <c r="J644" s="60">
        <v>19.3</v>
      </c>
      <c r="K644" s="60">
        <v>17.25</v>
      </c>
      <c r="L644" s="60">
        <v>20</v>
      </c>
      <c r="M644" s="60">
        <v>37.799999999999997</v>
      </c>
      <c r="N644" s="60">
        <v>36.5</v>
      </c>
      <c r="O644" s="60">
        <v>26.5</v>
      </c>
      <c r="P644" s="60">
        <v>16.7</v>
      </c>
      <c r="Q644" s="60">
        <v>20.6</v>
      </c>
      <c r="R644" s="60">
        <v>16</v>
      </c>
      <c r="S644" s="60">
        <v>33.524999999999999</v>
      </c>
      <c r="T644" s="60">
        <v>24.2</v>
      </c>
      <c r="U644" s="60">
        <v>18.7</v>
      </c>
      <c r="V644" s="60">
        <v>12.9</v>
      </c>
      <c r="W644" s="60">
        <v>26.9</v>
      </c>
      <c r="X644" s="60">
        <v>16.3</v>
      </c>
      <c r="Y644" s="60">
        <v>16.774999999999999</v>
      </c>
      <c r="Z644" s="60">
        <v>21.7</v>
      </c>
      <c r="AA644" s="60">
        <v>42.575000000000003</v>
      </c>
      <c r="AB644" s="60">
        <v>23.3</v>
      </c>
      <c r="AC644" s="60" t="s">
        <v>15966</v>
      </c>
    </row>
    <row r="645" spans="1:29" ht="161" thickBot="1">
      <c r="A645" s="63" t="s">
        <v>15091</v>
      </c>
      <c r="B645" s="60">
        <v>587.6</v>
      </c>
      <c r="C645" s="60">
        <v>2461.1</v>
      </c>
      <c r="D645" s="60">
        <v>1890.4749999999999</v>
      </c>
      <c r="E645" s="60">
        <v>1248</v>
      </c>
      <c r="F645" s="60">
        <v>526.70000000000005</v>
      </c>
      <c r="G645" s="60">
        <v>1056.2</v>
      </c>
      <c r="H645" s="60">
        <v>312.8</v>
      </c>
      <c r="I645" s="60">
        <v>104.9</v>
      </c>
      <c r="J645" s="60">
        <v>3893.4</v>
      </c>
      <c r="K645" s="60">
        <v>1752.4</v>
      </c>
      <c r="L645" s="60">
        <v>2617.1</v>
      </c>
      <c r="M645" s="60">
        <v>453.1</v>
      </c>
      <c r="N645" s="60">
        <v>346.2</v>
      </c>
      <c r="O645" s="60">
        <v>111.3</v>
      </c>
      <c r="P645" s="60">
        <v>2617.6999999999998</v>
      </c>
      <c r="Q645" s="60">
        <v>2499.1999999999998</v>
      </c>
      <c r="R645" s="60">
        <v>2377.3000000000002</v>
      </c>
      <c r="S645" s="60">
        <v>924.72500000000002</v>
      </c>
      <c r="T645" s="60">
        <v>228.5</v>
      </c>
      <c r="U645" s="60">
        <v>272.7</v>
      </c>
      <c r="V645" s="60">
        <v>44.3</v>
      </c>
      <c r="W645" s="60">
        <v>3191.5</v>
      </c>
      <c r="X645" s="60">
        <v>2654.7</v>
      </c>
      <c r="Y645" s="60">
        <v>4814.3999999999996</v>
      </c>
      <c r="Z645" s="60">
        <v>1185.575</v>
      </c>
      <c r="AA645" s="60">
        <v>76.400000000000006</v>
      </c>
      <c r="AB645" s="60">
        <v>1025.5999999999999</v>
      </c>
      <c r="AC645" s="60" t="s">
        <v>15967</v>
      </c>
    </row>
    <row r="646" spans="1:29" ht="41" thickBot="1">
      <c r="A646" s="63" t="s">
        <v>16498</v>
      </c>
      <c r="B646" s="60">
        <v>50.4</v>
      </c>
      <c r="C646" s="60">
        <v>38.6</v>
      </c>
      <c r="D646" s="60">
        <v>32.4</v>
      </c>
      <c r="E646" s="60">
        <v>41.8</v>
      </c>
      <c r="F646" s="60">
        <v>76</v>
      </c>
      <c r="G646" s="60">
        <v>48.6</v>
      </c>
      <c r="H646" s="60">
        <v>66</v>
      </c>
      <c r="I646" s="60">
        <v>34.4</v>
      </c>
      <c r="J646" s="60">
        <v>46.6</v>
      </c>
      <c r="K646" s="60">
        <v>26.6</v>
      </c>
      <c r="L646" s="60">
        <v>54.6</v>
      </c>
      <c r="M646" s="60">
        <v>102.2</v>
      </c>
      <c r="N646" s="60">
        <v>25.8</v>
      </c>
      <c r="O646" s="60">
        <v>96</v>
      </c>
      <c r="P646" s="60">
        <v>40.6</v>
      </c>
      <c r="Q646" s="60">
        <v>50.3</v>
      </c>
      <c r="R646" s="60">
        <v>47</v>
      </c>
      <c r="S646" s="60">
        <v>90.575000000000003</v>
      </c>
      <c r="T646" s="60">
        <v>89.7</v>
      </c>
      <c r="U646" s="60">
        <v>39.299999999999997</v>
      </c>
      <c r="V646" s="60">
        <v>30</v>
      </c>
      <c r="W646" s="60">
        <v>48.3</v>
      </c>
      <c r="X646" s="60">
        <v>37.5</v>
      </c>
      <c r="Y646" s="60">
        <v>69.2</v>
      </c>
      <c r="Z646" s="60">
        <v>51.3</v>
      </c>
      <c r="AA646" s="60">
        <v>124.125</v>
      </c>
      <c r="AB646" s="60">
        <v>69.599999999999994</v>
      </c>
      <c r="AC646" s="60" t="s">
        <v>15968</v>
      </c>
    </row>
    <row r="647" spans="1:29" ht="71" thickBot="1">
      <c r="A647" s="63" t="s">
        <v>16324</v>
      </c>
      <c r="B647" s="60">
        <v>6.8</v>
      </c>
      <c r="C647" s="60">
        <v>6.4</v>
      </c>
      <c r="D647" s="60">
        <v>4.5250000000000004</v>
      </c>
      <c r="E647" s="60">
        <v>6.6</v>
      </c>
      <c r="F647" s="60">
        <v>9.1</v>
      </c>
      <c r="G647" s="60">
        <v>4.9000000000000004</v>
      </c>
      <c r="H647" s="60">
        <v>5.8</v>
      </c>
      <c r="I647" s="60">
        <v>9</v>
      </c>
      <c r="J647" s="60">
        <v>4.7</v>
      </c>
      <c r="K647" s="60">
        <v>6.75</v>
      </c>
      <c r="L647" s="60">
        <v>7.6</v>
      </c>
      <c r="M647" s="60">
        <v>4.4000000000000004</v>
      </c>
      <c r="N647" s="60">
        <v>674.3</v>
      </c>
      <c r="O647" s="60">
        <v>9.1999999999999993</v>
      </c>
      <c r="P647" s="60">
        <v>4.8</v>
      </c>
      <c r="Q647" s="60">
        <v>5.9</v>
      </c>
      <c r="R647" s="60">
        <v>8.6</v>
      </c>
      <c r="S647" s="60">
        <v>5.7</v>
      </c>
      <c r="T647" s="60">
        <v>6.8</v>
      </c>
      <c r="U647" s="60">
        <v>3.1</v>
      </c>
      <c r="V647" s="60">
        <v>6.3</v>
      </c>
      <c r="W647" s="60">
        <v>6.9</v>
      </c>
      <c r="X647" s="60">
        <v>60.1</v>
      </c>
      <c r="Y647" s="60">
        <v>8.4749999999999996</v>
      </c>
      <c r="Z647" s="60">
        <v>4.95</v>
      </c>
      <c r="AA647" s="60">
        <v>4.3</v>
      </c>
      <c r="AB647" s="60">
        <v>48.5</v>
      </c>
      <c r="AC647" s="60" t="s">
        <v>15442</v>
      </c>
    </row>
    <row r="648" spans="1:29" ht="101" thickBot="1">
      <c r="A648" s="63" t="s">
        <v>14974</v>
      </c>
      <c r="B648" s="60">
        <v>2.8</v>
      </c>
      <c r="C648" s="60">
        <v>3.1</v>
      </c>
      <c r="D648" s="60">
        <v>5.6</v>
      </c>
      <c r="E648" s="60">
        <v>7.1</v>
      </c>
      <c r="F648" s="60">
        <v>10.1</v>
      </c>
      <c r="G648" s="60">
        <v>4.5999999999999996</v>
      </c>
      <c r="H648" s="60">
        <v>1424.5</v>
      </c>
      <c r="I648" s="60">
        <v>57.9</v>
      </c>
      <c r="J648" s="60">
        <v>1155.5</v>
      </c>
      <c r="K648" s="60">
        <v>1.875</v>
      </c>
      <c r="L648" s="60">
        <v>5.9</v>
      </c>
      <c r="M648" s="60">
        <v>3.5</v>
      </c>
      <c r="N648" s="60">
        <v>3.2</v>
      </c>
      <c r="O648" s="60">
        <v>9.1999999999999993</v>
      </c>
      <c r="P648" s="60">
        <v>6.5</v>
      </c>
      <c r="Q648" s="60">
        <v>9.8000000000000007</v>
      </c>
      <c r="R648" s="60">
        <v>8.1999999999999993</v>
      </c>
      <c r="S648" s="60">
        <v>3.85</v>
      </c>
      <c r="T648" s="60">
        <v>2.6</v>
      </c>
      <c r="U648" s="60">
        <v>2162.5</v>
      </c>
      <c r="V648" s="60">
        <v>9.8000000000000007</v>
      </c>
      <c r="W648" s="60">
        <v>673.8</v>
      </c>
      <c r="X648" s="60">
        <v>6.5</v>
      </c>
      <c r="Y648" s="60">
        <v>4.7</v>
      </c>
      <c r="Z648" s="60">
        <v>6.7249999999999996</v>
      </c>
      <c r="AA648" s="60">
        <v>2.625</v>
      </c>
      <c r="AB648" s="60">
        <v>235.2</v>
      </c>
      <c r="AC648" s="60" t="s">
        <v>15969</v>
      </c>
    </row>
    <row r="649" spans="1:29" ht="51" thickBot="1">
      <c r="A649" s="63" t="s">
        <v>14708</v>
      </c>
      <c r="B649" s="60">
        <v>0.3</v>
      </c>
      <c r="C649" s="60">
        <v>8.1999999999999993</v>
      </c>
      <c r="D649" s="60">
        <v>13.324999999999999</v>
      </c>
      <c r="E649" s="60">
        <v>0.9</v>
      </c>
      <c r="F649" s="60">
        <v>2.9</v>
      </c>
      <c r="G649" s="60">
        <v>1</v>
      </c>
      <c r="H649" s="60">
        <v>1.3</v>
      </c>
      <c r="I649" s="60">
        <v>0.9</v>
      </c>
      <c r="J649" s="60">
        <v>1</v>
      </c>
      <c r="K649" s="60">
        <v>6.5250000000000004</v>
      </c>
      <c r="L649" s="60">
        <v>4.0999999999999996</v>
      </c>
      <c r="M649" s="60">
        <v>1.3</v>
      </c>
      <c r="N649" s="60">
        <v>1.7</v>
      </c>
      <c r="O649" s="60">
        <v>3</v>
      </c>
      <c r="P649" s="60">
        <v>10.7</v>
      </c>
      <c r="Q649" s="60">
        <v>5.0999999999999996</v>
      </c>
      <c r="R649" s="60">
        <v>2.1</v>
      </c>
      <c r="S649" s="60">
        <v>0.4</v>
      </c>
      <c r="T649" s="60">
        <v>1.9</v>
      </c>
      <c r="U649" s="60">
        <v>1</v>
      </c>
      <c r="V649" s="60">
        <v>10</v>
      </c>
      <c r="W649" s="60">
        <v>1.7</v>
      </c>
      <c r="X649" s="60">
        <v>53.1</v>
      </c>
      <c r="Y649" s="60">
        <v>2</v>
      </c>
      <c r="Z649" s="60">
        <v>4.0999999999999996</v>
      </c>
      <c r="AA649" s="60">
        <v>3.8</v>
      </c>
      <c r="AB649" s="60">
        <v>0.7</v>
      </c>
      <c r="AC649" s="60" t="s">
        <v>15970</v>
      </c>
    </row>
    <row r="650" spans="1:29" ht="57" thickBot="1">
      <c r="A650" s="63" t="s">
        <v>15161</v>
      </c>
      <c r="B650" s="60">
        <v>6</v>
      </c>
      <c r="C650" s="60">
        <v>151.4</v>
      </c>
      <c r="D650" s="60">
        <v>71.349999999999994</v>
      </c>
      <c r="E650" s="60">
        <v>3.4</v>
      </c>
      <c r="F650" s="60">
        <v>20.100000000000001</v>
      </c>
      <c r="G650" s="60">
        <v>463.3</v>
      </c>
      <c r="H650" s="60">
        <v>61</v>
      </c>
      <c r="I650" s="60">
        <v>13.2</v>
      </c>
      <c r="J650" s="60">
        <v>212</v>
      </c>
      <c r="K650" s="60">
        <v>114.925</v>
      </c>
      <c r="L650" s="60">
        <v>178.4</v>
      </c>
      <c r="M650" s="60">
        <v>112.9</v>
      </c>
      <c r="N650" s="60">
        <v>117.8</v>
      </c>
      <c r="O650" s="60">
        <v>18.100000000000001</v>
      </c>
      <c r="P650" s="60">
        <v>22.8</v>
      </c>
      <c r="Q650" s="60">
        <v>45.2</v>
      </c>
      <c r="R650" s="60">
        <v>169.2</v>
      </c>
      <c r="S650" s="60">
        <v>5.35</v>
      </c>
      <c r="T650" s="60">
        <v>10.9</v>
      </c>
      <c r="U650" s="60">
        <v>188.5</v>
      </c>
      <c r="V650" s="60">
        <v>23.6</v>
      </c>
      <c r="W650" s="60">
        <v>51.1</v>
      </c>
      <c r="X650" s="60">
        <v>29.4</v>
      </c>
      <c r="Y650" s="60">
        <v>53.25</v>
      </c>
      <c r="Z650" s="60">
        <v>108.75</v>
      </c>
      <c r="AA650" s="60">
        <v>86.1</v>
      </c>
      <c r="AB650" s="60">
        <v>69.5</v>
      </c>
      <c r="AC650" s="61" t="s">
        <v>15971</v>
      </c>
    </row>
    <row r="651" spans="1:29" ht="171" thickBot="1">
      <c r="A651" s="63" t="s">
        <v>16499</v>
      </c>
      <c r="B651" s="60">
        <v>36.6</v>
      </c>
      <c r="C651" s="60">
        <v>30.5</v>
      </c>
      <c r="D651" s="60">
        <v>19.149999999999999</v>
      </c>
      <c r="E651" s="60">
        <v>20.7</v>
      </c>
      <c r="F651" s="60">
        <v>229.6</v>
      </c>
      <c r="G651" s="60">
        <v>97.3</v>
      </c>
      <c r="H651" s="60">
        <v>21.6</v>
      </c>
      <c r="I651" s="60">
        <v>25.1</v>
      </c>
      <c r="J651" s="60">
        <v>74.5</v>
      </c>
      <c r="K651" s="60">
        <v>14.175000000000001</v>
      </c>
      <c r="L651" s="60">
        <v>146.30000000000001</v>
      </c>
      <c r="M651" s="60">
        <v>748.5</v>
      </c>
      <c r="N651" s="60">
        <v>1035.5999999999999</v>
      </c>
      <c r="O651" s="60">
        <v>85.2</v>
      </c>
      <c r="P651" s="60">
        <v>219.4</v>
      </c>
      <c r="Q651" s="60">
        <v>207.9</v>
      </c>
      <c r="R651" s="60">
        <v>21.4</v>
      </c>
      <c r="S651" s="60">
        <v>207.875</v>
      </c>
      <c r="T651" s="60">
        <v>74.5</v>
      </c>
      <c r="U651" s="60">
        <v>23.2</v>
      </c>
      <c r="V651" s="60">
        <v>29.4</v>
      </c>
      <c r="W651" s="60">
        <v>37.1</v>
      </c>
      <c r="X651" s="60">
        <v>106.7</v>
      </c>
      <c r="Y651" s="60">
        <v>28.45</v>
      </c>
      <c r="Z651" s="60">
        <v>17.225000000000001</v>
      </c>
      <c r="AA651" s="60">
        <v>38.450000000000003</v>
      </c>
      <c r="AB651" s="60">
        <v>357</v>
      </c>
      <c r="AC651" s="60" t="s">
        <v>15972</v>
      </c>
    </row>
    <row r="652" spans="1:29" ht="51" thickBot="1">
      <c r="A652" s="63" t="s">
        <v>14830</v>
      </c>
      <c r="B652" s="60">
        <v>2.8</v>
      </c>
      <c r="C652" s="60">
        <v>4.3</v>
      </c>
      <c r="D652" s="60">
        <v>6.85</v>
      </c>
      <c r="E652" s="60">
        <v>1.5</v>
      </c>
      <c r="F652" s="60">
        <v>8.6</v>
      </c>
      <c r="G652" s="60">
        <v>4.8</v>
      </c>
      <c r="H652" s="60">
        <v>6.2</v>
      </c>
      <c r="I652" s="60">
        <v>2.9</v>
      </c>
      <c r="J652" s="60">
        <v>1.8</v>
      </c>
      <c r="K652" s="60">
        <v>4.0250000000000004</v>
      </c>
      <c r="L652" s="60">
        <v>3.3</v>
      </c>
      <c r="M652" s="60">
        <v>2.4</v>
      </c>
      <c r="N652" s="60">
        <v>7.7</v>
      </c>
      <c r="O652" s="60">
        <v>6.7</v>
      </c>
      <c r="P652" s="60">
        <v>4.2</v>
      </c>
      <c r="Q652" s="60">
        <v>5</v>
      </c>
      <c r="R652" s="60">
        <v>6.4</v>
      </c>
      <c r="S652" s="60">
        <v>4.0750000000000002</v>
      </c>
      <c r="T652" s="60">
        <v>5.8</v>
      </c>
      <c r="U652" s="60">
        <v>4.5</v>
      </c>
      <c r="V652" s="60">
        <v>2.8</v>
      </c>
      <c r="W652" s="60">
        <v>3.9</v>
      </c>
      <c r="X652" s="60">
        <v>3</v>
      </c>
      <c r="Y652" s="60">
        <v>51.924999999999997</v>
      </c>
      <c r="Z652" s="60">
        <v>5.85</v>
      </c>
      <c r="AA652" s="60">
        <v>4.6500000000000004</v>
      </c>
      <c r="AB652" s="60">
        <v>1.1000000000000001</v>
      </c>
      <c r="AC652" s="60" t="s">
        <v>15973</v>
      </c>
    </row>
    <row r="653" spans="1:29" ht="51" thickBot="1">
      <c r="A653" s="63" t="s">
        <v>14633</v>
      </c>
      <c r="B653" s="60">
        <v>3.2</v>
      </c>
      <c r="C653" s="60">
        <v>3.3</v>
      </c>
      <c r="D653" s="60">
        <v>2.5</v>
      </c>
      <c r="E653" s="60">
        <v>2.7</v>
      </c>
      <c r="F653" s="60">
        <v>1.9</v>
      </c>
      <c r="G653" s="60">
        <v>2.6</v>
      </c>
      <c r="H653" s="60">
        <v>0.6</v>
      </c>
      <c r="I653" s="60">
        <v>1.2</v>
      </c>
      <c r="J653" s="60">
        <v>1.5</v>
      </c>
      <c r="K653" s="60">
        <v>1.85</v>
      </c>
      <c r="L653" s="60">
        <v>1.4</v>
      </c>
      <c r="M653" s="60">
        <v>0.6</v>
      </c>
      <c r="N653" s="60">
        <v>3.4</v>
      </c>
      <c r="O653" s="60">
        <v>0.7</v>
      </c>
      <c r="P653" s="60">
        <v>2.4</v>
      </c>
      <c r="Q653" s="60">
        <v>1.8</v>
      </c>
      <c r="R653" s="60">
        <v>5.4</v>
      </c>
      <c r="S653" s="60">
        <v>3.3250000000000002</v>
      </c>
      <c r="T653" s="60">
        <v>2.7</v>
      </c>
      <c r="U653" s="60">
        <v>1.6</v>
      </c>
      <c r="V653" s="60">
        <v>1.4</v>
      </c>
      <c r="W653" s="60">
        <v>1.4</v>
      </c>
      <c r="X653" s="60">
        <v>6.3</v>
      </c>
      <c r="Y653" s="60">
        <v>0.375</v>
      </c>
      <c r="Z653" s="60">
        <v>0.8</v>
      </c>
      <c r="AA653" s="60">
        <v>1.4750000000000001</v>
      </c>
      <c r="AB653" s="60">
        <v>1.8</v>
      </c>
      <c r="AC653" s="60" t="s">
        <v>15974</v>
      </c>
    </row>
    <row r="654" spans="1:29" ht="71" thickBot="1">
      <c r="A654" s="63" t="s">
        <v>16500</v>
      </c>
      <c r="B654" s="60">
        <v>148.69999999999999</v>
      </c>
      <c r="C654" s="60">
        <v>69.8</v>
      </c>
      <c r="D654" s="60">
        <v>73.075000000000003</v>
      </c>
      <c r="E654" s="60">
        <v>105.6</v>
      </c>
      <c r="F654" s="60">
        <v>115.6</v>
      </c>
      <c r="G654" s="60">
        <v>87.1</v>
      </c>
      <c r="H654" s="60">
        <v>48.1</v>
      </c>
      <c r="I654" s="60">
        <v>67.3</v>
      </c>
      <c r="J654" s="60">
        <v>61.4</v>
      </c>
      <c r="K654" s="60">
        <v>80.599999999999994</v>
      </c>
      <c r="L654" s="60">
        <v>51.1</v>
      </c>
      <c r="M654" s="60">
        <v>192.1</v>
      </c>
      <c r="N654" s="60">
        <v>19.3</v>
      </c>
      <c r="O654" s="60">
        <v>85</v>
      </c>
      <c r="P654" s="60">
        <v>50.2</v>
      </c>
      <c r="Q654" s="60">
        <v>52.9</v>
      </c>
      <c r="R654" s="60">
        <v>91</v>
      </c>
      <c r="S654" s="60">
        <v>118.15</v>
      </c>
      <c r="T654" s="60">
        <v>76</v>
      </c>
      <c r="U654" s="60">
        <v>47.9</v>
      </c>
      <c r="V654" s="60">
        <v>102.3</v>
      </c>
      <c r="W654" s="60">
        <v>56.1</v>
      </c>
      <c r="X654" s="60">
        <v>60.1</v>
      </c>
      <c r="Y654" s="60">
        <v>84.1</v>
      </c>
      <c r="Z654" s="60">
        <v>71.525000000000006</v>
      </c>
      <c r="AA654" s="60">
        <v>120.625</v>
      </c>
      <c r="AB654" s="60">
        <v>92.3</v>
      </c>
      <c r="AC654" s="61" t="s">
        <v>15975</v>
      </c>
    </row>
    <row r="655" spans="1:29" ht="101" thickBot="1">
      <c r="A655" s="63" t="s">
        <v>14582</v>
      </c>
      <c r="B655" s="60">
        <v>22.4</v>
      </c>
      <c r="C655" s="60">
        <v>13</v>
      </c>
      <c r="D655" s="60">
        <v>5.3250000000000002</v>
      </c>
      <c r="E655" s="60">
        <v>11.2</v>
      </c>
      <c r="F655" s="60">
        <v>8.3000000000000007</v>
      </c>
      <c r="G655" s="60">
        <v>4.5999999999999996</v>
      </c>
      <c r="H655" s="60">
        <v>12.2</v>
      </c>
      <c r="I655" s="60">
        <v>2.6</v>
      </c>
      <c r="J655" s="60">
        <v>4.7</v>
      </c>
      <c r="K655" s="60">
        <v>6.8</v>
      </c>
      <c r="L655" s="60">
        <v>5.9</v>
      </c>
      <c r="M655" s="60">
        <v>1.1000000000000001</v>
      </c>
      <c r="N655" s="60">
        <v>33</v>
      </c>
      <c r="O655" s="60">
        <v>5.9</v>
      </c>
      <c r="P655" s="60">
        <v>2.9</v>
      </c>
      <c r="Q655" s="60">
        <v>3.3</v>
      </c>
      <c r="R655" s="60">
        <v>6.9</v>
      </c>
      <c r="S655" s="60">
        <v>29.425000000000001</v>
      </c>
      <c r="T655" s="60">
        <v>2.6</v>
      </c>
      <c r="U655" s="60">
        <v>19.600000000000001</v>
      </c>
      <c r="V655" s="60">
        <v>2.6</v>
      </c>
      <c r="W655" s="60">
        <v>7.7</v>
      </c>
      <c r="X655" s="60">
        <v>11.2</v>
      </c>
      <c r="Y655" s="60">
        <v>7.2249999999999996</v>
      </c>
      <c r="Z655" s="60">
        <v>12.275</v>
      </c>
      <c r="AA655" s="60">
        <v>6.8</v>
      </c>
      <c r="AB655" s="60">
        <v>9.1</v>
      </c>
      <c r="AC655" s="60" t="s">
        <v>15548</v>
      </c>
    </row>
    <row r="656" spans="1:29" ht="151" thickBot="1">
      <c r="A656" s="63" t="s">
        <v>16501</v>
      </c>
      <c r="B656" s="60">
        <v>6.9</v>
      </c>
      <c r="C656" s="60">
        <v>11.7</v>
      </c>
      <c r="D656" s="60">
        <v>11.574999999999999</v>
      </c>
      <c r="E656" s="60">
        <v>9.3000000000000007</v>
      </c>
      <c r="F656" s="60">
        <v>43.6</v>
      </c>
      <c r="G656" s="60">
        <v>12.9</v>
      </c>
      <c r="H656" s="60">
        <v>6.5</v>
      </c>
      <c r="I656" s="60">
        <v>16.7</v>
      </c>
      <c r="J656" s="60">
        <v>11.8</v>
      </c>
      <c r="K656" s="60">
        <v>15.824999999999999</v>
      </c>
      <c r="L656" s="60">
        <v>22.5</v>
      </c>
      <c r="M656" s="60">
        <v>7.1</v>
      </c>
      <c r="N656" s="60">
        <v>3133.6</v>
      </c>
      <c r="O656" s="60">
        <v>19.5</v>
      </c>
      <c r="P656" s="60">
        <v>12.2</v>
      </c>
      <c r="Q656" s="60">
        <v>37.4</v>
      </c>
      <c r="R656" s="60">
        <v>48</v>
      </c>
      <c r="S656" s="60">
        <v>6.1749999999999998</v>
      </c>
      <c r="T656" s="60">
        <v>17</v>
      </c>
      <c r="U656" s="60">
        <v>15.2</v>
      </c>
      <c r="V656" s="60">
        <v>10.199999999999999</v>
      </c>
      <c r="W656" s="60">
        <v>10.3</v>
      </c>
      <c r="X656" s="60">
        <v>509.3</v>
      </c>
      <c r="Y656" s="60">
        <v>60.2</v>
      </c>
      <c r="Z656" s="60">
        <v>15.8</v>
      </c>
      <c r="AA656" s="60">
        <v>8.5</v>
      </c>
      <c r="AB656" s="60">
        <v>1009.4</v>
      </c>
      <c r="AC656" s="60" t="s">
        <v>15976</v>
      </c>
    </row>
    <row r="657" spans="1:29" ht="51" thickBot="1">
      <c r="A657" s="63" t="s">
        <v>14895</v>
      </c>
      <c r="B657" s="60">
        <v>2</v>
      </c>
      <c r="C657" s="60">
        <v>17.7</v>
      </c>
      <c r="D657" s="60">
        <v>7.95</v>
      </c>
      <c r="E657" s="60">
        <v>6.8</v>
      </c>
      <c r="F657" s="60">
        <v>19.3</v>
      </c>
      <c r="G657" s="60">
        <v>21.5</v>
      </c>
      <c r="H657" s="60">
        <v>6316.5</v>
      </c>
      <c r="I657" s="60">
        <v>6</v>
      </c>
      <c r="J657" s="60">
        <v>10.8</v>
      </c>
      <c r="K657" s="60">
        <v>4.95</v>
      </c>
      <c r="L657" s="60">
        <v>3.4</v>
      </c>
      <c r="M657" s="60">
        <v>1.5</v>
      </c>
      <c r="N657" s="60">
        <v>4.9000000000000004</v>
      </c>
      <c r="O657" s="60">
        <v>3.6</v>
      </c>
      <c r="P657" s="60">
        <v>13.9</v>
      </c>
      <c r="Q657" s="60">
        <v>8.3000000000000007</v>
      </c>
      <c r="R657" s="60">
        <v>19.399999999999999</v>
      </c>
      <c r="S657" s="60">
        <v>14.45</v>
      </c>
      <c r="T657" s="60">
        <v>5.3</v>
      </c>
      <c r="U657" s="60">
        <v>6386.4</v>
      </c>
      <c r="V657" s="60">
        <v>5.7</v>
      </c>
      <c r="W657" s="60">
        <v>9.5</v>
      </c>
      <c r="X657" s="60">
        <v>3.5</v>
      </c>
      <c r="Y657" s="60">
        <v>12.45</v>
      </c>
      <c r="Z657" s="60">
        <v>5.15</v>
      </c>
      <c r="AA657" s="60">
        <v>2.85</v>
      </c>
      <c r="AB657" s="60">
        <v>1280.4000000000001</v>
      </c>
      <c r="AC657" s="60" t="s">
        <v>15977</v>
      </c>
    </row>
    <row r="658" spans="1:29" ht="121" thickBot="1">
      <c r="A658" s="63" t="s">
        <v>14833</v>
      </c>
      <c r="B658" s="60">
        <v>1570.1</v>
      </c>
      <c r="C658" s="60">
        <v>2465.6</v>
      </c>
      <c r="D658" s="60">
        <v>2985.875</v>
      </c>
      <c r="E658" s="60">
        <v>1998.1</v>
      </c>
      <c r="F658" s="60">
        <v>1645.5</v>
      </c>
      <c r="G658" s="60">
        <v>2303.9</v>
      </c>
      <c r="H658" s="60">
        <v>2534.8000000000002</v>
      </c>
      <c r="I658" s="60">
        <v>2644.9</v>
      </c>
      <c r="J658" s="60">
        <v>2251.1999999999998</v>
      </c>
      <c r="K658" s="60">
        <v>4611.3999999999996</v>
      </c>
      <c r="L658" s="60">
        <v>3947.7</v>
      </c>
      <c r="M658" s="60">
        <v>1049.7</v>
      </c>
      <c r="N658" s="60">
        <v>589</v>
      </c>
      <c r="O658" s="60">
        <v>1072.7</v>
      </c>
      <c r="P658" s="60">
        <v>2045.1</v>
      </c>
      <c r="Q658" s="60">
        <v>1451.7</v>
      </c>
      <c r="R658" s="60">
        <v>3424.1</v>
      </c>
      <c r="S658" s="60">
        <v>1359.425</v>
      </c>
      <c r="T658" s="60">
        <v>783.1</v>
      </c>
      <c r="U658" s="60">
        <v>5198.8999999999996</v>
      </c>
      <c r="V658" s="60">
        <v>4311.8</v>
      </c>
      <c r="W658" s="60">
        <v>3091.4</v>
      </c>
      <c r="X658" s="60">
        <v>7818.8</v>
      </c>
      <c r="Y658" s="60">
        <v>1770.1</v>
      </c>
      <c r="Z658" s="60">
        <v>2390.5250000000001</v>
      </c>
      <c r="AA658" s="60">
        <v>2943.0749999999998</v>
      </c>
      <c r="AB658" s="60">
        <v>1490.6</v>
      </c>
      <c r="AC658" s="60" t="s">
        <v>15978</v>
      </c>
    </row>
    <row r="659" spans="1:29" ht="71" thickBot="1">
      <c r="A659" s="63" t="s">
        <v>15289</v>
      </c>
      <c r="B659" s="60">
        <v>54.8</v>
      </c>
      <c r="C659" s="60">
        <v>100.8</v>
      </c>
      <c r="D659" s="60">
        <v>197.72499999999999</v>
      </c>
      <c r="E659" s="60">
        <v>55.7</v>
      </c>
      <c r="F659" s="60">
        <v>10.3</v>
      </c>
      <c r="G659" s="60">
        <v>4.5999999999999996</v>
      </c>
      <c r="H659" s="60">
        <v>10.4</v>
      </c>
      <c r="I659" s="60">
        <v>291.2</v>
      </c>
      <c r="J659" s="60">
        <v>96.6</v>
      </c>
      <c r="K659" s="60">
        <v>100.2</v>
      </c>
      <c r="L659" s="60">
        <v>163.6</v>
      </c>
      <c r="M659" s="60">
        <v>22.4</v>
      </c>
      <c r="N659" s="60">
        <v>18.8</v>
      </c>
      <c r="O659" s="60">
        <v>17.100000000000001</v>
      </c>
      <c r="P659" s="60">
        <v>308.5</v>
      </c>
      <c r="Q659" s="60">
        <v>168.6</v>
      </c>
      <c r="R659" s="60">
        <v>91.7</v>
      </c>
      <c r="S659" s="60">
        <v>70.625</v>
      </c>
      <c r="T659" s="60">
        <v>20</v>
      </c>
      <c r="U659" s="60">
        <v>20</v>
      </c>
      <c r="V659" s="60">
        <v>19.8</v>
      </c>
      <c r="W659" s="60">
        <v>110</v>
      </c>
      <c r="X659" s="60">
        <v>1577.8</v>
      </c>
      <c r="Y659" s="60">
        <v>94.775000000000006</v>
      </c>
      <c r="Z659" s="60">
        <v>58.174999999999997</v>
      </c>
      <c r="AA659" s="60">
        <v>1162.2249999999999</v>
      </c>
      <c r="AB659" s="60">
        <v>51</v>
      </c>
      <c r="AC659" s="60" t="s">
        <v>15979</v>
      </c>
    </row>
    <row r="660" spans="1:29" ht="41" thickBot="1">
      <c r="A660" s="63" t="s">
        <v>15271</v>
      </c>
      <c r="B660" s="60">
        <v>75.2</v>
      </c>
      <c r="C660" s="60">
        <v>141.5</v>
      </c>
      <c r="D660" s="60">
        <v>106.5</v>
      </c>
      <c r="E660" s="60">
        <v>94.9</v>
      </c>
      <c r="F660" s="60">
        <v>42.6</v>
      </c>
      <c r="G660" s="60">
        <v>259.10000000000002</v>
      </c>
      <c r="H660" s="60">
        <v>30.1</v>
      </c>
      <c r="I660" s="60">
        <v>428.9</v>
      </c>
      <c r="J660" s="60">
        <v>165.5</v>
      </c>
      <c r="K660" s="60">
        <v>97.924999999999997</v>
      </c>
      <c r="L660" s="60">
        <v>25.6</v>
      </c>
      <c r="M660" s="60">
        <v>276.3</v>
      </c>
      <c r="N660" s="60">
        <v>18.399999999999999</v>
      </c>
      <c r="O660" s="60">
        <v>25.8</v>
      </c>
      <c r="P660" s="60">
        <v>69.7</v>
      </c>
      <c r="Q660" s="60">
        <v>81.5</v>
      </c>
      <c r="R660" s="60">
        <v>79.599999999999994</v>
      </c>
      <c r="S660" s="60">
        <v>149.82499999999999</v>
      </c>
      <c r="T660" s="60">
        <v>202.2</v>
      </c>
      <c r="U660" s="60">
        <v>40.200000000000003</v>
      </c>
      <c r="V660" s="60">
        <v>191.1</v>
      </c>
      <c r="W660" s="60">
        <v>193.5</v>
      </c>
      <c r="X660" s="60">
        <v>16.899999999999999</v>
      </c>
      <c r="Y660" s="60">
        <v>631.17499999999995</v>
      </c>
      <c r="Z660" s="60">
        <v>213.07499999999999</v>
      </c>
      <c r="AA660" s="60">
        <v>263.64999999999998</v>
      </c>
      <c r="AB660" s="60">
        <v>154.9</v>
      </c>
      <c r="AC660" s="60" t="s">
        <v>15980</v>
      </c>
    </row>
    <row r="661" spans="1:29" ht="91" thickBot="1">
      <c r="A661" s="63" t="s">
        <v>14720</v>
      </c>
      <c r="B661" s="60">
        <v>5.7</v>
      </c>
      <c r="C661" s="60">
        <v>4</v>
      </c>
      <c r="D661" s="60">
        <v>8.9749999999999996</v>
      </c>
      <c r="E661" s="60">
        <v>5.3</v>
      </c>
      <c r="F661" s="60">
        <v>10.7</v>
      </c>
      <c r="G661" s="60">
        <v>6.8</v>
      </c>
      <c r="H661" s="60">
        <v>5996.1</v>
      </c>
      <c r="I661" s="60">
        <v>2.8</v>
      </c>
      <c r="J661" s="60">
        <v>9.5</v>
      </c>
      <c r="K661" s="60">
        <v>4.45</v>
      </c>
      <c r="L661" s="60">
        <v>4.5999999999999996</v>
      </c>
      <c r="M661" s="60">
        <v>3.1</v>
      </c>
      <c r="N661" s="60">
        <v>1.7</v>
      </c>
      <c r="O661" s="60">
        <v>11.1</v>
      </c>
      <c r="P661" s="60">
        <v>8.6</v>
      </c>
      <c r="Q661" s="60">
        <v>6.3</v>
      </c>
      <c r="R661" s="60">
        <v>6.7</v>
      </c>
      <c r="S661" s="60">
        <v>4.55</v>
      </c>
      <c r="T661" s="60">
        <v>6.5</v>
      </c>
      <c r="U661" s="60">
        <v>5973.3</v>
      </c>
      <c r="V661" s="60">
        <v>1.4</v>
      </c>
      <c r="W661" s="60">
        <v>6.2</v>
      </c>
      <c r="X661" s="60">
        <v>5.4</v>
      </c>
      <c r="Y661" s="60">
        <v>6.4749999999999996</v>
      </c>
      <c r="Z661" s="60">
        <v>3.125</v>
      </c>
      <c r="AA661" s="60">
        <v>6.8250000000000002</v>
      </c>
      <c r="AB661" s="60">
        <v>1290.5999999999999</v>
      </c>
      <c r="AC661" s="60" t="s">
        <v>15981</v>
      </c>
    </row>
    <row r="662" spans="1:29" ht="51" thickBot="1">
      <c r="A662" s="63" t="s">
        <v>14928</v>
      </c>
      <c r="B662" s="60">
        <v>37.299999999999997</v>
      </c>
      <c r="C662" s="60">
        <v>19.5</v>
      </c>
      <c r="D662" s="60">
        <v>119.2</v>
      </c>
      <c r="E662" s="60">
        <v>3.1</v>
      </c>
      <c r="F662" s="60">
        <v>16.2</v>
      </c>
      <c r="G662" s="60">
        <v>8.4</v>
      </c>
      <c r="H662" s="60">
        <v>1.6</v>
      </c>
      <c r="I662" s="60">
        <v>19.899999999999999</v>
      </c>
      <c r="J662" s="60">
        <v>6.4</v>
      </c>
      <c r="K662" s="60">
        <v>5.45</v>
      </c>
      <c r="L662" s="60">
        <v>16.100000000000001</v>
      </c>
      <c r="M662" s="60">
        <v>1.4</v>
      </c>
      <c r="N662" s="60">
        <v>1.7</v>
      </c>
      <c r="O662" s="60">
        <v>2.8</v>
      </c>
      <c r="P662" s="60">
        <v>21.5</v>
      </c>
      <c r="Q662" s="60">
        <v>18.899999999999999</v>
      </c>
      <c r="R662" s="60">
        <v>6.1</v>
      </c>
      <c r="S662" s="60">
        <v>48.674999999999997</v>
      </c>
      <c r="T662" s="60">
        <v>8.6999999999999993</v>
      </c>
      <c r="U662" s="60">
        <v>3</v>
      </c>
      <c r="V662" s="60">
        <v>261.10000000000002</v>
      </c>
      <c r="W662" s="60">
        <v>39.200000000000003</v>
      </c>
      <c r="X662" s="60">
        <v>4.5999999999999996</v>
      </c>
      <c r="Y662" s="60">
        <v>220.17500000000001</v>
      </c>
      <c r="Z662" s="60">
        <v>62.674999999999997</v>
      </c>
      <c r="AA662" s="60">
        <v>39.65</v>
      </c>
      <c r="AB662" s="60">
        <v>2.8</v>
      </c>
      <c r="AC662" s="60" t="s">
        <v>15982</v>
      </c>
    </row>
    <row r="663" spans="1:29" ht="51" thickBot="1">
      <c r="A663" s="63" t="s">
        <v>14987</v>
      </c>
      <c r="B663" s="60">
        <v>8.3000000000000007</v>
      </c>
      <c r="C663" s="60">
        <v>613.6</v>
      </c>
      <c r="D663" s="60">
        <v>774.97500000000002</v>
      </c>
      <c r="E663" s="60">
        <v>14.3</v>
      </c>
      <c r="F663" s="60">
        <v>15.1</v>
      </c>
      <c r="G663" s="60">
        <v>68.8</v>
      </c>
      <c r="H663" s="60">
        <v>13.1</v>
      </c>
      <c r="I663" s="60">
        <v>7.2</v>
      </c>
      <c r="J663" s="60">
        <v>24.5</v>
      </c>
      <c r="K663" s="60">
        <v>18.524999999999999</v>
      </c>
      <c r="L663" s="60">
        <v>23.6</v>
      </c>
      <c r="M663" s="60">
        <v>5.8</v>
      </c>
      <c r="N663" s="60">
        <v>21.7</v>
      </c>
      <c r="O663" s="60">
        <v>11.7</v>
      </c>
      <c r="P663" s="60">
        <v>7.4</v>
      </c>
      <c r="Q663" s="60">
        <v>8.3000000000000007</v>
      </c>
      <c r="R663" s="60">
        <v>533.20000000000005</v>
      </c>
      <c r="S663" s="60">
        <v>6.2249999999999996</v>
      </c>
      <c r="T663" s="60">
        <v>9</v>
      </c>
      <c r="U663" s="60">
        <v>11.9</v>
      </c>
      <c r="V663" s="60">
        <v>9.1999999999999993</v>
      </c>
      <c r="W663" s="60">
        <v>11.6</v>
      </c>
      <c r="X663" s="60">
        <v>10.4</v>
      </c>
      <c r="Y663" s="60">
        <v>12</v>
      </c>
      <c r="Z663" s="60">
        <v>13.7</v>
      </c>
      <c r="AA663" s="60">
        <v>8.5250000000000004</v>
      </c>
      <c r="AB663" s="60">
        <v>71.3</v>
      </c>
      <c r="AC663" s="60" t="s">
        <v>15983</v>
      </c>
    </row>
    <row r="664" spans="1:29" ht="51" thickBot="1">
      <c r="A664" s="63" t="s">
        <v>15140</v>
      </c>
      <c r="B664" s="60">
        <v>638</v>
      </c>
      <c r="C664" s="60">
        <v>62.5</v>
      </c>
      <c r="D664" s="60">
        <v>134.94999999999999</v>
      </c>
      <c r="E664" s="60">
        <v>369.2</v>
      </c>
      <c r="F664" s="60">
        <v>24</v>
      </c>
      <c r="G664" s="60">
        <v>10.3</v>
      </c>
      <c r="H664" s="60">
        <v>6.1</v>
      </c>
      <c r="I664" s="60">
        <v>7</v>
      </c>
      <c r="J664" s="60">
        <v>9.3000000000000007</v>
      </c>
      <c r="K664" s="60">
        <v>6.0250000000000004</v>
      </c>
      <c r="L664" s="60">
        <v>16.2</v>
      </c>
      <c r="M664" s="60">
        <v>5.3</v>
      </c>
      <c r="N664" s="60">
        <v>5.9</v>
      </c>
      <c r="O664" s="60">
        <v>4.0999999999999996</v>
      </c>
      <c r="P664" s="60">
        <v>14.5</v>
      </c>
      <c r="Q664" s="60">
        <v>17.5</v>
      </c>
      <c r="R664" s="60">
        <v>6.8</v>
      </c>
      <c r="S664" s="60">
        <v>106.55</v>
      </c>
      <c r="T664" s="60">
        <v>4.0999999999999996</v>
      </c>
      <c r="U664" s="60">
        <v>6.4</v>
      </c>
      <c r="V664" s="60">
        <v>5.5</v>
      </c>
      <c r="W664" s="60">
        <v>4.9000000000000004</v>
      </c>
      <c r="X664" s="60">
        <v>8</v>
      </c>
      <c r="Y664" s="60">
        <v>8.6750000000000007</v>
      </c>
      <c r="Z664" s="60">
        <v>7.3250000000000002</v>
      </c>
      <c r="AA664" s="60">
        <v>2.6749999999999998</v>
      </c>
      <c r="AB664" s="60">
        <v>16.8</v>
      </c>
      <c r="AC664" s="60" t="s">
        <v>15984</v>
      </c>
    </row>
    <row r="665" spans="1:29" ht="51" thickBot="1">
      <c r="A665" s="63" t="s">
        <v>16502</v>
      </c>
      <c r="B665" s="60">
        <v>2.7</v>
      </c>
      <c r="C665" s="60">
        <v>3.5</v>
      </c>
      <c r="D665" s="60">
        <v>1.3</v>
      </c>
      <c r="E665" s="60">
        <v>3.5</v>
      </c>
      <c r="F665" s="60">
        <v>15.3</v>
      </c>
      <c r="G665" s="60">
        <v>4.4000000000000004</v>
      </c>
      <c r="H665" s="60">
        <v>3.1</v>
      </c>
      <c r="I665" s="60">
        <v>2.5</v>
      </c>
      <c r="J665" s="60">
        <v>1.6</v>
      </c>
      <c r="K665" s="60">
        <v>2.5499999999999998</v>
      </c>
      <c r="L665" s="60">
        <v>6.8</v>
      </c>
      <c r="M665" s="60">
        <v>3</v>
      </c>
      <c r="N665" s="60">
        <v>1829.5</v>
      </c>
      <c r="O665" s="60">
        <v>4.8</v>
      </c>
      <c r="P665" s="60">
        <v>2.4</v>
      </c>
      <c r="Q665" s="60">
        <v>3.8</v>
      </c>
      <c r="R665" s="60">
        <v>6.9</v>
      </c>
      <c r="S665" s="60">
        <v>4.125</v>
      </c>
      <c r="T665" s="60">
        <v>5.8</v>
      </c>
      <c r="U665" s="60">
        <v>6.6</v>
      </c>
      <c r="V665" s="60">
        <v>1.1000000000000001</v>
      </c>
      <c r="W665" s="60">
        <v>3.8</v>
      </c>
      <c r="X665" s="60">
        <v>227.2</v>
      </c>
      <c r="Y665" s="60">
        <v>12.5</v>
      </c>
      <c r="Z665" s="60">
        <v>3.25</v>
      </c>
      <c r="AA665" s="60">
        <v>3.35</v>
      </c>
      <c r="AB665" s="60">
        <v>175.7</v>
      </c>
      <c r="AC665" s="60" t="s">
        <v>15985</v>
      </c>
    </row>
    <row r="666" spans="1:29" ht="151" thickBot="1">
      <c r="A666" s="63" t="s">
        <v>16503</v>
      </c>
      <c r="B666" s="60">
        <v>423.1</v>
      </c>
      <c r="C666" s="60">
        <v>127.1</v>
      </c>
      <c r="D666" s="60">
        <v>153.875</v>
      </c>
      <c r="E666" s="60">
        <v>489.7</v>
      </c>
      <c r="F666" s="60">
        <v>114.9</v>
      </c>
      <c r="G666" s="60">
        <v>137.6</v>
      </c>
      <c r="H666" s="60">
        <v>77.7</v>
      </c>
      <c r="I666" s="60">
        <v>65.099999999999994</v>
      </c>
      <c r="J666" s="60">
        <v>116.9</v>
      </c>
      <c r="K666" s="60">
        <v>97.174999999999997</v>
      </c>
      <c r="L666" s="60">
        <v>126.6</v>
      </c>
      <c r="M666" s="60">
        <v>264.60000000000002</v>
      </c>
      <c r="N666" s="60">
        <v>31.6</v>
      </c>
      <c r="O666" s="60">
        <v>186.3</v>
      </c>
      <c r="P666" s="60">
        <v>51.7</v>
      </c>
      <c r="Q666" s="60">
        <v>46.3</v>
      </c>
      <c r="R666" s="60">
        <v>121.4</v>
      </c>
      <c r="S666" s="60">
        <v>450.07499999999999</v>
      </c>
      <c r="T666" s="60">
        <v>229.1</v>
      </c>
      <c r="U666" s="60">
        <v>77.5</v>
      </c>
      <c r="V666" s="60">
        <v>155.80000000000001</v>
      </c>
      <c r="W666" s="60">
        <v>136.6</v>
      </c>
      <c r="X666" s="60">
        <v>76.900000000000006</v>
      </c>
      <c r="Y666" s="60">
        <v>152.42500000000001</v>
      </c>
      <c r="Z666" s="60">
        <v>148.1</v>
      </c>
      <c r="AA666" s="60">
        <v>179.95</v>
      </c>
      <c r="AB666" s="60">
        <v>105.8</v>
      </c>
      <c r="AC666" s="60" t="s">
        <v>15986</v>
      </c>
    </row>
    <row r="667" spans="1:29" ht="141" thickBot="1">
      <c r="A667" s="63" t="s">
        <v>14806</v>
      </c>
      <c r="B667" s="60">
        <v>1.7</v>
      </c>
      <c r="C667" s="60">
        <v>35</v>
      </c>
      <c r="D667" s="60">
        <v>12.175000000000001</v>
      </c>
      <c r="E667" s="60">
        <v>1.7</v>
      </c>
      <c r="F667" s="60">
        <v>2.5</v>
      </c>
      <c r="G667" s="60">
        <v>6.4</v>
      </c>
      <c r="H667" s="60">
        <v>6005.6</v>
      </c>
      <c r="I667" s="60">
        <v>5.0999999999999996</v>
      </c>
      <c r="J667" s="60">
        <v>12.2</v>
      </c>
      <c r="K667" s="60">
        <v>2.85</v>
      </c>
      <c r="L667" s="60">
        <v>1.9</v>
      </c>
      <c r="M667" s="60">
        <v>2</v>
      </c>
      <c r="N667" s="60">
        <v>12.2</v>
      </c>
      <c r="O667" s="60">
        <v>2.8</v>
      </c>
      <c r="P667" s="60">
        <v>1</v>
      </c>
      <c r="Q667" s="60">
        <v>1.6</v>
      </c>
      <c r="R667" s="60">
        <v>22.4</v>
      </c>
      <c r="S667" s="60">
        <v>0.57499999999999996</v>
      </c>
      <c r="T667" s="60">
        <v>0.7</v>
      </c>
      <c r="U667" s="60">
        <v>1611.9</v>
      </c>
      <c r="V667" s="60">
        <v>4</v>
      </c>
      <c r="W667" s="60">
        <v>5.9</v>
      </c>
      <c r="X667" s="60">
        <v>1.9</v>
      </c>
      <c r="Y667" s="60">
        <v>1.55</v>
      </c>
      <c r="Z667" s="60">
        <v>0.95</v>
      </c>
      <c r="AA667" s="60">
        <v>0.72499999999999998</v>
      </c>
      <c r="AB667" s="60">
        <v>992.7</v>
      </c>
      <c r="AC667" s="60" t="s">
        <v>15987</v>
      </c>
    </row>
    <row r="668" spans="1:29" ht="51" thickBot="1">
      <c r="A668" s="63" t="s">
        <v>15178</v>
      </c>
      <c r="B668" s="60">
        <v>2.2999999999999998</v>
      </c>
      <c r="C668" s="60">
        <v>4</v>
      </c>
      <c r="D668" s="60">
        <v>3.4</v>
      </c>
      <c r="E668" s="60">
        <v>6.3</v>
      </c>
      <c r="F668" s="60">
        <v>5.7</v>
      </c>
      <c r="G668" s="60">
        <v>7.4</v>
      </c>
      <c r="H668" s="60">
        <v>1.9</v>
      </c>
      <c r="I668" s="60">
        <v>3.3</v>
      </c>
      <c r="J668" s="60">
        <v>4.9000000000000004</v>
      </c>
      <c r="K668" s="60">
        <v>5.5</v>
      </c>
      <c r="L668" s="60">
        <v>7.2</v>
      </c>
      <c r="M668" s="60">
        <v>0.8</v>
      </c>
      <c r="N668" s="60">
        <v>144.69999999999999</v>
      </c>
      <c r="O668" s="60">
        <v>7.6</v>
      </c>
      <c r="P668" s="60">
        <v>9.4</v>
      </c>
      <c r="Q668" s="60">
        <v>12.9</v>
      </c>
      <c r="R668" s="60">
        <v>8.8000000000000007</v>
      </c>
      <c r="S668" s="60">
        <v>6.2249999999999996</v>
      </c>
      <c r="T668" s="60">
        <v>5.6</v>
      </c>
      <c r="U668" s="60">
        <v>2.5</v>
      </c>
      <c r="V668" s="60">
        <v>5.4</v>
      </c>
      <c r="W668" s="60">
        <v>4.8</v>
      </c>
      <c r="X668" s="60">
        <v>31.9</v>
      </c>
      <c r="Y668" s="60">
        <v>3.9249999999999998</v>
      </c>
      <c r="Z668" s="60">
        <v>3.9249999999999998</v>
      </c>
      <c r="AA668" s="60">
        <v>4.0250000000000004</v>
      </c>
      <c r="AB668" s="60">
        <v>11.6</v>
      </c>
      <c r="AC668" s="60" t="s">
        <v>15988</v>
      </c>
    </row>
    <row r="669" spans="1:29" ht="15" thickBot="1">
      <c r="A669" s="63" t="e">
        <v>#VALUE!</v>
      </c>
      <c r="B669" s="60">
        <v>121.4</v>
      </c>
      <c r="C669" s="60">
        <v>201.4</v>
      </c>
      <c r="D669" s="60">
        <v>129.92500000000001</v>
      </c>
      <c r="E669" s="60">
        <v>150.6</v>
      </c>
      <c r="F669" s="60">
        <v>429.6</v>
      </c>
      <c r="G669" s="60">
        <v>597.70000000000005</v>
      </c>
      <c r="H669" s="60">
        <v>288.39999999999998</v>
      </c>
      <c r="I669" s="60">
        <v>482.4</v>
      </c>
      <c r="J669" s="60">
        <v>537.5</v>
      </c>
      <c r="K669" s="60">
        <v>158.92500000000001</v>
      </c>
      <c r="L669" s="60">
        <v>268.60000000000002</v>
      </c>
      <c r="M669" s="60">
        <v>353.4</v>
      </c>
      <c r="N669" s="60">
        <v>71.900000000000006</v>
      </c>
      <c r="O669" s="60">
        <v>328.9</v>
      </c>
      <c r="P669" s="60">
        <v>626</v>
      </c>
      <c r="Q669" s="60">
        <v>783.9</v>
      </c>
      <c r="R669" s="60">
        <v>212</v>
      </c>
      <c r="S669" s="60">
        <v>242.32499999999999</v>
      </c>
      <c r="T669" s="60">
        <v>899.8</v>
      </c>
      <c r="U669" s="60">
        <v>504.2</v>
      </c>
      <c r="V669" s="60">
        <v>897.3</v>
      </c>
      <c r="W669" s="60">
        <v>600.4</v>
      </c>
      <c r="X669" s="60">
        <v>106.6</v>
      </c>
      <c r="Y669" s="60">
        <v>436.25</v>
      </c>
      <c r="Z669" s="60">
        <v>377.17500000000001</v>
      </c>
      <c r="AA669" s="60">
        <v>177.27500000000001</v>
      </c>
      <c r="AB669" s="60">
        <v>191.8</v>
      </c>
      <c r="AC669" s="60" t="s">
        <v>15446</v>
      </c>
    </row>
    <row r="670" spans="1:29" ht="61" thickBot="1">
      <c r="A670" s="63" t="s">
        <v>15013</v>
      </c>
      <c r="B670" s="60">
        <v>2.1</v>
      </c>
      <c r="C670" s="60">
        <v>4.5999999999999996</v>
      </c>
      <c r="D670" s="60">
        <v>2</v>
      </c>
      <c r="E670" s="60">
        <v>1.2</v>
      </c>
      <c r="F670" s="60">
        <v>1.3</v>
      </c>
      <c r="G670" s="60">
        <v>0.7</v>
      </c>
      <c r="H670" s="60">
        <v>10.7</v>
      </c>
      <c r="I670" s="60">
        <v>2.2000000000000002</v>
      </c>
      <c r="J670" s="60">
        <v>1.6</v>
      </c>
      <c r="K670" s="60">
        <v>3.6</v>
      </c>
      <c r="L670" s="60">
        <v>2.7</v>
      </c>
      <c r="M670" s="60">
        <v>0.7</v>
      </c>
      <c r="N670" s="60">
        <v>0.7</v>
      </c>
      <c r="O670" s="60">
        <v>0.9</v>
      </c>
      <c r="P670" s="60">
        <v>1.9</v>
      </c>
      <c r="Q670" s="60">
        <v>0.7</v>
      </c>
      <c r="R670" s="60">
        <v>9.1</v>
      </c>
      <c r="S670" s="60">
        <v>1.35</v>
      </c>
      <c r="T670" s="60">
        <v>1.7</v>
      </c>
      <c r="U670" s="60">
        <v>6.3</v>
      </c>
      <c r="V670" s="60">
        <v>0.7</v>
      </c>
      <c r="W670" s="60">
        <v>2.1</v>
      </c>
      <c r="X670" s="60">
        <v>0.9</v>
      </c>
      <c r="Y670" s="60">
        <v>1.3</v>
      </c>
      <c r="Z670" s="60">
        <v>6.0750000000000002</v>
      </c>
      <c r="AA670" s="60">
        <v>0.625</v>
      </c>
      <c r="AB670" s="60">
        <v>0.8</v>
      </c>
      <c r="AC670" s="60" t="s">
        <v>15989</v>
      </c>
    </row>
    <row r="671" spans="1:29" ht="81" thickBot="1">
      <c r="A671" s="63" t="s">
        <v>15049</v>
      </c>
      <c r="B671" s="60">
        <v>15.7</v>
      </c>
      <c r="C671" s="60">
        <v>317</v>
      </c>
      <c r="D671" s="60">
        <v>196.92500000000001</v>
      </c>
      <c r="E671" s="60">
        <v>17.7</v>
      </c>
      <c r="F671" s="60">
        <v>10.4</v>
      </c>
      <c r="G671" s="60">
        <v>17.600000000000001</v>
      </c>
      <c r="H671" s="60">
        <v>1.1000000000000001</v>
      </c>
      <c r="I671" s="60">
        <v>14.5</v>
      </c>
      <c r="J671" s="60">
        <v>51.1</v>
      </c>
      <c r="K671" s="60">
        <v>975.22500000000002</v>
      </c>
      <c r="L671" s="60">
        <v>1588.4</v>
      </c>
      <c r="M671" s="60">
        <v>1.7</v>
      </c>
      <c r="N671" s="60">
        <v>3.9</v>
      </c>
      <c r="O671" s="60">
        <v>5.9</v>
      </c>
      <c r="P671" s="60">
        <v>2135</v>
      </c>
      <c r="Q671" s="60">
        <v>2012.7</v>
      </c>
      <c r="R671" s="60">
        <v>577.4</v>
      </c>
      <c r="S671" s="60">
        <v>1.925</v>
      </c>
      <c r="T671" s="60">
        <v>24.5</v>
      </c>
      <c r="U671" s="60">
        <v>3.6</v>
      </c>
      <c r="V671" s="60">
        <v>5.2</v>
      </c>
      <c r="W671" s="60">
        <v>14</v>
      </c>
      <c r="X671" s="60">
        <v>330.2</v>
      </c>
      <c r="Y671" s="60">
        <v>9.625</v>
      </c>
      <c r="Z671" s="60">
        <v>7.4</v>
      </c>
      <c r="AA671" s="60">
        <v>2.875</v>
      </c>
      <c r="AB671" s="60">
        <v>120.7</v>
      </c>
      <c r="AC671" s="60" t="s">
        <v>15990</v>
      </c>
    </row>
    <row r="672" spans="1:29" ht="101" thickBot="1">
      <c r="A672" s="63" t="s">
        <v>14616</v>
      </c>
      <c r="B672" s="60">
        <v>2.2000000000000002</v>
      </c>
      <c r="C672" s="60">
        <v>0.9</v>
      </c>
      <c r="D672" s="60">
        <v>0.82499999999999996</v>
      </c>
      <c r="E672" s="60">
        <v>3.8</v>
      </c>
      <c r="F672" s="60">
        <v>3.6</v>
      </c>
      <c r="G672" s="60">
        <v>1.9</v>
      </c>
      <c r="H672" s="60">
        <v>2.2000000000000002</v>
      </c>
      <c r="I672" s="60">
        <v>2.1</v>
      </c>
      <c r="J672" s="60">
        <v>10.4</v>
      </c>
      <c r="K672" s="60">
        <v>2.2250000000000001</v>
      </c>
      <c r="L672" s="60">
        <v>3.5</v>
      </c>
      <c r="M672" s="60">
        <v>2.2999999999999998</v>
      </c>
      <c r="N672" s="60">
        <v>3</v>
      </c>
      <c r="O672" s="60">
        <v>1.9</v>
      </c>
      <c r="P672" s="60">
        <v>2277.5</v>
      </c>
      <c r="Q672" s="60">
        <v>4066.7</v>
      </c>
      <c r="R672" s="60">
        <v>6</v>
      </c>
      <c r="S672" s="60">
        <v>2.375</v>
      </c>
      <c r="T672" s="60">
        <v>2.4</v>
      </c>
      <c r="U672" s="60">
        <v>3.2</v>
      </c>
      <c r="V672" s="60">
        <v>3.9</v>
      </c>
      <c r="W672" s="60">
        <v>1.1000000000000001</v>
      </c>
      <c r="X672" s="60">
        <v>2.2000000000000002</v>
      </c>
      <c r="Y672" s="60">
        <v>1.9</v>
      </c>
      <c r="Z672" s="60">
        <v>0.8</v>
      </c>
      <c r="AA672" s="60">
        <v>1.35</v>
      </c>
      <c r="AB672" s="60">
        <v>6.3</v>
      </c>
      <c r="AC672" s="60" t="s">
        <v>15991</v>
      </c>
    </row>
    <row r="673" spans="1:29" ht="101" thickBot="1">
      <c r="A673" s="63" t="s">
        <v>14604</v>
      </c>
      <c r="B673" s="60">
        <v>2.6</v>
      </c>
      <c r="C673" s="60">
        <v>0.7</v>
      </c>
      <c r="D673" s="60">
        <v>2.875</v>
      </c>
      <c r="E673" s="60">
        <v>3.3</v>
      </c>
      <c r="F673" s="60">
        <v>5.8</v>
      </c>
      <c r="G673" s="60">
        <v>3.5</v>
      </c>
      <c r="H673" s="60">
        <v>1</v>
      </c>
      <c r="I673" s="60">
        <v>1.4</v>
      </c>
      <c r="J673" s="60">
        <v>2.7</v>
      </c>
      <c r="K673" s="60">
        <v>2.4500000000000002</v>
      </c>
      <c r="L673" s="60">
        <v>1.3</v>
      </c>
      <c r="M673" s="60">
        <v>3.7</v>
      </c>
      <c r="N673" s="60">
        <v>3.4</v>
      </c>
      <c r="O673" s="60">
        <v>1.9</v>
      </c>
      <c r="P673" s="60">
        <v>2</v>
      </c>
      <c r="Q673" s="60">
        <v>1.4</v>
      </c>
      <c r="R673" s="60">
        <v>4.0999999999999996</v>
      </c>
      <c r="S673" s="60">
        <v>3.75</v>
      </c>
      <c r="T673" s="60">
        <v>3.6</v>
      </c>
      <c r="U673" s="60">
        <v>1.1000000000000001</v>
      </c>
      <c r="V673" s="60">
        <v>3</v>
      </c>
      <c r="W673" s="60">
        <v>1</v>
      </c>
      <c r="X673" s="60">
        <v>2.9</v>
      </c>
      <c r="Y673" s="60">
        <v>3.1</v>
      </c>
      <c r="Z673" s="60">
        <v>3.6</v>
      </c>
      <c r="AA673" s="60">
        <v>22.375</v>
      </c>
      <c r="AB673" s="60">
        <v>0.9</v>
      </c>
      <c r="AC673" s="60" t="s">
        <v>15992</v>
      </c>
    </row>
    <row r="674" spans="1:29" ht="43" thickBot="1">
      <c r="A674" s="63" t="s">
        <v>16504</v>
      </c>
      <c r="B674" s="60">
        <v>14.1</v>
      </c>
      <c r="C674" s="60">
        <v>17.8</v>
      </c>
      <c r="D674" s="60">
        <v>9.4499999999999993</v>
      </c>
      <c r="E674" s="60">
        <v>24.4</v>
      </c>
      <c r="F674" s="60">
        <v>53.2</v>
      </c>
      <c r="G674" s="60">
        <v>21.3</v>
      </c>
      <c r="H674" s="60">
        <v>35.299999999999997</v>
      </c>
      <c r="I674" s="60">
        <v>11.4</v>
      </c>
      <c r="J674" s="60">
        <v>27.8</v>
      </c>
      <c r="K674" s="60">
        <v>6.5250000000000004</v>
      </c>
      <c r="L674" s="60">
        <v>17.7</v>
      </c>
      <c r="M674" s="60">
        <v>12.8</v>
      </c>
      <c r="N674" s="60">
        <v>7</v>
      </c>
      <c r="O674" s="60">
        <v>29</v>
      </c>
      <c r="P674" s="60">
        <v>10.9</v>
      </c>
      <c r="Q674" s="60">
        <v>16.2</v>
      </c>
      <c r="R674" s="60">
        <v>22.7</v>
      </c>
      <c r="S674" s="60">
        <v>14.35</v>
      </c>
      <c r="T674" s="60">
        <v>30.2</v>
      </c>
      <c r="U674" s="60">
        <v>30.5</v>
      </c>
      <c r="V674" s="60">
        <v>22.3</v>
      </c>
      <c r="W674" s="60">
        <v>25.8</v>
      </c>
      <c r="X674" s="60">
        <v>20.9</v>
      </c>
      <c r="Y674" s="60">
        <v>10.175000000000001</v>
      </c>
      <c r="Z674" s="60">
        <v>29</v>
      </c>
      <c r="AA674" s="60">
        <v>14.925000000000001</v>
      </c>
      <c r="AB674" s="60">
        <v>14.4</v>
      </c>
      <c r="AC674" s="61" t="s">
        <v>15993</v>
      </c>
    </row>
    <row r="675" spans="1:29" ht="131" thickBot="1">
      <c r="A675" s="63" t="s">
        <v>14859</v>
      </c>
      <c r="B675" s="60">
        <v>191.8</v>
      </c>
      <c r="C675" s="60">
        <v>2085</v>
      </c>
      <c r="D675" s="60">
        <v>1744.85</v>
      </c>
      <c r="E675" s="60">
        <v>545.1</v>
      </c>
      <c r="F675" s="60">
        <v>70.2</v>
      </c>
      <c r="G675" s="60">
        <v>1969.3</v>
      </c>
      <c r="H675" s="60">
        <v>37.700000000000003</v>
      </c>
      <c r="I675" s="60">
        <v>84</v>
      </c>
      <c r="J675" s="60">
        <v>2982.4</v>
      </c>
      <c r="K675" s="60">
        <v>2932.6</v>
      </c>
      <c r="L675" s="60">
        <v>3582.9</v>
      </c>
      <c r="M675" s="60">
        <v>440.1</v>
      </c>
      <c r="N675" s="60">
        <v>86.4</v>
      </c>
      <c r="O675" s="60">
        <v>26.1</v>
      </c>
      <c r="P675" s="60">
        <v>3715.9</v>
      </c>
      <c r="Q675" s="60">
        <v>3295.3</v>
      </c>
      <c r="R675" s="60">
        <v>2444.5</v>
      </c>
      <c r="S675" s="60">
        <v>352.5</v>
      </c>
      <c r="T675" s="60">
        <v>187.3</v>
      </c>
      <c r="U675" s="60">
        <v>47.3</v>
      </c>
      <c r="V675" s="60">
        <v>112.6</v>
      </c>
      <c r="W675" s="60">
        <v>1791.8</v>
      </c>
      <c r="X675" s="60">
        <v>4036</v>
      </c>
      <c r="Y675" s="60">
        <v>2410.8249999999998</v>
      </c>
      <c r="Z675" s="60">
        <v>689.92499999999995</v>
      </c>
      <c r="AA675" s="60">
        <v>3403.9250000000002</v>
      </c>
      <c r="AB675" s="60">
        <v>801.8</v>
      </c>
      <c r="AC675" s="60" t="s">
        <v>15994</v>
      </c>
    </row>
    <row r="676" spans="1:29" ht="151" thickBot="1">
      <c r="A676" s="63" t="s">
        <v>16505</v>
      </c>
      <c r="B676" s="60">
        <v>5</v>
      </c>
      <c r="C676" s="60">
        <v>3.7</v>
      </c>
      <c r="D676" s="60">
        <v>1.625</v>
      </c>
      <c r="E676" s="60">
        <v>7.2</v>
      </c>
      <c r="F676" s="60">
        <v>4.5999999999999996</v>
      </c>
      <c r="G676" s="60">
        <v>13.4</v>
      </c>
      <c r="H676" s="60">
        <v>11</v>
      </c>
      <c r="I676" s="60">
        <v>3.6</v>
      </c>
      <c r="J676" s="60">
        <v>7.8</v>
      </c>
      <c r="K676" s="60">
        <v>4.25</v>
      </c>
      <c r="L676" s="60">
        <v>6.2</v>
      </c>
      <c r="M676" s="60">
        <v>64</v>
      </c>
      <c r="N676" s="60">
        <v>301</v>
      </c>
      <c r="O676" s="60">
        <v>10.4</v>
      </c>
      <c r="P676" s="60">
        <v>1.7</v>
      </c>
      <c r="Q676" s="60">
        <v>4.4000000000000004</v>
      </c>
      <c r="R676" s="60">
        <v>12.1</v>
      </c>
      <c r="S676" s="60">
        <v>18.55</v>
      </c>
      <c r="T676" s="60">
        <v>3.2</v>
      </c>
      <c r="U676" s="60">
        <v>6.1</v>
      </c>
      <c r="V676" s="60">
        <v>2.6</v>
      </c>
      <c r="W676" s="60">
        <v>5.4</v>
      </c>
      <c r="X676" s="60">
        <v>53.3</v>
      </c>
      <c r="Y676" s="60">
        <v>5.4</v>
      </c>
      <c r="Z676" s="60">
        <v>5.6</v>
      </c>
      <c r="AA676" s="60">
        <v>58.424999999999997</v>
      </c>
      <c r="AB676" s="60">
        <v>42.7</v>
      </c>
      <c r="AC676" s="60" t="s">
        <v>15995</v>
      </c>
    </row>
    <row r="677" spans="1:29" ht="141" thickBot="1">
      <c r="A677" s="63" t="s">
        <v>14817</v>
      </c>
      <c r="B677" s="60">
        <v>2.1</v>
      </c>
      <c r="C677" s="60">
        <v>4.0999999999999996</v>
      </c>
      <c r="D677" s="60">
        <v>5.5</v>
      </c>
      <c r="E677" s="60">
        <v>0.8</v>
      </c>
      <c r="F677" s="60">
        <v>4.3</v>
      </c>
      <c r="G677" s="60">
        <v>1.1000000000000001</v>
      </c>
      <c r="H677" s="60">
        <v>4147.5</v>
      </c>
      <c r="I677" s="60">
        <v>285.60000000000002</v>
      </c>
      <c r="J677" s="60">
        <v>3229.2</v>
      </c>
      <c r="K677" s="60">
        <v>2.4500000000000002</v>
      </c>
      <c r="L677" s="60">
        <v>3.5</v>
      </c>
      <c r="M677" s="60">
        <v>5</v>
      </c>
      <c r="N677" s="60">
        <v>3</v>
      </c>
      <c r="O677" s="60">
        <v>1.3</v>
      </c>
      <c r="P677" s="60">
        <v>9.5</v>
      </c>
      <c r="Q677" s="60">
        <v>7.7</v>
      </c>
      <c r="R677" s="60">
        <v>9.1</v>
      </c>
      <c r="S677" s="60">
        <v>2.1</v>
      </c>
      <c r="T677" s="60">
        <v>2.4</v>
      </c>
      <c r="U677" s="60">
        <v>5057.3</v>
      </c>
      <c r="V677" s="60">
        <v>38.700000000000003</v>
      </c>
      <c r="W677" s="60">
        <v>2805</v>
      </c>
      <c r="X677" s="60">
        <v>8.4</v>
      </c>
      <c r="Y677" s="60">
        <v>3.5249999999999999</v>
      </c>
      <c r="Z677" s="60">
        <v>1.05</v>
      </c>
      <c r="AA677" s="60">
        <v>3.2</v>
      </c>
      <c r="AB677" s="60">
        <v>873.6</v>
      </c>
      <c r="AC677" s="60" t="s">
        <v>15996</v>
      </c>
    </row>
    <row r="678" spans="1:29" ht="43" thickBot="1">
      <c r="A678" s="63" t="s">
        <v>15204</v>
      </c>
      <c r="B678" s="60">
        <v>12.2</v>
      </c>
      <c r="C678" s="60">
        <v>203.4</v>
      </c>
      <c r="D678" s="60">
        <v>480.45</v>
      </c>
      <c r="E678" s="60">
        <v>9.6999999999999993</v>
      </c>
      <c r="F678" s="60">
        <v>4.4000000000000004</v>
      </c>
      <c r="G678" s="60">
        <v>3.7</v>
      </c>
      <c r="H678" s="60">
        <v>2</v>
      </c>
      <c r="I678" s="60">
        <v>5.7</v>
      </c>
      <c r="J678" s="60">
        <v>18.600000000000001</v>
      </c>
      <c r="K678" s="60">
        <v>218.22499999999999</v>
      </c>
      <c r="L678" s="60">
        <v>306.3</v>
      </c>
      <c r="M678" s="60">
        <v>1.7</v>
      </c>
      <c r="N678" s="60">
        <v>15.3</v>
      </c>
      <c r="O678" s="60">
        <v>4.4000000000000004</v>
      </c>
      <c r="P678" s="60">
        <v>406.1</v>
      </c>
      <c r="Q678" s="60">
        <v>293</v>
      </c>
      <c r="R678" s="60">
        <v>261.5</v>
      </c>
      <c r="S678" s="60">
        <v>1.825</v>
      </c>
      <c r="T678" s="60">
        <v>6.9</v>
      </c>
      <c r="U678" s="60">
        <v>5.4</v>
      </c>
      <c r="V678" s="60">
        <v>4.3</v>
      </c>
      <c r="W678" s="60">
        <v>13.7</v>
      </c>
      <c r="X678" s="60">
        <v>59</v>
      </c>
      <c r="Y678" s="60">
        <v>17.100000000000001</v>
      </c>
      <c r="Z678" s="60">
        <v>7.1749999999999998</v>
      </c>
      <c r="AA678" s="60">
        <v>1.575</v>
      </c>
      <c r="AB678" s="60">
        <v>45.1</v>
      </c>
      <c r="AC678" s="61" t="s">
        <v>15625</v>
      </c>
    </row>
    <row r="679" spans="1:29" ht="101" thickBot="1">
      <c r="A679" s="63" t="s">
        <v>14979</v>
      </c>
      <c r="B679" s="60">
        <v>2.2999999999999998</v>
      </c>
      <c r="C679" s="60">
        <v>89.6</v>
      </c>
      <c r="D679" s="60">
        <v>69</v>
      </c>
      <c r="E679" s="60">
        <v>14.8</v>
      </c>
      <c r="F679" s="60">
        <v>23.9</v>
      </c>
      <c r="G679" s="60">
        <v>76.3</v>
      </c>
      <c r="H679" s="60">
        <v>7256.2</v>
      </c>
      <c r="I679" s="60">
        <v>58.6</v>
      </c>
      <c r="J679" s="60">
        <v>1268</v>
      </c>
      <c r="K679" s="60">
        <v>14.65</v>
      </c>
      <c r="L679" s="60">
        <v>2</v>
      </c>
      <c r="M679" s="60">
        <v>2.1</v>
      </c>
      <c r="N679" s="60">
        <v>31.3</v>
      </c>
      <c r="O679" s="60">
        <v>9</v>
      </c>
      <c r="P679" s="60">
        <v>9.9</v>
      </c>
      <c r="Q679" s="60">
        <v>6.3</v>
      </c>
      <c r="R679" s="60">
        <v>83</v>
      </c>
      <c r="S679" s="60">
        <v>1.4750000000000001</v>
      </c>
      <c r="T679" s="60">
        <v>4.8</v>
      </c>
      <c r="U679" s="60">
        <v>6151.6</v>
      </c>
      <c r="V679" s="60">
        <v>216.3</v>
      </c>
      <c r="W679" s="60">
        <v>756.2</v>
      </c>
      <c r="X679" s="60">
        <v>38.9</v>
      </c>
      <c r="Y679" s="60">
        <v>11.4</v>
      </c>
      <c r="Z679" s="60">
        <v>8.2750000000000004</v>
      </c>
      <c r="AA679" s="60">
        <v>1.9</v>
      </c>
      <c r="AB679" s="60">
        <v>4284.1000000000004</v>
      </c>
      <c r="AC679" s="60" t="s">
        <v>15997</v>
      </c>
    </row>
    <row r="680" spans="1:29" ht="121" thickBot="1">
      <c r="A680" s="63" t="s">
        <v>16506</v>
      </c>
      <c r="B680" s="60">
        <v>2.2000000000000002</v>
      </c>
      <c r="C680" s="60">
        <v>6.9</v>
      </c>
      <c r="D680" s="60">
        <v>0.55000000000000004</v>
      </c>
      <c r="E680" s="60">
        <v>4.2</v>
      </c>
      <c r="F680" s="60">
        <v>11.1</v>
      </c>
      <c r="G680" s="60">
        <v>5.2</v>
      </c>
      <c r="H680" s="60">
        <v>3.2</v>
      </c>
      <c r="I680" s="60">
        <v>2.1</v>
      </c>
      <c r="J680" s="60">
        <v>2.8</v>
      </c>
      <c r="K680" s="60">
        <v>2.2000000000000002</v>
      </c>
      <c r="L680" s="60">
        <v>8.1999999999999993</v>
      </c>
      <c r="M680" s="60">
        <v>0.8</v>
      </c>
      <c r="N680" s="60">
        <v>128.6</v>
      </c>
      <c r="O680" s="60">
        <v>5.0999999999999996</v>
      </c>
      <c r="P680" s="60">
        <v>5.6</v>
      </c>
      <c r="Q680" s="60">
        <v>2.5</v>
      </c>
      <c r="R680" s="60">
        <v>1.6</v>
      </c>
      <c r="S680" s="60">
        <v>5.4</v>
      </c>
      <c r="T680" s="60">
        <v>3.6</v>
      </c>
      <c r="U680" s="60">
        <v>4.5</v>
      </c>
      <c r="V680" s="60">
        <v>2.6</v>
      </c>
      <c r="W680" s="60">
        <v>2.1</v>
      </c>
      <c r="X680" s="60">
        <v>14.6</v>
      </c>
      <c r="Y680" s="60">
        <v>1.9</v>
      </c>
      <c r="Z680" s="60">
        <v>1.25</v>
      </c>
      <c r="AA680" s="60">
        <v>4.375</v>
      </c>
      <c r="AB680" s="60">
        <v>14</v>
      </c>
      <c r="AC680" s="60" t="s">
        <v>15998</v>
      </c>
    </row>
    <row r="681" spans="1:29" ht="51" thickBot="1">
      <c r="A681" s="63" t="s">
        <v>14908</v>
      </c>
      <c r="B681" s="60">
        <v>3.1</v>
      </c>
      <c r="C681" s="60">
        <v>15.3</v>
      </c>
      <c r="D681" s="60">
        <v>5.9749999999999996</v>
      </c>
      <c r="E681" s="60">
        <v>4.8</v>
      </c>
      <c r="F681" s="60">
        <v>18.899999999999999</v>
      </c>
      <c r="G681" s="60">
        <v>8.4</v>
      </c>
      <c r="H681" s="60">
        <v>2.4</v>
      </c>
      <c r="I681" s="60">
        <v>4</v>
      </c>
      <c r="J681" s="60">
        <v>1.6</v>
      </c>
      <c r="K681" s="60">
        <v>15.025</v>
      </c>
      <c r="L681" s="60">
        <v>22.4</v>
      </c>
      <c r="M681" s="60">
        <v>2.4</v>
      </c>
      <c r="N681" s="60">
        <v>1.6</v>
      </c>
      <c r="O681" s="60">
        <v>1.2</v>
      </c>
      <c r="P681" s="60">
        <v>28.2</v>
      </c>
      <c r="Q681" s="60">
        <v>31.7</v>
      </c>
      <c r="R681" s="60">
        <v>10.8</v>
      </c>
      <c r="S681" s="60">
        <v>6.6749999999999998</v>
      </c>
      <c r="T681" s="60">
        <v>8.8000000000000007</v>
      </c>
      <c r="U681" s="60">
        <v>2.1</v>
      </c>
      <c r="V681" s="60">
        <v>3.7</v>
      </c>
      <c r="W681" s="60">
        <v>14.9</v>
      </c>
      <c r="X681" s="60">
        <v>45.3</v>
      </c>
      <c r="Y681" s="60">
        <v>22.574999999999999</v>
      </c>
      <c r="Z681" s="60">
        <v>43.8</v>
      </c>
      <c r="AA681" s="60">
        <v>931.6</v>
      </c>
      <c r="AB681" s="60">
        <v>6</v>
      </c>
      <c r="AC681" s="60" t="s">
        <v>15999</v>
      </c>
    </row>
    <row r="682" spans="1:29" ht="101" thickBot="1">
      <c r="A682" s="63" t="s">
        <v>14670</v>
      </c>
      <c r="B682" s="60">
        <v>1.9</v>
      </c>
      <c r="C682" s="60">
        <v>5.2</v>
      </c>
      <c r="D682" s="60">
        <v>4.45</v>
      </c>
      <c r="E682" s="60">
        <v>4.4000000000000004</v>
      </c>
      <c r="F682" s="60">
        <v>15.2</v>
      </c>
      <c r="G682" s="60">
        <v>4</v>
      </c>
      <c r="H682" s="60">
        <v>1056.4000000000001</v>
      </c>
      <c r="I682" s="60">
        <v>26.7</v>
      </c>
      <c r="J682" s="60">
        <v>82.5</v>
      </c>
      <c r="K682" s="60">
        <v>121.575</v>
      </c>
      <c r="L682" s="60">
        <v>1073.5</v>
      </c>
      <c r="M682" s="60">
        <v>1.6</v>
      </c>
      <c r="N682" s="60">
        <v>1.2</v>
      </c>
      <c r="O682" s="60">
        <v>7.2</v>
      </c>
      <c r="P682" s="60">
        <v>109.3</v>
      </c>
      <c r="Q682" s="60">
        <v>889.8</v>
      </c>
      <c r="R682" s="60">
        <v>138.69999999999999</v>
      </c>
      <c r="S682" s="60">
        <v>0.97499999999999998</v>
      </c>
      <c r="T682" s="60">
        <v>6.1</v>
      </c>
      <c r="U682" s="60">
        <v>1740.6</v>
      </c>
      <c r="V682" s="60">
        <v>3.3</v>
      </c>
      <c r="W682" s="60">
        <v>8.4</v>
      </c>
      <c r="X682" s="60">
        <v>13.2</v>
      </c>
      <c r="Y682" s="60">
        <v>3.85</v>
      </c>
      <c r="Z682" s="60">
        <v>3.375</v>
      </c>
      <c r="AA682" s="60">
        <v>23.274999999999999</v>
      </c>
      <c r="AB682" s="60">
        <v>151.5</v>
      </c>
      <c r="AC682" s="60" t="s">
        <v>16000</v>
      </c>
    </row>
    <row r="683" spans="1:29" ht="43" thickBot="1">
      <c r="A683" s="63" t="s">
        <v>16507</v>
      </c>
      <c r="B683" s="60">
        <v>1.6</v>
      </c>
      <c r="C683" s="60">
        <v>7.2</v>
      </c>
      <c r="D683" s="60">
        <v>3.85</v>
      </c>
      <c r="E683" s="60">
        <v>2.2000000000000002</v>
      </c>
      <c r="F683" s="60">
        <v>2.1</v>
      </c>
      <c r="G683" s="60">
        <v>4.4000000000000004</v>
      </c>
      <c r="H683" s="60">
        <v>2.5</v>
      </c>
      <c r="I683" s="60">
        <v>3.7</v>
      </c>
      <c r="J683" s="60">
        <v>1</v>
      </c>
      <c r="K683" s="60">
        <v>2.35</v>
      </c>
      <c r="L683" s="60">
        <v>8.3000000000000007</v>
      </c>
      <c r="M683" s="60">
        <v>1.7</v>
      </c>
      <c r="N683" s="60">
        <v>0.9</v>
      </c>
      <c r="O683" s="60">
        <v>1.6</v>
      </c>
      <c r="P683" s="60">
        <v>1.8</v>
      </c>
      <c r="Q683" s="60">
        <v>7.5</v>
      </c>
      <c r="R683" s="60">
        <v>7.3</v>
      </c>
      <c r="S683" s="60">
        <v>0.97499999999999998</v>
      </c>
      <c r="T683" s="60">
        <v>5.6</v>
      </c>
      <c r="U683" s="60">
        <v>2.9</v>
      </c>
      <c r="V683" s="60">
        <v>3</v>
      </c>
      <c r="W683" s="60">
        <v>2.8</v>
      </c>
      <c r="X683" s="60">
        <v>3.5</v>
      </c>
      <c r="Y683" s="60">
        <v>2.75</v>
      </c>
      <c r="Z683" s="60">
        <v>1.85</v>
      </c>
      <c r="AA683" s="60">
        <v>1.125</v>
      </c>
      <c r="AB683" s="60">
        <v>3.5</v>
      </c>
      <c r="AC683" s="61" t="s">
        <v>16001</v>
      </c>
    </row>
    <row r="684" spans="1:29" ht="51" thickBot="1">
      <c r="A684" s="63" t="s">
        <v>14819</v>
      </c>
      <c r="B684" s="60">
        <v>3.2</v>
      </c>
      <c r="C684" s="60">
        <v>2.5</v>
      </c>
      <c r="D684" s="60">
        <v>5.4</v>
      </c>
      <c r="E684" s="60">
        <v>4.5999999999999996</v>
      </c>
      <c r="F684" s="60">
        <v>3.2</v>
      </c>
      <c r="G684" s="60">
        <v>3.2</v>
      </c>
      <c r="H684" s="60">
        <v>3780.6</v>
      </c>
      <c r="I684" s="60">
        <v>742.9</v>
      </c>
      <c r="J684" s="60">
        <v>367.8</v>
      </c>
      <c r="K684" s="60">
        <v>3.1</v>
      </c>
      <c r="L684" s="60">
        <v>2.4</v>
      </c>
      <c r="M684" s="60">
        <v>4.5</v>
      </c>
      <c r="N684" s="60">
        <v>8.3000000000000007</v>
      </c>
      <c r="O684" s="60">
        <v>11.6</v>
      </c>
      <c r="P684" s="60">
        <v>4.4000000000000004</v>
      </c>
      <c r="Q684" s="60">
        <v>5</v>
      </c>
      <c r="R684" s="60">
        <v>8.6</v>
      </c>
      <c r="S684" s="60">
        <v>1.8</v>
      </c>
      <c r="T684" s="60">
        <v>4.8</v>
      </c>
      <c r="U684" s="60">
        <v>3463.3</v>
      </c>
      <c r="V684" s="60">
        <v>474.6</v>
      </c>
      <c r="W684" s="60">
        <v>556.1</v>
      </c>
      <c r="X684" s="60">
        <v>13.7</v>
      </c>
      <c r="Y684" s="60">
        <v>5.6749999999999998</v>
      </c>
      <c r="Z684" s="60">
        <v>8.4250000000000007</v>
      </c>
      <c r="AA684" s="60">
        <v>5.125</v>
      </c>
      <c r="AB684" s="60">
        <v>599.79999999999995</v>
      </c>
      <c r="AC684" s="60" t="s">
        <v>16002</v>
      </c>
    </row>
    <row r="685" spans="1:29" ht="101" thickBot="1">
      <c r="A685" s="63" t="s">
        <v>14593</v>
      </c>
      <c r="B685" s="60">
        <v>9.4</v>
      </c>
      <c r="C685" s="60">
        <v>24.8</v>
      </c>
      <c r="D685" s="60">
        <v>31.725000000000001</v>
      </c>
      <c r="E685" s="60">
        <v>10</v>
      </c>
      <c r="F685" s="60">
        <v>3.7</v>
      </c>
      <c r="G685" s="60">
        <v>16</v>
      </c>
      <c r="H685" s="60">
        <v>6.1</v>
      </c>
      <c r="I685" s="60">
        <v>16.5</v>
      </c>
      <c r="J685" s="60">
        <v>8</v>
      </c>
      <c r="K685" s="60">
        <v>42.325000000000003</v>
      </c>
      <c r="L685" s="60">
        <v>68.900000000000006</v>
      </c>
      <c r="M685" s="60">
        <v>2.4</v>
      </c>
      <c r="N685" s="60">
        <v>5.6</v>
      </c>
      <c r="O685" s="60">
        <v>5.2</v>
      </c>
      <c r="P685" s="60">
        <v>156.5</v>
      </c>
      <c r="Q685" s="60">
        <v>145.69999999999999</v>
      </c>
      <c r="R685" s="60">
        <v>11.6</v>
      </c>
      <c r="S685" s="60">
        <v>4.5999999999999996</v>
      </c>
      <c r="T685" s="60">
        <v>3.8</v>
      </c>
      <c r="U685" s="60">
        <v>3.6</v>
      </c>
      <c r="V685" s="60">
        <v>149.6</v>
      </c>
      <c r="W685" s="60">
        <v>7.7</v>
      </c>
      <c r="X685" s="60">
        <v>209.9</v>
      </c>
      <c r="Y685" s="60">
        <v>11.05</v>
      </c>
      <c r="Z685" s="60">
        <v>58.125</v>
      </c>
      <c r="AA685" s="60">
        <v>27.574999999999999</v>
      </c>
      <c r="AB685" s="60">
        <v>7.4</v>
      </c>
      <c r="AC685" s="60" t="s">
        <v>15393</v>
      </c>
    </row>
    <row r="686" spans="1:29" ht="131" thickBot="1">
      <c r="A686" s="63" t="s">
        <v>15032</v>
      </c>
      <c r="B686" s="60">
        <v>70</v>
      </c>
      <c r="C686" s="60">
        <v>36.799999999999997</v>
      </c>
      <c r="D686" s="60">
        <v>46.1</v>
      </c>
      <c r="E686" s="60">
        <v>58.6</v>
      </c>
      <c r="F686" s="60">
        <v>16</v>
      </c>
      <c r="G686" s="60">
        <v>4.2</v>
      </c>
      <c r="H686" s="60">
        <v>48.9</v>
      </c>
      <c r="I686" s="60">
        <v>5</v>
      </c>
      <c r="J686" s="60">
        <v>15.8</v>
      </c>
      <c r="K686" s="60">
        <v>34.700000000000003</v>
      </c>
      <c r="L686" s="60">
        <v>23.5</v>
      </c>
      <c r="M686" s="60">
        <v>264.2</v>
      </c>
      <c r="N686" s="60">
        <v>17.3</v>
      </c>
      <c r="O686" s="60">
        <v>21.4</v>
      </c>
      <c r="P686" s="60">
        <v>6.6</v>
      </c>
      <c r="Q686" s="60">
        <v>6</v>
      </c>
      <c r="R686" s="60">
        <v>43.1</v>
      </c>
      <c r="S686" s="60">
        <v>200.875</v>
      </c>
      <c r="T686" s="60">
        <v>21.4</v>
      </c>
      <c r="U686" s="60">
        <v>40.799999999999997</v>
      </c>
      <c r="V686" s="60">
        <v>8.5</v>
      </c>
      <c r="W686" s="60">
        <v>310</v>
      </c>
      <c r="X686" s="60">
        <v>13.7</v>
      </c>
      <c r="Y686" s="60">
        <v>862.3</v>
      </c>
      <c r="Z686" s="60">
        <v>754.125</v>
      </c>
      <c r="AA686" s="60">
        <v>11.324999999999999</v>
      </c>
      <c r="AB686" s="60">
        <v>133.80000000000001</v>
      </c>
      <c r="AC686" s="60" t="s">
        <v>16003</v>
      </c>
    </row>
    <row r="687" spans="1:29" ht="43" thickBot="1">
      <c r="A687" s="63" t="s">
        <v>16508</v>
      </c>
      <c r="B687" s="60">
        <v>305.5</v>
      </c>
      <c r="C687" s="60">
        <v>1047.4000000000001</v>
      </c>
      <c r="D687" s="60">
        <v>3781.625</v>
      </c>
      <c r="E687" s="60">
        <v>588.70000000000005</v>
      </c>
      <c r="F687" s="60">
        <v>14.2</v>
      </c>
      <c r="G687" s="60">
        <v>33.200000000000003</v>
      </c>
      <c r="H687" s="60">
        <v>14.6</v>
      </c>
      <c r="I687" s="60">
        <v>9.8000000000000007</v>
      </c>
      <c r="J687" s="60">
        <v>28.8</v>
      </c>
      <c r="K687" s="60">
        <v>428.35</v>
      </c>
      <c r="L687" s="60">
        <v>379.8</v>
      </c>
      <c r="M687" s="60">
        <v>2.9</v>
      </c>
      <c r="N687" s="60">
        <v>43.6</v>
      </c>
      <c r="O687" s="60">
        <v>112.5</v>
      </c>
      <c r="P687" s="60">
        <v>246.6</v>
      </c>
      <c r="Q687" s="60">
        <v>316.39999999999998</v>
      </c>
      <c r="R687" s="60">
        <v>301.10000000000002</v>
      </c>
      <c r="S687" s="60">
        <v>167.57499999999999</v>
      </c>
      <c r="T687" s="60">
        <v>7.9</v>
      </c>
      <c r="U687" s="60">
        <v>10</v>
      </c>
      <c r="V687" s="60">
        <v>43.4</v>
      </c>
      <c r="W687" s="60">
        <v>6.3</v>
      </c>
      <c r="X687" s="60">
        <v>179.6</v>
      </c>
      <c r="Y687" s="60">
        <v>100.575</v>
      </c>
      <c r="Z687" s="60">
        <v>7.4249999999999998</v>
      </c>
      <c r="AA687" s="60">
        <v>3.8250000000000002</v>
      </c>
      <c r="AB687" s="60">
        <v>141.80000000000001</v>
      </c>
      <c r="AC687" s="61" t="s">
        <v>16004</v>
      </c>
    </row>
    <row r="688" spans="1:29" ht="131" thickBot="1">
      <c r="A688" s="63" t="s">
        <v>15275</v>
      </c>
      <c r="B688" s="60">
        <v>5.6</v>
      </c>
      <c r="C688" s="60">
        <v>7.8</v>
      </c>
      <c r="D688" s="60">
        <v>8.1750000000000007</v>
      </c>
      <c r="E688" s="60">
        <v>6.1</v>
      </c>
      <c r="F688" s="60">
        <v>8.4</v>
      </c>
      <c r="G688" s="60">
        <v>11.1</v>
      </c>
      <c r="H688" s="60">
        <v>4.5999999999999996</v>
      </c>
      <c r="I688" s="60">
        <v>7.7</v>
      </c>
      <c r="J688" s="60">
        <v>10.6</v>
      </c>
      <c r="K688" s="60">
        <v>5.05</v>
      </c>
      <c r="L688" s="60">
        <v>5.9</v>
      </c>
      <c r="M688" s="60">
        <v>2.2999999999999998</v>
      </c>
      <c r="N688" s="60">
        <v>2.5</v>
      </c>
      <c r="O688" s="60">
        <v>6.7</v>
      </c>
      <c r="P688" s="60">
        <v>8.5</v>
      </c>
      <c r="Q688" s="60">
        <v>5.8</v>
      </c>
      <c r="R688" s="60">
        <v>10.9</v>
      </c>
      <c r="S688" s="60">
        <v>3.1749999999999998</v>
      </c>
      <c r="T688" s="60">
        <v>3.2</v>
      </c>
      <c r="U688" s="60">
        <v>4.9000000000000004</v>
      </c>
      <c r="V688" s="60">
        <v>3</v>
      </c>
      <c r="W688" s="60">
        <v>4.4000000000000004</v>
      </c>
      <c r="X688" s="60">
        <v>10.8</v>
      </c>
      <c r="Y688" s="60">
        <v>10.824999999999999</v>
      </c>
      <c r="Z688" s="60">
        <v>14.9</v>
      </c>
      <c r="AA688" s="60">
        <v>2.7250000000000001</v>
      </c>
      <c r="AB688" s="60">
        <v>5.4</v>
      </c>
      <c r="AC688" s="60" t="s">
        <v>16005</v>
      </c>
    </row>
    <row r="689" spans="1:29" ht="101" thickBot="1">
      <c r="A689" s="63" t="s">
        <v>15067</v>
      </c>
      <c r="B689" s="60">
        <v>135.5</v>
      </c>
      <c r="C689" s="60">
        <v>527.29999999999995</v>
      </c>
      <c r="D689" s="60">
        <v>362.72500000000002</v>
      </c>
      <c r="E689" s="60">
        <v>105.6</v>
      </c>
      <c r="F689" s="60">
        <v>11.8</v>
      </c>
      <c r="G689" s="60">
        <v>12.5</v>
      </c>
      <c r="H689" s="60">
        <v>3</v>
      </c>
      <c r="I689" s="60">
        <v>17.5</v>
      </c>
      <c r="J689" s="60">
        <v>38.5</v>
      </c>
      <c r="K689" s="60">
        <v>706.22500000000002</v>
      </c>
      <c r="L689" s="60">
        <v>923.8</v>
      </c>
      <c r="M689" s="60">
        <v>2.9</v>
      </c>
      <c r="N689" s="60">
        <v>5.9</v>
      </c>
      <c r="O689" s="60">
        <v>1.9</v>
      </c>
      <c r="P689" s="60">
        <v>691.2</v>
      </c>
      <c r="Q689" s="60">
        <v>560.9</v>
      </c>
      <c r="R689" s="60">
        <v>464.7</v>
      </c>
      <c r="S689" s="60">
        <v>18.5</v>
      </c>
      <c r="T689" s="60">
        <v>25.1</v>
      </c>
      <c r="U689" s="60">
        <v>3.4</v>
      </c>
      <c r="V689" s="60">
        <v>9.6999999999999993</v>
      </c>
      <c r="W689" s="60">
        <v>18.399999999999999</v>
      </c>
      <c r="X689" s="60">
        <v>1131.4000000000001</v>
      </c>
      <c r="Y689" s="60">
        <v>16.225000000000001</v>
      </c>
      <c r="Z689" s="60">
        <v>16.375</v>
      </c>
      <c r="AA689" s="60">
        <v>4.6500000000000004</v>
      </c>
      <c r="AB689" s="60">
        <v>96.5</v>
      </c>
      <c r="AC689" s="60" t="s">
        <v>16006</v>
      </c>
    </row>
    <row r="690" spans="1:29" ht="101" thickBot="1">
      <c r="A690" s="63" t="s">
        <v>14707</v>
      </c>
      <c r="B690" s="60">
        <v>2</v>
      </c>
      <c r="C690" s="60">
        <v>0.8</v>
      </c>
      <c r="D690" s="60">
        <v>7.0750000000000002</v>
      </c>
      <c r="E690" s="60">
        <v>2.4</v>
      </c>
      <c r="F690" s="60">
        <v>3.7</v>
      </c>
      <c r="G690" s="60">
        <v>3.7</v>
      </c>
      <c r="H690" s="60">
        <v>1.8</v>
      </c>
      <c r="I690" s="60">
        <v>1.5</v>
      </c>
      <c r="J690" s="60">
        <v>6.8</v>
      </c>
      <c r="K690" s="60">
        <v>2.375</v>
      </c>
      <c r="L690" s="60">
        <v>2.2999999999999998</v>
      </c>
      <c r="M690" s="60">
        <v>1.6</v>
      </c>
      <c r="N690" s="60">
        <v>12.9</v>
      </c>
      <c r="O690" s="60">
        <v>5.3</v>
      </c>
      <c r="P690" s="60">
        <v>1.4</v>
      </c>
      <c r="Q690" s="60">
        <v>1.6</v>
      </c>
      <c r="R690" s="60">
        <v>2.9</v>
      </c>
      <c r="S690" s="60">
        <v>1.9750000000000001</v>
      </c>
      <c r="T690" s="60">
        <v>2.1</v>
      </c>
      <c r="U690" s="60">
        <v>0.5</v>
      </c>
      <c r="V690" s="60">
        <v>1.1000000000000001</v>
      </c>
      <c r="W690" s="60">
        <v>5.7</v>
      </c>
      <c r="X690" s="60">
        <v>3.4</v>
      </c>
      <c r="Y690" s="60">
        <v>1.35</v>
      </c>
      <c r="Z690" s="60">
        <v>4.7750000000000004</v>
      </c>
      <c r="AA690" s="60">
        <v>8.0500000000000007</v>
      </c>
      <c r="AB690" s="60">
        <v>1.2</v>
      </c>
      <c r="AC690" s="60" t="s">
        <v>16007</v>
      </c>
    </row>
    <row r="691" spans="1:29" ht="141" thickBot="1">
      <c r="A691" s="63" t="s">
        <v>16509</v>
      </c>
      <c r="B691" s="60">
        <v>86.2</v>
      </c>
      <c r="C691" s="60">
        <v>55.6</v>
      </c>
      <c r="D691" s="60">
        <v>61.274999999999999</v>
      </c>
      <c r="E691" s="60">
        <v>68.8</v>
      </c>
      <c r="F691" s="60">
        <v>56.2</v>
      </c>
      <c r="G691" s="60">
        <v>46</v>
      </c>
      <c r="H691" s="60">
        <v>34</v>
      </c>
      <c r="I691" s="60">
        <v>27.7</v>
      </c>
      <c r="J691" s="60">
        <v>41.1</v>
      </c>
      <c r="K691" s="60">
        <v>63.475000000000001</v>
      </c>
      <c r="L691" s="60">
        <v>47.6</v>
      </c>
      <c r="M691" s="60">
        <v>328.4</v>
      </c>
      <c r="N691" s="60">
        <v>153.5</v>
      </c>
      <c r="O691" s="60">
        <v>68.2</v>
      </c>
      <c r="P691" s="60">
        <v>37.6</v>
      </c>
      <c r="Q691" s="60">
        <v>39.1</v>
      </c>
      <c r="R691" s="60">
        <v>44.6</v>
      </c>
      <c r="S691" s="60">
        <v>154.75</v>
      </c>
      <c r="T691" s="60">
        <v>79.8</v>
      </c>
      <c r="U691" s="60">
        <v>33.700000000000003</v>
      </c>
      <c r="V691" s="60">
        <v>54.3</v>
      </c>
      <c r="W691" s="60">
        <v>52.5</v>
      </c>
      <c r="X691" s="60">
        <v>80.2</v>
      </c>
      <c r="Y691" s="60">
        <v>85.65</v>
      </c>
      <c r="Z691" s="60">
        <v>49.875</v>
      </c>
      <c r="AA691" s="60">
        <v>115.95</v>
      </c>
      <c r="AB691" s="60">
        <v>140.80000000000001</v>
      </c>
      <c r="AC691" s="60" t="s">
        <v>16008</v>
      </c>
    </row>
    <row r="692" spans="1:29" ht="111" thickBot="1">
      <c r="A692" s="63" t="s">
        <v>15131</v>
      </c>
      <c r="B692" s="60">
        <v>3.4</v>
      </c>
      <c r="C692" s="60">
        <v>2.2999999999999998</v>
      </c>
      <c r="D692" s="60">
        <v>4.0999999999999996</v>
      </c>
      <c r="E692" s="60">
        <v>5.5</v>
      </c>
      <c r="F692" s="60">
        <v>7.3</v>
      </c>
      <c r="G692" s="60">
        <v>5</v>
      </c>
      <c r="H692" s="60">
        <v>5.7</v>
      </c>
      <c r="I692" s="60">
        <v>7.6</v>
      </c>
      <c r="J692" s="60">
        <v>2.2999999999999998</v>
      </c>
      <c r="K692" s="60">
        <v>3.65</v>
      </c>
      <c r="L692" s="60">
        <v>4.5</v>
      </c>
      <c r="M692" s="60">
        <v>2.8</v>
      </c>
      <c r="N692" s="60">
        <v>3586.6</v>
      </c>
      <c r="O692" s="60">
        <v>9.6999999999999993</v>
      </c>
      <c r="P692" s="60">
        <v>7.2</v>
      </c>
      <c r="Q692" s="60">
        <v>7.2</v>
      </c>
      <c r="R692" s="60">
        <v>22.8</v>
      </c>
      <c r="S692" s="60">
        <v>2.65</v>
      </c>
      <c r="T692" s="60">
        <v>5</v>
      </c>
      <c r="U692" s="60">
        <v>16.7</v>
      </c>
      <c r="V692" s="60">
        <v>7.7</v>
      </c>
      <c r="W692" s="60">
        <v>0.9</v>
      </c>
      <c r="X692" s="60">
        <v>759.3</v>
      </c>
      <c r="Y692" s="60">
        <v>30.1</v>
      </c>
      <c r="Z692" s="60">
        <v>5.4</v>
      </c>
      <c r="AA692" s="60">
        <v>7.0750000000000002</v>
      </c>
      <c r="AB692" s="60">
        <v>607.79999999999995</v>
      </c>
      <c r="AC692" s="60" t="s">
        <v>16009</v>
      </c>
    </row>
    <row r="693" spans="1:29" ht="51" thickBot="1">
      <c r="A693" s="63" t="s">
        <v>16510</v>
      </c>
      <c r="B693" s="60">
        <v>2</v>
      </c>
      <c r="C693" s="60">
        <v>2</v>
      </c>
      <c r="D693" s="60">
        <v>3.4750000000000001</v>
      </c>
      <c r="E693" s="60">
        <v>2.2000000000000002</v>
      </c>
      <c r="F693" s="60">
        <v>357.2</v>
      </c>
      <c r="G693" s="60">
        <v>9.4</v>
      </c>
      <c r="H693" s="60">
        <v>14.5</v>
      </c>
      <c r="I693" s="60">
        <v>4.3</v>
      </c>
      <c r="J693" s="60">
        <v>8.3000000000000007</v>
      </c>
      <c r="K693" s="60">
        <v>3.7</v>
      </c>
      <c r="L693" s="60">
        <v>15.8</v>
      </c>
      <c r="M693" s="60">
        <v>1.9</v>
      </c>
      <c r="N693" s="60">
        <v>4.3</v>
      </c>
      <c r="O693" s="60">
        <v>6.5</v>
      </c>
      <c r="P693" s="60">
        <v>6.8</v>
      </c>
      <c r="Q693" s="60">
        <v>6.6</v>
      </c>
      <c r="R693" s="60">
        <v>5.5</v>
      </c>
      <c r="S693" s="60">
        <v>3.4</v>
      </c>
      <c r="T693" s="60">
        <v>108.1</v>
      </c>
      <c r="U693" s="60">
        <v>12.9</v>
      </c>
      <c r="V693" s="60">
        <v>15</v>
      </c>
      <c r="W693" s="60">
        <v>2.4</v>
      </c>
      <c r="X693" s="60">
        <v>23.4</v>
      </c>
      <c r="Y693" s="60">
        <v>3.25</v>
      </c>
      <c r="Z693" s="60">
        <v>5.4</v>
      </c>
      <c r="AA693" s="60">
        <v>1.45</v>
      </c>
      <c r="AB693" s="60">
        <v>1.4</v>
      </c>
      <c r="AC693" s="60" t="s">
        <v>16010</v>
      </c>
    </row>
    <row r="694" spans="1:29" ht="43" thickBot="1">
      <c r="A694" s="63" t="s">
        <v>16511</v>
      </c>
      <c r="B694" s="60">
        <v>3.8</v>
      </c>
      <c r="C694" s="60">
        <v>4.7</v>
      </c>
      <c r="D694" s="60">
        <v>4.8</v>
      </c>
      <c r="E694" s="60">
        <v>6.1</v>
      </c>
      <c r="F694" s="60">
        <v>18.399999999999999</v>
      </c>
      <c r="G694" s="60">
        <v>6.5</v>
      </c>
      <c r="H694" s="60">
        <v>9.6</v>
      </c>
      <c r="I694" s="60">
        <v>6</v>
      </c>
      <c r="J694" s="60">
        <v>2881.5</v>
      </c>
      <c r="K694" s="60">
        <v>6.05</v>
      </c>
      <c r="L694" s="60">
        <v>13.4</v>
      </c>
      <c r="M694" s="60">
        <v>4.4000000000000004</v>
      </c>
      <c r="N694" s="60">
        <v>5.0999999999999996</v>
      </c>
      <c r="O694" s="60">
        <v>6.4</v>
      </c>
      <c r="P694" s="60">
        <v>7.8</v>
      </c>
      <c r="Q694" s="60">
        <v>9.1</v>
      </c>
      <c r="R694" s="60">
        <v>33.700000000000003</v>
      </c>
      <c r="S694" s="60">
        <v>7.6</v>
      </c>
      <c r="T694" s="60">
        <v>10</v>
      </c>
      <c r="U694" s="60">
        <v>8.3000000000000007</v>
      </c>
      <c r="V694" s="60">
        <v>5.9</v>
      </c>
      <c r="W694" s="60">
        <v>4.4000000000000004</v>
      </c>
      <c r="X694" s="60">
        <v>6</v>
      </c>
      <c r="Y694" s="60">
        <v>4.3250000000000002</v>
      </c>
      <c r="Z694" s="60">
        <v>7.3250000000000002</v>
      </c>
      <c r="AA694" s="60">
        <v>4.0750000000000002</v>
      </c>
      <c r="AB694" s="60">
        <v>164.2</v>
      </c>
      <c r="AC694" s="61" t="s">
        <v>16011</v>
      </c>
    </row>
    <row r="695" spans="1:29" ht="51" thickBot="1">
      <c r="A695" s="63" t="s">
        <v>14829</v>
      </c>
      <c r="B695" s="60">
        <v>2.2000000000000002</v>
      </c>
      <c r="C695" s="60">
        <v>4.8</v>
      </c>
      <c r="D695" s="60">
        <v>3.5249999999999999</v>
      </c>
      <c r="E695" s="60">
        <v>5.5</v>
      </c>
      <c r="F695" s="60">
        <v>6</v>
      </c>
      <c r="G695" s="60">
        <v>7.3</v>
      </c>
      <c r="H695" s="60">
        <v>4.7</v>
      </c>
      <c r="I695" s="60">
        <v>3.3</v>
      </c>
      <c r="J695" s="60">
        <v>5</v>
      </c>
      <c r="K695" s="60">
        <v>4.5250000000000004</v>
      </c>
      <c r="L695" s="60">
        <v>6.7</v>
      </c>
      <c r="M695" s="60">
        <v>2.2999999999999998</v>
      </c>
      <c r="N695" s="60">
        <v>78.5</v>
      </c>
      <c r="O695" s="60">
        <v>3.9</v>
      </c>
      <c r="P695" s="60">
        <v>3.7</v>
      </c>
      <c r="Q695" s="60">
        <v>2.2000000000000002</v>
      </c>
      <c r="R695" s="60">
        <v>16</v>
      </c>
      <c r="S695" s="60">
        <v>2.25</v>
      </c>
      <c r="T695" s="60">
        <v>5.6</v>
      </c>
      <c r="U695" s="60">
        <v>5.7</v>
      </c>
      <c r="V695" s="60">
        <v>1.7</v>
      </c>
      <c r="W695" s="60">
        <v>1.8</v>
      </c>
      <c r="X695" s="60">
        <v>4.2</v>
      </c>
      <c r="Y695" s="60">
        <v>3.5249999999999999</v>
      </c>
      <c r="Z695" s="60">
        <v>3.6749999999999998</v>
      </c>
      <c r="AA695" s="60">
        <v>2.2999999999999998</v>
      </c>
      <c r="AB695" s="60">
        <v>8.6999999999999993</v>
      </c>
      <c r="AC695" s="60" t="s">
        <v>16012</v>
      </c>
    </row>
    <row r="696" spans="1:29" ht="61" thickBot="1">
      <c r="A696" s="63" t="s">
        <v>16512</v>
      </c>
      <c r="B696" s="60">
        <v>1.9</v>
      </c>
      <c r="C696" s="60">
        <v>1.9</v>
      </c>
      <c r="D696" s="60">
        <v>4.2</v>
      </c>
      <c r="E696" s="60">
        <v>3.4</v>
      </c>
      <c r="F696" s="60">
        <v>7.7</v>
      </c>
      <c r="G696" s="60">
        <v>3.1</v>
      </c>
      <c r="H696" s="60">
        <v>2.2000000000000002</v>
      </c>
      <c r="I696" s="60">
        <v>7.5</v>
      </c>
      <c r="J696" s="60">
        <v>4</v>
      </c>
      <c r="K696" s="60">
        <v>1.325</v>
      </c>
      <c r="L696" s="60">
        <v>1.7</v>
      </c>
      <c r="M696" s="60">
        <v>0.6</v>
      </c>
      <c r="N696" s="60">
        <v>2.7</v>
      </c>
      <c r="O696" s="60">
        <v>1.7</v>
      </c>
      <c r="P696" s="60">
        <v>56.3</v>
      </c>
      <c r="Q696" s="60">
        <v>85.5</v>
      </c>
      <c r="R696" s="60">
        <v>9.6</v>
      </c>
      <c r="S696" s="60">
        <v>3.6</v>
      </c>
      <c r="T696" s="60">
        <v>0.8</v>
      </c>
      <c r="U696" s="60">
        <v>3.1</v>
      </c>
      <c r="V696" s="60">
        <v>3.4</v>
      </c>
      <c r="W696" s="60">
        <v>2.2000000000000002</v>
      </c>
      <c r="X696" s="60">
        <v>4</v>
      </c>
      <c r="Y696" s="60">
        <v>670.97500000000002</v>
      </c>
      <c r="Z696" s="60">
        <v>7.6</v>
      </c>
      <c r="AA696" s="60">
        <v>1.7250000000000001</v>
      </c>
      <c r="AB696" s="60">
        <v>8</v>
      </c>
      <c r="AC696" s="60" t="s">
        <v>16013</v>
      </c>
    </row>
    <row r="697" spans="1:29" ht="43" thickBot="1">
      <c r="A697" s="63" t="s">
        <v>16513</v>
      </c>
      <c r="B697" s="60">
        <v>2.1</v>
      </c>
      <c r="C697" s="60">
        <v>27.1</v>
      </c>
      <c r="D697" s="60">
        <v>6.25</v>
      </c>
      <c r="E697" s="60">
        <v>8.1999999999999993</v>
      </c>
      <c r="F697" s="60">
        <v>3.9</v>
      </c>
      <c r="G697" s="60">
        <v>1055.9000000000001</v>
      </c>
      <c r="H697" s="60">
        <v>15</v>
      </c>
      <c r="I697" s="60">
        <v>1.7</v>
      </c>
      <c r="J697" s="60">
        <v>10.9</v>
      </c>
      <c r="K697" s="60">
        <v>4.9000000000000004</v>
      </c>
      <c r="L697" s="60">
        <v>5.4</v>
      </c>
      <c r="M697" s="60">
        <v>2.4</v>
      </c>
      <c r="N697" s="60">
        <v>4</v>
      </c>
      <c r="O697" s="60">
        <v>6.1</v>
      </c>
      <c r="P697" s="60">
        <v>2.6</v>
      </c>
      <c r="Q697" s="60">
        <v>2.4</v>
      </c>
      <c r="R697" s="60">
        <v>15.1</v>
      </c>
      <c r="S697" s="60">
        <v>2.8</v>
      </c>
      <c r="T697" s="60">
        <v>3.4</v>
      </c>
      <c r="U697" s="60">
        <v>11.2</v>
      </c>
      <c r="V697" s="60">
        <v>19.399999999999999</v>
      </c>
      <c r="W697" s="60">
        <v>1206</v>
      </c>
      <c r="X697" s="60">
        <v>103.9</v>
      </c>
      <c r="Y697" s="60">
        <v>595.29999999999995</v>
      </c>
      <c r="Z697" s="60">
        <v>3184.95</v>
      </c>
      <c r="AA697" s="60">
        <v>2.2000000000000002</v>
      </c>
      <c r="AB697" s="60">
        <v>20.6</v>
      </c>
      <c r="AC697" s="61" t="s">
        <v>16014</v>
      </c>
    </row>
    <row r="698" spans="1:29" ht="101" thickBot="1">
      <c r="A698" s="63" t="s">
        <v>14706</v>
      </c>
      <c r="B698" s="60">
        <v>0.4</v>
      </c>
      <c r="C698" s="60">
        <v>2.4</v>
      </c>
      <c r="D698" s="60">
        <v>3.55</v>
      </c>
      <c r="E698" s="60">
        <v>2.5</v>
      </c>
      <c r="F698" s="60">
        <v>16.600000000000001</v>
      </c>
      <c r="G698" s="60">
        <v>2.9</v>
      </c>
      <c r="H698" s="60">
        <v>3.3</v>
      </c>
      <c r="I698" s="60">
        <v>1.8</v>
      </c>
      <c r="J698" s="60">
        <v>5</v>
      </c>
      <c r="K698" s="60">
        <v>2.5</v>
      </c>
      <c r="L698" s="60">
        <v>5.2</v>
      </c>
      <c r="M698" s="60">
        <v>0.7</v>
      </c>
      <c r="N698" s="60">
        <v>4.5999999999999996</v>
      </c>
      <c r="O698" s="60">
        <v>7.8</v>
      </c>
      <c r="P698" s="60">
        <v>3.5</v>
      </c>
      <c r="Q698" s="60">
        <v>3.4</v>
      </c>
      <c r="R698" s="60">
        <v>8.6999999999999993</v>
      </c>
      <c r="S698" s="60">
        <v>2.35</v>
      </c>
      <c r="T698" s="60">
        <v>8.3000000000000007</v>
      </c>
      <c r="U698" s="60">
        <v>1.1000000000000001</v>
      </c>
      <c r="V698" s="60">
        <v>1.4</v>
      </c>
      <c r="W698" s="60">
        <v>8.6999999999999993</v>
      </c>
      <c r="X698" s="60">
        <v>6</v>
      </c>
      <c r="Y698" s="60">
        <v>6.0250000000000004</v>
      </c>
      <c r="Z698" s="60">
        <v>3.4249999999999998</v>
      </c>
      <c r="AA698" s="60">
        <v>1.35</v>
      </c>
      <c r="AB698" s="60">
        <v>1.8</v>
      </c>
      <c r="AC698" s="60" t="s">
        <v>16015</v>
      </c>
    </row>
    <row r="699" spans="1:29" ht="151" thickBot="1">
      <c r="A699" s="63" t="s">
        <v>14914</v>
      </c>
      <c r="B699" s="60">
        <v>0.6</v>
      </c>
      <c r="C699" s="60">
        <v>0.9</v>
      </c>
      <c r="D699" s="60">
        <v>2.2999999999999998</v>
      </c>
      <c r="E699" s="60">
        <v>4.2</v>
      </c>
      <c r="F699" s="60">
        <v>2.1</v>
      </c>
      <c r="G699" s="60">
        <v>3.6</v>
      </c>
      <c r="H699" s="60">
        <v>6.4</v>
      </c>
      <c r="I699" s="60">
        <v>2.4</v>
      </c>
      <c r="J699" s="60">
        <v>1.8</v>
      </c>
      <c r="K699" s="60">
        <v>1.0249999999999999</v>
      </c>
      <c r="L699" s="60">
        <v>2.2999999999999998</v>
      </c>
      <c r="M699" s="60">
        <v>1.2</v>
      </c>
      <c r="N699" s="60">
        <v>2</v>
      </c>
      <c r="O699" s="60">
        <v>3.8</v>
      </c>
      <c r="P699" s="60">
        <v>2.6</v>
      </c>
      <c r="Q699" s="60">
        <v>4.5</v>
      </c>
      <c r="R699" s="60">
        <v>6.4</v>
      </c>
      <c r="S699" s="60">
        <v>1.5</v>
      </c>
      <c r="T699" s="60">
        <v>3</v>
      </c>
      <c r="U699" s="60">
        <v>4.3</v>
      </c>
      <c r="V699" s="60">
        <v>2.7</v>
      </c>
      <c r="W699" s="60">
        <v>3.8</v>
      </c>
      <c r="X699" s="60">
        <v>3.6</v>
      </c>
      <c r="Y699" s="60">
        <v>0.625</v>
      </c>
      <c r="Z699" s="60">
        <v>2.2250000000000001</v>
      </c>
      <c r="AA699" s="60">
        <v>1.5</v>
      </c>
      <c r="AB699" s="60">
        <v>3.3</v>
      </c>
      <c r="AC699" s="60" t="s">
        <v>16016</v>
      </c>
    </row>
    <row r="700" spans="1:29" ht="71" thickBot="1">
      <c r="A700" s="63" t="s">
        <v>16514</v>
      </c>
      <c r="B700" s="60">
        <v>2.5</v>
      </c>
      <c r="C700" s="60">
        <v>2.5</v>
      </c>
      <c r="D700" s="60">
        <v>0.72499999999999998</v>
      </c>
      <c r="E700" s="60">
        <v>9.1999999999999993</v>
      </c>
      <c r="F700" s="60">
        <v>16.899999999999999</v>
      </c>
      <c r="G700" s="60">
        <v>1.8</v>
      </c>
      <c r="H700" s="60">
        <v>14.9</v>
      </c>
      <c r="I700" s="60">
        <v>3.3</v>
      </c>
      <c r="J700" s="60">
        <v>3.3</v>
      </c>
      <c r="K700" s="60">
        <v>1.85</v>
      </c>
      <c r="L700" s="60">
        <v>4.5999999999999996</v>
      </c>
      <c r="M700" s="60">
        <v>1.3</v>
      </c>
      <c r="N700" s="60">
        <v>4.3</v>
      </c>
      <c r="O700" s="60">
        <v>3.4</v>
      </c>
      <c r="P700" s="60">
        <v>9.9</v>
      </c>
      <c r="Q700" s="60">
        <v>7.6</v>
      </c>
      <c r="R700" s="60">
        <v>11.4</v>
      </c>
      <c r="S700" s="60">
        <v>3.55</v>
      </c>
      <c r="T700" s="60">
        <v>4.3</v>
      </c>
      <c r="U700" s="60">
        <v>8.3000000000000007</v>
      </c>
      <c r="V700" s="60">
        <v>1.1000000000000001</v>
      </c>
      <c r="W700" s="60">
        <v>2.1</v>
      </c>
      <c r="X700" s="60">
        <v>4</v>
      </c>
      <c r="Y700" s="60">
        <v>3.0750000000000002</v>
      </c>
      <c r="Z700" s="60">
        <v>2.1749999999999998</v>
      </c>
      <c r="AA700" s="60">
        <v>3.1749999999999998</v>
      </c>
      <c r="AB700" s="60">
        <v>1.6</v>
      </c>
      <c r="AC700" s="60" t="s">
        <v>16017</v>
      </c>
    </row>
    <row r="701" spans="1:29" ht="43" thickBot="1">
      <c r="A701" s="63" t="s">
        <v>14864</v>
      </c>
      <c r="B701" s="60">
        <v>620.70000000000005</v>
      </c>
      <c r="C701" s="60">
        <v>710.1</v>
      </c>
      <c r="D701" s="60">
        <v>470</v>
      </c>
      <c r="E701" s="60">
        <v>1085.0999999999999</v>
      </c>
      <c r="F701" s="60">
        <v>686.4</v>
      </c>
      <c r="G701" s="60">
        <v>438.7</v>
      </c>
      <c r="H701" s="60">
        <v>469.8</v>
      </c>
      <c r="I701" s="60">
        <v>682.2</v>
      </c>
      <c r="J701" s="60">
        <v>466.9</v>
      </c>
      <c r="K701" s="60">
        <v>913.5</v>
      </c>
      <c r="L701" s="60">
        <v>1307.5</v>
      </c>
      <c r="M701" s="60">
        <v>145</v>
      </c>
      <c r="N701" s="60">
        <v>331.8</v>
      </c>
      <c r="O701" s="60">
        <v>697.7</v>
      </c>
      <c r="P701" s="60">
        <v>1803.9</v>
      </c>
      <c r="Q701" s="60">
        <v>2046.7</v>
      </c>
      <c r="R701" s="60">
        <v>511.4</v>
      </c>
      <c r="S701" s="60">
        <v>277.57499999999999</v>
      </c>
      <c r="T701" s="60">
        <v>47.6</v>
      </c>
      <c r="U701" s="60">
        <v>202.8</v>
      </c>
      <c r="V701" s="60">
        <v>427</v>
      </c>
      <c r="W701" s="60">
        <v>153.19999999999999</v>
      </c>
      <c r="X701" s="60">
        <v>690.9</v>
      </c>
      <c r="Y701" s="60">
        <v>33.924999999999997</v>
      </c>
      <c r="Z701" s="60">
        <v>96.825000000000003</v>
      </c>
      <c r="AA701" s="60">
        <v>65.525000000000006</v>
      </c>
      <c r="AB701" s="60">
        <v>265.5</v>
      </c>
      <c r="AC701" s="61" t="s">
        <v>16018</v>
      </c>
    </row>
    <row r="702" spans="1:29" ht="91" thickBot="1">
      <c r="A702" s="63" t="s">
        <v>15132</v>
      </c>
      <c r="B702" s="60">
        <v>2.1</v>
      </c>
      <c r="C702" s="60">
        <v>2.1</v>
      </c>
      <c r="D702" s="60">
        <v>1.0249999999999999</v>
      </c>
      <c r="E702" s="60">
        <v>2.7</v>
      </c>
      <c r="F702" s="60">
        <v>6.9</v>
      </c>
      <c r="G702" s="60">
        <v>4.5</v>
      </c>
      <c r="H702" s="60">
        <v>8.4</v>
      </c>
      <c r="I702" s="60">
        <v>4.7</v>
      </c>
      <c r="J702" s="60">
        <v>6.2</v>
      </c>
      <c r="K702" s="60">
        <v>4.0250000000000004</v>
      </c>
      <c r="L702" s="60">
        <v>4.3</v>
      </c>
      <c r="M702" s="60">
        <v>1.8</v>
      </c>
      <c r="N702" s="60">
        <v>2579.1999999999998</v>
      </c>
      <c r="O702" s="60">
        <v>5.7</v>
      </c>
      <c r="P702" s="60">
        <v>0.8</v>
      </c>
      <c r="Q702" s="60">
        <v>2.5</v>
      </c>
      <c r="R702" s="60">
        <v>22.3</v>
      </c>
      <c r="S702" s="60">
        <v>3.7749999999999999</v>
      </c>
      <c r="T702" s="60">
        <v>1.4</v>
      </c>
      <c r="U702" s="60">
        <v>9.6</v>
      </c>
      <c r="V702" s="60">
        <v>1.8</v>
      </c>
      <c r="W702" s="60">
        <v>4.0999999999999996</v>
      </c>
      <c r="X702" s="60">
        <v>816.5</v>
      </c>
      <c r="Y702" s="60">
        <v>19.574999999999999</v>
      </c>
      <c r="Z702" s="60">
        <v>5.0750000000000002</v>
      </c>
      <c r="AA702" s="60">
        <v>1.125</v>
      </c>
      <c r="AB702" s="60">
        <v>543.9</v>
      </c>
      <c r="AC702" s="60" t="s">
        <v>16019</v>
      </c>
    </row>
    <row r="703" spans="1:29" ht="141" thickBot="1">
      <c r="A703" s="63" t="s">
        <v>15118</v>
      </c>
      <c r="B703" s="60">
        <v>32.5</v>
      </c>
      <c r="C703" s="60">
        <v>96.3</v>
      </c>
      <c r="D703" s="60">
        <v>14.725</v>
      </c>
      <c r="E703" s="60">
        <v>14.6</v>
      </c>
      <c r="F703" s="60">
        <v>2.1</v>
      </c>
      <c r="G703" s="60">
        <v>1.9</v>
      </c>
      <c r="H703" s="60">
        <v>942.8</v>
      </c>
      <c r="I703" s="60">
        <v>3.5</v>
      </c>
      <c r="J703" s="60">
        <v>4.2</v>
      </c>
      <c r="K703" s="60">
        <v>90.275000000000006</v>
      </c>
      <c r="L703" s="60">
        <v>34.9</v>
      </c>
      <c r="M703" s="60">
        <v>4</v>
      </c>
      <c r="N703" s="60">
        <v>8.1</v>
      </c>
      <c r="O703" s="60">
        <v>3.4</v>
      </c>
      <c r="P703" s="60">
        <v>42.6</v>
      </c>
      <c r="Q703" s="60">
        <v>29.2</v>
      </c>
      <c r="R703" s="60">
        <v>62.9</v>
      </c>
      <c r="S703" s="60">
        <v>10.95</v>
      </c>
      <c r="T703" s="60">
        <v>9.3000000000000007</v>
      </c>
      <c r="U703" s="60">
        <v>316.2</v>
      </c>
      <c r="V703" s="60">
        <v>20</v>
      </c>
      <c r="W703" s="60">
        <v>11.7</v>
      </c>
      <c r="X703" s="60">
        <v>1230.8</v>
      </c>
      <c r="Y703" s="60">
        <v>17.350000000000001</v>
      </c>
      <c r="Z703" s="60">
        <v>47.55</v>
      </c>
      <c r="AA703" s="60">
        <v>3.9</v>
      </c>
      <c r="AB703" s="60">
        <v>77</v>
      </c>
      <c r="AC703" s="60" t="s">
        <v>16020</v>
      </c>
    </row>
    <row r="704" spans="1:29" ht="43" thickBot="1">
      <c r="A704" s="63" t="s">
        <v>15156</v>
      </c>
      <c r="B704" s="60">
        <v>90.9</v>
      </c>
      <c r="C704" s="60">
        <v>311.3</v>
      </c>
      <c r="D704" s="60">
        <v>199.67500000000001</v>
      </c>
      <c r="E704" s="60">
        <v>74.400000000000006</v>
      </c>
      <c r="F704" s="60">
        <v>343.7</v>
      </c>
      <c r="G704" s="60">
        <v>68.7</v>
      </c>
      <c r="H704" s="60">
        <v>1032.8</v>
      </c>
      <c r="I704" s="60">
        <v>1051.0999999999999</v>
      </c>
      <c r="J704" s="60">
        <v>141.30000000000001</v>
      </c>
      <c r="K704" s="60">
        <v>194.72499999999999</v>
      </c>
      <c r="L704" s="60">
        <v>251.8</v>
      </c>
      <c r="M704" s="60">
        <v>3.7</v>
      </c>
      <c r="N704" s="60">
        <v>22.1</v>
      </c>
      <c r="O704" s="60">
        <v>3.8</v>
      </c>
      <c r="P704" s="60">
        <v>365.3</v>
      </c>
      <c r="Q704" s="60">
        <v>212.2</v>
      </c>
      <c r="R704" s="60">
        <v>230.2</v>
      </c>
      <c r="S704" s="60">
        <v>25.925000000000001</v>
      </c>
      <c r="T704" s="60">
        <v>4.2</v>
      </c>
      <c r="U704" s="60">
        <v>593.9</v>
      </c>
      <c r="V704" s="60">
        <v>133.80000000000001</v>
      </c>
      <c r="W704" s="60">
        <v>38.6</v>
      </c>
      <c r="X704" s="60">
        <v>39.6</v>
      </c>
      <c r="Y704" s="60">
        <v>35.25</v>
      </c>
      <c r="Z704" s="60">
        <v>5.85</v>
      </c>
      <c r="AA704" s="60">
        <v>0.52500000000000002</v>
      </c>
      <c r="AB704" s="60">
        <v>102.3</v>
      </c>
      <c r="AC704" s="61" t="s">
        <v>16021</v>
      </c>
    </row>
    <row r="705" spans="1:29" ht="51" thickBot="1">
      <c r="A705" s="63" t="s">
        <v>14964</v>
      </c>
      <c r="B705" s="60">
        <v>5.8</v>
      </c>
      <c r="C705" s="60">
        <v>6.1</v>
      </c>
      <c r="D705" s="60">
        <v>6.6749999999999998</v>
      </c>
      <c r="E705" s="60">
        <v>5.0999999999999996</v>
      </c>
      <c r="F705" s="60">
        <v>25.6</v>
      </c>
      <c r="G705" s="60">
        <v>3.5</v>
      </c>
      <c r="H705" s="60">
        <v>9.5</v>
      </c>
      <c r="I705" s="60">
        <v>6.6</v>
      </c>
      <c r="J705" s="60">
        <v>9.3000000000000007</v>
      </c>
      <c r="K705" s="60">
        <v>3.75</v>
      </c>
      <c r="L705" s="60">
        <v>7</v>
      </c>
      <c r="M705" s="60">
        <v>3.4</v>
      </c>
      <c r="N705" s="60">
        <v>33.4</v>
      </c>
      <c r="O705" s="60">
        <v>4</v>
      </c>
      <c r="P705" s="60">
        <v>27.8</v>
      </c>
      <c r="Q705" s="60">
        <v>29.5</v>
      </c>
      <c r="R705" s="60">
        <v>5.5</v>
      </c>
      <c r="S705" s="60">
        <v>3.1749999999999998</v>
      </c>
      <c r="T705" s="60">
        <v>3.8</v>
      </c>
      <c r="U705" s="60">
        <v>9.6999999999999993</v>
      </c>
      <c r="V705" s="60">
        <v>391.1</v>
      </c>
      <c r="W705" s="60">
        <v>5.6</v>
      </c>
      <c r="X705" s="60">
        <v>18.7</v>
      </c>
      <c r="Y705" s="60">
        <v>3.1</v>
      </c>
      <c r="Z705" s="60">
        <v>6.7249999999999996</v>
      </c>
      <c r="AA705" s="60">
        <v>7.05</v>
      </c>
      <c r="AB705" s="60">
        <v>6.8</v>
      </c>
      <c r="AC705" s="60" t="s">
        <v>16022</v>
      </c>
    </row>
    <row r="706" spans="1:29" ht="43" thickBot="1">
      <c r="A706" s="63" t="s">
        <v>16515</v>
      </c>
      <c r="B706" s="60">
        <v>2.5</v>
      </c>
      <c r="C706" s="60">
        <v>4.5999999999999996</v>
      </c>
      <c r="D706" s="60">
        <v>2.95</v>
      </c>
      <c r="E706" s="60">
        <v>5.0999999999999996</v>
      </c>
      <c r="F706" s="60">
        <v>19.8</v>
      </c>
      <c r="G706" s="60">
        <v>8.1</v>
      </c>
      <c r="H706" s="60">
        <v>4.3</v>
      </c>
      <c r="I706" s="60">
        <v>4.5999999999999996</v>
      </c>
      <c r="J706" s="60">
        <v>3.2</v>
      </c>
      <c r="K706" s="60">
        <v>2.9</v>
      </c>
      <c r="L706" s="60">
        <v>10.199999999999999</v>
      </c>
      <c r="M706" s="60">
        <v>4.5</v>
      </c>
      <c r="N706" s="60">
        <v>1.2</v>
      </c>
      <c r="O706" s="60">
        <v>11.1</v>
      </c>
      <c r="P706" s="60">
        <v>4.5999999999999996</v>
      </c>
      <c r="Q706" s="60">
        <v>5.8</v>
      </c>
      <c r="R706" s="60">
        <v>6.1</v>
      </c>
      <c r="S706" s="60">
        <v>5.45</v>
      </c>
      <c r="T706" s="60">
        <v>7.7</v>
      </c>
      <c r="U706" s="60">
        <v>5.0999999999999996</v>
      </c>
      <c r="V706" s="60">
        <v>5.0999999999999996</v>
      </c>
      <c r="W706" s="60">
        <v>4.8</v>
      </c>
      <c r="X706" s="60">
        <v>7</v>
      </c>
      <c r="Y706" s="60">
        <v>2.1749999999999998</v>
      </c>
      <c r="Z706" s="60">
        <v>8.8249999999999993</v>
      </c>
      <c r="AA706" s="60">
        <v>5.8250000000000002</v>
      </c>
      <c r="AB706" s="60">
        <v>5.8</v>
      </c>
      <c r="AC706" s="61" t="s">
        <v>16023</v>
      </c>
    </row>
    <row r="707" spans="1:29" ht="51" thickBot="1">
      <c r="A707" s="63" t="s">
        <v>15265</v>
      </c>
      <c r="B707" s="60">
        <v>78</v>
      </c>
      <c r="C707" s="60">
        <v>54.6</v>
      </c>
      <c r="D707" s="60">
        <v>31.35</v>
      </c>
      <c r="E707" s="60">
        <v>83.6</v>
      </c>
      <c r="F707" s="60">
        <v>33.9</v>
      </c>
      <c r="G707" s="60">
        <v>48.2</v>
      </c>
      <c r="H707" s="60">
        <v>33</v>
      </c>
      <c r="I707" s="60">
        <v>62</v>
      </c>
      <c r="J707" s="60">
        <v>38</v>
      </c>
      <c r="K707" s="60">
        <v>43.524999999999999</v>
      </c>
      <c r="L707" s="60">
        <v>39.5</v>
      </c>
      <c r="M707" s="60">
        <v>73.7</v>
      </c>
      <c r="N707" s="60">
        <v>7.7</v>
      </c>
      <c r="O707" s="60">
        <v>93.5</v>
      </c>
      <c r="P707" s="60">
        <v>51.6</v>
      </c>
      <c r="Q707" s="60">
        <v>63.1</v>
      </c>
      <c r="R707" s="60">
        <v>38</v>
      </c>
      <c r="S707" s="60">
        <v>125.675</v>
      </c>
      <c r="T707" s="60">
        <v>61.2</v>
      </c>
      <c r="U707" s="60">
        <v>31.7</v>
      </c>
      <c r="V707" s="60">
        <v>56</v>
      </c>
      <c r="W707" s="60">
        <v>40.5</v>
      </c>
      <c r="X707" s="60">
        <v>28.5</v>
      </c>
      <c r="Y707" s="60">
        <v>79.075000000000003</v>
      </c>
      <c r="Z707" s="60">
        <v>56.4</v>
      </c>
      <c r="AA707" s="60">
        <v>48.274999999999999</v>
      </c>
      <c r="AB707" s="60">
        <v>51</v>
      </c>
      <c r="AC707" s="60" t="s">
        <v>16024</v>
      </c>
    </row>
    <row r="708" spans="1:29" ht="131" thickBot="1">
      <c r="A708" s="63" t="s">
        <v>16516</v>
      </c>
      <c r="B708" s="60">
        <v>3.3</v>
      </c>
      <c r="C708" s="60">
        <v>3.1</v>
      </c>
      <c r="D708" s="60">
        <v>4.4749999999999996</v>
      </c>
      <c r="E708" s="60">
        <v>3.7</v>
      </c>
      <c r="F708" s="60">
        <v>15.7</v>
      </c>
      <c r="G708" s="60">
        <v>12.3</v>
      </c>
      <c r="H708" s="60">
        <v>4.3</v>
      </c>
      <c r="I708" s="60">
        <v>7</v>
      </c>
      <c r="J708" s="60">
        <v>18.5</v>
      </c>
      <c r="K708" s="60">
        <v>2.3250000000000002</v>
      </c>
      <c r="L708" s="60">
        <v>5.6</v>
      </c>
      <c r="M708" s="60">
        <v>2938.3</v>
      </c>
      <c r="N708" s="60">
        <v>1.9</v>
      </c>
      <c r="O708" s="60">
        <v>3.8</v>
      </c>
      <c r="P708" s="60">
        <v>5.0999999999999996</v>
      </c>
      <c r="Q708" s="60">
        <v>4.5999999999999996</v>
      </c>
      <c r="R708" s="60">
        <v>114.6</v>
      </c>
      <c r="S708" s="60">
        <v>4.1500000000000004</v>
      </c>
      <c r="T708" s="60">
        <v>2.6</v>
      </c>
      <c r="U708" s="60">
        <v>11.4</v>
      </c>
      <c r="V708" s="60">
        <v>6.9</v>
      </c>
      <c r="W708" s="60">
        <v>3.8</v>
      </c>
      <c r="X708" s="60">
        <v>7.8</v>
      </c>
      <c r="Y708" s="60">
        <v>2.25</v>
      </c>
      <c r="Z708" s="60">
        <v>7.05</v>
      </c>
      <c r="AA708" s="60">
        <v>2.5750000000000002</v>
      </c>
      <c r="AB708" s="60">
        <v>2312.5</v>
      </c>
      <c r="AC708" s="60" t="s">
        <v>16025</v>
      </c>
    </row>
    <row r="709" spans="1:29" ht="101" thickBot="1">
      <c r="A709" s="63" t="s">
        <v>14605</v>
      </c>
      <c r="B709" s="60">
        <v>3.6</v>
      </c>
      <c r="C709" s="60">
        <v>3</v>
      </c>
      <c r="D709" s="60">
        <v>2.2749999999999999</v>
      </c>
      <c r="E709" s="60">
        <v>6.2</v>
      </c>
      <c r="F709" s="60">
        <v>2.9</v>
      </c>
      <c r="G709" s="60">
        <v>2.2999999999999998</v>
      </c>
      <c r="H709" s="60">
        <v>4</v>
      </c>
      <c r="I709" s="60">
        <v>9</v>
      </c>
      <c r="J709" s="60">
        <v>4.3</v>
      </c>
      <c r="K709" s="60">
        <v>0.8</v>
      </c>
      <c r="L709" s="60">
        <v>2.9</v>
      </c>
      <c r="M709" s="60">
        <v>1.4</v>
      </c>
      <c r="N709" s="60">
        <v>5.8</v>
      </c>
      <c r="O709" s="60">
        <v>6</v>
      </c>
      <c r="P709" s="60">
        <v>2.1</v>
      </c>
      <c r="Q709" s="60">
        <v>4.9000000000000004</v>
      </c>
      <c r="R709" s="60">
        <v>7.2</v>
      </c>
      <c r="S709" s="60">
        <v>1.4</v>
      </c>
      <c r="T709" s="60">
        <v>2.5</v>
      </c>
      <c r="U709" s="60">
        <v>5.6</v>
      </c>
      <c r="V709" s="60">
        <v>2.9</v>
      </c>
      <c r="W709" s="60">
        <v>1.1000000000000001</v>
      </c>
      <c r="X709" s="60">
        <v>5.9</v>
      </c>
      <c r="Y709" s="60">
        <v>1.7749999999999999</v>
      </c>
      <c r="Z709" s="60">
        <v>3.9</v>
      </c>
      <c r="AA709" s="60">
        <v>4.45</v>
      </c>
      <c r="AB709" s="60">
        <v>3.1</v>
      </c>
      <c r="AC709" s="60" t="s">
        <v>16026</v>
      </c>
    </row>
    <row r="710" spans="1:29" ht="101" thickBot="1">
      <c r="A710" s="63" t="s">
        <v>15294</v>
      </c>
      <c r="B710" s="60">
        <v>1.2</v>
      </c>
      <c r="C710" s="60">
        <v>1</v>
      </c>
      <c r="D710" s="60">
        <v>2.75</v>
      </c>
      <c r="E710" s="60">
        <v>2.4</v>
      </c>
      <c r="F710" s="60">
        <v>5.9</v>
      </c>
      <c r="G710" s="60">
        <v>6.2</v>
      </c>
      <c r="H710" s="60">
        <v>3.4</v>
      </c>
      <c r="I710" s="60">
        <v>3.2</v>
      </c>
      <c r="J710" s="60">
        <v>4.8</v>
      </c>
      <c r="K710" s="60">
        <v>5.5</v>
      </c>
      <c r="L710" s="60">
        <v>8.1</v>
      </c>
      <c r="M710" s="60">
        <v>1.6</v>
      </c>
      <c r="N710" s="60">
        <v>1211.5999999999999</v>
      </c>
      <c r="O710" s="60">
        <v>6</v>
      </c>
      <c r="P710" s="60">
        <v>12</v>
      </c>
      <c r="Q710" s="60">
        <v>14.6</v>
      </c>
      <c r="R710" s="60">
        <v>13.4</v>
      </c>
      <c r="S710" s="60">
        <v>4.75</v>
      </c>
      <c r="T710" s="60">
        <v>1.4</v>
      </c>
      <c r="U710" s="60">
        <v>2.8</v>
      </c>
      <c r="V710" s="60">
        <v>3.2</v>
      </c>
      <c r="W710" s="60">
        <v>3.3</v>
      </c>
      <c r="X710" s="60">
        <v>89.1</v>
      </c>
      <c r="Y710" s="60">
        <v>3.375</v>
      </c>
      <c r="Z710" s="60">
        <v>3.0750000000000002</v>
      </c>
      <c r="AA710" s="60">
        <v>1.7250000000000001</v>
      </c>
      <c r="AB710" s="60">
        <v>91.1</v>
      </c>
      <c r="AC710" s="60" t="s">
        <v>15425</v>
      </c>
    </row>
    <row r="711" spans="1:29" ht="101" thickBot="1">
      <c r="A711" s="63" t="s">
        <v>14685</v>
      </c>
      <c r="B711" s="60">
        <v>1.9</v>
      </c>
      <c r="C711" s="60">
        <v>48.5</v>
      </c>
      <c r="D711" s="60">
        <v>42.225000000000001</v>
      </c>
      <c r="E711" s="60">
        <v>6.8</v>
      </c>
      <c r="F711" s="60">
        <v>28.4</v>
      </c>
      <c r="G711" s="60">
        <v>42.2</v>
      </c>
      <c r="H711" s="60">
        <v>5828</v>
      </c>
      <c r="I711" s="60">
        <v>11</v>
      </c>
      <c r="J711" s="60">
        <v>529.79999999999995</v>
      </c>
      <c r="K711" s="60">
        <v>12.15</v>
      </c>
      <c r="L711" s="60">
        <v>14.9</v>
      </c>
      <c r="M711" s="60">
        <v>3.5</v>
      </c>
      <c r="N711" s="60">
        <v>4.3</v>
      </c>
      <c r="O711" s="60">
        <v>6.4</v>
      </c>
      <c r="P711" s="60">
        <v>7.1</v>
      </c>
      <c r="Q711" s="60">
        <v>10.1</v>
      </c>
      <c r="R711" s="60">
        <v>73.900000000000006</v>
      </c>
      <c r="S711" s="60">
        <v>3.0750000000000002</v>
      </c>
      <c r="T711" s="60">
        <v>3.2</v>
      </c>
      <c r="U711" s="60">
        <v>5457.8</v>
      </c>
      <c r="V711" s="60">
        <v>1.4</v>
      </c>
      <c r="W711" s="60">
        <v>27.7</v>
      </c>
      <c r="X711" s="60">
        <v>159.4</v>
      </c>
      <c r="Y711" s="60">
        <v>177.35</v>
      </c>
      <c r="Z711" s="60">
        <v>11</v>
      </c>
      <c r="AA711" s="60">
        <v>1.65</v>
      </c>
      <c r="AB711" s="60">
        <v>3764.3</v>
      </c>
      <c r="AC711" s="60" t="s">
        <v>16027</v>
      </c>
    </row>
    <row r="712" spans="1:29" ht="51" thickBot="1">
      <c r="A712" s="63" t="s">
        <v>14831</v>
      </c>
      <c r="B712" s="60">
        <v>1.6</v>
      </c>
      <c r="C712" s="60">
        <v>2</v>
      </c>
      <c r="D712" s="60">
        <v>1.4</v>
      </c>
      <c r="E712" s="60">
        <v>3.4</v>
      </c>
      <c r="F712" s="60">
        <v>1.7</v>
      </c>
      <c r="G712" s="60">
        <v>3.2</v>
      </c>
      <c r="H712" s="60">
        <v>3.3</v>
      </c>
      <c r="I712" s="60">
        <v>1.6</v>
      </c>
      <c r="J712" s="60">
        <v>2.6</v>
      </c>
      <c r="K712" s="60">
        <v>0.9</v>
      </c>
      <c r="L712" s="60">
        <v>3.4</v>
      </c>
      <c r="M712" s="60">
        <v>55.6</v>
      </c>
      <c r="N712" s="60">
        <v>4</v>
      </c>
      <c r="O712" s="60">
        <v>4.7</v>
      </c>
      <c r="P712" s="60">
        <v>1.1000000000000001</v>
      </c>
      <c r="Q712" s="60">
        <v>3.3</v>
      </c>
      <c r="R712" s="60">
        <v>4.9000000000000004</v>
      </c>
      <c r="S712" s="60">
        <v>0.8</v>
      </c>
      <c r="T712" s="60">
        <v>3.7</v>
      </c>
      <c r="U712" s="60">
        <v>1.3</v>
      </c>
      <c r="V712" s="60">
        <v>3.8</v>
      </c>
      <c r="W712" s="60">
        <v>0.8</v>
      </c>
      <c r="X712" s="60">
        <v>3</v>
      </c>
      <c r="Y712" s="60">
        <v>1.05</v>
      </c>
      <c r="Z712" s="60">
        <v>1.125</v>
      </c>
      <c r="AA712" s="60">
        <v>3.2250000000000001</v>
      </c>
      <c r="AB712" s="60">
        <v>55</v>
      </c>
      <c r="AC712" s="60" t="s">
        <v>16028</v>
      </c>
    </row>
    <row r="713" spans="1:29" ht="121" thickBot="1">
      <c r="A713" s="63" t="s">
        <v>16517</v>
      </c>
      <c r="B713" s="60">
        <v>5.0999999999999996</v>
      </c>
      <c r="C713" s="60">
        <v>3.2</v>
      </c>
      <c r="D713" s="60">
        <v>3.9249999999999998</v>
      </c>
      <c r="E713" s="60">
        <v>8</v>
      </c>
      <c r="F713" s="60">
        <v>22.5</v>
      </c>
      <c r="G713" s="60">
        <v>8.1999999999999993</v>
      </c>
      <c r="H713" s="60">
        <v>5</v>
      </c>
      <c r="I713" s="60">
        <v>6.4</v>
      </c>
      <c r="J713" s="60">
        <v>6.6</v>
      </c>
      <c r="K713" s="60">
        <v>3.8250000000000002</v>
      </c>
      <c r="L713" s="60">
        <v>9.9</v>
      </c>
      <c r="M713" s="60">
        <v>4.2</v>
      </c>
      <c r="N713" s="60">
        <v>332.7</v>
      </c>
      <c r="O713" s="60">
        <v>8.1</v>
      </c>
      <c r="P713" s="60">
        <v>2.5</v>
      </c>
      <c r="Q713" s="60">
        <v>3.3</v>
      </c>
      <c r="R713" s="60">
        <v>9.1999999999999993</v>
      </c>
      <c r="S713" s="60">
        <v>4</v>
      </c>
      <c r="T713" s="60">
        <v>5.8</v>
      </c>
      <c r="U713" s="60">
        <v>4.5999999999999996</v>
      </c>
      <c r="V713" s="60">
        <v>7.3</v>
      </c>
      <c r="W713" s="60">
        <v>4.5999999999999996</v>
      </c>
      <c r="X713" s="60">
        <v>54.3</v>
      </c>
      <c r="Y713" s="60">
        <v>4.3499999999999996</v>
      </c>
      <c r="Z713" s="60">
        <v>4.9749999999999996</v>
      </c>
      <c r="AA713" s="60">
        <v>3.9249999999999998</v>
      </c>
      <c r="AB713" s="60">
        <v>28.4</v>
      </c>
      <c r="AC713" s="60" t="s">
        <v>16029</v>
      </c>
    </row>
    <row r="714" spans="1:29" ht="51" thickBot="1">
      <c r="A714" s="63" t="s">
        <v>15089</v>
      </c>
      <c r="B714" s="60">
        <v>2.5</v>
      </c>
      <c r="C714" s="60">
        <v>1.1000000000000001</v>
      </c>
      <c r="D714" s="60">
        <v>1.875</v>
      </c>
      <c r="E714" s="60">
        <v>0.7</v>
      </c>
      <c r="F714" s="60">
        <v>6.2</v>
      </c>
      <c r="G714" s="60">
        <v>1.2</v>
      </c>
      <c r="H714" s="60">
        <v>2.9</v>
      </c>
      <c r="I714" s="60">
        <v>1.3</v>
      </c>
      <c r="J714" s="60">
        <v>1.4</v>
      </c>
      <c r="K714" s="60">
        <v>2.0499999999999998</v>
      </c>
      <c r="L714" s="60">
        <v>4.3</v>
      </c>
      <c r="M714" s="60">
        <v>0.9</v>
      </c>
      <c r="N714" s="60">
        <v>2</v>
      </c>
      <c r="O714" s="60">
        <v>1.2</v>
      </c>
      <c r="P714" s="60">
        <v>3</v>
      </c>
      <c r="Q714" s="60">
        <v>2.5</v>
      </c>
      <c r="R714" s="60">
        <v>5.5</v>
      </c>
      <c r="S714" s="60">
        <v>0.9</v>
      </c>
      <c r="T714" s="60">
        <v>0.9</v>
      </c>
      <c r="U714" s="60">
        <v>1.1000000000000001</v>
      </c>
      <c r="V714" s="60">
        <v>2.1</v>
      </c>
      <c r="W714" s="60">
        <v>0.9</v>
      </c>
      <c r="X714" s="60">
        <v>56.1</v>
      </c>
      <c r="Y714" s="60">
        <v>1.8</v>
      </c>
      <c r="Z714" s="60">
        <v>0.8</v>
      </c>
      <c r="AA714" s="60">
        <v>1.45</v>
      </c>
      <c r="AB714" s="60">
        <v>2.2000000000000002</v>
      </c>
      <c r="AC714" s="60" t="s">
        <v>16030</v>
      </c>
    </row>
    <row r="715" spans="1:29" ht="171" thickBot="1">
      <c r="A715" s="63" t="s">
        <v>15098</v>
      </c>
      <c r="B715" s="60">
        <v>14.6</v>
      </c>
      <c r="C715" s="60">
        <v>75.599999999999994</v>
      </c>
      <c r="D715" s="60">
        <v>48.3</v>
      </c>
      <c r="E715" s="60">
        <v>10.7</v>
      </c>
      <c r="F715" s="60">
        <v>411.8</v>
      </c>
      <c r="G715" s="60">
        <v>418.1</v>
      </c>
      <c r="H715" s="60">
        <v>601.79999999999995</v>
      </c>
      <c r="I715" s="60">
        <v>15.4</v>
      </c>
      <c r="J715" s="60">
        <v>120.3</v>
      </c>
      <c r="K715" s="60">
        <v>147.9</v>
      </c>
      <c r="L715" s="60">
        <v>91.5</v>
      </c>
      <c r="M715" s="60">
        <v>11.6</v>
      </c>
      <c r="N715" s="60">
        <v>15.1</v>
      </c>
      <c r="O715" s="60">
        <v>54.8</v>
      </c>
      <c r="P715" s="60">
        <v>94.8</v>
      </c>
      <c r="Q715" s="60">
        <v>70.599999999999994</v>
      </c>
      <c r="R715" s="60">
        <v>96.7</v>
      </c>
      <c r="S715" s="60">
        <v>15.4</v>
      </c>
      <c r="T715" s="60">
        <v>211.4</v>
      </c>
      <c r="U715" s="60">
        <v>520.29999999999995</v>
      </c>
      <c r="V715" s="60">
        <v>20.7</v>
      </c>
      <c r="W715" s="60">
        <v>159.30000000000001</v>
      </c>
      <c r="X715" s="60">
        <v>37.6</v>
      </c>
      <c r="Y715" s="60">
        <v>35.9</v>
      </c>
      <c r="Z715" s="60">
        <v>65.7</v>
      </c>
      <c r="AA715" s="60">
        <v>8.5250000000000004</v>
      </c>
      <c r="AB715" s="60">
        <v>60.4</v>
      </c>
      <c r="AC715" s="60" t="s">
        <v>16031</v>
      </c>
    </row>
    <row r="716" spans="1:29" ht="43" thickBot="1">
      <c r="A716" s="63" t="s">
        <v>15251</v>
      </c>
      <c r="B716" s="60">
        <v>48.5</v>
      </c>
      <c r="C716" s="60">
        <v>27.1</v>
      </c>
      <c r="D716" s="60">
        <v>33.475000000000001</v>
      </c>
      <c r="E716" s="60">
        <v>45</v>
      </c>
      <c r="F716" s="60">
        <v>21</v>
      </c>
      <c r="G716" s="60">
        <v>25.8</v>
      </c>
      <c r="H716" s="60">
        <v>32.6</v>
      </c>
      <c r="I716" s="60">
        <v>53.3</v>
      </c>
      <c r="J716" s="60">
        <v>34.200000000000003</v>
      </c>
      <c r="K716" s="60">
        <v>26.85</v>
      </c>
      <c r="L716" s="60">
        <v>17.5</v>
      </c>
      <c r="M716" s="60">
        <v>193.9</v>
      </c>
      <c r="N716" s="60">
        <v>57</v>
      </c>
      <c r="O716" s="60">
        <v>61.1</v>
      </c>
      <c r="P716" s="60">
        <v>19.7</v>
      </c>
      <c r="Q716" s="60">
        <v>16.399999999999999</v>
      </c>
      <c r="R716" s="60">
        <v>20.100000000000001</v>
      </c>
      <c r="S716" s="60">
        <v>82.45</v>
      </c>
      <c r="T716" s="60">
        <v>73</v>
      </c>
      <c r="U716" s="60">
        <v>30.8</v>
      </c>
      <c r="V716" s="60">
        <v>31.5</v>
      </c>
      <c r="W716" s="60">
        <v>53.9</v>
      </c>
      <c r="X716" s="60">
        <v>24.3</v>
      </c>
      <c r="Y716" s="60">
        <v>109.72499999999999</v>
      </c>
      <c r="Z716" s="60">
        <v>50.3</v>
      </c>
      <c r="AA716" s="60">
        <v>66.150000000000006</v>
      </c>
      <c r="AB716" s="60">
        <v>87.1</v>
      </c>
      <c r="AC716" s="61" t="s">
        <v>16032</v>
      </c>
    </row>
    <row r="717" spans="1:29" ht="51" thickBot="1">
      <c r="A717" s="63" t="s">
        <v>16518</v>
      </c>
      <c r="B717" s="60">
        <v>729.2</v>
      </c>
      <c r="C717" s="60">
        <v>237.3</v>
      </c>
      <c r="D717" s="60">
        <v>150.85</v>
      </c>
      <c r="E717" s="60">
        <v>784.6</v>
      </c>
      <c r="F717" s="60">
        <v>1.9</v>
      </c>
      <c r="G717" s="60">
        <v>292.2</v>
      </c>
      <c r="H717" s="60">
        <v>12.7</v>
      </c>
      <c r="I717" s="60">
        <v>17.100000000000001</v>
      </c>
      <c r="J717" s="60">
        <v>214.8</v>
      </c>
      <c r="K717" s="60">
        <v>140.35</v>
      </c>
      <c r="L717" s="60">
        <v>10.5</v>
      </c>
      <c r="M717" s="60">
        <v>2.4</v>
      </c>
      <c r="N717" s="60">
        <v>45.1</v>
      </c>
      <c r="O717" s="60">
        <v>133.80000000000001</v>
      </c>
      <c r="P717" s="60">
        <v>50.7</v>
      </c>
      <c r="Q717" s="60">
        <v>79.5</v>
      </c>
      <c r="R717" s="60">
        <v>19.7</v>
      </c>
      <c r="S717" s="60">
        <v>336.02499999999998</v>
      </c>
      <c r="T717" s="60">
        <v>0.5</v>
      </c>
      <c r="U717" s="60">
        <v>14.4</v>
      </c>
      <c r="V717" s="60">
        <v>11.5</v>
      </c>
      <c r="W717" s="60">
        <v>5.2</v>
      </c>
      <c r="X717" s="60">
        <v>2.5</v>
      </c>
      <c r="Y717" s="60">
        <v>2.65</v>
      </c>
      <c r="Z717" s="60">
        <v>5.0750000000000002</v>
      </c>
      <c r="AA717" s="60">
        <v>10.324999999999999</v>
      </c>
      <c r="AB717" s="60">
        <v>40.1</v>
      </c>
      <c r="AC717" s="60" t="s">
        <v>16033</v>
      </c>
    </row>
    <row r="718" spans="1:29" ht="101" thickBot="1">
      <c r="A718" s="63" t="s">
        <v>14990</v>
      </c>
      <c r="B718" s="60">
        <v>1.5</v>
      </c>
      <c r="C718" s="60">
        <v>1.2</v>
      </c>
      <c r="D718" s="60">
        <v>2.35</v>
      </c>
      <c r="E718" s="60">
        <v>1</v>
      </c>
      <c r="F718" s="60">
        <v>6.5</v>
      </c>
      <c r="G718" s="60">
        <v>2.7</v>
      </c>
      <c r="H718" s="60">
        <v>51.3</v>
      </c>
      <c r="I718" s="60">
        <v>1.5</v>
      </c>
      <c r="J718" s="60">
        <v>1.7</v>
      </c>
      <c r="K718" s="60">
        <v>1.2</v>
      </c>
      <c r="L718" s="60">
        <v>1.9</v>
      </c>
      <c r="M718" s="60">
        <v>1</v>
      </c>
      <c r="N718" s="60">
        <v>1.1000000000000001</v>
      </c>
      <c r="O718" s="60">
        <v>4.2</v>
      </c>
      <c r="P718" s="60">
        <v>2.6</v>
      </c>
      <c r="Q718" s="60">
        <v>2</v>
      </c>
      <c r="R718" s="60">
        <v>2.6</v>
      </c>
      <c r="S718" s="60">
        <v>1.675</v>
      </c>
      <c r="T718" s="60">
        <v>1.9</v>
      </c>
      <c r="U718" s="60">
        <v>86.2</v>
      </c>
      <c r="V718" s="60">
        <v>8.9</v>
      </c>
      <c r="W718" s="60">
        <v>5.9</v>
      </c>
      <c r="X718" s="60">
        <v>3.1</v>
      </c>
      <c r="Y718" s="60">
        <v>4.3</v>
      </c>
      <c r="Z718" s="60">
        <v>5.95</v>
      </c>
      <c r="AA718" s="60">
        <v>47.674999999999997</v>
      </c>
      <c r="AB718" s="60">
        <v>8.3000000000000007</v>
      </c>
      <c r="AC718" s="60" t="s">
        <v>16034</v>
      </c>
    </row>
    <row r="719" spans="1:29" ht="51" thickBot="1">
      <c r="A719" s="63" t="s">
        <v>16519</v>
      </c>
      <c r="B719" s="60">
        <v>1.8</v>
      </c>
      <c r="C719" s="60">
        <v>3.9</v>
      </c>
      <c r="D719" s="60">
        <v>3.6749999999999998</v>
      </c>
      <c r="E719" s="60">
        <v>2.5</v>
      </c>
      <c r="F719" s="60">
        <v>2.5</v>
      </c>
      <c r="G719" s="60">
        <v>1.7</v>
      </c>
      <c r="H719" s="60">
        <v>5.2</v>
      </c>
      <c r="I719" s="60">
        <v>3.6</v>
      </c>
      <c r="J719" s="60">
        <v>4.5999999999999996</v>
      </c>
      <c r="K719" s="60">
        <v>0.77500000000000002</v>
      </c>
      <c r="L719" s="60">
        <v>2.9</v>
      </c>
      <c r="M719" s="60">
        <v>1.4</v>
      </c>
      <c r="N719" s="60">
        <v>1672</v>
      </c>
      <c r="O719" s="60">
        <v>5.7</v>
      </c>
      <c r="P719" s="60">
        <v>3.4</v>
      </c>
      <c r="Q719" s="60">
        <v>5.2</v>
      </c>
      <c r="R719" s="60">
        <v>8.6999999999999993</v>
      </c>
      <c r="S719" s="60">
        <v>1.7250000000000001</v>
      </c>
      <c r="T719" s="60">
        <v>3.2</v>
      </c>
      <c r="U719" s="60">
        <v>4</v>
      </c>
      <c r="V719" s="60">
        <v>4.5999999999999996</v>
      </c>
      <c r="W719" s="60">
        <v>1.9</v>
      </c>
      <c r="X719" s="60">
        <v>246</v>
      </c>
      <c r="Y719" s="60">
        <v>8.75</v>
      </c>
      <c r="Z719" s="60">
        <v>5.0750000000000002</v>
      </c>
      <c r="AA719" s="60">
        <v>2.7250000000000001</v>
      </c>
      <c r="AB719" s="60">
        <v>158.4</v>
      </c>
      <c r="AC719" s="60" t="s">
        <v>16035</v>
      </c>
    </row>
    <row r="720" spans="1:29" ht="101" thickBot="1">
      <c r="A720" s="63" t="s">
        <v>14978</v>
      </c>
      <c r="B720" s="60">
        <v>5.4</v>
      </c>
      <c r="C720" s="60">
        <v>109.3</v>
      </c>
      <c r="D720" s="60">
        <v>53.325000000000003</v>
      </c>
      <c r="E720" s="60">
        <v>10.8</v>
      </c>
      <c r="F720" s="60">
        <v>34.200000000000003</v>
      </c>
      <c r="G720" s="60">
        <v>50.7</v>
      </c>
      <c r="H720" s="60">
        <v>6246.5</v>
      </c>
      <c r="I720" s="60">
        <v>3.2</v>
      </c>
      <c r="J720" s="60">
        <v>38.1</v>
      </c>
      <c r="K720" s="60">
        <v>8.6999999999999993</v>
      </c>
      <c r="L720" s="60">
        <v>7.5</v>
      </c>
      <c r="M720" s="60">
        <v>4.9000000000000004</v>
      </c>
      <c r="N720" s="60">
        <v>29.3</v>
      </c>
      <c r="O720" s="60">
        <v>5.0999999999999996</v>
      </c>
      <c r="P720" s="60">
        <v>3.2</v>
      </c>
      <c r="Q720" s="60">
        <v>5.6</v>
      </c>
      <c r="R720" s="60">
        <v>139.6</v>
      </c>
      <c r="S720" s="60">
        <v>4</v>
      </c>
      <c r="T720" s="60">
        <v>3.5</v>
      </c>
      <c r="U720" s="60">
        <v>5625.4</v>
      </c>
      <c r="V720" s="60">
        <v>4</v>
      </c>
      <c r="W720" s="60">
        <v>34</v>
      </c>
      <c r="X720" s="60">
        <v>24.4</v>
      </c>
      <c r="Y720" s="60">
        <v>78.325000000000003</v>
      </c>
      <c r="Z720" s="60">
        <v>18.875</v>
      </c>
      <c r="AA720" s="60">
        <v>5.2</v>
      </c>
      <c r="AB720" s="60">
        <v>3766</v>
      </c>
      <c r="AC720" s="60" t="s">
        <v>16036</v>
      </c>
    </row>
    <row r="721" spans="1:29" ht="131" thickBot="1">
      <c r="A721" s="63" t="s">
        <v>16306</v>
      </c>
      <c r="B721" s="60">
        <v>18.600000000000001</v>
      </c>
      <c r="C721" s="60">
        <v>13.4</v>
      </c>
      <c r="D721" s="60">
        <v>3.05</v>
      </c>
      <c r="E721" s="60">
        <v>33.6</v>
      </c>
      <c r="F721" s="60">
        <v>5.7</v>
      </c>
      <c r="G721" s="60">
        <v>4.3</v>
      </c>
      <c r="H721" s="60">
        <v>647.79999999999995</v>
      </c>
      <c r="I721" s="60">
        <v>7</v>
      </c>
      <c r="J721" s="60">
        <v>102.5</v>
      </c>
      <c r="K721" s="60">
        <v>1.375</v>
      </c>
      <c r="L721" s="60">
        <v>14.2</v>
      </c>
      <c r="M721" s="60">
        <v>0.2</v>
      </c>
      <c r="N721" s="60">
        <v>8.3000000000000007</v>
      </c>
      <c r="O721" s="60">
        <v>8.5</v>
      </c>
      <c r="P721" s="60">
        <v>6.2</v>
      </c>
      <c r="Q721" s="60">
        <v>13.5</v>
      </c>
      <c r="R721" s="60">
        <v>11.5</v>
      </c>
      <c r="S721" s="60">
        <v>64.125</v>
      </c>
      <c r="T721" s="60">
        <v>4.2</v>
      </c>
      <c r="U721" s="60">
        <v>288.2</v>
      </c>
      <c r="V721" s="60">
        <v>6.1</v>
      </c>
      <c r="W721" s="60">
        <v>53.1</v>
      </c>
      <c r="X721" s="60">
        <v>1</v>
      </c>
      <c r="Y721" s="60">
        <v>6.5</v>
      </c>
      <c r="Z721" s="60">
        <v>18.875</v>
      </c>
      <c r="AA721" s="60">
        <v>0.8</v>
      </c>
      <c r="AB721" s="60">
        <v>61.4</v>
      </c>
      <c r="AC721" s="60" t="s">
        <v>15398</v>
      </c>
    </row>
    <row r="722" spans="1:29" ht="91" thickBot="1">
      <c r="A722" s="63" t="s">
        <v>15146</v>
      </c>
      <c r="B722" s="60">
        <v>185.4</v>
      </c>
      <c r="C722" s="60">
        <v>119.8</v>
      </c>
      <c r="D722" s="60">
        <v>146.97499999999999</v>
      </c>
      <c r="E722" s="60">
        <v>167</v>
      </c>
      <c r="F722" s="60">
        <v>176.7</v>
      </c>
      <c r="G722" s="60">
        <v>136.30000000000001</v>
      </c>
      <c r="H722" s="60">
        <v>104.9</v>
      </c>
      <c r="I722" s="60">
        <v>203.2</v>
      </c>
      <c r="J722" s="60">
        <v>146.4</v>
      </c>
      <c r="K722" s="60">
        <v>156.5</v>
      </c>
      <c r="L722" s="60">
        <v>111.3</v>
      </c>
      <c r="M722" s="60">
        <v>229.6</v>
      </c>
      <c r="N722" s="60">
        <v>874.6</v>
      </c>
      <c r="O722" s="60">
        <v>160.1</v>
      </c>
      <c r="P722" s="60">
        <v>91.6</v>
      </c>
      <c r="Q722" s="60">
        <v>109.5</v>
      </c>
      <c r="R722" s="60">
        <v>153.69999999999999</v>
      </c>
      <c r="S722" s="60">
        <v>189.05</v>
      </c>
      <c r="T722" s="60">
        <v>262.39999999999998</v>
      </c>
      <c r="U722" s="60">
        <v>93.5</v>
      </c>
      <c r="V722" s="60">
        <v>126.3</v>
      </c>
      <c r="W722" s="60">
        <v>170.5</v>
      </c>
      <c r="X722" s="60">
        <v>137.6</v>
      </c>
      <c r="Y722" s="60">
        <v>160.75</v>
      </c>
      <c r="Z722" s="60">
        <v>111.65</v>
      </c>
      <c r="AA722" s="60">
        <v>290.60000000000002</v>
      </c>
      <c r="AB722" s="60">
        <v>200.3</v>
      </c>
      <c r="AC722" s="60" t="s">
        <v>16037</v>
      </c>
    </row>
    <row r="723" spans="1:29" ht="161" thickBot="1">
      <c r="A723" s="63" t="s">
        <v>15092</v>
      </c>
      <c r="B723" s="60">
        <v>911.1</v>
      </c>
      <c r="C723" s="60">
        <v>1103.3</v>
      </c>
      <c r="D723" s="60">
        <v>551.02499999999998</v>
      </c>
      <c r="E723" s="60">
        <v>1409.7</v>
      </c>
      <c r="F723" s="60">
        <v>13655.5</v>
      </c>
      <c r="G723" s="60">
        <v>1166.0999999999999</v>
      </c>
      <c r="H723" s="60">
        <v>113.1</v>
      </c>
      <c r="I723" s="60">
        <v>2375</v>
      </c>
      <c r="J723" s="60">
        <v>2148.8000000000002</v>
      </c>
      <c r="K723" s="60">
        <v>970.97500000000002</v>
      </c>
      <c r="L723" s="60">
        <v>1240.7</v>
      </c>
      <c r="M723" s="60">
        <v>60.9</v>
      </c>
      <c r="N723" s="60">
        <v>783.6</v>
      </c>
      <c r="O723" s="60">
        <v>70.099999999999994</v>
      </c>
      <c r="P723" s="60">
        <v>2228.6999999999998</v>
      </c>
      <c r="Q723" s="60">
        <v>1957.5</v>
      </c>
      <c r="R723" s="60">
        <v>1015.9</v>
      </c>
      <c r="S723" s="60">
        <v>606.57500000000005</v>
      </c>
      <c r="T723" s="60">
        <v>1500.5</v>
      </c>
      <c r="U723" s="60">
        <v>130.69999999999999</v>
      </c>
      <c r="V723" s="60">
        <v>1117.5999999999999</v>
      </c>
      <c r="W723" s="60">
        <v>1430.7</v>
      </c>
      <c r="X723" s="60">
        <v>3058.9</v>
      </c>
      <c r="Y723" s="60">
        <v>1313.4749999999999</v>
      </c>
      <c r="Z723" s="60">
        <v>762.42499999999995</v>
      </c>
      <c r="AA723" s="60">
        <v>3578.75</v>
      </c>
      <c r="AB723" s="60">
        <v>444</v>
      </c>
      <c r="AC723" s="60" t="s">
        <v>15933</v>
      </c>
    </row>
    <row r="724" spans="1:29" ht="43" thickBot="1">
      <c r="A724" s="63" t="s">
        <v>16520</v>
      </c>
      <c r="B724" s="60">
        <v>11.7</v>
      </c>
      <c r="C724" s="60">
        <v>18.5</v>
      </c>
      <c r="D724" s="60">
        <v>12.675000000000001</v>
      </c>
      <c r="E724" s="60">
        <v>22</v>
      </c>
      <c r="F724" s="60">
        <v>20.399999999999999</v>
      </c>
      <c r="G724" s="60">
        <v>23.3</v>
      </c>
      <c r="H724" s="60">
        <v>23.1</v>
      </c>
      <c r="I724" s="60">
        <v>8.6999999999999993</v>
      </c>
      <c r="J724" s="60">
        <v>21.7</v>
      </c>
      <c r="K724" s="60">
        <v>4.7</v>
      </c>
      <c r="L724" s="60">
        <v>15.9</v>
      </c>
      <c r="M724" s="60">
        <v>115.1</v>
      </c>
      <c r="N724" s="60">
        <v>73.599999999999994</v>
      </c>
      <c r="O724" s="60">
        <v>18.3</v>
      </c>
      <c r="P724" s="60">
        <v>14.6</v>
      </c>
      <c r="Q724" s="60">
        <v>12.9</v>
      </c>
      <c r="R724" s="60">
        <v>32.1</v>
      </c>
      <c r="S724" s="60">
        <v>186.42500000000001</v>
      </c>
      <c r="T724" s="60">
        <v>14.2</v>
      </c>
      <c r="U724" s="60">
        <v>21.6</v>
      </c>
      <c r="V724" s="60">
        <v>14.7</v>
      </c>
      <c r="W724" s="60">
        <v>20.6</v>
      </c>
      <c r="X724" s="60">
        <v>35</v>
      </c>
      <c r="Y724" s="60">
        <v>35.65</v>
      </c>
      <c r="Z724" s="60">
        <v>38.174999999999997</v>
      </c>
      <c r="AA724" s="60">
        <v>289.10000000000002</v>
      </c>
      <c r="AB724" s="60">
        <v>64.400000000000006</v>
      </c>
      <c r="AC724" s="61" t="s">
        <v>16038</v>
      </c>
    </row>
    <row r="725" spans="1:29" ht="71" thickBot="1">
      <c r="A725" s="63" t="s">
        <v>15290</v>
      </c>
      <c r="B725" s="60">
        <v>39.1</v>
      </c>
      <c r="C725" s="60">
        <v>30.3</v>
      </c>
      <c r="D725" s="60">
        <v>29.4</v>
      </c>
      <c r="E725" s="60">
        <v>47.9</v>
      </c>
      <c r="F725" s="60">
        <v>44.7</v>
      </c>
      <c r="G725" s="60">
        <v>47.9</v>
      </c>
      <c r="H725" s="60">
        <v>43.5</v>
      </c>
      <c r="I725" s="60">
        <v>43.2</v>
      </c>
      <c r="J725" s="60">
        <v>35.200000000000003</v>
      </c>
      <c r="K725" s="60">
        <v>39.875</v>
      </c>
      <c r="L725" s="60">
        <v>47.1</v>
      </c>
      <c r="M725" s="60">
        <v>263.8</v>
      </c>
      <c r="N725" s="60">
        <v>71.8</v>
      </c>
      <c r="O725" s="60">
        <v>85</v>
      </c>
      <c r="P725" s="60">
        <v>75.099999999999994</v>
      </c>
      <c r="Q725" s="60">
        <v>104.1</v>
      </c>
      <c r="R725" s="60">
        <v>42.8</v>
      </c>
      <c r="S725" s="60">
        <v>195.7</v>
      </c>
      <c r="T725" s="60">
        <v>76.5</v>
      </c>
      <c r="U725" s="60">
        <v>46.9</v>
      </c>
      <c r="V725" s="60">
        <v>42.7</v>
      </c>
      <c r="W725" s="60">
        <v>52.9</v>
      </c>
      <c r="X725" s="60">
        <v>49.6</v>
      </c>
      <c r="Y725" s="60">
        <v>72</v>
      </c>
      <c r="Z725" s="60">
        <v>70.55</v>
      </c>
      <c r="AA725" s="60">
        <v>113.7</v>
      </c>
      <c r="AB725" s="60">
        <v>92.4</v>
      </c>
      <c r="AC725" s="60" t="s">
        <v>16039</v>
      </c>
    </row>
    <row r="726" spans="1:29" ht="101" thickBot="1">
      <c r="A726" s="63" t="s">
        <v>14677</v>
      </c>
      <c r="B726" s="60">
        <v>1.7</v>
      </c>
      <c r="C726" s="60">
        <v>91.8</v>
      </c>
      <c r="D726" s="60">
        <v>147.4</v>
      </c>
      <c r="E726" s="60">
        <v>2.2000000000000002</v>
      </c>
      <c r="F726" s="60">
        <v>3.1</v>
      </c>
      <c r="G726" s="60">
        <v>74</v>
      </c>
      <c r="H726" s="60">
        <v>1.6</v>
      </c>
      <c r="I726" s="60">
        <v>4.0999999999999996</v>
      </c>
      <c r="J726" s="60">
        <v>8.6</v>
      </c>
      <c r="K726" s="60">
        <v>8.5749999999999993</v>
      </c>
      <c r="L726" s="60">
        <v>6.3</v>
      </c>
      <c r="M726" s="60">
        <v>0.7</v>
      </c>
      <c r="N726" s="60">
        <v>3.1</v>
      </c>
      <c r="O726" s="60">
        <v>1.1000000000000001</v>
      </c>
      <c r="P726" s="60">
        <v>2.8</v>
      </c>
      <c r="Q726" s="60">
        <v>4.5999999999999996</v>
      </c>
      <c r="R726" s="60">
        <v>100.9</v>
      </c>
      <c r="S726" s="60">
        <v>0.8</v>
      </c>
      <c r="T726" s="60">
        <v>1.3</v>
      </c>
      <c r="U726" s="60">
        <v>2.5</v>
      </c>
      <c r="V726" s="60">
        <v>3.5</v>
      </c>
      <c r="W726" s="60">
        <v>2.1</v>
      </c>
      <c r="X726" s="60">
        <v>0.9</v>
      </c>
      <c r="Y726" s="60">
        <v>4.7</v>
      </c>
      <c r="Z726" s="60">
        <v>14.6</v>
      </c>
      <c r="AA726" s="60">
        <v>1.6</v>
      </c>
      <c r="AB726" s="60">
        <v>14.2</v>
      </c>
      <c r="AC726" s="60" t="s">
        <v>16040</v>
      </c>
    </row>
    <row r="727" spans="1:29" ht="43" thickBot="1">
      <c r="A727" s="63" t="s">
        <v>16521</v>
      </c>
      <c r="B727" s="60">
        <v>3.6</v>
      </c>
      <c r="C727" s="60">
        <v>4.4000000000000004</v>
      </c>
      <c r="D727" s="60">
        <v>5.7</v>
      </c>
      <c r="E727" s="60">
        <v>5.7</v>
      </c>
      <c r="F727" s="60">
        <v>26.7</v>
      </c>
      <c r="G727" s="60">
        <v>1.8</v>
      </c>
      <c r="H727" s="60">
        <v>9.9</v>
      </c>
      <c r="I727" s="60">
        <v>12.7</v>
      </c>
      <c r="J727" s="60">
        <v>4.8</v>
      </c>
      <c r="K727" s="60">
        <v>2.35</v>
      </c>
      <c r="L727" s="60">
        <v>5.5</v>
      </c>
      <c r="M727" s="60">
        <v>1.8</v>
      </c>
      <c r="N727" s="60">
        <v>1</v>
      </c>
      <c r="O727" s="60">
        <v>6.8</v>
      </c>
      <c r="P727" s="60">
        <v>8.6</v>
      </c>
      <c r="Q727" s="60">
        <v>7.7</v>
      </c>
      <c r="R727" s="60">
        <v>2.7</v>
      </c>
      <c r="S727" s="60">
        <v>6.1</v>
      </c>
      <c r="T727" s="60">
        <v>17.5</v>
      </c>
      <c r="U727" s="60">
        <v>19</v>
      </c>
      <c r="V727" s="60">
        <v>13.5</v>
      </c>
      <c r="W727" s="60">
        <v>12.8</v>
      </c>
      <c r="X727" s="60">
        <v>6.1</v>
      </c>
      <c r="Y727" s="60">
        <v>0.9</v>
      </c>
      <c r="Z727" s="60">
        <v>3.95</v>
      </c>
      <c r="AA727" s="60">
        <v>0.95</v>
      </c>
      <c r="AB727" s="60">
        <v>4.9000000000000004</v>
      </c>
      <c r="AC727" s="61" t="s">
        <v>16041</v>
      </c>
    </row>
    <row r="728" spans="1:29" ht="43" thickBot="1">
      <c r="A728" s="63" t="s">
        <v>14591</v>
      </c>
      <c r="B728" s="60">
        <v>0.8</v>
      </c>
      <c r="C728" s="60">
        <v>1.7</v>
      </c>
      <c r="D728" s="60">
        <v>0.85</v>
      </c>
      <c r="E728" s="60">
        <v>3.9</v>
      </c>
      <c r="F728" s="60">
        <v>8.9</v>
      </c>
      <c r="G728" s="60">
        <v>3.1</v>
      </c>
      <c r="H728" s="60">
        <v>2.9</v>
      </c>
      <c r="I728" s="60">
        <v>2.7</v>
      </c>
      <c r="J728" s="60">
        <v>1.3</v>
      </c>
      <c r="K728" s="60">
        <v>1.6</v>
      </c>
      <c r="L728" s="60">
        <v>5</v>
      </c>
      <c r="M728" s="60">
        <v>10.7</v>
      </c>
      <c r="N728" s="60">
        <v>1.8</v>
      </c>
      <c r="O728" s="60">
        <v>2.2000000000000002</v>
      </c>
      <c r="P728" s="60">
        <v>0.8</v>
      </c>
      <c r="Q728" s="60">
        <v>1.5</v>
      </c>
      <c r="R728" s="60">
        <v>2.9</v>
      </c>
      <c r="S728" s="60">
        <v>1.325</v>
      </c>
      <c r="T728" s="60">
        <v>1.4</v>
      </c>
      <c r="U728" s="60">
        <v>2.8</v>
      </c>
      <c r="V728" s="60">
        <v>3.4</v>
      </c>
      <c r="W728" s="60">
        <v>1</v>
      </c>
      <c r="X728" s="60">
        <v>2.8</v>
      </c>
      <c r="Y728" s="60">
        <v>0.82499999999999996</v>
      </c>
      <c r="Z728" s="60">
        <v>2.7749999999999999</v>
      </c>
      <c r="AA728" s="60">
        <v>1.9750000000000001</v>
      </c>
      <c r="AB728" s="60">
        <v>4.2</v>
      </c>
      <c r="AC728" s="61" t="s">
        <v>16042</v>
      </c>
    </row>
    <row r="729" spans="1:29" ht="71" thickBot="1">
      <c r="A729" s="63" t="e">
        <v>#VALUE!</v>
      </c>
      <c r="B729" s="60">
        <v>3.8</v>
      </c>
      <c r="C729" s="60">
        <v>3.3</v>
      </c>
      <c r="D729" s="60">
        <v>4.4749999999999996</v>
      </c>
      <c r="E729" s="60">
        <v>3.9</v>
      </c>
      <c r="F729" s="60">
        <v>21.2</v>
      </c>
      <c r="G729" s="60">
        <v>5</v>
      </c>
      <c r="H729" s="60">
        <v>3.2</v>
      </c>
      <c r="I729" s="60">
        <v>3.7</v>
      </c>
      <c r="J729" s="60">
        <v>4.5999999999999996</v>
      </c>
      <c r="K729" s="60">
        <v>4.1500000000000004</v>
      </c>
      <c r="L729" s="60">
        <v>8.4</v>
      </c>
      <c r="M729" s="60">
        <v>5.2</v>
      </c>
      <c r="N729" s="60">
        <v>4.3</v>
      </c>
      <c r="O729" s="60">
        <v>8</v>
      </c>
      <c r="P729" s="60">
        <v>5.7</v>
      </c>
      <c r="Q729" s="60">
        <v>6.9</v>
      </c>
      <c r="R729" s="60">
        <v>4.5</v>
      </c>
      <c r="S729" s="60">
        <v>6.95</v>
      </c>
      <c r="T729" s="60">
        <v>4.5999999999999996</v>
      </c>
      <c r="U729" s="60">
        <v>8.1</v>
      </c>
      <c r="V729" s="60">
        <v>4.3</v>
      </c>
      <c r="W729" s="60">
        <v>3.3</v>
      </c>
      <c r="X729" s="60">
        <v>9.1999999999999993</v>
      </c>
      <c r="Y729" s="60">
        <v>2.4</v>
      </c>
      <c r="Z729" s="60">
        <v>5.25</v>
      </c>
      <c r="AA729" s="60">
        <v>5.25</v>
      </c>
      <c r="AB729" s="60">
        <v>1.7</v>
      </c>
      <c r="AC729" s="60" t="s">
        <v>16043</v>
      </c>
    </row>
    <row r="730" spans="1:29" ht="43" thickBot="1">
      <c r="A730" s="63" t="s">
        <v>15155</v>
      </c>
      <c r="B730" s="60">
        <v>14.5</v>
      </c>
      <c r="C730" s="60">
        <v>14.3</v>
      </c>
      <c r="D730" s="60">
        <v>8.8249999999999993</v>
      </c>
      <c r="E730" s="60">
        <v>20</v>
      </c>
      <c r="F730" s="60">
        <v>16.3</v>
      </c>
      <c r="G730" s="60">
        <v>49.9</v>
      </c>
      <c r="H730" s="60">
        <v>234.2</v>
      </c>
      <c r="I730" s="60">
        <v>48.4</v>
      </c>
      <c r="J730" s="60">
        <v>70</v>
      </c>
      <c r="K730" s="60">
        <v>16.274999999999999</v>
      </c>
      <c r="L730" s="60">
        <v>12.6</v>
      </c>
      <c r="M730" s="60">
        <v>1.5</v>
      </c>
      <c r="N730" s="60">
        <v>9.4</v>
      </c>
      <c r="O730" s="60">
        <v>47.9</v>
      </c>
      <c r="P730" s="60">
        <v>5.2</v>
      </c>
      <c r="Q730" s="60">
        <v>2.5</v>
      </c>
      <c r="R730" s="60">
        <v>7.7</v>
      </c>
      <c r="S730" s="60">
        <v>18.425000000000001</v>
      </c>
      <c r="T730" s="60">
        <v>27.1</v>
      </c>
      <c r="U730" s="60">
        <v>182.7</v>
      </c>
      <c r="V730" s="60">
        <v>170.6</v>
      </c>
      <c r="W730" s="60">
        <v>153.80000000000001</v>
      </c>
      <c r="X730" s="60">
        <v>38.5</v>
      </c>
      <c r="Y730" s="60">
        <v>18.05</v>
      </c>
      <c r="Z730" s="60">
        <v>22.625</v>
      </c>
      <c r="AA730" s="60">
        <v>108.55</v>
      </c>
      <c r="AB730" s="60">
        <v>21.9</v>
      </c>
      <c r="AC730" s="61" t="s">
        <v>16044</v>
      </c>
    </row>
    <row r="731" spans="1:29" ht="101" thickBot="1">
      <c r="A731" s="63" t="s">
        <v>14682</v>
      </c>
      <c r="B731" s="60">
        <v>5.8</v>
      </c>
      <c r="C731" s="60">
        <v>64.3</v>
      </c>
      <c r="D731" s="60">
        <v>24.15</v>
      </c>
      <c r="E731" s="60">
        <v>6.9</v>
      </c>
      <c r="F731" s="60">
        <v>18.5</v>
      </c>
      <c r="G731" s="60">
        <v>133.80000000000001</v>
      </c>
      <c r="H731" s="60">
        <v>8.6999999999999993</v>
      </c>
      <c r="I731" s="60">
        <v>7</v>
      </c>
      <c r="J731" s="60">
        <v>56.3</v>
      </c>
      <c r="K731" s="60">
        <v>35.625</v>
      </c>
      <c r="L731" s="60">
        <v>155.4</v>
      </c>
      <c r="M731" s="60">
        <v>4.7</v>
      </c>
      <c r="N731" s="60">
        <v>4.5</v>
      </c>
      <c r="O731" s="60">
        <v>7</v>
      </c>
      <c r="P731" s="60">
        <v>118.9</v>
      </c>
      <c r="Q731" s="60">
        <v>73.2</v>
      </c>
      <c r="R731" s="60">
        <v>94.8</v>
      </c>
      <c r="S731" s="60">
        <v>4.7</v>
      </c>
      <c r="T731" s="60">
        <v>25.2</v>
      </c>
      <c r="U731" s="60">
        <v>4.9000000000000004</v>
      </c>
      <c r="V731" s="60">
        <v>4.5</v>
      </c>
      <c r="W731" s="60">
        <v>106</v>
      </c>
      <c r="X731" s="60">
        <v>486.5</v>
      </c>
      <c r="Y731" s="60">
        <v>100.52500000000001</v>
      </c>
      <c r="Z731" s="60">
        <v>119.15</v>
      </c>
      <c r="AA731" s="60">
        <v>7.0250000000000004</v>
      </c>
      <c r="AB731" s="60">
        <v>17</v>
      </c>
      <c r="AC731" s="60" t="s">
        <v>16045</v>
      </c>
    </row>
    <row r="732" spans="1:29" ht="141" thickBot="1">
      <c r="A732" s="63" t="s">
        <v>14916</v>
      </c>
      <c r="B732" s="60">
        <v>19.8</v>
      </c>
      <c r="C732" s="60">
        <v>52.4</v>
      </c>
      <c r="D732" s="60">
        <v>17.55</v>
      </c>
      <c r="E732" s="60">
        <v>28.1</v>
      </c>
      <c r="F732" s="60">
        <v>34.200000000000003</v>
      </c>
      <c r="G732" s="60">
        <v>21.3</v>
      </c>
      <c r="H732" s="60">
        <v>107.4</v>
      </c>
      <c r="I732" s="60">
        <v>58.2</v>
      </c>
      <c r="J732" s="60">
        <v>100.2</v>
      </c>
      <c r="K732" s="60">
        <v>15.125</v>
      </c>
      <c r="L732" s="60">
        <v>15.4</v>
      </c>
      <c r="M732" s="60">
        <v>3.3</v>
      </c>
      <c r="N732" s="60">
        <v>18.3</v>
      </c>
      <c r="O732" s="60">
        <v>16.7</v>
      </c>
      <c r="P732" s="60">
        <v>9.8000000000000007</v>
      </c>
      <c r="Q732" s="60">
        <v>12.9</v>
      </c>
      <c r="R732" s="60">
        <v>58.4</v>
      </c>
      <c r="S732" s="60">
        <v>13.225</v>
      </c>
      <c r="T732" s="60">
        <v>19.5</v>
      </c>
      <c r="U732" s="60">
        <v>101.9</v>
      </c>
      <c r="V732" s="60">
        <v>229.7</v>
      </c>
      <c r="W732" s="60">
        <v>81.3</v>
      </c>
      <c r="X732" s="60">
        <v>47</v>
      </c>
      <c r="Y732" s="60">
        <v>81.974999999999994</v>
      </c>
      <c r="Z732" s="60">
        <v>72.724999999999994</v>
      </c>
      <c r="AA732" s="60">
        <v>473.67500000000001</v>
      </c>
      <c r="AB732" s="60">
        <v>29.1</v>
      </c>
      <c r="AC732" s="60" t="s">
        <v>15368</v>
      </c>
    </row>
    <row r="733" spans="1:29" ht="51" thickBot="1">
      <c r="A733" s="63" t="s">
        <v>14835</v>
      </c>
      <c r="B733" s="60">
        <v>1.8</v>
      </c>
      <c r="C733" s="60">
        <v>1.5</v>
      </c>
      <c r="D733" s="60">
        <v>2.2999999999999998</v>
      </c>
      <c r="E733" s="60">
        <v>1.5</v>
      </c>
      <c r="F733" s="60">
        <v>4</v>
      </c>
      <c r="G733" s="60">
        <v>3</v>
      </c>
      <c r="H733" s="60">
        <v>1.6</v>
      </c>
      <c r="I733" s="60">
        <v>3.9</v>
      </c>
      <c r="J733" s="60">
        <v>1.2</v>
      </c>
      <c r="K733" s="60">
        <v>1.85</v>
      </c>
      <c r="L733" s="60">
        <v>8.4</v>
      </c>
      <c r="M733" s="60">
        <v>3.5</v>
      </c>
      <c r="N733" s="60">
        <v>4.5</v>
      </c>
      <c r="O733" s="60">
        <v>1.4</v>
      </c>
      <c r="P733" s="60">
        <v>13</v>
      </c>
      <c r="Q733" s="60">
        <v>17.8</v>
      </c>
      <c r="R733" s="60">
        <v>1.2</v>
      </c>
      <c r="S733" s="60">
        <v>8.6</v>
      </c>
      <c r="T733" s="60">
        <v>2.2000000000000002</v>
      </c>
      <c r="U733" s="60">
        <v>5657.5</v>
      </c>
      <c r="V733" s="60">
        <v>35.1</v>
      </c>
      <c r="W733" s="60">
        <v>9.3000000000000007</v>
      </c>
      <c r="X733" s="60">
        <v>11.1</v>
      </c>
      <c r="Y733" s="60">
        <v>2.15</v>
      </c>
      <c r="Z733" s="60">
        <v>7.1</v>
      </c>
      <c r="AA733" s="60">
        <v>1.425</v>
      </c>
      <c r="AB733" s="60">
        <v>1.7</v>
      </c>
      <c r="AC733" s="60" t="s">
        <v>16046</v>
      </c>
    </row>
    <row r="734" spans="1:29" ht="51" thickBot="1">
      <c r="A734" s="63" t="s">
        <v>15262</v>
      </c>
      <c r="B734" s="60">
        <v>24.4</v>
      </c>
      <c r="C734" s="60">
        <v>8.9</v>
      </c>
      <c r="D734" s="60">
        <v>4.2750000000000004</v>
      </c>
      <c r="E734" s="60">
        <v>20.5</v>
      </c>
      <c r="F734" s="60">
        <v>13.3</v>
      </c>
      <c r="G734" s="60">
        <v>7.4</v>
      </c>
      <c r="H734" s="60">
        <v>6.8</v>
      </c>
      <c r="I734" s="60">
        <v>6.2</v>
      </c>
      <c r="J734" s="60">
        <v>5.3</v>
      </c>
      <c r="K734" s="60">
        <v>19.2</v>
      </c>
      <c r="L734" s="60">
        <v>5</v>
      </c>
      <c r="M734" s="60">
        <v>8.1999999999999993</v>
      </c>
      <c r="N734" s="60">
        <v>19.899999999999999</v>
      </c>
      <c r="O734" s="60">
        <v>19.3</v>
      </c>
      <c r="P734" s="60">
        <v>5.3</v>
      </c>
      <c r="Q734" s="60">
        <v>7.6</v>
      </c>
      <c r="R734" s="60">
        <v>10.9</v>
      </c>
      <c r="S734" s="60">
        <v>15.85</v>
      </c>
      <c r="T734" s="60">
        <v>23.5</v>
      </c>
      <c r="U734" s="60">
        <v>1</v>
      </c>
      <c r="V734" s="60">
        <v>12.7</v>
      </c>
      <c r="W734" s="60">
        <v>15.9</v>
      </c>
      <c r="X734" s="60">
        <v>106.7</v>
      </c>
      <c r="Y734" s="60">
        <v>28.524999999999999</v>
      </c>
      <c r="Z734" s="60">
        <v>11.675000000000001</v>
      </c>
      <c r="AA734" s="60">
        <v>784.22500000000002</v>
      </c>
      <c r="AB734" s="60">
        <v>7.2</v>
      </c>
      <c r="AC734" s="60" t="s">
        <v>16047</v>
      </c>
    </row>
    <row r="735" spans="1:29" ht="51" thickBot="1">
      <c r="A735" s="63" t="s">
        <v>15080</v>
      </c>
      <c r="B735" s="60">
        <v>4</v>
      </c>
      <c r="C735" s="60">
        <v>6.3</v>
      </c>
      <c r="D735" s="60">
        <v>3.75</v>
      </c>
      <c r="E735" s="60">
        <v>3.6</v>
      </c>
      <c r="F735" s="60">
        <v>7.9</v>
      </c>
      <c r="G735" s="60">
        <v>4.3</v>
      </c>
      <c r="H735" s="60">
        <v>8.3000000000000007</v>
      </c>
      <c r="I735" s="60">
        <v>5.7</v>
      </c>
      <c r="J735" s="60">
        <v>6</v>
      </c>
      <c r="K735" s="60">
        <v>2.2000000000000002</v>
      </c>
      <c r="L735" s="60">
        <v>3.9</v>
      </c>
      <c r="M735" s="60">
        <v>3.7</v>
      </c>
      <c r="N735" s="60">
        <v>8</v>
      </c>
      <c r="O735" s="60">
        <v>4622.5</v>
      </c>
      <c r="P735" s="60">
        <v>6.4</v>
      </c>
      <c r="Q735" s="60">
        <v>7.3</v>
      </c>
      <c r="R735" s="60">
        <v>4.5999999999999996</v>
      </c>
      <c r="S735" s="60">
        <v>2.35</v>
      </c>
      <c r="T735" s="60">
        <v>7.7</v>
      </c>
      <c r="U735" s="60">
        <v>5.2</v>
      </c>
      <c r="V735" s="60">
        <v>5.0999999999999996</v>
      </c>
      <c r="W735" s="60">
        <v>3.3</v>
      </c>
      <c r="X735" s="60">
        <v>11.8</v>
      </c>
      <c r="Y735" s="60">
        <v>1.075</v>
      </c>
      <c r="Z735" s="60">
        <v>2.5750000000000002</v>
      </c>
      <c r="AA735" s="60">
        <v>7.4249999999999998</v>
      </c>
      <c r="AB735" s="60">
        <v>39.4</v>
      </c>
      <c r="AC735" s="60" t="s">
        <v>16048</v>
      </c>
    </row>
    <row r="736" spans="1:29" ht="101" thickBot="1">
      <c r="A736" s="63" t="s">
        <v>14662</v>
      </c>
      <c r="B736" s="60">
        <v>4.3</v>
      </c>
      <c r="C736" s="60">
        <v>5.5</v>
      </c>
      <c r="D736" s="60">
        <v>3.625</v>
      </c>
      <c r="E736" s="60">
        <v>17.600000000000001</v>
      </c>
      <c r="F736" s="60">
        <v>9.6</v>
      </c>
      <c r="G736" s="60">
        <v>5.2</v>
      </c>
      <c r="H736" s="60">
        <v>6.7</v>
      </c>
      <c r="I736" s="60">
        <v>5.9</v>
      </c>
      <c r="J736" s="60">
        <v>7.6</v>
      </c>
      <c r="K736" s="60">
        <v>3.875</v>
      </c>
      <c r="L736" s="60">
        <v>9.4</v>
      </c>
      <c r="M736" s="60">
        <v>4</v>
      </c>
      <c r="N736" s="60">
        <v>67.3</v>
      </c>
      <c r="O736" s="60">
        <v>411</v>
      </c>
      <c r="P736" s="60">
        <v>6.5</v>
      </c>
      <c r="Q736" s="60">
        <v>7.8</v>
      </c>
      <c r="R736" s="60">
        <v>6.6</v>
      </c>
      <c r="S736" s="60">
        <v>3.9249999999999998</v>
      </c>
      <c r="T736" s="60">
        <v>3.4</v>
      </c>
      <c r="U736" s="60">
        <v>3.8</v>
      </c>
      <c r="V736" s="60">
        <v>3.9</v>
      </c>
      <c r="W736" s="60">
        <v>5.8</v>
      </c>
      <c r="X736" s="60">
        <v>15</v>
      </c>
      <c r="Y736" s="60">
        <v>5.2750000000000004</v>
      </c>
      <c r="Z736" s="60">
        <v>7.75</v>
      </c>
      <c r="AA736" s="60">
        <v>4.55</v>
      </c>
      <c r="AB736" s="60">
        <v>13.6</v>
      </c>
      <c r="AC736" s="60" t="s">
        <v>16049</v>
      </c>
    </row>
    <row r="737" spans="1:29" ht="121" thickBot="1">
      <c r="A737" s="63" t="s">
        <v>16522</v>
      </c>
      <c r="B737" s="60">
        <v>206</v>
      </c>
      <c r="C737" s="60">
        <v>210.6</v>
      </c>
      <c r="D737" s="60">
        <v>182.67500000000001</v>
      </c>
      <c r="E737" s="60">
        <v>174.7</v>
      </c>
      <c r="F737" s="60">
        <v>218</v>
      </c>
      <c r="G737" s="60">
        <v>410</v>
      </c>
      <c r="H737" s="60">
        <v>298</v>
      </c>
      <c r="I737" s="60">
        <v>356.7</v>
      </c>
      <c r="J737" s="60">
        <v>274.89999999999998</v>
      </c>
      <c r="K737" s="60">
        <v>248.8</v>
      </c>
      <c r="L737" s="60">
        <v>291.8</v>
      </c>
      <c r="M737" s="60">
        <v>983</v>
      </c>
      <c r="N737" s="60">
        <v>256.2</v>
      </c>
      <c r="O737" s="60">
        <v>280.60000000000002</v>
      </c>
      <c r="P737" s="60">
        <v>396.8</v>
      </c>
      <c r="Q737" s="60">
        <v>437.8</v>
      </c>
      <c r="R737" s="60">
        <v>193.4</v>
      </c>
      <c r="S737" s="60">
        <v>446.45</v>
      </c>
      <c r="T737" s="60">
        <v>565.5</v>
      </c>
      <c r="U737" s="60">
        <v>385</v>
      </c>
      <c r="V737" s="60">
        <v>731.1</v>
      </c>
      <c r="W737" s="60">
        <v>435.3</v>
      </c>
      <c r="X737" s="60">
        <v>574.79999999999995</v>
      </c>
      <c r="Y737" s="60">
        <v>444.25</v>
      </c>
      <c r="Z737" s="60">
        <v>706.72500000000002</v>
      </c>
      <c r="AA737" s="60">
        <v>372.95</v>
      </c>
      <c r="AB737" s="60">
        <v>380.3</v>
      </c>
      <c r="AC737" s="60" t="s">
        <v>16050</v>
      </c>
    </row>
    <row r="738" spans="1:29" ht="151" thickBot="1">
      <c r="A738" s="63" t="s">
        <v>15253</v>
      </c>
      <c r="B738" s="60">
        <v>721.5</v>
      </c>
      <c r="C738" s="60">
        <v>624.20000000000005</v>
      </c>
      <c r="D738" s="60">
        <v>599.25</v>
      </c>
      <c r="E738" s="60">
        <v>989.9</v>
      </c>
      <c r="F738" s="60">
        <v>1255</v>
      </c>
      <c r="G738" s="60">
        <v>762.7</v>
      </c>
      <c r="H738" s="60">
        <v>305.89999999999998</v>
      </c>
      <c r="I738" s="60">
        <v>359.5</v>
      </c>
      <c r="J738" s="60">
        <v>802.6</v>
      </c>
      <c r="K738" s="60">
        <v>863.55</v>
      </c>
      <c r="L738" s="60">
        <v>1181.0999999999999</v>
      </c>
      <c r="M738" s="60">
        <v>539.9</v>
      </c>
      <c r="N738" s="60">
        <v>73.7</v>
      </c>
      <c r="O738" s="60">
        <v>429.1</v>
      </c>
      <c r="P738" s="60">
        <v>1254.7</v>
      </c>
      <c r="Q738" s="60">
        <v>815.3</v>
      </c>
      <c r="R738" s="60">
        <v>1449.2</v>
      </c>
      <c r="S738" s="60">
        <v>560.54999999999995</v>
      </c>
      <c r="T738" s="60">
        <v>400.8</v>
      </c>
      <c r="U738" s="60">
        <v>312.3</v>
      </c>
      <c r="V738" s="60">
        <v>180</v>
      </c>
      <c r="W738" s="60">
        <v>419.2</v>
      </c>
      <c r="X738" s="60">
        <v>361.7</v>
      </c>
      <c r="Y738" s="60">
        <v>386.45</v>
      </c>
      <c r="Z738" s="60">
        <v>1087.7</v>
      </c>
      <c r="AA738" s="60">
        <v>377.875</v>
      </c>
      <c r="AB738" s="60">
        <v>511.4</v>
      </c>
      <c r="AC738" s="60" t="s">
        <v>16051</v>
      </c>
    </row>
    <row r="739" spans="1:29" ht="51" thickBot="1">
      <c r="A739" s="63" t="s">
        <v>16523</v>
      </c>
      <c r="B739" s="60">
        <v>43.8</v>
      </c>
      <c r="C739" s="60">
        <v>17.5</v>
      </c>
      <c r="D739" s="60">
        <v>22.2</v>
      </c>
      <c r="E739" s="60">
        <v>27.9</v>
      </c>
      <c r="F739" s="60">
        <v>36.6</v>
      </c>
      <c r="G739" s="60">
        <v>26.8</v>
      </c>
      <c r="H739" s="60">
        <v>48.6</v>
      </c>
      <c r="I739" s="60">
        <v>25.7</v>
      </c>
      <c r="J739" s="60">
        <v>83.3</v>
      </c>
      <c r="K739" s="60">
        <v>81.375</v>
      </c>
      <c r="L739" s="60">
        <v>8.6</v>
      </c>
      <c r="M739" s="60">
        <v>14.7</v>
      </c>
      <c r="N739" s="60">
        <v>8.8000000000000007</v>
      </c>
      <c r="O739" s="60">
        <v>17</v>
      </c>
      <c r="P739" s="60">
        <v>2.4</v>
      </c>
      <c r="Q739" s="60">
        <v>4</v>
      </c>
      <c r="R739" s="60">
        <v>24</v>
      </c>
      <c r="S739" s="60">
        <v>6.1749999999999998</v>
      </c>
      <c r="T739" s="60">
        <v>13.5</v>
      </c>
      <c r="U739" s="60">
        <v>22.9</v>
      </c>
      <c r="V739" s="60">
        <v>112.5</v>
      </c>
      <c r="W739" s="60">
        <v>55.7</v>
      </c>
      <c r="X739" s="60">
        <v>52.4</v>
      </c>
      <c r="Y739" s="60">
        <v>68.349999999999994</v>
      </c>
      <c r="Z739" s="60">
        <v>60.95</v>
      </c>
      <c r="AA739" s="60">
        <v>64.075000000000003</v>
      </c>
      <c r="AB739" s="60">
        <v>19.2</v>
      </c>
      <c r="AC739" s="60" t="s">
        <v>16052</v>
      </c>
    </row>
    <row r="740" spans="1:29" ht="101" thickBot="1">
      <c r="A740" s="63" t="s">
        <v>14940</v>
      </c>
      <c r="B740" s="60">
        <v>164.9</v>
      </c>
      <c r="C740" s="60">
        <v>141</v>
      </c>
      <c r="D740" s="60">
        <v>200.82499999999999</v>
      </c>
      <c r="E740" s="60">
        <v>131.1</v>
      </c>
      <c r="F740" s="60">
        <v>228</v>
      </c>
      <c r="G740" s="60">
        <v>209.9</v>
      </c>
      <c r="H740" s="60">
        <v>61.6</v>
      </c>
      <c r="I740" s="60">
        <v>167.8</v>
      </c>
      <c r="J740" s="60">
        <v>98.9</v>
      </c>
      <c r="K740" s="60">
        <v>220.3</v>
      </c>
      <c r="L740" s="60">
        <v>71.900000000000006</v>
      </c>
      <c r="M740" s="60">
        <v>158.80000000000001</v>
      </c>
      <c r="N740" s="60">
        <v>53.2</v>
      </c>
      <c r="O740" s="60">
        <v>607.1</v>
      </c>
      <c r="P740" s="60">
        <v>32</v>
      </c>
      <c r="Q740" s="60">
        <v>38</v>
      </c>
      <c r="R740" s="60">
        <v>147.1</v>
      </c>
      <c r="S740" s="60">
        <v>97.724999999999994</v>
      </c>
      <c r="T740" s="60">
        <v>171.2</v>
      </c>
      <c r="U740" s="60">
        <v>30</v>
      </c>
      <c r="V740" s="60">
        <v>105.5</v>
      </c>
      <c r="W740" s="60">
        <v>51.1</v>
      </c>
      <c r="X740" s="60">
        <v>93.8</v>
      </c>
      <c r="Y740" s="60">
        <v>165.22499999999999</v>
      </c>
      <c r="Z740" s="60">
        <v>100.2</v>
      </c>
      <c r="AA740" s="60">
        <v>374.625</v>
      </c>
      <c r="AB740" s="60">
        <v>107.6</v>
      </c>
      <c r="AC740" s="60" t="s">
        <v>16053</v>
      </c>
    </row>
    <row r="741" spans="1:29" ht="101" thickBot="1">
      <c r="A741" s="63" t="s">
        <v>15279</v>
      </c>
      <c r="B741" s="60">
        <v>342.1</v>
      </c>
      <c r="C741" s="60">
        <v>206.9</v>
      </c>
      <c r="D741" s="60">
        <v>202.85</v>
      </c>
      <c r="E741" s="60">
        <v>282.89999999999998</v>
      </c>
      <c r="F741" s="60">
        <v>86.1</v>
      </c>
      <c r="G741" s="60">
        <v>198.2</v>
      </c>
      <c r="H741" s="60">
        <v>125.4</v>
      </c>
      <c r="I741" s="60">
        <v>480.2</v>
      </c>
      <c r="J741" s="60">
        <v>257.2</v>
      </c>
      <c r="K741" s="60">
        <v>174.82499999999999</v>
      </c>
      <c r="L741" s="60">
        <v>103.3</v>
      </c>
      <c r="M741" s="60">
        <v>122.2</v>
      </c>
      <c r="N741" s="60">
        <v>53.9</v>
      </c>
      <c r="O741" s="60">
        <v>35.700000000000003</v>
      </c>
      <c r="P741" s="60">
        <v>77.900000000000006</v>
      </c>
      <c r="Q741" s="60">
        <v>79.8</v>
      </c>
      <c r="R741" s="60">
        <v>142.6</v>
      </c>
      <c r="S741" s="60">
        <v>119.95</v>
      </c>
      <c r="T741" s="60">
        <v>4.0999999999999996</v>
      </c>
      <c r="U741" s="60">
        <v>107.4</v>
      </c>
      <c r="V741" s="60">
        <v>338.4</v>
      </c>
      <c r="W741" s="60">
        <v>177</v>
      </c>
      <c r="X741" s="60">
        <v>174.4</v>
      </c>
      <c r="Y741" s="60">
        <v>112.425</v>
      </c>
      <c r="Z741" s="60">
        <v>119.27500000000001</v>
      </c>
      <c r="AA741" s="60">
        <v>155.55000000000001</v>
      </c>
      <c r="AB741" s="60">
        <v>108.6</v>
      </c>
      <c r="AC741" s="60" t="s">
        <v>15894</v>
      </c>
    </row>
    <row r="742" spans="1:29" ht="51" thickBot="1">
      <c r="A742" s="63" t="s">
        <v>14630</v>
      </c>
      <c r="B742" s="60">
        <v>7.4</v>
      </c>
      <c r="C742" s="60">
        <v>1.4</v>
      </c>
      <c r="D742" s="60">
        <v>1.4750000000000001</v>
      </c>
      <c r="E742" s="60">
        <v>8.6999999999999993</v>
      </c>
      <c r="F742" s="60">
        <v>3.7</v>
      </c>
      <c r="G742" s="60">
        <v>1.9</v>
      </c>
      <c r="H742" s="60">
        <v>3.1</v>
      </c>
      <c r="I742" s="60">
        <v>2.7</v>
      </c>
      <c r="J742" s="60">
        <v>1.8</v>
      </c>
      <c r="K742" s="60">
        <v>2.5249999999999999</v>
      </c>
      <c r="L742" s="60">
        <v>7.6</v>
      </c>
      <c r="M742" s="60">
        <v>1.8</v>
      </c>
      <c r="N742" s="60">
        <v>1.3</v>
      </c>
      <c r="O742" s="60">
        <v>2.2000000000000002</v>
      </c>
      <c r="P742" s="60">
        <v>1</v>
      </c>
      <c r="Q742" s="60">
        <v>2.2000000000000002</v>
      </c>
      <c r="R742" s="60">
        <v>1.9</v>
      </c>
      <c r="S742" s="60">
        <v>4.0999999999999996</v>
      </c>
      <c r="T742" s="60">
        <v>0.9</v>
      </c>
      <c r="U742" s="60">
        <v>1.5</v>
      </c>
      <c r="V742" s="60">
        <v>0.6</v>
      </c>
      <c r="W742" s="60">
        <v>0.8</v>
      </c>
      <c r="X742" s="60">
        <v>4.3</v>
      </c>
      <c r="Y742" s="60">
        <v>1.375</v>
      </c>
      <c r="Z742" s="60">
        <v>1.1000000000000001</v>
      </c>
      <c r="AA742" s="60">
        <v>0.42499999999999999</v>
      </c>
      <c r="AB742" s="60">
        <v>1.5</v>
      </c>
      <c r="AC742" s="60" t="s">
        <v>16054</v>
      </c>
    </row>
    <row r="743" spans="1:29" ht="61" thickBot="1">
      <c r="A743" s="63" t="s">
        <v>16524</v>
      </c>
      <c r="B743" s="60">
        <v>6.8</v>
      </c>
      <c r="C743" s="60">
        <v>7.5</v>
      </c>
      <c r="D743" s="60">
        <v>5.1749999999999998</v>
      </c>
      <c r="E743" s="60">
        <v>6.4</v>
      </c>
      <c r="F743" s="60">
        <v>12.1</v>
      </c>
      <c r="G743" s="60">
        <v>34.700000000000003</v>
      </c>
      <c r="H743" s="60">
        <v>11.4</v>
      </c>
      <c r="I743" s="60">
        <v>5.4</v>
      </c>
      <c r="J743" s="60">
        <v>38.1</v>
      </c>
      <c r="K743" s="60">
        <v>6.15</v>
      </c>
      <c r="L743" s="60">
        <v>12.9</v>
      </c>
      <c r="M743" s="60">
        <v>2.5</v>
      </c>
      <c r="N743" s="60">
        <v>1206.5</v>
      </c>
      <c r="O743" s="60">
        <v>4.7</v>
      </c>
      <c r="P743" s="60">
        <v>9.1999999999999993</v>
      </c>
      <c r="Q743" s="60">
        <v>7.9</v>
      </c>
      <c r="R743" s="60">
        <v>19.100000000000001</v>
      </c>
      <c r="S743" s="60">
        <v>4.4000000000000004</v>
      </c>
      <c r="T743" s="60">
        <v>2</v>
      </c>
      <c r="U743" s="60">
        <v>10.8</v>
      </c>
      <c r="V743" s="60">
        <v>3.5</v>
      </c>
      <c r="W743" s="60">
        <v>16.100000000000001</v>
      </c>
      <c r="X743" s="60">
        <v>75.3</v>
      </c>
      <c r="Y743" s="60">
        <v>9.2249999999999996</v>
      </c>
      <c r="Z743" s="60">
        <v>7.3250000000000002</v>
      </c>
      <c r="AA743" s="60">
        <v>4.75</v>
      </c>
      <c r="AB743" s="60">
        <v>90.3</v>
      </c>
      <c r="AC743" s="60" t="s">
        <v>16055</v>
      </c>
    </row>
    <row r="744" spans="1:29" ht="61" thickBot="1">
      <c r="A744" s="63" t="s">
        <v>14944</v>
      </c>
      <c r="B744" s="60">
        <v>33.700000000000003</v>
      </c>
      <c r="C744" s="60">
        <v>36.700000000000003</v>
      </c>
      <c r="D744" s="60">
        <v>29.074999999999999</v>
      </c>
      <c r="E744" s="60">
        <v>39.799999999999997</v>
      </c>
      <c r="F744" s="60">
        <v>78.599999999999994</v>
      </c>
      <c r="G744" s="60">
        <v>105.8</v>
      </c>
      <c r="H744" s="60">
        <v>66.8</v>
      </c>
      <c r="I744" s="60">
        <v>36.9</v>
      </c>
      <c r="J744" s="60">
        <v>52.3</v>
      </c>
      <c r="K744" s="60">
        <v>72.650000000000006</v>
      </c>
      <c r="L744" s="60">
        <v>398.8</v>
      </c>
      <c r="M744" s="60">
        <v>69</v>
      </c>
      <c r="N744" s="60">
        <v>8.4</v>
      </c>
      <c r="O744" s="60">
        <v>44.4</v>
      </c>
      <c r="P744" s="60">
        <v>956.9</v>
      </c>
      <c r="Q744" s="60">
        <v>383.2</v>
      </c>
      <c r="R744" s="60">
        <v>71.8</v>
      </c>
      <c r="S744" s="60">
        <v>78.674999999999997</v>
      </c>
      <c r="T744" s="60">
        <v>32.299999999999997</v>
      </c>
      <c r="U744" s="60">
        <v>196.7</v>
      </c>
      <c r="V744" s="60">
        <v>111.5</v>
      </c>
      <c r="W744" s="60">
        <v>103.1</v>
      </c>
      <c r="X744" s="60">
        <v>430.2</v>
      </c>
      <c r="Y744" s="60">
        <v>37.4</v>
      </c>
      <c r="Z744" s="60">
        <v>104.675</v>
      </c>
      <c r="AA744" s="60">
        <v>82.15</v>
      </c>
      <c r="AB744" s="60">
        <v>37.1</v>
      </c>
      <c r="AC744" s="60" t="s">
        <v>16056</v>
      </c>
    </row>
    <row r="745" spans="1:29" ht="51" thickBot="1">
      <c r="A745" s="63" t="s">
        <v>14925</v>
      </c>
      <c r="B745" s="60">
        <v>2.8</v>
      </c>
      <c r="C745" s="60">
        <v>3.1</v>
      </c>
      <c r="D745" s="60">
        <v>2.2000000000000002</v>
      </c>
      <c r="E745" s="60">
        <v>0.7</v>
      </c>
      <c r="F745" s="60">
        <v>3.8</v>
      </c>
      <c r="G745" s="60">
        <v>1.6</v>
      </c>
      <c r="H745" s="60">
        <v>0.6</v>
      </c>
      <c r="I745" s="60">
        <v>0.9</v>
      </c>
      <c r="J745" s="60">
        <v>0.7</v>
      </c>
      <c r="K745" s="60">
        <v>4.05</v>
      </c>
      <c r="L745" s="60">
        <v>2.7</v>
      </c>
      <c r="M745" s="60">
        <v>0.9</v>
      </c>
      <c r="N745" s="60">
        <v>0.8</v>
      </c>
      <c r="O745" s="60">
        <v>0.8</v>
      </c>
      <c r="P745" s="60">
        <v>1.8</v>
      </c>
      <c r="Q745" s="60">
        <v>0.9</v>
      </c>
      <c r="R745" s="60">
        <v>2.2000000000000002</v>
      </c>
      <c r="S745" s="60">
        <v>1.2</v>
      </c>
      <c r="T745" s="60">
        <v>2.4</v>
      </c>
      <c r="U745" s="60">
        <v>4.7</v>
      </c>
      <c r="V745" s="60">
        <v>1</v>
      </c>
      <c r="W745" s="60">
        <v>1.7</v>
      </c>
      <c r="X745" s="60">
        <v>0.7</v>
      </c>
      <c r="Y745" s="60">
        <v>46.3</v>
      </c>
      <c r="Z745" s="60">
        <v>2.85</v>
      </c>
      <c r="AA745" s="60">
        <v>1.425</v>
      </c>
      <c r="AB745" s="60">
        <v>1.7</v>
      </c>
      <c r="AC745" s="60" t="s">
        <v>16057</v>
      </c>
    </row>
    <row r="746" spans="1:29" ht="101" thickBot="1">
      <c r="A746" s="63" t="s">
        <v>14585</v>
      </c>
      <c r="B746" s="60">
        <v>1.7</v>
      </c>
      <c r="C746" s="60">
        <v>3.3</v>
      </c>
      <c r="D746" s="60">
        <v>2.4500000000000002</v>
      </c>
      <c r="E746" s="60">
        <v>3</v>
      </c>
      <c r="F746" s="60">
        <v>20.399999999999999</v>
      </c>
      <c r="G746" s="60">
        <v>7.2</v>
      </c>
      <c r="H746" s="60">
        <v>4.3</v>
      </c>
      <c r="I746" s="60">
        <v>4.9000000000000004</v>
      </c>
      <c r="J746" s="60">
        <v>4.9000000000000004</v>
      </c>
      <c r="K746" s="60">
        <v>5.0250000000000004</v>
      </c>
      <c r="L746" s="60">
        <v>5.9</v>
      </c>
      <c r="M746" s="60">
        <v>1.4</v>
      </c>
      <c r="N746" s="60">
        <v>3.6</v>
      </c>
      <c r="O746" s="60">
        <v>8.6</v>
      </c>
      <c r="P746" s="60">
        <v>6.2</v>
      </c>
      <c r="Q746" s="60">
        <v>3.2</v>
      </c>
      <c r="R746" s="60">
        <v>7.9</v>
      </c>
      <c r="S746" s="60">
        <v>3.55</v>
      </c>
      <c r="T746" s="60">
        <v>4.5999999999999996</v>
      </c>
      <c r="U746" s="60">
        <v>7.9</v>
      </c>
      <c r="V746" s="60">
        <v>5.9</v>
      </c>
      <c r="W746" s="60">
        <v>5.6</v>
      </c>
      <c r="X746" s="60">
        <v>4.4000000000000004</v>
      </c>
      <c r="Y746" s="60">
        <v>2.8250000000000002</v>
      </c>
      <c r="Z746" s="60">
        <v>8.65</v>
      </c>
      <c r="AA746" s="60">
        <v>2.2749999999999999</v>
      </c>
      <c r="AB746" s="60">
        <v>1.5</v>
      </c>
      <c r="AC746" s="60" t="s">
        <v>16058</v>
      </c>
    </row>
    <row r="747" spans="1:29" ht="51" thickBot="1">
      <c r="A747" s="63" t="s">
        <v>15070</v>
      </c>
      <c r="B747" s="60">
        <v>1</v>
      </c>
      <c r="C747" s="60">
        <v>2.2000000000000002</v>
      </c>
      <c r="D747" s="60">
        <v>2.2999999999999998</v>
      </c>
      <c r="E747" s="60">
        <v>3.3</v>
      </c>
      <c r="F747" s="60">
        <v>5.8</v>
      </c>
      <c r="G747" s="60">
        <v>5.6</v>
      </c>
      <c r="H747" s="60">
        <v>3.2</v>
      </c>
      <c r="I747" s="60">
        <v>2.2000000000000002</v>
      </c>
      <c r="J747" s="60">
        <v>3.8</v>
      </c>
      <c r="K747" s="60">
        <v>2.125</v>
      </c>
      <c r="L747" s="60">
        <v>2.1</v>
      </c>
      <c r="M747" s="60">
        <v>3.5</v>
      </c>
      <c r="N747" s="60">
        <v>12.7</v>
      </c>
      <c r="O747" s="60">
        <v>7942.9</v>
      </c>
      <c r="P747" s="60">
        <v>1.8</v>
      </c>
      <c r="Q747" s="60">
        <v>1.8</v>
      </c>
      <c r="R747" s="60">
        <v>15.9</v>
      </c>
      <c r="S747" s="60">
        <v>1.875</v>
      </c>
      <c r="T747" s="60">
        <v>2</v>
      </c>
      <c r="U747" s="60">
        <v>1.2</v>
      </c>
      <c r="V747" s="60">
        <v>1.6</v>
      </c>
      <c r="W747" s="60">
        <v>1.8</v>
      </c>
      <c r="X747" s="60">
        <v>5.6</v>
      </c>
      <c r="Y747" s="60">
        <v>1.925</v>
      </c>
      <c r="Z747" s="60">
        <v>2.15</v>
      </c>
      <c r="AA747" s="60">
        <v>2.35</v>
      </c>
      <c r="AB747" s="60">
        <v>144.69999999999999</v>
      </c>
      <c r="AC747" s="60" t="s">
        <v>16059</v>
      </c>
    </row>
    <row r="748" spans="1:29" ht="101" thickBot="1">
      <c r="A748" s="63" t="s">
        <v>14671</v>
      </c>
      <c r="B748" s="60">
        <v>1.4</v>
      </c>
      <c r="C748" s="60">
        <v>3.7</v>
      </c>
      <c r="D748" s="60">
        <v>0.75</v>
      </c>
      <c r="E748" s="60">
        <v>0.8</v>
      </c>
      <c r="F748" s="60">
        <v>5.2</v>
      </c>
      <c r="G748" s="60">
        <v>3.3</v>
      </c>
      <c r="H748" s="60">
        <v>6.6</v>
      </c>
      <c r="I748" s="60">
        <v>2.8</v>
      </c>
      <c r="J748" s="60">
        <v>5.3</v>
      </c>
      <c r="K748" s="60">
        <v>2.8250000000000002</v>
      </c>
      <c r="L748" s="60">
        <v>4.5999999999999996</v>
      </c>
      <c r="M748" s="60">
        <v>1.8</v>
      </c>
      <c r="N748" s="60">
        <v>4.8</v>
      </c>
      <c r="O748" s="60">
        <v>4.2</v>
      </c>
      <c r="P748" s="60">
        <v>2.4</v>
      </c>
      <c r="Q748" s="60">
        <v>1.5</v>
      </c>
      <c r="R748" s="60">
        <v>8.5</v>
      </c>
      <c r="S748" s="60">
        <v>1.95</v>
      </c>
      <c r="T748" s="60">
        <v>1.2</v>
      </c>
      <c r="U748" s="60">
        <v>4.0999999999999996</v>
      </c>
      <c r="V748" s="60">
        <v>2.8</v>
      </c>
      <c r="W748" s="60">
        <v>1.5</v>
      </c>
      <c r="X748" s="60">
        <v>8</v>
      </c>
      <c r="Y748" s="60">
        <v>8.0500000000000007</v>
      </c>
      <c r="Z748" s="60">
        <v>2.375</v>
      </c>
      <c r="AA748" s="60">
        <v>4.4249999999999998</v>
      </c>
      <c r="AB748" s="60">
        <v>2</v>
      </c>
      <c r="AC748" s="60" t="s">
        <v>16060</v>
      </c>
    </row>
    <row r="749" spans="1:29" ht="41" thickBot="1">
      <c r="A749" s="63" t="s">
        <v>15219</v>
      </c>
      <c r="B749" s="60">
        <v>0.7</v>
      </c>
      <c r="C749" s="60">
        <v>8.8000000000000007</v>
      </c>
      <c r="D749" s="60">
        <v>3.25</v>
      </c>
      <c r="E749" s="60">
        <v>7.5</v>
      </c>
      <c r="F749" s="60">
        <v>289.60000000000002</v>
      </c>
      <c r="G749" s="60">
        <v>7.4</v>
      </c>
      <c r="H749" s="60">
        <v>6.4</v>
      </c>
      <c r="I749" s="60">
        <v>4.0999999999999996</v>
      </c>
      <c r="J749" s="60">
        <v>4.2</v>
      </c>
      <c r="K749" s="60">
        <v>3.8250000000000002</v>
      </c>
      <c r="L749" s="60">
        <v>3.3</v>
      </c>
      <c r="M749" s="60">
        <v>2</v>
      </c>
      <c r="N749" s="60">
        <v>106.8</v>
      </c>
      <c r="O749" s="60">
        <v>8.6</v>
      </c>
      <c r="P749" s="60">
        <v>4.9000000000000004</v>
      </c>
      <c r="Q749" s="60">
        <v>3.6</v>
      </c>
      <c r="R749" s="60">
        <v>6.9</v>
      </c>
      <c r="S749" s="60">
        <v>3.5750000000000002</v>
      </c>
      <c r="T749" s="60">
        <v>8</v>
      </c>
      <c r="U749" s="60">
        <v>7</v>
      </c>
      <c r="V749" s="60">
        <v>4.4000000000000004</v>
      </c>
      <c r="W749" s="60">
        <v>3.1</v>
      </c>
      <c r="X749" s="60">
        <v>17.8</v>
      </c>
      <c r="Y749" s="60">
        <v>4.0250000000000004</v>
      </c>
      <c r="Z749" s="60">
        <v>5.2</v>
      </c>
      <c r="AA749" s="60">
        <v>15.45</v>
      </c>
      <c r="AB749" s="60">
        <v>12.5</v>
      </c>
      <c r="AC749" s="60" t="s">
        <v>16061</v>
      </c>
    </row>
    <row r="750" spans="1:29" ht="101" thickBot="1">
      <c r="A750" s="63" t="s">
        <v>14989</v>
      </c>
      <c r="B750" s="60">
        <v>1.9</v>
      </c>
      <c r="C750" s="60">
        <v>2.9</v>
      </c>
      <c r="D750" s="60">
        <v>5.2750000000000004</v>
      </c>
      <c r="E750" s="60">
        <v>3.8</v>
      </c>
      <c r="F750" s="60">
        <v>12.7</v>
      </c>
      <c r="G750" s="60">
        <v>6.6</v>
      </c>
      <c r="H750" s="60">
        <v>1603.8</v>
      </c>
      <c r="I750" s="60">
        <v>11.8</v>
      </c>
      <c r="J750" s="60">
        <v>307</v>
      </c>
      <c r="K750" s="60">
        <v>2.6749999999999998</v>
      </c>
      <c r="L750" s="60">
        <v>3</v>
      </c>
      <c r="M750" s="60">
        <v>1.8</v>
      </c>
      <c r="N750" s="60">
        <v>0.8</v>
      </c>
      <c r="O750" s="60">
        <v>6</v>
      </c>
      <c r="P750" s="60">
        <v>6.8</v>
      </c>
      <c r="Q750" s="60">
        <v>6.4</v>
      </c>
      <c r="R750" s="60">
        <v>3.8</v>
      </c>
      <c r="S750" s="60">
        <v>1.65</v>
      </c>
      <c r="T750" s="60">
        <v>3.4</v>
      </c>
      <c r="U750" s="60">
        <v>1058.9000000000001</v>
      </c>
      <c r="V750" s="60">
        <v>8.3000000000000007</v>
      </c>
      <c r="W750" s="60">
        <v>136.5</v>
      </c>
      <c r="X750" s="60">
        <v>36.799999999999997</v>
      </c>
      <c r="Y750" s="60">
        <v>3.75</v>
      </c>
      <c r="Z750" s="60">
        <v>1.875</v>
      </c>
      <c r="AA750" s="60">
        <v>4.0250000000000004</v>
      </c>
      <c r="AB750" s="60">
        <v>128.1</v>
      </c>
      <c r="AC750" s="60" t="s">
        <v>16062</v>
      </c>
    </row>
    <row r="751" spans="1:29" ht="51" thickBot="1">
      <c r="A751" s="63" t="s">
        <v>14906</v>
      </c>
      <c r="B751" s="60">
        <v>3.3</v>
      </c>
      <c r="C751" s="60">
        <v>5.5</v>
      </c>
      <c r="D751" s="60">
        <v>2.9</v>
      </c>
      <c r="E751" s="60">
        <v>5.0999999999999996</v>
      </c>
      <c r="F751" s="60">
        <v>5.2</v>
      </c>
      <c r="G751" s="60">
        <v>2.9</v>
      </c>
      <c r="H751" s="60">
        <v>2.7</v>
      </c>
      <c r="I751" s="60">
        <v>0.9</v>
      </c>
      <c r="J751" s="60">
        <v>1.2</v>
      </c>
      <c r="K751" s="60">
        <v>12.05</v>
      </c>
      <c r="L751" s="60">
        <v>24.4</v>
      </c>
      <c r="M751" s="60">
        <v>0.4</v>
      </c>
      <c r="N751" s="60">
        <v>3</v>
      </c>
      <c r="O751" s="60">
        <v>1.8</v>
      </c>
      <c r="P751" s="60">
        <v>14.7</v>
      </c>
      <c r="Q751" s="60">
        <v>11.3</v>
      </c>
      <c r="R751" s="60">
        <v>17.399999999999999</v>
      </c>
      <c r="S751" s="60">
        <v>0.97499999999999998</v>
      </c>
      <c r="T751" s="60">
        <v>5.3</v>
      </c>
      <c r="U751" s="60">
        <v>3.5</v>
      </c>
      <c r="V751" s="60">
        <v>1.6</v>
      </c>
      <c r="W751" s="60">
        <v>5.5</v>
      </c>
      <c r="X751" s="60">
        <v>31.1</v>
      </c>
      <c r="Y751" s="60">
        <v>1.4</v>
      </c>
      <c r="Z751" s="60">
        <v>0.8</v>
      </c>
      <c r="AA751" s="60">
        <v>0.65</v>
      </c>
      <c r="AB751" s="60">
        <v>3.4</v>
      </c>
      <c r="AC751" s="60" t="s">
        <v>16063</v>
      </c>
    </row>
    <row r="752" spans="1:29" ht="161" thickBot="1">
      <c r="A752" s="63" t="s">
        <v>15093</v>
      </c>
      <c r="B752" s="60">
        <v>27.1</v>
      </c>
      <c r="C752" s="60">
        <v>597.70000000000005</v>
      </c>
      <c r="D752" s="60">
        <v>323.47500000000002</v>
      </c>
      <c r="E752" s="60">
        <v>25.2</v>
      </c>
      <c r="F752" s="60">
        <v>75.900000000000006</v>
      </c>
      <c r="G752" s="60">
        <v>358.1</v>
      </c>
      <c r="H752" s="60">
        <v>15.5</v>
      </c>
      <c r="I752" s="60">
        <v>401.5</v>
      </c>
      <c r="J752" s="60">
        <v>699.7</v>
      </c>
      <c r="K752" s="60">
        <v>1230.5999999999999</v>
      </c>
      <c r="L752" s="60">
        <v>1503.4</v>
      </c>
      <c r="M752" s="60">
        <v>5.0999999999999996</v>
      </c>
      <c r="N752" s="60">
        <v>10.1</v>
      </c>
      <c r="O752" s="60">
        <v>4.0999999999999996</v>
      </c>
      <c r="P752" s="60">
        <v>1689.5</v>
      </c>
      <c r="Q752" s="60">
        <v>1409.2</v>
      </c>
      <c r="R752" s="60">
        <v>696.5</v>
      </c>
      <c r="S752" s="60">
        <v>5.9749999999999996</v>
      </c>
      <c r="T752" s="60">
        <v>21.1</v>
      </c>
      <c r="U752" s="60">
        <v>4.3</v>
      </c>
      <c r="V752" s="60">
        <v>78.900000000000006</v>
      </c>
      <c r="W752" s="60">
        <v>254.9</v>
      </c>
      <c r="X752" s="60">
        <v>1300.4000000000001</v>
      </c>
      <c r="Y752" s="60">
        <v>46.6</v>
      </c>
      <c r="Z752" s="60">
        <v>114.3</v>
      </c>
      <c r="AA752" s="60">
        <v>1694.9749999999999</v>
      </c>
      <c r="AB752" s="60">
        <v>142.69999999999999</v>
      </c>
      <c r="AC752" s="60" t="s">
        <v>16064</v>
      </c>
    </row>
    <row r="753" spans="1:29" ht="61" thickBot="1">
      <c r="A753" s="63" t="s">
        <v>15009</v>
      </c>
      <c r="B753" s="60">
        <v>4.0999999999999996</v>
      </c>
      <c r="C753" s="60">
        <v>2.6</v>
      </c>
      <c r="D753" s="60">
        <v>2.35</v>
      </c>
      <c r="E753" s="60">
        <v>3.8</v>
      </c>
      <c r="F753" s="60">
        <v>16.7</v>
      </c>
      <c r="G753" s="60">
        <v>6.5</v>
      </c>
      <c r="H753" s="60">
        <v>6.6</v>
      </c>
      <c r="I753" s="60">
        <v>2.7</v>
      </c>
      <c r="J753" s="60">
        <v>5.5</v>
      </c>
      <c r="K753" s="60">
        <v>2.375</v>
      </c>
      <c r="L753" s="60">
        <v>9.6</v>
      </c>
      <c r="M753" s="60">
        <v>1.8</v>
      </c>
      <c r="N753" s="60">
        <v>4.5</v>
      </c>
      <c r="O753" s="60">
        <v>488.6</v>
      </c>
      <c r="P753" s="60">
        <v>9.1999999999999993</v>
      </c>
      <c r="Q753" s="60">
        <v>9.6</v>
      </c>
      <c r="R753" s="60">
        <v>11.2</v>
      </c>
      <c r="S753" s="60">
        <v>5.8</v>
      </c>
      <c r="T753" s="60">
        <v>7.9</v>
      </c>
      <c r="U753" s="60">
        <v>4.0999999999999996</v>
      </c>
      <c r="V753" s="60">
        <v>5.9</v>
      </c>
      <c r="W753" s="60">
        <v>4.5</v>
      </c>
      <c r="X753" s="60">
        <v>4.5</v>
      </c>
      <c r="Y753" s="60">
        <v>2.9750000000000001</v>
      </c>
      <c r="Z753" s="60">
        <v>5.8250000000000002</v>
      </c>
      <c r="AA753" s="60">
        <v>4</v>
      </c>
      <c r="AB753" s="60">
        <v>8.6</v>
      </c>
      <c r="AC753" s="60" t="s">
        <v>16065</v>
      </c>
    </row>
    <row r="754" spans="1:29" ht="51" thickBot="1">
      <c r="A754" s="63" t="s">
        <v>16525</v>
      </c>
      <c r="B754" s="60">
        <v>13.9</v>
      </c>
      <c r="C754" s="60">
        <v>245.1</v>
      </c>
      <c r="D754" s="60">
        <v>102.675</v>
      </c>
      <c r="E754" s="60">
        <v>13.7</v>
      </c>
      <c r="F754" s="60">
        <v>3.7</v>
      </c>
      <c r="G754" s="60">
        <v>8.8000000000000007</v>
      </c>
      <c r="H754" s="60">
        <v>12.1</v>
      </c>
      <c r="I754" s="60">
        <v>29.5</v>
      </c>
      <c r="J754" s="60">
        <v>47.2</v>
      </c>
      <c r="K754" s="60">
        <v>437.6</v>
      </c>
      <c r="L754" s="60">
        <v>679.9</v>
      </c>
      <c r="M754" s="60">
        <v>3.3</v>
      </c>
      <c r="N754" s="60">
        <v>31.5</v>
      </c>
      <c r="O754" s="60">
        <v>10.7</v>
      </c>
      <c r="P754" s="60">
        <v>844.3</v>
      </c>
      <c r="Q754" s="60">
        <v>258.5</v>
      </c>
      <c r="R754" s="60">
        <v>339.7</v>
      </c>
      <c r="S754" s="60">
        <v>2.25</v>
      </c>
      <c r="T754" s="60">
        <v>3.8</v>
      </c>
      <c r="U754" s="60">
        <v>5.5</v>
      </c>
      <c r="V754" s="60">
        <v>5.2</v>
      </c>
      <c r="W754" s="60">
        <v>10.8</v>
      </c>
      <c r="X754" s="60">
        <v>189.2</v>
      </c>
      <c r="Y754" s="60">
        <v>7.3</v>
      </c>
      <c r="Z754" s="60">
        <v>36.700000000000003</v>
      </c>
      <c r="AA754" s="60">
        <v>2136.5</v>
      </c>
      <c r="AB754" s="60">
        <v>66.400000000000006</v>
      </c>
      <c r="AC754" s="60" t="s">
        <v>16066</v>
      </c>
    </row>
    <row r="755" spans="1:29" ht="61" thickBot="1">
      <c r="A755" s="63" t="s">
        <v>16526</v>
      </c>
      <c r="B755" s="60">
        <v>300.60000000000002</v>
      </c>
      <c r="C755" s="60">
        <v>196</v>
      </c>
      <c r="D755" s="60">
        <v>100.22499999999999</v>
      </c>
      <c r="E755" s="60">
        <v>259.10000000000002</v>
      </c>
      <c r="F755" s="60">
        <v>169</v>
      </c>
      <c r="G755" s="60">
        <v>353.8</v>
      </c>
      <c r="H755" s="60">
        <v>77.8</v>
      </c>
      <c r="I755" s="60">
        <v>172.5</v>
      </c>
      <c r="J755" s="60">
        <v>197.5</v>
      </c>
      <c r="K755" s="60">
        <v>161</v>
      </c>
      <c r="L755" s="60">
        <v>225.7</v>
      </c>
      <c r="M755" s="60">
        <v>448.3</v>
      </c>
      <c r="N755" s="60">
        <v>318.3</v>
      </c>
      <c r="O755" s="60">
        <v>142.4</v>
      </c>
      <c r="P755" s="60">
        <v>122.4</v>
      </c>
      <c r="Q755" s="60">
        <v>145.30000000000001</v>
      </c>
      <c r="R755" s="60">
        <v>169.7</v>
      </c>
      <c r="S755" s="60">
        <v>190.35</v>
      </c>
      <c r="T755" s="60">
        <v>143.80000000000001</v>
      </c>
      <c r="U755" s="60">
        <v>85.8</v>
      </c>
      <c r="V755" s="60">
        <v>205.3</v>
      </c>
      <c r="W755" s="60">
        <v>195.5</v>
      </c>
      <c r="X755" s="60">
        <v>312.7</v>
      </c>
      <c r="Y755" s="60">
        <v>119.02500000000001</v>
      </c>
      <c r="Z755" s="60">
        <v>221.42500000000001</v>
      </c>
      <c r="AA755" s="60">
        <v>247.92500000000001</v>
      </c>
      <c r="AB755" s="60">
        <v>193.3</v>
      </c>
      <c r="AC755" s="60" t="s">
        <v>16067</v>
      </c>
    </row>
    <row r="756" spans="1:29" ht="41" thickBot="1">
      <c r="A756" s="63" t="s">
        <v>15242</v>
      </c>
      <c r="B756" s="60">
        <v>169.6</v>
      </c>
      <c r="C756" s="60">
        <v>105.9</v>
      </c>
      <c r="D756" s="60">
        <v>146.05000000000001</v>
      </c>
      <c r="E756" s="60">
        <v>53.7</v>
      </c>
      <c r="F756" s="60">
        <v>7.9</v>
      </c>
      <c r="G756" s="60">
        <v>2.2000000000000002</v>
      </c>
      <c r="H756" s="60">
        <v>99.7</v>
      </c>
      <c r="I756" s="60">
        <v>4.5999999999999996</v>
      </c>
      <c r="J756" s="60">
        <v>52.7</v>
      </c>
      <c r="K756" s="60">
        <v>7</v>
      </c>
      <c r="L756" s="60">
        <v>10</v>
      </c>
      <c r="M756" s="60">
        <v>8.6999999999999993</v>
      </c>
      <c r="N756" s="60">
        <v>41.3</v>
      </c>
      <c r="O756" s="60">
        <v>2.1</v>
      </c>
      <c r="P756" s="60">
        <v>47.2</v>
      </c>
      <c r="Q756" s="60">
        <v>45.6</v>
      </c>
      <c r="R756" s="60">
        <v>42.5</v>
      </c>
      <c r="S756" s="60">
        <v>67.825000000000003</v>
      </c>
      <c r="T756" s="60">
        <v>14.1</v>
      </c>
      <c r="U756" s="60">
        <v>77.3</v>
      </c>
      <c r="V756" s="60">
        <v>1.1000000000000001</v>
      </c>
      <c r="W756" s="60">
        <v>15.2</v>
      </c>
      <c r="X756" s="60">
        <v>1.6</v>
      </c>
      <c r="Y756" s="60">
        <v>18.649999999999999</v>
      </c>
      <c r="Z756" s="60">
        <v>169.07499999999999</v>
      </c>
      <c r="AA756" s="60">
        <v>3.2</v>
      </c>
      <c r="AB756" s="60">
        <v>29.2</v>
      </c>
      <c r="AC756" s="60" t="s">
        <v>16068</v>
      </c>
    </row>
    <row r="757" spans="1:29" ht="43" thickBot="1">
      <c r="A757" s="63" t="s">
        <v>16527</v>
      </c>
      <c r="B757" s="60">
        <v>20.8</v>
      </c>
      <c r="C757" s="60">
        <v>22.1</v>
      </c>
      <c r="D757" s="60">
        <v>21.774999999999999</v>
      </c>
      <c r="E757" s="60">
        <v>21.5</v>
      </c>
      <c r="F757" s="60">
        <v>40.200000000000003</v>
      </c>
      <c r="G757" s="60">
        <v>18.399999999999999</v>
      </c>
      <c r="H757" s="60">
        <v>37.1</v>
      </c>
      <c r="I757" s="60">
        <v>36.5</v>
      </c>
      <c r="J757" s="60">
        <v>22.1</v>
      </c>
      <c r="K757" s="60">
        <v>19.5</v>
      </c>
      <c r="L757" s="60">
        <v>30</v>
      </c>
      <c r="M757" s="60">
        <v>37</v>
      </c>
      <c r="N757" s="60">
        <v>492.7</v>
      </c>
      <c r="O757" s="60">
        <v>30.6</v>
      </c>
      <c r="P757" s="60">
        <v>33.1</v>
      </c>
      <c r="Q757" s="60">
        <v>41.9</v>
      </c>
      <c r="R757" s="60">
        <v>26.1</v>
      </c>
      <c r="S757" s="60">
        <v>53.2</v>
      </c>
      <c r="T757" s="60">
        <v>24.6</v>
      </c>
      <c r="U757" s="60">
        <v>39.5</v>
      </c>
      <c r="V757" s="60">
        <v>13.5</v>
      </c>
      <c r="W757" s="60">
        <v>18.5</v>
      </c>
      <c r="X757" s="60">
        <v>114.3</v>
      </c>
      <c r="Y757" s="60">
        <v>34.625</v>
      </c>
      <c r="Z757" s="60">
        <v>24.625</v>
      </c>
      <c r="AA757" s="60">
        <v>63.524999999999999</v>
      </c>
      <c r="AB757" s="60">
        <v>63.5</v>
      </c>
      <c r="AC757" s="61" t="s">
        <v>16069</v>
      </c>
    </row>
    <row r="758" spans="1:29" ht="61" thickBot="1">
      <c r="A758" s="63" t="s">
        <v>16528</v>
      </c>
      <c r="B758" s="60">
        <v>9.6999999999999993</v>
      </c>
      <c r="C758" s="60">
        <v>2.7</v>
      </c>
      <c r="D758" s="60">
        <v>3.5249999999999999</v>
      </c>
      <c r="E758" s="60">
        <v>15.4</v>
      </c>
      <c r="F758" s="60">
        <v>28.4</v>
      </c>
      <c r="G758" s="60">
        <v>3.2</v>
      </c>
      <c r="H758" s="60">
        <v>11</v>
      </c>
      <c r="I758" s="60">
        <v>10.5</v>
      </c>
      <c r="J758" s="60">
        <v>73.900000000000006</v>
      </c>
      <c r="K758" s="60">
        <v>3.25</v>
      </c>
      <c r="L758" s="60">
        <v>11.1</v>
      </c>
      <c r="M758" s="60">
        <v>1.7</v>
      </c>
      <c r="N758" s="60">
        <v>1.2</v>
      </c>
      <c r="O758" s="60">
        <v>10.8</v>
      </c>
      <c r="P758" s="60">
        <v>10.199999999999999</v>
      </c>
      <c r="Q758" s="60">
        <v>10.4</v>
      </c>
      <c r="R758" s="60">
        <v>7.1</v>
      </c>
      <c r="S758" s="60">
        <v>12.8</v>
      </c>
      <c r="T758" s="60">
        <v>6.6</v>
      </c>
      <c r="U758" s="60">
        <v>4</v>
      </c>
      <c r="V758" s="60">
        <v>12.1</v>
      </c>
      <c r="W758" s="60">
        <v>15.2</v>
      </c>
      <c r="X758" s="60">
        <v>8.1</v>
      </c>
      <c r="Y758" s="60">
        <v>1.8</v>
      </c>
      <c r="Z758" s="60">
        <v>6.95</v>
      </c>
      <c r="AA758" s="60">
        <v>2.8250000000000002</v>
      </c>
      <c r="AB758" s="60">
        <v>4.8</v>
      </c>
      <c r="AC758" s="60" t="s">
        <v>16070</v>
      </c>
    </row>
    <row r="759" spans="1:29" ht="61" thickBot="1">
      <c r="A759" s="63" t="s">
        <v>15272</v>
      </c>
      <c r="B759" s="60">
        <v>543.4</v>
      </c>
      <c r="C759" s="60">
        <v>326.5</v>
      </c>
      <c r="D759" s="60">
        <v>396.25</v>
      </c>
      <c r="E759" s="60">
        <v>549</v>
      </c>
      <c r="F759" s="60">
        <v>248.6</v>
      </c>
      <c r="G759" s="60">
        <v>356.3</v>
      </c>
      <c r="H759" s="60">
        <v>248.3</v>
      </c>
      <c r="I759" s="60">
        <v>289.60000000000002</v>
      </c>
      <c r="J759" s="60">
        <v>271</v>
      </c>
      <c r="K759" s="60">
        <v>182.42500000000001</v>
      </c>
      <c r="L759" s="60">
        <v>83.1</v>
      </c>
      <c r="M759" s="60">
        <v>310</v>
      </c>
      <c r="N759" s="60">
        <v>109.2</v>
      </c>
      <c r="O759" s="60">
        <v>336.4</v>
      </c>
      <c r="P759" s="60">
        <v>178.7</v>
      </c>
      <c r="Q759" s="60">
        <v>161.30000000000001</v>
      </c>
      <c r="R759" s="60">
        <v>335.7</v>
      </c>
      <c r="S759" s="60">
        <v>226.1</v>
      </c>
      <c r="T759" s="60">
        <v>249.2</v>
      </c>
      <c r="U759" s="60">
        <v>189.5</v>
      </c>
      <c r="V759" s="60">
        <v>229.4</v>
      </c>
      <c r="W759" s="60">
        <v>285.2</v>
      </c>
      <c r="X759" s="60">
        <v>152.80000000000001</v>
      </c>
      <c r="Y759" s="60">
        <v>382.7</v>
      </c>
      <c r="Z759" s="60">
        <v>311.3</v>
      </c>
      <c r="AA759" s="60">
        <v>200.42500000000001</v>
      </c>
      <c r="AB759" s="60">
        <v>284</v>
      </c>
      <c r="AC759" s="60" t="s">
        <v>16071</v>
      </c>
    </row>
    <row r="760" spans="1:29" ht="131" thickBot="1">
      <c r="A760" s="63" t="s">
        <v>15060</v>
      </c>
      <c r="B760" s="60">
        <v>716.8</v>
      </c>
      <c r="C760" s="60">
        <v>397.8</v>
      </c>
      <c r="D760" s="60">
        <v>237.67500000000001</v>
      </c>
      <c r="E760" s="60">
        <v>257.7</v>
      </c>
      <c r="F760" s="60">
        <v>5.6</v>
      </c>
      <c r="G760" s="60">
        <v>11.9</v>
      </c>
      <c r="H760" s="60">
        <v>7</v>
      </c>
      <c r="I760" s="60">
        <v>12.4</v>
      </c>
      <c r="J760" s="60">
        <v>20.100000000000001</v>
      </c>
      <c r="K760" s="60">
        <v>369.25</v>
      </c>
      <c r="L760" s="60">
        <v>922.6</v>
      </c>
      <c r="M760" s="60">
        <v>14.5</v>
      </c>
      <c r="N760" s="60">
        <v>83.8</v>
      </c>
      <c r="O760" s="60">
        <v>4.5999999999999996</v>
      </c>
      <c r="P760" s="60">
        <v>791.3</v>
      </c>
      <c r="Q760" s="60">
        <v>614.5</v>
      </c>
      <c r="R760" s="60">
        <v>284.5</v>
      </c>
      <c r="S760" s="60">
        <v>353.22500000000002</v>
      </c>
      <c r="T760" s="60">
        <v>17.600000000000001</v>
      </c>
      <c r="U760" s="60">
        <v>10</v>
      </c>
      <c r="V760" s="60">
        <v>11.5</v>
      </c>
      <c r="W760" s="60">
        <v>45.8</v>
      </c>
      <c r="X760" s="60">
        <v>615.4</v>
      </c>
      <c r="Y760" s="60">
        <v>11.175000000000001</v>
      </c>
      <c r="Z760" s="60">
        <v>307.3</v>
      </c>
      <c r="AA760" s="60">
        <v>2.95</v>
      </c>
      <c r="AB760" s="60">
        <v>104.9</v>
      </c>
      <c r="AC760" s="60" t="s">
        <v>16072</v>
      </c>
    </row>
    <row r="761" spans="1:29" ht="121" thickBot="1">
      <c r="A761" s="63" t="s">
        <v>16529</v>
      </c>
      <c r="B761" s="60">
        <v>7.5</v>
      </c>
      <c r="C761" s="60">
        <v>10.199999999999999</v>
      </c>
      <c r="D761" s="60">
        <v>6.5750000000000002</v>
      </c>
      <c r="E761" s="60">
        <v>8.5</v>
      </c>
      <c r="F761" s="60">
        <v>17</v>
      </c>
      <c r="G761" s="60">
        <v>7.6</v>
      </c>
      <c r="H761" s="60">
        <v>9.1999999999999993</v>
      </c>
      <c r="I761" s="60">
        <v>11.6</v>
      </c>
      <c r="J761" s="60">
        <v>6.4</v>
      </c>
      <c r="K761" s="60">
        <v>4.7</v>
      </c>
      <c r="L761" s="60">
        <v>14.1</v>
      </c>
      <c r="M761" s="60">
        <v>17.600000000000001</v>
      </c>
      <c r="N761" s="60">
        <v>120.7</v>
      </c>
      <c r="O761" s="60">
        <v>12811.9</v>
      </c>
      <c r="P761" s="60">
        <v>7.7</v>
      </c>
      <c r="Q761" s="60">
        <v>11.9</v>
      </c>
      <c r="R761" s="60">
        <v>162.30000000000001</v>
      </c>
      <c r="S761" s="60">
        <v>6.95</v>
      </c>
      <c r="T761" s="60">
        <v>11</v>
      </c>
      <c r="U761" s="60">
        <v>12</v>
      </c>
      <c r="V761" s="60">
        <v>9</v>
      </c>
      <c r="W761" s="60">
        <v>5.9</v>
      </c>
      <c r="X761" s="60">
        <v>11.8</v>
      </c>
      <c r="Y761" s="60">
        <v>8.25</v>
      </c>
      <c r="Z761" s="60">
        <v>6.6749999999999998</v>
      </c>
      <c r="AA761" s="60">
        <v>6.2750000000000004</v>
      </c>
      <c r="AB761" s="60">
        <v>1301.4000000000001</v>
      </c>
      <c r="AC761" s="60" t="s">
        <v>16073</v>
      </c>
    </row>
    <row r="762" spans="1:29" ht="57" thickBot="1">
      <c r="A762" s="63" t="s">
        <v>15165</v>
      </c>
      <c r="B762" s="60">
        <v>6.1</v>
      </c>
      <c r="C762" s="60">
        <v>304.60000000000002</v>
      </c>
      <c r="D762" s="60">
        <v>99.9</v>
      </c>
      <c r="E762" s="60">
        <v>9.6999999999999993</v>
      </c>
      <c r="F762" s="60">
        <v>12.2</v>
      </c>
      <c r="G762" s="60">
        <v>10.6</v>
      </c>
      <c r="H762" s="60">
        <v>3.6</v>
      </c>
      <c r="I762" s="60">
        <v>16.5</v>
      </c>
      <c r="J762" s="60">
        <v>30.2</v>
      </c>
      <c r="K762" s="60">
        <v>496.45</v>
      </c>
      <c r="L762" s="60">
        <v>1424.3</v>
      </c>
      <c r="M762" s="60">
        <v>1.6</v>
      </c>
      <c r="N762" s="60">
        <v>3.2</v>
      </c>
      <c r="O762" s="60">
        <v>1.8</v>
      </c>
      <c r="P762" s="60">
        <v>1536.1</v>
      </c>
      <c r="Q762" s="60">
        <v>1240</v>
      </c>
      <c r="R762" s="60">
        <v>557.20000000000005</v>
      </c>
      <c r="S762" s="60">
        <v>3.25</v>
      </c>
      <c r="T762" s="60">
        <v>100.2</v>
      </c>
      <c r="U762" s="60">
        <v>381.9</v>
      </c>
      <c r="V762" s="60">
        <v>8.6</v>
      </c>
      <c r="W762" s="60">
        <v>38.6</v>
      </c>
      <c r="X762" s="60">
        <v>445.4</v>
      </c>
      <c r="Y762" s="60">
        <v>43.3</v>
      </c>
      <c r="Z762" s="60">
        <v>71.849999999999994</v>
      </c>
      <c r="AA762" s="60">
        <v>2.65</v>
      </c>
      <c r="AB762" s="60">
        <v>84.9</v>
      </c>
      <c r="AC762" s="61" t="s">
        <v>16074</v>
      </c>
    </row>
    <row r="763" spans="1:29" ht="51" thickBot="1">
      <c r="A763" s="63" t="s">
        <v>15073</v>
      </c>
      <c r="B763" s="60">
        <v>4</v>
      </c>
      <c r="C763" s="60">
        <v>4.5</v>
      </c>
      <c r="D763" s="60">
        <v>1.2</v>
      </c>
      <c r="E763" s="60">
        <v>5.9</v>
      </c>
      <c r="F763" s="60">
        <v>2.1</v>
      </c>
      <c r="G763" s="60">
        <v>3</v>
      </c>
      <c r="H763" s="60">
        <v>2.1</v>
      </c>
      <c r="I763" s="60">
        <v>2</v>
      </c>
      <c r="J763" s="60">
        <v>2.8</v>
      </c>
      <c r="K763" s="60">
        <v>3.2250000000000001</v>
      </c>
      <c r="L763" s="60">
        <v>8.1</v>
      </c>
      <c r="M763" s="60">
        <v>2.1</v>
      </c>
      <c r="N763" s="60">
        <v>215.9</v>
      </c>
      <c r="O763" s="60">
        <v>13.6</v>
      </c>
      <c r="P763" s="60">
        <v>6.2</v>
      </c>
      <c r="Q763" s="60">
        <v>4.9000000000000004</v>
      </c>
      <c r="R763" s="60">
        <v>5.4</v>
      </c>
      <c r="S763" s="60">
        <v>2.4500000000000002</v>
      </c>
      <c r="T763" s="60">
        <v>3.4</v>
      </c>
      <c r="U763" s="60">
        <v>6</v>
      </c>
      <c r="V763" s="60">
        <v>5.6</v>
      </c>
      <c r="W763" s="60">
        <v>5</v>
      </c>
      <c r="X763" s="60">
        <v>44.2</v>
      </c>
      <c r="Y763" s="60">
        <v>3.3250000000000002</v>
      </c>
      <c r="Z763" s="60">
        <v>6.25</v>
      </c>
      <c r="AA763" s="60">
        <v>6.05</v>
      </c>
      <c r="AB763" s="60">
        <v>16.899999999999999</v>
      </c>
      <c r="AC763" s="60" t="s">
        <v>16075</v>
      </c>
    </row>
    <row r="764" spans="1:29" ht="101" thickBot="1">
      <c r="A764" s="63" t="s">
        <v>14613</v>
      </c>
      <c r="B764" s="60">
        <v>2</v>
      </c>
      <c r="C764" s="60">
        <v>2</v>
      </c>
      <c r="D764" s="60">
        <v>0.67500000000000004</v>
      </c>
      <c r="E764" s="60">
        <v>1.2</v>
      </c>
      <c r="F764" s="60">
        <v>12.3</v>
      </c>
      <c r="G764" s="60">
        <v>5.0999999999999996</v>
      </c>
      <c r="H764" s="60">
        <v>2.2000000000000002</v>
      </c>
      <c r="I764" s="60">
        <v>4.0999999999999996</v>
      </c>
      <c r="J764" s="60">
        <v>3.5</v>
      </c>
      <c r="K764" s="60">
        <v>2.4</v>
      </c>
      <c r="L764" s="60">
        <v>5.0999999999999996</v>
      </c>
      <c r="M764" s="60">
        <v>1.5</v>
      </c>
      <c r="N764" s="60">
        <v>2.2000000000000002</v>
      </c>
      <c r="O764" s="60">
        <v>4.2</v>
      </c>
      <c r="P764" s="60">
        <v>1.5</v>
      </c>
      <c r="Q764" s="60">
        <v>5.4</v>
      </c>
      <c r="R764" s="60">
        <v>3.7</v>
      </c>
      <c r="S764" s="60">
        <v>3.1</v>
      </c>
      <c r="T764" s="60">
        <v>5.3</v>
      </c>
      <c r="U764" s="60">
        <v>2.2000000000000002</v>
      </c>
      <c r="V764" s="60">
        <v>4.9000000000000004</v>
      </c>
      <c r="W764" s="60">
        <v>2.2000000000000002</v>
      </c>
      <c r="X764" s="60">
        <v>2.9</v>
      </c>
      <c r="Y764" s="60">
        <v>1.95</v>
      </c>
      <c r="Z764" s="60">
        <v>2.9</v>
      </c>
      <c r="AA764" s="60">
        <v>2.1749999999999998</v>
      </c>
      <c r="AB764" s="60">
        <v>0.4</v>
      </c>
      <c r="AC764" s="60" t="s">
        <v>16076</v>
      </c>
    </row>
    <row r="765" spans="1:29" ht="101" thickBot="1">
      <c r="A765" s="63" t="s">
        <v>14679</v>
      </c>
      <c r="B765" s="60">
        <v>2.2999999999999998</v>
      </c>
      <c r="C765" s="60">
        <v>8.9</v>
      </c>
      <c r="D765" s="60">
        <v>5.4249999999999998</v>
      </c>
      <c r="E765" s="60">
        <v>3.2</v>
      </c>
      <c r="F765" s="60">
        <v>4.5</v>
      </c>
      <c r="G765" s="60">
        <v>2.8</v>
      </c>
      <c r="H765" s="60">
        <v>1218.3</v>
      </c>
      <c r="I765" s="60">
        <v>11.7</v>
      </c>
      <c r="J765" s="60">
        <v>65.5</v>
      </c>
      <c r="K765" s="60">
        <v>1.1000000000000001</v>
      </c>
      <c r="L765" s="60">
        <v>3</v>
      </c>
      <c r="M765" s="60">
        <v>2.7</v>
      </c>
      <c r="N765" s="60">
        <v>2.7</v>
      </c>
      <c r="O765" s="60">
        <v>4.2</v>
      </c>
      <c r="P765" s="60">
        <v>2.8</v>
      </c>
      <c r="Q765" s="60">
        <v>1.3</v>
      </c>
      <c r="R765" s="60">
        <v>5.0999999999999996</v>
      </c>
      <c r="S765" s="60">
        <v>0.9</v>
      </c>
      <c r="T765" s="60">
        <v>2.4</v>
      </c>
      <c r="U765" s="60">
        <v>367.3</v>
      </c>
      <c r="V765" s="60">
        <v>17.3</v>
      </c>
      <c r="W765" s="60">
        <v>136.6</v>
      </c>
      <c r="X765" s="60">
        <v>10.4</v>
      </c>
      <c r="Y765" s="60">
        <v>0.67500000000000004</v>
      </c>
      <c r="Z765" s="60">
        <v>1.4</v>
      </c>
      <c r="AA765" s="60">
        <v>2.5750000000000002</v>
      </c>
      <c r="AB765" s="60">
        <v>95.1</v>
      </c>
      <c r="AC765" s="60" t="s">
        <v>16077</v>
      </c>
    </row>
    <row r="766" spans="1:29" ht="131" thickBot="1">
      <c r="A766" s="63" t="s">
        <v>15152</v>
      </c>
      <c r="B766" s="60">
        <v>209.8</v>
      </c>
      <c r="C766" s="60">
        <v>284.7</v>
      </c>
      <c r="D766" s="60">
        <v>281.27499999999998</v>
      </c>
      <c r="E766" s="60">
        <v>503.2</v>
      </c>
      <c r="F766" s="60">
        <v>320</v>
      </c>
      <c r="G766" s="60">
        <v>194.1</v>
      </c>
      <c r="H766" s="60">
        <v>82.5</v>
      </c>
      <c r="I766" s="60">
        <v>122.7</v>
      </c>
      <c r="J766" s="60">
        <v>133</v>
      </c>
      <c r="K766" s="60">
        <v>105.675</v>
      </c>
      <c r="L766" s="60">
        <v>54.2</v>
      </c>
      <c r="M766" s="60">
        <v>8.1999999999999993</v>
      </c>
      <c r="N766" s="60">
        <v>17.8</v>
      </c>
      <c r="O766" s="60">
        <v>17.600000000000001</v>
      </c>
      <c r="P766" s="60">
        <v>41.1</v>
      </c>
      <c r="Q766" s="60">
        <v>62</v>
      </c>
      <c r="R766" s="60">
        <v>235</v>
      </c>
      <c r="S766" s="60">
        <v>52.125</v>
      </c>
      <c r="T766" s="60">
        <v>13.9</v>
      </c>
      <c r="U766" s="60">
        <v>200.1</v>
      </c>
      <c r="V766" s="60">
        <v>91.1</v>
      </c>
      <c r="W766" s="60">
        <v>187.3</v>
      </c>
      <c r="X766" s="60">
        <v>22.2</v>
      </c>
      <c r="Y766" s="60">
        <v>270.125</v>
      </c>
      <c r="Z766" s="60">
        <v>219.77500000000001</v>
      </c>
      <c r="AA766" s="60">
        <v>118.85</v>
      </c>
      <c r="AB766" s="60">
        <v>68.7</v>
      </c>
      <c r="AC766" s="60" t="s">
        <v>15533</v>
      </c>
    </row>
    <row r="767" spans="1:29" ht="51" thickBot="1">
      <c r="A767" s="63" t="s">
        <v>15025</v>
      </c>
      <c r="B767" s="60">
        <v>4.8</v>
      </c>
      <c r="C767" s="60">
        <v>4.5999999999999996</v>
      </c>
      <c r="D767" s="60">
        <v>6.375</v>
      </c>
      <c r="E767" s="60">
        <v>5</v>
      </c>
      <c r="F767" s="60">
        <v>17</v>
      </c>
      <c r="G767" s="60">
        <v>8.1999999999999993</v>
      </c>
      <c r="H767" s="60">
        <v>792.2</v>
      </c>
      <c r="I767" s="60">
        <v>51.6</v>
      </c>
      <c r="J767" s="60">
        <v>103.6</v>
      </c>
      <c r="K767" s="60">
        <v>5.4749999999999996</v>
      </c>
      <c r="L767" s="60">
        <v>7.7</v>
      </c>
      <c r="M767" s="60">
        <v>2.7</v>
      </c>
      <c r="N767" s="60">
        <v>2.8</v>
      </c>
      <c r="O767" s="60">
        <v>10.1</v>
      </c>
      <c r="P767" s="60">
        <v>7.4</v>
      </c>
      <c r="Q767" s="60">
        <v>6.7</v>
      </c>
      <c r="R767" s="60">
        <v>5.8</v>
      </c>
      <c r="S767" s="60">
        <v>3.7749999999999999</v>
      </c>
      <c r="T767" s="60">
        <v>8.5</v>
      </c>
      <c r="U767" s="60">
        <v>72</v>
      </c>
      <c r="V767" s="60">
        <v>72</v>
      </c>
      <c r="W767" s="60">
        <v>27.4</v>
      </c>
      <c r="X767" s="60">
        <v>8.1</v>
      </c>
      <c r="Y767" s="60">
        <v>6.7249999999999996</v>
      </c>
      <c r="Z767" s="60">
        <v>15.2</v>
      </c>
      <c r="AA767" s="60">
        <v>5.2</v>
      </c>
      <c r="AB767" s="60">
        <v>67.099999999999994</v>
      </c>
      <c r="AC767" s="60" t="s">
        <v>15868</v>
      </c>
    </row>
    <row r="768" spans="1:29" ht="141" thickBot="1">
      <c r="A768" s="63" t="s">
        <v>15283</v>
      </c>
      <c r="B768" s="60">
        <v>45.7</v>
      </c>
      <c r="C768" s="60">
        <v>16</v>
      </c>
      <c r="D768" s="60">
        <v>20.25</v>
      </c>
      <c r="E768" s="60">
        <v>55.2</v>
      </c>
      <c r="F768" s="60">
        <v>7.4</v>
      </c>
      <c r="G768" s="60">
        <v>1.8</v>
      </c>
      <c r="H768" s="60">
        <v>7.4</v>
      </c>
      <c r="I768" s="60">
        <v>5.4</v>
      </c>
      <c r="J768" s="60">
        <v>8.5</v>
      </c>
      <c r="K768" s="60">
        <v>2.3250000000000002</v>
      </c>
      <c r="L768" s="60">
        <v>6.6</v>
      </c>
      <c r="M768" s="60">
        <v>4.5999999999999996</v>
      </c>
      <c r="N768" s="60">
        <v>4.3</v>
      </c>
      <c r="O768" s="60">
        <v>10.7</v>
      </c>
      <c r="P768" s="60">
        <v>4.7</v>
      </c>
      <c r="Q768" s="60">
        <v>6.3</v>
      </c>
      <c r="R768" s="60">
        <v>14</v>
      </c>
      <c r="S768" s="60">
        <v>22.824999999999999</v>
      </c>
      <c r="T768" s="60">
        <v>11.2</v>
      </c>
      <c r="U768" s="60">
        <v>2.8</v>
      </c>
      <c r="V768" s="60">
        <v>7.3</v>
      </c>
      <c r="W768" s="60">
        <v>5.8</v>
      </c>
      <c r="X768" s="60">
        <v>7</v>
      </c>
      <c r="Y768" s="60">
        <v>4.6749999999999998</v>
      </c>
      <c r="Z768" s="60">
        <v>9.0749999999999993</v>
      </c>
      <c r="AA768" s="60">
        <v>5.4749999999999996</v>
      </c>
      <c r="AB768" s="60">
        <v>6.5</v>
      </c>
      <c r="AC768" s="60" t="s">
        <v>16078</v>
      </c>
    </row>
    <row r="769" spans="1:29" ht="99" thickBot="1">
      <c r="A769" s="63" t="s">
        <v>15029</v>
      </c>
      <c r="B769" s="60">
        <v>2</v>
      </c>
      <c r="C769" s="60">
        <v>991.6</v>
      </c>
      <c r="D769" s="60">
        <v>89.05</v>
      </c>
      <c r="E769" s="60">
        <v>3.2</v>
      </c>
      <c r="F769" s="60">
        <v>7.6</v>
      </c>
      <c r="G769" s="60">
        <v>2.1</v>
      </c>
      <c r="H769" s="60">
        <v>2.2000000000000002</v>
      </c>
      <c r="I769" s="60">
        <v>4.9000000000000004</v>
      </c>
      <c r="J769" s="60">
        <v>3</v>
      </c>
      <c r="K769" s="60">
        <v>2.5499999999999998</v>
      </c>
      <c r="L769" s="60">
        <v>7.1</v>
      </c>
      <c r="M769" s="60">
        <v>2.7</v>
      </c>
      <c r="N769" s="60">
        <v>1.8</v>
      </c>
      <c r="O769" s="60">
        <v>6.7</v>
      </c>
      <c r="P769" s="60">
        <v>3.9</v>
      </c>
      <c r="Q769" s="60">
        <v>6.2</v>
      </c>
      <c r="R769" s="60">
        <v>5.4</v>
      </c>
      <c r="S769" s="60">
        <v>3.6</v>
      </c>
      <c r="T769" s="60">
        <v>5.5</v>
      </c>
      <c r="U769" s="60">
        <v>2.7</v>
      </c>
      <c r="V769" s="60">
        <v>456.3</v>
      </c>
      <c r="W769" s="60">
        <v>3.6</v>
      </c>
      <c r="X769" s="60">
        <v>5.7</v>
      </c>
      <c r="Y769" s="60">
        <v>2.2999999999999998</v>
      </c>
      <c r="Z769" s="60">
        <v>5.0250000000000004</v>
      </c>
      <c r="AA769" s="60">
        <v>2.2250000000000001</v>
      </c>
      <c r="AB769" s="60">
        <v>63.6</v>
      </c>
      <c r="AC769" s="61" t="s">
        <v>16079</v>
      </c>
    </row>
    <row r="770" spans="1:29" ht="61" thickBot="1">
      <c r="A770" s="63" t="s">
        <v>15115</v>
      </c>
      <c r="B770" s="60">
        <v>74.7</v>
      </c>
      <c r="C770" s="60">
        <v>54.8</v>
      </c>
      <c r="D770" s="60">
        <v>66.775000000000006</v>
      </c>
      <c r="E770" s="60">
        <v>62</v>
      </c>
      <c r="F770" s="60">
        <v>124.7</v>
      </c>
      <c r="G770" s="60">
        <v>52.9</v>
      </c>
      <c r="H770" s="60">
        <v>31.1</v>
      </c>
      <c r="I770" s="60">
        <v>38.799999999999997</v>
      </c>
      <c r="J770" s="60">
        <v>57.6</v>
      </c>
      <c r="K770" s="60">
        <v>54.6</v>
      </c>
      <c r="L770" s="60">
        <v>34.200000000000003</v>
      </c>
      <c r="M770" s="60">
        <v>103.3</v>
      </c>
      <c r="N770" s="60">
        <v>125.9</v>
      </c>
      <c r="O770" s="60">
        <v>88</v>
      </c>
      <c r="P770" s="60">
        <v>33.6</v>
      </c>
      <c r="Q770" s="60">
        <v>42.4</v>
      </c>
      <c r="R770" s="60">
        <v>30.5</v>
      </c>
      <c r="S770" s="60">
        <v>64.95</v>
      </c>
      <c r="T770" s="60">
        <v>131.4</v>
      </c>
      <c r="U770" s="60">
        <v>14.1</v>
      </c>
      <c r="V770" s="60">
        <v>37</v>
      </c>
      <c r="W770" s="60">
        <v>32.9</v>
      </c>
      <c r="X770" s="60">
        <v>36.299999999999997</v>
      </c>
      <c r="Y770" s="60">
        <v>51.95</v>
      </c>
      <c r="Z770" s="60">
        <v>26.225000000000001</v>
      </c>
      <c r="AA770" s="60">
        <v>103</v>
      </c>
      <c r="AB770" s="60">
        <v>59.7</v>
      </c>
      <c r="AC770" s="60" t="s">
        <v>16080</v>
      </c>
    </row>
    <row r="771" spans="1:29" ht="51" thickBot="1">
      <c r="A771" s="63" t="s">
        <v>14818</v>
      </c>
      <c r="B771" s="60">
        <v>0.8</v>
      </c>
      <c r="C771" s="60">
        <v>0.9</v>
      </c>
      <c r="D771" s="60">
        <v>3.5</v>
      </c>
      <c r="E771" s="60">
        <v>0.6</v>
      </c>
      <c r="F771" s="60">
        <v>11.5</v>
      </c>
      <c r="G771" s="60">
        <v>6</v>
      </c>
      <c r="H771" s="60">
        <v>1301.5999999999999</v>
      </c>
      <c r="I771" s="60">
        <v>27.7</v>
      </c>
      <c r="J771" s="60">
        <v>1309.8</v>
      </c>
      <c r="K771" s="60">
        <v>4.875</v>
      </c>
      <c r="L771" s="60">
        <v>3.5</v>
      </c>
      <c r="M771" s="60">
        <v>0.4</v>
      </c>
      <c r="N771" s="60">
        <v>2.2999999999999998</v>
      </c>
      <c r="O771" s="60">
        <v>1607.8</v>
      </c>
      <c r="P771" s="60">
        <v>2.1</v>
      </c>
      <c r="Q771" s="60">
        <v>2.7</v>
      </c>
      <c r="R771" s="60">
        <v>3.1</v>
      </c>
      <c r="S771" s="60">
        <v>1.075</v>
      </c>
      <c r="T771" s="60">
        <v>1.2</v>
      </c>
      <c r="U771" s="60">
        <v>1809.3</v>
      </c>
      <c r="V771" s="60">
        <v>5.7</v>
      </c>
      <c r="W771" s="60">
        <v>920.1</v>
      </c>
      <c r="X771" s="60">
        <v>13.2</v>
      </c>
      <c r="Y771" s="60">
        <v>2.7</v>
      </c>
      <c r="Z771" s="60">
        <v>4.6500000000000004</v>
      </c>
      <c r="AA771" s="60">
        <v>1.1499999999999999</v>
      </c>
      <c r="AB771" s="60">
        <v>183.7</v>
      </c>
      <c r="AC771" s="60" t="s">
        <v>16081</v>
      </c>
    </row>
    <row r="772" spans="1:29" ht="91" thickBot="1">
      <c r="A772" s="63" t="s">
        <v>15189</v>
      </c>
      <c r="B772" s="60">
        <v>250</v>
      </c>
      <c r="C772" s="60">
        <v>276.2</v>
      </c>
      <c r="D772" s="60">
        <v>276.07499999999999</v>
      </c>
      <c r="E772" s="60">
        <v>351</v>
      </c>
      <c r="F772" s="60">
        <v>319.89999999999998</v>
      </c>
      <c r="G772" s="60">
        <v>283.7</v>
      </c>
      <c r="H772" s="60">
        <v>1096.7</v>
      </c>
      <c r="I772" s="60">
        <v>913.5</v>
      </c>
      <c r="J772" s="60">
        <v>345.1</v>
      </c>
      <c r="K772" s="60">
        <v>590.67499999999995</v>
      </c>
      <c r="L772" s="60">
        <v>341.6</v>
      </c>
      <c r="M772" s="60">
        <v>292.3</v>
      </c>
      <c r="N772" s="60">
        <v>140.19999999999999</v>
      </c>
      <c r="O772" s="60">
        <v>316.89999999999998</v>
      </c>
      <c r="P772" s="60">
        <v>853.6</v>
      </c>
      <c r="Q772" s="60">
        <v>749.6</v>
      </c>
      <c r="R772" s="60">
        <v>219.4</v>
      </c>
      <c r="S772" s="60">
        <v>366.57499999999999</v>
      </c>
      <c r="T772" s="60">
        <v>334.8</v>
      </c>
      <c r="U772" s="60">
        <v>1831.6</v>
      </c>
      <c r="V772" s="60">
        <v>1518.3</v>
      </c>
      <c r="W772" s="60">
        <v>509.4</v>
      </c>
      <c r="X772" s="60">
        <v>401.3</v>
      </c>
      <c r="Y772" s="60">
        <v>323.25</v>
      </c>
      <c r="Z772" s="60">
        <v>392.15</v>
      </c>
      <c r="AA772" s="60">
        <v>171.45</v>
      </c>
      <c r="AB772" s="60">
        <v>259.7</v>
      </c>
      <c r="AC772" s="60" t="s">
        <v>16082</v>
      </c>
    </row>
    <row r="773" spans="1:29" ht="57" thickBot="1">
      <c r="A773" s="63" t="s">
        <v>15168</v>
      </c>
      <c r="B773" s="60">
        <v>148.4</v>
      </c>
      <c r="C773" s="60">
        <v>130.80000000000001</v>
      </c>
      <c r="D773" s="60">
        <v>19.8</v>
      </c>
      <c r="E773" s="60">
        <v>111.7</v>
      </c>
      <c r="F773" s="60">
        <v>48</v>
      </c>
      <c r="G773" s="60">
        <v>83.4</v>
      </c>
      <c r="H773" s="60">
        <v>72.400000000000006</v>
      </c>
      <c r="I773" s="60">
        <v>30.1</v>
      </c>
      <c r="J773" s="60">
        <v>72.599999999999994</v>
      </c>
      <c r="K773" s="60">
        <v>26.925000000000001</v>
      </c>
      <c r="L773" s="60">
        <v>81.099999999999994</v>
      </c>
      <c r="M773" s="60">
        <v>12.3</v>
      </c>
      <c r="N773" s="60">
        <v>10.199999999999999</v>
      </c>
      <c r="O773" s="60">
        <v>10.9</v>
      </c>
      <c r="P773" s="60">
        <v>17.399999999999999</v>
      </c>
      <c r="Q773" s="60">
        <v>19.5</v>
      </c>
      <c r="R773" s="60">
        <v>124.8</v>
      </c>
      <c r="S773" s="60">
        <v>84.775000000000006</v>
      </c>
      <c r="T773" s="60">
        <v>14.9</v>
      </c>
      <c r="U773" s="60">
        <v>54.6</v>
      </c>
      <c r="V773" s="60">
        <v>162.1</v>
      </c>
      <c r="W773" s="60">
        <v>82</v>
      </c>
      <c r="X773" s="60">
        <v>16.5</v>
      </c>
      <c r="Y773" s="60">
        <v>57.825000000000003</v>
      </c>
      <c r="Z773" s="60">
        <v>84.474999999999994</v>
      </c>
      <c r="AA773" s="60">
        <v>131.92500000000001</v>
      </c>
      <c r="AB773" s="60">
        <v>53.8</v>
      </c>
      <c r="AC773" s="61" t="s">
        <v>16083</v>
      </c>
    </row>
    <row r="774" spans="1:29" ht="101" thickBot="1">
      <c r="A774" s="63" t="s">
        <v>14931</v>
      </c>
      <c r="B774" s="60">
        <v>2.1</v>
      </c>
      <c r="C774" s="60">
        <v>8.8000000000000007</v>
      </c>
      <c r="D774" s="60">
        <v>2.35</v>
      </c>
      <c r="E774" s="60">
        <v>4.5</v>
      </c>
      <c r="F774" s="60">
        <v>6.5</v>
      </c>
      <c r="G774" s="60">
        <v>8.1</v>
      </c>
      <c r="H774" s="60">
        <v>183.1</v>
      </c>
      <c r="I774" s="60">
        <v>12.9</v>
      </c>
      <c r="J774" s="60">
        <v>9.8000000000000007</v>
      </c>
      <c r="K774" s="60">
        <v>2.4500000000000002</v>
      </c>
      <c r="L774" s="60">
        <v>6.6</v>
      </c>
      <c r="M774" s="60">
        <v>3</v>
      </c>
      <c r="N774" s="60">
        <v>5.7</v>
      </c>
      <c r="O774" s="60">
        <v>13.3</v>
      </c>
      <c r="P774" s="60">
        <v>4.2</v>
      </c>
      <c r="Q774" s="60">
        <v>2.8</v>
      </c>
      <c r="R774" s="60">
        <v>12</v>
      </c>
      <c r="S774" s="60">
        <v>2.8250000000000002</v>
      </c>
      <c r="T774" s="60">
        <v>7.3</v>
      </c>
      <c r="U774" s="60">
        <v>190</v>
      </c>
      <c r="V774" s="60">
        <v>17.8</v>
      </c>
      <c r="W774" s="60">
        <v>8.8000000000000007</v>
      </c>
      <c r="X774" s="60">
        <v>14.8</v>
      </c>
      <c r="Y774" s="60">
        <v>1.25</v>
      </c>
      <c r="Z774" s="60">
        <v>3.4</v>
      </c>
      <c r="AA774" s="60">
        <v>5.05</v>
      </c>
      <c r="AB774" s="60">
        <v>12.5</v>
      </c>
      <c r="AC774" s="60" t="s">
        <v>16084</v>
      </c>
    </row>
    <row r="775" spans="1:29" ht="141" thickBot="1">
      <c r="A775" s="63" t="s">
        <v>14884</v>
      </c>
      <c r="B775" s="60">
        <v>2.2999999999999998</v>
      </c>
      <c r="C775" s="60">
        <v>3.4</v>
      </c>
      <c r="D775" s="60">
        <v>2.5499999999999998</v>
      </c>
      <c r="E775" s="60">
        <v>2.2000000000000002</v>
      </c>
      <c r="F775" s="60">
        <v>21.6</v>
      </c>
      <c r="G775" s="60">
        <v>1.8</v>
      </c>
      <c r="H775" s="60">
        <v>3367.4</v>
      </c>
      <c r="I775" s="60">
        <v>17.600000000000001</v>
      </c>
      <c r="J775" s="60">
        <v>747.2</v>
      </c>
      <c r="K775" s="60">
        <v>3.9249999999999998</v>
      </c>
      <c r="L775" s="60">
        <v>2.4</v>
      </c>
      <c r="M775" s="60">
        <v>0.5</v>
      </c>
      <c r="N775" s="60">
        <v>1.1000000000000001</v>
      </c>
      <c r="O775" s="60">
        <v>7.3</v>
      </c>
      <c r="P775" s="60">
        <v>7.8</v>
      </c>
      <c r="Q775" s="60">
        <v>5.8</v>
      </c>
      <c r="R775" s="60">
        <v>5.4</v>
      </c>
      <c r="S775" s="60">
        <v>1.7749999999999999</v>
      </c>
      <c r="T775" s="60">
        <v>4.5</v>
      </c>
      <c r="U775" s="60">
        <v>5115.8</v>
      </c>
      <c r="V775" s="60">
        <v>898</v>
      </c>
      <c r="W775" s="60">
        <v>1076.4000000000001</v>
      </c>
      <c r="X775" s="60">
        <v>32.1</v>
      </c>
      <c r="Y775" s="60">
        <v>2.5249999999999999</v>
      </c>
      <c r="Z775" s="60">
        <v>5.35</v>
      </c>
      <c r="AA775" s="60">
        <v>0.92500000000000004</v>
      </c>
      <c r="AB775" s="60">
        <v>337.3</v>
      </c>
      <c r="AC775" s="60" t="s">
        <v>16085</v>
      </c>
    </row>
    <row r="776" spans="1:29" ht="81" thickBot="1">
      <c r="A776" s="63" t="s">
        <v>16452</v>
      </c>
      <c r="B776" s="60">
        <v>21.9</v>
      </c>
      <c r="C776" s="60">
        <v>7.7</v>
      </c>
      <c r="D776" s="60">
        <v>18.024999999999999</v>
      </c>
      <c r="E776" s="60">
        <v>11</v>
      </c>
      <c r="F776" s="60">
        <v>15.1</v>
      </c>
      <c r="G776" s="60">
        <v>8</v>
      </c>
      <c r="H776" s="60">
        <v>8.1999999999999993</v>
      </c>
      <c r="I776" s="60">
        <v>6.9</v>
      </c>
      <c r="J776" s="60">
        <v>8.4</v>
      </c>
      <c r="K776" s="60">
        <v>21.25</v>
      </c>
      <c r="L776" s="60">
        <v>17.8</v>
      </c>
      <c r="M776" s="60">
        <v>37.1</v>
      </c>
      <c r="N776" s="60">
        <v>5.2</v>
      </c>
      <c r="O776" s="60">
        <v>12.5</v>
      </c>
      <c r="P776" s="60">
        <v>17.7</v>
      </c>
      <c r="Q776" s="60">
        <v>14.7</v>
      </c>
      <c r="R776" s="60">
        <v>13.5</v>
      </c>
      <c r="S776" s="60">
        <v>21.2</v>
      </c>
      <c r="T776" s="60">
        <v>19.7</v>
      </c>
      <c r="U776" s="60">
        <v>20</v>
      </c>
      <c r="V776" s="60">
        <v>8.9</v>
      </c>
      <c r="W776" s="60">
        <v>11.6</v>
      </c>
      <c r="X776" s="60">
        <v>8.9</v>
      </c>
      <c r="Y776" s="60">
        <v>18.649999999999999</v>
      </c>
      <c r="Z776" s="60">
        <v>15</v>
      </c>
      <c r="AA776" s="60">
        <v>9.1</v>
      </c>
      <c r="AB776" s="60">
        <v>16.399999999999999</v>
      </c>
      <c r="AC776" s="60" t="s">
        <v>15830</v>
      </c>
    </row>
    <row r="777" spans="1:29" ht="51" thickBot="1">
      <c r="A777" s="63" t="s">
        <v>15285</v>
      </c>
      <c r="B777" s="60">
        <v>51.4</v>
      </c>
      <c r="C777" s="60">
        <v>59.9</v>
      </c>
      <c r="D777" s="60">
        <v>49.875</v>
      </c>
      <c r="E777" s="60">
        <v>47.9</v>
      </c>
      <c r="F777" s="60">
        <v>176.7</v>
      </c>
      <c r="G777" s="60">
        <v>290.10000000000002</v>
      </c>
      <c r="H777" s="60">
        <v>378.9</v>
      </c>
      <c r="I777" s="60">
        <v>144.4</v>
      </c>
      <c r="J777" s="60">
        <v>239.5</v>
      </c>
      <c r="K777" s="60">
        <v>36.875</v>
      </c>
      <c r="L777" s="60">
        <v>53.1</v>
      </c>
      <c r="M777" s="60">
        <v>211.9</v>
      </c>
      <c r="N777" s="60">
        <v>61.7</v>
      </c>
      <c r="O777" s="60">
        <v>97.8</v>
      </c>
      <c r="P777" s="60">
        <v>163</v>
      </c>
      <c r="Q777" s="60">
        <v>215.7</v>
      </c>
      <c r="R777" s="60">
        <v>71.7</v>
      </c>
      <c r="S777" s="60">
        <v>151.4</v>
      </c>
      <c r="T777" s="60">
        <v>260.7</v>
      </c>
      <c r="U777" s="60">
        <v>463.2</v>
      </c>
      <c r="V777" s="60">
        <v>330</v>
      </c>
      <c r="W777" s="60">
        <v>343.5</v>
      </c>
      <c r="X777" s="60">
        <v>70.599999999999994</v>
      </c>
      <c r="Y777" s="60">
        <v>244.07499999999999</v>
      </c>
      <c r="Z777" s="60">
        <v>193.2</v>
      </c>
      <c r="AA777" s="60">
        <v>590.875</v>
      </c>
      <c r="AB777" s="60">
        <v>121.1</v>
      </c>
      <c r="AC777" s="60" t="s">
        <v>15779</v>
      </c>
    </row>
    <row r="778" spans="1:29" ht="57" thickBot="1">
      <c r="A778" s="63" t="s">
        <v>16530</v>
      </c>
      <c r="B778" s="60">
        <v>228.7</v>
      </c>
      <c r="C778" s="60">
        <v>95.4</v>
      </c>
      <c r="D778" s="60">
        <v>90.45</v>
      </c>
      <c r="E778" s="60">
        <v>251.1</v>
      </c>
      <c r="F778" s="60">
        <v>89.3</v>
      </c>
      <c r="G778" s="60">
        <v>108.7</v>
      </c>
      <c r="H778" s="60">
        <v>51</v>
      </c>
      <c r="I778" s="60">
        <v>92.6</v>
      </c>
      <c r="J778" s="60">
        <v>54.3</v>
      </c>
      <c r="K778" s="60">
        <v>64.900000000000006</v>
      </c>
      <c r="L778" s="60">
        <v>37.1</v>
      </c>
      <c r="M778" s="60">
        <v>134.9</v>
      </c>
      <c r="N778" s="60">
        <v>174.9</v>
      </c>
      <c r="O778" s="60">
        <v>53.7</v>
      </c>
      <c r="P778" s="60">
        <v>77.2</v>
      </c>
      <c r="Q778" s="60">
        <v>82.4</v>
      </c>
      <c r="R778" s="60">
        <v>43.6</v>
      </c>
      <c r="S778" s="60">
        <v>286.10000000000002</v>
      </c>
      <c r="T778" s="60">
        <v>59.3</v>
      </c>
      <c r="U778" s="60">
        <v>44.8</v>
      </c>
      <c r="V778" s="60">
        <v>92.1</v>
      </c>
      <c r="W778" s="60">
        <v>62.3</v>
      </c>
      <c r="X778" s="60">
        <v>67.5</v>
      </c>
      <c r="Y778" s="60">
        <v>67.924999999999997</v>
      </c>
      <c r="Z778" s="60">
        <v>47.2</v>
      </c>
      <c r="AA778" s="60">
        <v>137.375</v>
      </c>
      <c r="AB778" s="60">
        <v>94.8</v>
      </c>
      <c r="AC778" s="61" t="s">
        <v>16086</v>
      </c>
    </row>
    <row r="779" spans="1:29" ht="43" thickBot="1">
      <c r="A779" s="63" t="s">
        <v>14880</v>
      </c>
      <c r="B779" s="60">
        <v>5.4</v>
      </c>
      <c r="C779" s="60">
        <v>401.1</v>
      </c>
      <c r="D779" s="60">
        <v>728.625</v>
      </c>
      <c r="E779" s="60">
        <v>9</v>
      </c>
      <c r="F779" s="60">
        <v>10.1</v>
      </c>
      <c r="G779" s="60">
        <v>166.2</v>
      </c>
      <c r="H779" s="60">
        <v>10.5</v>
      </c>
      <c r="I779" s="60">
        <v>4.7</v>
      </c>
      <c r="J779" s="60">
        <v>10.199999999999999</v>
      </c>
      <c r="K779" s="60">
        <v>20.574999999999999</v>
      </c>
      <c r="L779" s="60">
        <v>18.100000000000001</v>
      </c>
      <c r="M779" s="60">
        <v>1.4</v>
      </c>
      <c r="N779" s="60">
        <v>2.7</v>
      </c>
      <c r="O779" s="60">
        <v>3.8</v>
      </c>
      <c r="P779" s="60">
        <v>14.9</v>
      </c>
      <c r="Q779" s="60">
        <v>53.3</v>
      </c>
      <c r="R779" s="60">
        <v>379</v>
      </c>
      <c r="S779" s="60">
        <v>1.675</v>
      </c>
      <c r="T779" s="60">
        <v>1.5</v>
      </c>
      <c r="U779" s="60">
        <v>6.2</v>
      </c>
      <c r="V779" s="60">
        <v>2.9</v>
      </c>
      <c r="W779" s="60">
        <v>2.5</v>
      </c>
      <c r="X779" s="60">
        <v>4.8</v>
      </c>
      <c r="Y779" s="60">
        <v>10.275</v>
      </c>
      <c r="Z779" s="60">
        <v>27.125</v>
      </c>
      <c r="AA779" s="60">
        <v>2.2250000000000001</v>
      </c>
      <c r="AB779" s="60">
        <v>57.1</v>
      </c>
      <c r="AC779" s="61" t="s">
        <v>16087</v>
      </c>
    </row>
    <row r="780" spans="1:29" ht="43" thickBot="1">
      <c r="A780" s="63" t="s">
        <v>16531</v>
      </c>
      <c r="B780" s="60">
        <v>114.3</v>
      </c>
      <c r="C780" s="60">
        <v>26.2</v>
      </c>
      <c r="D780" s="60">
        <v>3.2749999999999999</v>
      </c>
      <c r="E780" s="60">
        <v>125.3</v>
      </c>
      <c r="F780" s="60">
        <v>3.8</v>
      </c>
      <c r="G780" s="60">
        <v>0.8</v>
      </c>
      <c r="H780" s="60">
        <v>1.3</v>
      </c>
      <c r="I780" s="60">
        <v>3.2</v>
      </c>
      <c r="J780" s="60">
        <v>13.9</v>
      </c>
      <c r="K780" s="60">
        <v>2.2999999999999998</v>
      </c>
      <c r="L780" s="60">
        <v>4.8</v>
      </c>
      <c r="M780" s="60">
        <v>0.9</v>
      </c>
      <c r="N780" s="60">
        <v>1</v>
      </c>
      <c r="O780" s="60">
        <v>1.2</v>
      </c>
      <c r="P780" s="60">
        <v>6</v>
      </c>
      <c r="Q780" s="60">
        <v>6.6</v>
      </c>
      <c r="R780" s="60">
        <v>1.4</v>
      </c>
      <c r="S780" s="60">
        <v>28.375</v>
      </c>
      <c r="T780" s="60">
        <v>3.5</v>
      </c>
      <c r="U780" s="60">
        <v>1.6</v>
      </c>
      <c r="V780" s="60">
        <v>1.7</v>
      </c>
      <c r="W780" s="60">
        <v>3.8</v>
      </c>
      <c r="X780" s="60">
        <v>19.899999999999999</v>
      </c>
      <c r="Y780" s="60">
        <v>2.6</v>
      </c>
      <c r="Z780" s="60">
        <v>2.4</v>
      </c>
      <c r="AA780" s="60">
        <v>1.625</v>
      </c>
      <c r="AB780" s="60">
        <v>2</v>
      </c>
      <c r="AC780" s="61" t="s">
        <v>16088</v>
      </c>
    </row>
    <row r="781" spans="1:29" ht="91" thickBot="1">
      <c r="A781" s="63" t="s">
        <v>14983</v>
      </c>
      <c r="B781" s="60">
        <v>2.6</v>
      </c>
      <c r="C781" s="60">
        <v>4.9000000000000004</v>
      </c>
      <c r="D781" s="60">
        <v>2.625</v>
      </c>
      <c r="E781" s="60">
        <v>4.2</v>
      </c>
      <c r="F781" s="60">
        <v>9.1</v>
      </c>
      <c r="G781" s="60">
        <v>6</v>
      </c>
      <c r="H781" s="60">
        <v>4.2</v>
      </c>
      <c r="I781" s="60">
        <v>3.9</v>
      </c>
      <c r="J781" s="60">
        <v>5.0999999999999996</v>
      </c>
      <c r="K781" s="60">
        <v>1.325</v>
      </c>
      <c r="L781" s="60">
        <v>5.0999999999999996</v>
      </c>
      <c r="M781" s="60">
        <v>1.9</v>
      </c>
      <c r="N781" s="60">
        <v>3.3</v>
      </c>
      <c r="O781" s="60">
        <v>1184.3</v>
      </c>
      <c r="P781" s="60">
        <v>4.0999999999999996</v>
      </c>
      <c r="Q781" s="60">
        <v>1.9</v>
      </c>
      <c r="R781" s="60">
        <v>10.3</v>
      </c>
      <c r="S781" s="60">
        <v>4.625</v>
      </c>
      <c r="T781" s="60">
        <v>4.8</v>
      </c>
      <c r="U781" s="60">
        <v>7.3</v>
      </c>
      <c r="V781" s="60">
        <v>10.7</v>
      </c>
      <c r="W781" s="60">
        <v>6.7</v>
      </c>
      <c r="X781" s="60">
        <v>12.7</v>
      </c>
      <c r="Y781" s="60">
        <v>1.85</v>
      </c>
      <c r="Z781" s="60">
        <v>8.4499999999999993</v>
      </c>
      <c r="AA781" s="60">
        <v>324.875</v>
      </c>
      <c r="AB781" s="60">
        <v>7.4</v>
      </c>
      <c r="AC781" s="60" t="s">
        <v>16089</v>
      </c>
    </row>
    <row r="782" spans="1:29" ht="43" thickBot="1">
      <c r="A782" s="63" t="s">
        <v>16335</v>
      </c>
      <c r="B782" s="60">
        <v>61.4</v>
      </c>
      <c r="C782" s="60">
        <v>16.399999999999999</v>
      </c>
      <c r="D782" s="60">
        <v>40.549999999999997</v>
      </c>
      <c r="E782" s="60">
        <v>45.9</v>
      </c>
      <c r="F782" s="60">
        <v>17.3</v>
      </c>
      <c r="G782" s="60">
        <v>17</v>
      </c>
      <c r="H782" s="60">
        <v>9.5</v>
      </c>
      <c r="I782" s="60">
        <v>12.4</v>
      </c>
      <c r="J782" s="60">
        <v>14.8</v>
      </c>
      <c r="K782" s="60">
        <v>12.025</v>
      </c>
      <c r="L782" s="60">
        <v>8.4</v>
      </c>
      <c r="M782" s="60">
        <v>16.600000000000001</v>
      </c>
      <c r="N782" s="60">
        <v>7.8</v>
      </c>
      <c r="O782" s="60">
        <v>19.899999999999999</v>
      </c>
      <c r="P782" s="60">
        <v>16.2</v>
      </c>
      <c r="Q782" s="60">
        <v>18.2</v>
      </c>
      <c r="R782" s="60">
        <v>13.2</v>
      </c>
      <c r="S782" s="60">
        <v>14.95</v>
      </c>
      <c r="T782" s="60">
        <v>12.5</v>
      </c>
      <c r="U782" s="60">
        <v>12.5</v>
      </c>
      <c r="V782" s="60">
        <v>9.1999999999999993</v>
      </c>
      <c r="W782" s="60">
        <v>11.1</v>
      </c>
      <c r="X782" s="60">
        <v>7.7</v>
      </c>
      <c r="Y782" s="60">
        <v>11.975</v>
      </c>
      <c r="Z782" s="60">
        <v>10.45</v>
      </c>
      <c r="AA782" s="60">
        <v>17.524999999999999</v>
      </c>
      <c r="AB782" s="60">
        <v>9.4</v>
      </c>
      <c r="AC782" s="61" t="s">
        <v>15483</v>
      </c>
    </row>
    <row r="783" spans="1:29" ht="91" thickBot="1">
      <c r="A783" s="63" t="s">
        <v>14547</v>
      </c>
      <c r="B783" s="60">
        <v>0.6</v>
      </c>
      <c r="C783" s="60">
        <v>3.2</v>
      </c>
      <c r="D783" s="60">
        <v>7.5250000000000004</v>
      </c>
      <c r="E783" s="60">
        <v>1.3</v>
      </c>
      <c r="F783" s="60">
        <v>1.6</v>
      </c>
      <c r="G783" s="60">
        <v>2.4</v>
      </c>
      <c r="H783" s="60">
        <v>4675.5</v>
      </c>
      <c r="I783" s="60">
        <v>1.6</v>
      </c>
      <c r="J783" s="60">
        <v>0.8</v>
      </c>
      <c r="K783" s="60">
        <v>0.65</v>
      </c>
      <c r="L783" s="60">
        <v>1.5</v>
      </c>
      <c r="M783" s="60">
        <v>1.4</v>
      </c>
      <c r="N783" s="60">
        <v>1.2</v>
      </c>
      <c r="O783" s="60">
        <v>6.5</v>
      </c>
      <c r="P783" s="60">
        <v>0.8</v>
      </c>
      <c r="Q783" s="60">
        <v>0.6</v>
      </c>
      <c r="R783" s="60">
        <v>3.6</v>
      </c>
      <c r="S783" s="60">
        <v>7.05</v>
      </c>
      <c r="T783" s="60">
        <v>1</v>
      </c>
      <c r="U783" s="60">
        <v>6154.8</v>
      </c>
      <c r="V783" s="60">
        <v>1.1000000000000001</v>
      </c>
      <c r="W783" s="60">
        <v>9.3000000000000007</v>
      </c>
      <c r="X783" s="60">
        <v>1.2</v>
      </c>
      <c r="Y783" s="60">
        <v>0.92500000000000004</v>
      </c>
      <c r="Z783" s="60">
        <v>3.125</v>
      </c>
      <c r="AA783" s="60">
        <v>0.82499999999999996</v>
      </c>
      <c r="AB783" s="60">
        <v>706.3</v>
      </c>
      <c r="AC783" s="60" t="s">
        <v>16090</v>
      </c>
    </row>
    <row r="784" spans="1:29" ht="51" thickBot="1">
      <c r="A784" s="63" t="s">
        <v>14893</v>
      </c>
      <c r="B784" s="60">
        <v>0.6</v>
      </c>
      <c r="C784" s="60">
        <v>0.7</v>
      </c>
      <c r="D784" s="60">
        <v>2.4</v>
      </c>
      <c r="E784" s="60">
        <v>0.7</v>
      </c>
      <c r="F784" s="60">
        <v>3</v>
      </c>
      <c r="G784" s="60">
        <v>0.7</v>
      </c>
      <c r="H784" s="60">
        <v>1.3</v>
      </c>
      <c r="I784" s="60">
        <v>0.9</v>
      </c>
      <c r="J784" s="60">
        <v>1.3</v>
      </c>
      <c r="K784" s="60">
        <v>0.75</v>
      </c>
      <c r="L784" s="60">
        <v>0.8</v>
      </c>
      <c r="M784" s="60">
        <v>1.7</v>
      </c>
      <c r="N784" s="60">
        <v>0.8</v>
      </c>
      <c r="O784" s="60">
        <v>4.4000000000000004</v>
      </c>
      <c r="P784" s="60">
        <v>0.9</v>
      </c>
      <c r="Q784" s="60">
        <v>0.6</v>
      </c>
      <c r="R784" s="60">
        <v>1.5</v>
      </c>
      <c r="S784" s="60">
        <v>0.85</v>
      </c>
      <c r="T784" s="60">
        <v>0.6</v>
      </c>
      <c r="U784" s="60">
        <v>2</v>
      </c>
      <c r="V784" s="60">
        <v>1.2</v>
      </c>
      <c r="W784" s="60">
        <v>0.6</v>
      </c>
      <c r="X784" s="60">
        <v>1.1000000000000001</v>
      </c>
      <c r="Y784" s="60">
        <v>1.7749999999999999</v>
      </c>
      <c r="Z784" s="60">
        <v>0.95</v>
      </c>
      <c r="AA784" s="60">
        <v>0.8</v>
      </c>
      <c r="AB784" s="60">
        <v>0.6</v>
      </c>
      <c r="AC784" s="60" t="s">
        <v>16091</v>
      </c>
    </row>
    <row r="785" spans="1:29" ht="43" thickBot="1">
      <c r="A785" s="63" t="s">
        <v>16532</v>
      </c>
      <c r="B785" s="60">
        <v>321.60000000000002</v>
      </c>
      <c r="C785" s="60">
        <v>634</v>
      </c>
      <c r="D785" s="60">
        <v>1021.75</v>
      </c>
      <c r="E785" s="60">
        <v>502.6</v>
      </c>
      <c r="F785" s="60">
        <v>1690.6</v>
      </c>
      <c r="G785" s="60">
        <v>1212.9000000000001</v>
      </c>
      <c r="H785" s="60">
        <v>715.9</v>
      </c>
      <c r="I785" s="60">
        <v>930.6</v>
      </c>
      <c r="J785" s="60">
        <v>814.8</v>
      </c>
      <c r="K785" s="60">
        <v>729.52499999999998</v>
      </c>
      <c r="L785" s="60">
        <v>401.9</v>
      </c>
      <c r="M785" s="60">
        <v>180.3</v>
      </c>
      <c r="N785" s="60">
        <v>201.8</v>
      </c>
      <c r="O785" s="60">
        <v>835.6</v>
      </c>
      <c r="P785" s="60">
        <v>538</v>
      </c>
      <c r="Q785" s="60">
        <v>604</v>
      </c>
      <c r="R785" s="60">
        <v>988.2</v>
      </c>
      <c r="S785" s="60">
        <v>351.2</v>
      </c>
      <c r="T785" s="60">
        <v>331.2</v>
      </c>
      <c r="U785" s="60">
        <v>1276.8</v>
      </c>
      <c r="V785" s="60">
        <v>463.3</v>
      </c>
      <c r="W785" s="60">
        <v>706</v>
      </c>
      <c r="X785" s="60">
        <v>148.9</v>
      </c>
      <c r="Y785" s="60">
        <v>792.75</v>
      </c>
      <c r="Z785" s="60">
        <v>641.27499999999998</v>
      </c>
      <c r="AA785" s="60">
        <v>1130.5</v>
      </c>
      <c r="AB785" s="60">
        <v>432.4</v>
      </c>
      <c r="AC785" s="61" t="s">
        <v>16092</v>
      </c>
    </row>
    <row r="786" spans="1:29" ht="121" thickBot="1">
      <c r="A786" s="63" t="s">
        <v>16326</v>
      </c>
      <c r="B786" s="60">
        <v>97.5</v>
      </c>
      <c r="C786" s="60">
        <v>1088.8</v>
      </c>
      <c r="D786" s="60">
        <v>820.92499999999995</v>
      </c>
      <c r="E786" s="60">
        <v>127.7</v>
      </c>
      <c r="F786" s="60">
        <v>183.4</v>
      </c>
      <c r="G786" s="60">
        <v>88.8</v>
      </c>
      <c r="H786" s="60">
        <v>198</v>
      </c>
      <c r="I786" s="60">
        <v>296.10000000000002</v>
      </c>
      <c r="J786" s="60">
        <v>161.6</v>
      </c>
      <c r="K786" s="60">
        <v>552.77499999999998</v>
      </c>
      <c r="L786" s="60">
        <v>1796.7</v>
      </c>
      <c r="M786" s="60">
        <v>856.2</v>
      </c>
      <c r="N786" s="60">
        <v>70.7</v>
      </c>
      <c r="O786" s="60">
        <v>139.1</v>
      </c>
      <c r="P786" s="60">
        <v>3696.9</v>
      </c>
      <c r="Q786" s="60">
        <v>2042.8</v>
      </c>
      <c r="R786" s="60">
        <v>946</v>
      </c>
      <c r="S786" s="60">
        <v>365.15</v>
      </c>
      <c r="T786" s="60">
        <v>594.1</v>
      </c>
      <c r="U786" s="60">
        <v>179.4</v>
      </c>
      <c r="V786" s="60">
        <v>589.79999999999995</v>
      </c>
      <c r="W786" s="60">
        <v>251.9</v>
      </c>
      <c r="X786" s="60">
        <v>8577.9</v>
      </c>
      <c r="Y786" s="60">
        <v>292.95</v>
      </c>
      <c r="Z786" s="60">
        <v>320.05</v>
      </c>
      <c r="AA786" s="60">
        <v>142.55000000000001</v>
      </c>
      <c r="AB786" s="60">
        <v>673.6</v>
      </c>
      <c r="AC786" s="60" t="s">
        <v>16093</v>
      </c>
    </row>
    <row r="787" spans="1:29" ht="43" thickBot="1">
      <c r="A787" s="63" t="s">
        <v>16335</v>
      </c>
      <c r="B787" s="60">
        <v>36.6</v>
      </c>
      <c r="C787" s="60">
        <v>9.1</v>
      </c>
      <c r="D787" s="60">
        <v>7.0750000000000002</v>
      </c>
      <c r="E787" s="60">
        <v>9.5</v>
      </c>
      <c r="F787" s="60">
        <v>17.3</v>
      </c>
      <c r="G787" s="60">
        <v>3.8</v>
      </c>
      <c r="H787" s="60">
        <v>4.4000000000000004</v>
      </c>
      <c r="I787" s="60">
        <v>4.5999999999999996</v>
      </c>
      <c r="J787" s="60">
        <v>7.3</v>
      </c>
      <c r="K787" s="60">
        <v>3.5</v>
      </c>
      <c r="L787" s="60">
        <v>12.8</v>
      </c>
      <c r="M787" s="60">
        <v>14.1</v>
      </c>
      <c r="N787" s="60">
        <v>2</v>
      </c>
      <c r="O787" s="60">
        <v>10.5</v>
      </c>
      <c r="P787" s="60">
        <v>12.2</v>
      </c>
      <c r="Q787" s="60">
        <v>17.5</v>
      </c>
      <c r="R787" s="60">
        <v>5.7</v>
      </c>
      <c r="S787" s="60">
        <v>17.625</v>
      </c>
      <c r="T787" s="60">
        <v>14.1</v>
      </c>
      <c r="U787" s="60">
        <v>4</v>
      </c>
      <c r="V787" s="60">
        <v>7.2</v>
      </c>
      <c r="W787" s="60">
        <v>4.9000000000000004</v>
      </c>
      <c r="X787" s="60">
        <v>6</v>
      </c>
      <c r="Y787" s="60">
        <v>6.6749999999999998</v>
      </c>
      <c r="Z787" s="60">
        <v>9.85</v>
      </c>
      <c r="AA787" s="60">
        <v>8.65</v>
      </c>
      <c r="AB787" s="60">
        <v>8.5</v>
      </c>
      <c r="AC787" s="61" t="s">
        <v>15483</v>
      </c>
    </row>
    <row r="788" spans="1:29" ht="51" thickBot="1">
      <c r="A788" s="63" t="s">
        <v>14736</v>
      </c>
      <c r="B788" s="60">
        <v>1.2</v>
      </c>
      <c r="C788" s="60">
        <v>0.9</v>
      </c>
      <c r="D788" s="60">
        <v>1.0249999999999999</v>
      </c>
      <c r="E788" s="60">
        <v>1</v>
      </c>
      <c r="F788" s="60">
        <v>1.9</v>
      </c>
      <c r="G788" s="60">
        <v>4.0999999999999996</v>
      </c>
      <c r="H788" s="60">
        <v>3.7</v>
      </c>
      <c r="I788" s="60">
        <v>1.3</v>
      </c>
      <c r="J788" s="60">
        <v>4.5</v>
      </c>
      <c r="K788" s="60">
        <v>1.4750000000000001</v>
      </c>
      <c r="L788" s="60">
        <v>7.7</v>
      </c>
      <c r="M788" s="60">
        <v>1.6</v>
      </c>
      <c r="N788" s="60">
        <v>0.8</v>
      </c>
      <c r="O788" s="60">
        <v>3.9</v>
      </c>
      <c r="P788" s="60">
        <v>2934.7</v>
      </c>
      <c r="Q788" s="60">
        <v>3108.7</v>
      </c>
      <c r="R788" s="60">
        <v>16.2</v>
      </c>
      <c r="S788" s="60">
        <v>1.75</v>
      </c>
      <c r="T788" s="60">
        <v>1.6</v>
      </c>
      <c r="U788" s="60">
        <v>10.4</v>
      </c>
      <c r="V788" s="60">
        <v>0.9</v>
      </c>
      <c r="W788" s="60">
        <v>2.4</v>
      </c>
      <c r="X788" s="60">
        <v>0.8</v>
      </c>
      <c r="Y788" s="60">
        <v>1.9</v>
      </c>
      <c r="Z788" s="60">
        <v>1.075</v>
      </c>
      <c r="AA788" s="60">
        <v>2.5499999999999998</v>
      </c>
      <c r="AB788" s="60">
        <v>84.1</v>
      </c>
      <c r="AC788" s="60" t="s">
        <v>16094</v>
      </c>
    </row>
    <row r="789" spans="1:29" ht="141" thickBot="1">
      <c r="A789" s="63" t="s">
        <v>15234</v>
      </c>
      <c r="B789" s="60">
        <v>117</v>
      </c>
      <c r="C789" s="60">
        <v>82.5</v>
      </c>
      <c r="D789" s="60">
        <v>77.05</v>
      </c>
      <c r="E789" s="60">
        <v>161.80000000000001</v>
      </c>
      <c r="F789" s="60">
        <v>108</v>
      </c>
      <c r="G789" s="60">
        <v>122.3</v>
      </c>
      <c r="H789" s="60">
        <v>58.3</v>
      </c>
      <c r="I789" s="60">
        <v>154.1</v>
      </c>
      <c r="J789" s="60">
        <v>69.7</v>
      </c>
      <c r="K789" s="60">
        <v>120.4</v>
      </c>
      <c r="L789" s="60">
        <v>139</v>
      </c>
      <c r="M789" s="60">
        <v>167.5</v>
      </c>
      <c r="N789" s="60">
        <v>144.1</v>
      </c>
      <c r="O789" s="60">
        <v>147.30000000000001</v>
      </c>
      <c r="P789" s="60">
        <v>146.5</v>
      </c>
      <c r="Q789" s="60">
        <v>159.1</v>
      </c>
      <c r="R789" s="60">
        <v>119.6</v>
      </c>
      <c r="S789" s="60">
        <v>177.17500000000001</v>
      </c>
      <c r="T789" s="60">
        <v>113</v>
      </c>
      <c r="U789" s="60">
        <v>79</v>
      </c>
      <c r="V789" s="60">
        <v>134.9</v>
      </c>
      <c r="W789" s="60">
        <v>98.6</v>
      </c>
      <c r="X789" s="60">
        <v>110.2</v>
      </c>
      <c r="Y789" s="60">
        <v>162.97499999999999</v>
      </c>
      <c r="Z789" s="60">
        <v>117.1</v>
      </c>
      <c r="AA789" s="60">
        <v>363.92500000000001</v>
      </c>
      <c r="AB789" s="60">
        <v>114.1</v>
      </c>
      <c r="AC789" s="60" t="s">
        <v>16095</v>
      </c>
    </row>
    <row r="790" spans="1:29" ht="43" thickBot="1">
      <c r="A790" s="63" t="s">
        <v>16533</v>
      </c>
      <c r="B790" s="60">
        <v>10.8</v>
      </c>
      <c r="C790" s="60">
        <v>26.6</v>
      </c>
      <c r="D790" s="60">
        <v>54.475000000000001</v>
      </c>
      <c r="E790" s="60">
        <v>13.8</v>
      </c>
      <c r="F790" s="60">
        <v>10.3</v>
      </c>
      <c r="G790" s="60">
        <v>25.1</v>
      </c>
      <c r="H790" s="60">
        <v>7.4</v>
      </c>
      <c r="I790" s="60">
        <v>6</v>
      </c>
      <c r="J790" s="60">
        <v>14.2</v>
      </c>
      <c r="K790" s="60">
        <v>5.4249999999999998</v>
      </c>
      <c r="L790" s="60">
        <v>12.4</v>
      </c>
      <c r="M790" s="60">
        <v>41.2</v>
      </c>
      <c r="N790" s="60">
        <v>1408.4</v>
      </c>
      <c r="O790" s="60">
        <v>90.5</v>
      </c>
      <c r="P790" s="60">
        <v>2.7</v>
      </c>
      <c r="Q790" s="60">
        <v>3.2</v>
      </c>
      <c r="R790" s="60">
        <v>13.1</v>
      </c>
      <c r="S790" s="60">
        <v>26.024999999999999</v>
      </c>
      <c r="T790" s="60">
        <v>4.5999999999999996</v>
      </c>
      <c r="U790" s="60">
        <v>14.4</v>
      </c>
      <c r="V790" s="60">
        <v>9</v>
      </c>
      <c r="W790" s="60">
        <v>11.6</v>
      </c>
      <c r="X790" s="60">
        <v>161.6</v>
      </c>
      <c r="Y790" s="60">
        <v>27.7</v>
      </c>
      <c r="Z790" s="60">
        <v>7.2249999999999996</v>
      </c>
      <c r="AA790" s="60">
        <v>90.224999999999994</v>
      </c>
      <c r="AB790" s="60">
        <v>118.2</v>
      </c>
      <c r="AC790" s="61" t="s">
        <v>16096</v>
      </c>
    </row>
    <row r="791" spans="1:29" ht="101" thickBot="1">
      <c r="A791" s="63" t="s">
        <v>14577</v>
      </c>
      <c r="B791" s="60">
        <v>3.1</v>
      </c>
      <c r="C791" s="60">
        <v>7.6</v>
      </c>
      <c r="D791" s="60">
        <v>2.8</v>
      </c>
      <c r="E791" s="60">
        <v>2.4</v>
      </c>
      <c r="F791" s="60">
        <v>7.1</v>
      </c>
      <c r="G791" s="60">
        <v>4.8</v>
      </c>
      <c r="H791" s="60">
        <v>5.6</v>
      </c>
      <c r="I791" s="60">
        <v>4.0999999999999996</v>
      </c>
      <c r="J791" s="60">
        <v>5.6</v>
      </c>
      <c r="K791" s="60">
        <v>2.2250000000000001</v>
      </c>
      <c r="L791" s="60">
        <v>8.6</v>
      </c>
      <c r="M791" s="60">
        <v>2.7</v>
      </c>
      <c r="N791" s="60">
        <v>5.6</v>
      </c>
      <c r="O791" s="60">
        <v>7.5</v>
      </c>
      <c r="P791" s="60">
        <v>1.8</v>
      </c>
      <c r="Q791" s="60">
        <v>5.9</v>
      </c>
      <c r="R791" s="60">
        <v>7.2</v>
      </c>
      <c r="S791" s="60">
        <v>4.25</v>
      </c>
      <c r="T791" s="60">
        <v>4.5999999999999996</v>
      </c>
      <c r="U791" s="60">
        <v>8.4</v>
      </c>
      <c r="V791" s="60">
        <v>6.7</v>
      </c>
      <c r="W791" s="60">
        <v>4.9000000000000004</v>
      </c>
      <c r="X791" s="60">
        <v>9.5</v>
      </c>
      <c r="Y791" s="60">
        <v>2.2000000000000002</v>
      </c>
      <c r="Z791" s="60">
        <v>4.3499999999999996</v>
      </c>
      <c r="AA791" s="60">
        <v>6.2249999999999996</v>
      </c>
      <c r="AB791" s="60">
        <v>2.2000000000000002</v>
      </c>
      <c r="AC791" s="60" t="s">
        <v>16097</v>
      </c>
    </row>
    <row r="792" spans="1:29" ht="71" thickBot="1">
      <c r="A792" s="63" t="s">
        <v>15103</v>
      </c>
      <c r="B792" s="60">
        <v>2.8</v>
      </c>
      <c r="C792" s="60">
        <v>2.5</v>
      </c>
      <c r="D792" s="60">
        <v>2.3250000000000002</v>
      </c>
      <c r="E792" s="60">
        <v>3.6</v>
      </c>
      <c r="F792" s="60">
        <v>7.3</v>
      </c>
      <c r="G792" s="60">
        <v>4.3</v>
      </c>
      <c r="H792" s="60">
        <v>6.5</v>
      </c>
      <c r="I792" s="60">
        <v>3.4</v>
      </c>
      <c r="J792" s="60">
        <v>1.8</v>
      </c>
      <c r="K792" s="60">
        <v>2.0249999999999999</v>
      </c>
      <c r="L792" s="60">
        <v>6.7</v>
      </c>
      <c r="M792" s="60">
        <v>3.2</v>
      </c>
      <c r="N792" s="60">
        <v>3.8</v>
      </c>
      <c r="O792" s="60">
        <v>6.1</v>
      </c>
      <c r="P792" s="60">
        <v>5.3</v>
      </c>
      <c r="Q792" s="60">
        <v>3.2</v>
      </c>
      <c r="R792" s="60">
        <v>6.8</v>
      </c>
      <c r="S792" s="60">
        <v>3.7250000000000001</v>
      </c>
      <c r="T792" s="60">
        <v>7.1</v>
      </c>
      <c r="U792" s="60">
        <v>3.8</v>
      </c>
      <c r="V792" s="60">
        <v>4</v>
      </c>
      <c r="W792" s="60">
        <v>6</v>
      </c>
      <c r="X792" s="60">
        <v>87.6</v>
      </c>
      <c r="Y792" s="60">
        <v>7</v>
      </c>
      <c r="Z792" s="60">
        <v>9.0250000000000004</v>
      </c>
      <c r="AA792" s="60">
        <v>1.175</v>
      </c>
      <c r="AB792" s="60">
        <v>2.9</v>
      </c>
      <c r="AC792" s="60" t="s">
        <v>16098</v>
      </c>
    </row>
    <row r="793" spans="1:29" ht="61" thickBot="1">
      <c r="A793" s="63" t="s">
        <v>15010</v>
      </c>
      <c r="B793" s="60">
        <v>3.2</v>
      </c>
      <c r="C793" s="60">
        <v>4.0999999999999996</v>
      </c>
      <c r="D793" s="60">
        <v>2.5499999999999998</v>
      </c>
      <c r="E793" s="60">
        <v>7.7</v>
      </c>
      <c r="F793" s="60">
        <v>11.8</v>
      </c>
      <c r="G793" s="60">
        <v>8.8000000000000007</v>
      </c>
      <c r="H793" s="60">
        <v>9.1</v>
      </c>
      <c r="I793" s="60">
        <v>5.7</v>
      </c>
      <c r="J793" s="60">
        <v>2.9</v>
      </c>
      <c r="K793" s="60">
        <v>3.25</v>
      </c>
      <c r="L793" s="60">
        <v>7</v>
      </c>
      <c r="M793" s="60">
        <v>3.7</v>
      </c>
      <c r="N793" s="60">
        <v>3.1</v>
      </c>
      <c r="O793" s="60">
        <v>9.3000000000000007</v>
      </c>
      <c r="P793" s="60">
        <v>5.4</v>
      </c>
      <c r="Q793" s="60">
        <v>5.2</v>
      </c>
      <c r="R793" s="60">
        <v>7.5</v>
      </c>
      <c r="S793" s="60">
        <v>5.2750000000000004</v>
      </c>
      <c r="T793" s="60">
        <v>4</v>
      </c>
      <c r="U793" s="60">
        <v>8.1</v>
      </c>
      <c r="V793" s="60">
        <v>4.0999999999999996</v>
      </c>
      <c r="W793" s="60">
        <v>2.9</v>
      </c>
      <c r="X793" s="60">
        <v>7.5</v>
      </c>
      <c r="Y793" s="60">
        <v>3.25</v>
      </c>
      <c r="Z793" s="60">
        <v>5.375</v>
      </c>
      <c r="AA793" s="60">
        <v>1.7749999999999999</v>
      </c>
      <c r="AB793" s="60">
        <v>5.7</v>
      </c>
      <c r="AC793" s="60" t="s">
        <v>16099</v>
      </c>
    </row>
    <row r="794" spans="1:29" ht="151" thickBot="1">
      <c r="A794" s="63" t="s">
        <v>16534</v>
      </c>
      <c r="B794" s="60">
        <v>4.3</v>
      </c>
      <c r="C794" s="60">
        <v>4.4000000000000004</v>
      </c>
      <c r="D794" s="60">
        <v>3.2</v>
      </c>
      <c r="E794" s="60">
        <v>7.6</v>
      </c>
      <c r="F794" s="60">
        <v>11.1</v>
      </c>
      <c r="G794" s="60">
        <v>5.4</v>
      </c>
      <c r="H794" s="60">
        <v>3.7</v>
      </c>
      <c r="I794" s="60">
        <v>11.4</v>
      </c>
      <c r="J794" s="60">
        <v>4.3</v>
      </c>
      <c r="K794" s="60">
        <v>4.3</v>
      </c>
      <c r="L794" s="60">
        <v>8.9</v>
      </c>
      <c r="M794" s="60">
        <v>2.8</v>
      </c>
      <c r="N794" s="60">
        <v>2490</v>
      </c>
      <c r="O794" s="60">
        <v>7.8</v>
      </c>
      <c r="P794" s="60">
        <v>6.2</v>
      </c>
      <c r="Q794" s="60">
        <v>16.5</v>
      </c>
      <c r="R794" s="60">
        <v>29.8</v>
      </c>
      <c r="S794" s="60">
        <v>3.4750000000000001</v>
      </c>
      <c r="T794" s="60">
        <v>7.8</v>
      </c>
      <c r="U794" s="60">
        <v>12.8</v>
      </c>
      <c r="V794" s="60">
        <v>6.6</v>
      </c>
      <c r="W794" s="60">
        <v>7.2</v>
      </c>
      <c r="X794" s="60">
        <v>367.7</v>
      </c>
      <c r="Y794" s="60">
        <v>25.125</v>
      </c>
      <c r="Z794" s="60">
        <v>11.1</v>
      </c>
      <c r="AA794" s="60">
        <v>5.0750000000000002</v>
      </c>
      <c r="AB794" s="60">
        <v>699.6</v>
      </c>
      <c r="AC794" s="60" t="s">
        <v>16100</v>
      </c>
    </row>
    <row r="795" spans="1:29" ht="101" thickBot="1">
      <c r="A795" s="63" t="s">
        <v>14703</v>
      </c>
      <c r="B795" s="60">
        <v>1.2</v>
      </c>
      <c r="C795" s="60">
        <v>1.5</v>
      </c>
      <c r="D795" s="60">
        <v>4.5250000000000004</v>
      </c>
      <c r="E795" s="60">
        <v>1</v>
      </c>
      <c r="F795" s="60">
        <v>6.1</v>
      </c>
      <c r="G795" s="60">
        <v>1.1000000000000001</v>
      </c>
      <c r="H795" s="60">
        <v>4779.3</v>
      </c>
      <c r="I795" s="60">
        <v>2.2000000000000002</v>
      </c>
      <c r="J795" s="60">
        <v>2.2000000000000002</v>
      </c>
      <c r="K795" s="60">
        <v>0.6</v>
      </c>
      <c r="L795" s="60">
        <v>1</v>
      </c>
      <c r="M795" s="60">
        <v>4.2</v>
      </c>
      <c r="N795" s="60">
        <v>19.3</v>
      </c>
      <c r="O795" s="60">
        <v>1.9</v>
      </c>
      <c r="P795" s="60">
        <v>1.4</v>
      </c>
      <c r="Q795" s="60">
        <v>1.1000000000000001</v>
      </c>
      <c r="R795" s="60">
        <v>2.1</v>
      </c>
      <c r="S795" s="60">
        <v>0.57499999999999996</v>
      </c>
      <c r="T795" s="60">
        <v>1.4</v>
      </c>
      <c r="U795" s="60">
        <v>41.9</v>
      </c>
      <c r="V795" s="60">
        <v>3.6</v>
      </c>
      <c r="W795" s="60">
        <v>2.9</v>
      </c>
      <c r="X795" s="60">
        <v>4.3</v>
      </c>
      <c r="Y795" s="60">
        <v>0.55000000000000004</v>
      </c>
      <c r="Z795" s="60">
        <v>1.1000000000000001</v>
      </c>
      <c r="AA795" s="60">
        <v>1.6</v>
      </c>
      <c r="AB795" s="60">
        <v>639.5</v>
      </c>
      <c r="AC795" s="60" t="s">
        <v>16101</v>
      </c>
    </row>
    <row r="796" spans="1:29" ht="51" thickBot="1">
      <c r="A796" s="63" t="s">
        <v>15268</v>
      </c>
      <c r="B796" s="60">
        <v>208.8</v>
      </c>
      <c r="C796" s="60">
        <v>127.2</v>
      </c>
      <c r="D796" s="60">
        <v>200.77500000000001</v>
      </c>
      <c r="E796" s="60">
        <v>181.2</v>
      </c>
      <c r="F796" s="60">
        <v>148.4</v>
      </c>
      <c r="G796" s="60">
        <v>98.8</v>
      </c>
      <c r="H796" s="60">
        <v>133.1</v>
      </c>
      <c r="I796" s="60">
        <v>146.6</v>
      </c>
      <c r="J796" s="60">
        <v>132.80000000000001</v>
      </c>
      <c r="K796" s="60">
        <v>120.77500000000001</v>
      </c>
      <c r="L796" s="60">
        <v>118.6</v>
      </c>
      <c r="M796" s="60">
        <v>178.1</v>
      </c>
      <c r="N796" s="60">
        <v>426</v>
      </c>
      <c r="O796" s="60">
        <v>152.6</v>
      </c>
      <c r="P796" s="60">
        <v>131.9</v>
      </c>
      <c r="Q796" s="60">
        <v>125</v>
      </c>
      <c r="R796" s="60">
        <v>124.4</v>
      </c>
      <c r="S796" s="60">
        <v>145.97499999999999</v>
      </c>
      <c r="T796" s="60">
        <v>217</v>
      </c>
      <c r="U796" s="60">
        <v>162.1</v>
      </c>
      <c r="V796" s="60">
        <v>181.9</v>
      </c>
      <c r="W796" s="60">
        <v>157.69999999999999</v>
      </c>
      <c r="X796" s="60">
        <v>156.69999999999999</v>
      </c>
      <c r="Y796" s="60">
        <v>165.05</v>
      </c>
      <c r="Z796" s="60">
        <v>126.45</v>
      </c>
      <c r="AA796" s="60">
        <v>228.97499999999999</v>
      </c>
      <c r="AB796" s="60">
        <v>131</v>
      </c>
      <c r="AC796" s="60" t="s">
        <v>16102</v>
      </c>
    </row>
    <row r="797" spans="1:29" ht="131" thickBot="1">
      <c r="A797" s="63" t="s">
        <v>15232</v>
      </c>
      <c r="B797" s="60">
        <v>22.4</v>
      </c>
      <c r="C797" s="60">
        <v>9.8000000000000007</v>
      </c>
      <c r="D797" s="60">
        <v>7.125</v>
      </c>
      <c r="E797" s="60">
        <v>13.2</v>
      </c>
      <c r="F797" s="60">
        <v>5.0999999999999996</v>
      </c>
      <c r="G797" s="60">
        <v>1.5</v>
      </c>
      <c r="H797" s="60">
        <v>1.9</v>
      </c>
      <c r="I797" s="60">
        <v>4.4000000000000004</v>
      </c>
      <c r="J797" s="60">
        <v>1.5</v>
      </c>
      <c r="K797" s="60">
        <v>10.824999999999999</v>
      </c>
      <c r="L797" s="60">
        <v>21.2</v>
      </c>
      <c r="M797" s="60">
        <v>1</v>
      </c>
      <c r="N797" s="60">
        <v>0.5</v>
      </c>
      <c r="O797" s="60">
        <v>1.4</v>
      </c>
      <c r="P797" s="60">
        <v>29.6</v>
      </c>
      <c r="Q797" s="60">
        <v>11.2</v>
      </c>
      <c r="R797" s="60">
        <v>2.7</v>
      </c>
      <c r="S797" s="60">
        <v>48.475000000000001</v>
      </c>
      <c r="T797" s="60">
        <v>1.6</v>
      </c>
      <c r="U797" s="60">
        <v>1.8</v>
      </c>
      <c r="V797" s="60">
        <v>2.2000000000000002</v>
      </c>
      <c r="W797" s="60">
        <v>2.5</v>
      </c>
      <c r="X797" s="60">
        <v>14.9</v>
      </c>
      <c r="Y797" s="60">
        <v>9.4250000000000007</v>
      </c>
      <c r="Z797" s="60">
        <v>23.324999999999999</v>
      </c>
      <c r="AA797" s="60">
        <v>0.52500000000000002</v>
      </c>
      <c r="AB797" s="60">
        <v>1.2</v>
      </c>
      <c r="AC797" s="60" t="s">
        <v>16103</v>
      </c>
    </row>
    <row r="798" spans="1:29" ht="111" thickBot="1">
      <c r="A798" s="63" t="e">
        <v>#VALUE!</v>
      </c>
      <c r="B798" s="60">
        <v>3.7</v>
      </c>
      <c r="C798" s="60">
        <v>106.6</v>
      </c>
      <c r="D798" s="60">
        <v>6.4749999999999996</v>
      </c>
      <c r="E798" s="60">
        <v>2.7</v>
      </c>
      <c r="F798" s="60">
        <v>10.7</v>
      </c>
      <c r="G798" s="60">
        <v>1055.3</v>
      </c>
      <c r="H798" s="60">
        <v>120</v>
      </c>
      <c r="I798" s="60">
        <v>292.8</v>
      </c>
      <c r="J798" s="60">
        <v>916.2</v>
      </c>
      <c r="K798" s="60">
        <v>41.674999999999997</v>
      </c>
      <c r="L798" s="60">
        <v>5.4</v>
      </c>
      <c r="M798" s="60">
        <v>15.7</v>
      </c>
      <c r="N798" s="60">
        <v>32.1</v>
      </c>
      <c r="O798" s="60">
        <v>3.1</v>
      </c>
      <c r="P798" s="60">
        <v>2.5</v>
      </c>
      <c r="Q798" s="60">
        <v>5.7</v>
      </c>
      <c r="R798" s="60">
        <v>27.6</v>
      </c>
      <c r="S798" s="60">
        <v>4.7249999999999996</v>
      </c>
      <c r="T798" s="60">
        <v>5.5</v>
      </c>
      <c r="U798" s="60">
        <v>99.6</v>
      </c>
      <c r="V798" s="60">
        <v>354.7</v>
      </c>
      <c r="W798" s="60">
        <v>621</v>
      </c>
      <c r="X798" s="60">
        <v>8</v>
      </c>
      <c r="Y798" s="60">
        <v>171.05</v>
      </c>
      <c r="Z798" s="60">
        <v>78.7</v>
      </c>
      <c r="AA798" s="60">
        <v>66.275000000000006</v>
      </c>
      <c r="AB798" s="60">
        <v>50.7</v>
      </c>
      <c r="AC798" s="60" t="s">
        <v>16104</v>
      </c>
    </row>
    <row r="799" spans="1:29" ht="151" thickBot="1">
      <c r="A799" s="63" t="s">
        <v>16535</v>
      </c>
      <c r="B799" s="60">
        <v>3.5</v>
      </c>
      <c r="C799" s="60">
        <v>2.1</v>
      </c>
      <c r="D799" s="60">
        <v>2.625</v>
      </c>
      <c r="E799" s="60">
        <v>3</v>
      </c>
      <c r="F799" s="60">
        <v>4.5</v>
      </c>
      <c r="G799" s="60">
        <v>0.5</v>
      </c>
      <c r="H799" s="60">
        <v>2.9</v>
      </c>
      <c r="I799" s="60">
        <v>4.2</v>
      </c>
      <c r="J799" s="60">
        <v>3.2</v>
      </c>
      <c r="K799" s="60">
        <v>2.2000000000000002</v>
      </c>
      <c r="L799" s="60">
        <v>6.1</v>
      </c>
      <c r="M799" s="60">
        <v>1.7</v>
      </c>
      <c r="N799" s="60">
        <v>59.3</v>
      </c>
      <c r="O799" s="60">
        <v>2036.6</v>
      </c>
      <c r="P799" s="60">
        <v>3.6</v>
      </c>
      <c r="Q799" s="60">
        <v>4.4000000000000004</v>
      </c>
      <c r="R799" s="60">
        <v>4.0999999999999996</v>
      </c>
      <c r="S799" s="60">
        <v>2.5499999999999998</v>
      </c>
      <c r="T799" s="60">
        <v>3.9</v>
      </c>
      <c r="U799" s="60">
        <v>3.3</v>
      </c>
      <c r="V799" s="60">
        <v>5.8</v>
      </c>
      <c r="W799" s="60">
        <v>2.9</v>
      </c>
      <c r="X799" s="60">
        <v>10.7</v>
      </c>
      <c r="Y799" s="60">
        <v>3.9249999999999998</v>
      </c>
      <c r="Z799" s="60">
        <v>1.075</v>
      </c>
      <c r="AA799" s="60">
        <v>0.9</v>
      </c>
      <c r="AB799" s="60">
        <v>20.3</v>
      </c>
      <c r="AC799" s="60" t="s">
        <v>16105</v>
      </c>
    </row>
    <row r="800" spans="1:29" ht="141" thickBot="1">
      <c r="A800" s="63" t="s">
        <v>14946</v>
      </c>
      <c r="B800" s="60">
        <v>603.29999999999995</v>
      </c>
      <c r="C800" s="60">
        <v>263.8</v>
      </c>
      <c r="D800" s="60">
        <v>162.55000000000001</v>
      </c>
      <c r="E800" s="60">
        <v>438.4</v>
      </c>
      <c r="F800" s="60">
        <v>593.4</v>
      </c>
      <c r="G800" s="60">
        <v>223.3</v>
      </c>
      <c r="H800" s="60">
        <v>59.6</v>
      </c>
      <c r="I800" s="60">
        <v>34.5</v>
      </c>
      <c r="J800" s="60">
        <v>209.6</v>
      </c>
      <c r="K800" s="60">
        <v>180.77500000000001</v>
      </c>
      <c r="L800" s="60">
        <v>200.8</v>
      </c>
      <c r="M800" s="60">
        <v>298</v>
      </c>
      <c r="N800" s="60">
        <v>31.8</v>
      </c>
      <c r="O800" s="60">
        <v>341.5</v>
      </c>
      <c r="P800" s="60">
        <v>53.4</v>
      </c>
      <c r="Q800" s="60">
        <v>71.7</v>
      </c>
      <c r="R800" s="60">
        <v>183.2</v>
      </c>
      <c r="S800" s="60">
        <v>262.67500000000001</v>
      </c>
      <c r="T800" s="60">
        <v>152.4</v>
      </c>
      <c r="U800" s="60">
        <v>121.3</v>
      </c>
      <c r="V800" s="60">
        <v>72.8</v>
      </c>
      <c r="W800" s="60">
        <v>121.9</v>
      </c>
      <c r="X800" s="60">
        <v>24.4</v>
      </c>
      <c r="Y800" s="60">
        <v>118.1</v>
      </c>
      <c r="Z800" s="60">
        <v>223.625</v>
      </c>
      <c r="AA800" s="60">
        <v>15.1</v>
      </c>
      <c r="AB800" s="60">
        <v>158.1</v>
      </c>
      <c r="AC800" s="60" t="s">
        <v>16106</v>
      </c>
    </row>
    <row r="801" spans="1:29" ht="81" thickBot="1">
      <c r="A801" s="63" t="s">
        <v>16452</v>
      </c>
      <c r="B801" s="60">
        <v>54</v>
      </c>
      <c r="C801" s="60">
        <v>32.299999999999997</v>
      </c>
      <c r="D801" s="60">
        <v>10.074999999999999</v>
      </c>
      <c r="E801" s="60">
        <v>33.5</v>
      </c>
      <c r="F801" s="60">
        <v>16.2</v>
      </c>
      <c r="G801" s="60">
        <v>56.8</v>
      </c>
      <c r="H801" s="60">
        <v>16.399999999999999</v>
      </c>
      <c r="I801" s="60">
        <v>5.3</v>
      </c>
      <c r="J801" s="60">
        <v>26.2</v>
      </c>
      <c r="K801" s="60">
        <v>8.8249999999999993</v>
      </c>
      <c r="L801" s="60">
        <v>19.600000000000001</v>
      </c>
      <c r="M801" s="60">
        <v>51.7</v>
      </c>
      <c r="N801" s="60">
        <v>10.8</v>
      </c>
      <c r="O801" s="60">
        <v>32.6</v>
      </c>
      <c r="P801" s="60">
        <v>8.3000000000000007</v>
      </c>
      <c r="Q801" s="60">
        <v>12.7</v>
      </c>
      <c r="R801" s="60">
        <v>34.4</v>
      </c>
      <c r="S801" s="60">
        <v>16.95</v>
      </c>
      <c r="T801" s="60">
        <v>9.6999999999999993</v>
      </c>
      <c r="U801" s="60">
        <v>18.2</v>
      </c>
      <c r="V801" s="60">
        <v>7.5</v>
      </c>
      <c r="W801" s="60">
        <v>14.3</v>
      </c>
      <c r="X801" s="60">
        <v>3.1</v>
      </c>
      <c r="Y801" s="60">
        <v>3.4249999999999998</v>
      </c>
      <c r="Z801" s="60">
        <v>28.225000000000001</v>
      </c>
      <c r="AA801" s="60">
        <v>81.125</v>
      </c>
      <c r="AB801" s="60">
        <v>34.299999999999997</v>
      </c>
      <c r="AC801" s="60" t="s">
        <v>15830</v>
      </c>
    </row>
    <row r="802" spans="1:29" ht="51" thickBot="1">
      <c r="A802" s="63" t="s">
        <v>14581</v>
      </c>
      <c r="B802" s="60">
        <v>0.8</v>
      </c>
      <c r="C802" s="60">
        <v>4.3</v>
      </c>
      <c r="D802" s="60">
        <v>0.7</v>
      </c>
      <c r="E802" s="60">
        <v>3</v>
      </c>
      <c r="F802" s="60">
        <v>7.8</v>
      </c>
      <c r="G802" s="60">
        <v>3.5</v>
      </c>
      <c r="H802" s="60">
        <v>1.5</v>
      </c>
      <c r="I802" s="60">
        <v>3.8</v>
      </c>
      <c r="J802" s="60">
        <v>1.2</v>
      </c>
      <c r="K802" s="60">
        <v>2.375</v>
      </c>
      <c r="L802" s="60">
        <v>1.8</v>
      </c>
      <c r="M802" s="60">
        <v>0.6</v>
      </c>
      <c r="N802" s="60">
        <v>2.1</v>
      </c>
      <c r="O802" s="60">
        <v>3569.4</v>
      </c>
      <c r="P802" s="60">
        <v>5.9</v>
      </c>
      <c r="Q802" s="60">
        <v>8.4</v>
      </c>
      <c r="R802" s="60">
        <v>4.5999999999999996</v>
      </c>
      <c r="S802" s="60">
        <v>1.125</v>
      </c>
      <c r="T802" s="60">
        <v>1.6</v>
      </c>
      <c r="U802" s="60">
        <v>2.6</v>
      </c>
      <c r="V802" s="60">
        <v>2.8</v>
      </c>
      <c r="W802" s="60">
        <v>1.5</v>
      </c>
      <c r="X802" s="60">
        <v>0.9</v>
      </c>
      <c r="Y802" s="60">
        <v>1.1000000000000001</v>
      </c>
      <c r="Z802" s="60">
        <v>1.2250000000000001</v>
      </c>
      <c r="AA802" s="60">
        <v>0.67500000000000004</v>
      </c>
      <c r="AB802" s="60">
        <v>27.3</v>
      </c>
      <c r="AC802" s="60" t="s">
        <v>16107</v>
      </c>
    </row>
    <row r="803" spans="1:29" ht="43" thickBot="1">
      <c r="A803" s="63" t="s">
        <v>16536</v>
      </c>
      <c r="B803" s="60">
        <v>1.5</v>
      </c>
      <c r="C803" s="60">
        <v>1.7</v>
      </c>
      <c r="D803" s="60">
        <v>3.4750000000000001</v>
      </c>
      <c r="E803" s="60">
        <v>0.7</v>
      </c>
      <c r="F803" s="60">
        <v>5.4</v>
      </c>
      <c r="G803" s="60">
        <v>3.5</v>
      </c>
      <c r="H803" s="60">
        <v>3.9</v>
      </c>
      <c r="I803" s="60">
        <v>2.4</v>
      </c>
      <c r="J803" s="60">
        <v>2.8</v>
      </c>
      <c r="K803" s="60">
        <v>1</v>
      </c>
      <c r="L803" s="60">
        <v>4</v>
      </c>
      <c r="M803" s="60">
        <v>1.3</v>
      </c>
      <c r="N803" s="60">
        <v>24.8</v>
      </c>
      <c r="O803" s="60">
        <v>2.9</v>
      </c>
      <c r="P803" s="60">
        <v>2.8</v>
      </c>
      <c r="Q803" s="60">
        <v>3.1</v>
      </c>
      <c r="R803" s="60">
        <v>1.7</v>
      </c>
      <c r="S803" s="60">
        <v>2.1749999999999998</v>
      </c>
      <c r="T803" s="60">
        <v>2.1</v>
      </c>
      <c r="U803" s="60">
        <v>3.4</v>
      </c>
      <c r="V803" s="60">
        <v>1</v>
      </c>
      <c r="W803" s="60">
        <v>1.7</v>
      </c>
      <c r="X803" s="60">
        <v>9.1999999999999993</v>
      </c>
      <c r="Y803" s="60">
        <v>3.2</v>
      </c>
      <c r="Z803" s="60">
        <v>3.125</v>
      </c>
      <c r="AA803" s="60">
        <v>1.2250000000000001</v>
      </c>
      <c r="AB803" s="60">
        <v>4.3</v>
      </c>
      <c r="AC803" s="61" t="s">
        <v>16108</v>
      </c>
    </row>
    <row r="804" spans="1:29" ht="51" thickBot="1">
      <c r="A804" s="63" t="s">
        <v>14674</v>
      </c>
      <c r="B804" s="60">
        <v>184</v>
      </c>
      <c r="C804" s="60">
        <v>1220.5999999999999</v>
      </c>
      <c r="D804" s="60">
        <v>785.15</v>
      </c>
      <c r="E804" s="60">
        <v>213.9</v>
      </c>
      <c r="F804" s="60">
        <v>75.7</v>
      </c>
      <c r="G804" s="60">
        <v>623.9</v>
      </c>
      <c r="H804" s="60">
        <v>23.1</v>
      </c>
      <c r="I804" s="60">
        <v>22.8</v>
      </c>
      <c r="J804" s="60">
        <v>932.6</v>
      </c>
      <c r="K804" s="60">
        <v>594.57500000000005</v>
      </c>
      <c r="L804" s="60">
        <v>691.5</v>
      </c>
      <c r="M804" s="60">
        <v>25.9</v>
      </c>
      <c r="N804" s="60">
        <v>64</v>
      </c>
      <c r="O804" s="60">
        <v>14.2</v>
      </c>
      <c r="P804" s="60">
        <v>1011.4</v>
      </c>
      <c r="Q804" s="60">
        <v>439.7</v>
      </c>
      <c r="R804" s="60">
        <v>1103.3</v>
      </c>
      <c r="S804" s="60">
        <v>264.85000000000002</v>
      </c>
      <c r="T804" s="60">
        <v>117.6</v>
      </c>
      <c r="U804" s="60">
        <v>39.299999999999997</v>
      </c>
      <c r="V804" s="60">
        <v>30.3</v>
      </c>
      <c r="W804" s="60">
        <v>610.29999999999995</v>
      </c>
      <c r="X804" s="60">
        <v>2502.9</v>
      </c>
      <c r="Y804" s="60">
        <v>1175.075</v>
      </c>
      <c r="Z804" s="60">
        <v>718.27499999999998</v>
      </c>
      <c r="AA804" s="60">
        <v>1372.45</v>
      </c>
      <c r="AB804" s="60">
        <v>238.4</v>
      </c>
      <c r="AC804" s="60" t="s">
        <v>16109</v>
      </c>
    </row>
    <row r="805" spans="1:29" ht="51" thickBot="1">
      <c r="A805" s="63" t="s">
        <v>14926</v>
      </c>
      <c r="B805" s="60">
        <v>18.5</v>
      </c>
      <c r="C805" s="60">
        <v>7.4</v>
      </c>
      <c r="D805" s="60">
        <v>6.35</v>
      </c>
      <c r="E805" s="60">
        <v>14.2</v>
      </c>
      <c r="F805" s="60">
        <v>7.7</v>
      </c>
      <c r="G805" s="60">
        <v>6.9</v>
      </c>
      <c r="H805" s="60">
        <v>3.2</v>
      </c>
      <c r="I805" s="60">
        <v>9.3000000000000007</v>
      </c>
      <c r="J805" s="60">
        <v>8.6</v>
      </c>
      <c r="K805" s="60">
        <v>4.7249999999999996</v>
      </c>
      <c r="L805" s="60">
        <v>4.9000000000000004</v>
      </c>
      <c r="M805" s="60">
        <v>3.3</v>
      </c>
      <c r="N805" s="60">
        <v>8.1999999999999993</v>
      </c>
      <c r="O805" s="60">
        <v>7.1</v>
      </c>
      <c r="P805" s="60">
        <v>2.9</v>
      </c>
      <c r="Q805" s="60">
        <v>1.5</v>
      </c>
      <c r="R805" s="60">
        <v>3.5</v>
      </c>
      <c r="S805" s="60">
        <v>13.45</v>
      </c>
      <c r="T805" s="60">
        <v>322</v>
      </c>
      <c r="U805" s="60">
        <v>3.4</v>
      </c>
      <c r="V805" s="60">
        <v>10.3</v>
      </c>
      <c r="W805" s="60">
        <v>8</v>
      </c>
      <c r="X805" s="60">
        <v>6.4</v>
      </c>
      <c r="Y805" s="60">
        <v>6.625</v>
      </c>
      <c r="Z805" s="60">
        <v>30.55</v>
      </c>
      <c r="AA805" s="60">
        <v>6.3250000000000002</v>
      </c>
      <c r="AB805" s="60">
        <v>6</v>
      </c>
      <c r="AC805" s="60" t="s">
        <v>16110</v>
      </c>
    </row>
    <row r="806" spans="1:29" ht="141" thickBot="1">
      <c r="A806" s="63" t="s">
        <v>16537</v>
      </c>
      <c r="B806" s="60">
        <v>59.9</v>
      </c>
      <c r="C806" s="60">
        <v>25.7</v>
      </c>
      <c r="D806" s="60">
        <v>2.0499999999999998</v>
      </c>
      <c r="E806" s="60">
        <v>91.5</v>
      </c>
      <c r="F806" s="60">
        <v>31.5</v>
      </c>
      <c r="G806" s="60">
        <v>13.7</v>
      </c>
      <c r="H806" s="60">
        <v>11.6</v>
      </c>
      <c r="I806" s="60">
        <v>8.9</v>
      </c>
      <c r="J806" s="60">
        <v>9.1</v>
      </c>
      <c r="K806" s="60">
        <v>4.8499999999999996</v>
      </c>
      <c r="L806" s="60">
        <v>7.5</v>
      </c>
      <c r="M806" s="60">
        <v>6.6</v>
      </c>
      <c r="N806" s="60">
        <v>8.9</v>
      </c>
      <c r="O806" s="60">
        <v>5.3</v>
      </c>
      <c r="P806" s="60">
        <v>9.1</v>
      </c>
      <c r="Q806" s="60">
        <v>11.5</v>
      </c>
      <c r="R806" s="60">
        <v>6</v>
      </c>
      <c r="S806" s="60">
        <v>30.25</v>
      </c>
      <c r="T806" s="60">
        <v>13</v>
      </c>
      <c r="U806" s="60">
        <v>6.5</v>
      </c>
      <c r="V806" s="60">
        <v>9.3000000000000007</v>
      </c>
      <c r="W806" s="60">
        <v>10.7</v>
      </c>
      <c r="X806" s="60">
        <v>3.5</v>
      </c>
      <c r="Y806" s="60">
        <v>1.9</v>
      </c>
      <c r="Z806" s="60">
        <v>7.05</v>
      </c>
      <c r="AA806" s="60">
        <v>13.625</v>
      </c>
      <c r="AB806" s="60">
        <v>10.3</v>
      </c>
      <c r="AC806" s="60" t="s">
        <v>16111</v>
      </c>
    </row>
    <row r="807" spans="1:29" ht="51" thickBot="1">
      <c r="A807" s="63" t="s">
        <v>15236</v>
      </c>
      <c r="B807" s="60">
        <v>15.8</v>
      </c>
      <c r="C807" s="60">
        <v>60.2</v>
      </c>
      <c r="D807" s="60">
        <v>30</v>
      </c>
      <c r="E807" s="60">
        <v>19.8</v>
      </c>
      <c r="F807" s="60">
        <v>202.6</v>
      </c>
      <c r="G807" s="60">
        <v>433.4</v>
      </c>
      <c r="H807" s="60">
        <v>48.1</v>
      </c>
      <c r="I807" s="60">
        <v>179.5</v>
      </c>
      <c r="J807" s="60">
        <v>82.1</v>
      </c>
      <c r="K807" s="60">
        <v>283.125</v>
      </c>
      <c r="L807" s="60">
        <v>184.2</v>
      </c>
      <c r="M807" s="60">
        <v>55.7</v>
      </c>
      <c r="N807" s="60">
        <v>15.9</v>
      </c>
      <c r="O807" s="60">
        <v>181.4</v>
      </c>
      <c r="P807" s="60">
        <v>117.5</v>
      </c>
      <c r="Q807" s="60">
        <v>111.9</v>
      </c>
      <c r="R807" s="60">
        <v>162.30000000000001</v>
      </c>
      <c r="S807" s="60">
        <v>75.325000000000003</v>
      </c>
      <c r="T807" s="60">
        <v>706.4</v>
      </c>
      <c r="U807" s="60">
        <v>53.2</v>
      </c>
      <c r="V807" s="60">
        <v>68.2</v>
      </c>
      <c r="W807" s="60">
        <v>139.30000000000001</v>
      </c>
      <c r="X807" s="60">
        <v>254.2</v>
      </c>
      <c r="Y807" s="60">
        <v>408.45</v>
      </c>
      <c r="Z807" s="60">
        <v>221.45</v>
      </c>
      <c r="AA807" s="60">
        <v>156.1</v>
      </c>
      <c r="AB807" s="60">
        <v>66</v>
      </c>
      <c r="AC807" s="60" t="s">
        <v>15464</v>
      </c>
    </row>
    <row r="808" spans="1:29" ht="43" thickBot="1">
      <c r="A808" s="63" t="s">
        <v>16538</v>
      </c>
      <c r="B808" s="60">
        <v>371.1</v>
      </c>
      <c r="C808" s="60">
        <v>76.2</v>
      </c>
      <c r="D808" s="60">
        <v>12.25</v>
      </c>
      <c r="E808" s="60">
        <v>173.3</v>
      </c>
      <c r="F808" s="60">
        <v>12.4</v>
      </c>
      <c r="G808" s="60">
        <v>3.6</v>
      </c>
      <c r="H808" s="60">
        <v>1</v>
      </c>
      <c r="I808" s="60">
        <v>2.6</v>
      </c>
      <c r="J808" s="60">
        <v>1.5</v>
      </c>
      <c r="K808" s="60">
        <v>2.5499999999999998</v>
      </c>
      <c r="L808" s="60">
        <v>4.0999999999999996</v>
      </c>
      <c r="M808" s="60">
        <v>1.5</v>
      </c>
      <c r="N808" s="60">
        <v>2.8</v>
      </c>
      <c r="O808" s="60">
        <v>2.2000000000000002</v>
      </c>
      <c r="P808" s="60">
        <v>13.7</v>
      </c>
      <c r="Q808" s="60">
        <v>13.9</v>
      </c>
      <c r="R808" s="60">
        <v>4.7</v>
      </c>
      <c r="S808" s="60">
        <v>171.7</v>
      </c>
      <c r="T808" s="60">
        <v>3.1</v>
      </c>
      <c r="U808" s="60">
        <v>1.2</v>
      </c>
      <c r="V808" s="60">
        <v>3.8</v>
      </c>
      <c r="W808" s="60">
        <v>1.3</v>
      </c>
      <c r="X808" s="60">
        <v>2.5</v>
      </c>
      <c r="Y808" s="60">
        <v>3.75</v>
      </c>
      <c r="Z808" s="60">
        <v>1.4750000000000001</v>
      </c>
      <c r="AA808" s="60">
        <v>1.325</v>
      </c>
      <c r="AB808" s="60">
        <v>8.5</v>
      </c>
      <c r="AC808" s="61" t="s">
        <v>16112</v>
      </c>
    </row>
    <row r="809" spans="1:29" ht="131" thickBot="1">
      <c r="A809" s="63" t="s">
        <v>16539</v>
      </c>
      <c r="B809" s="60">
        <v>74.400000000000006</v>
      </c>
      <c r="C809" s="60">
        <v>56.7</v>
      </c>
      <c r="D809" s="60">
        <v>74.8</v>
      </c>
      <c r="E809" s="60">
        <v>67</v>
      </c>
      <c r="F809" s="60">
        <v>39.299999999999997</v>
      </c>
      <c r="G809" s="60">
        <v>54.1</v>
      </c>
      <c r="H809" s="60">
        <v>94.3</v>
      </c>
      <c r="I809" s="60">
        <v>46.8</v>
      </c>
      <c r="J809" s="60">
        <v>84.5</v>
      </c>
      <c r="K809" s="60">
        <v>47.774999999999999</v>
      </c>
      <c r="L809" s="60">
        <v>36.9</v>
      </c>
      <c r="M809" s="60">
        <v>604.5</v>
      </c>
      <c r="N809" s="60">
        <v>14.4</v>
      </c>
      <c r="O809" s="60">
        <v>13.2</v>
      </c>
      <c r="P809" s="60">
        <v>30.1</v>
      </c>
      <c r="Q809" s="60">
        <v>26.2</v>
      </c>
      <c r="R809" s="60">
        <v>47.4</v>
      </c>
      <c r="S809" s="60">
        <v>393.4</v>
      </c>
      <c r="T809" s="60">
        <v>37.1</v>
      </c>
      <c r="U809" s="60">
        <v>53</v>
      </c>
      <c r="V809" s="60">
        <v>81.900000000000006</v>
      </c>
      <c r="W809" s="60">
        <v>96.8</v>
      </c>
      <c r="X809" s="60">
        <v>45.4</v>
      </c>
      <c r="Y809" s="60">
        <v>171.47499999999999</v>
      </c>
      <c r="Z809" s="60">
        <v>52.524999999999999</v>
      </c>
      <c r="AA809" s="60">
        <v>311.10000000000002</v>
      </c>
      <c r="AB809" s="60">
        <v>276.60000000000002</v>
      </c>
      <c r="AC809" s="60" t="s">
        <v>16113</v>
      </c>
    </row>
    <row r="810" spans="1:29" ht="51" thickBot="1">
      <c r="A810" s="63" t="s">
        <v>15034</v>
      </c>
      <c r="B810" s="60">
        <v>5.5</v>
      </c>
      <c r="C810" s="60">
        <v>11.3</v>
      </c>
      <c r="D810" s="60">
        <v>3.15</v>
      </c>
      <c r="E810" s="60">
        <v>6</v>
      </c>
      <c r="F810" s="60">
        <v>11.9</v>
      </c>
      <c r="G810" s="60">
        <v>10.1</v>
      </c>
      <c r="H810" s="60">
        <v>8.6999999999999993</v>
      </c>
      <c r="I810" s="60">
        <v>4.2</v>
      </c>
      <c r="J810" s="60">
        <v>9.4</v>
      </c>
      <c r="K810" s="60">
        <v>3.5249999999999999</v>
      </c>
      <c r="L810" s="60">
        <v>16.399999999999999</v>
      </c>
      <c r="M810" s="60">
        <v>52.5</v>
      </c>
      <c r="N810" s="60">
        <v>8.6999999999999993</v>
      </c>
      <c r="O810" s="60">
        <v>9.6</v>
      </c>
      <c r="P810" s="60">
        <v>6.1</v>
      </c>
      <c r="Q810" s="60">
        <v>6</v>
      </c>
      <c r="R810" s="60">
        <v>7.9</v>
      </c>
      <c r="S810" s="60">
        <v>6.95</v>
      </c>
      <c r="T810" s="60">
        <v>14.7</v>
      </c>
      <c r="U810" s="60">
        <v>13.5</v>
      </c>
      <c r="V810" s="60">
        <v>5.6</v>
      </c>
      <c r="W810" s="60">
        <v>9.4</v>
      </c>
      <c r="X810" s="60">
        <v>12</v>
      </c>
      <c r="Y810" s="60">
        <v>2.2749999999999999</v>
      </c>
      <c r="Z810" s="60">
        <v>5.95</v>
      </c>
      <c r="AA810" s="60">
        <v>8.6</v>
      </c>
      <c r="AB810" s="60">
        <v>33.6</v>
      </c>
      <c r="AC810" s="60" t="s">
        <v>16114</v>
      </c>
    </row>
    <row r="811" spans="1:29" ht="161" thickBot="1">
      <c r="A811" s="63" t="s">
        <v>16394</v>
      </c>
      <c r="B811" s="60">
        <v>5.4</v>
      </c>
      <c r="C811" s="60">
        <v>6.7</v>
      </c>
      <c r="D811" s="60">
        <v>3.7749999999999999</v>
      </c>
      <c r="E811" s="60">
        <v>6</v>
      </c>
      <c r="F811" s="60">
        <v>6.2</v>
      </c>
      <c r="G811" s="60">
        <v>6.4</v>
      </c>
      <c r="H811" s="60">
        <v>5.8</v>
      </c>
      <c r="I811" s="60">
        <v>3.4</v>
      </c>
      <c r="J811" s="60">
        <v>7</v>
      </c>
      <c r="K811" s="60">
        <v>2.0750000000000002</v>
      </c>
      <c r="L811" s="60">
        <v>4.4000000000000004</v>
      </c>
      <c r="M811" s="60">
        <v>3.1</v>
      </c>
      <c r="N811" s="60">
        <v>4.9000000000000004</v>
      </c>
      <c r="O811" s="60">
        <v>5.6</v>
      </c>
      <c r="P811" s="60">
        <v>3.6</v>
      </c>
      <c r="Q811" s="60">
        <v>2.6</v>
      </c>
      <c r="R811" s="60">
        <v>5.0999999999999996</v>
      </c>
      <c r="S811" s="60">
        <v>3.2749999999999999</v>
      </c>
      <c r="T811" s="60">
        <v>6.1</v>
      </c>
      <c r="U811" s="60">
        <v>1.9</v>
      </c>
      <c r="V811" s="60">
        <v>3.6</v>
      </c>
      <c r="W811" s="60">
        <v>3.1</v>
      </c>
      <c r="X811" s="60">
        <v>5.0999999999999996</v>
      </c>
      <c r="Y811" s="60">
        <v>2.35</v>
      </c>
      <c r="Z811" s="60">
        <v>6.9249999999999998</v>
      </c>
      <c r="AA811" s="60">
        <v>8.0250000000000004</v>
      </c>
      <c r="AB811" s="60">
        <v>4.3</v>
      </c>
      <c r="AC811" s="60" t="s">
        <v>15660</v>
      </c>
    </row>
    <row r="812" spans="1:29" ht="51" thickBot="1">
      <c r="A812" s="63" t="s">
        <v>15280</v>
      </c>
      <c r="B812" s="60">
        <v>120.5</v>
      </c>
      <c r="C812" s="60">
        <v>142.6</v>
      </c>
      <c r="D812" s="60">
        <v>75.099999999999994</v>
      </c>
      <c r="E812" s="60">
        <v>133.80000000000001</v>
      </c>
      <c r="F812" s="60">
        <v>363.5</v>
      </c>
      <c r="G812" s="60">
        <v>201.4</v>
      </c>
      <c r="H812" s="60">
        <v>344.8</v>
      </c>
      <c r="I812" s="60">
        <v>697.2</v>
      </c>
      <c r="J812" s="60">
        <v>246.3</v>
      </c>
      <c r="K812" s="60">
        <v>156.77500000000001</v>
      </c>
      <c r="L812" s="60">
        <v>233.1</v>
      </c>
      <c r="M812" s="60">
        <v>343.7</v>
      </c>
      <c r="N812" s="60">
        <v>306.60000000000002</v>
      </c>
      <c r="O812" s="60">
        <v>243.9</v>
      </c>
      <c r="P812" s="60">
        <v>301.60000000000002</v>
      </c>
      <c r="Q812" s="60">
        <v>270.60000000000002</v>
      </c>
      <c r="R812" s="60">
        <v>166.2</v>
      </c>
      <c r="S812" s="60">
        <v>371.5</v>
      </c>
      <c r="T812" s="60">
        <v>740.7</v>
      </c>
      <c r="U812" s="60">
        <v>188.5</v>
      </c>
      <c r="V812" s="60">
        <v>421.8</v>
      </c>
      <c r="W812" s="60">
        <v>336.2</v>
      </c>
      <c r="X812" s="60">
        <v>292</v>
      </c>
      <c r="Y812" s="60">
        <v>244.2</v>
      </c>
      <c r="Z812" s="60">
        <v>368.95</v>
      </c>
      <c r="AA812" s="60">
        <v>393.7</v>
      </c>
      <c r="AB812" s="60">
        <v>275.10000000000002</v>
      </c>
      <c r="AC812" s="60" t="s">
        <v>16115</v>
      </c>
    </row>
    <row r="813" spans="1:29" ht="161" thickBot="1">
      <c r="A813" s="63" t="s">
        <v>15090</v>
      </c>
      <c r="B813" s="60">
        <v>9.1</v>
      </c>
      <c r="C813" s="60">
        <v>239.6</v>
      </c>
      <c r="D813" s="60">
        <v>115.75</v>
      </c>
      <c r="E813" s="60">
        <v>11.4</v>
      </c>
      <c r="F813" s="60">
        <v>5.3</v>
      </c>
      <c r="G813" s="60">
        <v>9.1</v>
      </c>
      <c r="H813" s="60">
        <v>3.9</v>
      </c>
      <c r="I813" s="60">
        <v>11.6</v>
      </c>
      <c r="J813" s="60">
        <v>30</v>
      </c>
      <c r="K813" s="60">
        <v>311.875</v>
      </c>
      <c r="L813" s="60">
        <v>709.5</v>
      </c>
      <c r="M813" s="60">
        <v>1</v>
      </c>
      <c r="N813" s="60">
        <v>11.9</v>
      </c>
      <c r="O813" s="60">
        <v>2</v>
      </c>
      <c r="P813" s="60">
        <v>456.8</v>
      </c>
      <c r="Q813" s="60">
        <v>318.7</v>
      </c>
      <c r="R813" s="60">
        <v>295.2</v>
      </c>
      <c r="S813" s="60">
        <v>5.0999999999999996</v>
      </c>
      <c r="T813" s="60">
        <v>20.399999999999999</v>
      </c>
      <c r="U813" s="60">
        <v>2.1</v>
      </c>
      <c r="V813" s="60">
        <v>8.6</v>
      </c>
      <c r="W813" s="60">
        <v>19.100000000000001</v>
      </c>
      <c r="X813" s="60">
        <v>715.9</v>
      </c>
      <c r="Y813" s="60">
        <v>14.45</v>
      </c>
      <c r="Z813" s="60">
        <v>9.875</v>
      </c>
      <c r="AA813" s="60">
        <v>1.175</v>
      </c>
      <c r="AB813" s="60">
        <v>50.5</v>
      </c>
      <c r="AC813" s="60" t="s">
        <v>16116</v>
      </c>
    </row>
    <row r="814" spans="1:29" ht="141" thickBot="1">
      <c r="A814" s="63" t="s">
        <v>14861</v>
      </c>
      <c r="B814" s="60">
        <v>7</v>
      </c>
      <c r="C814" s="60">
        <v>17.8</v>
      </c>
      <c r="D814" s="60">
        <v>2.7250000000000001</v>
      </c>
      <c r="E814" s="60">
        <v>9.4</v>
      </c>
      <c r="F814" s="60">
        <v>26.4</v>
      </c>
      <c r="G814" s="60">
        <v>29.1</v>
      </c>
      <c r="H814" s="60">
        <v>823.8</v>
      </c>
      <c r="I814" s="60">
        <v>67.5</v>
      </c>
      <c r="J814" s="60">
        <v>230.6</v>
      </c>
      <c r="K814" s="60">
        <v>8.625</v>
      </c>
      <c r="L814" s="60">
        <v>9.5</v>
      </c>
      <c r="M814" s="60">
        <v>7.9</v>
      </c>
      <c r="N814" s="60">
        <v>7.1</v>
      </c>
      <c r="O814" s="60">
        <v>104.7</v>
      </c>
      <c r="P814" s="60">
        <v>9.9</v>
      </c>
      <c r="Q814" s="60">
        <v>11.1</v>
      </c>
      <c r="R814" s="60">
        <v>16.7</v>
      </c>
      <c r="S814" s="60">
        <v>6.6749999999999998</v>
      </c>
      <c r="T814" s="60">
        <v>15</v>
      </c>
      <c r="U814" s="60">
        <v>730.6</v>
      </c>
      <c r="V814" s="60">
        <v>12.4</v>
      </c>
      <c r="W814" s="60">
        <v>45.6</v>
      </c>
      <c r="X814" s="60">
        <v>13.8</v>
      </c>
      <c r="Y814" s="60">
        <v>2.1</v>
      </c>
      <c r="Z814" s="60">
        <v>11.725</v>
      </c>
      <c r="AA814" s="60">
        <v>8.75</v>
      </c>
      <c r="AB814" s="60">
        <v>66.8</v>
      </c>
      <c r="AC814" s="60" t="s">
        <v>16117</v>
      </c>
    </row>
    <row r="815" spans="1:29" ht="151" thickBot="1">
      <c r="A815" s="63" t="s">
        <v>14712</v>
      </c>
      <c r="B815" s="60">
        <v>3.9</v>
      </c>
      <c r="C815" s="60">
        <v>2.8</v>
      </c>
      <c r="D815" s="60">
        <v>2.4750000000000001</v>
      </c>
      <c r="E815" s="60">
        <v>1.9</v>
      </c>
      <c r="F815" s="60">
        <v>19.100000000000001</v>
      </c>
      <c r="G815" s="60">
        <v>4.4000000000000004</v>
      </c>
      <c r="H815" s="60">
        <v>9.4</v>
      </c>
      <c r="I815" s="60">
        <v>4.8</v>
      </c>
      <c r="J815" s="60">
        <v>2.5</v>
      </c>
      <c r="K815" s="60">
        <v>4.8</v>
      </c>
      <c r="L815" s="60">
        <v>11.4</v>
      </c>
      <c r="M815" s="60">
        <v>2.1</v>
      </c>
      <c r="N815" s="60">
        <v>2.2000000000000002</v>
      </c>
      <c r="O815" s="60">
        <v>2252.1999999999998</v>
      </c>
      <c r="P815" s="60">
        <v>10.6</v>
      </c>
      <c r="Q815" s="60">
        <v>12.3</v>
      </c>
      <c r="R815" s="60">
        <v>3.9</v>
      </c>
      <c r="S815" s="60">
        <v>5.9749999999999996</v>
      </c>
      <c r="T815" s="60">
        <v>8.6999999999999993</v>
      </c>
      <c r="U815" s="60">
        <v>8</v>
      </c>
      <c r="V815" s="60">
        <v>1.8</v>
      </c>
      <c r="W815" s="60">
        <v>3.4</v>
      </c>
      <c r="X815" s="60">
        <v>2.8</v>
      </c>
      <c r="Y815" s="60">
        <v>1.925</v>
      </c>
      <c r="Z815" s="60">
        <v>3.75</v>
      </c>
      <c r="AA815" s="60">
        <v>2.2749999999999999</v>
      </c>
      <c r="AB815" s="60">
        <v>17</v>
      </c>
      <c r="AC815" s="60" t="s">
        <v>16118</v>
      </c>
    </row>
    <row r="816" spans="1:29" ht="61" thickBot="1">
      <c r="A816" s="63" t="s">
        <v>16418</v>
      </c>
      <c r="B816" s="60">
        <v>8.4</v>
      </c>
      <c r="C816" s="60">
        <v>53.7</v>
      </c>
      <c r="D816" s="60">
        <v>6.85</v>
      </c>
      <c r="E816" s="60">
        <v>9.8000000000000007</v>
      </c>
      <c r="F816" s="60">
        <v>6.1</v>
      </c>
      <c r="G816" s="60">
        <v>868.1</v>
      </c>
      <c r="H816" s="60">
        <v>78</v>
      </c>
      <c r="I816" s="60">
        <v>7</v>
      </c>
      <c r="J816" s="60">
        <v>383.1</v>
      </c>
      <c r="K816" s="60">
        <v>261.60000000000002</v>
      </c>
      <c r="L816" s="60">
        <v>24.6</v>
      </c>
      <c r="M816" s="60">
        <v>7.2</v>
      </c>
      <c r="N816" s="60">
        <v>8.9</v>
      </c>
      <c r="O816" s="60">
        <v>49</v>
      </c>
      <c r="P816" s="60">
        <v>39.4</v>
      </c>
      <c r="Q816" s="60">
        <v>59.8</v>
      </c>
      <c r="R816" s="60">
        <v>436.1</v>
      </c>
      <c r="S816" s="60">
        <v>12.6</v>
      </c>
      <c r="T816" s="60">
        <v>10.199999999999999</v>
      </c>
      <c r="U816" s="60">
        <v>58.9</v>
      </c>
      <c r="V816" s="60">
        <v>7.8</v>
      </c>
      <c r="W816" s="60">
        <v>499.1</v>
      </c>
      <c r="X816" s="60">
        <v>121.7</v>
      </c>
      <c r="Y816" s="60">
        <v>52.274999999999999</v>
      </c>
      <c r="Z816" s="60">
        <v>2185.35</v>
      </c>
      <c r="AA816" s="60">
        <v>2.3250000000000002</v>
      </c>
      <c r="AB816" s="60">
        <v>123.1</v>
      </c>
      <c r="AC816" s="60" t="s">
        <v>15721</v>
      </c>
    </row>
    <row r="817" spans="1:29" ht="71" thickBot="1">
      <c r="A817" s="63" t="e">
        <v>#VALUE!</v>
      </c>
      <c r="B817" s="60">
        <v>3.1</v>
      </c>
      <c r="C817" s="60">
        <v>6.5</v>
      </c>
      <c r="D817" s="60">
        <v>0.9</v>
      </c>
      <c r="E817" s="60">
        <v>4</v>
      </c>
      <c r="F817" s="60">
        <v>12.3</v>
      </c>
      <c r="G817" s="60">
        <v>6.7</v>
      </c>
      <c r="H817" s="60">
        <v>11.1</v>
      </c>
      <c r="I817" s="60">
        <v>6.5</v>
      </c>
      <c r="J817" s="60">
        <v>4.8</v>
      </c>
      <c r="K817" s="60">
        <v>2.2250000000000001</v>
      </c>
      <c r="L817" s="60">
        <v>2.5</v>
      </c>
      <c r="M817" s="60">
        <v>2.6</v>
      </c>
      <c r="N817" s="60">
        <v>51.6</v>
      </c>
      <c r="O817" s="60">
        <v>2308.4</v>
      </c>
      <c r="P817" s="60">
        <v>4</v>
      </c>
      <c r="Q817" s="60">
        <v>3.4</v>
      </c>
      <c r="R817" s="60">
        <v>2.5</v>
      </c>
      <c r="S817" s="60">
        <v>6.375</v>
      </c>
      <c r="T817" s="60">
        <v>1.3</v>
      </c>
      <c r="U817" s="60">
        <v>9</v>
      </c>
      <c r="V817" s="60">
        <v>5.7</v>
      </c>
      <c r="W817" s="60">
        <v>5.5</v>
      </c>
      <c r="X817" s="60">
        <v>3.8</v>
      </c>
      <c r="Y817" s="60">
        <v>3.55</v>
      </c>
      <c r="Z817" s="60">
        <v>1.35</v>
      </c>
      <c r="AA817" s="60">
        <v>5.85</v>
      </c>
      <c r="AB817" s="60">
        <v>645.4</v>
      </c>
      <c r="AC817" s="61" t="s">
        <v>15380</v>
      </c>
    </row>
    <row r="818" spans="1:29" ht="61" thickBot="1">
      <c r="A818" s="63" t="s">
        <v>16540</v>
      </c>
      <c r="B818" s="60">
        <v>6.2</v>
      </c>
      <c r="C818" s="60">
        <v>190.3</v>
      </c>
      <c r="D818" s="60">
        <v>40.024999999999999</v>
      </c>
      <c r="E818" s="60">
        <v>16.3</v>
      </c>
      <c r="F818" s="60">
        <v>2790.3</v>
      </c>
      <c r="G818" s="60">
        <v>1181.0999999999999</v>
      </c>
      <c r="H818" s="60">
        <v>90.6</v>
      </c>
      <c r="I818" s="60">
        <v>29</v>
      </c>
      <c r="J818" s="60">
        <v>1215.5999999999999</v>
      </c>
      <c r="K818" s="60">
        <v>268.875</v>
      </c>
      <c r="L818" s="60">
        <v>27.7</v>
      </c>
      <c r="M818" s="60">
        <v>118.3</v>
      </c>
      <c r="N818" s="60">
        <v>5.2</v>
      </c>
      <c r="O818" s="60">
        <v>11.1</v>
      </c>
      <c r="P818" s="60">
        <v>145.9</v>
      </c>
      <c r="Q818" s="60">
        <v>206</v>
      </c>
      <c r="R818" s="60">
        <v>129.6</v>
      </c>
      <c r="S818" s="60">
        <v>2.4750000000000001</v>
      </c>
      <c r="T818" s="60">
        <v>561.9</v>
      </c>
      <c r="U818" s="60">
        <v>89.5</v>
      </c>
      <c r="V818" s="60">
        <v>63.6</v>
      </c>
      <c r="W818" s="60">
        <v>1159.2</v>
      </c>
      <c r="X818" s="60">
        <v>1031.4000000000001</v>
      </c>
      <c r="Y818" s="60">
        <v>113.72499999999999</v>
      </c>
      <c r="Z818" s="60">
        <v>193.17500000000001</v>
      </c>
      <c r="AA818" s="60">
        <v>11.225</v>
      </c>
      <c r="AB818" s="60">
        <v>106.9</v>
      </c>
      <c r="AC818" s="60" t="s">
        <v>16119</v>
      </c>
    </row>
    <row r="819" spans="1:29" ht="43" thickBot="1">
      <c r="A819" s="63" t="s">
        <v>16541</v>
      </c>
      <c r="B819" s="60">
        <v>323.2</v>
      </c>
      <c r="C819" s="60">
        <v>299.39999999999998</v>
      </c>
      <c r="D819" s="60">
        <v>504.15</v>
      </c>
      <c r="E819" s="60">
        <v>283.89999999999998</v>
      </c>
      <c r="F819" s="60">
        <v>658.7</v>
      </c>
      <c r="G819" s="60">
        <v>433.1</v>
      </c>
      <c r="H819" s="60">
        <v>293.2</v>
      </c>
      <c r="I819" s="60">
        <v>190.9</v>
      </c>
      <c r="J819" s="60">
        <v>515.1</v>
      </c>
      <c r="K819" s="60">
        <v>45.875</v>
      </c>
      <c r="L819" s="60">
        <v>33.4</v>
      </c>
      <c r="M819" s="60">
        <v>58.6</v>
      </c>
      <c r="N819" s="60">
        <v>105.9</v>
      </c>
      <c r="O819" s="60">
        <v>92.5</v>
      </c>
      <c r="P819" s="60">
        <v>223.7</v>
      </c>
      <c r="Q819" s="60">
        <v>331.7</v>
      </c>
      <c r="R819" s="60">
        <v>165.8</v>
      </c>
      <c r="S819" s="60">
        <v>220.125</v>
      </c>
      <c r="T819" s="60">
        <v>196.2</v>
      </c>
      <c r="U819" s="60">
        <v>352.6</v>
      </c>
      <c r="V819" s="60">
        <v>210.4</v>
      </c>
      <c r="W819" s="60">
        <v>472.1</v>
      </c>
      <c r="X819" s="60">
        <v>28.4</v>
      </c>
      <c r="Y819" s="60">
        <v>291.27499999999998</v>
      </c>
      <c r="Z819" s="60">
        <v>350.875</v>
      </c>
      <c r="AA819" s="60">
        <v>2.7250000000000001</v>
      </c>
      <c r="AB819" s="60">
        <v>107.7</v>
      </c>
      <c r="AC819" s="61" t="s">
        <v>16120</v>
      </c>
    </row>
    <row r="820" spans="1:29" ht="51" thickBot="1">
      <c r="A820" s="63" t="s">
        <v>14731</v>
      </c>
      <c r="B820" s="60">
        <v>1.6</v>
      </c>
      <c r="C820" s="60">
        <v>1.3</v>
      </c>
      <c r="D820" s="60">
        <v>5.75</v>
      </c>
      <c r="E820" s="60">
        <v>1.2</v>
      </c>
      <c r="F820" s="60">
        <v>12.4</v>
      </c>
      <c r="G820" s="60">
        <v>8.1</v>
      </c>
      <c r="H820" s="60">
        <v>5268.6</v>
      </c>
      <c r="I820" s="60">
        <v>37.1</v>
      </c>
      <c r="J820" s="60">
        <v>1679.4</v>
      </c>
      <c r="K820" s="60">
        <v>3.3</v>
      </c>
      <c r="L820" s="60">
        <v>2.1</v>
      </c>
      <c r="M820" s="60">
        <v>0.7</v>
      </c>
      <c r="N820" s="60">
        <v>5.9</v>
      </c>
      <c r="O820" s="60">
        <v>3.7</v>
      </c>
      <c r="P820" s="60">
        <v>4.8</v>
      </c>
      <c r="Q820" s="60">
        <v>7.1</v>
      </c>
      <c r="R820" s="60">
        <v>5.4</v>
      </c>
      <c r="S820" s="60">
        <v>1.075</v>
      </c>
      <c r="T820" s="60">
        <v>4.4000000000000004</v>
      </c>
      <c r="U820" s="60">
        <v>5081.3</v>
      </c>
      <c r="V820" s="60">
        <v>4.2</v>
      </c>
      <c r="W820" s="60">
        <v>554.29999999999995</v>
      </c>
      <c r="X820" s="60">
        <v>1.9</v>
      </c>
      <c r="Y820" s="60">
        <v>4.1500000000000004</v>
      </c>
      <c r="Z820" s="60">
        <v>3.7749999999999999</v>
      </c>
      <c r="AA820" s="60">
        <v>1.875</v>
      </c>
      <c r="AB820" s="60">
        <v>866.8</v>
      </c>
      <c r="AC820" s="60" t="s">
        <v>16121</v>
      </c>
    </row>
    <row r="821" spans="1:29" ht="43" thickBot="1">
      <c r="A821" s="63" t="s">
        <v>16542</v>
      </c>
      <c r="B821" s="60">
        <v>110.2</v>
      </c>
      <c r="C821" s="60">
        <v>123.9</v>
      </c>
      <c r="D821" s="60">
        <v>168.77500000000001</v>
      </c>
      <c r="E821" s="60">
        <v>147.19999999999999</v>
      </c>
      <c r="F821" s="60">
        <v>96.9</v>
      </c>
      <c r="G821" s="60">
        <v>77.8</v>
      </c>
      <c r="H821" s="60">
        <v>117.8</v>
      </c>
      <c r="I821" s="60">
        <v>101.8</v>
      </c>
      <c r="J821" s="60">
        <v>75.099999999999994</v>
      </c>
      <c r="K821" s="60">
        <v>186</v>
      </c>
      <c r="L821" s="60">
        <v>229.8</v>
      </c>
      <c r="M821" s="60">
        <v>108.9</v>
      </c>
      <c r="N821" s="60">
        <v>37.1</v>
      </c>
      <c r="O821" s="60">
        <v>48</v>
      </c>
      <c r="P821" s="60">
        <v>146.4</v>
      </c>
      <c r="Q821" s="60">
        <v>128.1</v>
      </c>
      <c r="R821" s="60">
        <v>147.80000000000001</v>
      </c>
      <c r="S821" s="60">
        <v>171.07499999999999</v>
      </c>
      <c r="T821" s="60">
        <v>158.9</v>
      </c>
      <c r="U821" s="60">
        <v>126.8</v>
      </c>
      <c r="V821" s="60">
        <v>147.6</v>
      </c>
      <c r="W821" s="60">
        <v>83.1</v>
      </c>
      <c r="X821" s="60">
        <v>156.9</v>
      </c>
      <c r="Y821" s="60">
        <v>192.5</v>
      </c>
      <c r="Z821" s="60">
        <v>115</v>
      </c>
      <c r="AA821" s="60">
        <v>331.55</v>
      </c>
      <c r="AB821" s="60">
        <v>87.8</v>
      </c>
      <c r="AC821" s="61" t="s">
        <v>16122</v>
      </c>
    </row>
    <row r="822" spans="1:29" ht="51" thickBot="1">
      <c r="A822" s="63" t="s">
        <v>14910</v>
      </c>
      <c r="B822" s="60">
        <v>9.1999999999999993</v>
      </c>
      <c r="C822" s="60">
        <v>6.9</v>
      </c>
      <c r="D822" s="60">
        <v>7.25</v>
      </c>
      <c r="E822" s="60">
        <v>10.1</v>
      </c>
      <c r="F822" s="60">
        <v>13.6</v>
      </c>
      <c r="G822" s="60">
        <v>3.8</v>
      </c>
      <c r="H822" s="60">
        <v>12.9</v>
      </c>
      <c r="I822" s="60">
        <v>7</v>
      </c>
      <c r="J822" s="60">
        <v>5.2</v>
      </c>
      <c r="K822" s="60">
        <v>7.3250000000000002</v>
      </c>
      <c r="L822" s="60">
        <v>9.8000000000000007</v>
      </c>
      <c r="M822" s="60">
        <v>49.8</v>
      </c>
      <c r="N822" s="60">
        <v>12.5</v>
      </c>
      <c r="O822" s="60">
        <v>9.4</v>
      </c>
      <c r="P822" s="60">
        <v>5.4</v>
      </c>
      <c r="Q822" s="60">
        <v>3.9</v>
      </c>
      <c r="R822" s="60">
        <v>10.8</v>
      </c>
      <c r="S822" s="60">
        <v>71.224999999999994</v>
      </c>
      <c r="T822" s="60">
        <v>52</v>
      </c>
      <c r="U822" s="60">
        <v>38.4</v>
      </c>
      <c r="V822" s="60">
        <v>43.7</v>
      </c>
      <c r="W822" s="60">
        <v>57.7</v>
      </c>
      <c r="X822" s="60">
        <v>37.6</v>
      </c>
      <c r="Y822" s="60">
        <v>58.65</v>
      </c>
      <c r="Z822" s="60">
        <v>49.174999999999997</v>
      </c>
      <c r="AA822" s="60">
        <v>1283.9000000000001</v>
      </c>
      <c r="AB822" s="60">
        <v>16.399999999999999</v>
      </c>
      <c r="AC822" s="60" t="s">
        <v>16123</v>
      </c>
    </row>
    <row r="823" spans="1:29" ht="71" thickBot="1">
      <c r="A823" s="63" t="s">
        <v>15143</v>
      </c>
      <c r="B823" s="60">
        <v>118.3</v>
      </c>
      <c r="C823" s="60">
        <v>47.8</v>
      </c>
      <c r="D823" s="60">
        <v>44.725000000000001</v>
      </c>
      <c r="E823" s="60">
        <v>92.6</v>
      </c>
      <c r="F823" s="60">
        <v>50.8</v>
      </c>
      <c r="G823" s="60">
        <v>50.3</v>
      </c>
      <c r="H823" s="60">
        <v>44.4</v>
      </c>
      <c r="I823" s="60">
        <v>61.7</v>
      </c>
      <c r="J823" s="60">
        <v>39.700000000000003</v>
      </c>
      <c r="K823" s="60">
        <v>89.325000000000003</v>
      </c>
      <c r="L823" s="60">
        <v>57.2</v>
      </c>
      <c r="M823" s="60">
        <v>122</v>
      </c>
      <c r="N823" s="60">
        <v>33</v>
      </c>
      <c r="O823" s="60">
        <v>36.700000000000003</v>
      </c>
      <c r="P823" s="60">
        <v>33.200000000000003</v>
      </c>
      <c r="Q823" s="60">
        <v>35.200000000000003</v>
      </c>
      <c r="R823" s="60">
        <v>59.4</v>
      </c>
      <c r="S823" s="60">
        <v>67.224999999999994</v>
      </c>
      <c r="T823" s="60">
        <v>50.9</v>
      </c>
      <c r="U823" s="60">
        <v>50.4</v>
      </c>
      <c r="V823" s="60">
        <v>190.2</v>
      </c>
      <c r="W823" s="60">
        <v>44.2</v>
      </c>
      <c r="X823" s="60">
        <v>96</v>
      </c>
      <c r="Y823" s="60">
        <v>51.65</v>
      </c>
      <c r="Z823" s="60">
        <v>71.625</v>
      </c>
      <c r="AA823" s="60">
        <v>83.375</v>
      </c>
      <c r="AB823" s="60">
        <v>75.5</v>
      </c>
      <c r="AC823" s="60" t="s">
        <v>16124</v>
      </c>
    </row>
    <row r="824" spans="1:29" ht="141" thickBot="1">
      <c r="A824" s="63" t="s">
        <v>15109</v>
      </c>
      <c r="B824" s="60">
        <v>4.3</v>
      </c>
      <c r="C824" s="60">
        <v>11.1</v>
      </c>
      <c r="D824" s="60">
        <v>9</v>
      </c>
      <c r="E824" s="60">
        <v>6.2</v>
      </c>
      <c r="F824" s="60">
        <v>20.6</v>
      </c>
      <c r="G824" s="60">
        <v>11</v>
      </c>
      <c r="H824" s="60">
        <v>13.3</v>
      </c>
      <c r="I824" s="60">
        <v>6.5</v>
      </c>
      <c r="J824" s="60">
        <v>6.8</v>
      </c>
      <c r="K824" s="60">
        <v>4.1749999999999998</v>
      </c>
      <c r="L824" s="60">
        <v>15.6</v>
      </c>
      <c r="M824" s="60">
        <v>5.8</v>
      </c>
      <c r="N824" s="60">
        <v>156.6</v>
      </c>
      <c r="O824" s="60">
        <v>4</v>
      </c>
      <c r="P824" s="60">
        <v>4.5999999999999996</v>
      </c>
      <c r="Q824" s="60">
        <v>4</v>
      </c>
      <c r="R824" s="60">
        <v>13.5</v>
      </c>
      <c r="S824" s="60">
        <v>4.4749999999999996</v>
      </c>
      <c r="T824" s="60">
        <v>3</v>
      </c>
      <c r="U824" s="60">
        <v>9.6</v>
      </c>
      <c r="V824" s="60">
        <v>11</v>
      </c>
      <c r="W824" s="60">
        <v>6.4</v>
      </c>
      <c r="X824" s="60">
        <v>36.9</v>
      </c>
      <c r="Y824" s="60">
        <v>4.7249999999999996</v>
      </c>
      <c r="Z824" s="60">
        <v>9.2249999999999996</v>
      </c>
      <c r="AA824" s="60">
        <v>8.4499999999999993</v>
      </c>
      <c r="AB824" s="60">
        <v>17.3</v>
      </c>
      <c r="AC824" s="60" t="s">
        <v>16125</v>
      </c>
    </row>
    <row r="825" spans="1:29" ht="141" thickBot="1">
      <c r="A825" s="63" t="s">
        <v>16543</v>
      </c>
      <c r="B825" s="60">
        <v>421.7</v>
      </c>
      <c r="C825" s="60">
        <v>201.3</v>
      </c>
      <c r="D825" s="60">
        <v>196.125</v>
      </c>
      <c r="E825" s="60">
        <v>448.5</v>
      </c>
      <c r="F825" s="60">
        <v>414.5</v>
      </c>
      <c r="G825" s="60">
        <v>104</v>
      </c>
      <c r="H825" s="60">
        <v>1033.8</v>
      </c>
      <c r="I825" s="60">
        <v>1109.8</v>
      </c>
      <c r="J825" s="60">
        <v>468</v>
      </c>
      <c r="K825" s="60">
        <v>69.724999999999994</v>
      </c>
      <c r="L825" s="60">
        <v>12.6</v>
      </c>
      <c r="M825" s="60">
        <v>139.80000000000001</v>
      </c>
      <c r="N825" s="60">
        <v>49.4</v>
      </c>
      <c r="O825" s="60">
        <v>440.4</v>
      </c>
      <c r="P825" s="60">
        <v>777.1</v>
      </c>
      <c r="Q825" s="60">
        <v>605.9</v>
      </c>
      <c r="R825" s="60">
        <v>45.4</v>
      </c>
      <c r="S825" s="60">
        <v>125.5</v>
      </c>
      <c r="T825" s="60">
        <v>245.1</v>
      </c>
      <c r="U825" s="60">
        <v>2798.2</v>
      </c>
      <c r="V825" s="60">
        <v>878.3</v>
      </c>
      <c r="W825" s="60">
        <v>776.9</v>
      </c>
      <c r="X825" s="60">
        <v>26</v>
      </c>
      <c r="Y825" s="60">
        <v>31.7</v>
      </c>
      <c r="Z825" s="60">
        <v>35.299999999999997</v>
      </c>
      <c r="AA825" s="60">
        <v>96.4</v>
      </c>
      <c r="AB825" s="60">
        <v>166.6</v>
      </c>
      <c r="AC825" s="60" t="s">
        <v>16126</v>
      </c>
    </row>
    <row r="826" spans="1:29" ht="101" thickBot="1">
      <c r="A826" s="63" t="s">
        <v>14635</v>
      </c>
      <c r="B826" s="60">
        <v>3.2</v>
      </c>
      <c r="C826" s="60">
        <v>3.6</v>
      </c>
      <c r="D826" s="60">
        <v>4</v>
      </c>
      <c r="E826" s="60">
        <v>7.1</v>
      </c>
      <c r="F826" s="60">
        <v>15.6</v>
      </c>
      <c r="G826" s="60">
        <v>4.8</v>
      </c>
      <c r="H826" s="60">
        <v>8.1999999999999993</v>
      </c>
      <c r="I826" s="60">
        <v>2.9</v>
      </c>
      <c r="J826" s="60">
        <v>3.7</v>
      </c>
      <c r="K826" s="60">
        <v>3.375</v>
      </c>
      <c r="L826" s="60">
        <v>9</v>
      </c>
      <c r="M826" s="60">
        <v>4</v>
      </c>
      <c r="N826" s="60">
        <v>20.9</v>
      </c>
      <c r="O826" s="60">
        <v>9.6</v>
      </c>
      <c r="P826" s="60">
        <v>6</v>
      </c>
      <c r="Q826" s="60">
        <v>5.3</v>
      </c>
      <c r="R826" s="60">
        <v>14.1</v>
      </c>
      <c r="S826" s="60">
        <v>6.5750000000000002</v>
      </c>
      <c r="T826" s="60">
        <v>5.7</v>
      </c>
      <c r="U826" s="60">
        <v>6.2</v>
      </c>
      <c r="V826" s="60">
        <v>3.7</v>
      </c>
      <c r="W826" s="60">
        <v>4.7</v>
      </c>
      <c r="X826" s="60">
        <v>12</v>
      </c>
      <c r="Y826" s="60">
        <v>4.2</v>
      </c>
      <c r="Z826" s="60">
        <v>10.050000000000001</v>
      </c>
      <c r="AA826" s="60">
        <v>12.275</v>
      </c>
      <c r="AB826" s="60">
        <v>5.9</v>
      </c>
      <c r="AC826" s="60" t="s">
        <v>16127</v>
      </c>
    </row>
    <row r="827" spans="1:29" ht="51" thickBot="1">
      <c r="A827" s="63" t="s">
        <v>14832</v>
      </c>
      <c r="B827" s="60">
        <v>0.7</v>
      </c>
      <c r="C827" s="60">
        <v>2.9</v>
      </c>
      <c r="D827" s="60">
        <v>1.075</v>
      </c>
      <c r="E827" s="60">
        <v>0.6</v>
      </c>
      <c r="F827" s="60">
        <v>9</v>
      </c>
      <c r="G827" s="60">
        <v>3.2</v>
      </c>
      <c r="H827" s="60">
        <v>3</v>
      </c>
      <c r="I827" s="60">
        <v>2.6</v>
      </c>
      <c r="J827" s="60">
        <v>1.8</v>
      </c>
      <c r="K827" s="60">
        <v>0.97499999999999998</v>
      </c>
      <c r="L827" s="60">
        <v>2.7</v>
      </c>
      <c r="M827" s="60">
        <v>0.9</v>
      </c>
      <c r="N827" s="60">
        <v>94.6</v>
      </c>
      <c r="O827" s="60">
        <v>0.9</v>
      </c>
      <c r="P827" s="60">
        <v>1.1000000000000001</v>
      </c>
      <c r="Q827" s="60">
        <v>1.4</v>
      </c>
      <c r="R827" s="60">
        <v>3.3</v>
      </c>
      <c r="S827" s="60">
        <v>3.4750000000000001</v>
      </c>
      <c r="T827" s="60">
        <v>4.5999999999999996</v>
      </c>
      <c r="U827" s="60">
        <v>4.2</v>
      </c>
      <c r="V827" s="60">
        <v>2.1</v>
      </c>
      <c r="W827" s="60">
        <v>2.1</v>
      </c>
      <c r="X827" s="60">
        <v>14.9</v>
      </c>
      <c r="Y827" s="60">
        <v>1.175</v>
      </c>
      <c r="Z827" s="60">
        <v>0.52500000000000002</v>
      </c>
      <c r="AA827" s="60">
        <v>3.0750000000000002</v>
      </c>
      <c r="AB827" s="60">
        <v>7.5</v>
      </c>
      <c r="AC827" s="60" t="s">
        <v>16128</v>
      </c>
    </row>
    <row r="828" spans="1:29" ht="181" thickBot="1">
      <c r="A828" s="63" t="s">
        <v>15203</v>
      </c>
      <c r="B828" s="60">
        <v>28.1</v>
      </c>
      <c r="C828" s="60">
        <v>282.7</v>
      </c>
      <c r="D828" s="60">
        <v>159.80000000000001</v>
      </c>
      <c r="E828" s="60">
        <v>37.1</v>
      </c>
      <c r="F828" s="60">
        <v>749.4</v>
      </c>
      <c r="G828" s="60">
        <v>92.8</v>
      </c>
      <c r="H828" s="60">
        <v>227.4</v>
      </c>
      <c r="I828" s="60">
        <v>680.1</v>
      </c>
      <c r="J828" s="60">
        <v>129.19999999999999</v>
      </c>
      <c r="K828" s="60">
        <v>2176.0500000000002</v>
      </c>
      <c r="L828" s="60">
        <v>2444.9</v>
      </c>
      <c r="M828" s="60">
        <v>4.4000000000000004</v>
      </c>
      <c r="N828" s="60">
        <v>22.5</v>
      </c>
      <c r="O828" s="60">
        <v>1314.3</v>
      </c>
      <c r="P828" s="60">
        <v>1461.1</v>
      </c>
      <c r="Q828" s="60">
        <v>1281.5999999999999</v>
      </c>
      <c r="R828" s="60">
        <v>1385.2</v>
      </c>
      <c r="S828" s="60">
        <v>8.1</v>
      </c>
      <c r="T828" s="60">
        <v>289.3</v>
      </c>
      <c r="U828" s="60">
        <v>1577.7</v>
      </c>
      <c r="V828" s="60">
        <v>983.9</v>
      </c>
      <c r="W828" s="60">
        <v>261.60000000000002</v>
      </c>
      <c r="X828" s="60">
        <v>1938.6</v>
      </c>
      <c r="Y828" s="60">
        <v>358.65</v>
      </c>
      <c r="Z828" s="60">
        <v>125.4</v>
      </c>
      <c r="AA828" s="60">
        <v>8.0500000000000007</v>
      </c>
      <c r="AB828" s="60">
        <v>277.89999999999998</v>
      </c>
      <c r="AC828" s="60" t="s">
        <v>16129</v>
      </c>
    </row>
    <row r="829" spans="1:29" ht="131" thickBot="1">
      <c r="A829" s="63" t="s">
        <v>16367</v>
      </c>
      <c r="B829" s="60">
        <v>62</v>
      </c>
      <c r="C829" s="60">
        <v>51.5</v>
      </c>
      <c r="D829" s="60">
        <v>69.650000000000006</v>
      </c>
      <c r="E829" s="60">
        <v>50.7</v>
      </c>
      <c r="F829" s="60">
        <v>88.2</v>
      </c>
      <c r="G829" s="60">
        <v>144.5</v>
      </c>
      <c r="H829" s="60">
        <v>72.2</v>
      </c>
      <c r="I829" s="60">
        <v>22.5</v>
      </c>
      <c r="J829" s="60">
        <v>126.2</v>
      </c>
      <c r="K829" s="60">
        <v>226.35</v>
      </c>
      <c r="L829" s="60">
        <v>71</v>
      </c>
      <c r="M829" s="60">
        <v>13.9</v>
      </c>
      <c r="N829" s="60">
        <v>18.600000000000001</v>
      </c>
      <c r="O829" s="60">
        <v>149.1</v>
      </c>
      <c r="P829" s="60">
        <v>12.6</v>
      </c>
      <c r="Q829" s="60">
        <v>20.6</v>
      </c>
      <c r="R829" s="60">
        <v>94.6</v>
      </c>
      <c r="S829" s="60">
        <v>46.725000000000001</v>
      </c>
      <c r="T829" s="60">
        <v>40.4</v>
      </c>
      <c r="U829" s="60">
        <v>76.2</v>
      </c>
      <c r="V829" s="60">
        <v>96.4</v>
      </c>
      <c r="W829" s="60">
        <v>64.099999999999994</v>
      </c>
      <c r="X829" s="60">
        <v>69.3</v>
      </c>
      <c r="Y829" s="60">
        <v>68.650000000000006</v>
      </c>
      <c r="Z829" s="60">
        <v>40.35</v>
      </c>
      <c r="AA829" s="60">
        <v>30.274999999999999</v>
      </c>
      <c r="AB829" s="60">
        <v>44.4</v>
      </c>
      <c r="AC829" s="60" t="s">
        <v>15576</v>
      </c>
    </row>
    <row r="830" spans="1:29" ht="61" thickBot="1">
      <c r="A830" s="63" t="s">
        <v>15003</v>
      </c>
      <c r="B830" s="60">
        <v>13.1</v>
      </c>
      <c r="C830" s="60">
        <v>142.9</v>
      </c>
      <c r="D830" s="60">
        <v>83.025000000000006</v>
      </c>
      <c r="E830" s="60">
        <v>18.7</v>
      </c>
      <c r="F830" s="60">
        <v>8.5</v>
      </c>
      <c r="G830" s="60">
        <v>907.8</v>
      </c>
      <c r="H830" s="60">
        <v>71.5</v>
      </c>
      <c r="I830" s="60">
        <v>9</v>
      </c>
      <c r="J830" s="60">
        <v>321.2</v>
      </c>
      <c r="K830" s="60">
        <v>431.97500000000002</v>
      </c>
      <c r="L830" s="60">
        <v>563.70000000000005</v>
      </c>
      <c r="M830" s="60">
        <v>27.9</v>
      </c>
      <c r="N830" s="60">
        <v>26.4</v>
      </c>
      <c r="O830" s="60">
        <v>3.1</v>
      </c>
      <c r="P830" s="60">
        <v>395.3</v>
      </c>
      <c r="Q830" s="60">
        <v>332.1</v>
      </c>
      <c r="R830" s="60">
        <v>300.60000000000002</v>
      </c>
      <c r="S830" s="60">
        <v>84.974999999999994</v>
      </c>
      <c r="T830" s="60">
        <v>20.2</v>
      </c>
      <c r="U830" s="60">
        <v>109.8</v>
      </c>
      <c r="V830" s="60">
        <v>12.4</v>
      </c>
      <c r="W830" s="60">
        <v>76.5</v>
      </c>
      <c r="X830" s="60">
        <v>822.8</v>
      </c>
      <c r="Y830" s="60">
        <v>6.85</v>
      </c>
      <c r="Z830" s="60">
        <v>11.175000000000001</v>
      </c>
      <c r="AA830" s="60">
        <v>57.05</v>
      </c>
      <c r="AB830" s="60">
        <v>85.3</v>
      </c>
      <c r="AC830" s="60" t="s">
        <v>16130</v>
      </c>
    </row>
    <row r="831" spans="1:29" ht="91" thickBot="1">
      <c r="A831" s="63" t="s">
        <v>15196</v>
      </c>
      <c r="B831" s="60">
        <v>188.9</v>
      </c>
      <c r="C831" s="60">
        <v>274.89999999999998</v>
      </c>
      <c r="D831" s="60">
        <v>325.25</v>
      </c>
      <c r="E831" s="60">
        <v>303.8</v>
      </c>
      <c r="F831" s="60">
        <v>362.5</v>
      </c>
      <c r="G831" s="60">
        <v>382.8</v>
      </c>
      <c r="H831" s="60">
        <v>806.4</v>
      </c>
      <c r="I831" s="60">
        <v>1247.5999999999999</v>
      </c>
      <c r="J831" s="60">
        <v>519.6</v>
      </c>
      <c r="K831" s="60">
        <v>505.27499999999998</v>
      </c>
      <c r="L831" s="60">
        <v>371.7</v>
      </c>
      <c r="M831" s="60">
        <v>577.4</v>
      </c>
      <c r="N831" s="60">
        <v>361.7</v>
      </c>
      <c r="O831" s="60">
        <v>377.4</v>
      </c>
      <c r="P831" s="60">
        <v>444.8</v>
      </c>
      <c r="Q831" s="60">
        <v>497.2</v>
      </c>
      <c r="R831" s="60">
        <v>370</v>
      </c>
      <c r="S831" s="60">
        <v>504.92500000000001</v>
      </c>
      <c r="T831" s="60">
        <v>916.2</v>
      </c>
      <c r="U831" s="60">
        <v>783.9</v>
      </c>
      <c r="V831" s="60">
        <v>767.9</v>
      </c>
      <c r="W831" s="60">
        <v>648</v>
      </c>
      <c r="X831" s="60">
        <v>458.7</v>
      </c>
      <c r="Y831" s="60">
        <v>599.54999999999995</v>
      </c>
      <c r="Z831" s="60">
        <v>1068.95</v>
      </c>
      <c r="AA831" s="60">
        <v>621.95000000000005</v>
      </c>
      <c r="AB831" s="60">
        <v>439.2</v>
      </c>
      <c r="AC831" s="60" t="s">
        <v>16131</v>
      </c>
    </row>
    <row r="832" spans="1:29" ht="141" thickBot="1">
      <c r="A832" s="63" t="s">
        <v>14916</v>
      </c>
      <c r="B832" s="60">
        <v>46.6</v>
      </c>
      <c r="C832" s="60">
        <v>118.4</v>
      </c>
      <c r="D832" s="60">
        <v>19.95</v>
      </c>
      <c r="E832" s="60">
        <v>84.7</v>
      </c>
      <c r="F832" s="60">
        <v>38.700000000000003</v>
      </c>
      <c r="G832" s="60">
        <v>79.099999999999994</v>
      </c>
      <c r="H832" s="60">
        <v>400</v>
      </c>
      <c r="I832" s="60">
        <v>308.3</v>
      </c>
      <c r="J832" s="60">
        <v>403.8</v>
      </c>
      <c r="K832" s="60">
        <v>27.15</v>
      </c>
      <c r="L832" s="60">
        <v>49.3</v>
      </c>
      <c r="M832" s="60">
        <v>5.0999999999999996</v>
      </c>
      <c r="N832" s="60">
        <v>28.1</v>
      </c>
      <c r="O832" s="60">
        <v>22.4</v>
      </c>
      <c r="P832" s="60">
        <v>49.5</v>
      </c>
      <c r="Q832" s="60">
        <v>62.6</v>
      </c>
      <c r="R832" s="60">
        <v>99.6</v>
      </c>
      <c r="S832" s="60">
        <v>57.4</v>
      </c>
      <c r="T832" s="60">
        <v>47.9</v>
      </c>
      <c r="U832" s="60">
        <v>578.6</v>
      </c>
      <c r="V832" s="60">
        <v>886.7</v>
      </c>
      <c r="W832" s="60">
        <v>446.8</v>
      </c>
      <c r="X832" s="60">
        <v>166.5</v>
      </c>
      <c r="Y832" s="60">
        <v>134.42500000000001</v>
      </c>
      <c r="Z832" s="60">
        <v>331.5</v>
      </c>
      <c r="AA832" s="60">
        <v>787.55</v>
      </c>
      <c r="AB832" s="60">
        <v>80.599999999999994</v>
      </c>
      <c r="AC832" s="60" t="s">
        <v>15368</v>
      </c>
    </row>
    <row r="833" spans="1:29" ht="151" thickBot="1">
      <c r="A833" s="63" t="s">
        <v>15291</v>
      </c>
      <c r="B833" s="60">
        <v>213.5</v>
      </c>
      <c r="C833" s="60">
        <v>130.5</v>
      </c>
      <c r="D833" s="60">
        <v>104.75</v>
      </c>
      <c r="E833" s="60">
        <v>160.30000000000001</v>
      </c>
      <c r="F833" s="60">
        <v>132.69999999999999</v>
      </c>
      <c r="G833" s="60">
        <v>158.1</v>
      </c>
      <c r="H833" s="60">
        <v>236.8</v>
      </c>
      <c r="I833" s="60">
        <v>329.4</v>
      </c>
      <c r="J833" s="60">
        <v>139.19999999999999</v>
      </c>
      <c r="K833" s="60">
        <v>152.25</v>
      </c>
      <c r="L833" s="60">
        <v>209.6</v>
      </c>
      <c r="M833" s="60">
        <v>234.9</v>
      </c>
      <c r="N833" s="60">
        <v>93.1</v>
      </c>
      <c r="O833" s="60">
        <v>115.1</v>
      </c>
      <c r="P833" s="60">
        <v>296.39999999999998</v>
      </c>
      <c r="Q833" s="60">
        <v>253.4</v>
      </c>
      <c r="R833" s="60">
        <v>142.80000000000001</v>
      </c>
      <c r="S833" s="60">
        <v>175.625</v>
      </c>
      <c r="T833" s="60">
        <v>156.6</v>
      </c>
      <c r="U833" s="60">
        <v>293.10000000000002</v>
      </c>
      <c r="V833" s="60">
        <v>942.8</v>
      </c>
      <c r="W833" s="60">
        <v>194.4</v>
      </c>
      <c r="X833" s="60">
        <v>285.10000000000002</v>
      </c>
      <c r="Y833" s="60">
        <v>105.25</v>
      </c>
      <c r="Z833" s="60">
        <v>179.625</v>
      </c>
      <c r="AA833" s="60">
        <v>168.77500000000001</v>
      </c>
      <c r="AB833" s="60">
        <v>148.30000000000001</v>
      </c>
      <c r="AC833" s="60" t="s">
        <v>16132</v>
      </c>
    </row>
    <row r="834" spans="1:29" ht="43" thickBot="1">
      <c r="A834" s="63" t="s">
        <v>15248</v>
      </c>
      <c r="B834" s="60">
        <v>391.4</v>
      </c>
      <c r="C834" s="60">
        <v>326.3</v>
      </c>
      <c r="D834" s="60">
        <v>192.2</v>
      </c>
      <c r="E834" s="60">
        <v>321.89999999999998</v>
      </c>
      <c r="F834" s="60">
        <v>731</v>
      </c>
      <c r="G834" s="60">
        <v>268.2</v>
      </c>
      <c r="H834" s="60">
        <v>317.8</v>
      </c>
      <c r="I834" s="60">
        <v>205.5</v>
      </c>
      <c r="J834" s="60">
        <v>288.39999999999998</v>
      </c>
      <c r="K834" s="60">
        <v>240.67500000000001</v>
      </c>
      <c r="L834" s="60">
        <v>378.4</v>
      </c>
      <c r="M834" s="60">
        <v>251.5</v>
      </c>
      <c r="N834" s="60">
        <v>315</v>
      </c>
      <c r="O834" s="60">
        <v>429.5</v>
      </c>
      <c r="P834" s="60">
        <v>502.1</v>
      </c>
      <c r="Q834" s="60">
        <v>414.9</v>
      </c>
      <c r="R834" s="60">
        <v>316.5</v>
      </c>
      <c r="S834" s="60">
        <v>183.3</v>
      </c>
      <c r="T834" s="60">
        <v>961.5</v>
      </c>
      <c r="U834" s="60">
        <v>335.1</v>
      </c>
      <c r="V834" s="60">
        <v>249.7</v>
      </c>
      <c r="W834" s="60">
        <v>199</v>
      </c>
      <c r="X834" s="60">
        <v>278.39999999999998</v>
      </c>
      <c r="Y834" s="60">
        <v>153.25</v>
      </c>
      <c r="Z834" s="60">
        <v>166.8</v>
      </c>
      <c r="AA834" s="60">
        <v>384.42500000000001</v>
      </c>
      <c r="AB834" s="60">
        <v>206.1</v>
      </c>
      <c r="AC834" s="61" t="s">
        <v>16133</v>
      </c>
    </row>
    <row r="835" spans="1:29" ht="51" thickBot="1">
      <c r="A835" s="63" t="s">
        <v>14715</v>
      </c>
      <c r="B835" s="60">
        <v>25.4</v>
      </c>
      <c r="C835" s="60">
        <v>560.6</v>
      </c>
      <c r="D835" s="60">
        <v>333.875</v>
      </c>
      <c r="E835" s="60">
        <v>24.8</v>
      </c>
      <c r="F835" s="60">
        <v>81</v>
      </c>
      <c r="G835" s="60">
        <v>299.7</v>
      </c>
      <c r="H835" s="60">
        <v>4</v>
      </c>
      <c r="I835" s="60">
        <v>10.4</v>
      </c>
      <c r="J835" s="60">
        <v>162.19999999999999</v>
      </c>
      <c r="K835" s="60">
        <v>398.125</v>
      </c>
      <c r="L835" s="60">
        <v>565.29999999999995</v>
      </c>
      <c r="M835" s="60">
        <v>3</v>
      </c>
      <c r="N835" s="60">
        <v>6</v>
      </c>
      <c r="O835" s="60">
        <v>6.4</v>
      </c>
      <c r="P835" s="60">
        <v>884.2</v>
      </c>
      <c r="Q835" s="60">
        <v>664.9</v>
      </c>
      <c r="R835" s="60">
        <v>567.5</v>
      </c>
      <c r="S835" s="60">
        <v>4.625</v>
      </c>
      <c r="T835" s="60">
        <v>6.2</v>
      </c>
      <c r="U835" s="60">
        <v>10.199999999999999</v>
      </c>
      <c r="V835" s="60">
        <v>6.8</v>
      </c>
      <c r="W835" s="60">
        <v>21.1</v>
      </c>
      <c r="X835" s="60">
        <v>1083.7</v>
      </c>
      <c r="Y835" s="60">
        <v>15.3</v>
      </c>
      <c r="Z835" s="60">
        <v>18.649999999999999</v>
      </c>
      <c r="AA835" s="60">
        <v>5.5250000000000004</v>
      </c>
      <c r="AB835" s="60">
        <v>101.9</v>
      </c>
      <c r="AC835" s="60" t="s">
        <v>16134</v>
      </c>
    </row>
    <row r="836" spans="1:29" ht="43" thickBot="1">
      <c r="A836" s="63" t="s">
        <v>16375</v>
      </c>
      <c r="B836" s="60">
        <v>1.1000000000000001</v>
      </c>
      <c r="C836" s="60">
        <v>1.6</v>
      </c>
      <c r="D836" s="60">
        <v>1.7</v>
      </c>
      <c r="E836" s="60">
        <v>3.8</v>
      </c>
      <c r="F836" s="60">
        <v>5</v>
      </c>
      <c r="G836" s="60">
        <v>2.2999999999999998</v>
      </c>
      <c r="H836" s="60">
        <v>3</v>
      </c>
      <c r="I836" s="60">
        <v>3.1</v>
      </c>
      <c r="J836" s="60">
        <v>1.6</v>
      </c>
      <c r="K836" s="60">
        <v>0.27500000000000002</v>
      </c>
      <c r="L836" s="60">
        <v>2.6</v>
      </c>
      <c r="M836" s="60">
        <v>2</v>
      </c>
      <c r="N836" s="60">
        <v>100.6</v>
      </c>
      <c r="O836" s="60">
        <v>5.0999999999999996</v>
      </c>
      <c r="P836" s="60">
        <v>0.4</v>
      </c>
      <c r="Q836" s="60">
        <v>1.8</v>
      </c>
      <c r="R836" s="60">
        <v>2.7</v>
      </c>
      <c r="S836" s="60">
        <v>2.1</v>
      </c>
      <c r="T836" s="60">
        <v>3</v>
      </c>
      <c r="U836" s="60">
        <v>3</v>
      </c>
      <c r="V836" s="60">
        <v>2.6</v>
      </c>
      <c r="W836" s="60">
        <v>2.1</v>
      </c>
      <c r="X836" s="60">
        <v>8.3000000000000007</v>
      </c>
      <c r="Y836" s="60">
        <v>5.4249999999999998</v>
      </c>
      <c r="Z836" s="60">
        <v>2.8</v>
      </c>
      <c r="AA836" s="60">
        <v>1.8</v>
      </c>
      <c r="AB836" s="60">
        <v>9.6999999999999993</v>
      </c>
      <c r="AC836" s="61" t="s">
        <v>15594</v>
      </c>
    </row>
    <row r="837" spans="1:29" ht="151" thickBot="1">
      <c r="A837" s="63" t="s">
        <v>16544</v>
      </c>
      <c r="B837" s="60">
        <v>1.5</v>
      </c>
      <c r="C837" s="60">
        <v>6.3</v>
      </c>
      <c r="D837" s="60">
        <v>1.25</v>
      </c>
      <c r="E837" s="60">
        <v>3.7</v>
      </c>
      <c r="F837" s="60">
        <v>5</v>
      </c>
      <c r="G837" s="60">
        <v>11.2</v>
      </c>
      <c r="H837" s="60">
        <v>1.7</v>
      </c>
      <c r="I837" s="60">
        <v>4</v>
      </c>
      <c r="J837" s="60">
        <v>0.7</v>
      </c>
      <c r="K837" s="60">
        <v>1.35</v>
      </c>
      <c r="L837" s="60">
        <v>1.3</v>
      </c>
      <c r="M837" s="60">
        <v>1.6</v>
      </c>
      <c r="N837" s="60">
        <v>1.9</v>
      </c>
      <c r="O837" s="60">
        <v>5</v>
      </c>
      <c r="P837" s="60">
        <v>2.1</v>
      </c>
      <c r="Q837" s="60">
        <v>2.7</v>
      </c>
      <c r="R837" s="60">
        <v>2.1</v>
      </c>
      <c r="S837" s="60">
        <v>1.375</v>
      </c>
      <c r="T837" s="60">
        <v>1.6</v>
      </c>
      <c r="U837" s="60">
        <v>3.9</v>
      </c>
      <c r="V837" s="60">
        <v>5</v>
      </c>
      <c r="W837" s="60">
        <v>1.5</v>
      </c>
      <c r="X837" s="60">
        <v>2.1</v>
      </c>
      <c r="Y837" s="60">
        <v>1.65</v>
      </c>
      <c r="Z837" s="60">
        <v>0.65</v>
      </c>
      <c r="AA837" s="60">
        <v>1.65</v>
      </c>
      <c r="AB837" s="60">
        <v>3.1</v>
      </c>
      <c r="AC837" s="60" t="s">
        <v>16135</v>
      </c>
    </row>
    <row r="838" spans="1:29" ht="43" thickBot="1">
      <c r="A838" s="63" t="s">
        <v>14852</v>
      </c>
      <c r="B838" s="60">
        <v>2</v>
      </c>
      <c r="C838" s="60">
        <v>10.8</v>
      </c>
      <c r="D838" s="60">
        <v>3.0750000000000002</v>
      </c>
      <c r="E838" s="60">
        <v>4.4000000000000004</v>
      </c>
      <c r="F838" s="60">
        <v>6.5</v>
      </c>
      <c r="G838" s="60">
        <v>46.8</v>
      </c>
      <c r="H838" s="60">
        <v>3.2</v>
      </c>
      <c r="I838" s="60">
        <v>4.5999999999999996</v>
      </c>
      <c r="J838" s="60">
        <v>14.9</v>
      </c>
      <c r="K838" s="60">
        <v>15.025</v>
      </c>
      <c r="L838" s="60">
        <v>7.4</v>
      </c>
      <c r="M838" s="60">
        <v>1.3</v>
      </c>
      <c r="N838" s="60">
        <v>3.1</v>
      </c>
      <c r="O838" s="60">
        <v>24.3</v>
      </c>
      <c r="P838" s="60">
        <v>5.9</v>
      </c>
      <c r="Q838" s="60">
        <v>6.1</v>
      </c>
      <c r="R838" s="60">
        <v>34.700000000000003</v>
      </c>
      <c r="S838" s="60">
        <v>1.25</v>
      </c>
      <c r="T838" s="60">
        <v>3.5</v>
      </c>
      <c r="U838" s="60">
        <v>1.3</v>
      </c>
      <c r="V838" s="60">
        <v>1.8</v>
      </c>
      <c r="W838" s="60">
        <v>10</v>
      </c>
      <c r="X838" s="60">
        <v>2.6</v>
      </c>
      <c r="Y838" s="60">
        <v>4.0750000000000002</v>
      </c>
      <c r="Z838" s="60">
        <v>12.725</v>
      </c>
      <c r="AA838" s="60">
        <v>1.7250000000000001</v>
      </c>
      <c r="AB838" s="60">
        <v>13.2</v>
      </c>
      <c r="AC838" s="61" t="s">
        <v>16136</v>
      </c>
    </row>
    <row r="839" spans="1:29" ht="231" thickBot="1">
      <c r="A839" s="63" t="s">
        <v>14975</v>
      </c>
      <c r="B839" s="60">
        <v>5.6</v>
      </c>
      <c r="C839" s="60">
        <v>17.8</v>
      </c>
      <c r="D839" s="60">
        <v>5</v>
      </c>
      <c r="E839" s="60">
        <v>12.1</v>
      </c>
      <c r="F839" s="60">
        <v>9.8000000000000007</v>
      </c>
      <c r="G839" s="60">
        <v>17.399999999999999</v>
      </c>
      <c r="H839" s="60">
        <v>4395</v>
      </c>
      <c r="I839" s="60">
        <v>7.5</v>
      </c>
      <c r="J839" s="60">
        <v>19.5</v>
      </c>
      <c r="K839" s="60">
        <v>3.3</v>
      </c>
      <c r="L839" s="60">
        <v>11.8</v>
      </c>
      <c r="M839" s="60">
        <v>1.7</v>
      </c>
      <c r="N839" s="60">
        <v>7.6</v>
      </c>
      <c r="O839" s="60">
        <v>15.3</v>
      </c>
      <c r="P839" s="60">
        <v>12.1</v>
      </c>
      <c r="Q839" s="60">
        <v>14.3</v>
      </c>
      <c r="R839" s="60">
        <v>35.299999999999997</v>
      </c>
      <c r="S839" s="60">
        <v>5.75</v>
      </c>
      <c r="T839" s="60">
        <v>5.8</v>
      </c>
      <c r="U839" s="60">
        <v>4333.2</v>
      </c>
      <c r="V839" s="60">
        <v>15.5</v>
      </c>
      <c r="W839" s="60">
        <v>35.6</v>
      </c>
      <c r="X839" s="60">
        <v>184.5</v>
      </c>
      <c r="Y839" s="60">
        <v>267.17500000000001</v>
      </c>
      <c r="Z839" s="60">
        <v>23.25</v>
      </c>
      <c r="AA839" s="60">
        <v>7.55</v>
      </c>
      <c r="AB839" s="60">
        <v>887.5</v>
      </c>
      <c r="AC839" s="60" t="s">
        <v>15863</v>
      </c>
    </row>
    <row r="840" spans="1:29" ht="71" thickBot="1">
      <c r="A840" s="63" t="s">
        <v>15072</v>
      </c>
      <c r="B840" s="60">
        <v>2.2999999999999998</v>
      </c>
      <c r="C840" s="60">
        <v>2.9</v>
      </c>
      <c r="D840" s="60">
        <v>4.6500000000000004</v>
      </c>
      <c r="E840" s="60">
        <v>3.7</v>
      </c>
      <c r="F840" s="60">
        <v>13.7</v>
      </c>
      <c r="G840" s="60">
        <v>5.6</v>
      </c>
      <c r="H840" s="60">
        <v>5.8</v>
      </c>
      <c r="I840" s="60">
        <v>3.3</v>
      </c>
      <c r="J840" s="60">
        <v>5.2</v>
      </c>
      <c r="K840" s="60">
        <v>1.575</v>
      </c>
      <c r="L840" s="60">
        <v>37.1</v>
      </c>
      <c r="M840" s="60">
        <v>3.9</v>
      </c>
      <c r="N840" s="60">
        <v>4.7</v>
      </c>
      <c r="O840" s="60">
        <v>22.8</v>
      </c>
      <c r="P840" s="60">
        <v>5875.9</v>
      </c>
      <c r="Q840" s="60">
        <v>6374.9</v>
      </c>
      <c r="R840" s="60">
        <v>52.6</v>
      </c>
      <c r="S840" s="60">
        <v>2.4750000000000001</v>
      </c>
      <c r="T840" s="60">
        <v>2.7</v>
      </c>
      <c r="U840" s="60">
        <v>5.3</v>
      </c>
      <c r="V840" s="60">
        <v>3.3</v>
      </c>
      <c r="W840" s="60">
        <v>3.9</v>
      </c>
      <c r="X840" s="60">
        <v>4.4000000000000004</v>
      </c>
      <c r="Y840" s="60">
        <v>5.15</v>
      </c>
      <c r="Z840" s="60">
        <v>2.4500000000000002</v>
      </c>
      <c r="AA840" s="60">
        <v>2.7</v>
      </c>
      <c r="AB840" s="60">
        <v>302.39999999999998</v>
      </c>
      <c r="AC840" s="60" t="s">
        <v>16137</v>
      </c>
    </row>
    <row r="841" spans="1:29" ht="61" thickBot="1">
      <c r="A841" s="63" t="s">
        <v>15001</v>
      </c>
      <c r="B841" s="60">
        <v>3.9</v>
      </c>
      <c r="C841" s="60">
        <v>5.5</v>
      </c>
      <c r="D841" s="60">
        <v>2.9750000000000001</v>
      </c>
      <c r="E841" s="60">
        <v>5.7</v>
      </c>
      <c r="F841" s="60">
        <v>13</v>
      </c>
      <c r="G841" s="60">
        <v>4.3</v>
      </c>
      <c r="H841" s="60">
        <v>717.1</v>
      </c>
      <c r="I841" s="60">
        <v>4.9000000000000004</v>
      </c>
      <c r="J841" s="60">
        <v>5.0999999999999996</v>
      </c>
      <c r="K841" s="60">
        <v>3.9</v>
      </c>
      <c r="L841" s="60">
        <v>7.8</v>
      </c>
      <c r="M841" s="60">
        <v>2.4</v>
      </c>
      <c r="N841" s="60">
        <v>2.2999999999999998</v>
      </c>
      <c r="O841" s="60">
        <v>11.9</v>
      </c>
      <c r="P841" s="60">
        <v>5.3</v>
      </c>
      <c r="Q841" s="60">
        <v>3.5</v>
      </c>
      <c r="R841" s="60">
        <v>6</v>
      </c>
      <c r="S841" s="60">
        <v>2.2999999999999998</v>
      </c>
      <c r="T841" s="60">
        <v>4.5999999999999996</v>
      </c>
      <c r="U841" s="60">
        <v>201</v>
      </c>
      <c r="V841" s="60">
        <v>4.7</v>
      </c>
      <c r="W841" s="60">
        <v>3</v>
      </c>
      <c r="X841" s="60">
        <v>6.3</v>
      </c>
      <c r="Y841" s="60">
        <v>3.15</v>
      </c>
      <c r="Z841" s="60">
        <v>7.45</v>
      </c>
      <c r="AA841" s="60">
        <v>5.35</v>
      </c>
      <c r="AB841" s="60">
        <v>50.5</v>
      </c>
      <c r="AC841" s="60" t="s">
        <v>16138</v>
      </c>
    </row>
    <row r="842" spans="1:29" ht="61" thickBot="1">
      <c r="A842" s="63" t="s">
        <v>15005</v>
      </c>
      <c r="B842" s="60">
        <v>1</v>
      </c>
      <c r="C842" s="60">
        <v>1.8</v>
      </c>
      <c r="D842" s="60">
        <v>1.2</v>
      </c>
      <c r="E842" s="60">
        <v>2.2999999999999998</v>
      </c>
      <c r="F842" s="60">
        <v>105.8</v>
      </c>
      <c r="G842" s="60">
        <v>4.4000000000000004</v>
      </c>
      <c r="H842" s="60">
        <v>3.4</v>
      </c>
      <c r="I842" s="60">
        <v>2.6</v>
      </c>
      <c r="J842" s="60">
        <v>1.8</v>
      </c>
      <c r="K842" s="60">
        <v>1.425</v>
      </c>
      <c r="L842" s="60">
        <v>1.9</v>
      </c>
      <c r="M842" s="60">
        <v>0.9</v>
      </c>
      <c r="N842" s="60">
        <v>2.4</v>
      </c>
      <c r="O842" s="60">
        <v>75.2</v>
      </c>
      <c r="P842" s="60">
        <v>3.4</v>
      </c>
      <c r="Q842" s="60">
        <v>6.2</v>
      </c>
      <c r="R842" s="60">
        <v>3.1</v>
      </c>
      <c r="S842" s="60">
        <v>1.5</v>
      </c>
      <c r="T842" s="60">
        <v>2.9</v>
      </c>
      <c r="U842" s="60">
        <v>1.7</v>
      </c>
      <c r="V842" s="60">
        <v>2.2999999999999998</v>
      </c>
      <c r="W842" s="60">
        <v>0.6</v>
      </c>
      <c r="X842" s="60">
        <v>5.7</v>
      </c>
      <c r="Y842" s="60">
        <v>136.6</v>
      </c>
      <c r="Z842" s="60">
        <v>3.45</v>
      </c>
      <c r="AA842" s="60">
        <v>2.6</v>
      </c>
      <c r="AB842" s="60">
        <v>4.4000000000000004</v>
      </c>
      <c r="AC842" s="60" t="s">
        <v>16139</v>
      </c>
    </row>
    <row r="843" spans="1:29" ht="121" thickBot="1">
      <c r="A843" s="63" t="s">
        <v>15153</v>
      </c>
      <c r="B843" s="60">
        <v>528.4</v>
      </c>
      <c r="C843" s="60">
        <v>190.2</v>
      </c>
      <c r="D843" s="60">
        <v>303.85000000000002</v>
      </c>
      <c r="E843" s="60">
        <v>498.6</v>
      </c>
      <c r="F843" s="60">
        <v>103.5</v>
      </c>
      <c r="G843" s="60">
        <v>173.9</v>
      </c>
      <c r="H843" s="60">
        <v>179.2</v>
      </c>
      <c r="I843" s="60">
        <v>209.9</v>
      </c>
      <c r="J843" s="60">
        <v>150</v>
      </c>
      <c r="K843" s="60">
        <v>69.3</v>
      </c>
      <c r="L843" s="60">
        <v>26</v>
      </c>
      <c r="M843" s="60">
        <v>364.8</v>
      </c>
      <c r="N843" s="60">
        <v>50.9</v>
      </c>
      <c r="O843" s="60">
        <v>120.5</v>
      </c>
      <c r="P843" s="60">
        <v>70.099999999999994</v>
      </c>
      <c r="Q843" s="60">
        <v>85.2</v>
      </c>
      <c r="R843" s="60">
        <v>92.5</v>
      </c>
      <c r="S843" s="60">
        <v>344.27499999999998</v>
      </c>
      <c r="T843" s="60">
        <v>81.2</v>
      </c>
      <c r="U843" s="60">
        <v>125.2</v>
      </c>
      <c r="V843" s="60">
        <v>109.7</v>
      </c>
      <c r="W843" s="60">
        <v>125.1</v>
      </c>
      <c r="X843" s="60">
        <v>147.69999999999999</v>
      </c>
      <c r="Y843" s="60">
        <v>164.2</v>
      </c>
      <c r="Z843" s="60">
        <v>113.25</v>
      </c>
      <c r="AA843" s="60">
        <v>290.55</v>
      </c>
      <c r="AB843" s="60">
        <v>167.8</v>
      </c>
      <c r="AC843" s="60" t="s">
        <v>16140</v>
      </c>
    </row>
    <row r="844" spans="1:29" ht="81" thickBot="1">
      <c r="A844" s="63" t="s">
        <v>15127</v>
      </c>
      <c r="B844" s="60">
        <v>56.5</v>
      </c>
      <c r="C844" s="60">
        <v>60.9</v>
      </c>
      <c r="D844" s="60">
        <v>46.325000000000003</v>
      </c>
      <c r="E844" s="60">
        <v>72.8</v>
      </c>
      <c r="F844" s="60">
        <v>49.4</v>
      </c>
      <c r="G844" s="60">
        <v>126.7</v>
      </c>
      <c r="H844" s="60">
        <v>41.7</v>
      </c>
      <c r="I844" s="60">
        <v>66.2</v>
      </c>
      <c r="J844" s="60">
        <v>49.2</v>
      </c>
      <c r="K844" s="60">
        <v>71.674999999999997</v>
      </c>
      <c r="L844" s="60">
        <v>68.900000000000006</v>
      </c>
      <c r="M844" s="60">
        <v>74.099999999999994</v>
      </c>
      <c r="N844" s="60">
        <v>41.3</v>
      </c>
      <c r="O844" s="60">
        <v>49.1</v>
      </c>
      <c r="P844" s="60">
        <v>122</v>
      </c>
      <c r="Q844" s="60">
        <v>138.69999999999999</v>
      </c>
      <c r="R844" s="60">
        <v>69.400000000000006</v>
      </c>
      <c r="S844" s="60">
        <v>76.924999999999997</v>
      </c>
      <c r="T844" s="60">
        <v>90.4</v>
      </c>
      <c r="U844" s="60">
        <v>34.4</v>
      </c>
      <c r="V844" s="60">
        <v>46.2</v>
      </c>
      <c r="W844" s="60">
        <v>57.4</v>
      </c>
      <c r="X844" s="60">
        <v>76.599999999999994</v>
      </c>
      <c r="Y844" s="60">
        <v>86</v>
      </c>
      <c r="Z844" s="60">
        <v>54</v>
      </c>
      <c r="AA844" s="60">
        <v>71.3</v>
      </c>
      <c r="AB844" s="60">
        <v>52</v>
      </c>
      <c r="AC844" s="60" t="s">
        <v>16141</v>
      </c>
    </row>
    <row r="845" spans="1:29" ht="41" thickBot="1">
      <c r="A845" s="63" t="s">
        <v>15055</v>
      </c>
      <c r="B845" s="60">
        <v>386.9</v>
      </c>
      <c r="C845" s="60">
        <v>235.5</v>
      </c>
      <c r="D845" s="60">
        <v>401.95</v>
      </c>
      <c r="E845" s="60">
        <v>610.1</v>
      </c>
      <c r="F845" s="60">
        <v>4.2</v>
      </c>
      <c r="G845" s="60">
        <v>2.5</v>
      </c>
      <c r="H845" s="60">
        <v>12.1</v>
      </c>
      <c r="I845" s="60">
        <v>3.3</v>
      </c>
      <c r="J845" s="60">
        <v>9.9</v>
      </c>
      <c r="K845" s="60">
        <v>37.924999999999997</v>
      </c>
      <c r="L845" s="60">
        <v>38.299999999999997</v>
      </c>
      <c r="M845" s="60">
        <v>2.8</v>
      </c>
      <c r="N845" s="60">
        <v>148.5</v>
      </c>
      <c r="O845" s="60">
        <v>4.4000000000000004</v>
      </c>
      <c r="P845" s="60">
        <v>42.8</v>
      </c>
      <c r="Q845" s="60">
        <v>20.5</v>
      </c>
      <c r="R845" s="60">
        <v>46.5</v>
      </c>
      <c r="S845" s="60">
        <v>168.875</v>
      </c>
      <c r="T845" s="60">
        <v>4.5999999999999996</v>
      </c>
      <c r="U845" s="60">
        <v>10.9</v>
      </c>
      <c r="V845" s="60">
        <v>1.9</v>
      </c>
      <c r="W845" s="60">
        <v>12.1</v>
      </c>
      <c r="X845" s="60">
        <v>44.1</v>
      </c>
      <c r="Y845" s="60">
        <v>11.025</v>
      </c>
      <c r="Z845" s="60">
        <v>7.3</v>
      </c>
      <c r="AA845" s="60">
        <v>7.875</v>
      </c>
      <c r="AB845" s="60">
        <v>43</v>
      </c>
      <c r="AC845" s="60" t="s">
        <v>16142</v>
      </c>
    </row>
    <row r="846" spans="1:29" ht="101" thickBot="1">
      <c r="A846" s="63" t="s">
        <v>16545</v>
      </c>
      <c r="B846" s="60">
        <v>177.9</v>
      </c>
      <c r="C846" s="60">
        <v>60.8</v>
      </c>
      <c r="D846" s="60">
        <v>78.825000000000003</v>
      </c>
      <c r="E846" s="60">
        <v>120.6</v>
      </c>
      <c r="F846" s="60">
        <v>55.7</v>
      </c>
      <c r="G846" s="60">
        <v>36.1</v>
      </c>
      <c r="H846" s="60">
        <v>32.700000000000003</v>
      </c>
      <c r="I846" s="60">
        <v>30.9</v>
      </c>
      <c r="J846" s="60">
        <v>37.5</v>
      </c>
      <c r="K846" s="60">
        <v>24.45</v>
      </c>
      <c r="L846" s="60">
        <v>18.399999999999999</v>
      </c>
      <c r="M846" s="60">
        <v>60.5</v>
      </c>
      <c r="N846" s="60">
        <v>7.4</v>
      </c>
      <c r="O846" s="60">
        <v>19.8</v>
      </c>
      <c r="P846" s="60">
        <v>23.4</v>
      </c>
      <c r="Q846" s="60">
        <v>23.2</v>
      </c>
      <c r="R846" s="60">
        <v>31.4</v>
      </c>
      <c r="S846" s="60">
        <v>65.924999999999997</v>
      </c>
      <c r="T846" s="60">
        <v>37</v>
      </c>
      <c r="U846" s="60">
        <v>29.1</v>
      </c>
      <c r="V846" s="60">
        <v>73.400000000000006</v>
      </c>
      <c r="W846" s="60">
        <v>26.1</v>
      </c>
      <c r="X846" s="60">
        <v>45.4</v>
      </c>
      <c r="Y846" s="60">
        <v>38.375</v>
      </c>
      <c r="Z846" s="60">
        <v>30.8</v>
      </c>
      <c r="AA846" s="60">
        <v>22.65</v>
      </c>
      <c r="AB846" s="60">
        <v>39.4</v>
      </c>
      <c r="AC846" s="60" t="s">
        <v>16143</v>
      </c>
    </row>
    <row r="847" spans="1:29" ht="51" thickBot="1">
      <c r="A847" s="63" t="s">
        <v>14845</v>
      </c>
      <c r="B847" s="60">
        <v>0.5</v>
      </c>
      <c r="C847" s="60">
        <v>16.3</v>
      </c>
      <c r="D847" s="60">
        <v>21.7</v>
      </c>
      <c r="E847" s="60">
        <v>0.9</v>
      </c>
      <c r="F847" s="60">
        <v>1.1000000000000001</v>
      </c>
      <c r="G847" s="60">
        <v>0.5</v>
      </c>
      <c r="H847" s="60">
        <v>0.6</v>
      </c>
      <c r="I847" s="60">
        <v>0.8</v>
      </c>
      <c r="J847" s="60">
        <v>0.7</v>
      </c>
      <c r="K847" s="60">
        <v>2.8</v>
      </c>
      <c r="L847" s="60">
        <v>0.8</v>
      </c>
      <c r="M847" s="60">
        <v>0.5</v>
      </c>
      <c r="N847" s="60">
        <v>0.5</v>
      </c>
      <c r="O847" s="60">
        <v>1.2</v>
      </c>
      <c r="P847" s="60">
        <v>0.7</v>
      </c>
      <c r="Q847" s="60">
        <v>0.6</v>
      </c>
      <c r="R847" s="60">
        <v>17.899999999999999</v>
      </c>
      <c r="S847" s="60">
        <v>1.125</v>
      </c>
      <c r="T847" s="60">
        <v>1</v>
      </c>
      <c r="U847" s="60">
        <v>0.6</v>
      </c>
      <c r="V847" s="60">
        <v>0.7</v>
      </c>
      <c r="W847" s="60">
        <v>0.6</v>
      </c>
      <c r="X847" s="60">
        <v>0.7</v>
      </c>
      <c r="Y847" s="60">
        <v>2.5499999999999998</v>
      </c>
      <c r="Z847" s="60">
        <v>1.875</v>
      </c>
      <c r="AA847" s="60">
        <v>6.6</v>
      </c>
      <c r="AB847" s="60">
        <v>1.6</v>
      </c>
      <c r="AC847" s="60" t="s">
        <v>16144</v>
      </c>
    </row>
    <row r="848" spans="1:29" ht="61" thickBot="1">
      <c r="A848" s="63" t="s">
        <v>14876</v>
      </c>
      <c r="B848" s="60">
        <v>7.2</v>
      </c>
      <c r="C848" s="60">
        <v>10.5</v>
      </c>
      <c r="D848" s="60">
        <v>4.5250000000000004</v>
      </c>
      <c r="E848" s="60">
        <v>6.4</v>
      </c>
      <c r="F848" s="60">
        <v>5</v>
      </c>
      <c r="G848" s="60">
        <v>7.6</v>
      </c>
      <c r="H848" s="60">
        <v>41.9</v>
      </c>
      <c r="I848" s="60">
        <v>4</v>
      </c>
      <c r="J848" s="60">
        <v>8.4</v>
      </c>
      <c r="K848" s="60">
        <v>2.5750000000000002</v>
      </c>
      <c r="L848" s="60">
        <v>5.8</v>
      </c>
      <c r="M848" s="60">
        <v>6.9</v>
      </c>
      <c r="N848" s="60">
        <v>5.9</v>
      </c>
      <c r="O848" s="60">
        <v>3.1</v>
      </c>
      <c r="P848" s="60">
        <v>15.8</v>
      </c>
      <c r="Q848" s="60">
        <v>21.6</v>
      </c>
      <c r="R848" s="60">
        <v>18.600000000000001</v>
      </c>
      <c r="S848" s="60">
        <v>6.3250000000000002</v>
      </c>
      <c r="T848" s="60">
        <v>6.6</v>
      </c>
      <c r="U848" s="60">
        <v>17.8</v>
      </c>
      <c r="V848" s="60">
        <v>2.4</v>
      </c>
      <c r="W848" s="60">
        <v>5.7</v>
      </c>
      <c r="X848" s="60">
        <v>1.7</v>
      </c>
      <c r="Y848" s="60">
        <v>193.625</v>
      </c>
      <c r="Z848" s="60">
        <v>10.875</v>
      </c>
      <c r="AA848" s="60">
        <v>7.3250000000000002</v>
      </c>
      <c r="AB848" s="60">
        <v>19</v>
      </c>
      <c r="AC848" s="60" t="s">
        <v>16145</v>
      </c>
    </row>
    <row r="849" spans="1:29" ht="101" thickBot="1">
      <c r="A849" s="63" t="s">
        <v>14654</v>
      </c>
      <c r="B849" s="60">
        <v>0.8</v>
      </c>
      <c r="C849" s="60">
        <v>2.8</v>
      </c>
      <c r="D849" s="60">
        <v>1.85</v>
      </c>
      <c r="E849" s="60">
        <v>2.2000000000000002</v>
      </c>
      <c r="F849" s="60">
        <v>10</v>
      </c>
      <c r="G849" s="60">
        <v>2.7</v>
      </c>
      <c r="H849" s="60">
        <v>12.9</v>
      </c>
      <c r="I849" s="60">
        <v>1.4</v>
      </c>
      <c r="J849" s="60">
        <v>1.4</v>
      </c>
      <c r="K849" s="60">
        <v>1.175</v>
      </c>
      <c r="L849" s="60">
        <v>2</v>
      </c>
      <c r="M849" s="60">
        <v>0.8</v>
      </c>
      <c r="N849" s="60">
        <v>1.8</v>
      </c>
      <c r="O849" s="60">
        <v>3.4</v>
      </c>
      <c r="P849" s="60">
        <v>0.6</v>
      </c>
      <c r="Q849" s="60">
        <v>0.7</v>
      </c>
      <c r="R849" s="60">
        <v>6.1</v>
      </c>
      <c r="S849" s="60">
        <v>1.2749999999999999</v>
      </c>
      <c r="T849" s="60">
        <v>5.0999999999999996</v>
      </c>
      <c r="U849" s="60">
        <v>13.7</v>
      </c>
      <c r="V849" s="60">
        <v>18.7</v>
      </c>
      <c r="W849" s="60">
        <v>4</v>
      </c>
      <c r="X849" s="60">
        <v>8.1999999999999993</v>
      </c>
      <c r="Y849" s="60">
        <v>1.05</v>
      </c>
      <c r="Z849" s="60">
        <v>4.0750000000000002</v>
      </c>
      <c r="AA849" s="60">
        <v>1.675</v>
      </c>
      <c r="AB849" s="60">
        <v>4.5</v>
      </c>
      <c r="AC849" s="60" t="s">
        <v>16146</v>
      </c>
    </row>
    <row r="850" spans="1:29" ht="101" thickBot="1">
      <c r="A850" s="63" t="s">
        <v>14571</v>
      </c>
      <c r="B850" s="60">
        <v>25.5</v>
      </c>
      <c r="C850" s="60">
        <v>29.9</v>
      </c>
      <c r="D850" s="60">
        <v>54.625</v>
      </c>
      <c r="E850" s="60">
        <v>28.5</v>
      </c>
      <c r="F850" s="60">
        <v>175.4</v>
      </c>
      <c r="G850" s="60">
        <v>42.9</v>
      </c>
      <c r="H850" s="60">
        <v>70.5</v>
      </c>
      <c r="I850" s="60">
        <v>76.900000000000006</v>
      </c>
      <c r="J850" s="60">
        <v>56.6</v>
      </c>
      <c r="K850" s="60">
        <v>34.774999999999999</v>
      </c>
      <c r="L850" s="60">
        <v>39.6</v>
      </c>
      <c r="M850" s="60">
        <v>305.39999999999998</v>
      </c>
      <c r="N850" s="60">
        <v>35.700000000000003</v>
      </c>
      <c r="O850" s="60">
        <v>104</v>
      </c>
      <c r="P850" s="60">
        <v>28.9</v>
      </c>
      <c r="Q850" s="60">
        <v>29.1</v>
      </c>
      <c r="R850" s="60">
        <v>49.3</v>
      </c>
      <c r="S850" s="60">
        <v>18.100000000000001</v>
      </c>
      <c r="T850" s="60">
        <v>18.8</v>
      </c>
      <c r="U850" s="60">
        <v>80.7</v>
      </c>
      <c r="V850" s="60">
        <v>67</v>
      </c>
      <c r="W850" s="60">
        <v>108.3</v>
      </c>
      <c r="X850" s="60">
        <v>17.399999999999999</v>
      </c>
      <c r="Y850" s="60">
        <v>105.2</v>
      </c>
      <c r="Z850" s="60">
        <v>112.175</v>
      </c>
      <c r="AA850" s="60">
        <v>30.2</v>
      </c>
      <c r="AB850" s="60">
        <v>121.7</v>
      </c>
      <c r="AC850" s="60" t="s">
        <v>16147</v>
      </c>
    </row>
    <row r="851" spans="1:29" ht="43" thickBot="1">
      <c r="A851" s="63" t="s">
        <v>16546</v>
      </c>
      <c r="B851" s="60">
        <v>3.2</v>
      </c>
      <c r="C851" s="60">
        <v>4.5999999999999996</v>
      </c>
      <c r="D851" s="60">
        <v>1.325</v>
      </c>
      <c r="E851" s="60">
        <v>2.6</v>
      </c>
      <c r="F851" s="60">
        <v>12</v>
      </c>
      <c r="G851" s="60">
        <v>5.9</v>
      </c>
      <c r="H851" s="60">
        <v>10.3</v>
      </c>
      <c r="I851" s="60">
        <v>5.7</v>
      </c>
      <c r="J851" s="60">
        <v>332.9</v>
      </c>
      <c r="K851" s="60">
        <v>5.55</v>
      </c>
      <c r="L851" s="60">
        <v>7.7</v>
      </c>
      <c r="M851" s="60">
        <v>3.3</v>
      </c>
      <c r="N851" s="60">
        <v>2</v>
      </c>
      <c r="O851" s="60">
        <v>4.7</v>
      </c>
      <c r="P851" s="60">
        <v>8.4</v>
      </c>
      <c r="Q851" s="60">
        <v>8.9</v>
      </c>
      <c r="R851" s="60">
        <v>21.5</v>
      </c>
      <c r="S851" s="60">
        <v>4.9249999999999998</v>
      </c>
      <c r="T851" s="60">
        <v>3.2</v>
      </c>
      <c r="U851" s="60">
        <v>12.9</v>
      </c>
      <c r="V851" s="60">
        <v>8.8000000000000007</v>
      </c>
      <c r="W851" s="60">
        <v>14.1</v>
      </c>
      <c r="X851" s="60">
        <v>8.4</v>
      </c>
      <c r="Y851" s="60">
        <v>3.4</v>
      </c>
      <c r="Z851" s="60">
        <v>4.8</v>
      </c>
      <c r="AA851" s="60">
        <v>3.35</v>
      </c>
      <c r="AB851" s="60">
        <v>12.6</v>
      </c>
      <c r="AC851" s="61" t="s">
        <v>16148</v>
      </c>
    </row>
    <row r="852" spans="1:29" ht="121" thickBot="1">
      <c r="A852" s="63" t="s">
        <v>16547</v>
      </c>
      <c r="B852" s="60">
        <v>2.2000000000000002</v>
      </c>
      <c r="C852" s="60">
        <v>40.200000000000003</v>
      </c>
      <c r="D852" s="60">
        <v>25.524999999999999</v>
      </c>
      <c r="E852" s="60">
        <v>4.5</v>
      </c>
      <c r="F852" s="60">
        <v>12.2</v>
      </c>
      <c r="G852" s="60">
        <v>32</v>
      </c>
      <c r="H852" s="60">
        <v>2.1</v>
      </c>
      <c r="I852" s="60">
        <v>3.8</v>
      </c>
      <c r="J852" s="60">
        <v>47.2</v>
      </c>
      <c r="K852" s="60">
        <v>3.9750000000000001</v>
      </c>
      <c r="L852" s="60">
        <v>8.1999999999999993</v>
      </c>
      <c r="M852" s="60">
        <v>159.80000000000001</v>
      </c>
      <c r="N852" s="60">
        <v>33.6</v>
      </c>
      <c r="O852" s="60">
        <v>8.1</v>
      </c>
      <c r="P852" s="60">
        <v>55.8</v>
      </c>
      <c r="Q852" s="60">
        <v>55.2</v>
      </c>
      <c r="R852" s="60">
        <v>27.3</v>
      </c>
      <c r="S852" s="60">
        <v>55.225000000000001</v>
      </c>
      <c r="T852" s="60">
        <v>17.7</v>
      </c>
      <c r="U852" s="60">
        <v>10.7</v>
      </c>
      <c r="V852" s="60">
        <v>6.9</v>
      </c>
      <c r="W852" s="60">
        <v>104.1</v>
      </c>
      <c r="X852" s="60">
        <v>9.6</v>
      </c>
      <c r="Y852" s="60">
        <v>382.92500000000001</v>
      </c>
      <c r="Z852" s="60">
        <v>244.17500000000001</v>
      </c>
      <c r="AA852" s="60">
        <v>0.875</v>
      </c>
      <c r="AB852" s="60">
        <v>64.3</v>
      </c>
      <c r="AC852" s="60" t="s">
        <v>16149</v>
      </c>
    </row>
    <row r="853" spans="1:29" ht="43" thickBot="1">
      <c r="A853" s="63" t="s">
        <v>16548</v>
      </c>
      <c r="B853" s="60">
        <v>143.19999999999999</v>
      </c>
      <c r="C853" s="60">
        <v>34.9</v>
      </c>
      <c r="D853" s="60">
        <v>9.75</v>
      </c>
      <c r="E853" s="60">
        <v>102</v>
      </c>
      <c r="F853" s="60">
        <v>13.9</v>
      </c>
      <c r="G853" s="60">
        <v>2.9</v>
      </c>
      <c r="H853" s="60">
        <v>6.9</v>
      </c>
      <c r="I853" s="60">
        <v>6.2</v>
      </c>
      <c r="J853" s="60">
        <v>6.3</v>
      </c>
      <c r="K853" s="60">
        <v>5.65</v>
      </c>
      <c r="L853" s="60">
        <v>14.5</v>
      </c>
      <c r="M853" s="60">
        <v>2.6</v>
      </c>
      <c r="N853" s="60">
        <v>2.8</v>
      </c>
      <c r="O853" s="60">
        <v>11.7</v>
      </c>
      <c r="P853" s="60">
        <v>11.7</v>
      </c>
      <c r="Q853" s="60">
        <v>12.7</v>
      </c>
      <c r="R853" s="60">
        <v>9.4</v>
      </c>
      <c r="S853" s="60">
        <v>17.649999999999999</v>
      </c>
      <c r="T853" s="60">
        <v>8.6</v>
      </c>
      <c r="U853" s="60">
        <v>5</v>
      </c>
      <c r="V853" s="60">
        <v>7.5</v>
      </c>
      <c r="W853" s="60">
        <v>7</v>
      </c>
      <c r="X853" s="60">
        <v>9.1</v>
      </c>
      <c r="Y853" s="60">
        <v>5.4749999999999996</v>
      </c>
      <c r="Z853" s="60">
        <v>4.0250000000000004</v>
      </c>
      <c r="AA853" s="60">
        <v>7.7</v>
      </c>
      <c r="AB853" s="60">
        <v>9.6999999999999993</v>
      </c>
      <c r="AC853" s="61" t="s">
        <v>16150</v>
      </c>
    </row>
    <row r="854" spans="1:29" ht="101" thickBot="1">
      <c r="A854" s="63" t="s">
        <v>14565</v>
      </c>
      <c r="B854" s="60">
        <v>4.7</v>
      </c>
      <c r="C854" s="60">
        <v>74</v>
      </c>
      <c r="D854" s="60">
        <v>10.5</v>
      </c>
      <c r="E854" s="60">
        <v>3.6</v>
      </c>
      <c r="F854" s="60">
        <v>20.6</v>
      </c>
      <c r="G854" s="60">
        <v>4.2</v>
      </c>
      <c r="H854" s="60">
        <v>13.7</v>
      </c>
      <c r="I854" s="60">
        <v>10.3</v>
      </c>
      <c r="J854" s="60">
        <v>6.1</v>
      </c>
      <c r="K854" s="60">
        <v>9.35</v>
      </c>
      <c r="L854" s="60">
        <v>13.6</v>
      </c>
      <c r="M854" s="60">
        <v>4.0999999999999996</v>
      </c>
      <c r="N854" s="60">
        <v>3.6</v>
      </c>
      <c r="O854" s="60">
        <v>5.4</v>
      </c>
      <c r="P854" s="60">
        <v>10.8</v>
      </c>
      <c r="Q854" s="60">
        <v>15.2</v>
      </c>
      <c r="R854" s="60">
        <v>34.200000000000003</v>
      </c>
      <c r="S854" s="60">
        <v>6.15</v>
      </c>
      <c r="T854" s="60">
        <v>5</v>
      </c>
      <c r="U854" s="60">
        <v>16.5</v>
      </c>
      <c r="V854" s="60">
        <v>7.7</v>
      </c>
      <c r="W854" s="60">
        <v>6.2</v>
      </c>
      <c r="X854" s="60">
        <v>11.2</v>
      </c>
      <c r="Y854" s="60">
        <v>5.7750000000000004</v>
      </c>
      <c r="Z854" s="60">
        <v>8.0250000000000004</v>
      </c>
      <c r="AA854" s="60">
        <v>5.5750000000000002</v>
      </c>
      <c r="AB854" s="60">
        <v>16.399999999999999</v>
      </c>
      <c r="AC854" s="60" t="s">
        <v>16151</v>
      </c>
    </row>
    <row r="855" spans="1:29" ht="101" thickBot="1">
      <c r="A855" s="63" t="s">
        <v>14758</v>
      </c>
      <c r="B855" s="60">
        <v>4.5999999999999996</v>
      </c>
      <c r="C855" s="60">
        <v>2.2000000000000002</v>
      </c>
      <c r="D855" s="60">
        <v>3.05</v>
      </c>
      <c r="E855" s="60">
        <v>4.9000000000000004</v>
      </c>
      <c r="F855" s="60">
        <v>12.7</v>
      </c>
      <c r="G855" s="60">
        <v>2.2000000000000002</v>
      </c>
      <c r="H855" s="60">
        <v>1060.8</v>
      </c>
      <c r="I855" s="60">
        <v>17</v>
      </c>
      <c r="J855" s="60">
        <v>273.3</v>
      </c>
      <c r="K855" s="60">
        <v>4.9249999999999998</v>
      </c>
      <c r="L855" s="60">
        <v>6.4</v>
      </c>
      <c r="M855" s="60">
        <v>3.3</v>
      </c>
      <c r="N855" s="60">
        <v>4.2</v>
      </c>
      <c r="O855" s="60">
        <v>2.2999999999999998</v>
      </c>
      <c r="P855" s="60">
        <v>3.8</v>
      </c>
      <c r="Q855" s="60">
        <v>3.9</v>
      </c>
      <c r="R855" s="60">
        <v>7.5</v>
      </c>
      <c r="S855" s="60">
        <v>2.9750000000000001</v>
      </c>
      <c r="T855" s="60">
        <v>4.4000000000000004</v>
      </c>
      <c r="U855" s="60">
        <v>669.9</v>
      </c>
      <c r="V855" s="60">
        <v>4.5</v>
      </c>
      <c r="W855" s="60">
        <v>52.4</v>
      </c>
      <c r="X855" s="60">
        <v>3.5</v>
      </c>
      <c r="Y855" s="60">
        <v>4.75</v>
      </c>
      <c r="Z855" s="60">
        <v>4.625</v>
      </c>
      <c r="AA855" s="60">
        <v>4.25</v>
      </c>
      <c r="AB855" s="60">
        <v>91.4</v>
      </c>
      <c r="AC855" s="60" t="s">
        <v>16152</v>
      </c>
    </row>
    <row r="856" spans="1:29" ht="51" thickBot="1">
      <c r="A856" s="63" t="s">
        <v>15217</v>
      </c>
      <c r="B856" s="60">
        <v>256.39999999999998</v>
      </c>
      <c r="C856" s="60">
        <v>168.7</v>
      </c>
      <c r="D856" s="60">
        <v>187.97499999999999</v>
      </c>
      <c r="E856" s="60">
        <v>300.2</v>
      </c>
      <c r="F856" s="60">
        <v>235.5</v>
      </c>
      <c r="G856" s="60">
        <v>288.89999999999998</v>
      </c>
      <c r="H856" s="60">
        <v>230.2</v>
      </c>
      <c r="I856" s="60">
        <v>281.60000000000002</v>
      </c>
      <c r="J856" s="60">
        <v>287.60000000000002</v>
      </c>
      <c r="K856" s="60">
        <v>182.8</v>
      </c>
      <c r="L856" s="60">
        <v>239.5</v>
      </c>
      <c r="M856" s="60">
        <v>312.3</v>
      </c>
      <c r="N856" s="60">
        <v>120.1</v>
      </c>
      <c r="O856" s="60">
        <v>194.1</v>
      </c>
      <c r="P856" s="60">
        <v>205.5</v>
      </c>
      <c r="Q856" s="60">
        <v>216.9</v>
      </c>
      <c r="R856" s="60">
        <v>299.7</v>
      </c>
      <c r="S856" s="60">
        <v>216.07499999999999</v>
      </c>
      <c r="T856" s="60">
        <v>381.6</v>
      </c>
      <c r="U856" s="60">
        <v>216.5</v>
      </c>
      <c r="V856" s="60">
        <v>124.4</v>
      </c>
      <c r="W856" s="60">
        <v>273.10000000000002</v>
      </c>
      <c r="X856" s="60">
        <v>109.2</v>
      </c>
      <c r="Y856" s="60">
        <v>229.47499999999999</v>
      </c>
      <c r="Z856" s="60">
        <v>252.42500000000001</v>
      </c>
      <c r="AA856" s="60">
        <v>261.3</v>
      </c>
      <c r="AB856" s="60">
        <v>218.2</v>
      </c>
      <c r="AC856" s="60" t="s">
        <v>16153</v>
      </c>
    </row>
    <row r="857" spans="1:29" ht="51" thickBot="1">
      <c r="A857" s="63" t="s">
        <v>15024</v>
      </c>
      <c r="B857" s="60">
        <v>8.8000000000000007</v>
      </c>
      <c r="C857" s="60">
        <v>9.8000000000000007</v>
      </c>
      <c r="D857" s="60">
        <v>4.7</v>
      </c>
      <c r="E857" s="60">
        <v>15.5</v>
      </c>
      <c r="F857" s="60">
        <v>21.6</v>
      </c>
      <c r="G857" s="60">
        <v>7.7</v>
      </c>
      <c r="H857" s="60">
        <v>6.5</v>
      </c>
      <c r="I857" s="60">
        <v>7.7</v>
      </c>
      <c r="J857" s="60">
        <v>4.9000000000000004</v>
      </c>
      <c r="K857" s="60">
        <v>4.5750000000000002</v>
      </c>
      <c r="L857" s="60">
        <v>14.8</v>
      </c>
      <c r="M857" s="60">
        <v>7.4</v>
      </c>
      <c r="N857" s="60">
        <v>14.3</v>
      </c>
      <c r="O857" s="60">
        <v>5755.3</v>
      </c>
      <c r="P857" s="60">
        <v>13.9</v>
      </c>
      <c r="Q857" s="60">
        <v>12.9</v>
      </c>
      <c r="R857" s="60">
        <v>20.9</v>
      </c>
      <c r="S857" s="60">
        <v>16.824999999999999</v>
      </c>
      <c r="T857" s="60">
        <v>4.7</v>
      </c>
      <c r="U857" s="60">
        <v>7.8</v>
      </c>
      <c r="V857" s="60">
        <v>3.6</v>
      </c>
      <c r="W857" s="60">
        <v>7.3</v>
      </c>
      <c r="X857" s="60">
        <v>10.8</v>
      </c>
      <c r="Y857" s="60">
        <v>11.85</v>
      </c>
      <c r="Z857" s="60">
        <v>9.5</v>
      </c>
      <c r="AA857" s="60">
        <v>20.100000000000001</v>
      </c>
      <c r="AB857" s="60">
        <v>53</v>
      </c>
      <c r="AC857" s="60" t="s">
        <v>16154</v>
      </c>
    </row>
    <row r="858" spans="1:29" ht="71" thickBot="1">
      <c r="A858" s="63" t="e">
        <v>#VALUE!</v>
      </c>
      <c r="B858" s="60">
        <v>4</v>
      </c>
      <c r="C858" s="60">
        <v>3.8</v>
      </c>
      <c r="D858" s="60">
        <v>1.05</v>
      </c>
      <c r="E858" s="60">
        <v>1.8</v>
      </c>
      <c r="F858" s="60">
        <v>5.6</v>
      </c>
      <c r="G858" s="60">
        <v>3</v>
      </c>
      <c r="H858" s="60">
        <v>5.8</v>
      </c>
      <c r="I858" s="60">
        <v>4.0999999999999996</v>
      </c>
      <c r="J858" s="60">
        <v>3</v>
      </c>
      <c r="K858" s="60">
        <v>1.1000000000000001</v>
      </c>
      <c r="L858" s="60">
        <v>2.9</v>
      </c>
      <c r="M858" s="60">
        <v>2.2000000000000002</v>
      </c>
      <c r="N858" s="60">
        <v>10.6</v>
      </c>
      <c r="O858" s="60">
        <v>8045.2</v>
      </c>
      <c r="P858" s="60">
        <v>2.5</v>
      </c>
      <c r="Q858" s="60">
        <v>2.2999999999999998</v>
      </c>
      <c r="R858" s="60">
        <v>18.600000000000001</v>
      </c>
      <c r="S858" s="60">
        <v>3.9750000000000001</v>
      </c>
      <c r="T858" s="60">
        <v>3.3</v>
      </c>
      <c r="U858" s="60">
        <v>2.9</v>
      </c>
      <c r="V858" s="60">
        <v>2</v>
      </c>
      <c r="W858" s="60">
        <v>5.0999999999999996</v>
      </c>
      <c r="X858" s="60">
        <v>5.5</v>
      </c>
      <c r="Y858" s="60">
        <v>2.0750000000000002</v>
      </c>
      <c r="Z858" s="60">
        <v>3.7250000000000001</v>
      </c>
      <c r="AA858" s="60">
        <v>5.625</v>
      </c>
      <c r="AB858" s="60">
        <v>161.80000000000001</v>
      </c>
      <c r="AC858" s="61" t="s">
        <v>16155</v>
      </c>
    </row>
    <row r="859" spans="1:29" ht="43" thickBot="1">
      <c r="A859" s="63" t="s">
        <v>16549</v>
      </c>
      <c r="B859" s="60">
        <v>52.1</v>
      </c>
      <c r="C859" s="60">
        <v>16.2</v>
      </c>
      <c r="D859" s="60">
        <v>16.625</v>
      </c>
      <c r="E859" s="60">
        <v>59.1</v>
      </c>
      <c r="F859" s="60">
        <v>44.6</v>
      </c>
      <c r="G859" s="60">
        <v>39.299999999999997</v>
      </c>
      <c r="H859" s="60">
        <v>170.6</v>
      </c>
      <c r="I859" s="60">
        <v>54.5</v>
      </c>
      <c r="J859" s="60">
        <v>90.4</v>
      </c>
      <c r="K859" s="60">
        <v>9.4749999999999996</v>
      </c>
      <c r="L859" s="60">
        <v>24.1</v>
      </c>
      <c r="M859" s="60">
        <v>9.8000000000000007</v>
      </c>
      <c r="N859" s="60">
        <v>10.199999999999999</v>
      </c>
      <c r="O859" s="60">
        <v>86.2</v>
      </c>
      <c r="P859" s="60">
        <v>17.3</v>
      </c>
      <c r="Q859" s="60">
        <v>20</v>
      </c>
      <c r="R859" s="60">
        <v>43.5</v>
      </c>
      <c r="S859" s="60">
        <v>19.024999999999999</v>
      </c>
      <c r="T859" s="60">
        <v>36.5</v>
      </c>
      <c r="U859" s="60">
        <v>152.1</v>
      </c>
      <c r="V859" s="60">
        <v>343.3</v>
      </c>
      <c r="W859" s="60">
        <v>104.7</v>
      </c>
      <c r="X859" s="60">
        <v>19.899999999999999</v>
      </c>
      <c r="Y859" s="60">
        <v>19.850000000000001</v>
      </c>
      <c r="Z859" s="60">
        <v>18.725000000000001</v>
      </c>
      <c r="AA859" s="60">
        <v>16.574999999999999</v>
      </c>
      <c r="AB859" s="60">
        <v>28.5</v>
      </c>
      <c r="AC859" s="61" t="s">
        <v>16156</v>
      </c>
    </row>
    <row r="860" spans="1:29" ht="141" thickBot="1">
      <c r="A860" s="63" t="s">
        <v>16550</v>
      </c>
      <c r="B860" s="60">
        <v>126.7</v>
      </c>
      <c r="C860" s="60">
        <v>136</v>
      </c>
      <c r="D860" s="60">
        <v>94.325000000000003</v>
      </c>
      <c r="E860" s="60">
        <v>102.7</v>
      </c>
      <c r="F860" s="60">
        <v>911.9</v>
      </c>
      <c r="G860" s="60">
        <v>232.6</v>
      </c>
      <c r="H860" s="60">
        <v>221.6</v>
      </c>
      <c r="I860" s="60">
        <v>127.7</v>
      </c>
      <c r="J860" s="60">
        <v>157</v>
      </c>
      <c r="K860" s="60">
        <v>176</v>
      </c>
      <c r="L860" s="60">
        <v>257.5</v>
      </c>
      <c r="M860" s="60">
        <v>174.2</v>
      </c>
      <c r="N860" s="60">
        <v>76.900000000000006</v>
      </c>
      <c r="O860" s="60">
        <v>612.29999999999995</v>
      </c>
      <c r="P860" s="60">
        <v>217.4</v>
      </c>
      <c r="Q860" s="60">
        <v>282.89999999999998</v>
      </c>
      <c r="R860" s="60">
        <v>176.5</v>
      </c>
      <c r="S860" s="60">
        <v>153.94999999999999</v>
      </c>
      <c r="T860" s="60">
        <v>1593.7</v>
      </c>
      <c r="U860" s="60">
        <v>176.7</v>
      </c>
      <c r="V860" s="60">
        <v>229.2</v>
      </c>
      <c r="W860" s="60">
        <v>201.4</v>
      </c>
      <c r="X860" s="60">
        <v>213.5</v>
      </c>
      <c r="Y860" s="60">
        <v>218.02500000000001</v>
      </c>
      <c r="Z860" s="60">
        <v>225.4</v>
      </c>
      <c r="AA860" s="60">
        <v>462.875</v>
      </c>
      <c r="AB860" s="60">
        <v>137.69999999999999</v>
      </c>
      <c r="AC860" s="60" t="s">
        <v>16157</v>
      </c>
    </row>
    <row r="861" spans="1:29" ht="43" thickBot="1">
      <c r="A861" s="63" t="s">
        <v>16551</v>
      </c>
      <c r="B861" s="60">
        <v>14.6</v>
      </c>
      <c r="C861" s="60">
        <v>7.9</v>
      </c>
      <c r="D861" s="60">
        <v>7.7</v>
      </c>
      <c r="E861" s="60">
        <v>9.3000000000000007</v>
      </c>
      <c r="F861" s="60">
        <v>51.4</v>
      </c>
      <c r="G861" s="60">
        <v>9.8000000000000007</v>
      </c>
      <c r="H861" s="60">
        <v>5.3</v>
      </c>
      <c r="I861" s="60">
        <v>10.7</v>
      </c>
      <c r="J861" s="60">
        <v>10.1</v>
      </c>
      <c r="K861" s="60">
        <v>13.375</v>
      </c>
      <c r="L861" s="60">
        <v>6.4</v>
      </c>
      <c r="M861" s="60">
        <v>9.9</v>
      </c>
      <c r="N861" s="60">
        <v>911.6</v>
      </c>
      <c r="O861" s="60">
        <v>7.6</v>
      </c>
      <c r="P861" s="60">
        <v>7.8</v>
      </c>
      <c r="Q861" s="60">
        <v>6.4</v>
      </c>
      <c r="R861" s="60">
        <v>13.2</v>
      </c>
      <c r="S861" s="60">
        <v>7.0750000000000002</v>
      </c>
      <c r="T861" s="60">
        <v>6.8</v>
      </c>
      <c r="U861" s="60">
        <v>8.1999999999999993</v>
      </c>
      <c r="V861" s="60">
        <v>10</v>
      </c>
      <c r="W861" s="60">
        <v>5.3</v>
      </c>
      <c r="X861" s="60">
        <v>99.5</v>
      </c>
      <c r="Y861" s="60">
        <v>11.15</v>
      </c>
      <c r="Z861" s="60">
        <v>9.3000000000000007</v>
      </c>
      <c r="AA861" s="60">
        <v>5.3250000000000002</v>
      </c>
      <c r="AB861" s="60">
        <v>85.9</v>
      </c>
      <c r="AC861" s="61" t="s">
        <v>16158</v>
      </c>
    </row>
    <row r="862" spans="1:29" ht="131" thickBot="1">
      <c r="A862" s="63" t="s">
        <v>15104</v>
      </c>
      <c r="B862" s="60">
        <v>3.2</v>
      </c>
      <c r="C862" s="60">
        <v>2.5</v>
      </c>
      <c r="D862" s="60">
        <v>1</v>
      </c>
      <c r="E862" s="60">
        <v>1.8</v>
      </c>
      <c r="F862" s="60">
        <v>10.6</v>
      </c>
      <c r="G862" s="60">
        <v>2.8</v>
      </c>
      <c r="H862" s="60">
        <v>1.5</v>
      </c>
      <c r="I862" s="60">
        <v>2.7</v>
      </c>
      <c r="J862" s="60">
        <v>2.6</v>
      </c>
      <c r="K862" s="60">
        <v>1.2</v>
      </c>
      <c r="L862" s="60">
        <v>2.2999999999999998</v>
      </c>
      <c r="M862" s="60">
        <v>28.3</v>
      </c>
      <c r="N862" s="60">
        <v>2.5</v>
      </c>
      <c r="O862" s="60">
        <v>2.2000000000000002</v>
      </c>
      <c r="P862" s="60">
        <v>2.9</v>
      </c>
      <c r="Q862" s="60">
        <v>6.1</v>
      </c>
      <c r="R862" s="60">
        <v>3.3</v>
      </c>
      <c r="S862" s="60">
        <v>8.35</v>
      </c>
      <c r="T862" s="60">
        <v>5.0999999999999996</v>
      </c>
      <c r="U862" s="60">
        <v>2.5</v>
      </c>
      <c r="V862" s="60">
        <v>1.9</v>
      </c>
      <c r="W862" s="60">
        <v>1.6</v>
      </c>
      <c r="X862" s="60">
        <v>6</v>
      </c>
      <c r="Y862" s="60">
        <v>0.52500000000000002</v>
      </c>
      <c r="Z862" s="60">
        <v>1.0249999999999999</v>
      </c>
      <c r="AA862" s="60">
        <v>0.625</v>
      </c>
      <c r="AB862" s="60">
        <v>12.5</v>
      </c>
      <c r="AC862" s="60" t="s">
        <v>16159</v>
      </c>
    </row>
    <row r="863" spans="1:29" ht="101" thickBot="1">
      <c r="A863" s="63" t="s">
        <v>14543</v>
      </c>
      <c r="B863" s="60">
        <v>5.0999999999999996</v>
      </c>
      <c r="C863" s="60">
        <v>10.7</v>
      </c>
      <c r="D863" s="60">
        <v>3.4750000000000001</v>
      </c>
      <c r="E863" s="60">
        <v>5.8</v>
      </c>
      <c r="F863" s="60">
        <v>6.5</v>
      </c>
      <c r="G863" s="60">
        <v>7.1</v>
      </c>
      <c r="H863" s="60">
        <v>115.7</v>
      </c>
      <c r="I863" s="60">
        <v>6.2</v>
      </c>
      <c r="J863" s="60">
        <v>3</v>
      </c>
      <c r="K863" s="60">
        <v>4.2750000000000004</v>
      </c>
      <c r="L863" s="60">
        <v>16.100000000000001</v>
      </c>
      <c r="M863" s="60">
        <v>4.8</v>
      </c>
      <c r="N863" s="60">
        <v>4.8</v>
      </c>
      <c r="O863" s="60">
        <v>6.5</v>
      </c>
      <c r="P863" s="60">
        <v>5.2</v>
      </c>
      <c r="Q863" s="60">
        <v>3.8</v>
      </c>
      <c r="R863" s="60">
        <v>10.3</v>
      </c>
      <c r="S863" s="60">
        <v>6.6749999999999998</v>
      </c>
      <c r="T863" s="60">
        <v>6.5</v>
      </c>
      <c r="U863" s="60">
        <v>462</v>
      </c>
      <c r="V863" s="60">
        <v>2.6</v>
      </c>
      <c r="W863" s="60">
        <v>6.3</v>
      </c>
      <c r="X863" s="60">
        <v>24.2</v>
      </c>
      <c r="Y863" s="60">
        <v>7.8</v>
      </c>
      <c r="Z863" s="60">
        <v>2.4</v>
      </c>
      <c r="AA863" s="60">
        <v>9.1</v>
      </c>
      <c r="AB863" s="60">
        <v>13.3</v>
      </c>
      <c r="AC863" s="60" t="s">
        <v>16160</v>
      </c>
    </row>
    <row r="864" spans="1:29" ht="121" thickBot="1">
      <c r="A864" s="63" t="s">
        <v>15277</v>
      </c>
      <c r="B864" s="60">
        <v>413.7</v>
      </c>
      <c r="C864" s="60">
        <v>292.3</v>
      </c>
      <c r="D864" s="60">
        <v>272.57499999999999</v>
      </c>
      <c r="E864" s="60">
        <v>388</v>
      </c>
      <c r="F864" s="60">
        <v>42.5</v>
      </c>
      <c r="G864" s="60">
        <v>136.4</v>
      </c>
      <c r="H864" s="60">
        <v>25.3</v>
      </c>
      <c r="I864" s="60">
        <v>15.1</v>
      </c>
      <c r="J864" s="60">
        <v>180.2</v>
      </c>
      <c r="K864" s="60">
        <v>168.67500000000001</v>
      </c>
      <c r="L864" s="60">
        <v>319.39999999999998</v>
      </c>
      <c r="M864" s="60">
        <v>667</v>
      </c>
      <c r="N864" s="60">
        <v>22.9</v>
      </c>
      <c r="O864" s="60">
        <v>27</v>
      </c>
      <c r="P864" s="60">
        <v>252</v>
      </c>
      <c r="Q864" s="60">
        <v>237.8</v>
      </c>
      <c r="R864" s="60">
        <v>171.5</v>
      </c>
      <c r="S864" s="60">
        <v>273.47500000000002</v>
      </c>
      <c r="T864" s="60">
        <v>59.5</v>
      </c>
      <c r="U864" s="60">
        <v>29</v>
      </c>
      <c r="V864" s="60">
        <v>14.3</v>
      </c>
      <c r="W864" s="60">
        <v>256.7</v>
      </c>
      <c r="X864" s="60">
        <v>73.099999999999994</v>
      </c>
      <c r="Y864" s="60">
        <v>397.85</v>
      </c>
      <c r="Z864" s="60">
        <v>174.17500000000001</v>
      </c>
      <c r="AA864" s="60">
        <v>366.42500000000001</v>
      </c>
      <c r="AB864" s="60">
        <v>290.39999999999998</v>
      </c>
      <c r="AC864" s="60" t="s">
        <v>16161</v>
      </c>
    </row>
    <row r="865" spans="1:29" ht="101" thickBot="1">
      <c r="A865" s="63" t="s">
        <v>14710</v>
      </c>
      <c r="B865" s="60">
        <v>0.6</v>
      </c>
      <c r="C865" s="60">
        <v>4765.8999999999996</v>
      </c>
      <c r="D865" s="60">
        <v>1.95</v>
      </c>
      <c r="E865" s="60">
        <v>0.6</v>
      </c>
      <c r="F865" s="60">
        <v>1.5</v>
      </c>
      <c r="G865" s="60">
        <v>1.1000000000000001</v>
      </c>
      <c r="H865" s="60">
        <v>14.1</v>
      </c>
      <c r="I865" s="60">
        <v>1.8</v>
      </c>
      <c r="J865" s="60">
        <v>0.7</v>
      </c>
      <c r="K865" s="60">
        <v>1.3</v>
      </c>
      <c r="L865" s="60">
        <v>0.8</v>
      </c>
      <c r="M865" s="60">
        <v>1.1000000000000001</v>
      </c>
      <c r="N865" s="60">
        <v>0.9</v>
      </c>
      <c r="O865" s="60">
        <v>0.7</v>
      </c>
      <c r="P865" s="60">
        <v>0.7</v>
      </c>
      <c r="Q865" s="60">
        <v>4.0999999999999996</v>
      </c>
      <c r="R865" s="60">
        <v>35</v>
      </c>
      <c r="S865" s="60">
        <v>0.45</v>
      </c>
      <c r="T865" s="60">
        <v>1</v>
      </c>
      <c r="U865" s="60">
        <v>57.2</v>
      </c>
      <c r="V865" s="60">
        <v>4.2</v>
      </c>
      <c r="W865" s="60">
        <v>1.7</v>
      </c>
      <c r="X865" s="60">
        <v>1.8</v>
      </c>
      <c r="Y865" s="60">
        <v>1</v>
      </c>
      <c r="Z865" s="60">
        <v>0.77500000000000002</v>
      </c>
      <c r="AA865" s="60">
        <v>0.55000000000000004</v>
      </c>
      <c r="AB865" s="60">
        <v>597.79999999999995</v>
      </c>
      <c r="AC865" s="60" t="s">
        <v>16162</v>
      </c>
    </row>
    <row r="866" spans="1:29" ht="101" thickBot="1">
      <c r="A866" s="63" t="s">
        <v>14619</v>
      </c>
      <c r="B866" s="60">
        <v>3</v>
      </c>
      <c r="C866" s="60">
        <v>3.5</v>
      </c>
      <c r="D866" s="60">
        <v>2.875</v>
      </c>
      <c r="E866" s="60">
        <v>5.2</v>
      </c>
      <c r="F866" s="60">
        <v>9.1</v>
      </c>
      <c r="G866" s="60">
        <v>1.4</v>
      </c>
      <c r="H866" s="60">
        <v>3.4</v>
      </c>
      <c r="I866" s="60">
        <v>2.2000000000000002</v>
      </c>
      <c r="J866" s="60">
        <v>3.8</v>
      </c>
      <c r="K866" s="60">
        <v>2.2999999999999998</v>
      </c>
      <c r="L866" s="60">
        <v>4.8</v>
      </c>
      <c r="M866" s="60">
        <v>1</v>
      </c>
      <c r="N866" s="60">
        <v>3.9</v>
      </c>
      <c r="O866" s="60">
        <v>15.1</v>
      </c>
      <c r="P866" s="60">
        <v>3.2</v>
      </c>
      <c r="Q866" s="60">
        <v>2.6</v>
      </c>
      <c r="R866" s="60">
        <v>4.5</v>
      </c>
      <c r="S866" s="60">
        <v>3.15</v>
      </c>
      <c r="T866" s="60">
        <v>8.9</v>
      </c>
      <c r="U866" s="60">
        <v>2.2999999999999998</v>
      </c>
      <c r="V866" s="60">
        <v>1</v>
      </c>
      <c r="W866" s="60">
        <v>2.5</v>
      </c>
      <c r="X866" s="60">
        <v>2.6</v>
      </c>
      <c r="Y866" s="60">
        <v>3.5</v>
      </c>
      <c r="Z866" s="60">
        <v>4.1749999999999998</v>
      </c>
      <c r="AA866" s="60">
        <v>0.42499999999999999</v>
      </c>
      <c r="AB866" s="60">
        <v>1.7</v>
      </c>
      <c r="AC866" s="60" t="s">
        <v>16163</v>
      </c>
    </row>
    <row r="867" spans="1:29" ht="57" thickBot="1">
      <c r="A867" s="63" t="s">
        <v>16552</v>
      </c>
      <c r="B867" s="60">
        <v>1.2</v>
      </c>
      <c r="C867" s="60">
        <v>0.4</v>
      </c>
      <c r="D867" s="60">
        <v>1.9</v>
      </c>
      <c r="E867" s="60">
        <v>1.4</v>
      </c>
      <c r="F867" s="60">
        <v>3.5</v>
      </c>
      <c r="G867" s="60">
        <v>0.8</v>
      </c>
      <c r="H867" s="60">
        <v>0.6</v>
      </c>
      <c r="I867" s="60">
        <v>1.5</v>
      </c>
      <c r="J867" s="60">
        <v>0.6</v>
      </c>
      <c r="K867" s="60">
        <v>1.0249999999999999</v>
      </c>
      <c r="L867" s="60">
        <v>0.6</v>
      </c>
      <c r="M867" s="60">
        <v>0.5</v>
      </c>
      <c r="N867" s="60">
        <v>1140.4000000000001</v>
      </c>
      <c r="O867" s="60">
        <v>0.9</v>
      </c>
      <c r="P867" s="60">
        <v>0.6</v>
      </c>
      <c r="Q867" s="60">
        <v>1</v>
      </c>
      <c r="R867" s="60">
        <v>1.3</v>
      </c>
      <c r="S867" s="60">
        <v>0.4</v>
      </c>
      <c r="T867" s="60">
        <v>0.6</v>
      </c>
      <c r="U867" s="60">
        <v>1</v>
      </c>
      <c r="V867" s="60">
        <v>0.6</v>
      </c>
      <c r="W867" s="60">
        <v>0.4</v>
      </c>
      <c r="X867" s="60">
        <v>68.5</v>
      </c>
      <c r="Y867" s="60">
        <v>4.8250000000000002</v>
      </c>
      <c r="Z867" s="60">
        <v>0.55000000000000004</v>
      </c>
      <c r="AA867" s="60">
        <v>0.35</v>
      </c>
      <c r="AB867" s="60">
        <v>81.900000000000006</v>
      </c>
      <c r="AC867" s="61" t="s">
        <v>16164</v>
      </c>
    </row>
    <row r="868" spans="1:29" ht="121" thickBot="1">
      <c r="A868" s="63" t="s">
        <v>15151</v>
      </c>
      <c r="B868" s="60">
        <v>494.6</v>
      </c>
      <c r="C868" s="60">
        <v>349.5</v>
      </c>
      <c r="D868" s="60">
        <v>211.95</v>
      </c>
      <c r="E868" s="60">
        <v>561.1</v>
      </c>
      <c r="F868" s="60">
        <v>873.3</v>
      </c>
      <c r="G868" s="60">
        <v>658.7</v>
      </c>
      <c r="H868" s="60">
        <v>235.4</v>
      </c>
      <c r="I868" s="60">
        <v>457.4</v>
      </c>
      <c r="J868" s="60">
        <v>376.4</v>
      </c>
      <c r="K868" s="60">
        <v>278.02499999999998</v>
      </c>
      <c r="L868" s="60">
        <v>132.69999999999999</v>
      </c>
      <c r="M868" s="60">
        <v>451</v>
      </c>
      <c r="N868" s="60">
        <v>176.4</v>
      </c>
      <c r="O868" s="60">
        <v>173.3</v>
      </c>
      <c r="P868" s="60">
        <v>138.69999999999999</v>
      </c>
      <c r="Q868" s="60">
        <v>198.2</v>
      </c>
      <c r="R868" s="60">
        <v>226.2</v>
      </c>
      <c r="S868" s="60">
        <v>307.3</v>
      </c>
      <c r="T868" s="60">
        <v>412.5</v>
      </c>
      <c r="U868" s="60">
        <v>225.4</v>
      </c>
      <c r="V868" s="60">
        <v>98.7</v>
      </c>
      <c r="W868" s="60">
        <v>420.7</v>
      </c>
      <c r="X868" s="60">
        <v>64.599999999999994</v>
      </c>
      <c r="Y868" s="60">
        <v>439.85</v>
      </c>
      <c r="Z868" s="60">
        <v>739.17499999999995</v>
      </c>
      <c r="AA868" s="60">
        <v>665.9</v>
      </c>
      <c r="AB868" s="60">
        <v>266.39999999999998</v>
      </c>
      <c r="AC868" s="60" t="s">
        <v>16165</v>
      </c>
    </row>
    <row r="869" spans="1:29" ht="121" thickBot="1">
      <c r="A869" s="63" t="s">
        <v>16553</v>
      </c>
      <c r="B869" s="60">
        <v>619.9</v>
      </c>
      <c r="C869" s="60">
        <v>1116.9000000000001</v>
      </c>
      <c r="D869" s="60">
        <v>644.97500000000002</v>
      </c>
      <c r="E869" s="60">
        <v>561.70000000000005</v>
      </c>
      <c r="F869" s="60">
        <v>511.5</v>
      </c>
      <c r="G869" s="60">
        <v>895.1</v>
      </c>
      <c r="H869" s="60">
        <v>24.9</v>
      </c>
      <c r="I869" s="60">
        <v>438.2</v>
      </c>
      <c r="J869" s="60">
        <v>1024.4000000000001</v>
      </c>
      <c r="K869" s="60">
        <v>2326.85</v>
      </c>
      <c r="L869" s="60">
        <v>1435.2</v>
      </c>
      <c r="M869" s="60">
        <v>952.4</v>
      </c>
      <c r="N869" s="60">
        <v>97.6</v>
      </c>
      <c r="O869" s="60">
        <v>196.9</v>
      </c>
      <c r="P869" s="60">
        <v>1240.8</v>
      </c>
      <c r="Q869" s="60">
        <v>1202.2</v>
      </c>
      <c r="R869" s="60">
        <v>988.5</v>
      </c>
      <c r="S869" s="60">
        <v>159.75</v>
      </c>
      <c r="T869" s="60">
        <v>136.5</v>
      </c>
      <c r="U869" s="60">
        <v>256.39999999999998</v>
      </c>
      <c r="V869" s="60">
        <v>1495.4</v>
      </c>
      <c r="W869" s="60">
        <v>346.4</v>
      </c>
      <c r="X869" s="60">
        <v>2749.8</v>
      </c>
      <c r="Y869" s="60">
        <v>569.52499999999998</v>
      </c>
      <c r="Z869" s="60">
        <v>612.92499999999995</v>
      </c>
      <c r="AA869" s="60">
        <v>984.22500000000002</v>
      </c>
      <c r="AB869" s="60">
        <v>679.9</v>
      </c>
      <c r="AC869" s="60" t="s">
        <v>16166</v>
      </c>
    </row>
    <row r="870" spans="1:29" ht="101" thickBot="1">
      <c r="A870" s="63" t="s">
        <v>14704</v>
      </c>
      <c r="B870" s="60">
        <v>5.0999999999999996</v>
      </c>
      <c r="C870" s="60">
        <v>704</v>
      </c>
      <c r="D870" s="60">
        <v>0.92500000000000004</v>
      </c>
      <c r="E870" s="60">
        <v>7.9</v>
      </c>
      <c r="F870" s="60">
        <v>25.1</v>
      </c>
      <c r="G870" s="60">
        <v>13</v>
      </c>
      <c r="H870" s="60">
        <v>11.3</v>
      </c>
      <c r="I870" s="60">
        <v>7.2</v>
      </c>
      <c r="J870" s="60">
        <v>10</v>
      </c>
      <c r="K870" s="60">
        <v>6.3</v>
      </c>
      <c r="L870" s="60">
        <v>9.4</v>
      </c>
      <c r="M870" s="60">
        <v>5.7</v>
      </c>
      <c r="N870" s="60">
        <v>3.5</v>
      </c>
      <c r="O870" s="60">
        <v>8.4</v>
      </c>
      <c r="P870" s="60">
        <v>6.8</v>
      </c>
      <c r="Q870" s="60">
        <v>8.5</v>
      </c>
      <c r="R870" s="60">
        <v>12.2</v>
      </c>
      <c r="S870" s="60">
        <v>4.6500000000000004</v>
      </c>
      <c r="T870" s="60">
        <v>8</v>
      </c>
      <c r="U870" s="60">
        <v>13.3</v>
      </c>
      <c r="V870" s="60">
        <v>6.2</v>
      </c>
      <c r="W870" s="60">
        <v>8.9</v>
      </c>
      <c r="X870" s="60">
        <v>15.5</v>
      </c>
      <c r="Y870" s="60">
        <v>3.15</v>
      </c>
      <c r="Z870" s="60">
        <v>9.75</v>
      </c>
      <c r="AA870" s="60">
        <v>7.5</v>
      </c>
      <c r="AB870" s="60">
        <v>46.8</v>
      </c>
      <c r="AC870" s="60" t="s">
        <v>15397</v>
      </c>
    </row>
    <row r="871" spans="1:29" ht="131" thickBot="1">
      <c r="A871" s="63" t="s">
        <v>15147</v>
      </c>
      <c r="B871" s="60">
        <v>498.1</v>
      </c>
      <c r="C871" s="60">
        <v>311.8</v>
      </c>
      <c r="D871" s="60">
        <v>315.55</v>
      </c>
      <c r="E871" s="60">
        <v>612.4</v>
      </c>
      <c r="F871" s="60">
        <v>399.4</v>
      </c>
      <c r="G871" s="60">
        <v>349.5</v>
      </c>
      <c r="H871" s="60">
        <v>477.4</v>
      </c>
      <c r="I871" s="60">
        <v>743.3</v>
      </c>
      <c r="J871" s="60">
        <v>386.4</v>
      </c>
      <c r="K871" s="60">
        <v>299.07499999999999</v>
      </c>
      <c r="L871" s="60">
        <v>372.8</v>
      </c>
      <c r="M871" s="60">
        <v>341.7</v>
      </c>
      <c r="N871" s="60">
        <v>796.2</v>
      </c>
      <c r="O871" s="60">
        <v>315.60000000000002</v>
      </c>
      <c r="P871" s="60">
        <v>323.89999999999998</v>
      </c>
      <c r="Q871" s="60">
        <v>349.7</v>
      </c>
      <c r="R871" s="60">
        <v>626.4</v>
      </c>
      <c r="S871" s="60">
        <v>346.6</v>
      </c>
      <c r="T871" s="60">
        <v>452.5</v>
      </c>
      <c r="U871" s="60">
        <v>438.4</v>
      </c>
      <c r="V871" s="60">
        <v>387.2</v>
      </c>
      <c r="W871" s="60">
        <v>542.79999999999995</v>
      </c>
      <c r="X871" s="60">
        <v>217.1</v>
      </c>
      <c r="Y871" s="60">
        <v>276.375</v>
      </c>
      <c r="Z871" s="60">
        <v>520.77499999999998</v>
      </c>
      <c r="AA871" s="60">
        <v>658.92499999999995</v>
      </c>
      <c r="AB871" s="60">
        <v>353.7</v>
      </c>
      <c r="AC871" s="60" t="s">
        <v>16167</v>
      </c>
    </row>
    <row r="872" spans="1:29" ht="71" thickBot="1">
      <c r="A872" s="63" t="s">
        <v>15271</v>
      </c>
      <c r="B872" s="60">
        <v>27</v>
      </c>
      <c r="C872" s="60">
        <v>48.8</v>
      </c>
      <c r="D872" s="60">
        <v>52.174999999999997</v>
      </c>
      <c r="E872" s="60">
        <v>24.5</v>
      </c>
      <c r="F872" s="60">
        <v>16.2</v>
      </c>
      <c r="G872" s="60">
        <v>131.5</v>
      </c>
      <c r="H872" s="60">
        <v>6.7</v>
      </c>
      <c r="I872" s="60">
        <v>48.1</v>
      </c>
      <c r="J872" s="60">
        <v>77.900000000000006</v>
      </c>
      <c r="K872" s="60">
        <v>28.975000000000001</v>
      </c>
      <c r="L872" s="60">
        <v>3.9</v>
      </c>
      <c r="M872" s="60">
        <v>124.3</v>
      </c>
      <c r="N872" s="60">
        <v>6.6</v>
      </c>
      <c r="O872" s="60">
        <v>2.2000000000000002</v>
      </c>
      <c r="P872" s="60">
        <v>2.7</v>
      </c>
      <c r="Q872" s="60">
        <v>3.1</v>
      </c>
      <c r="R872" s="60">
        <v>30.7</v>
      </c>
      <c r="S872" s="60">
        <v>45.1</v>
      </c>
      <c r="T872" s="60">
        <v>56.9</v>
      </c>
      <c r="U872" s="60">
        <v>6.2</v>
      </c>
      <c r="V872" s="60">
        <v>95.6</v>
      </c>
      <c r="W872" s="60">
        <v>60.8</v>
      </c>
      <c r="X872" s="60">
        <v>6.8</v>
      </c>
      <c r="Y872" s="60">
        <v>271.85000000000002</v>
      </c>
      <c r="Z872" s="60">
        <v>45.075000000000003</v>
      </c>
      <c r="AA872" s="60">
        <v>167.67500000000001</v>
      </c>
      <c r="AB872" s="60">
        <v>62.9</v>
      </c>
      <c r="AC872" s="60" t="s">
        <v>16168</v>
      </c>
    </row>
    <row r="873" spans="1:29" ht="51" thickBot="1">
      <c r="A873" s="63" t="s">
        <v>16315</v>
      </c>
      <c r="B873" s="60">
        <v>124.6</v>
      </c>
      <c r="C873" s="60">
        <v>93.7</v>
      </c>
      <c r="D873" s="60">
        <v>102.125</v>
      </c>
      <c r="E873" s="60">
        <v>148.80000000000001</v>
      </c>
      <c r="F873" s="60">
        <v>345</v>
      </c>
      <c r="G873" s="60">
        <v>59.7</v>
      </c>
      <c r="H873" s="60">
        <v>90.1</v>
      </c>
      <c r="I873" s="60">
        <v>24</v>
      </c>
      <c r="J873" s="60">
        <v>139.19999999999999</v>
      </c>
      <c r="K873" s="60">
        <v>37.975000000000001</v>
      </c>
      <c r="L873" s="60">
        <v>53</v>
      </c>
      <c r="M873" s="60">
        <v>341.9</v>
      </c>
      <c r="N873" s="60">
        <v>133.4</v>
      </c>
      <c r="O873" s="60">
        <v>1621.7</v>
      </c>
      <c r="P873" s="60">
        <v>67.400000000000006</v>
      </c>
      <c r="Q873" s="60">
        <v>59.6</v>
      </c>
      <c r="R873" s="60">
        <v>52.1</v>
      </c>
      <c r="S873" s="60">
        <v>182.8</v>
      </c>
      <c r="T873" s="60">
        <v>450.7</v>
      </c>
      <c r="U873" s="60">
        <v>222.7</v>
      </c>
      <c r="V873" s="60">
        <v>55.6</v>
      </c>
      <c r="W873" s="60">
        <v>67</v>
      </c>
      <c r="X873" s="60">
        <v>121.3</v>
      </c>
      <c r="Y873" s="60">
        <v>97.474999999999994</v>
      </c>
      <c r="Z873" s="60">
        <v>140.25</v>
      </c>
      <c r="AA873" s="60">
        <v>125.25</v>
      </c>
      <c r="AB873" s="60">
        <v>167.8</v>
      </c>
      <c r="AC873" s="60" t="s">
        <v>16169</v>
      </c>
    </row>
    <row r="874" spans="1:29" ht="91" thickBot="1">
      <c r="A874" s="63" t="s">
        <v>15007</v>
      </c>
      <c r="B874" s="60">
        <v>5.7</v>
      </c>
      <c r="C874" s="60">
        <v>12.3</v>
      </c>
      <c r="D874" s="60">
        <v>9</v>
      </c>
      <c r="E874" s="60">
        <v>5.9</v>
      </c>
      <c r="F874" s="60">
        <v>22.8</v>
      </c>
      <c r="G874" s="60">
        <v>5.7</v>
      </c>
      <c r="H874" s="60">
        <v>2.1</v>
      </c>
      <c r="I874" s="60">
        <v>5.3</v>
      </c>
      <c r="J874" s="60">
        <v>4.7</v>
      </c>
      <c r="K874" s="60">
        <v>5.5</v>
      </c>
      <c r="L874" s="60">
        <v>17.600000000000001</v>
      </c>
      <c r="M874" s="60">
        <v>3.2</v>
      </c>
      <c r="N874" s="60">
        <v>3.8</v>
      </c>
      <c r="O874" s="60">
        <v>4.5</v>
      </c>
      <c r="P874" s="60">
        <v>15.1</v>
      </c>
      <c r="Q874" s="60">
        <v>13.9</v>
      </c>
      <c r="R874" s="60">
        <v>14.7</v>
      </c>
      <c r="S874" s="60">
        <v>5.95</v>
      </c>
      <c r="T874" s="60">
        <v>8.5</v>
      </c>
      <c r="U874" s="60">
        <v>2.1</v>
      </c>
      <c r="V874" s="60">
        <v>4.8</v>
      </c>
      <c r="W874" s="60">
        <v>6.3</v>
      </c>
      <c r="X874" s="60">
        <v>9.6999999999999993</v>
      </c>
      <c r="Y874" s="60">
        <v>7.55</v>
      </c>
      <c r="Z874" s="60">
        <v>14.675000000000001</v>
      </c>
      <c r="AA874" s="60">
        <v>3.7</v>
      </c>
      <c r="AB874" s="60">
        <v>4.8</v>
      </c>
      <c r="AC874" s="60" t="s">
        <v>16170</v>
      </c>
    </row>
    <row r="875" spans="1:29" ht="61" thickBot="1">
      <c r="A875" s="63" t="s">
        <v>14798</v>
      </c>
      <c r="B875" s="60">
        <v>129.80000000000001</v>
      </c>
      <c r="C875" s="60">
        <v>184.2</v>
      </c>
      <c r="D875" s="60">
        <v>181.7</v>
      </c>
      <c r="E875" s="60">
        <v>126.3</v>
      </c>
      <c r="F875" s="60">
        <v>742.2</v>
      </c>
      <c r="G875" s="60">
        <v>238.6</v>
      </c>
      <c r="H875" s="60">
        <v>374.5</v>
      </c>
      <c r="I875" s="60">
        <v>384.5</v>
      </c>
      <c r="J875" s="60">
        <v>254.3</v>
      </c>
      <c r="K875" s="60">
        <v>327.52499999999998</v>
      </c>
      <c r="L875" s="60">
        <v>275</v>
      </c>
      <c r="M875" s="60">
        <v>363.3</v>
      </c>
      <c r="N875" s="60">
        <v>75.3</v>
      </c>
      <c r="O875" s="60">
        <v>911.2</v>
      </c>
      <c r="P875" s="60">
        <v>444.8</v>
      </c>
      <c r="Q875" s="60">
        <v>453.9</v>
      </c>
      <c r="R875" s="60">
        <v>168.4</v>
      </c>
      <c r="S875" s="60">
        <v>448.2</v>
      </c>
      <c r="T875" s="60">
        <v>1960.7</v>
      </c>
      <c r="U875" s="60">
        <v>361.7</v>
      </c>
      <c r="V875" s="60">
        <v>634.70000000000005</v>
      </c>
      <c r="W875" s="60">
        <v>390.9</v>
      </c>
      <c r="X875" s="60">
        <v>183.5</v>
      </c>
      <c r="Y875" s="60">
        <v>697.125</v>
      </c>
      <c r="Z875" s="60">
        <v>365.5</v>
      </c>
      <c r="AA875" s="60">
        <v>798.45</v>
      </c>
      <c r="AB875" s="60">
        <v>286.89999999999998</v>
      </c>
      <c r="AC875" s="60" t="s">
        <v>16171</v>
      </c>
    </row>
    <row r="876" spans="1:29" ht="61" thickBot="1">
      <c r="A876" s="63" t="s">
        <v>15016</v>
      </c>
      <c r="B876" s="60">
        <v>0.5</v>
      </c>
      <c r="C876" s="60">
        <v>3</v>
      </c>
      <c r="D876" s="60">
        <v>0.625</v>
      </c>
      <c r="E876" s="60">
        <v>1.9</v>
      </c>
      <c r="F876" s="60">
        <v>1.9</v>
      </c>
      <c r="G876" s="60">
        <v>1.7</v>
      </c>
      <c r="H876" s="60">
        <v>3791.2</v>
      </c>
      <c r="I876" s="60">
        <v>3</v>
      </c>
      <c r="J876" s="60">
        <v>1.3</v>
      </c>
      <c r="K876" s="60">
        <v>0.6</v>
      </c>
      <c r="L876" s="60">
        <v>0.9</v>
      </c>
      <c r="M876" s="60">
        <v>0.6</v>
      </c>
      <c r="N876" s="60">
        <v>0.8</v>
      </c>
      <c r="O876" s="60">
        <v>1.6</v>
      </c>
      <c r="P876" s="60">
        <v>1</v>
      </c>
      <c r="Q876" s="60">
        <v>0.9</v>
      </c>
      <c r="R876" s="60">
        <v>4.2</v>
      </c>
      <c r="S876" s="60">
        <v>0.72499999999999998</v>
      </c>
      <c r="T876" s="60">
        <v>1</v>
      </c>
      <c r="U876" s="60">
        <v>2.4</v>
      </c>
      <c r="V876" s="60">
        <v>1</v>
      </c>
      <c r="W876" s="60">
        <v>0.5</v>
      </c>
      <c r="X876" s="60">
        <v>1.7</v>
      </c>
      <c r="Y876" s="60">
        <v>0.67500000000000004</v>
      </c>
      <c r="Z876" s="60">
        <v>0.95</v>
      </c>
      <c r="AA876" s="60">
        <v>0.75</v>
      </c>
      <c r="AB876" s="60">
        <v>716.5</v>
      </c>
      <c r="AC876" s="60" t="s">
        <v>16172</v>
      </c>
    </row>
    <row r="877" spans="1:29" ht="15" thickBot="1">
      <c r="A877" s="63" t="e">
        <v>#VALUE!</v>
      </c>
      <c r="B877" s="60">
        <v>6.4</v>
      </c>
      <c r="C877" s="60">
        <v>1.5</v>
      </c>
      <c r="D877" s="60">
        <v>0.65</v>
      </c>
      <c r="E877" s="60">
        <v>4.5</v>
      </c>
      <c r="F877" s="60">
        <v>16.600000000000001</v>
      </c>
      <c r="G877" s="60">
        <v>5.0999999999999996</v>
      </c>
      <c r="H877" s="60">
        <v>3.2</v>
      </c>
      <c r="I877" s="60">
        <v>6.7</v>
      </c>
      <c r="J877" s="60">
        <v>3.6</v>
      </c>
      <c r="K877" s="60">
        <v>0.65</v>
      </c>
      <c r="L877" s="60">
        <v>5</v>
      </c>
      <c r="M877" s="60">
        <v>0.3</v>
      </c>
      <c r="N877" s="60">
        <v>1.8</v>
      </c>
      <c r="O877" s="60">
        <v>2.2000000000000002</v>
      </c>
      <c r="P877" s="60">
        <v>4.9000000000000004</v>
      </c>
      <c r="Q877" s="60">
        <v>2.1</v>
      </c>
      <c r="R877" s="60">
        <v>0.8</v>
      </c>
      <c r="S877" s="60">
        <v>3.6</v>
      </c>
      <c r="T877" s="60">
        <v>2</v>
      </c>
      <c r="U877" s="60">
        <v>2.6</v>
      </c>
      <c r="V877" s="60">
        <v>3.6</v>
      </c>
      <c r="W877" s="60">
        <v>1.4</v>
      </c>
      <c r="X877" s="60">
        <v>6.3</v>
      </c>
      <c r="Y877" s="60">
        <v>1.35</v>
      </c>
      <c r="Z877" s="60">
        <v>0.57499999999999996</v>
      </c>
      <c r="AA877" s="60">
        <v>1.075</v>
      </c>
      <c r="AB877" s="60">
        <v>1.7</v>
      </c>
      <c r="AC877" s="60" t="s">
        <v>15446</v>
      </c>
    </row>
    <row r="878" spans="1:29" ht="43" thickBot="1">
      <c r="A878" s="63" t="s">
        <v>16554</v>
      </c>
      <c r="B878" s="60">
        <v>2.5</v>
      </c>
      <c r="C878" s="60">
        <v>3.9</v>
      </c>
      <c r="D878" s="60">
        <v>5.15</v>
      </c>
      <c r="E878" s="60">
        <v>3.3</v>
      </c>
      <c r="F878" s="60">
        <v>8.1999999999999993</v>
      </c>
      <c r="G878" s="60">
        <v>3.1</v>
      </c>
      <c r="H878" s="60">
        <v>4.2</v>
      </c>
      <c r="I878" s="60">
        <v>4.9000000000000004</v>
      </c>
      <c r="J878" s="60">
        <v>2.7</v>
      </c>
      <c r="K878" s="60">
        <v>5.5250000000000004</v>
      </c>
      <c r="L878" s="60">
        <v>3.9</v>
      </c>
      <c r="M878" s="60">
        <v>1.9</v>
      </c>
      <c r="N878" s="60">
        <v>3</v>
      </c>
      <c r="O878" s="60">
        <v>4.8</v>
      </c>
      <c r="P878" s="60">
        <v>4.0999999999999996</v>
      </c>
      <c r="Q878" s="60">
        <v>3.4</v>
      </c>
      <c r="R878" s="60">
        <v>5.3</v>
      </c>
      <c r="S878" s="60">
        <v>2.7749999999999999</v>
      </c>
      <c r="T878" s="60">
        <v>10.1</v>
      </c>
      <c r="U878" s="60">
        <v>4.2</v>
      </c>
      <c r="V878" s="60">
        <v>2.9</v>
      </c>
      <c r="W878" s="60">
        <v>2.4</v>
      </c>
      <c r="X878" s="60">
        <v>6.4</v>
      </c>
      <c r="Y878" s="60">
        <v>5.05</v>
      </c>
      <c r="Z878" s="60">
        <v>1.9750000000000001</v>
      </c>
      <c r="AA878" s="60">
        <v>1.65</v>
      </c>
      <c r="AB878" s="60">
        <v>1</v>
      </c>
      <c r="AC878" s="61" t="s">
        <v>16173</v>
      </c>
    </row>
    <row r="879" spans="1:29" ht="43" thickBot="1">
      <c r="A879" s="63" t="s">
        <v>16555</v>
      </c>
      <c r="B879" s="60">
        <v>152.19999999999999</v>
      </c>
      <c r="C879" s="60">
        <v>57.7</v>
      </c>
      <c r="D879" s="60">
        <v>52.75</v>
      </c>
      <c r="E879" s="60">
        <v>80.2</v>
      </c>
      <c r="F879" s="60">
        <v>61.1</v>
      </c>
      <c r="G879" s="60">
        <v>44.3</v>
      </c>
      <c r="H879" s="60">
        <v>42.8</v>
      </c>
      <c r="I879" s="60">
        <v>54.5</v>
      </c>
      <c r="J879" s="60">
        <v>55.9</v>
      </c>
      <c r="K879" s="60">
        <v>36.225000000000001</v>
      </c>
      <c r="L879" s="60">
        <v>47.5</v>
      </c>
      <c r="M879" s="60">
        <v>160.5</v>
      </c>
      <c r="N879" s="60">
        <v>1882.2</v>
      </c>
      <c r="O879" s="60">
        <v>68.400000000000006</v>
      </c>
      <c r="P879" s="60">
        <v>46</v>
      </c>
      <c r="Q879" s="60">
        <v>54.6</v>
      </c>
      <c r="R879" s="60">
        <v>44.1</v>
      </c>
      <c r="S879" s="60">
        <v>118.425</v>
      </c>
      <c r="T879" s="60">
        <v>73.5</v>
      </c>
      <c r="U879" s="60">
        <v>31.4</v>
      </c>
      <c r="V879" s="60">
        <v>39.6</v>
      </c>
      <c r="W879" s="60">
        <v>48</v>
      </c>
      <c r="X879" s="60">
        <v>205.6</v>
      </c>
      <c r="Y879" s="60">
        <v>84.75</v>
      </c>
      <c r="Z879" s="60">
        <v>60.524999999999999</v>
      </c>
      <c r="AA879" s="60">
        <v>91.9</v>
      </c>
      <c r="AB879" s="60">
        <v>241.1</v>
      </c>
      <c r="AC879" s="61" t="s">
        <v>16174</v>
      </c>
    </row>
    <row r="880" spans="1:29" ht="61" thickBot="1">
      <c r="A880" s="63" t="s">
        <v>16556</v>
      </c>
      <c r="B880" s="60">
        <v>127.2</v>
      </c>
      <c r="C880" s="60">
        <v>7.6</v>
      </c>
      <c r="D880" s="60">
        <v>7.3</v>
      </c>
      <c r="E880" s="60">
        <v>45.9</v>
      </c>
      <c r="F880" s="60">
        <v>64.400000000000006</v>
      </c>
      <c r="G880" s="60">
        <v>33</v>
      </c>
      <c r="H880" s="60">
        <v>8.1</v>
      </c>
      <c r="I880" s="60">
        <v>15.7</v>
      </c>
      <c r="J880" s="60">
        <v>37.5</v>
      </c>
      <c r="K880" s="60">
        <v>7.75</v>
      </c>
      <c r="L880" s="60">
        <v>77.3</v>
      </c>
      <c r="M880" s="60">
        <v>4.5999999999999996</v>
      </c>
      <c r="N880" s="60">
        <v>8</v>
      </c>
      <c r="O880" s="60">
        <v>126.3</v>
      </c>
      <c r="P880" s="60">
        <v>48.3</v>
      </c>
      <c r="Q880" s="60">
        <v>50.5</v>
      </c>
      <c r="R880" s="60">
        <v>4.2</v>
      </c>
      <c r="S880" s="60">
        <v>49.25</v>
      </c>
      <c r="T880" s="60">
        <v>13.7</v>
      </c>
      <c r="U880" s="60">
        <v>4.5999999999999996</v>
      </c>
      <c r="V880" s="60">
        <v>11.1</v>
      </c>
      <c r="W880" s="60">
        <v>19.600000000000001</v>
      </c>
      <c r="X880" s="60">
        <v>7.1</v>
      </c>
      <c r="Y880" s="60">
        <v>7.7249999999999996</v>
      </c>
      <c r="Z880" s="60">
        <v>10.125</v>
      </c>
      <c r="AA880" s="60">
        <v>31.75</v>
      </c>
      <c r="AB880" s="60">
        <v>2.7</v>
      </c>
      <c r="AC880" s="60" t="s">
        <v>16175</v>
      </c>
    </row>
    <row r="881" spans="1:29" ht="151" thickBot="1">
      <c r="A881" s="63" t="s">
        <v>14914</v>
      </c>
      <c r="B881" s="60">
        <v>90.7</v>
      </c>
      <c r="C881" s="60">
        <v>31.1</v>
      </c>
      <c r="D881" s="60">
        <v>15.324999999999999</v>
      </c>
      <c r="E881" s="60">
        <v>51.9</v>
      </c>
      <c r="F881" s="60">
        <v>14.1</v>
      </c>
      <c r="G881" s="60">
        <v>17.3</v>
      </c>
      <c r="H881" s="60">
        <v>16.2</v>
      </c>
      <c r="I881" s="60">
        <v>3.7</v>
      </c>
      <c r="J881" s="60">
        <v>6.5</v>
      </c>
      <c r="K881" s="60">
        <v>7.6749999999999998</v>
      </c>
      <c r="L881" s="60">
        <v>3.9</v>
      </c>
      <c r="M881" s="60">
        <v>6</v>
      </c>
      <c r="N881" s="60">
        <v>3.8</v>
      </c>
      <c r="O881" s="60">
        <v>4.2</v>
      </c>
      <c r="P881" s="60">
        <v>1.4</v>
      </c>
      <c r="Q881" s="60">
        <v>2.9</v>
      </c>
      <c r="R881" s="60">
        <v>11.1</v>
      </c>
      <c r="S881" s="60">
        <v>49.6</v>
      </c>
      <c r="T881" s="60">
        <v>1</v>
      </c>
      <c r="U881" s="60">
        <v>13</v>
      </c>
      <c r="V881" s="60">
        <v>3</v>
      </c>
      <c r="W881" s="60">
        <v>5.8</v>
      </c>
      <c r="X881" s="60">
        <v>14.5</v>
      </c>
      <c r="Y881" s="60">
        <v>7.4</v>
      </c>
      <c r="Z881" s="60">
        <v>23.375</v>
      </c>
      <c r="AA881" s="60">
        <v>22.024999999999999</v>
      </c>
      <c r="AB881" s="60">
        <v>8.4</v>
      </c>
      <c r="AC881" s="60" t="s">
        <v>16016</v>
      </c>
    </row>
    <row r="882" spans="1:29" ht="101" thickBot="1">
      <c r="A882" s="63" t="s">
        <v>14620</v>
      </c>
      <c r="B882" s="60">
        <v>3.3</v>
      </c>
      <c r="C882" s="60">
        <v>4.8</v>
      </c>
      <c r="D882" s="60">
        <v>1</v>
      </c>
      <c r="E882" s="60">
        <v>1.2</v>
      </c>
      <c r="F882" s="60">
        <v>1.9</v>
      </c>
      <c r="G882" s="60">
        <v>1.3</v>
      </c>
      <c r="H882" s="60">
        <v>1372.2</v>
      </c>
      <c r="I882" s="60">
        <v>75.3</v>
      </c>
      <c r="J882" s="60">
        <v>3077.6</v>
      </c>
      <c r="K882" s="60">
        <v>1.1499999999999999</v>
      </c>
      <c r="L882" s="60">
        <v>5.7</v>
      </c>
      <c r="M882" s="60">
        <v>2.1</v>
      </c>
      <c r="N882" s="60">
        <v>1.7</v>
      </c>
      <c r="O882" s="60">
        <v>4.5</v>
      </c>
      <c r="P882" s="60">
        <v>3.1</v>
      </c>
      <c r="Q882" s="60">
        <v>4.7</v>
      </c>
      <c r="R882" s="60">
        <v>1.4</v>
      </c>
      <c r="S882" s="60">
        <v>1.35</v>
      </c>
      <c r="T882" s="60">
        <v>4</v>
      </c>
      <c r="U882" s="60">
        <v>1526.2</v>
      </c>
      <c r="V882" s="60">
        <v>2.4</v>
      </c>
      <c r="W882" s="60">
        <v>554.20000000000005</v>
      </c>
      <c r="X882" s="60">
        <v>4</v>
      </c>
      <c r="Y882" s="60">
        <v>2.7</v>
      </c>
      <c r="Z882" s="60">
        <v>1.4</v>
      </c>
      <c r="AA882" s="60">
        <v>1.35</v>
      </c>
      <c r="AB882" s="60">
        <v>251.7</v>
      </c>
      <c r="AC882" s="60" t="s">
        <v>16176</v>
      </c>
    </row>
    <row r="883" spans="1:29" ht="91" thickBot="1">
      <c r="A883" s="63" t="s">
        <v>16557</v>
      </c>
      <c r="B883" s="60">
        <v>2.8</v>
      </c>
      <c r="C883" s="60">
        <v>4.3</v>
      </c>
      <c r="D883" s="60">
        <v>3.2749999999999999</v>
      </c>
      <c r="E883" s="60">
        <v>2.7</v>
      </c>
      <c r="F883" s="60">
        <v>4</v>
      </c>
      <c r="G883" s="60">
        <v>6</v>
      </c>
      <c r="H883" s="60">
        <v>8.9</v>
      </c>
      <c r="I883" s="60">
        <v>2.2999999999999998</v>
      </c>
      <c r="J883" s="60">
        <v>3.5</v>
      </c>
      <c r="K883" s="60">
        <v>1.9</v>
      </c>
      <c r="L883" s="60">
        <v>6.4</v>
      </c>
      <c r="M883" s="60">
        <v>1</v>
      </c>
      <c r="N883" s="60">
        <v>3.6</v>
      </c>
      <c r="O883" s="60">
        <v>7.9</v>
      </c>
      <c r="P883" s="60">
        <v>4.0999999999999996</v>
      </c>
      <c r="Q883" s="60">
        <v>3.1</v>
      </c>
      <c r="R883" s="60">
        <v>12.8</v>
      </c>
      <c r="S883" s="60">
        <v>1.2749999999999999</v>
      </c>
      <c r="T883" s="60">
        <v>2.9</v>
      </c>
      <c r="U883" s="60">
        <v>15.6</v>
      </c>
      <c r="V883" s="60">
        <v>2.2999999999999998</v>
      </c>
      <c r="W883" s="60">
        <v>3</v>
      </c>
      <c r="X883" s="60">
        <v>3.9</v>
      </c>
      <c r="Y883" s="60">
        <v>3.4249999999999998</v>
      </c>
      <c r="Z883" s="60">
        <v>4.95</v>
      </c>
      <c r="AA883" s="60">
        <v>1.35</v>
      </c>
      <c r="AB883" s="60">
        <v>5.8</v>
      </c>
      <c r="AC883" s="60" t="s">
        <v>16177</v>
      </c>
    </row>
    <row r="884" spans="1:29" ht="101" thickBot="1">
      <c r="A884" s="63" t="s">
        <v>14541</v>
      </c>
      <c r="B884" s="60">
        <v>1.3</v>
      </c>
      <c r="C884" s="60">
        <v>0.8</v>
      </c>
      <c r="D884" s="60">
        <v>3.85</v>
      </c>
      <c r="E884" s="60">
        <v>3.8</v>
      </c>
      <c r="F884" s="60">
        <v>16.3</v>
      </c>
      <c r="G884" s="60">
        <v>4</v>
      </c>
      <c r="H884" s="60">
        <v>1.8</v>
      </c>
      <c r="I884" s="60">
        <v>1.6</v>
      </c>
      <c r="J884" s="60">
        <v>2</v>
      </c>
      <c r="K884" s="60">
        <v>2.8</v>
      </c>
      <c r="L884" s="60">
        <v>1.7</v>
      </c>
      <c r="M884" s="60">
        <v>0.6</v>
      </c>
      <c r="N884" s="60">
        <v>2.8</v>
      </c>
      <c r="O884" s="60">
        <v>1928</v>
      </c>
      <c r="P884" s="60">
        <v>4.4000000000000004</v>
      </c>
      <c r="Q884" s="60">
        <v>4.2</v>
      </c>
      <c r="R884" s="60">
        <v>7</v>
      </c>
      <c r="S884" s="60">
        <v>1.65</v>
      </c>
      <c r="T884" s="60">
        <v>1.5</v>
      </c>
      <c r="U884" s="60">
        <v>6.7</v>
      </c>
      <c r="V884" s="60">
        <v>1.7</v>
      </c>
      <c r="W884" s="60">
        <v>0.6</v>
      </c>
      <c r="X884" s="60">
        <v>7.5</v>
      </c>
      <c r="Y884" s="60">
        <v>1.575</v>
      </c>
      <c r="Z884" s="60">
        <v>1.25</v>
      </c>
      <c r="AA884" s="60">
        <v>10.025</v>
      </c>
      <c r="AB884" s="60">
        <v>23.6</v>
      </c>
      <c r="AC884" s="60" t="s">
        <v>16178</v>
      </c>
    </row>
    <row r="885" spans="1:29" ht="101" thickBot="1">
      <c r="A885" s="63" t="s">
        <v>14655</v>
      </c>
      <c r="B885" s="60">
        <v>2.6</v>
      </c>
      <c r="C885" s="60">
        <v>1.5</v>
      </c>
      <c r="D885" s="60">
        <v>0.75</v>
      </c>
      <c r="E885" s="60">
        <v>1.5</v>
      </c>
      <c r="F885" s="60">
        <v>7</v>
      </c>
      <c r="G885" s="60">
        <v>3.5</v>
      </c>
      <c r="H885" s="60">
        <v>490.7</v>
      </c>
      <c r="I885" s="60">
        <v>5.9</v>
      </c>
      <c r="J885" s="60">
        <v>84.3</v>
      </c>
      <c r="K885" s="60">
        <v>2.625</v>
      </c>
      <c r="L885" s="60">
        <v>5.0999999999999996</v>
      </c>
      <c r="M885" s="60">
        <v>1.2</v>
      </c>
      <c r="N885" s="60">
        <v>1.8</v>
      </c>
      <c r="O885" s="60">
        <v>2.6</v>
      </c>
      <c r="P885" s="60">
        <v>4.3</v>
      </c>
      <c r="Q885" s="60">
        <v>4.5</v>
      </c>
      <c r="R885" s="60">
        <v>7.8</v>
      </c>
      <c r="S885" s="60">
        <v>1.8</v>
      </c>
      <c r="T885" s="60">
        <v>4.3</v>
      </c>
      <c r="U885" s="60">
        <v>425</v>
      </c>
      <c r="V885" s="60">
        <v>2.2999999999999998</v>
      </c>
      <c r="W885" s="60">
        <v>3.3</v>
      </c>
      <c r="X885" s="60">
        <v>2</v>
      </c>
      <c r="Y885" s="60">
        <v>1.2250000000000001</v>
      </c>
      <c r="Z885" s="60">
        <v>2.125</v>
      </c>
      <c r="AA885" s="60">
        <v>1.5</v>
      </c>
      <c r="AB885" s="60">
        <v>65.099999999999994</v>
      </c>
      <c r="AC885" s="60" t="s">
        <v>16179</v>
      </c>
    </row>
    <row r="886" spans="1:29" ht="71" thickBot="1">
      <c r="A886" s="63" t="e">
        <v>#VALUE!</v>
      </c>
      <c r="B886" s="60">
        <v>140.9</v>
      </c>
      <c r="C886" s="60">
        <v>32.4</v>
      </c>
      <c r="D886" s="60">
        <v>43.2</v>
      </c>
      <c r="E886" s="60">
        <v>107</v>
      </c>
      <c r="F886" s="60">
        <v>21.5</v>
      </c>
      <c r="G886" s="60">
        <v>33.5</v>
      </c>
      <c r="H886" s="60">
        <v>15.1</v>
      </c>
      <c r="I886" s="60">
        <v>137.30000000000001</v>
      </c>
      <c r="J886" s="60">
        <v>61.5</v>
      </c>
      <c r="K886" s="60">
        <v>43.524999999999999</v>
      </c>
      <c r="L886" s="60">
        <v>42.5</v>
      </c>
      <c r="M886" s="60">
        <v>121.2</v>
      </c>
      <c r="N886" s="60">
        <v>13.1</v>
      </c>
      <c r="O886" s="60">
        <v>86.5</v>
      </c>
      <c r="P886" s="60">
        <v>66</v>
      </c>
      <c r="Q886" s="60">
        <v>81.400000000000006</v>
      </c>
      <c r="R886" s="60">
        <v>19.8</v>
      </c>
      <c r="S886" s="60">
        <v>310.75</v>
      </c>
      <c r="T886" s="60">
        <v>28.6</v>
      </c>
      <c r="U886" s="60">
        <v>61.5</v>
      </c>
      <c r="V886" s="60">
        <v>91.1</v>
      </c>
      <c r="W886" s="60">
        <v>97.5</v>
      </c>
      <c r="X886" s="60">
        <v>199.8</v>
      </c>
      <c r="Y886" s="60">
        <v>92.8</v>
      </c>
      <c r="Z886" s="60">
        <v>38.700000000000003</v>
      </c>
      <c r="AA886" s="60">
        <v>260.64999999999998</v>
      </c>
      <c r="AB886" s="60">
        <v>49.1</v>
      </c>
      <c r="AC886" s="61" t="s">
        <v>15380</v>
      </c>
    </row>
    <row r="887" spans="1:29" ht="71" thickBot="1">
      <c r="A887" s="63" t="s">
        <v>15037</v>
      </c>
      <c r="B887" s="60">
        <v>27</v>
      </c>
      <c r="C887" s="60">
        <v>1522</v>
      </c>
      <c r="D887" s="60">
        <v>674.22500000000002</v>
      </c>
      <c r="E887" s="60">
        <v>26.5</v>
      </c>
      <c r="F887" s="60">
        <v>13.1</v>
      </c>
      <c r="G887" s="60">
        <v>83.3</v>
      </c>
      <c r="H887" s="60">
        <v>10.5</v>
      </c>
      <c r="I887" s="60">
        <v>25.8</v>
      </c>
      <c r="J887" s="60">
        <v>178.7</v>
      </c>
      <c r="K887" s="60">
        <v>822.55</v>
      </c>
      <c r="L887" s="60">
        <v>1161.7</v>
      </c>
      <c r="M887" s="60">
        <v>5.7</v>
      </c>
      <c r="N887" s="60">
        <v>31.5</v>
      </c>
      <c r="O887" s="60">
        <v>9614.7999999999993</v>
      </c>
      <c r="P887" s="60">
        <v>1400.7</v>
      </c>
      <c r="Q887" s="60">
        <v>1375.3</v>
      </c>
      <c r="R887" s="60">
        <v>1758.5</v>
      </c>
      <c r="S887" s="60">
        <v>4.7</v>
      </c>
      <c r="T887" s="60">
        <v>6.3</v>
      </c>
      <c r="U887" s="60">
        <v>3.4</v>
      </c>
      <c r="V887" s="60">
        <v>1.4</v>
      </c>
      <c r="W887" s="60">
        <v>872</v>
      </c>
      <c r="X887" s="60">
        <v>2.1</v>
      </c>
      <c r="Y887" s="60">
        <v>390.67500000000001</v>
      </c>
      <c r="Z887" s="60">
        <v>2708.2</v>
      </c>
      <c r="AA887" s="60">
        <v>6.3250000000000002</v>
      </c>
      <c r="AB887" s="60">
        <v>484.7</v>
      </c>
      <c r="AC887" s="60" t="s">
        <v>16180</v>
      </c>
    </row>
    <row r="888" spans="1:29" ht="131" thickBot="1">
      <c r="A888" s="63" t="s">
        <v>14683</v>
      </c>
      <c r="B888" s="60">
        <v>8.4</v>
      </c>
      <c r="C888" s="60">
        <v>208.3</v>
      </c>
      <c r="D888" s="60">
        <v>85.474999999999994</v>
      </c>
      <c r="E888" s="60">
        <v>5.8</v>
      </c>
      <c r="F888" s="60">
        <v>9.1999999999999993</v>
      </c>
      <c r="G888" s="60">
        <v>27.2</v>
      </c>
      <c r="H888" s="60">
        <v>5</v>
      </c>
      <c r="I888" s="60">
        <v>5.2</v>
      </c>
      <c r="J888" s="60">
        <v>25.5</v>
      </c>
      <c r="K888" s="60">
        <v>149.85</v>
      </c>
      <c r="L888" s="60">
        <v>329.4</v>
      </c>
      <c r="M888" s="60">
        <v>1.9</v>
      </c>
      <c r="N888" s="60">
        <v>1.3</v>
      </c>
      <c r="O888" s="60">
        <v>3</v>
      </c>
      <c r="P888" s="60">
        <v>108.7</v>
      </c>
      <c r="Q888" s="60">
        <v>135.5</v>
      </c>
      <c r="R888" s="60">
        <v>208.4</v>
      </c>
      <c r="S888" s="60">
        <v>2.5</v>
      </c>
      <c r="T888" s="60">
        <v>11.1</v>
      </c>
      <c r="U888" s="60">
        <v>2.8</v>
      </c>
      <c r="V888" s="60">
        <v>3.1</v>
      </c>
      <c r="W888" s="60">
        <v>13.5</v>
      </c>
      <c r="X888" s="60">
        <v>311.3</v>
      </c>
      <c r="Y888" s="60">
        <v>15.25</v>
      </c>
      <c r="Z888" s="60">
        <v>28.65</v>
      </c>
      <c r="AA888" s="60">
        <v>4.2750000000000004</v>
      </c>
      <c r="AB888" s="60">
        <v>38.200000000000003</v>
      </c>
      <c r="AC888" s="60" t="s">
        <v>16181</v>
      </c>
    </row>
    <row r="889" spans="1:29" ht="43" thickBot="1">
      <c r="A889" s="63" t="s">
        <v>16558</v>
      </c>
      <c r="B889" s="60">
        <v>4.7</v>
      </c>
      <c r="C889" s="60">
        <v>6.1</v>
      </c>
      <c r="D889" s="60">
        <v>5.6749999999999998</v>
      </c>
      <c r="E889" s="60">
        <v>7.8</v>
      </c>
      <c r="F889" s="60">
        <v>20.399999999999999</v>
      </c>
      <c r="G889" s="60">
        <v>8.6</v>
      </c>
      <c r="H889" s="60">
        <v>4.2</v>
      </c>
      <c r="I889" s="60">
        <v>7.3</v>
      </c>
      <c r="J889" s="60">
        <v>9.1</v>
      </c>
      <c r="K889" s="60">
        <v>2.75</v>
      </c>
      <c r="L889" s="60">
        <v>10.7</v>
      </c>
      <c r="M889" s="60">
        <v>4.3</v>
      </c>
      <c r="N889" s="60">
        <v>552.4</v>
      </c>
      <c r="O889" s="60">
        <v>6.5</v>
      </c>
      <c r="P889" s="60">
        <v>5.2</v>
      </c>
      <c r="Q889" s="60">
        <v>7</v>
      </c>
      <c r="R889" s="60">
        <v>7.4</v>
      </c>
      <c r="S889" s="60">
        <v>6.1</v>
      </c>
      <c r="T889" s="60">
        <v>5.6</v>
      </c>
      <c r="U889" s="60">
        <v>5.6</v>
      </c>
      <c r="V889" s="60">
        <v>7</v>
      </c>
      <c r="W889" s="60">
        <v>6.4</v>
      </c>
      <c r="X889" s="60">
        <v>91</v>
      </c>
      <c r="Y889" s="60">
        <v>6.8</v>
      </c>
      <c r="Z889" s="60">
        <v>4.875</v>
      </c>
      <c r="AA889" s="60">
        <v>12.225</v>
      </c>
      <c r="AB889" s="60">
        <v>36.700000000000003</v>
      </c>
      <c r="AC889" s="61" t="s">
        <v>16182</v>
      </c>
    </row>
    <row r="890" spans="1:29" ht="131" thickBot="1">
      <c r="A890" s="63" t="s">
        <v>16559</v>
      </c>
      <c r="B890" s="60">
        <v>235.7</v>
      </c>
      <c r="C890" s="60">
        <v>156.1</v>
      </c>
      <c r="D890" s="60">
        <v>86.775000000000006</v>
      </c>
      <c r="E890" s="60">
        <v>166.6</v>
      </c>
      <c r="F890" s="60">
        <v>260.8</v>
      </c>
      <c r="G890" s="60">
        <v>238.8</v>
      </c>
      <c r="H890" s="60">
        <v>258.60000000000002</v>
      </c>
      <c r="I890" s="60">
        <v>171.1</v>
      </c>
      <c r="J890" s="60">
        <v>180</v>
      </c>
      <c r="K890" s="60">
        <v>175.85</v>
      </c>
      <c r="L890" s="60">
        <v>270.10000000000002</v>
      </c>
      <c r="M890" s="60">
        <v>675</v>
      </c>
      <c r="N890" s="60">
        <v>211.4</v>
      </c>
      <c r="O890" s="60">
        <v>242.2</v>
      </c>
      <c r="P890" s="60">
        <v>97</v>
      </c>
      <c r="Q890" s="60">
        <v>103</v>
      </c>
      <c r="R890" s="60">
        <v>171.3</v>
      </c>
      <c r="S890" s="60">
        <v>355.92500000000001</v>
      </c>
      <c r="T890" s="60">
        <v>290.89999999999998</v>
      </c>
      <c r="U890" s="60">
        <v>234.9</v>
      </c>
      <c r="V890" s="60">
        <v>427</v>
      </c>
      <c r="W890" s="60">
        <v>300.39999999999998</v>
      </c>
      <c r="X890" s="60">
        <v>286.2</v>
      </c>
      <c r="Y890" s="60">
        <v>173.72499999999999</v>
      </c>
      <c r="Z890" s="60">
        <v>331.4</v>
      </c>
      <c r="AA890" s="60">
        <v>368.55</v>
      </c>
      <c r="AB890" s="60">
        <v>283.8</v>
      </c>
      <c r="AC890" s="60" t="s">
        <v>16183</v>
      </c>
    </row>
    <row r="891" spans="1:29" ht="61" thickBot="1">
      <c r="A891" s="63" t="s">
        <v>15205</v>
      </c>
      <c r="B891" s="60">
        <v>325.39999999999998</v>
      </c>
      <c r="C891" s="60">
        <v>88.5</v>
      </c>
      <c r="D891" s="60">
        <v>49.05</v>
      </c>
      <c r="E891" s="60">
        <v>416.8</v>
      </c>
      <c r="F891" s="60">
        <v>4.8</v>
      </c>
      <c r="G891" s="60">
        <v>1.6</v>
      </c>
      <c r="H891" s="60">
        <v>3.9</v>
      </c>
      <c r="I891" s="60">
        <v>2</v>
      </c>
      <c r="J891" s="60">
        <v>1.8</v>
      </c>
      <c r="K891" s="60">
        <v>1.7250000000000001</v>
      </c>
      <c r="L891" s="60">
        <v>2.9</v>
      </c>
      <c r="M891" s="60">
        <v>0.8</v>
      </c>
      <c r="N891" s="60">
        <v>1.5</v>
      </c>
      <c r="O891" s="60">
        <v>4.5</v>
      </c>
      <c r="P891" s="60">
        <v>4.0999999999999996</v>
      </c>
      <c r="Q891" s="60">
        <v>2.2000000000000002</v>
      </c>
      <c r="R891" s="60">
        <v>13.8</v>
      </c>
      <c r="S891" s="60">
        <v>149.22499999999999</v>
      </c>
      <c r="T891" s="60">
        <v>2.6</v>
      </c>
      <c r="U891" s="60">
        <v>4.2</v>
      </c>
      <c r="V891" s="60">
        <v>1.9</v>
      </c>
      <c r="W891" s="60">
        <v>0.7</v>
      </c>
      <c r="X891" s="60">
        <v>6.5</v>
      </c>
      <c r="Y891" s="60">
        <v>2.7749999999999999</v>
      </c>
      <c r="Z891" s="60">
        <v>2.8</v>
      </c>
      <c r="AA891" s="60">
        <v>102.625</v>
      </c>
      <c r="AB891" s="60">
        <v>9.9</v>
      </c>
      <c r="AC891" s="60" t="s">
        <v>16184</v>
      </c>
    </row>
    <row r="892" spans="1:29" ht="121" thickBot="1">
      <c r="A892" s="63" t="s">
        <v>15287</v>
      </c>
      <c r="B892" s="60">
        <v>3.2</v>
      </c>
      <c r="C892" s="60">
        <v>1.7</v>
      </c>
      <c r="D892" s="60">
        <v>3.4249999999999998</v>
      </c>
      <c r="E892" s="60">
        <v>1.6</v>
      </c>
      <c r="F892" s="60">
        <v>6.6</v>
      </c>
      <c r="G892" s="60">
        <v>1.4</v>
      </c>
      <c r="H892" s="60">
        <v>2.1</v>
      </c>
      <c r="I892" s="60">
        <v>4.2</v>
      </c>
      <c r="J892" s="60">
        <v>3.7</v>
      </c>
      <c r="K892" s="60">
        <v>0.92500000000000004</v>
      </c>
      <c r="L892" s="60">
        <v>2.9</v>
      </c>
      <c r="M892" s="60">
        <v>216.5</v>
      </c>
      <c r="N892" s="60">
        <v>7.9</v>
      </c>
      <c r="O892" s="60">
        <v>3.4</v>
      </c>
      <c r="P892" s="60">
        <v>3.2</v>
      </c>
      <c r="Q892" s="60">
        <v>2.8</v>
      </c>
      <c r="R892" s="60">
        <v>18.8</v>
      </c>
      <c r="S892" s="60">
        <v>2.9249999999999998</v>
      </c>
      <c r="T892" s="60">
        <v>4.3</v>
      </c>
      <c r="U892" s="60">
        <v>1.3</v>
      </c>
      <c r="V892" s="60">
        <v>1</v>
      </c>
      <c r="W892" s="60">
        <v>2.5</v>
      </c>
      <c r="X892" s="60">
        <v>1.8</v>
      </c>
      <c r="Y892" s="60">
        <v>1.2749999999999999</v>
      </c>
      <c r="Z892" s="60">
        <v>3.0750000000000002</v>
      </c>
      <c r="AA892" s="60">
        <v>12.4</v>
      </c>
      <c r="AB892" s="60">
        <v>90.5</v>
      </c>
      <c r="AC892" s="60" t="s">
        <v>16185</v>
      </c>
    </row>
    <row r="893" spans="1:29" ht="101" thickBot="1">
      <c r="A893" s="63" t="s">
        <v>15211</v>
      </c>
      <c r="B893" s="60">
        <v>151.30000000000001</v>
      </c>
      <c r="C893" s="60">
        <v>98.7</v>
      </c>
      <c r="D893" s="60">
        <v>114.675</v>
      </c>
      <c r="E893" s="60">
        <v>208.8</v>
      </c>
      <c r="F893" s="60">
        <v>88.4</v>
      </c>
      <c r="G893" s="60">
        <v>114.9</v>
      </c>
      <c r="H893" s="60">
        <v>96.5</v>
      </c>
      <c r="I893" s="60">
        <v>113.8</v>
      </c>
      <c r="J893" s="60">
        <v>103.8</v>
      </c>
      <c r="K893" s="60">
        <v>120.77500000000001</v>
      </c>
      <c r="L893" s="60">
        <v>133.5</v>
      </c>
      <c r="M893" s="60">
        <v>230.9</v>
      </c>
      <c r="N893" s="60">
        <v>18.100000000000001</v>
      </c>
      <c r="O893" s="60">
        <v>71.599999999999994</v>
      </c>
      <c r="P893" s="60">
        <v>249.5</v>
      </c>
      <c r="Q893" s="60">
        <v>230</v>
      </c>
      <c r="R893" s="60">
        <v>89.8</v>
      </c>
      <c r="S893" s="60">
        <v>203.32499999999999</v>
      </c>
      <c r="T893" s="60">
        <v>85.5</v>
      </c>
      <c r="U893" s="60">
        <v>90.4</v>
      </c>
      <c r="V893" s="60">
        <v>186.7</v>
      </c>
      <c r="W893" s="60">
        <v>99.7</v>
      </c>
      <c r="X893" s="60">
        <v>128.1</v>
      </c>
      <c r="Y893" s="60">
        <v>105.425</v>
      </c>
      <c r="Z893" s="60">
        <v>89.825000000000003</v>
      </c>
      <c r="AA893" s="60">
        <v>159.07499999999999</v>
      </c>
      <c r="AB893" s="60">
        <v>98.2</v>
      </c>
      <c r="AC893" s="60" t="s">
        <v>16186</v>
      </c>
    </row>
    <row r="894" spans="1:29" ht="61" thickBot="1">
      <c r="A894" s="63" t="s">
        <v>16560</v>
      </c>
      <c r="B894" s="60">
        <v>62.6</v>
      </c>
      <c r="C894" s="60">
        <v>63.5</v>
      </c>
      <c r="D894" s="60">
        <v>70.674999999999997</v>
      </c>
      <c r="E894" s="60">
        <v>39.1</v>
      </c>
      <c r="F894" s="60">
        <v>54.6</v>
      </c>
      <c r="G894" s="60">
        <v>281.5</v>
      </c>
      <c r="H894" s="60">
        <v>169.4</v>
      </c>
      <c r="I894" s="60">
        <v>88.1</v>
      </c>
      <c r="J894" s="60">
        <v>233.6</v>
      </c>
      <c r="K894" s="60">
        <v>84.025000000000006</v>
      </c>
      <c r="L894" s="60">
        <v>103</v>
      </c>
      <c r="M894" s="60">
        <v>261.8</v>
      </c>
      <c r="N894" s="60">
        <v>95.8</v>
      </c>
      <c r="O894" s="60">
        <v>85.3</v>
      </c>
      <c r="P894" s="60">
        <v>174.2</v>
      </c>
      <c r="Q894" s="60">
        <v>78.900000000000006</v>
      </c>
      <c r="R894" s="60">
        <v>111.4</v>
      </c>
      <c r="S894" s="60">
        <v>150.77500000000001</v>
      </c>
      <c r="T894" s="60">
        <v>130.19999999999999</v>
      </c>
      <c r="U894" s="60">
        <v>102.5</v>
      </c>
      <c r="V894" s="60">
        <v>110.3</v>
      </c>
      <c r="W894" s="60">
        <v>105.8</v>
      </c>
      <c r="X894" s="60">
        <v>69.400000000000006</v>
      </c>
      <c r="Y894" s="60">
        <v>76.099999999999994</v>
      </c>
      <c r="Z894" s="60">
        <v>114.175</v>
      </c>
      <c r="AA894" s="60">
        <v>315.60000000000002</v>
      </c>
      <c r="AB894" s="60">
        <v>135.6</v>
      </c>
      <c r="AC894" s="60" t="s">
        <v>16187</v>
      </c>
    </row>
    <row r="895" spans="1:29" ht="141" thickBot="1">
      <c r="A895" s="63" t="s">
        <v>14643</v>
      </c>
      <c r="B895" s="60">
        <v>64.900000000000006</v>
      </c>
      <c r="C895" s="60">
        <v>405.4</v>
      </c>
      <c r="D895" s="60">
        <v>479.15</v>
      </c>
      <c r="E895" s="60">
        <v>84.8</v>
      </c>
      <c r="F895" s="60">
        <v>131.9</v>
      </c>
      <c r="G895" s="60">
        <v>488.6</v>
      </c>
      <c r="H895" s="60">
        <v>21</v>
      </c>
      <c r="I895" s="60">
        <v>14.6</v>
      </c>
      <c r="J895" s="60">
        <v>399.2</v>
      </c>
      <c r="K895" s="60">
        <v>117.15</v>
      </c>
      <c r="L895" s="60">
        <v>263.2</v>
      </c>
      <c r="M895" s="60">
        <v>144.6</v>
      </c>
      <c r="N895" s="60">
        <v>20.8</v>
      </c>
      <c r="O895" s="60">
        <v>16.399999999999999</v>
      </c>
      <c r="P895" s="60">
        <v>253.8</v>
      </c>
      <c r="Q895" s="60">
        <v>270.60000000000002</v>
      </c>
      <c r="R895" s="60">
        <v>319.39999999999998</v>
      </c>
      <c r="S895" s="60">
        <v>101.2</v>
      </c>
      <c r="T895" s="60">
        <v>31</v>
      </c>
      <c r="U895" s="60">
        <v>13.3</v>
      </c>
      <c r="V895" s="60">
        <v>12.3</v>
      </c>
      <c r="W895" s="60">
        <v>408.2</v>
      </c>
      <c r="X895" s="60">
        <v>2090.1</v>
      </c>
      <c r="Y895" s="60">
        <v>429.92500000000001</v>
      </c>
      <c r="Z895" s="60">
        <v>446.22500000000002</v>
      </c>
      <c r="AA895" s="60">
        <v>324.67500000000001</v>
      </c>
      <c r="AB895" s="60">
        <v>130.80000000000001</v>
      </c>
      <c r="AC895" s="60" t="s">
        <v>16188</v>
      </c>
    </row>
    <row r="896" spans="1:29" ht="101" thickBot="1">
      <c r="A896" s="63" t="s">
        <v>14726</v>
      </c>
      <c r="B896" s="60">
        <v>11.7</v>
      </c>
      <c r="C896" s="60">
        <v>384.3</v>
      </c>
      <c r="D896" s="60">
        <v>264.27499999999998</v>
      </c>
      <c r="E896" s="60">
        <v>7.7</v>
      </c>
      <c r="F896" s="60">
        <v>618.20000000000005</v>
      </c>
      <c r="G896" s="60">
        <v>640</v>
      </c>
      <c r="H896" s="60">
        <v>11.9</v>
      </c>
      <c r="I896" s="60">
        <v>11.5</v>
      </c>
      <c r="J896" s="60">
        <v>144.80000000000001</v>
      </c>
      <c r="K896" s="60">
        <v>207.92500000000001</v>
      </c>
      <c r="L896" s="60">
        <v>377.8</v>
      </c>
      <c r="M896" s="60">
        <v>6.4</v>
      </c>
      <c r="N896" s="60">
        <v>11.6</v>
      </c>
      <c r="O896" s="60">
        <v>9.9</v>
      </c>
      <c r="P896" s="60">
        <v>358.6</v>
      </c>
      <c r="Q896" s="60">
        <v>313.7</v>
      </c>
      <c r="R896" s="60">
        <v>449</v>
      </c>
      <c r="S896" s="60">
        <v>3.5</v>
      </c>
      <c r="T896" s="60">
        <v>6.4</v>
      </c>
      <c r="U896" s="60">
        <v>8.1999999999999993</v>
      </c>
      <c r="V896" s="60">
        <v>7.1</v>
      </c>
      <c r="W896" s="60">
        <v>6.2</v>
      </c>
      <c r="X896" s="60">
        <v>95.1</v>
      </c>
      <c r="Y896" s="60">
        <v>5.2</v>
      </c>
      <c r="Z896" s="60">
        <v>11.175000000000001</v>
      </c>
      <c r="AA896" s="60">
        <v>8</v>
      </c>
      <c r="AB896" s="60">
        <v>69.7</v>
      </c>
      <c r="AC896" s="60" t="s">
        <v>16189</v>
      </c>
    </row>
    <row r="897" spans="1:29" ht="101" thickBot="1">
      <c r="A897" s="63" t="s">
        <v>14812</v>
      </c>
      <c r="B897" s="60">
        <v>33.5</v>
      </c>
      <c r="C897" s="60">
        <v>148.19999999999999</v>
      </c>
      <c r="D897" s="60">
        <v>52.674999999999997</v>
      </c>
      <c r="E897" s="60">
        <v>10.5</v>
      </c>
      <c r="F897" s="60">
        <v>11.7</v>
      </c>
      <c r="G897" s="60">
        <v>10.1</v>
      </c>
      <c r="H897" s="60">
        <v>1491.8</v>
      </c>
      <c r="I897" s="60">
        <v>8.1</v>
      </c>
      <c r="J897" s="60">
        <v>12.6</v>
      </c>
      <c r="K897" s="60">
        <v>116.1</v>
      </c>
      <c r="L897" s="60">
        <v>140.30000000000001</v>
      </c>
      <c r="M897" s="60">
        <v>4.7</v>
      </c>
      <c r="N897" s="60">
        <v>15.5</v>
      </c>
      <c r="O897" s="60">
        <v>19.7</v>
      </c>
      <c r="P897" s="60">
        <v>412.4</v>
      </c>
      <c r="Q897" s="60">
        <v>115.9</v>
      </c>
      <c r="R897" s="60">
        <v>95.4</v>
      </c>
      <c r="S897" s="60">
        <v>4.6500000000000004</v>
      </c>
      <c r="T897" s="60">
        <v>4.9000000000000004</v>
      </c>
      <c r="U897" s="60">
        <v>165.2</v>
      </c>
      <c r="V897" s="60">
        <v>6.2</v>
      </c>
      <c r="W897" s="60">
        <v>3.9</v>
      </c>
      <c r="X897" s="60">
        <v>12.7</v>
      </c>
      <c r="Y897" s="60">
        <v>5.0750000000000002</v>
      </c>
      <c r="Z897" s="60">
        <v>4.3499999999999996</v>
      </c>
      <c r="AA897" s="60">
        <v>75.474999999999994</v>
      </c>
      <c r="AB897" s="60">
        <v>107.5</v>
      </c>
      <c r="AC897" s="60" t="s">
        <v>16190</v>
      </c>
    </row>
    <row r="898" spans="1:29" ht="101" thickBot="1">
      <c r="A898" s="63" t="s">
        <v>14650</v>
      </c>
      <c r="B898" s="60">
        <v>5.4</v>
      </c>
      <c r="C898" s="60">
        <v>2.9</v>
      </c>
      <c r="D898" s="60">
        <v>3.25</v>
      </c>
      <c r="E898" s="60">
        <v>7.1</v>
      </c>
      <c r="F898" s="60">
        <v>2.8</v>
      </c>
      <c r="G898" s="60">
        <v>3.6</v>
      </c>
      <c r="H898" s="60">
        <v>5.4</v>
      </c>
      <c r="I898" s="60">
        <v>3.7</v>
      </c>
      <c r="J898" s="60">
        <v>3</v>
      </c>
      <c r="K898" s="60">
        <v>0.52500000000000002</v>
      </c>
      <c r="L898" s="60">
        <v>2.6</v>
      </c>
      <c r="M898" s="60">
        <v>4.2</v>
      </c>
      <c r="N898" s="60">
        <v>6.4</v>
      </c>
      <c r="O898" s="60">
        <v>3.6</v>
      </c>
      <c r="P898" s="60">
        <v>7.9</v>
      </c>
      <c r="Q898" s="60">
        <v>4.3</v>
      </c>
      <c r="R898" s="60">
        <v>11.1</v>
      </c>
      <c r="S898" s="60">
        <v>1.7</v>
      </c>
      <c r="T898" s="60">
        <v>5.7</v>
      </c>
      <c r="U898" s="60">
        <v>5.5</v>
      </c>
      <c r="V898" s="60">
        <v>6</v>
      </c>
      <c r="W898" s="60">
        <v>7.7</v>
      </c>
      <c r="X898" s="60">
        <v>15.7</v>
      </c>
      <c r="Y898" s="60">
        <v>2.5249999999999999</v>
      </c>
      <c r="Z898" s="60">
        <v>8.0250000000000004</v>
      </c>
      <c r="AA898" s="60">
        <v>8.3249999999999993</v>
      </c>
      <c r="AB898" s="60">
        <v>4.9000000000000004</v>
      </c>
      <c r="AC898" s="60" t="s">
        <v>16191</v>
      </c>
    </row>
    <row r="899" spans="1:29" ht="43" thickBot="1">
      <c r="A899" s="63" t="s">
        <v>16561</v>
      </c>
      <c r="B899" s="60">
        <v>1.2</v>
      </c>
      <c r="C899" s="60">
        <v>1.9</v>
      </c>
      <c r="D899" s="60">
        <v>3.6</v>
      </c>
      <c r="E899" s="60">
        <v>3.5</v>
      </c>
      <c r="F899" s="60">
        <v>11</v>
      </c>
      <c r="G899" s="60">
        <v>9.6999999999999993</v>
      </c>
      <c r="H899" s="60">
        <v>8.5</v>
      </c>
      <c r="I899" s="60">
        <v>3.2</v>
      </c>
      <c r="J899" s="60">
        <v>3.5</v>
      </c>
      <c r="K899" s="60">
        <v>2.8250000000000002</v>
      </c>
      <c r="L899" s="60">
        <v>14.9</v>
      </c>
      <c r="M899" s="60">
        <v>2.6</v>
      </c>
      <c r="N899" s="60">
        <v>238.9</v>
      </c>
      <c r="O899" s="60">
        <v>8</v>
      </c>
      <c r="P899" s="60">
        <v>4.0999999999999996</v>
      </c>
      <c r="Q899" s="60">
        <v>7.3</v>
      </c>
      <c r="R899" s="60">
        <v>4.9000000000000004</v>
      </c>
      <c r="S899" s="60">
        <v>9.2249999999999996</v>
      </c>
      <c r="T899" s="60">
        <v>6.3</v>
      </c>
      <c r="U899" s="60">
        <v>11.1</v>
      </c>
      <c r="V899" s="60">
        <v>4.3</v>
      </c>
      <c r="W899" s="60">
        <v>6.5</v>
      </c>
      <c r="X899" s="60">
        <v>25.2</v>
      </c>
      <c r="Y899" s="60">
        <v>5.6749999999999998</v>
      </c>
      <c r="Z899" s="60">
        <v>8.5250000000000004</v>
      </c>
      <c r="AA899" s="60">
        <v>3.25</v>
      </c>
      <c r="AB899" s="60">
        <v>15.2</v>
      </c>
      <c r="AC899" s="61" t="s">
        <v>16192</v>
      </c>
    </row>
    <row r="900" spans="1:29" ht="131" thickBot="1">
      <c r="A900" s="63" t="s">
        <v>14734</v>
      </c>
      <c r="B900" s="60">
        <v>1.2</v>
      </c>
      <c r="C900" s="60">
        <v>37.200000000000003</v>
      </c>
      <c r="D900" s="60">
        <v>15.425000000000001</v>
      </c>
      <c r="E900" s="60">
        <v>0.9</v>
      </c>
      <c r="F900" s="60">
        <v>1.7</v>
      </c>
      <c r="G900" s="60">
        <v>1.1000000000000001</v>
      </c>
      <c r="H900" s="60">
        <v>1.3</v>
      </c>
      <c r="I900" s="60">
        <v>0.7</v>
      </c>
      <c r="J900" s="60">
        <v>10.4</v>
      </c>
      <c r="K900" s="60">
        <v>0.32500000000000001</v>
      </c>
      <c r="L900" s="60">
        <v>0.7</v>
      </c>
      <c r="M900" s="60">
        <v>0.6</v>
      </c>
      <c r="N900" s="60">
        <v>1.2</v>
      </c>
      <c r="O900" s="60">
        <v>1.6</v>
      </c>
      <c r="P900" s="60">
        <v>1.1000000000000001</v>
      </c>
      <c r="Q900" s="60">
        <v>7.1</v>
      </c>
      <c r="R900" s="60">
        <v>26.4</v>
      </c>
      <c r="S900" s="60">
        <v>8.6750000000000007</v>
      </c>
      <c r="T900" s="60">
        <v>1.5</v>
      </c>
      <c r="U900" s="60">
        <v>1.2</v>
      </c>
      <c r="V900" s="60">
        <v>0.9</v>
      </c>
      <c r="W900" s="60">
        <v>6.4</v>
      </c>
      <c r="X900" s="60">
        <v>1.2</v>
      </c>
      <c r="Y900" s="60">
        <v>1.2</v>
      </c>
      <c r="Z900" s="60">
        <v>101.95</v>
      </c>
      <c r="AA900" s="60">
        <v>0.82499999999999996</v>
      </c>
      <c r="AB900" s="60">
        <v>5.2</v>
      </c>
      <c r="AC900" s="60" t="s">
        <v>16193</v>
      </c>
    </row>
    <row r="901" spans="1:29" ht="151" thickBot="1">
      <c r="A901" s="63" t="s">
        <v>16562</v>
      </c>
      <c r="B901" s="60">
        <v>2.4</v>
      </c>
      <c r="C901" s="60">
        <v>1.6</v>
      </c>
      <c r="D901" s="60">
        <v>0.67500000000000004</v>
      </c>
      <c r="E901" s="60">
        <v>2.2000000000000002</v>
      </c>
      <c r="F901" s="60">
        <v>10.4</v>
      </c>
      <c r="G901" s="60">
        <v>3.5</v>
      </c>
      <c r="H901" s="60">
        <v>1.9</v>
      </c>
      <c r="I901" s="60">
        <v>4.3</v>
      </c>
      <c r="J901" s="60">
        <v>3.7</v>
      </c>
      <c r="K901" s="60">
        <v>1.25</v>
      </c>
      <c r="L901" s="60">
        <v>9.6</v>
      </c>
      <c r="M901" s="60">
        <v>1.1000000000000001</v>
      </c>
      <c r="N901" s="60">
        <v>4.0999999999999996</v>
      </c>
      <c r="O901" s="60">
        <v>4.5</v>
      </c>
      <c r="P901" s="60">
        <v>6.6</v>
      </c>
      <c r="Q901" s="60">
        <v>9</v>
      </c>
      <c r="R901" s="60">
        <v>3.6</v>
      </c>
      <c r="S901" s="60">
        <v>2.9</v>
      </c>
      <c r="T901" s="60">
        <v>4</v>
      </c>
      <c r="U901" s="60">
        <v>5.6</v>
      </c>
      <c r="V901" s="60">
        <v>2.6</v>
      </c>
      <c r="W901" s="60">
        <v>3.1</v>
      </c>
      <c r="X901" s="60">
        <v>5.0999999999999996</v>
      </c>
      <c r="Y901" s="60">
        <v>0.55000000000000004</v>
      </c>
      <c r="Z901" s="60">
        <v>3.8250000000000002</v>
      </c>
      <c r="AA901" s="60">
        <v>1</v>
      </c>
      <c r="AB901" s="60">
        <v>2</v>
      </c>
      <c r="AC901" s="60" t="s">
        <v>16194</v>
      </c>
    </row>
    <row r="902" spans="1:29" ht="15" thickBot="1">
      <c r="A902" s="63" t="e">
        <v>#VALUE!</v>
      </c>
      <c r="B902" s="60">
        <v>2.8</v>
      </c>
      <c r="C902" s="60">
        <v>1.9</v>
      </c>
      <c r="D902" s="60">
        <v>5.05</v>
      </c>
      <c r="E902" s="60">
        <v>5.3</v>
      </c>
      <c r="F902" s="60">
        <v>5.5</v>
      </c>
      <c r="G902" s="60">
        <v>2.2999999999999998</v>
      </c>
      <c r="H902" s="60">
        <v>4.2</v>
      </c>
      <c r="I902" s="60">
        <v>3.8</v>
      </c>
      <c r="J902" s="60">
        <v>5.6</v>
      </c>
      <c r="K902" s="60">
        <v>3.4</v>
      </c>
      <c r="L902" s="60">
        <v>6.4</v>
      </c>
      <c r="M902" s="60">
        <v>2.8</v>
      </c>
      <c r="N902" s="60">
        <v>1.6</v>
      </c>
      <c r="O902" s="60">
        <v>10.1</v>
      </c>
      <c r="P902" s="60">
        <v>9.5</v>
      </c>
      <c r="Q902" s="60">
        <v>19.7</v>
      </c>
      <c r="R902" s="60">
        <v>1</v>
      </c>
      <c r="S902" s="60">
        <v>6.2249999999999996</v>
      </c>
      <c r="T902" s="60">
        <v>11.5</v>
      </c>
      <c r="U902" s="60">
        <v>9</v>
      </c>
      <c r="V902" s="60">
        <v>2.4</v>
      </c>
      <c r="W902" s="60">
        <v>5.8</v>
      </c>
      <c r="X902" s="60">
        <v>4.5</v>
      </c>
      <c r="Y902" s="60">
        <v>7.65</v>
      </c>
      <c r="Z902" s="60">
        <v>4.375</v>
      </c>
      <c r="AA902" s="60">
        <v>6.9</v>
      </c>
      <c r="AB902" s="60">
        <v>2.5</v>
      </c>
      <c r="AC902" s="60" t="s">
        <v>15446</v>
      </c>
    </row>
    <row r="903" spans="1:29" ht="51" thickBot="1">
      <c r="A903" s="63" t="s">
        <v>16563</v>
      </c>
      <c r="B903" s="60">
        <v>111.9</v>
      </c>
      <c r="C903" s="60">
        <v>31.5</v>
      </c>
      <c r="D903" s="60">
        <v>39.424999999999997</v>
      </c>
      <c r="E903" s="60">
        <v>74.599999999999994</v>
      </c>
      <c r="F903" s="60">
        <v>40.200000000000003</v>
      </c>
      <c r="G903" s="60">
        <v>27</v>
      </c>
      <c r="H903" s="60">
        <v>15.8</v>
      </c>
      <c r="I903" s="60">
        <v>26</v>
      </c>
      <c r="J903" s="60">
        <v>26.5</v>
      </c>
      <c r="K903" s="60">
        <v>28.25</v>
      </c>
      <c r="L903" s="60">
        <v>25.6</v>
      </c>
      <c r="M903" s="60">
        <v>40.200000000000003</v>
      </c>
      <c r="N903" s="60">
        <v>30.6</v>
      </c>
      <c r="O903" s="60">
        <v>29.8</v>
      </c>
      <c r="P903" s="60">
        <v>25.7</v>
      </c>
      <c r="Q903" s="60">
        <v>25.7</v>
      </c>
      <c r="R903" s="60">
        <v>32.1</v>
      </c>
      <c r="S903" s="60">
        <v>91.125</v>
      </c>
      <c r="T903" s="60">
        <v>55.8</v>
      </c>
      <c r="U903" s="60">
        <v>24.3</v>
      </c>
      <c r="V903" s="60">
        <v>26</v>
      </c>
      <c r="W903" s="60">
        <v>31.9</v>
      </c>
      <c r="X903" s="60">
        <v>25.7</v>
      </c>
      <c r="Y903" s="60">
        <v>45.2</v>
      </c>
      <c r="Z903" s="60">
        <v>41.075000000000003</v>
      </c>
      <c r="AA903" s="60">
        <v>36.9</v>
      </c>
      <c r="AB903" s="60">
        <v>28.8</v>
      </c>
      <c r="AC903" s="60" t="s">
        <v>16195</v>
      </c>
    </row>
    <row r="904" spans="1:29" ht="161" thickBot="1">
      <c r="A904" s="63" t="s">
        <v>16473</v>
      </c>
      <c r="B904" s="60">
        <v>2.2000000000000002</v>
      </c>
      <c r="C904" s="60">
        <v>6.4</v>
      </c>
      <c r="D904" s="60">
        <v>1.2749999999999999</v>
      </c>
      <c r="E904" s="60">
        <v>2.2999999999999998</v>
      </c>
      <c r="F904" s="60">
        <v>3.7</v>
      </c>
      <c r="G904" s="60">
        <v>6.7</v>
      </c>
      <c r="H904" s="60">
        <v>11.1</v>
      </c>
      <c r="I904" s="60">
        <v>5.7</v>
      </c>
      <c r="J904" s="60">
        <v>8.1999999999999993</v>
      </c>
      <c r="K904" s="60">
        <v>2.9</v>
      </c>
      <c r="L904" s="60">
        <v>17</v>
      </c>
      <c r="M904" s="60">
        <v>1.4</v>
      </c>
      <c r="N904" s="60">
        <v>4.2</v>
      </c>
      <c r="O904" s="60">
        <v>1.6</v>
      </c>
      <c r="P904" s="60">
        <v>5.2</v>
      </c>
      <c r="Q904" s="60">
        <v>10.6</v>
      </c>
      <c r="R904" s="60">
        <v>10.199999999999999</v>
      </c>
      <c r="S904" s="60">
        <v>1.7250000000000001</v>
      </c>
      <c r="T904" s="60">
        <v>6.8</v>
      </c>
      <c r="U904" s="60">
        <v>11.6</v>
      </c>
      <c r="V904" s="60">
        <v>5</v>
      </c>
      <c r="W904" s="60">
        <v>4.2</v>
      </c>
      <c r="X904" s="60">
        <v>3</v>
      </c>
      <c r="Y904" s="60">
        <v>2.0499999999999998</v>
      </c>
      <c r="Z904" s="60">
        <v>4.8499999999999996</v>
      </c>
      <c r="AA904" s="60">
        <v>4.3</v>
      </c>
      <c r="AB904" s="60">
        <v>6.6</v>
      </c>
      <c r="AC904" s="60" t="s">
        <v>15900</v>
      </c>
    </row>
    <row r="905" spans="1:29" ht="51" thickBot="1">
      <c r="A905" s="63" t="s">
        <v>14632</v>
      </c>
      <c r="B905" s="60">
        <v>8.8000000000000007</v>
      </c>
      <c r="C905" s="60">
        <v>10.6</v>
      </c>
      <c r="D905" s="60">
        <v>7.15</v>
      </c>
      <c r="E905" s="60">
        <v>9.3000000000000007</v>
      </c>
      <c r="F905" s="60">
        <v>16.8</v>
      </c>
      <c r="G905" s="60">
        <v>8.5</v>
      </c>
      <c r="H905" s="60">
        <v>7.6</v>
      </c>
      <c r="I905" s="60">
        <v>11.4</v>
      </c>
      <c r="J905" s="60">
        <v>6.6</v>
      </c>
      <c r="K905" s="60">
        <v>9.2249999999999996</v>
      </c>
      <c r="L905" s="60">
        <v>18.2</v>
      </c>
      <c r="M905" s="60">
        <v>3.3</v>
      </c>
      <c r="N905" s="60">
        <v>2.1</v>
      </c>
      <c r="O905" s="60">
        <v>11.2</v>
      </c>
      <c r="P905" s="60">
        <v>98.4</v>
      </c>
      <c r="Q905" s="60">
        <v>37.6</v>
      </c>
      <c r="R905" s="60">
        <v>16.100000000000001</v>
      </c>
      <c r="S905" s="60">
        <v>6.4749999999999996</v>
      </c>
      <c r="T905" s="60">
        <v>19.8</v>
      </c>
      <c r="U905" s="60">
        <v>6.4</v>
      </c>
      <c r="V905" s="60">
        <v>13.4</v>
      </c>
      <c r="W905" s="60">
        <v>79.599999999999994</v>
      </c>
      <c r="X905" s="60">
        <v>4852</v>
      </c>
      <c r="Y905" s="60">
        <v>23.574999999999999</v>
      </c>
      <c r="Z905" s="60">
        <v>25.4</v>
      </c>
      <c r="AA905" s="60">
        <v>7.7</v>
      </c>
      <c r="AB905" s="60">
        <v>8.4</v>
      </c>
      <c r="AC905" s="60" t="s">
        <v>16196</v>
      </c>
    </row>
    <row r="906" spans="1:29" ht="43" thickBot="1">
      <c r="A906" s="63" t="s">
        <v>16564</v>
      </c>
      <c r="B906" s="60">
        <v>9.5</v>
      </c>
      <c r="C906" s="60">
        <v>9.1</v>
      </c>
      <c r="D906" s="60">
        <v>5.1749999999999998</v>
      </c>
      <c r="E906" s="60">
        <v>16.3</v>
      </c>
      <c r="F906" s="60">
        <v>25.5</v>
      </c>
      <c r="G906" s="60">
        <v>19.3</v>
      </c>
      <c r="H906" s="60">
        <v>10.199999999999999</v>
      </c>
      <c r="I906" s="60">
        <v>9.3000000000000007</v>
      </c>
      <c r="J906" s="60">
        <v>11.5</v>
      </c>
      <c r="K906" s="60">
        <v>8.0500000000000007</v>
      </c>
      <c r="L906" s="60">
        <v>26</v>
      </c>
      <c r="M906" s="60">
        <v>8.3000000000000007</v>
      </c>
      <c r="N906" s="60">
        <v>39</v>
      </c>
      <c r="O906" s="60">
        <v>10.1</v>
      </c>
      <c r="P906" s="60">
        <v>14.7</v>
      </c>
      <c r="Q906" s="60">
        <v>14</v>
      </c>
      <c r="R906" s="60">
        <v>31.9</v>
      </c>
      <c r="S906" s="60">
        <v>4.9249999999999998</v>
      </c>
      <c r="T906" s="60">
        <v>6.7</v>
      </c>
      <c r="U906" s="60">
        <v>15.1</v>
      </c>
      <c r="V906" s="60">
        <v>11.4</v>
      </c>
      <c r="W906" s="60">
        <v>8</v>
      </c>
      <c r="X906" s="60">
        <v>14.1</v>
      </c>
      <c r="Y906" s="60">
        <v>78.775000000000006</v>
      </c>
      <c r="Z906" s="60">
        <v>17.625</v>
      </c>
      <c r="AA906" s="60">
        <v>16.324999999999999</v>
      </c>
      <c r="AB906" s="60">
        <v>17.8</v>
      </c>
      <c r="AC906" s="61" t="s">
        <v>16197</v>
      </c>
    </row>
    <row r="907" spans="1:29" ht="91" thickBot="1">
      <c r="A907" s="63" t="s">
        <v>14871</v>
      </c>
      <c r="B907" s="60">
        <v>348.1</v>
      </c>
      <c r="C907" s="60">
        <v>239.7</v>
      </c>
      <c r="D907" s="60">
        <v>386.57499999999999</v>
      </c>
      <c r="E907" s="60">
        <v>263.60000000000002</v>
      </c>
      <c r="F907" s="60">
        <v>497.6</v>
      </c>
      <c r="G907" s="60">
        <v>190.9</v>
      </c>
      <c r="H907" s="60">
        <v>282.10000000000002</v>
      </c>
      <c r="I907" s="60">
        <v>160.19999999999999</v>
      </c>
      <c r="J907" s="60">
        <v>215.4</v>
      </c>
      <c r="K907" s="60">
        <v>277.72500000000002</v>
      </c>
      <c r="L907" s="60">
        <v>180.4</v>
      </c>
      <c r="M907" s="60">
        <v>273.3</v>
      </c>
      <c r="N907" s="60">
        <v>144.5</v>
      </c>
      <c r="O907" s="60">
        <v>452</v>
      </c>
      <c r="P907" s="60">
        <v>133.1</v>
      </c>
      <c r="Q907" s="60">
        <v>152.30000000000001</v>
      </c>
      <c r="R907" s="60">
        <v>197.7</v>
      </c>
      <c r="S907" s="60">
        <v>260.97500000000002</v>
      </c>
      <c r="T907" s="60">
        <v>399.7</v>
      </c>
      <c r="U907" s="60">
        <v>245.3</v>
      </c>
      <c r="V907" s="60">
        <v>190.4</v>
      </c>
      <c r="W907" s="60">
        <v>184.4</v>
      </c>
      <c r="X907" s="60">
        <v>211</v>
      </c>
      <c r="Y907" s="60">
        <v>300.27499999999998</v>
      </c>
      <c r="Z907" s="60">
        <v>200.2</v>
      </c>
      <c r="AA907" s="60">
        <v>288.625</v>
      </c>
      <c r="AB907" s="60">
        <v>215</v>
      </c>
      <c r="AC907" s="60" t="s">
        <v>16198</v>
      </c>
    </row>
    <row r="908" spans="1:29" ht="131" thickBot="1">
      <c r="A908" s="63" t="s">
        <v>16565</v>
      </c>
      <c r="B908" s="60">
        <v>1412.6</v>
      </c>
      <c r="C908" s="60">
        <v>1901.9</v>
      </c>
      <c r="D908" s="60">
        <v>3576.2</v>
      </c>
      <c r="E908" s="60">
        <v>1379.5</v>
      </c>
      <c r="F908" s="60">
        <v>2513.3000000000002</v>
      </c>
      <c r="G908" s="60">
        <v>2059.1999999999998</v>
      </c>
      <c r="H908" s="60">
        <v>1469.9</v>
      </c>
      <c r="I908" s="60">
        <v>1499.9</v>
      </c>
      <c r="J908" s="60">
        <v>1834.3</v>
      </c>
      <c r="K908" s="60">
        <v>1820.575</v>
      </c>
      <c r="L908" s="60">
        <v>1576.2</v>
      </c>
      <c r="M908" s="60">
        <v>1985.5</v>
      </c>
      <c r="N908" s="60">
        <v>1692.7</v>
      </c>
      <c r="O908" s="60">
        <v>2825.8</v>
      </c>
      <c r="P908" s="60">
        <v>2536</v>
      </c>
      <c r="Q908" s="60">
        <v>2656</v>
      </c>
      <c r="R908" s="60">
        <v>1404</v>
      </c>
      <c r="S908" s="60">
        <v>1814.35</v>
      </c>
      <c r="T908" s="60">
        <v>2437.8000000000002</v>
      </c>
      <c r="U908" s="60">
        <v>1139.0999999999999</v>
      </c>
      <c r="V908" s="60">
        <v>2629.7</v>
      </c>
      <c r="W908" s="60">
        <v>1673.7</v>
      </c>
      <c r="X908" s="60">
        <v>3914.5</v>
      </c>
      <c r="Y908" s="60">
        <v>2767.7</v>
      </c>
      <c r="Z908" s="60">
        <v>1964.875</v>
      </c>
      <c r="AA908" s="60">
        <v>3159.15</v>
      </c>
      <c r="AB908" s="60">
        <v>1630.6</v>
      </c>
      <c r="AC908" s="60" t="s">
        <v>16199</v>
      </c>
    </row>
    <row r="909" spans="1:29" ht="101" thickBot="1">
      <c r="A909" s="63" t="e">
        <v>#VALUE!</v>
      </c>
      <c r="B909" s="60">
        <v>3.1</v>
      </c>
      <c r="C909" s="60">
        <v>2.8</v>
      </c>
      <c r="D909" s="60">
        <v>4.125</v>
      </c>
      <c r="E909" s="60">
        <v>2</v>
      </c>
      <c r="F909" s="60">
        <v>10.3</v>
      </c>
      <c r="G909" s="60">
        <v>2.9</v>
      </c>
      <c r="H909" s="60">
        <v>5.0999999999999996</v>
      </c>
      <c r="I909" s="60">
        <v>3.7</v>
      </c>
      <c r="J909" s="60">
        <v>4.3</v>
      </c>
      <c r="K909" s="60">
        <v>1.3</v>
      </c>
      <c r="L909" s="60">
        <v>6.2</v>
      </c>
      <c r="M909" s="60">
        <v>1.6</v>
      </c>
      <c r="N909" s="60">
        <v>6.6</v>
      </c>
      <c r="O909" s="60">
        <v>2.2999999999999998</v>
      </c>
      <c r="P909" s="60">
        <v>3.8</v>
      </c>
      <c r="Q909" s="60">
        <v>4.0999999999999996</v>
      </c>
      <c r="R909" s="60">
        <v>5.9</v>
      </c>
      <c r="S909" s="60">
        <v>2.6</v>
      </c>
      <c r="T909" s="60">
        <v>7.7</v>
      </c>
      <c r="U909" s="60">
        <v>3.8</v>
      </c>
      <c r="V909" s="60">
        <v>3.2</v>
      </c>
      <c r="W909" s="60">
        <v>1.9</v>
      </c>
      <c r="X909" s="60">
        <v>5.4</v>
      </c>
      <c r="Y909" s="60">
        <v>1.625</v>
      </c>
      <c r="Z909" s="60">
        <v>1.65</v>
      </c>
      <c r="AA909" s="60">
        <v>2.0249999999999999</v>
      </c>
      <c r="AB909" s="60">
        <v>2.7</v>
      </c>
      <c r="AC909" s="60" t="s">
        <v>16200</v>
      </c>
    </row>
    <row r="910" spans="1:29" ht="51" thickBot="1">
      <c r="A910" s="63" t="s">
        <v>15111</v>
      </c>
      <c r="B910" s="60">
        <v>256.10000000000002</v>
      </c>
      <c r="C910" s="60">
        <v>19.399999999999999</v>
      </c>
      <c r="D910" s="60">
        <v>10.375</v>
      </c>
      <c r="E910" s="60">
        <v>242.2</v>
      </c>
      <c r="F910" s="60">
        <v>16.899999999999999</v>
      </c>
      <c r="G910" s="60">
        <v>3.1</v>
      </c>
      <c r="H910" s="60">
        <v>0.9</v>
      </c>
      <c r="I910" s="60">
        <v>3.9</v>
      </c>
      <c r="J910" s="60">
        <v>3.1</v>
      </c>
      <c r="K910" s="60">
        <v>2.2999999999999998</v>
      </c>
      <c r="L910" s="60">
        <v>17.600000000000001</v>
      </c>
      <c r="M910" s="60">
        <v>8.6</v>
      </c>
      <c r="N910" s="60">
        <v>1.3</v>
      </c>
      <c r="O910" s="60">
        <v>3.9</v>
      </c>
      <c r="P910" s="60">
        <v>7.2</v>
      </c>
      <c r="Q910" s="60">
        <v>9.6</v>
      </c>
      <c r="R910" s="60">
        <v>6.8</v>
      </c>
      <c r="S910" s="60">
        <v>294.5</v>
      </c>
      <c r="T910" s="60">
        <v>203.2</v>
      </c>
      <c r="U910" s="60">
        <v>35</v>
      </c>
      <c r="V910" s="60">
        <v>619.9</v>
      </c>
      <c r="W910" s="60">
        <v>88.7</v>
      </c>
      <c r="X910" s="60">
        <v>426.8</v>
      </c>
      <c r="Y910" s="60">
        <v>304.625</v>
      </c>
      <c r="Z910" s="60">
        <v>135.30000000000001</v>
      </c>
      <c r="AA910" s="60">
        <v>2.35</v>
      </c>
      <c r="AB910" s="60">
        <v>5.8</v>
      </c>
      <c r="AC910" s="60" t="s">
        <v>16201</v>
      </c>
    </row>
    <row r="911" spans="1:29" ht="141" thickBot="1">
      <c r="A911" s="63" t="s">
        <v>16566</v>
      </c>
      <c r="B911" s="60">
        <v>163.30000000000001</v>
      </c>
      <c r="C911" s="60">
        <v>117.9</v>
      </c>
      <c r="D911" s="60">
        <v>65.3</v>
      </c>
      <c r="E911" s="60">
        <v>125</v>
      </c>
      <c r="F911" s="60">
        <v>95.5</v>
      </c>
      <c r="G911" s="60">
        <v>280.7</v>
      </c>
      <c r="H911" s="60">
        <v>209.9</v>
      </c>
      <c r="I911" s="60">
        <v>44.5</v>
      </c>
      <c r="J911" s="60">
        <v>200.1</v>
      </c>
      <c r="K911" s="60">
        <v>149.30000000000001</v>
      </c>
      <c r="L911" s="60">
        <v>111.9</v>
      </c>
      <c r="M911" s="60">
        <v>480.3</v>
      </c>
      <c r="N911" s="60">
        <v>53.1</v>
      </c>
      <c r="O911" s="60">
        <v>105.8</v>
      </c>
      <c r="P911" s="60">
        <v>84.5</v>
      </c>
      <c r="Q911" s="60">
        <v>72.400000000000006</v>
      </c>
      <c r="R911" s="60">
        <v>113.5</v>
      </c>
      <c r="S911" s="60">
        <v>252.02500000000001</v>
      </c>
      <c r="T911" s="60">
        <v>59.1</v>
      </c>
      <c r="U911" s="60">
        <v>235.2</v>
      </c>
      <c r="V911" s="60">
        <v>177.2</v>
      </c>
      <c r="W911" s="60">
        <v>194.3</v>
      </c>
      <c r="X911" s="60">
        <v>107.5</v>
      </c>
      <c r="Y911" s="60">
        <v>203.9</v>
      </c>
      <c r="Z911" s="60">
        <v>147.625</v>
      </c>
      <c r="AA911" s="60">
        <v>854.42499999999995</v>
      </c>
      <c r="AB911" s="60">
        <v>182</v>
      </c>
      <c r="AC911" s="60" t="s">
        <v>16202</v>
      </c>
    </row>
    <row r="912" spans="1:29" ht="91" thickBot="1">
      <c r="A912" s="63" t="s">
        <v>15101</v>
      </c>
      <c r="B912" s="60">
        <v>1.3</v>
      </c>
      <c r="C912" s="60">
        <v>1.2</v>
      </c>
      <c r="D912" s="60">
        <v>0.5</v>
      </c>
      <c r="E912" s="60">
        <v>0.8</v>
      </c>
      <c r="F912" s="60">
        <v>2.8</v>
      </c>
      <c r="G912" s="60">
        <v>1.7</v>
      </c>
      <c r="H912" s="60">
        <v>1.8</v>
      </c>
      <c r="I912" s="60">
        <v>1.6</v>
      </c>
      <c r="J912" s="60">
        <v>0.6</v>
      </c>
      <c r="K912" s="60">
        <v>0.75</v>
      </c>
      <c r="L912" s="60">
        <v>1</v>
      </c>
      <c r="M912" s="60">
        <v>0.6</v>
      </c>
      <c r="N912" s="60">
        <v>2.6</v>
      </c>
      <c r="O912" s="60">
        <v>6</v>
      </c>
      <c r="P912" s="60">
        <v>0.5</v>
      </c>
      <c r="Q912" s="60">
        <v>0.7</v>
      </c>
      <c r="R912" s="60">
        <v>2.6</v>
      </c>
      <c r="S912" s="60">
        <v>0.65</v>
      </c>
      <c r="T912" s="60">
        <v>1.7</v>
      </c>
      <c r="U912" s="60">
        <v>1.2</v>
      </c>
      <c r="V912" s="60">
        <v>5.6</v>
      </c>
      <c r="W912" s="60">
        <v>2.2000000000000002</v>
      </c>
      <c r="X912" s="60">
        <v>4.2</v>
      </c>
      <c r="Y912" s="60">
        <v>1.675</v>
      </c>
      <c r="Z912" s="60">
        <v>2.85</v>
      </c>
      <c r="AA912" s="60">
        <v>6.0250000000000004</v>
      </c>
      <c r="AB912" s="60">
        <v>0.8</v>
      </c>
      <c r="AC912" s="60" t="s">
        <v>15592</v>
      </c>
    </row>
    <row r="913" spans="1:29" ht="141" thickBot="1">
      <c r="A913" s="63" t="s">
        <v>15096</v>
      </c>
      <c r="B913" s="60">
        <v>77.3</v>
      </c>
      <c r="C913" s="60">
        <v>1895.4</v>
      </c>
      <c r="D913" s="60">
        <v>1668.2</v>
      </c>
      <c r="E913" s="60">
        <v>66.7</v>
      </c>
      <c r="F913" s="60">
        <v>19.2</v>
      </c>
      <c r="G913" s="60">
        <v>50</v>
      </c>
      <c r="H913" s="60">
        <v>18.899999999999999</v>
      </c>
      <c r="I913" s="60">
        <v>164.3</v>
      </c>
      <c r="J913" s="60">
        <v>143.69999999999999</v>
      </c>
      <c r="K913" s="60">
        <v>760.6</v>
      </c>
      <c r="L913" s="60">
        <v>1214.3</v>
      </c>
      <c r="M913" s="60">
        <v>11</v>
      </c>
      <c r="N913" s="60">
        <v>4.5</v>
      </c>
      <c r="O913" s="60">
        <v>14.1</v>
      </c>
      <c r="P913" s="60">
        <v>2452</v>
      </c>
      <c r="Q913" s="60">
        <v>2095.1</v>
      </c>
      <c r="R913" s="60">
        <v>657</v>
      </c>
      <c r="S913" s="60">
        <v>10.725</v>
      </c>
      <c r="T913" s="60">
        <v>61</v>
      </c>
      <c r="U913" s="60">
        <v>30.1</v>
      </c>
      <c r="V913" s="60">
        <v>24</v>
      </c>
      <c r="W913" s="60">
        <v>47.4</v>
      </c>
      <c r="X913" s="60">
        <v>2248.6999999999998</v>
      </c>
      <c r="Y913" s="60">
        <v>55.15</v>
      </c>
      <c r="Z913" s="60">
        <v>47.9</v>
      </c>
      <c r="AA913" s="60">
        <v>17.425000000000001</v>
      </c>
      <c r="AB913" s="60">
        <v>217.9</v>
      </c>
      <c r="AC913" s="60" t="s">
        <v>16203</v>
      </c>
    </row>
    <row r="914" spans="1:29" ht="101" thickBot="1">
      <c r="A914" s="63" t="s">
        <v>14802</v>
      </c>
      <c r="B914" s="60">
        <v>6.2</v>
      </c>
      <c r="C914" s="60">
        <v>4.8</v>
      </c>
      <c r="D914" s="60">
        <v>6.625</v>
      </c>
      <c r="E914" s="60">
        <v>8.1999999999999993</v>
      </c>
      <c r="F914" s="60">
        <v>15.3</v>
      </c>
      <c r="G914" s="60">
        <v>9.1</v>
      </c>
      <c r="H914" s="60">
        <v>2156.8000000000002</v>
      </c>
      <c r="I914" s="60">
        <v>6.9</v>
      </c>
      <c r="J914" s="60">
        <v>13.8</v>
      </c>
      <c r="K914" s="60">
        <v>3.8</v>
      </c>
      <c r="L914" s="60">
        <v>9.8000000000000007</v>
      </c>
      <c r="M914" s="60">
        <v>4.5</v>
      </c>
      <c r="N914" s="60">
        <v>5.3</v>
      </c>
      <c r="O914" s="60">
        <v>4.2</v>
      </c>
      <c r="P914" s="60">
        <v>7.7</v>
      </c>
      <c r="Q914" s="60">
        <v>3.8</v>
      </c>
      <c r="R914" s="60">
        <v>8.6999999999999993</v>
      </c>
      <c r="S914" s="60">
        <v>6.3</v>
      </c>
      <c r="T914" s="60">
        <v>8.1999999999999993</v>
      </c>
      <c r="U914" s="60">
        <v>543.20000000000005</v>
      </c>
      <c r="V914" s="60">
        <v>11.9</v>
      </c>
      <c r="W914" s="60">
        <v>9.5</v>
      </c>
      <c r="X914" s="60">
        <v>8</v>
      </c>
      <c r="Y914" s="60">
        <v>4.7750000000000004</v>
      </c>
      <c r="Z914" s="60">
        <v>11.975</v>
      </c>
      <c r="AA914" s="60">
        <v>7.2750000000000004</v>
      </c>
      <c r="AB914" s="60">
        <v>117.8</v>
      </c>
      <c r="AC914" s="60" t="s">
        <v>16204</v>
      </c>
    </row>
    <row r="915" spans="1:29" ht="141" thickBot="1">
      <c r="A915" s="63" t="s">
        <v>16567</v>
      </c>
      <c r="B915" s="60">
        <v>275.2</v>
      </c>
      <c r="C915" s="60">
        <v>100.5</v>
      </c>
      <c r="D915" s="60">
        <v>126.52500000000001</v>
      </c>
      <c r="E915" s="60">
        <v>170.8</v>
      </c>
      <c r="F915" s="60">
        <v>142.1</v>
      </c>
      <c r="G915" s="60">
        <v>132.80000000000001</v>
      </c>
      <c r="H915" s="60">
        <v>73.7</v>
      </c>
      <c r="I915" s="60">
        <v>99.2</v>
      </c>
      <c r="J915" s="60">
        <v>106</v>
      </c>
      <c r="K915" s="60">
        <v>87.424999999999997</v>
      </c>
      <c r="L915" s="60">
        <v>76.2</v>
      </c>
      <c r="M915" s="60">
        <v>417.4</v>
      </c>
      <c r="N915" s="60">
        <v>29.5</v>
      </c>
      <c r="O915" s="60">
        <v>134.80000000000001</v>
      </c>
      <c r="P915" s="60">
        <v>116.7</v>
      </c>
      <c r="Q915" s="60">
        <v>122.1</v>
      </c>
      <c r="R915" s="60">
        <v>89.1</v>
      </c>
      <c r="S915" s="60">
        <v>443.47500000000002</v>
      </c>
      <c r="T915" s="60">
        <v>157.5</v>
      </c>
      <c r="U915" s="60">
        <v>85.8</v>
      </c>
      <c r="V915" s="60">
        <v>87.2</v>
      </c>
      <c r="W915" s="60">
        <v>119.4</v>
      </c>
      <c r="X915" s="60">
        <v>115.5</v>
      </c>
      <c r="Y915" s="60">
        <v>186.35</v>
      </c>
      <c r="Z915" s="60">
        <v>134.25</v>
      </c>
      <c r="AA915" s="60">
        <v>184.05</v>
      </c>
      <c r="AB915" s="60">
        <v>143.80000000000001</v>
      </c>
      <c r="AC915" s="60" t="s">
        <v>16205</v>
      </c>
    </row>
    <row r="916" spans="1:29" ht="51" thickBot="1">
      <c r="A916" s="63" t="s">
        <v>14822</v>
      </c>
      <c r="B916" s="60">
        <v>6.4</v>
      </c>
      <c r="C916" s="60">
        <v>4.5</v>
      </c>
      <c r="D916" s="60">
        <v>3.375</v>
      </c>
      <c r="E916" s="60">
        <v>6.2</v>
      </c>
      <c r="F916" s="60">
        <v>15.7</v>
      </c>
      <c r="G916" s="60">
        <v>5.9</v>
      </c>
      <c r="H916" s="60">
        <v>5.4</v>
      </c>
      <c r="I916" s="60">
        <v>6.2</v>
      </c>
      <c r="J916" s="60">
        <v>7.3</v>
      </c>
      <c r="K916" s="60">
        <v>2.9249999999999998</v>
      </c>
      <c r="L916" s="60">
        <v>9.4</v>
      </c>
      <c r="M916" s="60">
        <v>3.7</v>
      </c>
      <c r="N916" s="60">
        <v>4.2</v>
      </c>
      <c r="O916" s="60">
        <v>834.4</v>
      </c>
      <c r="P916" s="60">
        <v>6.7</v>
      </c>
      <c r="Q916" s="60">
        <v>9.5</v>
      </c>
      <c r="R916" s="60">
        <v>13.9</v>
      </c>
      <c r="S916" s="60">
        <v>3.45</v>
      </c>
      <c r="T916" s="60">
        <v>7</v>
      </c>
      <c r="U916" s="60">
        <v>5.7</v>
      </c>
      <c r="V916" s="60">
        <v>6.1</v>
      </c>
      <c r="W916" s="60">
        <v>4.4000000000000004</v>
      </c>
      <c r="X916" s="60">
        <v>7.1</v>
      </c>
      <c r="Y916" s="60">
        <v>3.0249999999999999</v>
      </c>
      <c r="Z916" s="60">
        <v>5.8</v>
      </c>
      <c r="AA916" s="60">
        <v>6.4</v>
      </c>
      <c r="AB916" s="60">
        <v>9</v>
      </c>
      <c r="AC916" s="60" t="s">
        <v>16206</v>
      </c>
    </row>
    <row r="917" spans="1:29" ht="43" thickBot="1">
      <c r="A917" s="63" t="s">
        <v>16568</v>
      </c>
      <c r="B917" s="60">
        <v>2.6</v>
      </c>
      <c r="C917" s="60">
        <v>4.0999999999999996</v>
      </c>
      <c r="D917" s="60">
        <v>1.125</v>
      </c>
      <c r="E917" s="60">
        <v>2.2999999999999998</v>
      </c>
      <c r="F917" s="60">
        <v>7.1</v>
      </c>
      <c r="G917" s="60">
        <v>5</v>
      </c>
      <c r="H917" s="60">
        <v>3.6</v>
      </c>
      <c r="I917" s="60">
        <v>5</v>
      </c>
      <c r="J917" s="60">
        <v>2.8</v>
      </c>
      <c r="K917" s="60">
        <v>1.4</v>
      </c>
      <c r="L917" s="60">
        <v>9.3000000000000007</v>
      </c>
      <c r="M917" s="60">
        <v>3.3</v>
      </c>
      <c r="N917" s="60">
        <v>143.30000000000001</v>
      </c>
      <c r="O917" s="60">
        <v>4.9000000000000004</v>
      </c>
      <c r="P917" s="60">
        <v>6.9</v>
      </c>
      <c r="Q917" s="60">
        <v>3.6</v>
      </c>
      <c r="R917" s="60">
        <v>9.5</v>
      </c>
      <c r="S917" s="60">
        <v>1.95</v>
      </c>
      <c r="T917" s="60">
        <v>10.3</v>
      </c>
      <c r="U917" s="60">
        <v>1.9</v>
      </c>
      <c r="V917" s="60">
        <v>8</v>
      </c>
      <c r="W917" s="60">
        <v>2.8</v>
      </c>
      <c r="X917" s="60">
        <v>33.700000000000003</v>
      </c>
      <c r="Y917" s="60">
        <v>4.4749999999999996</v>
      </c>
      <c r="Z917" s="60">
        <v>4.6500000000000004</v>
      </c>
      <c r="AA917" s="60">
        <v>3.3250000000000002</v>
      </c>
      <c r="AB917" s="60">
        <v>11.3</v>
      </c>
      <c r="AC917" s="61" t="s">
        <v>16207</v>
      </c>
    </row>
    <row r="918" spans="1:29" ht="121" thickBot="1">
      <c r="A918" s="63" t="s">
        <v>15183</v>
      </c>
      <c r="B918" s="60">
        <v>120.3</v>
      </c>
      <c r="C918" s="60">
        <v>165.7</v>
      </c>
      <c r="D918" s="60">
        <v>106.6</v>
      </c>
      <c r="E918" s="60">
        <v>92.9</v>
      </c>
      <c r="F918" s="60">
        <v>116</v>
      </c>
      <c r="G918" s="60">
        <v>303.60000000000002</v>
      </c>
      <c r="H918" s="60">
        <v>417.5</v>
      </c>
      <c r="I918" s="60">
        <v>332</v>
      </c>
      <c r="J918" s="60">
        <v>239.6</v>
      </c>
      <c r="K918" s="60">
        <v>242.95</v>
      </c>
      <c r="L918" s="60">
        <v>480.7</v>
      </c>
      <c r="M918" s="60">
        <v>552.20000000000005</v>
      </c>
      <c r="N918" s="60">
        <v>48.2</v>
      </c>
      <c r="O918" s="60">
        <v>77.599999999999994</v>
      </c>
      <c r="P918" s="60">
        <v>347.4</v>
      </c>
      <c r="Q918" s="60">
        <v>278.5</v>
      </c>
      <c r="R918" s="60">
        <v>237.6</v>
      </c>
      <c r="S918" s="60">
        <v>681.75</v>
      </c>
      <c r="T918" s="60">
        <v>222.3</v>
      </c>
      <c r="U918" s="60">
        <v>938.2</v>
      </c>
      <c r="V918" s="60">
        <v>952.5</v>
      </c>
      <c r="W918" s="60">
        <v>566.70000000000005</v>
      </c>
      <c r="X918" s="60">
        <v>529</v>
      </c>
      <c r="Y918" s="60">
        <v>462.55</v>
      </c>
      <c r="Z918" s="60">
        <v>981.22500000000002</v>
      </c>
      <c r="AA918" s="60">
        <v>668.77499999999998</v>
      </c>
      <c r="AB918" s="60">
        <v>300.10000000000002</v>
      </c>
      <c r="AC918" s="60" t="s">
        <v>16208</v>
      </c>
    </row>
    <row r="919" spans="1:29" ht="61" thickBot="1">
      <c r="A919" s="63" t="s">
        <v>16569</v>
      </c>
      <c r="B919" s="60">
        <v>6.9</v>
      </c>
      <c r="C919" s="60">
        <v>139</v>
      </c>
      <c r="D919" s="60">
        <v>15.95</v>
      </c>
      <c r="E919" s="60">
        <v>16.100000000000001</v>
      </c>
      <c r="F919" s="60">
        <v>4.8</v>
      </c>
      <c r="G919" s="60">
        <v>1517.2</v>
      </c>
      <c r="H919" s="60">
        <v>256.7</v>
      </c>
      <c r="I919" s="60">
        <v>52.6</v>
      </c>
      <c r="J919" s="60">
        <v>5404.2</v>
      </c>
      <c r="K919" s="60">
        <v>350.875</v>
      </c>
      <c r="L919" s="60">
        <v>234.5</v>
      </c>
      <c r="M919" s="60">
        <v>1.8</v>
      </c>
      <c r="N919" s="60">
        <v>3.5</v>
      </c>
      <c r="O919" s="60">
        <v>7.3</v>
      </c>
      <c r="P919" s="60">
        <v>8.6999999999999993</v>
      </c>
      <c r="Q919" s="60">
        <v>9.6999999999999993</v>
      </c>
      <c r="R919" s="60">
        <v>352.4</v>
      </c>
      <c r="S919" s="60">
        <v>8.2249999999999996</v>
      </c>
      <c r="T919" s="60">
        <v>2</v>
      </c>
      <c r="U919" s="60">
        <v>19.899999999999999</v>
      </c>
      <c r="V919" s="60">
        <v>7.1</v>
      </c>
      <c r="W919" s="60">
        <v>7.7</v>
      </c>
      <c r="X919" s="60">
        <v>6.9</v>
      </c>
      <c r="Y919" s="60">
        <v>8.15</v>
      </c>
      <c r="Z919" s="60">
        <v>5.6</v>
      </c>
      <c r="AA919" s="60">
        <v>16.149999999999999</v>
      </c>
      <c r="AB919" s="60">
        <v>850.9</v>
      </c>
      <c r="AC919" s="60" t="s">
        <v>16209</v>
      </c>
    </row>
    <row r="920" spans="1:29" ht="91" thickBot="1">
      <c r="A920" s="63" t="s">
        <v>14870</v>
      </c>
      <c r="B920" s="60">
        <v>1</v>
      </c>
      <c r="C920" s="60">
        <v>2.4</v>
      </c>
      <c r="D920" s="60">
        <v>4.625</v>
      </c>
      <c r="E920" s="60">
        <v>1.7</v>
      </c>
      <c r="F920" s="60">
        <v>17.100000000000001</v>
      </c>
      <c r="G920" s="60">
        <v>3</v>
      </c>
      <c r="H920" s="60">
        <v>5783.8</v>
      </c>
      <c r="I920" s="60">
        <v>2.1</v>
      </c>
      <c r="J920" s="60">
        <v>4.9000000000000004</v>
      </c>
      <c r="K920" s="60">
        <v>2.9750000000000001</v>
      </c>
      <c r="L920" s="60">
        <v>2.8</v>
      </c>
      <c r="M920" s="60">
        <v>0.6</v>
      </c>
      <c r="N920" s="60">
        <v>6.3</v>
      </c>
      <c r="O920" s="60">
        <v>3.8</v>
      </c>
      <c r="P920" s="60">
        <v>1.3</v>
      </c>
      <c r="Q920" s="60">
        <v>3.7</v>
      </c>
      <c r="R920" s="60">
        <v>14</v>
      </c>
      <c r="S920" s="60">
        <v>1.425</v>
      </c>
      <c r="T920" s="60">
        <v>1.8</v>
      </c>
      <c r="U920" s="60">
        <v>5190.2</v>
      </c>
      <c r="V920" s="60">
        <v>2</v>
      </c>
      <c r="W920" s="60">
        <v>5.5</v>
      </c>
      <c r="X920" s="60">
        <v>30.5</v>
      </c>
      <c r="Y920" s="60">
        <v>51.1</v>
      </c>
      <c r="Z920" s="60">
        <v>2.0750000000000002</v>
      </c>
      <c r="AA920" s="60">
        <v>0.65</v>
      </c>
      <c r="AB920" s="60">
        <v>1484.5</v>
      </c>
      <c r="AC920" s="60" t="s">
        <v>16210</v>
      </c>
    </row>
    <row r="921" spans="1:29" ht="43" thickBot="1">
      <c r="A921" s="63" t="s">
        <v>16570</v>
      </c>
      <c r="B921" s="60">
        <v>4.0999999999999996</v>
      </c>
      <c r="C921" s="60">
        <v>4.7</v>
      </c>
      <c r="D921" s="60">
        <v>5.2</v>
      </c>
      <c r="E921" s="60">
        <v>7.7</v>
      </c>
      <c r="F921" s="60">
        <v>14.8</v>
      </c>
      <c r="G921" s="60">
        <v>2.8</v>
      </c>
      <c r="H921" s="60">
        <v>1.4</v>
      </c>
      <c r="I921" s="60">
        <v>4.9000000000000004</v>
      </c>
      <c r="J921" s="60">
        <v>3.5</v>
      </c>
      <c r="K921" s="60">
        <v>4.3250000000000002</v>
      </c>
      <c r="L921" s="60">
        <v>3.3</v>
      </c>
      <c r="M921" s="60">
        <v>3.3</v>
      </c>
      <c r="N921" s="60">
        <v>5.9</v>
      </c>
      <c r="O921" s="60">
        <v>4.8</v>
      </c>
      <c r="P921" s="60">
        <v>2.4</v>
      </c>
      <c r="Q921" s="60">
        <v>3.9</v>
      </c>
      <c r="R921" s="60">
        <v>5.8</v>
      </c>
      <c r="S921" s="60">
        <v>4.3250000000000002</v>
      </c>
      <c r="T921" s="60">
        <v>4</v>
      </c>
      <c r="U921" s="60">
        <v>3</v>
      </c>
      <c r="V921" s="60">
        <v>4.4000000000000004</v>
      </c>
      <c r="W921" s="60">
        <v>3.1</v>
      </c>
      <c r="X921" s="60">
        <v>8.5</v>
      </c>
      <c r="Y921" s="60">
        <v>3.35</v>
      </c>
      <c r="Z921" s="60">
        <v>4.7750000000000004</v>
      </c>
      <c r="AA921" s="60">
        <v>2.8250000000000002</v>
      </c>
      <c r="AB921" s="60">
        <v>4</v>
      </c>
      <c r="AC921" s="61" t="s">
        <v>16211</v>
      </c>
    </row>
    <row r="922" spans="1:29" ht="141" thickBot="1">
      <c r="A922" s="63" t="s">
        <v>14807</v>
      </c>
      <c r="B922" s="60">
        <v>447.6</v>
      </c>
      <c r="C922" s="60">
        <v>1119.2</v>
      </c>
      <c r="D922" s="60">
        <v>399.35</v>
      </c>
      <c r="E922" s="60">
        <v>579.1</v>
      </c>
      <c r="F922" s="60">
        <v>71.599999999999994</v>
      </c>
      <c r="G922" s="60">
        <v>72.2</v>
      </c>
      <c r="H922" s="60">
        <v>2749.8</v>
      </c>
      <c r="I922" s="60">
        <v>22.6</v>
      </c>
      <c r="J922" s="60">
        <v>126.6</v>
      </c>
      <c r="K922" s="60">
        <v>1171.1500000000001</v>
      </c>
      <c r="L922" s="60">
        <v>1454.4</v>
      </c>
      <c r="M922" s="60">
        <v>83.5</v>
      </c>
      <c r="N922" s="60">
        <v>101.7</v>
      </c>
      <c r="O922" s="60">
        <v>79.099999999999994</v>
      </c>
      <c r="P922" s="60">
        <v>2119.4</v>
      </c>
      <c r="Q922" s="60">
        <v>1631.4</v>
      </c>
      <c r="R922" s="60">
        <v>1079.5</v>
      </c>
      <c r="S922" s="60">
        <v>177.8</v>
      </c>
      <c r="T922" s="60">
        <v>43.9</v>
      </c>
      <c r="U922" s="60">
        <v>1449.5</v>
      </c>
      <c r="V922" s="60">
        <v>234.1</v>
      </c>
      <c r="W922" s="60">
        <v>54.3</v>
      </c>
      <c r="X922" s="60">
        <v>4512.3</v>
      </c>
      <c r="Y922" s="60">
        <v>154.52500000000001</v>
      </c>
      <c r="Z922" s="60">
        <v>146.30000000000001</v>
      </c>
      <c r="AA922" s="60">
        <v>164.4</v>
      </c>
      <c r="AB922" s="60">
        <v>570.9</v>
      </c>
      <c r="AC922" s="60" t="s">
        <v>16212</v>
      </c>
    </row>
    <row r="923" spans="1:29" ht="111" thickBot="1">
      <c r="A923" s="63" t="s">
        <v>15193</v>
      </c>
      <c r="B923" s="60">
        <v>349.1</v>
      </c>
      <c r="C923" s="60">
        <v>311.2</v>
      </c>
      <c r="D923" s="60">
        <v>175.22499999999999</v>
      </c>
      <c r="E923" s="60">
        <v>453.1</v>
      </c>
      <c r="F923" s="60">
        <v>681.3</v>
      </c>
      <c r="G923" s="60">
        <v>425.7</v>
      </c>
      <c r="H923" s="60">
        <v>599</v>
      </c>
      <c r="I923" s="60">
        <v>490.6</v>
      </c>
      <c r="J923" s="60">
        <v>441.5</v>
      </c>
      <c r="K923" s="60">
        <v>372.82499999999999</v>
      </c>
      <c r="L923" s="60">
        <v>411.9</v>
      </c>
      <c r="M923" s="60">
        <v>985.5</v>
      </c>
      <c r="N923" s="60">
        <v>229.5</v>
      </c>
      <c r="O923" s="60">
        <v>645.1</v>
      </c>
      <c r="P923" s="60">
        <v>384.6</v>
      </c>
      <c r="Q923" s="60">
        <v>430.3</v>
      </c>
      <c r="R923" s="60">
        <v>383.5</v>
      </c>
      <c r="S923" s="60">
        <v>538.32500000000005</v>
      </c>
      <c r="T923" s="60">
        <v>1765.6</v>
      </c>
      <c r="U923" s="60">
        <v>724.5</v>
      </c>
      <c r="V923" s="60">
        <v>1726.4</v>
      </c>
      <c r="W923" s="60">
        <v>980.3</v>
      </c>
      <c r="X923" s="60">
        <v>688</v>
      </c>
      <c r="Y923" s="60">
        <v>755.17499999999995</v>
      </c>
      <c r="Z923" s="60">
        <v>1341.925</v>
      </c>
      <c r="AA923" s="60">
        <v>620.57500000000005</v>
      </c>
      <c r="AB923" s="60">
        <v>639</v>
      </c>
      <c r="AC923" s="60" t="s">
        <v>16213</v>
      </c>
    </row>
    <row r="924" spans="1:29" ht="71" thickBot="1">
      <c r="A924" s="63" t="s">
        <v>14996</v>
      </c>
      <c r="B924" s="60">
        <v>144.69999999999999</v>
      </c>
      <c r="C924" s="60">
        <v>87</v>
      </c>
      <c r="D924" s="60">
        <v>136.375</v>
      </c>
      <c r="E924" s="60">
        <v>141.19999999999999</v>
      </c>
      <c r="F924" s="60">
        <v>250.7</v>
      </c>
      <c r="G924" s="60">
        <v>74.599999999999994</v>
      </c>
      <c r="H924" s="60">
        <v>142.19999999999999</v>
      </c>
      <c r="I924" s="60">
        <v>410.8</v>
      </c>
      <c r="J924" s="60">
        <v>129.69999999999999</v>
      </c>
      <c r="K924" s="60">
        <v>95.424999999999997</v>
      </c>
      <c r="L924" s="60">
        <v>112.7</v>
      </c>
      <c r="M924" s="60">
        <v>318.10000000000002</v>
      </c>
      <c r="N924" s="60">
        <v>371.6</v>
      </c>
      <c r="O924" s="60">
        <v>160.30000000000001</v>
      </c>
      <c r="P924" s="60">
        <v>145.80000000000001</v>
      </c>
      <c r="Q924" s="60">
        <v>154.6</v>
      </c>
      <c r="R924" s="60">
        <v>94.4</v>
      </c>
      <c r="S924" s="60">
        <v>283.55</v>
      </c>
      <c r="T924" s="60">
        <v>219.2</v>
      </c>
      <c r="U924" s="60">
        <v>233.3</v>
      </c>
      <c r="V924" s="60">
        <v>477.3</v>
      </c>
      <c r="W924" s="60">
        <v>167.3</v>
      </c>
      <c r="X924" s="60">
        <v>235.7</v>
      </c>
      <c r="Y924" s="60">
        <v>213.85</v>
      </c>
      <c r="Z924" s="60">
        <v>157.67500000000001</v>
      </c>
      <c r="AA924" s="60">
        <v>152.4</v>
      </c>
      <c r="AB924" s="60">
        <v>161.9</v>
      </c>
      <c r="AC924" s="60" t="s">
        <v>16214</v>
      </c>
    </row>
    <row r="925" spans="1:29" ht="51" thickBot="1">
      <c r="A925" s="63" t="s">
        <v>14966</v>
      </c>
      <c r="B925" s="60">
        <v>1</v>
      </c>
      <c r="C925" s="60">
        <v>2.1</v>
      </c>
      <c r="D925" s="60">
        <v>2.4500000000000002</v>
      </c>
      <c r="E925" s="60">
        <v>3</v>
      </c>
      <c r="F925" s="60">
        <v>3.8</v>
      </c>
      <c r="G925" s="60">
        <v>2.2999999999999998</v>
      </c>
      <c r="H925" s="60">
        <v>1</v>
      </c>
      <c r="I925" s="60">
        <v>2.1</v>
      </c>
      <c r="J925" s="60">
        <v>1.6</v>
      </c>
      <c r="K925" s="60">
        <v>2.7749999999999999</v>
      </c>
      <c r="L925" s="60">
        <v>5</v>
      </c>
      <c r="M925" s="60">
        <v>1</v>
      </c>
      <c r="N925" s="60">
        <v>1.1000000000000001</v>
      </c>
      <c r="O925" s="60">
        <v>2.5</v>
      </c>
      <c r="P925" s="60">
        <v>2.5</v>
      </c>
      <c r="Q925" s="60">
        <v>1.4</v>
      </c>
      <c r="R925" s="60">
        <v>5.3</v>
      </c>
      <c r="S925" s="60">
        <v>0.9</v>
      </c>
      <c r="T925" s="60">
        <v>17.899999999999999</v>
      </c>
      <c r="U925" s="60">
        <v>1</v>
      </c>
      <c r="V925" s="60">
        <v>6.4</v>
      </c>
      <c r="W925" s="60">
        <v>7.4</v>
      </c>
      <c r="X925" s="60">
        <v>339.1</v>
      </c>
      <c r="Y925" s="60">
        <v>2.65</v>
      </c>
      <c r="Z925" s="60">
        <v>6.1</v>
      </c>
      <c r="AA925" s="60">
        <v>2.375</v>
      </c>
      <c r="AB925" s="60">
        <v>0.4</v>
      </c>
      <c r="AC925" s="60" t="s">
        <v>16215</v>
      </c>
    </row>
    <row r="926" spans="1:29" ht="101" thickBot="1">
      <c r="A926" s="63" t="s">
        <v>14694</v>
      </c>
      <c r="B926" s="60">
        <v>1.6</v>
      </c>
      <c r="C926" s="60">
        <v>1.1000000000000001</v>
      </c>
      <c r="D926" s="60">
        <v>0.9</v>
      </c>
      <c r="E926" s="60">
        <v>2.6</v>
      </c>
      <c r="F926" s="60">
        <v>7.3</v>
      </c>
      <c r="G926" s="60">
        <v>1.2</v>
      </c>
      <c r="H926" s="60">
        <v>2.5</v>
      </c>
      <c r="I926" s="60">
        <v>2.2999999999999998</v>
      </c>
      <c r="J926" s="60">
        <v>3</v>
      </c>
      <c r="K926" s="60">
        <v>1.175</v>
      </c>
      <c r="L926" s="60">
        <v>2.9</v>
      </c>
      <c r="M926" s="60">
        <v>1.8</v>
      </c>
      <c r="N926" s="60">
        <v>1.7</v>
      </c>
      <c r="O926" s="60">
        <v>4.5999999999999996</v>
      </c>
      <c r="P926" s="60">
        <v>3.4</v>
      </c>
      <c r="Q926" s="60">
        <v>4</v>
      </c>
      <c r="R926" s="60">
        <v>12.6</v>
      </c>
      <c r="S926" s="60">
        <v>0.7</v>
      </c>
      <c r="T926" s="60">
        <v>7.7</v>
      </c>
      <c r="U926" s="60">
        <v>1.8</v>
      </c>
      <c r="V926" s="60">
        <v>2</v>
      </c>
      <c r="W926" s="60">
        <v>1.9</v>
      </c>
      <c r="X926" s="60">
        <v>3.9</v>
      </c>
      <c r="Y926" s="60">
        <v>1.45</v>
      </c>
      <c r="Z926" s="60">
        <v>1.325</v>
      </c>
      <c r="AA926" s="60">
        <v>2.6</v>
      </c>
      <c r="AB926" s="60">
        <v>1.2</v>
      </c>
      <c r="AC926" s="60" t="s">
        <v>16216</v>
      </c>
    </row>
    <row r="927" spans="1:29" ht="51" thickBot="1">
      <c r="A927" s="63" t="s">
        <v>14922</v>
      </c>
      <c r="B927" s="60">
        <v>1.3</v>
      </c>
      <c r="C927" s="60">
        <v>1.6</v>
      </c>
      <c r="D927" s="60">
        <v>1.35</v>
      </c>
      <c r="E927" s="60">
        <v>1.1000000000000001</v>
      </c>
      <c r="F927" s="60">
        <v>10.7</v>
      </c>
      <c r="G927" s="60">
        <v>0.9</v>
      </c>
      <c r="H927" s="60">
        <v>1028</v>
      </c>
      <c r="I927" s="60">
        <v>0.9</v>
      </c>
      <c r="J927" s="60">
        <v>1.5</v>
      </c>
      <c r="K927" s="60">
        <v>0.55000000000000004</v>
      </c>
      <c r="L927" s="60">
        <v>0.7</v>
      </c>
      <c r="M927" s="60">
        <v>0.7</v>
      </c>
      <c r="N927" s="60">
        <v>1.2</v>
      </c>
      <c r="O927" s="60">
        <v>1.9</v>
      </c>
      <c r="P927" s="60">
        <v>1.5</v>
      </c>
      <c r="Q927" s="60">
        <v>1.7</v>
      </c>
      <c r="R927" s="60">
        <v>3.3</v>
      </c>
      <c r="S927" s="60">
        <v>1.2749999999999999</v>
      </c>
      <c r="T927" s="60">
        <v>2.2999999999999998</v>
      </c>
      <c r="U927" s="60">
        <v>1545.2</v>
      </c>
      <c r="V927" s="60">
        <v>3.1</v>
      </c>
      <c r="W927" s="60">
        <v>1</v>
      </c>
      <c r="X927" s="60">
        <v>4</v>
      </c>
      <c r="Y927" s="60">
        <v>1.65</v>
      </c>
      <c r="Z927" s="60">
        <v>0.85</v>
      </c>
      <c r="AA927" s="60">
        <v>1.25</v>
      </c>
      <c r="AB927" s="60">
        <v>101.6</v>
      </c>
      <c r="AC927" s="60" t="s">
        <v>16217</v>
      </c>
    </row>
    <row r="928" spans="1:29" ht="43" thickBot="1">
      <c r="A928" s="63" t="s">
        <v>16571</v>
      </c>
      <c r="B928" s="60">
        <v>0.9</v>
      </c>
      <c r="C928" s="60">
        <v>2.6</v>
      </c>
      <c r="D928" s="60">
        <v>0.6</v>
      </c>
      <c r="E928" s="60">
        <v>1.1000000000000001</v>
      </c>
      <c r="F928" s="60">
        <v>2.2999999999999998</v>
      </c>
      <c r="G928" s="60">
        <v>0.9</v>
      </c>
      <c r="H928" s="60">
        <v>1.4</v>
      </c>
      <c r="I928" s="60">
        <v>1.3</v>
      </c>
      <c r="J928" s="60">
        <v>0.9</v>
      </c>
      <c r="K928" s="60">
        <v>4.25</v>
      </c>
      <c r="L928" s="60">
        <v>4.0999999999999996</v>
      </c>
      <c r="M928" s="60">
        <v>2.1</v>
      </c>
      <c r="N928" s="60">
        <v>1.7</v>
      </c>
      <c r="O928" s="60">
        <v>10.6</v>
      </c>
      <c r="P928" s="60">
        <v>2.5</v>
      </c>
      <c r="Q928" s="60">
        <v>2.4</v>
      </c>
      <c r="R928" s="60">
        <v>1.3</v>
      </c>
      <c r="S928" s="60">
        <v>1.2749999999999999</v>
      </c>
      <c r="T928" s="60">
        <v>5.3</v>
      </c>
      <c r="U928" s="60">
        <v>3.5</v>
      </c>
      <c r="V928" s="60">
        <v>1.9</v>
      </c>
      <c r="W928" s="60">
        <v>2.4</v>
      </c>
      <c r="X928" s="60">
        <v>1.1000000000000001</v>
      </c>
      <c r="Y928" s="60">
        <v>1.75</v>
      </c>
      <c r="Z928" s="60">
        <v>5.875</v>
      </c>
      <c r="AA928" s="60">
        <v>2</v>
      </c>
      <c r="AB928" s="60">
        <v>2.6</v>
      </c>
      <c r="AC928" s="61" t="s">
        <v>16218</v>
      </c>
    </row>
    <row r="929" spans="1:29" ht="51" thickBot="1">
      <c r="A929" s="63" t="s">
        <v>14898</v>
      </c>
      <c r="B929" s="60">
        <v>1.9</v>
      </c>
      <c r="C929" s="60">
        <v>7.2</v>
      </c>
      <c r="D929" s="60">
        <v>3.2</v>
      </c>
      <c r="E929" s="60">
        <v>3.5</v>
      </c>
      <c r="F929" s="60">
        <v>1.9</v>
      </c>
      <c r="G929" s="60">
        <v>5.0999999999999996</v>
      </c>
      <c r="H929" s="60">
        <v>1416.2</v>
      </c>
      <c r="I929" s="60">
        <v>3.2</v>
      </c>
      <c r="J929" s="60">
        <v>5.9</v>
      </c>
      <c r="K929" s="60">
        <v>2.3250000000000002</v>
      </c>
      <c r="L929" s="60">
        <v>5.0999999999999996</v>
      </c>
      <c r="M929" s="60">
        <v>1.5</v>
      </c>
      <c r="N929" s="60">
        <v>1.1000000000000001</v>
      </c>
      <c r="O929" s="60">
        <v>2.9</v>
      </c>
      <c r="P929" s="60">
        <v>5.2</v>
      </c>
      <c r="Q929" s="60">
        <v>6.3</v>
      </c>
      <c r="R929" s="60">
        <v>5.4</v>
      </c>
      <c r="S929" s="60">
        <v>2.6</v>
      </c>
      <c r="T929" s="60">
        <v>1.6</v>
      </c>
      <c r="U929" s="60">
        <v>1059.5999999999999</v>
      </c>
      <c r="V929" s="60">
        <v>5.6</v>
      </c>
      <c r="W929" s="60">
        <v>7.5</v>
      </c>
      <c r="X929" s="60">
        <v>4.0999999999999996</v>
      </c>
      <c r="Y929" s="60">
        <v>3.95</v>
      </c>
      <c r="Z929" s="60">
        <v>2.2999999999999998</v>
      </c>
      <c r="AA929" s="60">
        <v>9.4749999999999996</v>
      </c>
      <c r="AB929" s="60">
        <v>117.7</v>
      </c>
      <c r="AC929" s="60" t="s">
        <v>16219</v>
      </c>
    </row>
    <row r="930" spans="1:29" ht="51" thickBot="1">
      <c r="A930" s="63" t="s">
        <v>15187</v>
      </c>
      <c r="B930" s="60">
        <v>21.8</v>
      </c>
      <c r="C930" s="60">
        <v>4.5999999999999996</v>
      </c>
      <c r="D930" s="60">
        <v>1.2250000000000001</v>
      </c>
      <c r="E930" s="60">
        <v>9.1999999999999993</v>
      </c>
      <c r="F930" s="60">
        <v>18.7</v>
      </c>
      <c r="G930" s="60">
        <v>6.3</v>
      </c>
      <c r="H930" s="60">
        <v>3.6</v>
      </c>
      <c r="I930" s="60">
        <v>4</v>
      </c>
      <c r="J930" s="60">
        <v>3.4</v>
      </c>
      <c r="K930" s="60">
        <v>3.2250000000000001</v>
      </c>
      <c r="L930" s="60">
        <v>1.4</v>
      </c>
      <c r="M930" s="60">
        <v>4.8</v>
      </c>
      <c r="N930" s="60">
        <v>10.1</v>
      </c>
      <c r="O930" s="60">
        <v>1.7</v>
      </c>
      <c r="P930" s="60">
        <v>3</v>
      </c>
      <c r="Q930" s="60">
        <v>2.6</v>
      </c>
      <c r="R930" s="60">
        <v>2.8</v>
      </c>
      <c r="S930" s="60">
        <v>5.9749999999999996</v>
      </c>
      <c r="T930" s="60">
        <v>5.6</v>
      </c>
      <c r="U930" s="60">
        <v>7.6</v>
      </c>
      <c r="V930" s="60">
        <v>3.7</v>
      </c>
      <c r="W930" s="60">
        <v>7.6</v>
      </c>
      <c r="X930" s="60">
        <v>10.6</v>
      </c>
      <c r="Y930" s="60">
        <v>3.2</v>
      </c>
      <c r="Z930" s="60">
        <v>3.9750000000000001</v>
      </c>
      <c r="AA930" s="60">
        <v>0.95</v>
      </c>
      <c r="AB930" s="60">
        <v>4.7</v>
      </c>
      <c r="AC930" s="60" t="s">
        <v>15827</v>
      </c>
    </row>
    <row r="931" spans="1:29" ht="141" thickBot="1">
      <c r="A931" s="63" t="s">
        <v>15095</v>
      </c>
      <c r="B931" s="60">
        <v>697.7</v>
      </c>
      <c r="C931" s="60">
        <v>193.9</v>
      </c>
      <c r="D931" s="60">
        <v>2.4500000000000002</v>
      </c>
      <c r="E931" s="60">
        <v>614.4</v>
      </c>
      <c r="F931" s="60">
        <v>7.3</v>
      </c>
      <c r="G931" s="60">
        <v>3</v>
      </c>
      <c r="H931" s="60">
        <v>15.2</v>
      </c>
      <c r="I931" s="60">
        <v>2.9</v>
      </c>
      <c r="J931" s="60">
        <v>3.5</v>
      </c>
      <c r="K931" s="60">
        <v>0.75</v>
      </c>
      <c r="L931" s="60">
        <v>6.5</v>
      </c>
      <c r="M931" s="60">
        <v>3.4</v>
      </c>
      <c r="N931" s="60">
        <v>1.6</v>
      </c>
      <c r="O931" s="60">
        <v>1.9</v>
      </c>
      <c r="P931" s="60">
        <v>2.4</v>
      </c>
      <c r="Q931" s="60">
        <v>5.3</v>
      </c>
      <c r="R931" s="60">
        <v>13.4</v>
      </c>
      <c r="S931" s="60">
        <v>11.574999999999999</v>
      </c>
      <c r="T931" s="60">
        <v>4.4000000000000004</v>
      </c>
      <c r="U931" s="60">
        <v>2.2000000000000002</v>
      </c>
      <c r="V931" s="60">
        <v>2.2999999999999998</v>
      </c>
      <c r="W931" s="60">
        <v>2.4</v>
      </c>
      <c r="X931" s="60">
        <v>5.9</v>
      </c>
      <c r="Y931" s="60">
        <v>2.375</v>
      </c>
      <c r="Z931" s="60">
        <v>1.2749999999999999</v>
      </c>
      <c r="AA931" s="60">
        <v>1.5249999999999999</v>
      </c>
      <c r="AB931" s="60">
        <v>21.1</v>
      </c>
      <c r="AC931" s="60" t="s">
        <v>16220</v>
      </c>
    </row>
    <row r="932" spans="1:29" ht="71" thickBot="1">
      <c r="A932" s="63" t="s">
        <v>16572</v>
      </c>
      <c r="B932" s="60">
        <v>48.9</v>
      </c>
      <c r="C932" s="60">
        <v>1166</v>
      </c>
      <c r="D932" s="60">
        <v>279.375</v>
      </c>
      <c r="E932" s="60">
        <v>63</v>
      </c>
      <c r="F932" s="60">
        <v>681.6</v>
      </c>
      <c r="G932" s="60">
        <v>5411.8</v>
      </c>
      <c r="H932" s="60">
        <v>224.2</v>
      </c>
      <c r="I932" s="60">
        <v>31.9</v>
      </c>
      <c r="J932" s="60">
        <v>3590.3</v>
      </c>
      <c r="K932" s="60">
        <v>11.4</v>
      </c>
      <c r="L932" s="60">
        <v>16.5</v>
      </c>
      <c r="M932" s="60">
        <v>56.6</v>
      </c>
      <c r="N932" s="60">
        <v>120.8</v>
      </c>
      <c r="O932" s="60">
        <v>13.6</v>
      </c>
      <c r="P932" s="60">
        <v>42.7</v>
      </c>
      <c r="Q932" s="60">
        <v>57.2</v>
      </c>
      <c r="R932" s="60">
        <v>755</v>
      </c>
      <c r="S932" s="60">
        <v>13.2</v>
      </c>
      <c r="T932" s="60">
        <v>74</v>
      </c>
      <c r="U932" s="60">
        <v>16.100000000000001</v>
      </c>
      <c r="V932" s="60">
        <v>14.3</v>
      </c>
      <c r="W932" s="60">
        <v>108.7</v>
      </c>
      <c r="X932" s="60">
        <v>20.5</v>
      </c>
      <c r="Y932" s="60">
        <v>160.30000000000001</v>
      </c>
      <c r="Z932" s="60">
        <v>342.45</v>
      </c>
      <c r="AA932" s="60">
        <v>20.074999999999999</v>
      </c>
      <c r="AB932" s="60">
        <v>366.7</v>
      </c>
      <c r="AC932" s="60" t="s">
        <v>16221</v>
      </c>
    </row>
    <row r="933" spans="1:29" ht="51" thickBot="1">
      <c r="A933" s="63" t="s">
        <v>14921</v>
      </c>
      <c r="B933" s="60">
        <v>3.7</v>
      </c>
      <c r="C933" s="60">
        <v>3.8</v>
      </c>
      <c r="D933" s="60">
        <v>4.05</v>
      </c>
      <c r="E933" s="60">
        <v>3.1</v>
      </c>
      <c r="F933" s="60">
        <v>10</v>
      </c>
      <c r="G933" s="60">
        <v>7.2</v>
      </c>
      <c r="H933" s="60">
        <v>5115.3</v>
      </c>
      <c r="I933" s="60">
        <v>19.8</v>
      </c>
      <c r="J933" s="60">
        <v>728.7</v>
      </c>
      <c r="K933" s="60">
        <v>4.6500000000000004</v>
      </c>
      <c r="L933" s="60">
        <v>9.8000000000000007</v>
      </c>
      <c r="M933" s="60">
        <v>3.6</v>
      </c>
      <c r="N933" s="60">
        <v>3.6</v>
      </c>
      <c r="O933" s="60">
        <v>15.1</v>
      </c>
      <c r="P933" s="60">
        <v>7.2</v>
      </c>
      <c r="Q933" s="60">
        <v>7.4</v>
      </c>
      <c r="R933" s="60">
        <v>11.1</v>
      </c>
      <c r="S933" s="60">
        <v>4.3</v>
      </c>
      <c r="T933" s="60">
        <v>8</v>
      </c>
      <c r="U933" s="60">
        <v>1664.1</v>
      </c>
      <c r="V933" s="60">
        <v>12.7</v>
      </c>
      <c r="W933" s="60">
        <v>633.5</v>
      </c>
      <c r="X933" s="60">
        <v>7.6</v>
      </c>
      <c r="Y933" s="60">
        <v>6.0250000000000004</v>
      </c>
      <c r="Z933" s="60">
        <v>8.125</v>
      </c>
      <c r="AA933" s="60">
        <v>7.1749999999999998</v>
      </c>
      <c r="AB933" s="60">
        <v>587.70000000000005</v>
      </c>
      <c r="AC933" s="60" t="s">
        <v>16222</v>
      </c>
    </row>
    <row r="934" spans="1:29" ht="101" thickBot="1">
      <c r="A934" s="63" t="s">
        <v>14696</v>
      </c>
      <c r="B934" s="60">
        <v>2.5</v>
      </c>
      <c r="C934" s="60">
        <v>1.1000000000000001</v>
      </c>
      <c r="D934" s="60">
        <v>1.25</v>
      </c>
      <c r="E934" s="60">
        <v>2.4</v>
      </c>
      <c r="F934" s="60">
        <v>3.5</v>
      </c>
      <c r="G934" s="60">
        <v>1.9</v>
      </c>
      <c r="H934" s="60">
        <v>2</v>
      </c>
      <c r="I934" s="60">
        <v>2</v>
      </c>
      <c r="J934" s="60">
        <v>2</v>
      </c>
      <c r="K934" s="60">
        <v>0.3</v>
      </c>
      <c r="L934" s="60">
        <v>0.6</v>
      </c>
      <c r="M934" s="60">
        <v>1</v>
      </c>
      <c r="N934" s="60">
        <v>2.2000000000000002</v>
      </c>
      <c r="O934" s="60">
        <v>2.9</v>
      </c>
      <c r="P934" s="60">
        <v>0.9</v>
      </c>
      <c r="Q934" s="60">
        <v>0.7</v>
      </c>
      <c r="R934" s="60">
        <v>2.9</v>
      </c>
      <c r="S934" s="60">
        <v>10.225</v>
      </c>
      <c r="T934" s="60">
        <v>6.1</v>
      </c>
      <c r="U934" s="60">
        <v>1</v>
      </c>
      <c r="V934" s="60">
        <v>2.5</v>
      </c>
      <c r="W934" s="60">
        <v>8.8000000000000007</v>
      </c>
      <c r="X934" s="60">
        <v>3.5</v>
      </c>
      <c r="Y934" s="60">
        <v>1.925</v>
      </c>
      <c r="Z934" s="60">
        <v>4.4249999999999998</v>
      </c>
      <c r="AA934" s="60">
        <v>0.55000000000000004</v>
      </c>
      <c r="AB934" s="60">
        <v>0.9</v>
      </c>
      <c r="AC934" s="60" t="s">
        <v>16223</v>
      </c>
    </row>
    <row r="935" spans="1:29" ht="51" thickBot="1">
      <c r="A935" s="63" t="s">
        <v>14927</v>
      </c>
      <c r="B935" s="60">
        <v>0.9</v>
      </c>
      <c r="C935" s="60">
        <v>1.4</v>
      </c>
      <c r="D935" s="60">
        <v>1.7</v>
      </c>
      <c r="E935" s="60">
        <v>1.4</v>
      </c>
      <c r="F935" s="60">
        <v>1.4</v>
      </c>
      <c r="G935" s="60">
        <v>1.2</v>
      </c>
      <c r="H935" s="60">
        <v>3.1</v>
      </c>
      <c r="I935" s="60">
        <v>1.2</v>
      </c>
      <c r="J935" s="60">
        <v>0.5</v>
      </c>
      <c r="K935" s="60">
        <v>1.925</v>
      </c>
      <c r="L935" s="60">
        <v>0.7</v>
      </c>
      <c r="M935" s="60">
        <v>0.8</v>
      </c>
      <c r="N935" s="60">
        <v>37.1</v>
      </c>
      <c r="O935" s="60">
        <v>1.3</v>
      </c>
      <c r="P935" s="60">
        <v>1.7</v>
      </c>
      <c r="Q935" s="60">
        <v>0.5</v>
      </c>
      <c r="R935" s="60">
        <v>1</v>
      </c>
      <c r="S935" s="60">
        <v>0.5</v>
      </c>
      <c r="T935" s="60">
        <v>1.6</v>
      </c>
      <c r="U935" s="60">
        <v>1.3</v>
      </c>
      <c r="V935" s="60">
        <v>2.6</v>
      </c>
      <c r="W935" s="60">
        <v>0.4</v>
      </c>
      <c r="X935" s="60">
        <v>4.7</v>
      </c>
      <c r="Y935" s="60">
        <v>0.95</v>
      </c>
      <c r="Z935" s="60">
        <v>0.8</v>
      </c>
      <c r="AA935" s="60">
        <v>0.65</v>
      </c>
      <c r="AB935" s="60">
        <v>2.4</v>
      </c>
      <c r="AC935" s="60" t="s">
        <v>16224</v>
      </c>
    </row>
    <row r="936" spans="1:29" ht="141" thickBot="1">
      <c r="A936" s="63" t="s">
        <v>16573</v>
      </c>
      <c r="B936" s="60">
        <v>54.6</v>
      </c>
      <c r="C936" s="60">
        <v>27.8</v>
      </c>
      <c r="D936" s="60">
        <v>61.375</v>
      </c>
      <c r="E936" s="60">
        <v>45.7</v>
      </c>
      <c r="F936" s="60">
        <v>27.7</v>
      </c>
      <c r="G936" s="60">
        <v>32.5</v>
      </c>
      <c r="H936" s="60">
        <v>26.9</v>
      </c>
      <c r="I936" s="60">
        <v>48.4</v>
      </c>
      <c r="J936" s="60">
        <v>22.6</v>
      </c>
      <c r="K936" s="60">
        <v>39.35</v>
      </c>
      <c r="L936" s="60">
        <v>27.8</v>
      </c>
      <c r="M936" s="60">
        <v>311.5</v>
      </c>
      <c r="N936" s="60">
        <v>218.9</v>
      </c>
      <c r="O936" s="60">
        <v>89.6</v>
      </c>
      <c r="P936" s="60">
        <v>53.1</v>
      </c>
      <c r="Q936" s="60">
        <v>75</v>
      </c>
      <c r="R936" s="60">
        <v>21.6</v>
      </c>
      <c r="S936" s="60">
        <v>76.825000000000003</v>
      </c>
      <c r="T936" s="60">
        <v>55.9</v>
      </c>
      <c r="U936" s="60">
        <v>20</v>
      </c>
      <c r="V936" s="60">
        <v>42.6</v>
      </c>
      <c r="W936" s="60">
        <v>36.799999999999997</v>
      </c>
      <c r="X936" s="60">
        <v>51.9</v>
      </c>
      <c r="Y936" s="60">
        <v>65.25</v>
      </c>
      <c r="Z936" s="60">
        <v>29.225000000000001</v>
      </c>
      <c r="AA936" s="60">
        <v>52.375</v>
      </c>
      <c r="AB936" s="60">
        <v>121.5</v>
      </c>
      <c r="AC936" s="60" t="s">
        <v>16225</v>
      </c>
    </row>
    <row r="937" spans="1:29" ht="71" thickBot="1">
      <c r="A937" s="63" t="s">
        <v>14891</v>
      </c>
      <c r="B937" s="60">
        <v>6.9</v>
      </c>
      <c r="C937" s="60">
        <v>153.5</v>
      </c>
      <c r="D937" s="60">
        <v>72.924999999999997</v>
      </c>
      <c r="E937" s="60">
        <v>6.8</v>
      </c>
      <c r="F937" s="60">
        <v>16</v>
      </c>
      <c r="G937" s="60">
        <v>40.5</v>
      </c>
      <c r="H937" s="60">
        <v>95.5</v>
      </c>
      <c r="I937" s="60">
        <v>163.30000000000001</v>
      </c>
      <c r="J937" s="60">
        <v>61</v>
      </c>
      <c r="K937" s="60">
        <v>218.125</v>
      </c>
      <c r="L937" s="60">
        <v>893.6</v>
      </c>
      <c r="M937" s="60">
        <v>9</v>
      </c>
      <c r="N937" s="60">
        <v>3.7</v>
      </c>
      <c r="O937" s="60">
        <v>5.5</v>
      </c>
      <c r="P937" s="60">
        <v>1072</v>
      </c>
      <c r="Q937" s="60">
        <v>635.4</v>
      </c>
      <c r="R937" s="60">
        <v>232.3</v>
      </c>
      <c r="S937" s="60">
        <v>2.7</v>
      </c>
      <c r="T937" s="60">
        <v>5.5</v>
      </c>
      <c r="U937" s="60">
        <v>19.100000000000001</v>
      </c>
      <c r="V937" s="60">
        <v>4.7</v>
      </c>
      <c r="W937" s="60">
        <v>55.8</v>
      </c>
      <c r="X937" s="60">
        <v>7.1</v>
      </c>
      <c r="Y937" s="60">
        <v>8.0250000000000004</v>
      </c>
      <c r="Z937" s="60">
        <v>14.7</v>
      </c>
      <c r="AA937" s="60">
        <v>4.0250000000000004</v>
      </c>
      <c r="AB937" s="60">
        <v>36.4</v>
      </c>
      <c r="AC937" s="60" t="s">
        <v>16226</v>
      </c>
    </row>
    <row r="938" spans="1:29" ht="43" thickBot="1">
      <c r="A938" s="63" t="s">
        <v>16574</v>
      </c>
      <c r="B938" s="60">
        <v>3.7</v>
      </c>
      <c r="C938" s="60">
        <v>3.9</v>
      </c>
      <c r="D938" s="60">
        <v>5.9</v>
      </c>
      <c r="E938" s="60">
        <v>4.5999999999999996</v>
      </c>
      <c r="F938" s="60">
        <v>12.2</v>
      </c>
      <c r="G938" s="60">
        <v>7.2</v>
      </c>
      <c r="H938" s="60">
        <v>2.9</v>
      </c>
      <c r="I938" s="60">
        <v>7.1</v>
      </c>
      <c r="J938" s="60">
        <v>4</v>
      </c>
      <c r="K938" s="60">
        <v>2.6</v>
      </c>
      <c r="L938" s="60">
        <v>6.4</v>
      </c>
      <c r="M938" s="60">
        <v>1.8</v>
      </c>
      <c r="N938" s="60">
        <v>1.5</v>
      </c>
      <c r="O938" s="60">
        <v>1.7</v>
      </c>
      <c r="P938" s="60">
        <v>2.4</v>
      </c>
      <c r="Q938" s="60">
        <v>3.8</v>
      </c>
      <c r="R938" s="60">
        <v>18.2</v>
      </c>
      <c r="S938" s="60">
        <v>1.375</v>
      </c>
      <c r="T938" s="60">
        <v>7</v>
      </c>
      <c r="U938" s="60">
        <v>5.5</v>
      </c>
      <c r="V938" s="60">
        <v>7.3</v>
      </c>
      <c r="W938" s="60">
        <v>3.6</v>
      </c>
      <c r="X938" s="60">
        <v>5.3</v>
      </c>
      <c r="Y938" s="60">
        <v>4.3499999999999996</v>
      </c>
      <c r="Z938" s="60">
        <v>7.9</v>
      </c>
      <c r="AA938" s="60">
        <v>2.375</v>
      </c>
      <c r="AB938" s="60">
        <v>3.1</v>
      </c>
      <c r="AC938" s="61" t="s">
        <v>16227</v>
      </c>
    </row>
    <row r="939" spans="1:29" ht="51" thickBot="1">
      <c r="A939" s="63" t="s">
        <v>15221</v>
      </c>
      <c r="B939" s="60">
        <v>9.8000000000000007</v>
      </c>
      <c r="C939" s="60">
        <v>228.2</v>
      </c>
      <c r="D939" s="60">
        <v>87.95</v>
      </c>
      <c r="E939" s="60">
        <v>11</v>
      </c>
      <c r="F939" s="60">
        <v>7.6</v>
      </c>
      <c r="G939" s="60">
        <v>10.3</v>
      </c>
      <c r="H939" s="60">
        <v>1.6</v>
      </c>
      <c r="I939" s="60">
        <v>10.9</v>
      </c>
      <c r="J939" s="60">
        <v>31.9</v>
      </c>
      <c r="K939" s="60">
        <v>450.22500000000002</v>
      </c>
      <c r="L939" s="60">
        <v>1116.5999999999999</v>
      </c>
      <c r="M939" s="60">
        <v>1.8</v>
      </c>
      <c r="N939" s="60">
        <v>1.8</v>
      </c>
      <c r="O939" s="60">
        <v>18.3</v>
      </c>
      <c r="P939" s="60">
        <v>1060.5</v>
      </c>
      <c r="Q939" s="60">
        <v>968.6</v>
      </c>
      <c r="R939" s="60">
        <v>531.70000000000005</v>
      </c>
      <c r="S939" s="60">
        <v>4.25</v>
      </c>
      <c r="T939" s="60">
        <v>2.2000000000000002</v>
      </c>
      <c r="U939" s="60">
        <v>2.1</v>
      </c>
      <c r="V939" s="60">
        <v>2.9</v>
      </c>
      <c r="W939" s="60">
        <v>3.8</v>
      </c>
      <c r="X939" s="60">
        <v>17.5</v>
      </c>
      <c r="Y939" s="60">
        <v>3.75</v>
      </c>
      <c r="Z939" s="60">
        <v>3.65</v>
      </c>
      <c r="AA939" s="60">
        <v>1.5</v>
      </c>
      <c r="AB939" s="60">
        <v>88</v>
      </c>
      <c r="AC939" s="60" t="s">
        <v>16228</v>
      </c>
    </row>
    <row r="940" spans="1:29" ht="51" thickBot="1">
      <c r="A940" s="63" t="s">
        <v>14903</v>
      </c>
      <c r="B940" s="60">
        <v>2.6</v>
      </c>
      <c r="C940" s="60">
        <v>71.099999999999994</v>
      </c>
      <c r="D940" s="60">
        <v>31.3</v>
      </c>
      <c r="E940" s="60">
        <v>4.2</v>
      </c>
      <c r="F940" s="60">
        <v>4.8</v>
      </c>
      <c r="G940" s="60">
        <v>5.7</v>
      </c>
      <c r="H940" s="60">
        <v>58.6</v>
      </c>
      <c r="I940" s="60">
        <v>12.3</v>
      </c>
      <c r="J940" s="60">
        <v>10.6</v>
      </c>
      <c r="K940" s="60">
        <v>67.325000000000003</v>
      </c>
      <c r="L940" s="60">
        <v>193</v>
      </c>
      <c r="M940" s="60">
        <v>1</v>
      </c>
      <c r="N940" s="60">
        <v>5.0999999999999996</v>
      </c>
      <c r="O940" s="60">
        <v>8.1</v>
      </c>
      <c r="P940" s="60">
        <v>219</v>
      </c>
      <c r="Q940" s="60">
        <v>164.2</v>
      </c>
      <c r="R940" s="60">
        <v>88.5</v>
      </c>
      <c r="S940" s="60">
        <v>1.85</v>
      </c>
      <c r="T940" s="60">
        <v>3.3</v>
      </c>
      <c r="U940" s="60">
        <v>9.1</v>
      </c>
      <c r="V940" s="60">
        <v>3.2</v>
      </c>
      <c r="W940" s="60">
        <v>2.7</v>
      </c>
      <c r="X940" s="60">
        <v>13.4</v>
      </c>
      <c r="Y940" s="60">
        <v>2.375</v>
      </c>
      <c r="Z940" s="60">
        <v>2.9</v>
      </c>
      <c r="AA940" s="60">
        <v>14.425000000000001</v>
      </c>
      <c r="AB940" s="60">
        <v>20.6</v>
      </c>
      <c r="AC940" s="60" t="s">
        <v>16229</v>
      </c>
    </row>
    <row r="941" spans="1:29" ht="111" thickBot="1">
      <c r="A941" s="63" t="s">
        <v>14639</v>
      </c>
      <c r="B941" s="60">
        <v>20.7</v>
      </c>
      <c r="C941" s="60">
        <v>8.9</v>
      </c>
      <c r="D941" s="60">
        <v>5.7249999999999996</v>
      </c>
      <c r="E941" s="60">
        <v>18.100000000000001</v>
      </c>
      <c r="F941" s="60">
        <v>15.5</v>
      </c>
      <c r="G941" s="60">
        <v>12</v>
      </c>
      <c r="H941" s="60">
        <v>11.9</v>
      </c>
      <c r="I941" s="60">
        <v>4.4000000000000004</v>
      </c>
      <c r="J941" s="60">
        <v>7.1</v>
      </c>
      <c r="K941" s="60">
        <v>6.5250000000000004</v>
      </c>
      <c r="L941" s="60">
        <v>9.9</v>
      </c>
      <c r="M941" s="60">
        <v>3.4</v>
      </c>
      <c r="N941" s="60">
        <v>4.7</v>
      </c>
      <c r="O941" s="60">
        <v>7.8</v>
      </c>
      <c r="P941" s="60">
        <v>4.5</v>
      </c>
      <c r="Q941" s="60">
        <v>9.1999999999999993</v>
      </c>
      <c r="R941" s="60">
        <v>9.8000000000000007</v>
      </c>
      <c r="S941" s="60">
        <v>8.5</v>
      </c>
      <c r="T941" s="60">
        <v>8.9</v>
      </c>
      <c r="U941" s="60">
        <v>14.9</v>
      </c>
      <c r="V941" s="60">
        <v>4.4000000000000004</v>
      </c>
      <c r="W941" s="60">
        <v>6.8</v>
      </c>
      <c r="X941" s="60">
        <v>5.2</v>
      </c>
      <c r="Y941" s="60">
        <v>8.0250000000000004</v>
      </c>
      <c r="Z941" s="60">
        <v>4.375</v>
      </c>
      <c r="AA941" s="60">
        <v>12.1</v>
      </c>
      <c r="AB941" s="60">
        <v>6</v>
      </c>
      <c r="AC941" s="60" t="s">
        <v>16230</v>
      </c>
    </row>
    <row r="942" spans="1:29" ht="101" thickBot="1">
      <c r="A942" s="63" t="s">
        <v>14550</v>
      </c>
      <c r="B942" s="60">
        <v>0.7</v>
      </c>
      <c r="C942" s="60">
        <v>2.2999999999999998</v>
      </c>
      <c r="D942" s="60">
        <v>1.05</v>
      </c>
      <c r="E942" s="60">
        <v>1.3</v>
      </c>
      <c r="F942" s="60">
        <v>4.9000000000000004</v>
      </c>
      <c r="G942" s="60">
        <v>4.2</v>
      </c>
      <c r="H942" s="60">
        <v>3.3</v>
      </c>
      <c r="I942" s="60">
        <v>1.5</v>
      </c>
      <c r="J942" s="60">
        <v>2.7</v>
      </c>
      <c r="K942" s="60">
        <v>0.6</v>
      </c>
      <c r="L942" s="60">
        <v>1.3</v>
      </c>
      <c r="M942" s="60">
        <v>2.1</v>
      </c>
      <c r="N942" s="60">
        <v>11.8</v>
      </c>
      <c r="O942" s="60">
        <v>7064.6</v>
      </c>
      <c r="P942" s="60">
        <v>2.5</v>
      </c>
      <c r="Q942" s="60">
        <v>2</v>
      </c>
      <c r="R942" s="60">
        <v>10.8</v>
      </c>
      <c r="S942" s="60">
        <v>0.32500000000000001</v>
      </c>
      <c r="T942" s="60">
        <v>1.3</v>
      </c>
      <c r="U942" s="60">
        <v>8.6999999999999993</v>
      </c>
      <c r="V942" s="60">
        <v>3.3</v>
      </c>
      <c r="W942" s="60">
        <v>1</v>
      </c>
      <c r="X942" s="60">
        <v>5.4</v>
      </c>
      <c r="Y942" s="60">
        <v>1.55</v>
      </c>
      <c r="Z942" s="60">
        <v>1.3</v>
      </c>
      <c r="AA942" s="60">
        <v>1</v>
      </c>
      <c r="AB942" s="60">
        <v>121.7</v>
      </c>
      <c r="AC942" s="60" t="s">
        <v>16231</v>
      </c>
    </row>
    <row r="943" spans="1:29" ht="51" thickBot="1">
      <c r="A943" s="63" t="s">
        <v>15222</v>
      </c>
      <c r="B943" s="60">
        <v>116.3</v>
      </c>
      <c r="C943" s="60">
        <v>88.8</v>
      </c>
      <c r="D943" s="60">
        <v>77.125</v>
      </c>
      <c r="E943" s="60">
        <v>136.6</v>
      </c>
      <c r="F943" s="60">
        <v>121.7</v>
      </c>
      <c r="G943" s="60">
        <v>115.6</v>
      </c>
      <c r="H943" s="60">
        <v>91.7</v>
      </c>
      <c r="I943" s="60">
        <v>90.5</v>
      </c>
      <c r="J943" s="60">
        <v>123.4</v>
      </c>
      <c r="K943" s="60">
        <v>123.05</v>
      </c>
      <c r="L943" s="60">
        <v>121.6</v>
      </c>
      <c r="M943" s="60">
        <v>242.5</v>
      </c>
      <c r="N943" s="60">
        <v>34.200000000000003</v>
      </c>
      <c r="O943" s="60">
        <v>96.9</v>
      </c>
      <c r="P943" s="60">
        <v>126.6</v>
      </c>
      <c r="Q943" s="60">
        <v>121.4</v>
      </c>
      <c r="R943" s="60">
        <v>106.1</v>
      </c>
      <c r="S943" s="60">
        <v>125.97499999999999</v>
      </c>
      <c r="T943" s="60">
        <v>87.8</v>
      </c>
      <c r="U943" s="60">
        <v>76.900000000000006</v>
      </c>
      <c r="V943" s="60">
        <v>88.1</v>
      </c>
      <c r="W943" s="60">
        <v>111.1</v>
      </c>
      <c r="X943" s="60">
        <v>71.7</v>
      </c>
      <c r="Y943" s="60">
        <v>95.174999999999997</v>
      </c>
      <c r="Z943" s="60">
        <v>103.925</v>
      </c>
      <c r="AA943" s="60">
        <v>71.95</v>
      </c>
      <c r="AB943" s="60">
        <v>151</v>
      </c>
      <c r="AC943" s="60" t="s">
        <v>16232</v>
      </c>
    </row>
    <row r="944" spans="1:29" ht="43" thickBot="1">
      <c r="A944" s="63" t="s">
        <v>14881</v>
      </c>
      <c r="B944" s="60">
        <v>5.9</v>
      </c>
      <c r="C944" s="60">
        <v>316.10000000000002</v>
      </c>
      <c r="D944" s="60">
        <v>361.875</v>
      </c>
      <c r="E944" s="60">
        <v>5</v>
      </c>
      <c r="F944" s="60">
        <v>10.8</v>
      </c>
      <c r="G944" s="60">
        <v>42.6</v>
      </c>
      <c r="H944" s="60">
        <v>3.3</v>
      </c>
      <c r="I944" s="60">
        <v>1.7</v>
      </c>
      <c r="J944" s="60">
        <v>4.5</v>
      </c>
      <c r="K944" s="60">
        <v>9.0749999999999993</v>
      </c>
      <c r="L944" s="60">
        <v>13</v>
      </c>
      <c r="M944" s="60">
        <v>1.9</v>
      </c>
      <c r="N944" s="60">
        <v>3.1</v>
      </c>
      <c r="O944" s="60">
        <v>3.9</v>
      </c>
      <c r="P944" s="60">
        <v>11.4</v>
      </c>
      <c r="Q944" s="60">
        <v>12.7</v>
      </c>
      <c r="R944" s="60">
        <v>201.4</v>
      </c>
      <c r="S944" s="60">
        <v>0.85</v>
      </c>
      <c r="T944" s="60">
        <v>2.9</v>
      </c>
      <c r="U944" s="60">
        <v>6.6</v>
      </c>
      <c r="V944" s="60">
        <v>3</v>
      </c>
      <c r="W944" s="60">
        <v>1.6</v>
      </c>
      <c r="X944" s="60">
        <v>6.7</v>
      </c>
      <c r="Y944" s="60">
        <v>5.5</v>
      </c>
      <c r="Z944" s="60">
        <v>3.75</v>
      </c>
      <c r="AA944" s="60">
        <v>1.625</v>
      </c>
      <c r="AB944" s="60">
        <v>29.2</v>
      </c>
      <c r="AC944" s="61" t="s">
        <v>16233</v>
      </c>
    </row>
    <row r="945" spans="1:29" ht="43" thickBot="1">
      <c r="A945" s="63" t="s">
        <v>15197</v>
      </c>
      <c r="B945" s="60">
        <v>491.4</v>
      </c>
      <c r="C945" s="60">
        <v>437.3</v>
      </c>
      <c r="D945" s="60">
        <v>332.7</v>
      </c>
      <c r="E945" s="60">
        <v>649.6</v>
      </c>
      <c r="F945" s="60">
        <v>113.9</v>
      </c>
      <c r="G945" s="60">
        <v>119.9</v>
      </c>
      <c r="H945" s="60">
        <v>433.6</v>
      </c>
      <c r="I945" s="60">
        <v>1271.5999999999999</v>
      </c>
      <c r="J945" s="60">
        <v>169.5</v>
      </c>
      <c r="K945" s="60">
        <v>251.15</v>
      </c>
      <c r="L945" s="60">
        <v>385.4</v>
      </c>
      <c r="M945" s="60">
        <v>174.3</v>
      </c>
      <c r="N945" s="60">
        <v>782.9</v>
      </c>
      <c r="O945" s="60">
        <v>226.6</v>
      </c>
      <c r="P945" s="60">
        <v>295.89999999999998</v>
      </c>
      <c r="Q945" s="60">
        <v>400.7</v>
      </c>
      <c r="R945" s="60">
        <v>408</v>
      </c>
      <c r="S945" s="60">
        <v>102.15</v>
      </c>
      <c r="T945" s="60">
        <v>38.299999999999997</v>
      </c>
      <c r="U945" s="60">
        <v>414.3</v>
      </c>
      <c r="V945" s="60">
        <v>363.2</v>
      </c>
      <c r="W945" s="60">
        <v>107.3</v>
      </c>
      <c r="X945" s="60">
        <v>87.9</v>
      </c>
      <c r="Y945" s="60">
        <v>72.900000000000006</v>
      </c>
      <c r="Z945" s="60">
        <v>45.5</v>
      </c>
      <c r="AA945" s="60">
        <v>126.4</v>
      </c>
      <c r="AB945" s="60">
        <v>269</v>
      </c>
      <c r="AC945" s="61" t="s">
        <v>16234</v>
      </c>
    </row>
    <row r="946" spans="1:29" ht="51" thickBot="1">
      <c r="A946" s="63" t="s">
        <v>14902</v>
      </c>
      <c r="B946" s="60">
        <v>1</v>
      </c>
      <c r="C946" s="60">
        <v>4.8</v>
      </c>
      <c r="D946" s="60">
        <v>2.125</v>
      </c>
      <c r="E946" s="60">
        <v>2</v>
      </c>
      <c r="F946" s="60">
        <v>5.8</v>
      </c>
      <c r="G946" s="60">
        <v>7.4</v>
      </c>
      <c r="H946" s="60">
        <v>6.6</v>
      </c>
      <c r="I946" s="60">
        <v>4.4000000000000004</v>
      </c>
      <c r="J946" s="60">
        <v>5.2</v>
      </c>
      <c r="K946" s="60">
        <v>1.075</v>
      </c>
      <c r="L946" s="60">
        <v>6.7</v>
      </c>
      <c r="M946" s="60">
        <v>3.4</v>
      </c>
      <c r="N946" s="60">
        <v>5.5</v>
      </c>
      <c r="O946" s="60">
        <v>8.6999999999999993</v>
      </c>
      <c r="P946" s="60">
        <v>1</v>
      </c>
      <c r="Q946" s="60">
        <v>2.8</v>
      </c>
      <c r="R946" s="60">
        <v>4.5999999999999996</v>
      </c>
      <c r="S946" s="60">
        <v>3.3250000000000002</v>
      </c>
      <c r="T946" s="60">
        <v>8.9</v>
      </c>
      <c r="U946" s="60">
        <v>2.9</v>
      </c>
      <c r="V946" s="60">
        <v>4.5999999999999996</v>
      </c>
      <c r="W946" s="60">
        <v>3.4</v>
      </c>
      <c r="X946" s="60">
        <v>6.7</v>
      </c>
      <c r="Y946" s="60">
        <v>3.65</v>
      </c>
      <c r="Z946" s="60">
        <v>10.625</v>
      </c>
      <c r="AA946" s="60">
        <v>5.4249999999999998</v>
      </c>
      <c r="AB946" s="60">
        <v>2.4</v>
      </c>
      <c r="AC946" s="60" t="s">
        <v>16235</v>
      </c>
    </row>
    <row r="947" spans="1:29" ht="51" thickBot="1">
      <c r="A947" s="63" t="s">
        <v>15264</v>
      </c>
      <c r="B947" s="60">
        <v>1.4</v>
      </c>
      <c r="C947" s="60">
        <v>2.1</v>
      </c>
      <c r="D947" s="60">
        <v>3.875</v>
      </c>
      <c r="E947" s="60">
        <v>0.8</v>
      </c>
      <c r="F947" s="60">
        <v>3.3</v>
      </c>
      <c r="G947" s="60">
        <v>1.4</v>
      </c>
      <c r="H947" s="60">
        <v>9.4</v>
      </c>
      <c r="I947" s="60">
        <v>3.3</v>
      </c>
      <c r="J947" s="60">
        <v>1.6</v>
      </c>
      <c r="K947" s="60">
        <v>1.4750000000000001</v>
      </c>
      <c r="L947" s="60">
        <v>4.0999999999999996</v>
      </c>
      <c r="M947" s="60">
        <v>1.8</v>
      </c>
      <c r="N947" s="60">
        <v>1.4</v>
      </c>
      <c r="O947" s="60">
        <v>4.5</v>
      </c>
      <c r="P947" s="60">
        <v>3.3</v>
      </c>
      <c r="Q947" s="60">
        <v>1.8</v>
      </c>
      <c r="R947" s="60">
        <v>3.7</v>
      </c>
      <c r="S947" s="60">
        <v>2.3250000000000002</v>
      </c>
      <c r="T947" s="60">
        <v>3.8</v>
      </c>
      <c r="U947" s="60">
        <v>3.3</v>
      </c>
      <c r="V947" s="60">
        <v>2.5</v>
      </c>
      <c r="W947" s="60">
        <v>2.9</v>
      </c>
      <c r="X947" s="60">
        <v>4.8</v>
      </c>
      <c r="Y947" s="60">
        <v>3.7</v>
      </c>
      <c r="Z947" s="60">
        <v>6.875</v>
      </c>
      <c r="AA947" s="60">
        <v>3.05</v>
      </c>
      <c r="AB947" s="60">
        <v>1.6</v>
      </c>
      <c r="AC947" s="60" t="s">
        <v>16236</v>
      </c>
    </row>
    <row r="948" spans="1:29" ht="51" thickBot="1">
      <c r="A948" s="63" t="s">
        <v>15099</v>
      </c>
      <c r="B948" s="60">
        <v>1.1000000000000001</v>
      </c>
      <c r="C948" s="60">
        <v>3.4</v>
      </c>
      <c r="D948" s="60">
        <v>6.2249999999999996</v>
      </c>
      <c r="E948" s="60">
        <v>1.3</v>
      </c>
      <c r="F948" s="60">
        <v>13.4</v>
      </c>
      <c r="G948" s="60">
        <v>7.2</v>
      </c>
      <c r="H948" s="60">
        <v>5.3</v>
      </c>
      <c r="I948" s="60">
        <v>4.5</v>
      </c>
      <c r="J948" s="60">
        <v>2.5</v>
      </c>
      <c r="K948" s="60">
        <v>1.85</v>
      </c>
      <c r="L948" s="60">
        <v>2.6</v>
      </c>
      <c r="M948" s="60">
        <v>1.7</v>
      </c>
      <c r="N948" s="60">
        <v>7.4</v>
      </c>
      <c r="O948" s="60">
        <v>8.6999999999999993</v>
      </c>
      <c r="P948" s="60">
        <v>2.9</v>
      </c>
      <c r="Q948" s="60">
        <v>2.4</v>
      </c>
      <c r="R948" s="60">
        <v>11.4</v>
      </c>
      <c r="S948" s="60">
        <v>95.224999999999994</v>
      </c>
      <c r="T948" s="60">
        <v>4.3</v>
      </c>
      <c r="U948" s="60">
        <v>9.1999999999999993</v>
      </c>
      <c r="V948" s="60">
        <v>1.9</v>
      </c>
      <c r="W948" s="60">
        <v>26.5</v>
      </c>
      <c r="X948" s="60">
        <v>7.7</v>
      </c>
      <c r="Y948" s="60">
        <v>32.075000000000003</v>
      </c>
      <c r="Z948" s="60">
        <v>27.274999999999999</v>
      </c>
      <c r="AA948" s="60">
        <v>2.8250000000000002</v>
      </c>
      <c r="AB948" s="60">
        <v>7.2</v>
      </c>
      <c r="AC948" s="60" t="s">
        <v>16237</v>
      </c>
    </row>
    <row r="949" spans="1:29" ht="181" thickBot="1">
      <c r="A949" s="63" t="s">
        <v>16575</v>
      </c>
      <c r="B949" s="60">
        <v>2.2000000000000002</v>
      </c>
      <c r="C949" s="60">
        <v>7.3</v>
      </c>
      <c r="D949" s="60">
        <v>7.7750000000000004</v>
      </c>
      <c r="E949" s="60">
        <v>2.2999999999999998</v>
      </c>
      <c r="F949" s="60">
        <v>5.4</v>
      </c>
      <c r="G949" s="60">
        <v>4.2</v>
      </c>
      <c r="H949" s="60">
        <v>4.5</v>
      </c>
      <c r="I949" s="60">
        <v>3.2</v>
      </c>
      <c r="J949" s="60">
        <v>6</v>
      </c>
      <c r="K949" s="60">
        <v>2.35</v>
      </c>
      <c r="L949" s="60">
        <v>6.3</v>
      </c>
      <c r="M949" s="60">
        <v>0.9</v>
      </c>
      <c r="N949" s="60">
        <v>1.5</v>
      </c>
      <c r="O949" s="60">
        <v>5.3</v>
      </c>
      <c r="P949" s="60">
        <v>247.1</v>
      </c>
      <c r="Q949" s="60">
        <v>37</v>
      </c>
      <c r="R949" s="60">
        <v>9.8000000000000007</v>
      </c>
      <c r="S949" s="60">
        <v>1.875</v>
      </c>
      <c r="T949" s="60">
        <v>10.1</v>
      </c>
      <c r="U949" s="60">
        <v>1.5</v>
      </c>
      <c r="V949" s="60">
        <v>3.1</v>
      </c>
      <c r="W949" s="60">
        <v>58.8</v>
      </c>
      <c r="X949" s="60">
        <v>1274.3</v>
      </c>
      <c r="Y949" s="60">
        <v>16.925000000000001</v>
      </c>
      <c r="Z949" s="60">
        <v>11.5</v>
      </c>
      <c r="AA949" s="60">
        <v>5.9749999999999996</v>
      </c>
      <c r="AB949" s="60">
        <v>3.8</v>
      </c>
      <c r="AC949" s="60" t="s">
        <v>16238</v>
      </c>
    </row>
    <row r="950" spans="1:29" ht="81" thickBot="1">
      <c r="A950" s="63" t="s">
        <v>16576</v>
      </c>
      <c r="B950" s="60">
        <v>348.7</v>
      </c>
      <c r="C950" s="60">
        <v>298.89999999999998</v>
      </c>
      <c r="D950" s="60">
        <v>335.67500000000001</v>
      </c>
      <c r="E950" s="60">
        <v>466.4</v>
      </c>
      <c r="F950" s="60">
        <v>325.7</v>
      </c>
      <c r="G950" s="60">
        <v>423.1</v>
      </c>
      <c r="H950" s="60">
        <v>463</v>
      </c>
      <c r="I950" s="60">
        <v>279.7</v>
      </c>
      <c r="J950" s="60">
        <v>310.5</v>
      </c>
      <c r="K950" s="60">
        <v>769.3</v>
      </c>
      <c r="L950" s="60">
        <v>881.8</v>
      </c>
      <c r="M950" s="60">
        <v>299.10000000000002</v>
      </c>
      <c r="N950" s="60">
        <v>186.4</v>
      </c>
      <c r="O950" s="60">
        <v>622</v>
      </c>
      <c r="P950" s="60">
        <v>2571.1999999999998</v>
      </c>
      <c r="Q950" s="60">
        <v>1191.4000000000001</v>
      </c>
      <c r="R950" s="60">
        <v>476.5</v>
      </c>
      <c r="S950" s="60">
        <v>329.8</v>
      </c>
      <c r="T950" s="60">
        <v>161.4</v>
      </c>
      <c r="U950" s="60">
        <v>971.6</v>
      </c>
      <c r="V950" s="60">
        <v>417.1</v>
      </c>
      <c r="W950" s="60">
        <v>345.3</v>
      </c>
      <c r="X950" s="60">
        <v>1934.9</v>
      </c>
      <c r="Y950" s="60">
        <v>378.47500000000002</v>
      </c>
      <c r="Z950" s="60">
        <v>321.35000000000002</v>
      </c>
      <c r="AA950" s="60">
        <v>525.82500000000005</v>
      </c>
      <c r="AB950" s="60">
        <v>266.10000000000002</v>
      </c>
      <c r="AC950" s="60" t="s">
        <v>16239</v>
      </c>
    </row>
    <row r="951" spans="1:29" ht="51" thickBot="1">
      <c r="A951" s="63" t="s">
        <v>15259</v>
      </c>
      <c r="B951" s="60">
        <v>416</v>
      </c>
      <c r="C951" s="60">
        <v>615.5</v>
      </c>
      <c r="D951" s="60">
        <v>1095.7249999999999</v>
      </c>
      <c r="E951" s="60">
        <v>493.6</v>
      </c>
      <c r="F951" s="60">
        <v>374.3</v>
      </c>
      <c r="G951" s="60">
        <v>255.2</v>
      </c>
      <c r="H951" s="60">
        <v>637.70000000000005</v>
      </c>
      <c r="I951" s="60">
        <v>548.5</v>
      </c>
      <c r="J951" s="60">
        <v>427.7</v>
      </c>
      <c r="K951" s="60">
        <v>3314.2</v>
      </c>
      <c r="L951" s="60">
        <v>1435.8</v>
      </c>
      <c r="M951" s="60">
        <v>669.5</v>
      </c>
      <c r="N951" s="60">
        <v>203.2</v>
      </c>
      <c r="O951" s="60">
        <v>377.2</v>
      </c>
      <c r="P951" s="60">
        <v>1075</v>
      </c>
      <c r="Q951" s="60">
        <v>637.79999999999995</v>
      </c>
      <c r="R951" s="60">
        <v>1075.2</v>
      </c>
      <c r="S951" s="60">
        <v>623.875</v>
      </c>
      <c r="T951" s="60">
        <v>322.10000000000002</v>
      </c>
      <c r="U951" s="60">
        <v>1455.3</v>
      </c>
      <c r="V951" s="60">
        <v>1360.6</v>
      </c>
      <c r="W951" s="60">
        <v>493.8</v>
      </c>
      <c r="X951" s="60">
        <v>1433.9</v>
      </c>
      <c r="Y951" s="60">
        <v>483.32499999999999</v>
      </c>
      <c r="Z951" s="60">
        <v>744.15</v>
      </c>
      <c r="AA951" s="60">
        <v>957.97500000000002</v>
      </c>
      <c r="AB951" s="60">
        <v>591.20000000000005</v>
      </c>
      <c r="AC951" s="60" t="s">
        <v>16240</v>
      </c>
    </row>
    <row r="952" spans="1:29" ht="51" thickBot="1">
      <c r="A952" s="63" t="s">
        <v>14592</v>
      </c>
      <c r="B952" s="60">
        <v>0.8</v>
      </c>
      <c r="C952" s="60">
        <v>0.9</v>
      </c>
      <c r="D952" s="60">
        <v>0.8</v>
      </c>
      <c r="E952" s="60">
        <v>0.7</v>
      </c>
      <c r="F952" s="60">
        <v>2.1</v>
      </c>
      <c r="G952" s="60">
        <v>0.7</v>
      </c>
      <c r="H952" s="60">
        <v>1</v>
      </c>
      <c r="I952" s="60">
        <v>0.9</v>
      </c>
      <c r="J952" s="60">
        <v>0.7</v>
      </c>
      <c r="K952" s="60">
        <v>1</v>
      </c>
      <c r="L952" s="60">
        <v>1.1000000000000001</v>
      </c>
      <c r="M952" s="60">
        <v>0.8</v>
      </c>
      <c r="N952" s="60">
        <v>1.2</v>
      </c>
      <c r="O952" s="60">
        <v>1.9</v>
      </c>
      <c r="P952" s="60">
        <v>1.1000000000000001</v>
      </c>
      <c r="Q952" s="60">
        <v>1.8</v>
      </c>
      <c r="R952" s="60">
        <v>7.6</v>
      </c>
      <c r="S952" s="60">
        <v>0.82499999999999996</v>
      </c>
      <c r="T952" s="60">
        <v>1.1000000000000001</v>
      </c>
      <c r="U952" s="60">
        <v>0.9</v>
      </c>
      <c r="V952" s="60">
        <v>0.8</v>
      </c>
      <c r="W952" s="60">
        <v>0.8</v>
      </c>
      <c r="X952" s="60">
        <v>1.2</v>
      </c>
      <c r="Y952" s="60">
        <v>0.45</v>
      </c>
      <c r="Z952" s="60">
        <v>0.77500000000000002</v>
      </c>
      <c r="AA952" s="60">
        <v>0.95</v>
      </c>
      <c r="AB952" s="60">
        <v>1.1000000000000001</v>
      </c>
      <c r="AC952" s="60" t="s">
        <v>16241</v>
      </c>
    </row>
    <row r="953" spans="1:29" ht="51" thickBot="1">
      <c r="A953" s="63" t="s">
        <v>14621</v>
      </c>
      <c r="B953" s="60">
        <v>3.3</v>
      </c>
      <c r="C953" s="60">
        <v>4.5999999999999996</v>
      </c>
      <c r="D953" s="60">
        <v>3.125</v>
      </c>
      <c r="E953" s="60">
        <v>2.5</v>
      </c>
      <c r="F953" s="60">
        <v>10.199999999999999</v>
      </c>
      <c r="G953" s="60">
        <v>7</v>
      </c>
      <c r="H953" s="60">
        <v>111.1</v>
      </c>
      <c r="I953" s="60">
        <v>7.9</v>
      </c>
      <c r="J953" s="60">
        <v>41</v>
      </c>
      <c r="K953" s="60">
        <v>1.2749999999999999</v>
      </c>
      <c r="L953" s="60">
        <v>9.5</v>
      </c>
      <c r="M953" s="60">
        <v>3.1</v>
      </c>
      <c r="N953" s="60">
        <v>7.2</v>
      </c>
      <c r="O953" s="60">
        <v>7</v>
      </c>
      <c r="P953" s="60">
        <v>3.9</v>
      </c>
      <c r="Q953" s="60">
        <v>2.2999999999999998</v>
      </c>
      <c r="R953" s="60">
        <v>7.2</v>
      </c>
      <c r="S953" s="60">
        <v>2.8</v>
      </c>
      <c r="T953" s="60">
        <v>7.5</v>
      </c>
      <c r="U953" s="60">
        <v>105.9</v>
      </c>
      <c r="V953" s="60">
        <v>5.0999999999999996</v>
      </c>
      <c r="W953" s="60">
        <v>5.3</v>
      </c>
      <c r="X953" s="60">
        <v>4.7</v>
      </c>
      <c r="Y953" s="60">
        <v>3.3250000000000002</v>
      </c>
      <c r="Z953" s="60">
        <v>3.625</v>
      </c>
      <c r="AA953" s="60">
        <v>7.625</v>
      </c>
      <c r="AB953" s="60">
        <v>16.8</v>
      </c>
      <c r="AC953" s="60" t="s">
        <v>16242</v>
      </c>
    </row>
    <row r="954" spans="1:29" ht="101" thickBot="1">
      <c r="A954" s="63" t="e">
        <v>#VALUE!</v>
      </c>
      <c r="B954" s="60">
        <v>384.8</v>
      </c>
      <c r="C954" s="60">
        <v>519.29999999999995</v>
      </c>
      <c r="D954" s="60">
        <v>1239.925</v>
      </c>
      <c r="E954" s="60">
        <v>366.7</v>
      </c>
      <c r="F954" s="60">
        <v>231.8</v>
      </c>
      <c r="G954" s="60">
        <v>752.2</v>
      </c>
      <c r="H954" s="60">
        <v>297.89999999999998</v>
      </c>
      <c r="I954" s="60">
        <v>347</v>
      </c>
      <c r="J954" s="60">
        <v>447.6</v>
      </c>
      <c r="K954" s="60">
        <v>375.42500000000001</v>
      </c>
      <c r="L954" s="60">
        <v>204.9</v>
      </c>
      <c r="M954" s="60">
        <v>623.5</v>
      </c>
      <c r="N954" s="60">
        <v>49.2</v>
      </c>
      <c r="O954" s="60">
        <v>197.1</v>
      </c>
      <c r="P954" s="60">
        <v>245.8</v>
      </c>
      <c r="Q954" s="60">
        <v>229.3</v>
      </c>
      <c r="R954" s="60">
        <v>824.4</v>
      </c>
      <c r="S954" s="60">
        <v>541.42499999999995</v>
      </c>
      <c r="T954" s="60">
        <v>391.8</v>
      </c>
      <c r="U954" s="60">
        <v>255.2</v>
      </c>
      <c r="V954" s="60">
        <v>327.60000000000002</v>
      </c>
      <c r="W954" s="60">
        <v>493.7</v>
      </c>
      <c r="X954" s="60">
        <v>158.1</v>
      </c>
      <c r="Y954" s="60">
        <v>412.42500000000001</v>
      </c>
      <c r="Z954" s="60">
        <v>803.8</v>
      </c>
      <c r="AA954" s="60">
        <v>766.92499999999995</v>
      </c>
      <c r="AB954" s="60">
        <v>401.3</v>
      </c>
      <c r="AC954" s="60" t="s">
        <v>16243</v>
      </c>
    </row>
    <row r="955" spans="1:29" ht="43" thickBot="1">
      <c r="A955" s="63" t="s">
        <v>16577</v>
      </c>
      <c r="B955" s="60">
        <v>1.2</v>
      </c>
      <c r="C955" s="60">
        <v>3.3</v>
      </c>
      <c r="D955" s="60">
        <v>2.5750000000000002</v>
      </c>
      <c r="E955" s="60">
        <v>1.8</v>
      </c>
      <c r="F955" s="60">
        <v>7</v>
      </c>
      <c r="G955" s="60">
        <v>3.9</v>
      </c>
      <c r="H955" s="60">
        <v>1.2</v>
      </c>
      <c r="I955" s="60">
        <v>1.4</v>
      </c>
      <c r="J955" s="60">
        <v>1.9</v>
      </c>
      <c r="K955" s="60">
        <v>2.6</v>
      </c>
      <c r="L955" s="60">
        <v>3</v>
      </c>
      <c r="M955" s="60">
        <v>0.9</v>
      </c>
      <c r="N955" s="60">
        <v>3.3</v>
      </c>
      <c r="O955" s="60">
        <v>2.7</v>
      </c>
      <c r="P955" s="60">
        <v>1.8</v>
      </c>
      <c r="Q955" s="60">
        <v>0.9</v>
      </c>
      <c r="R955" s="60">
        <v>5.0999999999999996</v>
      </c>
      <c r="S955" s="60">
        <v>1.35</v>
      </c>
      <c r="T955" s="60">
        <v>1</v>
      </c>
      <c r="U955" s="60">
        <v>1.5</v>
      </c>
      <c r="V955" s="60">
        <v>1.5</v>
      </c>
      <c r="W955" s="60">
        <v>2.6</v>
      </c>
      <c r="X955" s="60">
        <v>6</v>
      </c>
      <c r="Y955" s="60">
        <v>0.97499999999999998</v>
      </c>
      <c r="Z955" s="60">
        <v>4.0999999999999996</v>
      </c>
      <c r="AA955" s="60">
        <v>2.7</v>
      </c>
      <c r="AB955" s="60">
        <v>2.9</v>
      </c>
      <c r="AC955" s="61" t="s">
        <v>16244</v>
      </c>
    </row>
    <row r="956" spans="1:29" ht="43" thickBot="1">
      <c r="A956" s="63" t="s">
        <v>16578</v>
      </c>
      <c r="B956" s="60">
        <v>5.9</v>
      </c>
      <c r="C956" s="60">
        <v>6.3</v>
      </c>
      <c r="D956" s="60">
        <v>27.425000000000001</v>
      </c>
      <c r="E956" s="60">
        <v>5.3</v>
      </c>
      <c r="F956" s="60">
        <v>9.1</v>
      </c>
      <c r="G956" s="60">
        <v>4.3</v>
      </c>
      <c r="H956" s="60">
        <v>69.900000000000006</v>
      </c>
      <c r="I956" s="60">
        <v>325.60000000000002</v>
      </c>
      <c r="J956" s="60">
        <v>38.700000000000003</v>
      </c>
      <c r="K956" s="60">
        <v>1.55</v>
      </c>
      <c r="L956" s="60">
        <v>5.7</v>
      </c>
      <c r="M956" s="60">
        <v>1.7</v>
      </c>
      <c r="N956" s="60">
        <v>4.0999999999999996</v>
      </c>
      <c r="O956" s="60">
        <v>7.7</v>
      </c>
      <c r="P956" s="60">
        <v>7.3</v>
      </c>
      <c r="Q956" s="60">
        <v>6.3</v>
      </c>
      <c r="R956" s="60">
        <v>7.8</v>
      </c>
      <c r="S956" s="60">
        <v>13.074999999999999</v>
      </c>
      <c r="T956" s="60">
        <v>3192.7</v>
      </c>
      <c r="U956" s="60">
        <v>206.2</v>
      </c>
      <c r="V956" s="60">
        <v>535.79999999999995</v>
      </c>
      <c r="W956" s="60">
        <v>41.5</v>
      </c>
      <c r="X956" s="60">
        <v>2372.6</v>
      </c>
      <c r="Y956" s="60">
        <v>43</v>
      </c>
      <c r="Z956" s="60">
        <v>11.625</v>
      </c>
      <c r="AA956" s="60">
        <v>7.5750000000000002</v>
      </c>
      <c r="AB956" s="60">
        <v>17.8</v>
      </c>
      <c r="AC956" s="61" t="s">
        <v>16245</v>
      </c>
    </row>
    <row r="957" spans="1:29" ht="61" thickBot="1">
      <c r="A957" s="63" t="s">
        <v>15087</v>
      </c>
      <c r="B957" s="60">
        <v>2</v>
      </c>
      <c r="C957" s="60">
        <v>5.8</v>
      </c>
      <c r="D957" s="60">
        <v>2.75</v>
      </c>
      <c r="E957" s="60">
        <v>1</v>
      </c>
      <c r="F957" s="60">
        <v>2.1</v>
      </c>
      <c r="G957" s="60">
        <v>6.1</v>
      </c>
      <c r="H957" s="60">
        <v>5.5</v>
      </c>
      <c r="I957" s="60">
        <v>3.6</v>
      </c>
      <c r="J957" s="60">
        <v>1.4</v>
      </c>
      <c r="K957" s="60">
        <v>2.5249999999999999</v>
      </c>
      <c r="L957" s="60">
        <v>7.3</v>
      </c>
      <c r="M957" s="60">
        <v>3.6</v>
      </c>
      <c r="N957" s="60">
        <v>124.6</v>
      </c>
      <c r="O957" s="60">
        <v>567.9</v>
      </c>
      <c r="P957" s="60">
        <v>2.6</v>
      </c>
      <c r="Q957" s="60">
        <v>7.2</v>
      </c>
      <c r="R957" s="60">
        <v>11.2</v>
      </c>
      <c r="S957" s="60">
        <v>2.0249999999999999</v>
      </c>
      <c r="T957" s="60">
        <v>5.3</v>
      </c>
      <c r="U957" s="60">
        <v>9.1999999999999993</v>
      </c>
      <c r="V957" s="60">
        <v>3.8</v>
      </c>
      <c r="W957" s="60">
        <v>2.6</v>
      </c>
      <c r="X957" s="60">
        <v>20.5</v>
      </c>
      <c r="Y957" s="60">
        <v>3.9</v>
      </c>
      <c r="Z957" s="60">
        <v>5.0999999999999996</v>
      </c>
      <c r="AA957" s="60">
        <v>3.5</v>
      </c>
      <c r="AB957" s="60">
        <v>20.5</v>
      </c>
      <c r="AC957" s="60" t="s">
        <v>16246</v>
      </c>
    </row>
    <row r="958" spans="1:29" ht="71" thickBot="1">
      <c r="A958" s="63" t="e">
        <v>#VALUE!</v>
      </c>
      <c r="B958" s="60">
        <v>3.6</v>
      </c>
      <c r="C958" s="60">
        <v>6.8</v>
      </c>
      <c r="D958" s="60">
        <v>13.824999999999999</v>
      </c>
      <c r="E958" s="60">
        <v>5.0999999999999996</v>
      </c>
      <c r="F958" s="60">
        <v>33.200000000000003</v>
      </c>
      <c r="G958" s="60">
        <v>9.5</v>
      </c>
      <c r="H958" s="60">
        <v>5616.6</v>
      </c>
      <c r="I958" s="60">
        <v>10.6</v>
      </c>
      <c r="J958" s="60">
        <v>15.7</v>
      </c>
      <c r="K958" s="60">
        <v>5.9749999999999996</v>
      </c>
      <c r="L958" s="60">
        <v>10.7</v>
      </c>
      <c r="M958" s="60">
        <v>4.8</v>
      </c>
      <c r="N958" s="60">
        <v>35.5</v>
      </c>
      <c r="O958" s="60">
        <v>6.1</v>
      </c>
      <c r="P958" s="60">
        <v>13.6</v>
      </c>
      <c r="Q958" s="60">
        <v>23.6</v>
      </c>
      <c r="R958" s="60">
        <v>21.2</v>
      </c>
      <c r="S958" s="60">
        <v>13.275</v>
      </c>
      <c r="T958" s="60">
        <v>9.3000000000000007</v>
      </c>
      <c r="U958" s="60">
        <v>6742.9</v>
      </c>
      <c r="V958" s="60">
        <v>11</v>
      </c>
      <c r="W958" s="60">
        <v>20.6</v>
      </c>
      <c r="X958" s="60">
        <v>17</v>
      </c>
      <c r="Y958" s="60">
        <v>9.9250000000000007</v>
      </c>
      <c r="Z958" s="60">
        <v>18.45</v>
      </c>
      <c r="AA958" s="60">
        <v>13.15</v>
      </c>
      <c r="AB958" s="60">
        <v>1013.2</v>
      </c>
      <c r="AC958" s="61" t="s">
        <v>15380</v>
      </c>
    </row>
    <row r="959" spans="1:29" ht="91" thickBot="1">
      <c r="A959" s="63" t="s">
        <v>15129</v>
      </c>
      <c r="B959" s="60">
        <v>0.7</v>
      </c>
      <c r="C959" s="60">
        <v>3.5</v>
      </c>
      <c r="D959" s="60">
        <v>0.9</v>
      </c>
      <c r="E959" s="60">
        <v>0.7</v>
      </c>
      <c r="F959" s="60">
        <v>2.5</v>
      </c>
      <c r="G959" s="60">
        <v>1.5</v>
      </c>
      <c r="H959" s="60">
        <v>1.3</v>
      </c>
      <c r="I959" s="60">
        <v>6.4</v>
      </c>
      <c r="J959" s="60">
        <v>0.8</v>
      </c>
      <c r="K959" s="60">
        <v>1.2250000000000001</v>
      </c>
      <c r="L959" s="60">
        <v>3.2</v>
      </c>
      <c r="M959" s="60">
        <v>0.7</v>
      </c>
      <c r="N959" s="60">
        <v>3577.8</v>
      </c>
      <c r="O959" s="60">
        <v>1.2</v>
      </c>
      <c r="P959" s="60">
        <v>1</v>
      </c>
      <c r="Q959" s="60">
        <v>5.0999999999999996</v>
      </c>
      <c r="R959" s="60">
        <v>21.7</v>
      </c>
      <c r="S959" s="60">
        <v>1.05</v>
      </c>
      <c r="T959" s="60">
        <v>1.4</v>
      </c>
      <c r="U959" s="60">
        <v>6.9</v>
      </c>
      <c r="V959" s="60">
        <v>1.4</v>
      </c>
      <c r="W959" s="60">
        <v>1.2</v>
      </c>
      <c r="X959" s="60">
        <v>883.8</v>
      </c>
      <c r="Y959" s="60">
        <v>35.225000000000001</v>
      </c>
      <c r="Z959" s="60">
        <v>3.9249999999999998</v>
      </c>
      <c r="AA959" s="60">
        <v>2.125</v>
      </c>
      <c r="AB959" s="60">
        <v>1144.4000000000001</v>
      </c>
      <c r="AC959" s="60" t="s">
        <v>16247</v>
      </c>
    </row>
    <row r="960" spans="1:29" ht="41" thickBot="1">
      <c r="A960" s="63" t="s">
        <v>14935</v>
      </c>
      <c r="B960" s="60">
        <v>6.6</v>
      </c>
      <c r="C960" s="60">
        <v>133.80000000000001</v>
      </c>
      <c r="D960" s="60">
        <v>80.25</v>
      </c>
      <c r="E960" s="60">
        <v>7.4</v>
      </c>
      <c r="F960" s="60">
        <v>29.9</v>
      </c>
      <c r="G960" s="60">
        <v>3.3</v>
      </c>
      <c r="H960" s="60">
        <v>5.9</v>
      </c>
      <c r="I960" s="60">
        <v>11.7</v>
      </c>
      <c r="J960" s="60">
        <v>24.8</v>
      </c>
      <c r="K960" s="60">
        <v>7.8</v>
      </c>
      <c r="L960" s="60">
        <v>17.8</v>
      </c>
      <c r="M960" s="60">
        <v>1.9</v>
      </c>
      <c r="N960" s="60">
        <v>5.0999999999999996</v>
      </c>
      <c r="O960" s="60">
        <v>4.0999999999999996</v>
      </c>
      <c r="P960" s="60">
        <v>189.9</v>
      </c>
      <c r="Q960" s="60">
        <v>305.5</v>
      </c>
      <c r="R960" s="60">
        <v>88.8</v>
      </c>
      <c r="S960" s="60">
        <v>11.775</v>
      </c>
      <c r="T960" s="60">
        <v>10.6</v>
      </c>
      <c r="U960" s="60">
        <v>4.3</v>
      </c>
      <c r="V960" s="60">
        <v>9.4</v>
      </c>
      <c r="W960" s="60">
        <v>6.9</v>
      </c>
      <c r="X960" s="60">
        <v>5.0999999999999996</v>
      </c>
      <c r="Y960" s="60">
        <v>17.600000000000001</v>
      </c>
      <c r="Z960" s="60">
        <v>13.6</v>
      </c>
      <c r="AA960" s="60">
        <v>0.67500000000000004</v>
      </c>
      <c r="AB960" s="60">
        <v>31.4</v>
      </c>
      <c r="AC960" s="60" t="s">
        <v>15872</v>
      </c>
    </row>
    <row r="961" spans="1:29" ht="71" thickBot="1">
      <c r="A961" s="63" t="e">
        <v>#VALUE!</v>
      </c>
      <c r="B961" s="60">
        <v>348.8</v>
      </c>
      <c r="C961" s="60">
        <v>326.39999999999998</v>
      </c>
      <c r="D961" s="60">
        <v>180.45</v>
      </c>
      <c r="E961" s="60">
        <v>349.5</v>
      </c>
      <c r="F961" s="60">
        <v>394</v>
      </c>
      <c r="G961" s="60">
        <v>304.2</v>
      </c>
      <c r="H961" s="60">
        <v>1022.3</v>
      </c>
      <c r="I961" s="60">
        <v>3589.8</v>
      </c>
      <c r="J961" s="60">
        <v>442.1</v>
      </c>
      <c r="K961" s="60">
        <v>867.8</v>
      </c>
      <c r="L961" s="60">
        <v>282.10000000000002</v>
      </c>
      <c r="M961" s="60">
        <v>972.8</v>
      </c>
      <c r="N961" s="60">
        <v>261.7</v>
      </c>
      <c r="O961" s="60">
        <v>296.7</v>
      </c>
      <c r="P961" s="60">
        <v>371.7</v>
      </c>
      <c r="Q961" s="60">
        <v>341.4</v>
      </c>
      <c r="R961" s="60">
        <v>271</v>
      </c>
      <c r="S961" s="60">
        <v>465.05</v>
      </c>
      <c r="T961" s="60">
        <v>422.1</v>
      </c>
      <c r="U961" s="60">
        <v>1563</v>
      </c>
      <c r="V961" s="60">
        <v>2703</v>
      </c>
      <c r="W961" s="60">
        <v>854.6</v>
      </c>
      <c r="X961" s="60">
        <v>1710.4</v>
      </c>
      <c r="Y961" s="60">
        <v>677.2</v>
      </c>
      <c r="Z961" s="60">
        <v>753.55</v>
      </c>
      <c r="AA961" s="60">
        <v>935.27499999999998</v>
      </c>
      <c r="AB961" s="60">
        <v>545.29999999999995</v>
      </c>
      <c r="AC961" s="61" t="s">
        <v>15380</v>
      </c>
    </row>
    <row r="962" spans="1:29" ht="101" thickBot="1">
      <c r="A962" s="63" t="s">
        <v>14649</v>
      </c>
      <c r="B962" s="60">
        <v>1.9</v>
      </c>
      <c r="C962" s="60">
        <v>1.7</v>
      </c>
      <c r="D962" s="60">
        <v>1.3</v>
      </c>
      <c r="E962" s="60">
        <v>2.7</v>
      </c>
      <c r="F962" s="60">
        <v>6.1</v>
      </c>
      <c r="G962" s="60">
        <v>5.8</v>
      </c>
      <c r="H962" s="60">
        <v>2.9</v>
      </c>
      <c r="I962" s="60">
        <v>3.2</v>
      </c>
      <c r="J962" s="60">
        <v>1.7</v>
      </c>
      <c r="K962" s="60">
        <v>0.85</v>
      </c>
      <c r="L962" s="60">
        <v>5.8</v>
      </c>
      <c r="M962" s="60">
        <v>2.4</v>
      </c>
      <c r="N962" s="60">
        <v>2.2999999999999998</v>
      </c>
      <c r="O962" s="60">
        <v>23.3</v>
      </c>
      <c r="P962" s="60">
        <v>2.5</v>
      </c>
      <c r="Q962" s="60">
        <v>5.4</v>
      </c>
      <c r="R962" s="60">
        <v>2</v>
      </c>
      <c r="S962" s="60">
        <v>4.6500000000000004</v>
      </c>
      <c r="T962" s="60">
        <v>2.4</v>
      </c>
      <c r="U962" s="60">
        <v>1.2</v>
      </c>
      <c r="V962" s="60">
        <v>1.3</v>
      </c>
      <c r="W962" s="60">
        <v>3.2</v>
      </c>
      <c r="X962" s="60">
        <v>10.5</v>
      </c>
      <c r="Y962" s="60">
        <v>77.424999999999997</v>
      </c>
      <c r="Z962" s="60">
        <v>30.45</v>
      </c>
      <c r="AA962" s="60">
        <v>2.9750000000000001</v>
      </c>
      <c r="AB962" s="60">
        <v>0.8</v>
      </c>
      <c r="AC962" s="60" t="s">
        <v>16248</v>
      </c>
    </row>
    <row r="963" spans="1:29" ht="141" thickBot="1">
      <c r="A963" s="63" t="s">
        <v>14542</v>
      </c>
      <c r="B963" s="60">
        <v>1.2</v>
      </c>
      <c r="C963" s="60">
        <v>1.3</v>
      </c>
      <c r="D963" s="60">
        <v>2.625</v>
      </c>
      <c r="E963" s="60">
        <v>1.3</v>
      </c>
      <c r="F963" s="60">
        <v>1.4</v>
      </c>
      <c r="G963" s="60">
        <v>2.4</v>
      </c>
      <c r="H963" s="60">
        <v>1.1000000000000001</v>
      </c>
      <c r="I963" s="60">
        <v>2.5</v>
      </c>
      <c r="J963" s="60">
        <v>1.3</v>
      </c>
      <c r="K963" s="60">
        <v>2.1749999999999998</v>
      </c>
      <c r="L963" s="60">
        <v>2.4</v>
      </c>
      <c r="M963" s="60">
        <v>0.4</v>
      </c>
      <c r="N963" s="60">
        <v>1.7</v>
      </c>
      <c r="O963" s="60">
        <v>3.3</v>
      </c>
      <c r="P963" s="60">
        <v>1</v>
      </c>
      <c r="Q963" s="60">
        <v>1.4</v>
      </c>
      <c r="R963" s="60">
        <v>2.7</v>
      </c>
      <c r="S963" s="60">
        <v>3.15</v>
      </c>
      <c r="T963" s="60">
        <v>3.7</v>
      </c>
      <c r="U963" s="60">
        <v>0.9</v>
      </c>
      <c r="V963" s="60">
        <v>1.4</v>
      </c>
      <c r="W963" s="60">
        <v>1.2</v>
      </c>
      <c r="X963" s="60">
        <v>3</v>
      </c>
      <c r="Y963" s="60">
        <v>31.175000000000001</v>
      </c>
      <c r="Z963" s="60">
        <v>2.1749999999999998</v>
      </c>
      <c r="AA963" s="60">
        <v>1430.425</v>
      </c>
      <c r="AB963" s="60">
        <v>2</v>
      </c>
      <c r="AC963" s="60" t="s">
        <v>16249</v>
      </c>
    </row>
    <row r="964" spans="1:29" ht="51" thickBot="1">
      <c r="A964" s="63" t="s">
        <v>14854</v>
      </c>
      <c r="B964" s="60">
        <v>4.0999999999999996</v>
      </c>
      <c r="C964" s="60">
        <v>4.2</v>
      </c>
      <c r="D964" s="60">
        <v>5.625</v>
      </c>
      <c r="E964" s="60">
        <v>1.3</v>
      </c>
      <c r="F964" s="60">
        <v>4.0999999999999996</v>
      </c>
      <c r="G964" s="60">
        <v>3.1</v>
      </c>
      <c r="H964" s="60">
        <v>1719.3</v>
      </c>
      <c r="I964" s="60">
        <v>4</v>
      </c>
      <c r="J964" s="60">
        <v>19.600000000000001</v>
      </c>
      <c r="K964" s="60">
        <v>2.3250000000000002</v>
      </c>
      <c r="L964" s="60">
        <v>1.1000000000000001</v>
      </c>
      <c r="M964" s="60">
        <v>0.5</v>
      </c>
      <c r="N964" s="60">
        <v>565.79999999999995</v>
      </c>
      <c r="O964" s="60">
        <v>2.1</v>
      </c>
      <c r="P964" s="60">
        <v>3.1</v>
      </c>
      <c r="Q964" s="60">
        <v>4.9000000000000004</v>
      </c>
      <c r="R964" s="60">
        <v>2</v>
      </c>
      <c r="S964" s="60">
        <v>8.1999999999999993</v>
      </c>
      <c r="T964" s="60">
        <v>2.4</v>
      </c>
      <c r="U964" s="60">
        <v>3854.6</v>
      </c>
      <c r="V964" s="60">
        <v>4.3</v>
      </c>
      <c r="W964" s="60">
        <v>76</v>
      </c>
      <c r="X964" s="60">
        <v>69.3</v>
      </c>
      <c r="Y964" s="60">
        <v>162.4</v>
      </c>
      <c r="Z964" s="60">
        <v>20.2</v>
      </c>
      <c r="AA964" s="60">
        <v>0.6</v>
      </c>
      <c r="AB964" s="60">
        <v>238.3</v>
      </c>
      <c r="AC964" s="60" t="s">
        <v>16250</v>
      </c>
    </row>
    <row r="965" spans="1:29" ht="131" thickBot="1">
      <c r="A965" s="63" t="s">
        <v>16307</v>
      </c>
      <c r="B965" s="60">
        <v>5.7</v>
      </c>
      <c r="C965" s="60">
        <v>4.9000000000000004</v>
      </c>
      <c r="D965" s="60">
        <v>11.4</v>
      </c>
      <c r="E965" s="60">
        <v>6.5</v>
      </c>
      <c r="F965" s="60">
        <v>24.2</v>
      </c>
      <c r="G965" s="60">
        <v>10.5</v>
      </c>
      <c r="H965" s="60">
        <v>3.7</v>
      </c>
      <c r="I965" s="60">
        <v>6.8</v>
      </c>
      <c r="J965" s="60">
        <v>19.899999999999999</v>
      </c>
      <c r="K965" s="60">
        <v>5.05</v>
      </c>
      <c r="L965" s="60">
        <v>5.0999999999999996</v>
      </c>
      <c r="M965" s="60">
        <v>3.9</v>
      </c>
      <c r="N965" s="60">
        <v>3.1</v>
      </c>
      <c r="O965" s="60">
        <v>12.9</v>
      </c>
      <c r="P965" s="60">
        <v>7</v>
      </c>
      <c r="Q965" s="60">
        <v>4.5999999999999996</v>
      </c>
      <c r="R965" s="60">
        <v>16.3</v>
      </c>
      <c r="S965" s="60">
        <v>5.4249999999999998</v>
      </c>
      <c r="T965" s="60">
        <v>9.6999999999999993</v>
      </c>
      <c r="U965" s="60">
        <v>4</v>
      </c>
      <c r="V965" s="60">
        <v>5.6</v>
      </c>
      <c r="W965" s="60">
        <v>5.9</v>
      </c>
      <c r="X965" s="60">
        <v>1.5</v>
      </c>
      <c r="Y965" s="60">
        <v>4.3</v>
      </c>
      <c r="Z965" s="60">
        <v>5.75</v>
      </c>
      <c r="AA965" s="60">
        <v>6.3</v>
      </c>
      <c r="AB965" s="60">
        <v>6.4</v>
      </c>
      <c r="AC965" s="60" t="s">
        <v>15400</v>
      </c>
    </row>
    <row r="966" spans="1:29" ht="61" thickBot="1">
      <c r="A966" s="63" t="s">
        <v>16579</v>
      </c>
      <c r="B966" s="60">
        <v>48.9</v>
      </c>
      <c r="C966" s="60">
        <v>112.1</v>
      </c>
      <c r="D966" s="60">
        <v>52.15</v>
      </c>
      <c r="E966" s="60">
        <v>59</v>
      </c>
      <c r="F966" s="60">
        <v>151.4</v>
      </c>
      <c r="G966" s="60">
        <v>203.1</v>
      </c>
      <c r="H966" s="60">
        <v>126.1</v>
      </c>
      <c r="I966" s="60">
        <v>290.89999999999998</v>
      </c>
      <c r="J966" s="60">
        <v>147.19999999999999</v>
      </c>
      <c r="K966" s="60">
        <v>99.75</v>
      </c>
      <c r="L966" s="60">
        <v>158.30000000000001</v>
      </c>
      <c r="M966" s="60">
        <v>157.30000000000001</v>
      </c>
      <c r="N966" s="60">
        <v>22.8</v>
      </c>
      <c r="O966" s="60">
        <v>114.5</v>
      </c>
      <c r="P966" s="60">
        <v>287.8</v>
      </c>
      <c r="Q966" s="60">
        <v>230.1</v>
      </c>
      <c r="R966" s="60">
        <v>175.5</v>
      </c>
      <c r="S966" s="60">
        <v>37.950000000000003</v>
      </c>
      <c r="T966" s="60">
        <v>64.400000000000006</v>
      </c>
      <c r="U966" s="60">
        <v>69.5</v>
      </c>
      <c r="V966" s="60">
        <v>135.69999999999999</v>
      </c>
      <c r="W966" s="60">
        <v>84.8</v>
      </c>
      <c r="X966" s="60">
        <v>66.5</v>
      </c>
      <c r="Y966" s="60">
        <v>141.4</v>
      </c>
      <c r="Z966" s="60">
        <v>72.25</v>
      </c>
      <c r="AA966" s="60">
        <v>132.17500000000001</v>
      </c>
      <c r="AB966" s="60">
        <v>102.4</v>
      </c>
      <c r="AC966" s="60" t="s">
        <v>16251</v>
      </c>
    </row>
    <row r="967" spans="1:29" ht="61" thickBot="1">
      <c r="A967" s="63" t="s">
        <v>15206</v>
      </c>
      <c r="B967" s="60">
        <v>3.7</v>
      </c>
      <c r="C967" s="60">
        <v>3</v>
      </c>
      <c r="D967" s="60">
        <v>0.65</v>
      </c>
      <c r="E967" s="60">
        <v>13.2</v>
      </c>
      <c r="F967" s="60">
        <v>4838.2</v>
      </c>
      <c r="G967" s="60">
        <v>63.4</v>
      </c>
      <c r="H967" s="60">
        <v>6.1</v>
      </c>
      <c r="I967" s="60">
        <v>6.5</v>
      </c>
      <c r="J967" s="60">
        <v>3.1</v>
      </c>
      <c r="K967" s="60">
        <v>1.9</v>
      </c>
      <c r="L967" s="60">
        <v>1.4</v>
      </c>
      <c r="M967" s="60">
        <v>4.0999999999999996</v>
      </c>
      <c r="N967" s="60">
        <v>4.7</v>
      </c>
      <c r="O967" s="60">
        <v>3.5</v>
      </c>
      <c r="P967" s="60">
        <v>4</v>
      </c>
      <c r="Q967" s="60">
        <v>3.9</v>
      </c>
      <c r="R967" s="60">
        <v>38.1</v>
      </c>
      <c r="S967" s="60">
        <v>4.45</v>
      </c>
      <c r="T967" s="60">
        <v>19.3</v>
      </c>
      <c r="U967" s="60">
        <v>3</v>
      </c>
      <c r="V967" s="60">
        <v>4.8</v>
      </c>
      <c r="W967" s="60">
        <v>1.5</v>
      </c>
      <c r="X967" s="60">
        <v>2.5</v>
      </c>
      <c r="Y967" s="60">
        <v>1.3</v>
      </c>
      <c r="Z967" s="60">
        <v>2.9750000000000001</v>
      </c>
      <c r="AA967" s="60">
        <v>5.2249999999999996</v>
      </c>
      <c r="AB967" s="60">
        <v>15.1</v>
      </c>
      <c r="AC967" s="60" t="s">
        <v>16252</v>
      </c>
    </row>
    <row r="968" spans="1:29" ht="51" thickBot="1">
      <c r="A968" s="63" t="s">
        <v>14590</v>
      </c>
      <c r="B968" s="60">
        <v>1.1000000000000001</v>
      </c>
      <c r="C968" s="60">
        <v>2</v>
      </c>
      <c r="D968" s="60">
        <v>0.875</v>
      </c>
      <c r="E968" s="60">
        <v>3.7</v>
      </c>
      <c r="F968" s="60">
        <v>6</v>
      </c>
      <c r="G968" s="60">
        <v>0.8</v>
      </c>
      <c r="H968" s="60">
        <v>6.5</v>
      </c>
      <c r="I968" s="60">
        <v>4.4000000000000004</v>
      </c>
      <c r="J968" s="60">
        <v>3.3</v>
      </c>
      <c r="K968" s="60">
        <v>1.7749999999999999</v>
      </c>
      <c r="L968" s="60">
        <v>2.6</v>
      </c>
      <c r="M968" s="60">
        <v>1.3</v>
      </c>
      <c r="N968" s="60">
        <v>0.6</v>
      </c>
      <c r="O968" s="60">
        <v>9.6999999999999993</v>
      </c>
      <c r="P968" s="60">
        <v>4.5</v>
      </c>
      <c r="Q968" s="60">
        <v>6.3</v>
      </c>
      <c r="R968" s="60">
        <v>4.0999999999999996</v>
      </c>
      <c r="S968" s="60">
        <v>2.1</v>
      </c>
      <c r="T968" s="60">
        <v>3.2</v>
      </c>
      <c r="U968" s="60">
        <v>1.8</v>
      </c>
      <c r="V968" s="60">
        <v>4.7</v>
      </c>
      <c r="W968" s="60">
        <v>3.6</v>
      </c>
      <c r="X968" s="60">
        <v>1.4</v>
      </c>
      <c r="Y968" s="60">
        <v>1.95</v>
      </c>
      <c r="Z968" s="60">
        <v>2</v>
      </c>
      <c r="AA968" s="60">
        <v>3.4</v>
      </c>
      <c r="AB968" s="60">
        <v>1.3</v>
      </c>
      <c r="AC968" s="60" t="s">
        <v>16253</v>
      </c>
    </row>
    <row r="969" spans="1:29" ht="101" thickBot="1">
      <c r="A969" s="63" t="s">
        <v>14546</v>
      </c>
      <c r="B969" s="60">
        <v>27.9</v>
      </c>
      <c r="C969" s="60">
        <v>13</v>
      </c>
      <c r="D969" s="60">
        <v>14.05</v>
      </c>
      <c r="E969" s="60">
        <v>20.5</v>
      </c>
      <c r="F969" s="60">
        <v>16</v>
      </c>
      <c r="G969" s="60">
        <v>10.9</v>
      </c>
      <c r="H969" s="60">
        <v>7328.7</v>
      </c>
      <c r="I969" s="60">
        <v>6.2</v>
      </c>
      <c r="J969" s="60">
        <v>36</v>
      </c>
      <c r="K969" s="60">
        <v>5.4749999999999996</v>
      </c>
      <c r="L969" s="60">
        <v>16.399999999999999</v>
      </c>
      <c r="M969" s="60">
        <v>4.0999999999999996</v>
      </c>
      <c r="N969" s="60">
        <v>5.4</v>
      </c>
      <c r="O969" s="60">
        <v>15.6</v>
      </c>
      <c r="P969" s="60">
        <v>8.9</v>
      </c>
      <c r="Q969" s="60">
        <v>11</v>
      </c>
      <c r="R969" s="60">
        <v>21.5</v>
      </c>
      <c r="S969" s="60">
        <v>15.7</v>
      </c>
      <c r="T969" s="60">
        <v>9.3000000000000007</v>
      </c>
      <c r="U969" s="60">
        <v>7539</v>
      </c>
      <c r="V969" s="60">
        <v>12</v>
      </c>
      <c r="W969" s="60">
        <v>9.1</v>
      </c>
      <c r="X969" s="60">
        <v>12.8</v>
      </c>
      <c r="Y969" s="60">
        <v>6.65</v>
      </c>
      <c r="Z969" s="60">
        <v>9.8249999999999993</v>
      </c>
      <c r="AA969" s="60">
        <v>13.574999999999999</v>
      </c>
      <c r="AB969" s="60">
        <v>2004.5</v>
      </c>
      <c r="AC969" s="60" t="s">
        <v>16254</v>
      </c>
    </row>
    <row r="970" spans="1:29" ht="43" thickBot="1">
      <c r="A970" s="63" t="s">
        <v>16580</v>
      </c>
      <c r="B970" s="60">
        <v>9.1</v>
      </c>
      <c r="C970" s="60">
        <v>2310.6</v>
      </c>
      <c r="D970" s="60">
        <v>4.0250000000000004</v>
      </c>
      <c r="E970" s="60">
        <v>11.7</v>
      </c>
      <c r="F970" s="60">
        <v>11.3</v>
      </c>
      <c r="G970" s="60">
        <v>6.4</v>
      </c>
      <c r="H970" s="60">
        <v>7.4</v>
      </c>
      <c r="I970" s="60">
        <v>3.3</v>
      </c>
      <c r="J970" s="60">
        <v>3.8</v>
      </c>
      <c r="K970" s="60">
        <v>3.9750000000000001</v>
      </c>
      <c r="L970" s="60">
        <v>9</v>
      </c>
      <c r="M970" s="60">
        <v>2.4</v>
      </c>
      <c r="N970" s="60">
        <v>6.2</v>
      </c>
      <c r="O970" s="60">
        <v>6.4</v>
      </c>
      <c r="P970" s="60">
        <v>8.5</v>
      </c>
      <c r="Q970" s="60">
        <v>7.2</v>
      </c>
      <c r="R970" s="60">
        <v>22.6</v>
      </c>
      <c r="S970" s="60">
        <v>4.6500000000000004</v>
      </c>
      <c r="T970" s="60">
        <v>4.7</v>
      </c>
      <c r="U970" s="60">
        <v>9</v>
      </c>
      <c r="V970" s="60">
        <v>4.7</v>
      </c>
      <c r="W970" s="60">
        <v>5.4</v>
      </c>
      <c r="X970" s="60">
        <v>6.3</v>
      </c>
      <c r="Y970" s="60">
        <v>6.0250000000000004</v>
      </c>
      <c r="Z970" s="60">
        <v>5.2249999999999996</v>
      </c>
      <c r="AA970" s="60">
        <v>3.8</v>
      </c>
      <c r="AB970" s="60">
        <v>185.5</v>
      </c>
      <c r="AC970" s="61" t="s">
        <v>16255</v>
      </c>
    </row>
    <row r="971" spans="1:29" ht="141" thickBot="1">
      <c r="A971" s="63" t="s">
        <v>15179</v>
      </c>
      <c r="B971" s="60">
        <v>174.3</v>
      </c>
      <c r="C971" s="60">
        <v>100.3</v>
      </c>
      <c r="D971" s="60">
        <v>130.65</v>
      </c>
      <c r="E971" s="60">
        <v>149.6</v>
      </c>
      <c r="F971" s="60">
        <v>297.3</v>
      </c>
      <c r="G971" s="60">
        <v>93.5</v>
      </c>
      <c r="H971" s="60">
        <v>110.7</v>
      </c>
      <c r="I971" s="60">
        <v>234</v>
      </c>
      <c r="J971" s="60">
        <v>232.9</v>
      </c>
      <c r="K971" s="60">
        <v>94.65</v>
      </c>
      <c r="L971" s="60">
        <v>73.599999999999994</v>
      </c>
      <c r="M971" s="60">
        <v>275.60000000000002</v>
      </c>
      <c r="N971" s="60">
        <v>29.7</v>
      </c>
      <c r="O971" s="60">
        <v>159.30000000000001</v>
      </c>
      <c r="P971" s="60">
        <v>105.7</v>
      </c>
      <c r="Q971" s="60">
        <v>141</v>
      </c>
      <c r="R971" s="60">
        <v>107.2</v>
      </c>
      <c r="S971" s="60">
        <v>122.9</v>
      </c>
      <c r="T971" s="60">
        <v>478.3</v>
      </c>
      <c r="U971" s="60">
        <v>134.9</v>
      </c>
      <c r="V971" s="60">
        <v>139.1</v>
      </c>
      <c r="W971" s="60">
        <v>268.8</v>
      </c>
      <c r="X971" s="60">
        <v>61</v>
      </c>
      <c r="Y971" s="60">
        <v>102.55</v>
      </c>
      <c r="Z971" s="60">
        <v>84.375</v>
      </c>
      <c r="AA971" s="60">
        <v>94.674999999999997</v>
      </c>
      <c r="AB971" s="60">
        <v>132.30000000000001</v>
      </c>
      <c r="AC971" s="60" t="s">
        <v>16256</v>
      </c>
    </row>
    <row r="972" spans="1:29" ht="141" thickBot="1">
      <c r="A972" s="63" t="s">
        <v>15202</v>
      </c>
      <c r="B972" s="60">
        <v>880</v>
      </c>
      <c r="C972" s="60">
        <v>586</v>
      </c>
      <c r="D972" s="60">
        <v>390.02499999999998</v>
      </c>
      <c r="E972" s="60">
        <v>1067.9000000000001</v>
      </c>
      <c r="F972" s="60">
        <v>152.30000000000001</v>
      </c>
      <c r="G972" s="60">
        <v>231.1</v>
      </c>
      <c r="H972" s="60">
        <v>236.3</v>
      </c>
      <c r="I972" s="60">
        <v>244.8</v>
      </c>
      <c r="J972" s="60">
        <v>204.2</v>
      </c>
      <c r="K972" s="60">
        <v>712.5</v>
      </c>
      <c r="L972" s="60">
        <v>1188.3</v>
      </c>
      <c r="M972" s="60">
        <v>793.5</v>
      </c>
      <c r="N972" s="60">
        <v>816.2</v>
      </c>
      <c r="O972" s="60">
        <v>239</v>
      </c>
      <c r="P972" s="60">
        <v>728.7</v>
      </c>
      <c r="Q972" s="60">
        <v>613.5</v>
      </c>
      <c r="R972" s="60">
        <v>721.5</v>
      </c>
      <c r="S972" s="60">
        <v>407.02499999999998</v>
      </c>
      <c r="T972" s="60">
        <v>107.1</v>
      </c>
      <c r="U972" s="60">
        <v>232.5</v>
      </c>
      <c r="V972" s="60">
        <v>183.4</v>
      </c>
      <c r="W972" s="60">
        <v>243.6</v>
      </c>
      <c r="X972" s="60">
        <v>271.2</v>
      </c>
      <c r="Y972" s="60">
        <v>176.07499999999999</v>
      </c>
      <c r="Z972" s="60">
        <v>188.875</v>
      </c>
      <c r="AA972" s="60">
        <v>237.82499999999999</v>
      </c>
      <c r="AB972" s="60">
        <v>429.2</v>
      </c>
      <c r="AC972" s="60" t="s">
        <v>16257</v>
      </c>
    </row>
    <row r="973" spans="1:29" ht="43" thickBot="1">
      <c r="A973" s="63" t="s">
        <v>14842</v>
      </c>
      <c r="B973" s="60">
        <v>7.9</v>
      </c>
      <c r="C973" s="60">
        <v>4.2</v>
      </c>
      <c r="D973" s="60">
        <v>6.5</v>
      </c>
      <c r="E973" s="60">
        <v>8.6</v>
      </c>
      <c r="F973" s="60">
        <v>5.5</v>
      </c>
      <c r="G973" s="60">
        <v>9.4</v>
      </c>
      <c r="H973" s="60">
        <v>9.5</v>
      </c>
      <c r="I973" s="60">
        <v>5.5</v>
      </c>
      <c r="J973" s="60">
        <v>5.3</v>
      </c>
      <c r="K973" s="60">
        <v>4.5750000000000002</v>
      </c>
      <c r="L973" s="60">
        <v>14.1</v>
      </c>
      <c r="M973" s="60">
        <v>4.3</v>
      </c>
      <c r="N973" s="60">
        <v>5.0999999999999996</v>
      </c>
      <c r="O973" s="60">
        <v>5.8</v>
      </c>
      <c r="P973" s="60">
        <v>6.2</v>
      </c>
      <c r="Q973" s="60">
        <v>5.9</v>
      </c>
      <c r="R973" s="60">
        <v>5.4</v>
      </c>
      <c r="S973" s="60">
        <v>7.2</v>
      </c>
      <c r="T973" s="60">
        <v>15.9</v>
      </c>
      <c r="U973" s="60">
        <v>16.3</v>
      </c>
      <c r="V973" s="60">
        <v>6.6</v>
      </c>
      <c r="W973" s="60">
        <v>12.2</v>
      </c>
      <c r="X973" s="60">
        <v>6.5</v>
      </c>
      <c r="Y973" s="60">
        <v>7.55</v>
      </c>
      <c r="Z973" s="60">
        <v>224.6</v>
      </c>
      <c r="AA973" s="60">
        <v>5.8</v>
      </c>
      <c r="AB973" s="60">
        <v>5.4</v>
      </c>
      <c r="AC973" s="61" t="s">
        <v>16258</v>
      </c>
    </row>
    <row r="974" spans="1:29" ht="131" thickBot="1">
      <c r="A974" s="63" t="s">
        <v>14697</v>
      </c>
      <c r="B974" s="60">
        <v>10.9</v>
      </c>
      <c r="C974" s="60">
        <v>12.3</v>
      </c>
      <c r="D974" s="60">
        <v>19.7</v>
      </c>
      <c r="E974" s="60">
        <v>12.4</v>
      </c>
      <c r="F974" s="60">
        <v>18.899999999999999</v>
      </c>
      <c r="G974" s="60">
        <v>14.3</v>
      </c>
      <c r="H974" s="60">
        <v>1876.9</v>
      </c>
      <c r="I974" s="60">
        <v>9.1999999999999993</v>
      </c>
      <c r="J974" s="60">
        <v>15</v>
      </c>
      <c r="K974" s="60">
        <v>6.2</v>
      </c>
      <c r="L974" s="60">
        <v>16.7</v>
      </c>
      <c r="M974" s="60">
        <v>5.5</v>
      </c>
      <c r="N974" s="60">
        <v>3</v>
      </c>
      <c r="O974" s="60">
        <v>14.5</v>
      </c>
      <c r="P974" s="60">
        <v>10.6</v>
      </c>
      <c r="Q974" s="60">
        <v>15.2</v>
      </c>
      <c r="R974" s="60">
        <v>21.7</v>
      </c>
      <c r="S974" s="60">
        <v>32.9</v>
      </c>
      <c r="T974" s="60">
        <v>24.2</v>
      </c>
      <c r="U974" s="60">
        <v>5984.4</v>
      </c>
      <c r="V974" s="60">
        <v>11.4</v>
      </c>
      <c r="W974" s="60">
        <v>26.9</v>
      </c>
      <c r="X974" s="60">
        <v>8.4</v>
      </c>
      <c r="Y974" s="60">
        <v>9.6</v>
      </c>
      <c r="Z974" s="60">
        <v>17.824999999999999</v>
      </c>
      <c r="AA974" s="60">
        <v>15.9</v>
      </c>
      <c r="AB974" s="60">
        <v>233.5</v>
      </c>
      <c r="AC974" s="60" t="s">
        <v>16259</v>
      </c>
    </row>
    <row r="975" spans="1:29" ht="57" thickBot="1">
      <c r="A975" s="63" t="e">
        <v>#VALUE!</v>
      </c>
      <c r="B975" s="60">
        <v>15.8</v>
      </c>
      <c r="C975" s="60">
        <v>5.6</v>
      </c>
      <c r="D975" s="60">
        <v>2.4249999999999998</v>
      </c>
      <c r="E975" s="60">
        <v>8.6999999999999993</v>
      </c>
      <c r="F975" s="60">
        <v>11.2</v>
      </c>
      <c r="G975" s="60">
        <v>7.4</v>
      </c>
      <c r="H975" s="60">
        <v>7.8</v>
      </c>
      <c r="I975" s="60">
        <v>4.5</v>
      </c>
      <c r="J975" s="60">
        <v>6.5</v>
      </c>
      <c r="K975" s="60">
        <v>2.9750000000000001</v>
      </c>
      <c r="L975" s="60">
        <v>11.9</v>
      </c>
      <c r="M975" s="60">
        <v>4.0999999999999996</v>
      </c>
      <c r="N975" s="60">
        <v>13.6</v>
      </c>
      <c r="O975" s="60">
        <v>13.4</v>
      </c>
      <c r="P975" s="60">
        <v>5.4</v>
      </c>
      <c r="Q975" s="60">
        <v>8</v>
      </c>
      <c r="R975" s="60">
        <v>8.4</v>
      </c>
      <c r="S975" s="60">
        <v>9.6</v>
      </c>
      <c r="T975" s="60">
        <v>8.6999999999999993</v>
      </c>
      <c r="U975" s="60">
        <v>2.1</v>
      </c>
      <c r="V975" s="60">
        <v>6.4</v>
      </c>
      <c r="W975" s="60">
        <v>5.4</v>
      </c>
      <c r="X975" s="60">
        <v>11</v>
      </c>
      <c r="Y975" s="60">
        <v>5.8</v>
      </c>
      <c r="Z975" s="60">
        <v>4.375</v>
      </c>
      <c r="AA975" s="60">
        <v>5.6749999999999998</v>
      </c>
      <c r="AB975" s="60">
        <v>4.7</v>
      </c>
      <c r="AC975" s="61" t="s">
        <v>16260</v>
      </c>
    </row>
    <row r="976" spans="1:29" ht="43" thickBot="1">
      <c r="A976" s="63" t="s">
        <v>14840</v>
      </c>
      <c r="B976" s="60">
        <v>2.7</v>
      </c>
      <c r="C976" s="60">
        <v>2.2000000000000002</v>
      </c>
      <c r="D976" s="60">
        <v>2.35</v>
      </c>
      <c r="E976" s="60">
        <v>4.0999999999999996</v>
      </c>
      <c r="F976" s="60">
        <v>12.7</v>
      </c>
      <c r="G976" s="60">
        <v>3.1</v>
      </c>
      <c r="H976" s="60">
        <v>5</v>
      </c>
      <c r="I976" s="60">
        <v>4.2</v>
      </c>
      <c r="J976" s="60">
        <v>2.9</v>
      </c>
      <c r="K976" s="60">
        <v>3.15</v>
      </c>
      <c r="L976" s="60">
        <v>7.2</v>
      </c>
      <c r="M976" s="60">
        <v>2</v>
      </c>
      <c r="N976" s="60">
        <v>2.6</v>
      </c>
      <c r="O976" s="60">
        <v>2.1</v>
      </c>
      <c r="P976" s="60">
        <v>3.1</v>
      </c>
      <c r="Q976" s="60">
        <v>2.4</v>
      </c>
      <c r="R976" s="60">
        <v>6.6</v>
      </c>
      <c r="S976" s="60">
        <v>3.45</v>
      </c>
      <c r="T976" s="60">
        <v>2.9</v>
      </c>
      <c r="U976" s="60">
        <v>4.8</v>
      </c>
      <c r="V976" s="60">
        <v>4.5999999999999996</v>
      </c>
      <c r="W976" s="60">
        <v>2.2000000000000002</v>
      </c>
      <c r="X976" s="60">
        <v>7.3</v>
      </c>
      <c r="Y976" s="60">
        <v>1.825</v>
      </c>
      <c r="Z976" s="60">
        <v>15.725</v>
      </c>
      <c r="AA976" s="60">
        <v>2.4500000000000002</v>
      </c>
      <c r="AB976" s="60">
        <v>2.2999999999999998</v>
      </c>
      <c r="AC976" s="61" t="s">
        <v>16261</v>
      </c>
    </row>
    <row r="977" spans="1:29" ht="151" thickBot="1">
      <c r="A977" s="63" t="s">
        <v>14945</v>
      </c>
      <c r="B977" s="60">
        <v>679.7</v>
      </c>
      <c r="C977" s="60">
        <v>950.6</v>
      </c>
      <c r="D977" s="60">
        <v>335.4</v>
      </c>
      <c r="E977" s="60">
        <v>963.1</v>
      </c>
      <c r="F977" s="60">
        <v>56.2</v>
      </c>
      <c r="G977" s="60">
        <v>441.3</v>
      </c>
      <c r="H977" s="60">
        <v>1251.7</v>
      </c>
      <c r="I977" s="60">
        <v>554.29999999999995</v>
      </c>
      <c r="J977" s="60">
        <v>400.1</v>
      </c>
      <c r="K977" s="60">
        <v>648.67499999999995</v>
      </c>
      <c r="L977" s="60">
        <v>2564</v>
      </c>
      <c r="M977" s="60">
        <v>480.3</v>
      </c>
      <c r="N977" s="60">
        <v>68.900000000000006</v>
      </c>
      <c r="O977" s="60">
        <v>32.5</v>
      </c>
      <c r="P977" s="60">
        <v>3944</v>
      </c>
      <c r="Q977" s="60">
        <v>2667</v>
      </c>
      <c r="R977" s="60">
        <v>1935.3</v>
      </c>
      <c r="S977" s="60">
        <v>355.82499999999999</v>
      </c>
      <c r="T977" s="60">
        <v>402.6</v>
      </c>
      <c r="U977" s="60">
        <v>1590.3</v>
      </c>
      <c r="V977" s="60">
        <v>434.5</v>
      </c>
      <c r="W977" s="60">
        <v>431.1</v>
      </c>
      <c r="X977" s="60">
        <v>2377.8000000000002</v>
      </c>
      <c r="Y977" s="60">
        <v>48.2</v>
      </c>
      <c r="Z977" s="60">
        <v>255.65</v>
      </c>
      <c r="AA977" s="60">
        <v>192.82499999999999</v>
      </c>
      <c r="AB977" s="60">
        <v>717.9</v>
      </c>
      <c r="AC977" s="60" t="s">
        <v>16262</v>
      </c>
    </row>
    <row r="978" spans="1:29" ht="43" thickBot="1">
      <c r="A978" s="63" t="s">
        <v>16581</v>
      </c>
      <c r="B978" s="60">
        <v>21</v>
      </c>
      <c r="C978" s="60">
        <v>367.6</v>
      </c>
      <c r="D978" s="60">
        <v>1937.3</v>
      </c>
      <c r="E978" s="60">
        <v>0.7</v>
      </c>
      <c r="F978" s="60">
        <v>1</v>
      </c>
      <c r="G978" s="60">
        <v>5.2</v>
      </c>
      <c r="H978" s="60">
        <v>0.6</v>
      </c>
      <c r="I978" s="60">
        <v>1.1000000000000001</v>
      </c>
      <c r="J978" s="60">
        <v>112.2</v>
      </c>
      <c r="K978" s="60">
        <v>2.5750000000000002</v>
      </c>
      <c r="L978" s="60">
        <v>3.5</v>
      </c>
      <c r="M978" s="60">
        <v>0.5</v>
      </c>
      <c r="N978" s="60">
        <v>2</v>
      </c>
      <c r="O978" s="60">
        <v>7.9</v>
      </c>
      <c r="P978" s="60">
        <v>0.5</v>
      </c>
      <c r="Q978" s="60">
        <v>0.7</v>
      </c>
      <c r="R978" s="60">
        <v>2.9</v>
      </c>
      <c r="S978" s="60">
        <v>0.35</v>
      </c>
      <c r="T978" s="60">
        <v>1.8</v>
      </c>
      <c r="U978" s="60">
        <v>1.2</v>
      </c>
      <c r="V978" s="60">
        <v>1.8</v>
      </c>
      <c r="W978" s="60">
        <v>0.4</v>
      </c>
      <c r="X978" s="60">
        <v>1.1000000000000001</v>
      </c>
      <c r="Y978" s="60">
        <v>22.475000000000001</v>
      </c>
      <c r="Z978" s="60">
        <v>0.47499999999999998</v>
      </c>
      <c r="AA978" s="60">
        <v>0.22500000000000001</v>
      </c>
      <c r="AB978" s="60">
        <v>29.2</v>
      </c>
      <c r="AC978" s="61" t="s">
        <v>16263</v>
      </c>
    </row>
    <row r="979" spans="1:29" ht="151" thickBot="1">
      <c r="A979" s="63" t="s">
        <v>14675</v>
      </c>
      <c r="B979" s="60">
        <v>24.6</v>
      </c>
      <c r="C979" s="60">
        <v>252.8</v>
      </c>
      <c r="D979" s="60">
        <v>347.82499999999999</v>
      </c>
      <c r="E979" s="60">
        <v>18.5</v>
      </c>
      <c r="F979" s="60">
        <v>14.1</v>
      </c>
      <c r="G979" s="60">
        <v>377</v>
      </c>
      <c r="H979" s="60">
        <v>27.7</v>
      </c>
      <c r="I979" s="60">
        <v>21.7</v>
      </c>
      <c r="J979" s="60">
        <v>79.5</v>
      </c>
      <c r="K979" s="60">
        <v>44.05</v>
      </c>
      <c r="L979" s="60">
        <v>71.599999999999994</v>
      </c>
      <c r="M979" s="60">
        <v>6</v>
      </c>
      <c r="N979" s="60">
        <v>20.100000000000001</v>
      </c>
      <c r="O979" s="60">
        <v>11.8</v>
      </c>
      <c r="P979" s="60">
        <v>69.7</v>
      </c>
      <c r="Q979" s="60">
        <v>56.2</v>
      </c>
      <c r="R979" s="60">
        <v>240.1</v>
      </c>
      <c r="S979" s="60">
        <v>14.35</v>
      </c>
      <c r="T979" s="60">
        <v>25.7</v>
      </c>
      <c r="U979" s="60">
        <v>33.4</v>
      </c>
      <c r="V979" s="60">
        <v>13.1</v>
      </c>
      <c r="W979" s="60">
        <v>310.10000000000002</v>
      </c>
      <c r="X979" s="60">
        <v>873.2</v>
      </c>
      <c r="Y979" s="60">
        <v>795.47500000000002</v>
      </c>
      <c r="Z979" s="60">
        <v>279.02499999999998</v>
      </c>
      <c r="AA979" s="60">
        <v>406.7</v>
      </c>
      <c r="AB979" s="60">
        <v>49.2</v>
      </c>
      <c r="AC979" s="60" t="s">
        <v>16264</v>
      </c>
    </row>
    <row r="980" spans="1:29" ht="161" thickBot="1">
      <c r="A980" s="63" t="s">
        <v>14858</v>
      </c>
      <c r="B980" s="60">
        <v>6.7</v>
      </c>
      <c r="C980" s="60">
        <v>22</v>
      </c>
      <c r="D980" s="60">
        <v>28.3</v>
      </c>
      <c r="E980" s="60">
        <v>3.5</v>
      </c>
      <c r="F980" s="60">
        <v>13</v>
      </c>
      <c r="G980" s="60">
        <v>6.2</v>
      </c>
      <c r="H980" s="60">
        <v>30.3</v>
      </c>
      <c r="I980" s="60">
        <v>22.5</v>
      </c>
      <c r="J980" s="60">
        <v>3.8</v>
      </c>
      <c r="K980" s="60">
        <v>3.05</v>
      </c>
      <c r="L980" s="60">
        <v>2.1</v>
      </c>
      <c r="M980" s="60">
        <v>0.8</v>
      </c>
      <c r="N980" s="60">
        <v>4.2</v>
      </c>
      <c r="O980" s="60">
        <v>2</v>
      </c>
      <c r="P980" s="60">
        <v>2.2000000000000002</v>
      </c>
      <c r="Q980" s="60">
        <v>5.6</v>
      </c>
      <c r="R980" s="60">
        <v>23.9</v>
      </c>
      <c r="S980" s="60">
        <v>7.625</v>
      </c>
      <c r="T980" s="60">
        <v>7.8</v>
      </c>
      <c r="U980" s="60">
        <v>20.5</v>
      </c>
      <c r="V980" s="60">
        <v>11.2</v>
      </c>
      <c r="W980" s="60">
        <v>28.2</v>
      </c>
      <c r="X980" s="60">
        <v>8.8000000000000007</v>
      </c>
      <c r="Y980" s="60">
        <v>621.625</v>
      </c>
      <c r="Z980" s="60">
        <v>377.6</v>
      </c>
      <c r="AA980" s="60">
        <v>2.6</v>
      </c>
      <c r="AB980" s="60">
        <v>8.3000000000000007</v>
      </c>
      <c r="AC980" s="60" t="s">
        <v>16265</v>
      </c>
    </row>
    <row r="981" spans="1:29" ht="61" thickBot="1">
      <c r="A981" s="63" t="s">
        <v>15008</v>
      </c>
      <c r="B981" s="60">
        <v>1.7</v>
      </c>
      <c r="C981" s="60">
        <v>123.1</v>
      </c>
      <c r="D981" s="60">
        <v>36.299999999999997</v>
      </c>
      <c r="E981" s="60">
        <v>2.2999999999999998</v>
      </c>
      <c r="F981" s="60">
        <v>1.7</v>
      </c>
      <c r="G981" s="60">
        <v>0.8</v>
      </c>
      <c r="H981" s="60">
        <v>1.6</v>
      </c>
      <c r="I981" s="60">
        <v>1.8</v>
      </c>
      <c r="J981" s="60">
        <v>2.1</v>
      </c>
      <c r="K981" s="60">
        <v>0.75</v>
      </c>
      <c r="L981" s="60">
        <v>3.8</v>
      </c>
      <c r="M981" s="60">
        <v>0.9</v>
      </c>
      <c r="N981" s="60">
        <v>2.2000000000000002</v>
      </c>
      <c r="O981" s="60">
        <v>3.1</v>
      </c>
      <c r="P981" s="60">
        <v>1.1000000000000001</v>
      </c>
      <c r="Q981" s="60">
        <v>0.7</v>
      </c>
      <c r="R981" s="60">
        <v>5.3</v>
      </c>
      <c r="S981" s="60">
        <v>0.6</v>
      </c>
      <c r="T981" s="60">
        <v>1.4</v>
      </c>
      <c r="U981" s="60">
        <v>4.5999999999999996</v>
      </c>
      <c r="V981" s="60">
        <v>2.2999999999999998</v>
      </c>
      <c r="W981" s="60">
        <v>1.8</v>
      </c>
      <c r="X981" s="60">
        <v>4</v>
      </c>
      <c r="Y981" s="60">
        <v>1.425</v>
      </c>
      <c r="Z981" s="60">
        <v>0.57499999999999996</v>
      </c>
      <c r="AA981" s="60">
        <v>0.375</v>
      </c>
      <c r="AB981" s="60">
        <v>7.7</v>
      </c>
      <c r="AC981" s="60" t="s">
        <v>16266</v>
      </c>
    </row>
    <row r="982" spans="1:29" ht="101" thickBot="1">
      <c r="A982" s="63" t="s">
        <v>14561</v>
      </c>
      <c r="B982" s="60">
        <v>1.9</v>
      </c>
      <c r="C982" s="60">
        <v>2.2000000000000002</v>
      </c>
      <c r="D982" s="60">
        <v>0.95</v>
      </c>
      <c r="E982" s="60">
        <v>2.9</v>
      </c>
      <c r="F982" s="60">
        <v>8</v>
      </c>
      <c r="G982" s="60">
        <v>5.6</v>
      </c>
      <c r="H982" s="60">
        <v>17.899999999999999</v>
      </c>
      <c r="I982" s="60">
        <v>5.3</v>
      </c>
      <c r="J982" s="60">
        <v>3</v>
      </c>
      <c r="K982" s="60">
        <v>0.7</v>
      </c>
      <c r="L982" s="60">
        <v>0.9</v>
      </c>
      <c r="M982" s="60">
        <v>0.7</v>
      </c>
      <c r="N982" s="60">
        <v>6.4</v>
      </c>
      <c r="O982" s="60">
        <v>7.4</v>
      </c>
      <c r="P982" s="60">
        <v>1.3</v>
      </c>
      <c r="Q982" s="60">
        <v>2.4</v>
      </c>
      <c r="R982" s="60">
        <v>1.2</v>
      </c>
      <c r="S982" s="60">
        <v>4.7750000000000004</v>
      </c>
      <c r="T982" s="60">
        <v>31</v>
      </c>
      <c r="U982" s="60">
        <v>21.5</v>
      </c>
      <c r="V982" s="60">
        <v>9.1999999999999993</v>
      </c>
      <c r="W982" s="60">
        <v>28.8</v>
      </c>
      <c r="X982" s="60">
        <v>2222.3000000000002</v>
      </c>
      <c r="Y982" s="60">
        <v>12.275</v>
      </c>
      <c r="Z982" s="60">
        <v>9.8249999999999993</v>
      </c>
      <c r="AA982" s="60">
        <v>23.725000000000001</v>
      </c>
      <c r="AB982" s="60">
        <v>3.4</v>
      </c>
      <c r="AC982" s="60" t="s">
        <v>16267</v>
      </c>
    </row>
    <row r="983" spans="1:29" ht="71" thickBot="1">
      <c r="A983" s="63" t="s">
        <v>14991</v>
      </c>
      <c r="B983" s="60">
        <v>2.6</v>
      </c>
      <c r="C983" s="60">
        <v>0.9</v>
      </c>
      <c r="D983" s="60">
        <v>1.1000000000000001</v>
      </c>
      <c r="E983" s="60">
        <v>2.8</v>
      </c>
      <c r="F983" s="60">
        <v>10.8</v>
      </c>
      <c r="G983" s="60">
        <v>0.8</v>
      </c>
      <c r="H983" s="60">
        <v>2.9</v>
      </c>
      <c r="I983" s="60">
        <v>4.3</v>
      </c>
      <c r="J983" s="60">
        <v>1.7</v>
      </c>
      <c r="K983" s="60">
        <v>3.7</v>
      </c>
      <c r="L983" s="60">
        <v>1</v>
      </c>
      <c r="M983" s="60">
        <v>2.1</v>
      </c>
      <c r="N983" s="60">
        <v>2.2000000000000002</v>
      </c>
      <c r="O983" s="60">
        <v>3.7</v>
      </c>
      <c r="P983" s="60">
        <v>6.3</v>
      </c>
      <c r="Q983" s="60">
        <v>2.8</v>
      </c>
      <c r="R983" s="60">
        <v>8.6</v>
      </c>
      <c r="S983" s="60">
        <v>1.35</v>
      </c>
      <c r="T983" s="60">
        <v>10.5</v>
      </c>
      <c r="U983" s="60">
        <v>12.6</v>
      </c>
      <c r="V983" s="60">
        <v>6.5</v>
      </c>
      <c r="W983" s="60">
        <v>14.7</v>
      </c>
      <c r="X983" s="60">
        <v>604.70000000000005</v>
      </c>
      <c r="Y983" s="60">
        <v>5.75</v>
      </c>
      <c r="Z983" s="60">
        <v>3.875</v>
      </c>
      <c r="AA983" s="60">
        <v>0.82499999999999996</v>
      </c>
      <c r="AB983" s="60">
        <v>1.3</v>
      </c>
      <c r="AC983" s="60" t="s">
        <v>16268</v>
      </c>
    </row>
    <row r="984" spans="1:29" ht="51" thickBot="1">
      <c r="A984" s="63" t="s">
        <v>15141</v>
      </c>
      <c r="B984" s="60">
        <v>3.1</v>
      </c>
      <c r="C984" s="60">
        <v>7.1</v>
      </c>
      <c r="D984" s="60">
        <v>1.075</v>
      </c>
      <c r="E984" s="60">
        <v>1.6</v>
      </c>
      <c r="F984" s="60">
        <v>2.5</v>
      </c>
      <c r="G984" s="60">
        <v>3.3</v>
      </c>
      <c r="H984" s="60">
        <v>2.1</v>
      </c>
      <c r="I984" s="60">
        <v>2.2000000000000002</v>
      </c>
      <c r="J984" s="60">
        <v>4</v>
      </c>
      <c r="K984" s="60">
        <v>4.0250000000000004</v>
      </c>
      <c r="L984" s="60">
        <v>4.2</v>
      </c>
      <c r="M984" s="60">
        <v>1.2</v>
      </c>
      <c r="N984" s="60">
        <v>726.6</v>
      </c>
      <c r="O984" s="60">
        <v>7</v>
      </c>
      <c r="P984" s="60">
        <v>4</v>
      </c>
      <c r="Q984" s="60">
        <v>6.1</v>
      </c>
      <c r="R984" s="60">
        <v>7.6</v>
      </c>
      <c r="S984" s="60">
        <v>3.125</v>
      </c>
      <c r="T984" s="60">
        <v>1.9</v>
      </c>
      <c r="U984" s="60">
        <v>2.2000000000000002</v>
      </c>
      <c r="V984" s="60">
        <v>2.7</v>
      </c>
      <c r="W984" s="60">
        <v>3.7</v>
      </c>
      <c r="X984" s="60">
        <v>67.3</v>
      </c>
      <c r="Y984" s="60">
        <v>2.7749999999999999</v>
      </c>
      <c r="Z984" s="60">
        <v>2.6</v>
      </c>
      <c r="AA984" s="60">
        <v>1.9750000000000001</v>
      </c>
      <c r="AB984" s="60">
        <v>50.5</v>
      </c>
      <c r="AC984" s="60" t="s">
        <v>16269</v>
      </c>
    </row>
    <row r="985" spans="1:29" ht="85" thickBot="1">
      <c r="A985" s="63" t="s">
        <v>16582</v>
      </c>
      <c r="B985" s="60">
        <v>782.5</v>
      </c>
      <c r="C985" s="60">
        <v>368.6</v>
      </c>
      <c r="D985" s="60">
        <v>129.97499999999999</v>
      </c>
      <c r="E985" s="60">
        <v>791.1</v>
      </c>
      <c r="F985" s="60">
        <v>39</v>
      </c>
      <c r="G985" s="60">
        <v>174.7</v>
      </c>
      <c r="H985" s="60">
        <v>196.2</v>
      </c>
      <c r="I985" s="60">
        <v>99.7</v>
      </c>
      <c r="J985" s="60">
        <v>97.3</v>
      </c>
      <c r="K985" s="60">
        <v>81.55</v>
      </c>
      <c r="L985" s="60">
        <v>48.5</v>
      </c>
      <c r="M985" s="60">
        <v>90</v>
      </c>
      <c r="N985" s="60">
        <v>623.5</v>
      </c>
      <c r="O985" s="60">
        <v>251.5</v>
      </c>
      <c r="P985" s="60">
        <v>88.5</v>
      </c>
      <c r="Q985" s="60">
        <v>93.5</v>
      </c>
      <c r="R985" s="60">
        <v>117.9</v>
      </c>
      <c r="S985" s="60">
        <v>41.625</v>
      </c>
      <c r="T985" s="60">
        <v>358.8</v>
      </c>
      <c r="U985" s="60">
        <v>49.2</v>
      </c>
      <c r="V985" s="60">
        <v>144</v>
      </c>
      <c r="W985" s="60">
        <v>59.8</v>
      </c>
      <c r="X985" s="60">
        <v>301.7</v>
      </c>
      <c r="Y985" s="60">
        <v>143.17500000000001</v>
      </c>
      <c r="Z985" s="60">
        <v>72.650000000000006</v>
      </c>
      <c r="AA985" s="60">
        <v>405.5</v>
      </c>
      <c r="AB985" s="60">
        <v>130.4</v>
      </c>
      <c r="AC985" s="61" t="s">
        <v>16270</v>
      </c>
    </row>
    <row r="986" spans="1:29" ht="51" thickBot="1">
      <c r="A986" s="63" t="s">
        <v>14963</v>
      </c>
      <c r="B986" s="60">
        <v>4.3</v>
      </c>
      <c r="C986" s="60">
        <v>14.1</v>
      </c>
      <c r="D986" s="60">
        <v>13.35</v>
      </c>
      <c r="E986" s="60">
        <v>2.6</v>
      </c>
      <c r="F986" s="60">
        <v>11.8</v>
      </c>
      <c r="G986" s="60">
        <v>8.1</v>
      </c>
      <c r="H986" s="60">
        <v>9.1999999999999993</v>
      </c>
      <c r="I986" s="60">
        <v>19.7</v>
      </c>
      <c r="J986" s="60">
        <v>4.3</v>
      </c>
      <c r="K986" s="60">
        <v>56.475000000000001</v>
      </c>
      <c r="L986" s="60">
        <v>56.4</v>
      </c>
      <c r="M986" s="60">
        <v>3.2</v>
      </c>
      <c r="N986" s="60">
        <v>4.4000000000000004</v>
      </c>
      <c r="O986" s="60">
        <v>6</v>
      </c>
      <c r="P986" s="60">
        <v>117.4</v>
      </c>
      <c r="Q986" s="60">
        <v>72.900000000000006</v>
      </c>
      <c r="R986" s="60">
        <v>13.9</v>
      </c>
      <c r="S986" s="60">
        <v>5</v>
      </c>
      <c r="T986" s="60">
        <v>13.1</v>
      </c>
      <c r="U986" s="60">
        <v>88.3</v>
      </c>
      <c r="V986" s="60">
        <v>3.7</v>
      </c>
      <c r="W986" s="60">
        <v>19.2</v>
      </c>
      <c r="X986" s="60">
        <v>405.4</v>
      </c>
      <c r="Y986" s="60">
        <v>7.6749999999999998</v>
      </c>
      <c r="Z986" s="60">
        <v>5</v>
      </c>
      <c r="AA986" s="60">
        <v>4.4249999999999998</v>
      </c>
      <c r="AB986" s="60">
        <v>7</v>
      </c>
      <c r="AC986" s="60" t="s">
        <v>16271</v>
      </c>
    </row>
    <row r="987" spans="1:29" ht="101" thickBot="1">
      <c r="A987" s="63" t="s">
        <v>14877</v>
      </c>
      <c r="B987" s="60">
        <v>1.5</v>
      </c>
      <c r="C987" s="60">
        <v>10.9</v>
      </c>
      <c r="D987" s="60">
        <v>8.35</v>
      </c>
      <c r="E987" s="60">
        <v>2</v>
      </c>
      <c r="F987" s="60">
        <v>7.3</v>
      </c>
      <c r="G987" s="60">
        <v>5.4</v>
      </c>
      <c r="H987" s="60">
        <v>1.3</v>
      </c>
      <c r="I987" s="60">
        <v>1.3</v>
      </c>
      <c r="J987" s="60">
        <v>4.0999999999999996</v>
      </c>
      <c r="K987" s="60">
        <v>3.5</v>
      </c>
      <c r="L987" s="60">
        <v>4.4000000000000004</v>
      </c>
      <c r="M987" s="60">
        <v>0.7</v>
      </c>
      <c r="N987" s="60">
        <v>1.9</v>
      </c>
      <c r="O987" s="60">
        <v>2.1</v>
      </c>
      <c r="P987" s="60">
        <v>2</v>
      </c>
      <c r="Q987" s="60">
        <v>4.0999999999999996</v>
      </c>
      <c r="R987" s="60">
        <v>20.7</v>
      </c>
      <c r="S987" s="60">
        <v>2.25</v>
      </c>
      <c r="T987" s="60">
        <v>4</v>
      </c>
      <c r="U987" s="60">
        <v>1.8</v>
      </c>
      <c r="V987" s="60">
        <v>3.1</v>
      </c>
      <c r="W987" s="60">
        <v>2.6</v>
      </c>
      <c r="X987" s="60">
        <v>3.9</v>
      </c>
      <c r="Y987" s="60">
        <v>5.3250000000000002</v>
      </c>
      <c r="Z987" s="60">
        <v>3.15</v>
      </c>
      <c r="AA987" s="60">
        <v>6.9249999999999998</v>
      </c>
      <c r="AB987" s="60">
        <v>2.2999999999999998</v>
      </c>
      <c r="AC987" s="60" t="s">
        <v>16272</v>
      </c>
    </row>
    <row r="988" spans="1:29" ht="101" thickBot="1">
      <c r="A988" s="63" t="s">
        <v>14545</v>
      </c>
      <c r="B988" s="60">
        <v>24</v>
      </c>
      <c r="C988" s="60">
        <v>25.4</v>
      </c>
      <c r="D988" s="60">
        <v>27.45</v>
      </c>
      <c r="E988" s="60">
        <v>31.2</v>
      </c>
      <c r="F988" s="60">
        <v>69.8</v>
      </c>
      <c r="G988" s="60">
        <v>78.7</v>
      </c>
      <c r="H988" s="60">
        <v>74.099999999999994</v>
      </c>
      <c r="I988" s="60">
        <v>373.9</v>
      </c>
      <c r="J988" s="60">
        <v>310.2</v>
      </c>
      <c r="K988" s="60">
        <v>57.924999999999997</v>
      </c>
      <c r="L988" s="60">
        <v>33.1</v>
      </c>
      <c r="M988" s="60">
        <v>14.4</v>
      </c>
      <c r="N988" s="60">
        <v>5.4</v>
      </c>
      <c r="O988" s="60">
        <v>22.2</v>
      </c>
      <c r="P988" s="60">
        <v>349</v>
      </c>
      <c r="Q988" s="60">
        <v>443.6</v>
      </c>
      <c r="R988" s="60">
        <v>47.9</v>
      </c>
      <c r="S988" s="60">
        <v>33.125</v>
      </c>
      <c r="T988" s="60">
        <v>36.9</v>
      </c>
      <c r="U988" s="60">
        <v>41.9</v>
      </c>
      <c r="V988" s="60">
        <v>435.5</v>
      </c>
      <c r="W988" s="60">
        <v>21</v>
      </c>
      <c r="X988" s="60">
        <v>79.8</v>
      </c>
      <c r="Y988" s="60">
        <v>27.2</v>
      </c>
      <c r="Z988" s="60">
        <v>37.125</v>
      </c>
      <c r="AA988" s="60">
        <v>50.95</v>
      </c>
      <c r="AB988" s="60">
        <v>80.400000000000006</v>
      </c>
      <c r="AC988" s="60" t="s">
        <v>16273</v>
      </c>
    </row>
    <row r="989" spans="1:29" ht="51" thickBot="1">
      <c r="A989" s="63" t="s">
        <v>14965</v>
      </c>
      <c r="B989" s="60">
        <v>3.1</v>
      </c>
      <c r="C989" s="60">
        <v>39</v>
      </c>
      <c r="D989" s="60">
        <v>9.25</v>
      </c>
      <c r="E989" s="60">
        <v>6.4</v>
      </c>
      <c r="F989" s="60">
        <v>3</v>
      </c>
      <c r="G989" s="60">
        <v>2.2000000000000002</v>
      </c>
      <c r="H989" s="60">
        <v>1.9</v>
      </c>
      <c r="I989" s="60">
        <v>3.9</v>
      </c>
      <c r="J989" s="60">
        <v>3.5</v>
      </c>
      <c r="K989" s="60">
        <v>24.2</v>
      </c>
      <c r="L989" s="60">
        <v>19.8</v>
      </c>
      <c r="M989" s="60">
        <v>1.8</v>
      </c>
      <c r="N989" s="60">
        <v>1</v>
      </c>
      <c r="O989" s="60">
        <v>2.8</v>
      </c>
      <c r="P989" s="60">
        <v>183.7</v>
      </c>
      <c r="Q989" s="60">
        <v>55.8</v>
      </c>
      <c r="R989" s="60">
        <v>33.4</v>
      </c>
      <c r="S989" s="60">
        <v>1.3</v>
      </c>
      <c r="T989" s="60">
        <v>3.1</v>
      </c>
      <c r="U989" s="60">
        <v>1.3</v>
      </c>
      <c r="V989" s="60">
        <v>6.4</v>
      </c>
      <c r="W989" s="60">
        <v>0.9</v>
      </c>
      <c r="X989" s="60">
        <v>25.5</v>
      </c>
      <c r="Y989" s="60">
        <v>2.0499999999999998</v>
      </c>
      <c r="Z989" s="60">
        <v>4.3250000000000002</v>
      </c>
      <c r="AA989" s="60">
        <v>0.625</v>
      </c>
      <c r="AB989" s="60">
        <v>6.3</v>
      </c>
      <c r="AC989" s="60" t="s">
        <v>16274</v>
      </c>
    </row>
    <row r="990" spans="1:29" ht="101" thickBot="1">
      <c r="A990" s="63" t="s">
        <v>14756</v>
      </c>
      <c r="B990" s="60">
        <v>2.7</v>
      </c>
      <c r="C990" s="60">
        <v>4.0999999999999996</v>
      </c>
      <c r="D990" s="60">
        <v>3.85</v>
      </c>
      <c r="E990" s="60">
        <v>5.0999999999999996</v>
      </c>
      <c r="F990" s="60">
        <v>19</v>
      </c>
      <c r="G990" s="60">
        <v>6.3</v>
      </c>
      <c r="H990" s="60">
        <v>6.3</v>
      </c>
      <c r="I990" s="60">
        <v>3</v>
      </c>
      <c r="J990" s="60">
        <v>6.7</v>
      </c>
      <c r="K990" s="60">
        <v>3.8</v>
      </c>
      <c r="L990" s="60">
        <v>27.1</v>
      </c>
      <c r="M990" s="60">
        <v>2.4</v>
      </c>
      <c r="N990" s="60">
        <v>0.5</v>
      </c>
      <c r="O990" s="60">
        <v>4.4000000000000004</v>
      </c>
      <c r="P990" s="60">
        <v>4226.6000000000004</v>
      </c>
      <c r="Q990" s="60">
        <v>4394</v>
      </c>
      <c r="R990" s="60">
        <v>58.6</v>
      </c>
      <c r="S990" s="60">
        <v>3.9</v>
      </c>
      <c r="T990" s="60">
        <v>6</v>
      </c>
      <c r="U990" s="60">
        <v>3.7</v>
      </c>
      <c r="V990" s="60">
        <v>2.8</v>
      </c>
      <c r="W990" s="60">
        <v>5.8</v>
      </c>
      <c r="X990" s="60">
        <v>6.1</v>
      </c>
      <c r="Y990" s="60">
        <v>1.5249999999999999</v>
      </c>
      <c r="Z990" s="60">
        <v>3.05</v>
      </c>
      <c r="AA990" s="60">
        <v>1.9</v>
      </c>
      <c r="AB990" s="60">
        <v>160.1</v>
      </c>
      <c r="AC990" s="60" t="s">
        <v>16275</v>
      </c>
    </row>
    <row r="991" spans="1:29" ht="15" thickBot="1">
      <c r="A991" s="63" t="e">
        <v>#VALUE!</v>
      </c>
      <c r="B991" s="60">
        <v>3.7</v>
      </c>
      <c r="C991" s="60">
        <v>2.7</v>
      </c>
      <c r="D991" s="60">
        <v>0.9</v>
      </c>
      <c r="E991" s="60">
        <v>5.0999999999999996</v>
      </c>
      <c r="F991" s="60">
        <v>10.1</v>
      </c>
      <c r="G991" s="60">
        <v>6.7</v>
      </c>
      <c r="H991" s="60">
        <v>1</v>
      </c>
      <c r="I991" s="60">
        <v>2.4</v>
      </c>
      <c r="J991" s="60">
        <v>2.4</v>
      </c>
      <c r="K991" s="60">
        <v>1.75</v>
      </c>
      <c r="L991" s="60">
        <v>6.9</v>
      </c>
      <c r="M991" s="60">
        <v>1.9</v>
      </c>
      <c r="N991" s="60">
        <v>1.5</v>
      </c>
      <c r="O991" s="60">
        <v>1.5</v>
      </c>
      <c r="P991" s="60">
        <v>1.9</v>
      </c>
      <c r="Q991" s="60">
        <v>1.7</v>
      </c>
      <c r="R991" s="60">
        <v>2.2999999999999998</v>
      </c>
      <c r="S991" s="60">
        <v>3.65</v>
      </c>
      <c r="T991" s="60">
        <v>6</v>
      </c>
      <c r="U991" s="60">
        <v>3</v>
      </c>
      <c r="V991" s="60">
        <v>2.2999999999999998</v>
      </c>
      <c r="W991" s="60">
        <v>3.2</v>
      </c>
      <c r="X991" s="60">
        <v>4.5999999999999996</v>
      </c>
      <c r="Y991" s="60">
        <v>1.6</v>
      </c>
      <c r="Z991" s="60">
        <v>1.4750000000000001</v>
      </c>
      <c r="AA991" s="60">
        <v>2.6</v>
      </c>
      <c r="AB991" s="60">
        <v>2.8</v>
      </c>
      <c r="AC991" s="60" t="s">
        <v>15446</v>
      </c>
    </row>
    <row r="992" spans="1:29" ht="43" thickBot="1">
      <c r="A992" s="63" t="s">
        <v>16583</v>
      </c>
      <c r="B992" s="60">
        <v>8.1999999999999993</v>
      </c>
      <c r="C992" s="60">
        <v>217.4</v>
      </c>
      <c r="D992" s="60">
        <v>133.69999999999999</v>
      </c>
      <c r="E992" s="60">
        <v>13.9</v>
      </c>
      <c r="F992" s="60">
        <v>6</v>
      </c>
      <c r="G992" s="60">
        <v>37.1</v>
      </c>
      <c r="H992" s="60">
        <v>118</v>
      </c>
      <c r="I992" s="60">
        <v>63.2</v>
      </c>
      <c r="J992" s="60">
        <v>39.700000000000003</v>
      </c>
      <c r="K992" s="60">
        <v>605.4</v>
      </c>
      <c r="L992" s="60">
        <v>1182.5999999999999</v>
      </c>
      <c r="M992" s="60">
        <v>15.8</v>
      </c>
      <c r="N992" s="60">
        <v>3.7</v>
      </c>
      <c r="O992" s="60">
        <v>4.7</v>
      </c>
      <c r="P992" s="60">
        <v>608.4</v>
      </c>
      <c r="Q992" s="60">
        <v>903.1</v>
      </c>
      <c r="R992" s="60">
        <v>410.9</v>
      </c>
      <c r="S992" s="60">
        <v>1.5</v>
      </c>
      <c r="T992" s="60">
        <v>11.3</v>
      </c>
      <c r="U992" s="60">
        <v>42.4</v>
      </c>
      <c r="V992" s="60">
        <v>15</v>
      </c>
      <c r="W992" s="60">
        <v>21.6</v>
      </c>
      <c r="X992" s="60">
        <v>482.1</v>
      </c>
      <c r="Y992" s="60">
        <v>11</v>
      </c>
      <c r="Z992" s="60">
        <v>8.8249999999999993</v>
      </c>
      <c r="AA992" s="60">
        <v>4.8499999999999996</v>
      </c>
      <c r="AB992" s="60">
        <v>82.5</v>
      </c>
      <c r="AC992" s="61" t="s">
        <v>16276</v>
      </c>
    </row>
    <row r="993" spans="1:29" ht="101" thickBot="1">
      <c r="A993" s="63" t="s">
        <v>14628</v>
      </c>
      <c r="B993" s="60">
        <v>1.3</v>
      </c>
      <c r="C993" s="60">
        <v>104.4</v>
      </c>
      <c r="D993" s="60">
        <v>15.375</v>
      </c>
      <c r="E993" s="60">
        <v>5.5</v>
      </c>
      <c r="F993" s="60">
        <v>8.1999999999999993</v>
      </c>
      <c r="G993" s="60">
        <v>31.8</v>
      </c>
      <c r="H993" s="60">
        <v>6220.3</v>
      </c>
      <c r="I993" s="60">
        <v>2.4</v>
      </c>
      <c r="J993" s="60">
        <v>12.5</v>
      </c>
      <c r="K993" s="60">
        <v>7.45</v>
      </c>
      <c r="L993" s="60">
        <v>9.9</v>
      </c>
      <c r="M993" s="60">
        <v>1.5</v>
      </c>
      <c r="N993" s="60">
        <v>1</v>
      </c>
      <c r="O993" s="60">
        <v>2.1</v>
      </c>
      <c r="P993" s="60">
        <v>5.6</v>
      </c>
      <c r="Q993" s="60">
        <v>4.3</v>
      </c>
      <c r="R993" s="60">
        <v>53.7</v>
      </c>
      <c r="S993" s="60">
        <v>36.725000000000001</v>
      </c>
      <c r="T993" s="60">
        <v>2.5</v>
      </c>
      <c r="U993" s="60">
        <v>5803.4</v>
      </c>
      <c r="V993" s="60">
        <v>0.7</v>
      </c>
      <c r="W993" s="60">
        <v>37.6</v>
      </c>
      <c r="X993" s="60">
        <v>22.9</v>
      </c>
      <c r="Y993" s="60">
        <v>17.175000000000001</v>
      </c>
      <c r="Z993" s="60">
        <v>18.274999999999999</v>
      </c>
      <c r="AA993" s="60">
        <v>1.2749999999999999</v>
      </c>
      <c r="AB993" s="60">
        <v>2257</v>
      </c>
      <c r="AC993" s="60" t="s">
        <v>16277</v>
      </c>
    </row>
    <row r="994" spans="1:29" ht="51" thickBot="1">
      <c r="A994" s="63" t="s">
        <v>14836</v>
      </c>
      <c r="B994" s="60">
        <v>1.8</v>
      </c>
      <c r="C994" s="60">
        <v>1.2</v>
      </c>
      <c r="D994" s="60">
        <v>1.6</v>
      </c>
      <c r="E994" s="60">
        <v>2</v>
      </c>
      <c r="F994" s="60">
        <v>7.3</v>
      </c>
      <c r="G994" s="60">
        <v>5.4</v>
      </c>
      <c r="H994" s="60">
        <v>1.2</v>
      </c>
      <c r="I994" s="60">
        <v>2.4</v>
      </c>
      <c r="J994" s="60">
        <v>2.6</v>
      </c>
      <c r="K994" s="60">
        <v>2.35</v>
      </c>
      <c r="L994" s="60">
        <v>2.5</v>
      </c>
      <c r="M994" s="60">
        <v>220.9</v>
      </c>
      <c r="N994" s="60">
        <v>6.1</v>
      </c>
      <c r="O994" s="60">
        <v>3.7</v>
      </c>
      <c r="P994" s="60">
        <v>2.4</v>
      </c>
      <c r="Q994" s="60">
        <v>1</v>
      </c>
      <c r="R994" s="60">
        <v>7.3</v>
      </c>
      <c r="S994" s="60">
        <v>3.4750000000000001</v>
      </c>
      <c r="T994" s="60">
        <v>4.7</v>
      </c>
      <c r="U994" s="60">
        <v>9.4</v>
      </c>
      <c r="V994" s="60">
        <v>5.7</v>
      </c>
      <c r="W994" s="60">
        <v>2.4</v>
      </c>
      <c r="X994" s="60">
        <v>2.5</v>
      </c>
      <c r="Y994" s="60">
        <v>2.65</v>
      </c>
      <c r="Z994" s="60">
        <v>5.25</v>
      </c>
      <c r="AA994" s="60">
        <v>5.2249999999999996</v>
      </c>
      <c r="AB994" s="60">
        <v>122.8</v>
      </c>
      <c r="AC994" s="60" t="s">
        <v>16278</v>
      </c>
    </row>
    <row r="995" spans="1:29" ht="101" thickBot="1">
      <c r="A995" s="63" t="s">
        <v>16584</v>
      </c>
      <c r="B995" s="60">
        <v>2.6</v>
      </c>
      <c r="C995" s="60">
        <v>1.2</v>
      </c>
      <c r="D995" s="60">
        <v>1.2</v>
      </c>
      <c r="E995" s="60">
        <v>3.8</v>
      </c>
      <c r="F995" s="60">
        <v>7.9</v>
      </c>
      <c r="G995" s="60">
        <v>2.7</v>
      </c>
      <c r="H995" s="60">
        <v>0.6</v>
      </c>
      <c r="I995" s="60">
        <v>2.2000000000000002</v>
      </c>
      <c r="J995" s="60">
        <v>0.7</v>
      </c>
      <c r="K995" s="60">
        <v>0.8</v>
      </c>
      <c r="L995" s="60">
        <v>2.8</v>
      </c>
      <c r="M995" s="60">
        <v>10.5</v>
      </c>
      <c r="N995" s="60">
        <v>103.5</v>
      </c>
      <c r="O995" s="60">
        <v>10963.9</v>
      </c>
      <c r="P995" s="60">
        <v>3.7</v>
      </c>
      <c r="Q995" s="60">
        <v>5.5</v>
      </c>
      <c r="R995" s="60">
        <v>81.2</v>
      </c>
      <c r="S995" s="60">
        <v>1.4</v>
      </c>
      <c r="T995" s="60">
        <v>2.2999999999999998</v>
      </c>
      <c r="U995" s="60">
        <v>1.9</v>
      </c>
      <c r="V995" s="60">
        <v>2.9</v>
      </c>
      <c r="W995" s="60">
        <v>1.5</v>
      </c>
      <c r="X995" s="60">
        <v>2.8</v>
      </c>
      <c r="Y995" s="60">
        <v>2.95</v>
      </c>
      <c r="Z995" s="60">
        <v>4.375</v>
      </c>
      <c r="AA995" s="60">
        <v>1.9750000000000001</v>
      </c>
      <c r="AB995" s="60">
        <v>999.4</v>
      </c>
      <c r="AC995" s="60" t="s">
        <v>16279</v>
      </c>
    </row>
    <row r="996" spans="1:29" ht="43" thickBot="1">
      <c r="A996" s="63" t="s">
        <v>15204</v>
      </c>
      <c r="B996" s="60">
        <v>1.1000000000000001</v>
      </c>
      <c r="C996" s="60">
        <v>6.8</v>
      </c>
      <c r="D996" s="60">
        <v>7.7249999999999996</v>
      </c>
      <c r="E996" s="60">
        <v>0.9</v>
      </c>
      <c r="F996" s="60">
        <v>3.8</v>
      </c>
      <c r="G996" s="60">
        <v>0.9</v>
      </c>
      <c r="H996" s="60">
        <v>0.3</v>
      </c>
      <c r="I996" s="60">
        <v>1.1000000000000001</v>
      </c>
      <c r="J996" s="60">
        <v>1.1000000000000001</v>
      </c>
      <c r="K996" s="60">
        <v>6.3</v>
      </c>
      <c r="L996" s="60">
        <v>27.3</v>
      </c>
      <c r="M996" s="60">
        <v>0.1</v>
      </c>
      <c r="N996" s="60">
        <v>0.6</v>
      </c>
      <c r="O996" s="60">
        <v>2.1</v>
      </c>
      <c r="P996" s="60">
        <v>31.9</v>
      </c>
      <c r="Q996" s="60">
        <v>13.3</v>
      </c>
      <c r="R996" s="60">
        <v>6.6</v>
      </c>
      <c r="S996" s="60">
        <v>1.075</v>
      </c>
      <c r="T996" s="60">
        <v>0.9</v>
      </c>
      <c r="U996" s="60">
        <v>0.2</v>
      </c>
      <c r="V996" s="60">
        <v>1.2</v>
      </c>
      <c r="W996" s="60">
        <v>0.6</v>
      </c>
      <c r="X996" s="60">
        <v>0.5</v>
      </c>
      <c r="Y996" s="60">
        <v>0.7</v>
      </c>
      <c r="Z996" s="60">
        <v>0.15</v>
      </c>
      <c r="AA996" s="60">
        <v>0.3</v>
      </c>
      <c r="AB996" s="60">
        <v>0.8</v>
      </c>
      <c r="AC996" s="61" t="s">
        <v>15625</v>
      </c>
    </row>
    <row r="997" spans="1:29" ht="101" thickBot="1">
      <c r="A997" s="63" t="s">
        <v>14658</v>
      </c>
      <c r="B997" s="60">
        <v>1.4</v>
      </c>
      <c r="C997" s="60">
        <v>3.5</v>
      </c>
      <c r="D997" s="60">
        <v>7.3</v>
      </c>
      <c r="E997" s="60">
        <v>3.2</v>
      </c>
      <c r="F997" s="60">
        <v>2.1</v>
      </c>
      <c r="G997" s="60">
        <v>2.1</v>
      </c>
      <c r="H997" s="60">
        <v>1.9</v>
      </c>
      <c r="I997" s="60">
        <v>1.9</v>
      </c>
      <c r="J997" s="60">
        <v>2.8</v>
      </c>
      <c r="K997" s="60">
        <v>1.95</v>
      </c>
      <c r="L997" s="60">
        <v>4.7</v>
      </c>
      <c r="M997" s="60">
        <v>0.3</v>
      </c>
      <c r="N997" s="60">
        <v>5.7</v>
      </c>
      <c r="O997" s="60">
        <v>3.7</v>
      </c>
      <c r="P997" s="60">
        <v>3.3</v>
      </c>
      <c r="Q997" s="60">
        <v>3.7</v>
      </c>
      <c r="R997" s="60">
        <v>3.5</v>
      </c>
      <c r="S997" s="60">
        <v>7.5250000000000004</v>
      </c>
      <c r="T997" s="60">
        <v>1.1000000000000001</v>
      </c>
      <c r="U997" s="60">
        <v>8.4</v>
      </c>
      <c r="V997" s="60">
        <v>2</v>
      </c>
      <c r="W997" s="60">
        <v>8.4</v>
      </c>
      <c r="X997" s="60">
        <v>2.1</v>
      </c>
      <c r="Y997" s="60">
        <v>776.75</v>
      </c>
      <c r="Z997" s="60">
        <v>25.925000000000001</v>
      </c>
      <c r="AA997" s="60">
        <v>0.47499999999999998</v>
      </c>
      <c r="AB997" s="60">
        <v>2.8</v>
      </c>
      <c r="AC997" s="60" t="s">
        <v>16280</v>
      </c>
    </row>
    <row r="998" spans="1:29" ht="131" thickBot="1">
      <c r="A998" s="63" t="s">
        <v>16585</v>
      </c>
      <c r="B998" s="60">
        <v>849.6</v>
      </c>
      <c r="C998" s="60">
        <v>435.9</v>
      </c>
      <c r="D998" s="60">
        <v>442.625</v>
      </c>
      <c r="E998" s="60">
        <v>781.9</v>
      </c>
      <c r="F998" s="60">
        <v>479.6</v>
      </c>
      <c r="G998" s="60">
        <v>531.6</v>
      </c>
      <c r="H998" s="60">
        <v>330.7</v>
      </c>
      <c r="I998" s="60">
        <v>547.6</v>
      </c>
      <c r="J998" s="60">
        <v>403.9</v>
      </c>
      <c r="K998" s="60">
        <v>245.47499999999999</v>
      </c>
      <c r="L998" s="60">
        <v>205.5</v>
      </c>
      <c r="M998" s="60">
        <v>862.5</v>
      </c>
      <c r="N998" s="60">
        <v>222.2</v>
      </c>
      <c r="O998" s="60">
        <v>497.4</v>
      </c>
      <c r="P998" s="60">
        <v>339.5</v>
      </c>
      <c r="Q998" s="60">
        <v>466.4</v>
      </c>
      <c r="R998" s="60">
        <v>212.5</v>
      </c>
      <c r="S998" s="60">
        <v>1006.625</v>
      </c>
      <c r="T998" s="60">
        <v>544.20000000000005</v>
      </c>
      <c r="U998" s="60">
        <v>395.5</v>
      </c>
      <c r="V998" s="60">
        <v>695.2</v>
      </c>
      <c r="W998" s="60">
        <v>588.5</v>
      </c>
      <c r="X998" s="60">
        <v>408.3</v>
      </c>
      <c r="Y998" s="60">
        <v>629.92499999999995</v>
      </c>
      <c r="Z998" s="60">
        <v>461.47500000000002</v>
      </c>
      <c r="AA998" s="60">
        <v>446.9</v>
      </c>
      <c r="AB998" s="60">
        <v>426</v>
      </c>
      <c r="AC998" s="60" t="s">
        <v>16281</v>
      </c>
    </row>
    <row r="999" spans="1:29" ht="41" thickBot="1">
      <c r="A999" s="63" t="s">
        <v>15171</v>
      </c>
      <c r="B999" s="60">
        <v>207.2</v>
      </c>
      <c r="C999" s="60">
        <v>363.9</v>
      </c>
      <c r="D999" s="60">
        <v>459.2</v>
      </c>
      <c r="E999" s="60">
        <v>214.1</v>
      </c>
      <c r="F999" s="60">
        <v>422.7</v>
      </c>
      <c r="G999" s="60">
        <v>645.1</v>
      </c>
      <c r="H999" s="60">
        <v>545.79999999999995</v>
      </c>
      <c r="I999" s="60">
        <v>454.5</v>
      </c>
      <c r="J999" s="60">
        <v>665.5</v>
      </c>
      <c r="K999" s="60">
        <v>612.125</v>
      </c>
      <c r="L999" s="60">
        <v>582.79999999999995</v>
      </c>
      <c r="M999" s="60">
        <v>477.5</v>
      </c>
      <c r="N999" s="60">
        <v>1060.2</v>
      </c>
      <c r="O999" s="60">
        <v>466.8</v>
      </c>
      <c r="P999" s="60">
        <v>973.1</v>
      </c>
      <c r="Q999" s="60">
        <v>871.9</v>
      </c>
      <c r="R999" s="60">
        <v>540.9</v>
      </c>
      <c r="S999" s="60">
        <v>523.77499999999998</v>
      </c>
      <c r="T999" s="60">
        <v>660.8</v>
      </c>
      <c r="U999" s="60">
        <v>485.3</v>
      </c>
      <c r="V999" s="60">
        <v>593.4</v>
      </c>
      <c r="W999" s="60">
        <v>446.9</v>
      </c>
      <c r="X999" s="60">
        <v>652.1</v>
      </c>
      <c r="Y999" s="60">
        <v>642.125</v>
      </c>
      <c r="Z999" s="60">
        <v>635.02499999999998</v>
      </c>
      <c r="AA999" s="60">
        <v>551.1</v>
      </c>
      <c r="AB999" s="60">
        <v>417.6</v>
      </c>
      <c r="AC999" s="60" t="s">
        <v>16282</v>
      </c>
    </row>
    <row r="1000" spans="1:29" ht="91" thickBot="1">
      <c r="A1000" s="63" t="s">
        <v>14799</v>
      </c>
      <c r="B1000" s="60">
        <v>1361.7</v>
      </c>
      <c r="C1000" s="60">
        <v>1002.9</v>
      </c>
      <c r="D1000" s="60">
        <v>1450.2</v>
      </c>
      <c r="E1000" s="60">
        <v>1607.1</v>
      </c>
      <c r="F1000" s="60">
        <v>4156.8</v>
      </c>
      <c r="G1000" s="60">
        <v>733.6</v>
      </c>
      <c r="H1000" s="60">
        <v>1013.7</v>
      </c>
      <c r="I1000" s="60">
        <v>1198.5999999999999</v>
      </c>
      <c r="J1000" s="60">
        <v>871.6</v>
      </c>
      <c r="K1000" s="60">
        <v>729.6</v>
      </c>
      <c r="L1000" s="60">
        <v>571.6</v>
      </c>
      <c r="M1000" s="60">
        <v>640.29999999999995</v>
      </c>
      <c r="N1000" s="60">
        <v>644.4</v>
      </c>
      <c r="O1000" s="60">
        <v>1758.8</v>
      </c>
      <c r="P1000" s="60">
        <v>872.3</v>
      </c>
      <c r="Q1000" s="60">
        <v>744.5</v>
      </c>
      <c r="R1000" s="60">
        <v>688.8</v>
      </c>
      <c r="S1000" s="60">
        <v>958.22500000000002</v>
      </c>
      <c r="T1000" s="60">
        <v>2865.8</v>
      </c>
      <c r="U1000" s="60">
        <v>1172.8</v>
      </c>
      <c r="V1000" s="60">
        <v>1809.3</v>
      </c>
      <c r="W1000" s="60">
        <v>1088.0999999999999</v>
      </c>
      <c r="X1000" s="60">
        <v>822.1</v>
      </c>
      <c r="Y1000" s="60">
        <v>1371.7249999999999</v>
      </c>
      <c r="Z1000" s="60">
        <v>1117.5</v>
      </c>
      <c r="AA1000" s="60">
        <v>1220.075</v>
      </c>
      <c r="AB1000" s="60">
        <v>688.2</v>
      </c>
      <c r="AC1000" s="60" t="s">
        <v>16283</v>
      </c>
    </row>
    <row r="1001" spans="1:29" ht="111" thickBot="1">
      <c r="A1001" s="63" t="s">
        <v>14873</v>
      </c>
      <c r="B1001" s="60">
        <v>2.7</v>
      </c>
      <c r="C1001" s="60">
        <v>7</v>
      </c>
      <c r="D1001" s="60">
        <v>7.7750000000000004</v>
      </c>
      <c r="E1001" s="60">
        <v>5.4</v>
      </c>
      <c r="F1001" s="60">
        <v>20.7</v>
      </c>
      <c r="G1001" s="60">
        <v>9.1999999999999993</v>
      </c>
      <c r="H1001" s="60">
        <v>27.6</v>
      </c>
      <c r="I1001" s="60">
        <v>5.7</v>
      </c>
      <c r="J1001" s="60">
        <v>5.0999999999999996</v>
      </c>
      <c r="K1001" s="60">
        <v>5.2</v>
      </c>
      <c r="L1001" s="60">
        <v>8.3000000000000007</v>
      </c>
      <c r="M1001" s="60">
        <v>3.4</v>
      </c>
      <c r="N1001" s="60">
        <v>12.2</v>
      </c>
      <c r="O1001" s="60">
        <v>12.2</v>
      </c>
      <c r="P1001" s="60">
        <v>6.3</v>
      </c>
      <c r="Q1001" s="60">
        <v>4.9000000000000004</v>
      </c>
      <c r="R1001" s="60">
        <v>10.3</v>
      </c>
      <c r="S1001" s="60">
        <v>5.0250000000000004</v>
      </c>
      <c r="T1001" s="60">
        <v>7.9</v>
      </c>
      <c r="U1001" s="60">
        <v>21.8</v>
      </c>
      <c r="V1001" s="60">
        <v>8.9</v>
      </c>
      <c r="W1001" s="60">
        <v>12.3</v>
      </c>
      <c r="X1001" s="60">
        <v>11.3</v>
      </c>
      <c r="Y1001" s="60">
        <v>4.5999999999999996</v>
      </c>
      <c r="Z1001" s="60">
        <v>9.5500000000000007</v>
      </c>
      <c r="AA1001" s="60">
        <v>4.8499999999999996</v>
      </c>
      <c r="AB1001" s="60">
        <v>9.9</v>
      </c>
      <c r="AC1001" s="60" t="s">
        <v>16284</v>
      </c>
    </row>
    <row r="1002" spans="1:29" ht="131" thickBot="1">
      <c r="A1002" s="63" t="s">
        <v>14850</v>
      </c>
      <c r="B1002" s="60">
        <v>130.19999999999999</v>
      </c>
      <c r="C1002" s="60">
        <v>2367.6999999999998</v>
      </c>
      <c r="D1002" s="60">
        <v>823.875</v>
      </c>
      <c r="E1002" s="60">
        <v>177.4</v>
      </c>
      <c r="F1002" s="60">
        <v>15630.8</v>
      </c>
      <c r="G1002" s="60">
        <v>508.6</v>
      </c>
      <c r="H1002" s="60">
        <v>3.8</v>
      </c>
      <c r="I1002" s="60">
        <v>49</v>
      </c>
      <c r="J1002" s="60">
        <v>141.80000000000001</v>
      </c>
      <c r="K1002" s="60">
        <v>2006.8</v>
      </c>
      <c r="L1002" s="60">
        <v>2194</v>
      </c>
      <c r="M1002" s="60">
        <v>3.5</v>
      </c>
      <c r="N1002" s="60">
        <v>121.7</v>
      </c>
      <c r="O1002" s="60">
        <v>2568.1999999999998</v>
      </c>
      <c r="P1002" s="60">
        <v>1823.1</v>
      </c>
      <c r="Q1002" s="60">
        <v>2140.6999999999998</v>
      </c>
      <c r="R1002" s="60">
        <v>1976.2</v>
      </c>
      <c r="S1002" s="60">
        <v>2.4</v>
      </c>
      <c r="T1002" s="60">
        <v>9.6999999999999993</v>
      </c>
      <c r="U1002" s="60">
        <v>9.9</v>
      </c>
      <c r="V1002" s="60">
        <v>2</v>
      </c>
      <c r="W1002" s="60">
        <v>5.2</v>
      </c>
      <c r="X1002" s="60">
        <v>29.6</v>
      </c>
      <c r="Y1002" s="60">
        <v>15.35</v>
      </c>
      <c r="Z1002" s="60">
        <v>7.0750000000000002</v>
      </c>
      <c r="AA1002" s="60">
        <v>2.625</v>
      </c>
      <c r="AB1002" s="60">
        <v>1468.9</v>
      </c>
      <c r="AC1002" s="60" t="s">
        <v>16285</v>
      </c>
    </row>
    <row r="1003" spans="1:29" ht="51" thickBot="1">
      <c r="A1003" s="63" t="s">
        <v>14821</v>
      </c>
      <c r="B1003" s="60">
        <v>0.8</v>
      </c>
      <c r="C1003" s="60">
        <v>0.2</v>
      </c>
      <c r="D1003" s="60">
        <v>4.9749999999999996</v>
      </c>
      <c r="E1003" s="60">
        <v>0.7</v>
      </c>
      <c r="F1003" s="60">
        <v>7.5</v>
      </c>
      <c r="G1003" s="60">
        <v>3.4</v>
      </c>
      <c r="H1003" s="60">
        <v>2.9</v>
      </c>
      <c r="I1003" s="60">
        <v>1.3</v>
      </c>
      <c r="J1003" s="60">
        <v>1.6</v>
      </c>
      <c r="K1003" s="60">
        <v>1.9</v>
      </c>
      <c r="L1003" s="60">
        <v>1</v>
      </c>
      <c r="M1003" s="60">
        <v>0.9</v>
      </c>
      <c r="N1003" s="60">
        <v>2.5</v>
      </c>
      <c r="O1003" s="60">
        <v>1.7</v>
      </c>
      <c r="P1003" s="60">
        <v>2.8</v>
      </c>
      <c r="Q1003" s="60">
        <v>1.2</v>
      </c>
      <c r="R1003" s="60">
        <v>2.8</v>
      </c>
      <c r="S1003" s="60">
        <v>1.8</v>
      </c>
      <c r="T1003" s="60">
        <v>8.3000000000000007</v>
      </c>
      <c r="U1003" s="60">
        <v>5.3</v>
      </c>
      <c r="V1003" s="60">
        <v>2.4</v>
      </c>
      <c r="W1003" s="60">
        <v>5.9</v>
      </c>
      <c r="X1003" s="60">
        <v>1.6</v>
      </c>
      <c r="Y1003" s="60">
        <v>152.17500000000001</v>
      </c>
      <c r="Z1003" s="60">
        <v>222.2</v>
      </c>
      <c r="AA1003" s="60">
        <v>0.5</v>
      </c>
      <c r="AB1003" s="60">
        <v>2.9</v>
      </c>
      <c r="AC1003" s="60" t="s">
        <v>16286</v>
      </c>
    </row>
    <row r="1004" spans="1:29" ht="15" thickBot="1">
      <c r="A1004" s="63" t="e">
        <v>#VALUE!</v>
      </c>
      <c r="B1004" s="60">
        <v>1.3</v>
      </c>
      <c r="C1004" s="60">
        <v>0.7</v>
      </c>
      <c r="D1004" s="60">
        <v>1.6</v>
      </c>
      <c r="E1004" s="60">
        <v>2.9</v>
      </c>
      <c r="F1004" s="60">
        <v>11.2</v>
      </c>
      <c r="G1004" s="60">
        <v>0.9</v>
      </c>
      <c r="H1004" s="60">
        <v>4.8</v>
      </c>
      <c r="I1004" s="60">
        <v>4.8</v>
      </c>
      <c r="J1004" s="60">
        <v>3.6</v>
      </c>
      <c r="K1004" s="60">
        <v>1.2749999999999999</v>
      </c>
      <c r="L1004" s="60">
        <v>7.1</v>
      </c>
      <c r="M1004" s="60">
        <v>2.6</v>
      </c>
      <c r="N1004" s="60">
        <v>1.6</v>
      </c>
      <c r="O1004" s="60">
        <v>2.8</v>
      </c>
      <c r="P1004" s="60">
        <v>10.199999999999999</v>
      </c>
      <c r="Q1004" s="60">
        <v>11.6</v>
      </c>
      <c r="R1004" s="60">
        <v>3.8</v>
      </c>
      <c r="S1004" s="60">
        <v>3.45</v>
      </c>
      <c r="T1004" s="60">
        <v>2.7</v>
      </c>
      <c r="U1004" s="60">
        <v>2.2000000000000002</v>
      </c>
      <c r="V1004" s="60">
        <v>6.1</v>
      </c>
      <c r="W1004" s="60">
        <v>2.6</v>
      </c>
      <c r="X1004" s="60">
        <v>3.2</v>
      </c>
      <c r="Y1004" s="60">
        <v>1.8</v>
      </c>
      <c r="Z1004" s="60">
        <v>2.25</v>
      </c>
      <c r="AA1004" s="60">
        <v>2.8</v>
      </c>
      <c r="AB1004" s="60">
        <v>1.6</v>
      </c>
      <c r="AC1004" s="60" t="s">
        <v>15446</v>
      </c>
    </row>
    <row r="1005" spans="1:29" ht="51" thickBot="1">
      <c r="A1005" s="63" t="s">
        <v>15046</v>
      </c>
      <c r="B1005" s="60">
        <v>19.2</v>
      </c>
      <c r="C1005" s="60">
        <v>560.79999999999995</v>
      </c>
      <c r="D1005" s="60">
        <v>270.85000000000002</v>
      </c>
      <c r="E1005" s="60">
        <v>18.399999999999999</v>
      </c>
      <c r="F1005" s="60">
        <v>26.4</v>
      </c>
      <c r="G1005" s="60">
        <v>16.600000000000001</v>
      </c>
      <c r="H1005" s="60">
        <v>7.2</v>
      </c>
      <c r="I1005" s="60">
        <v>17.3</v>
      </c>
      <c r="J1005" s="60">
        <v>38.4</v>
      </c>
      <c r="K1005" s="60">
        <v>608.6</v>
      </c>
      <c r="L1005" s="60">
        <v>1178.0999999999999</v>
      </c>
      <c r="M1005" s="60">
        <v>326.60000000000002</v>
      </c>
      <c r="N1005" s="60">
        <v>3.4</v>
      </c>
      <c r="O1005" s="60">
        <v>16.100000000000001</v>
      </c>
      <c r="P1005" s="60">
        <v>1000.9</v>
      </c>
      <c r="Q1005" s="60">
        <v>809</v>
      </c>
      <c r="R1005" s="60">
        <v>549.70000000000005</v>
      </c>
      <c r="S1005" s="60">
        <v>49.325000000000003</v>
      </c>
      <c r="T1005" s="60">
        <v>33.5</v>
      </c>
      <c r="U1005" s="60">
        <v>25.6</v>
      </c>
      <c r="V1005" s="60">
        <v>39.799999999999997</v>
      </c>
      <c r="W1005" s="60">
        <v>56.8</v>
      </c>
      <c r="X1005" s="60">
        <v>3185.8</v>
      </c>
      <c r="Y1005" s="60">
        <v>13.574999999999999</v>
      </c>
      <c r="Z1005" s="60">
        <v>36.700000000000003</v>
      </c>
      <c r="AA1005" s="60">
        <v>8.375</v>
      </c>
      <c r="AB1005" s="60">
        <v>299.7</v>
      </c>
      <c r="AC1005" s="60" t="s">
        <v>16287</v>
      </c>
    </row>
    <row r="1006" spans="1:29" ht="43" thickBot="1">
      <c r="A1006" s="63" t="s">
        <v>16586</v>
      </c>
      <c r="B1006" s="60">
        <v>2.9</v>
      </c>
      <c r="C1006" s="60">
        <v>3.7</v>
      </c>
      <c r="D1006" s="60">
        <v>4.2</v>
      </c>
      <c r="E1006" s="60">
        <v>5.8</v>
      </c>
      <c r="F1006" s="60">
        <v>9.4</v>
      </c>
      <c r="G1006" s="60">
        <v>6.5</v>
      </c>
      <c r="H1006" s="60">
        <v>12.8</v>
      </c>
      <c r="I1006" s="60">
        <v>6.2</v>
      </c>
      <c r="J1006" s="60">
        <v>3.7</v>
      </c>
      <c r="K1006" s="60">
        <v>95.224999999999994</v>
      </c>
      <c r="L1006" s="60">
        <v>29.1</v>
      </c>
      <c r="M1006" s="60">
        <v>4.9000000000000004</v>
      </c>
      <c r="N1006" s="60">
        <v>3.8</v>
      </c>
      <c r="O1006" s="60">
        <v>6.5</v>
      </c>
      <c r="P1006" s="60">
        <v>5.7</v>
      </c>
      <c r="Q1006" s="60">
        <v>8.4</v>
      </c>
      <c r="R1006" s="60">
        <v>191.1</v>
      </c>
      <c r="S1006" s="60">
        <v>5.8</v>
      </c>
      <c r="T1006" s="60">
        <v>2.5</v>
      </c>
      <c r="U1006" s="60">
        <v>22.8</v>
      </c>
      <c r="V1006" s="60">
        <v>6.1</v>
      </c>
      <c r="W1006" s="60">
        <v>5.3</v>
      </c>
      <c r="X1006" s="60">
        <v>3.8</v>
      </c>
      <c r="Y1006" s="60">
        <v>4.125</v>
      </c>
      <c r="Z1006" s="60">
        <v>5.9749999999999996</v>
      </c>
      <c r="AA1006" s="60">
        <v>4.8250000000000002</v>
      </c>
      <c r="AB1006" s="60">
        <v>12.9</v>
      </c>
      <c r="AC1006" s="61" t="s">
        <v>16288</v>
      </c>
    </row>
    <row r="1007" spans="1:29" ht="61" thickBot="1">
      <c r="A1007" s="63" t="s">
        <v>14847</v>
      </c>
      <c r="B1007" s="60">
        <v>5.7</v>
      </c>
      <c r="C1007" s="60">
        <v>217.2</v>
      </c>
      <c r="D1007" s="60">
        <v>10.8</v>
      </c>
      <c r="E1007" s="60">
        <v>6.4</v>
      </c>
      <c r="F1007" s="60">
        <v>210.2</v>
      </c>
      <c r="G1007" s="60">
        <v>50.2</v>
      </c>
      <c r="H1007" s="60">
        <v>24.5</v>
      </c>
      <c r="I1007" s="60">
        <v>18.899999999999999</v>
      </c>
      <c r="J1007" s="60">
        <v>50.1</v>
      </c>
      <c r="K1007" s="60">
        <v>7.7</v>
      </c>
      <c r="L1007" s="60">
        <v>4.5</v>
      </c>
      <c r="M1007" s="60">
        <v>10</v>
      </c>
      <c r="N1007" s="60">
        <v>430.1</v>
      </c>
      <c r="O1007" s="60">
        <v>5.5</v>
      </c>
      <c r="P1007" s="60">
        <v>39.200000000000003</v>
      </c>
      <c r="Q1007" s="60">
        <v>52.2</v>
      </c>
      <c r="R1007" s="60">
        <v>56.5</v>
      </c>
      <c r="S1007" s="60">
        <v>1.85</v>
      </c>
      <c r="T1007" s="60">
        <v>132.9</v>
      </c>
      <c r="U1007" s="60">
        <v>55.1</v>
      </c>
      <c r="V1007" s="60">
        <v>6.9</v>
      </c>
      <c r="W1007" s="60">
        <v>97.7</v>
      </c>
      <c r="X1007" s="60">
        <v>1.5</v>
      </c>
      <c r="Y1007" s="60">
        <v>14.55</v>
      </c>
      <c r="Z1007" s="60">
        <v>21.6</v>
      </c>
      <c r="AA1007" s="60">
        <v>0.85</v>
      </c>
      <c r="AB1007" s="60">
        <v>52.9</v>
      </c>
      <c r="AC1007" s="60" t="s">
        <v>16289</v>
      </c>
    </row>
    <row r="1008" spans="1:29" ht="57" thickBot="1">
      <c r="A1008" s="63" t="s">
        <v>15170</v>
      </c>
      <c r="B1008" s="60">
        <v>19.8</v>
      </c>
      <c r="C1008" s="60">
        <v>2.5</v>
      </c>
      <c r="D1008" s="60">
        <v>0.92500000000000004</v>
      </c>
      <c r="E1008" s="60">
        <v>4.5</v>
      </c>
      <c r="F1008" s="60">
        <v>1.3</v>
      </c>
      <c r="G1008" s="60">
        <v>1.6</v>
      </c>
      <c r="H1008" s="60">
        <v>0.4</v>
      </c>
      <c r="I1008" s="60">
        <v>0.4</v>
      </c>
      <c r="J1008" s="60">
        <v>0.5</v>
      </c>
      <c r="K1008" s="60">
        <v>1.05</v>
      </c>
      <c r="L1008" s="60">
        <v>1.2</v>
      </c>
      <c r="M1008" s="60">
        <v>0.4</v>
      </c>
      <c r="N1008" s="60">
        <v>0.6</v>
      </c>
      <c r="O1008" s="60">
        <v>1</v>
      </c>
      <c r="P1008" s="60">
        <v>0.6</v>
      </c>
      <c r="Q1008" s="60">
        <v>0.4</v>
      </c>
      <c r="R1008" s="60">
        <v>1</v>
      </c>
      <c r="S1008" s="60">
        <v>1.35</v>
      </c>
      <c r="T1008" s="60">
        <v>0.6</v>
      </c>
      <c r="U1008" s="60">
        <v>0.7</v>
      </c>
      <c r="V1008" s="60">
        <v>0.7</v>
      </c>
      <c r="W1008" s="60">
        <v>0.7</v>
      </c>
      <c r="X1008" s="60">
        <v>1.3</v>
      </c>
      <c r="Y1008" s="60">
        <v>0.97499999999999998</v>
      </c>
      <c r="Z1008" s="60">
        <v>0.65</v>
      </c>
      <c r="AA1008" s="60">
        <v>0.65</v>
      </c>
      <c r="AB1008" s="60">
        <v>2.8</v>
      </c>
      <c r="AC1008" s="61" t="s">
        <v>15541</v>
      </c>
    </row>
    <row r="1009" spans="1:29" ht="61" thickBot="1">
      <c r="A1009" s="63" t="s">
        <v>16587</v>
      </c>
      <c r="B1009" s="60">
        <v>0.9</v>
      </c>
      <c r="C1009" s="60">
        <v>1.7</v>
      </c>
      <c r="D1009" s="60">
        <v>2.5</v>
      </c>
      <c r="E1009" s="60">
        <v>0.5</v>
      </c>
      <c r="F1009" s="60">
        <v>4.3</v>
      </c>
      <c r="G1009" s="60">
        <v>1.3</v>
      </c>
      <c r="H1009" s="60">
        <v>1673.7</v>
      </c>
      <c r="I1009" s="60">
        <v>23.8</v>
      </c>
      <c r="J1009" s="60">
        <v>328.2</v>
      </c>
      <c r="K1009" s="60">
        <v>1.75</v>
      </c>
      <c r="L1009" s="60">
        <v>0.8</v>
      </c>
      <c r="M1009" s="60">
        <v>1</v>
      </c>
      <c r="N1009" s="60">
        <v>1.6</v>
      </c>
      <c r="O1009" s="60">
        <v>1.2</v>
      </c>
      <c r="P1009" s="60">
        <v>1.3</v>
      </c>
      <c r="Q1009" s="60">
        <v>1.8</v>
      </c>
      <c r="R1009" s="60">
        <v>3.7</v>
      </c>
      <c r="S1009" s="60">
        <v>0.375</v>
      </c>
      <c r="T1009" s="60">
        <v>3.6</v>
      </c>
      <c r="U1009" s="60">
        <v>2571.6</v>
      </c>
      <c r="V1009" s="60">
        <v>4.2</v>
      </c>
      <c r="W1009" s="60">
        <v>116.4</v>
      </c>
      <c r="X1009" s="60">
        <v>2.8</v>
      </c>
      <c r="Y1009" s="60">
        <v>1.6</v>
      </c>
      <c r="Z1009" s="60">
        <v>2.4500000000000002</v>
      </c>
      <c r="AA1009" s="60">
        <v>1.675</v>
      </c>
      <c r="AB1009" s="60">
        <v>177</v>
      </c>
      <c r="AC1009" s="60" t="s">
        <v>16290</v>
      </c>
    </row>
    <row r="1010" spans="1:29" ht="141" thickBot="1">
      <c r="A1010" s="63" t="s">
        <v>16588</v>
      </c>
      <c r="B1010" s="60">
        <v>209.7</v>
      </c>
      <c r="C1010" s="60">
        <v>78.5</v>
      </c>
      <c r="D1010" s="60">
        <v>86.3</v>
      </c>
      <c r="E1010" s="60">
        <v>107.8</v>
      </c>
      <c r="F1010" s="60">
        <v>37.1</v>
      </c>
      <c r="G1010" s="60">
        <v>80.3</v>
      </c>
      <c r="H1010" s="60">
        <v>45.1</v>
      </c>
      <c r="I1010" s="60">
        <v>14.5</v>
      </c>
      <c r="J1010" s="60">
        <v>90.7</v>
      </c>
      <c r="K1010" s="60">
        <v>7.7</v>
      </c>
      <c r="L1010" s="60">
        <v>12.3</v>
      </c>
      <c r="M1010" s="60">
        <v>22</v>
      </c>
      <c r="N1010" s="60">
        <v>44.3</v>
      </c>
      <c r="O1010" s="60">
        <v>12.5</v>
      </c>
      <c r="P1010" s="60">
        <v>18.100000000000001</v>
      </c>
      <c r="Q1010" s="60">
        <v>20.6</v>
      </c>
      <c r="R1010" s="60">
        <v>21.1</v>
      </c>
      <c r="S1010" s="60">
        <v>656.4</v>
      </c>
      <c r="T1010" s="60">
        <v>20.2</v>
      </c>
      <c r="U1010" s="60">
        <v>22.5</v>
      </c>
      <c r="V1010" s="60">
        <v>19.100000000000001</v>
      </c>
      <c r="W1010" s="60">
        <v>61.5</v>
      </c>
      <c r="X1010" s="60">
        <v>6</v>
      </c>
      <c r="Y1010" s="60">
        <v>60.825000000000003</v>
      </c>
      <c r="Z1010" s="60">
        <v>62</v>
      </c>
      <c r="AA1010" s="60">
        <v>4.95</v>
      </c>
      <c r="AB1010" s="60">
        <v>45.3</v>
      </c>
      <c r="AC1010" s="60" t="s">
        <v>16291</v>
      </c>
    </row>
    <row r="1011" spans="1:29" ht="161" thickBot="1">
      <c r="A1011" s="63" t="s">
        <v>16589</v>
      </c>
      <c r="B1011" s="60">
        <v>94.5</v>
      </c>
      <c r="C1011" s="60">
        <v>482.6</v>
      </c>
      <c r="D1011" s="60">
        <v>274.25</v>
      </c>
      <c r="E1011" s="60">
        <v>96.3</v>
      </c>
      <c r="F1011" s="60">
        <v>30.5</v>
      </c>
      <c r="G1011" s="60">
        <v>34.9</v>
      </c>
      <c r="H1011" s="60">
        <v>26</v>
      </c>
      <c r="I1011" s="60">
        <v>17.8</v>
      </c>
      <c r="J1011" s="60">
        <v>70.2</v>
      </c>
      <c r="K1011" s="60">
        <v>636.9</v>
      </c>
      <c r="L1011" s="60">
        <v>925</v>
      </c>
      <c r="M1011" s="60">
        <v>8.5</v>
      </c>
      <c r="N1011" s="60">
        <v>5.8</v>
      </c>
      <c r="O1011" s="60">
        <v>23.3</v>
      </c>
      <c r="P1011" s="60">
        <v>279.7</v>
      </c>
      <c r="Q1011" s="60">
        <v>399.9</v>
      </c>
      <c r="R1011" s="60">
        <v>512.9</v>
      </c>
      <c r="S1011" s="60">
        <v>52.1</v>
      </c>
      <c r="T1011" s="60">
        <v>25.5</v>
      </c>
      <c r="U1011" s="60">
        <v>10.4</v>
      </c>
      <c r="V1011" s="60">
        <v>16.600000000000001</v>
      </c>
      <c r="W1011" s="60">
        <v>30.7</v>
      </c>
      <c r="X1011" s="60">
        <v>301.7</v>
      </c>
      <c r="Y1011" s="60">
        <v>34.950000000000003</v>
      </c>
      <c r="Z1011" s="60">
        <v>15.125</v>
      </c>
      <c r="AA1011" s="60">
        <v>31.75</v>
      </c>
      <c r="AB1011" s="60">
        <v>127.1</v>
      </c>
      <c r="AC1011" s="60" t="s">
        <v>16292</v>
      </c>
    </row>
    <row r="1012" spans="1:29" ht="101" thickBot="1">
      <c r="A1012" s="63" t="s">
        <v>16590</v>
      </c>
      <c r="B1012" s="60">
        <v>181.7</v>
      </c>
      <c r="C1012" s="60">
        <v>63.8</v>
      </c>
      <c r="D1012" s="60">
        <v>75.25</v>
      </c>
      <c r="E1012" s="60">
        <v>125.1</v>
      </c>
      <c r="F1012" s="60">
        <v>79.099999999999994</v>
      </c>
      <c r="G1012" s="60">
        <v>104</v>
      </c>
      <c r="H1012" s="60">
        <v>53</v>
      </c>
      <c r="I1012" s="60">
        <v>63.2</v>
      </c>
      <c r="J1012" s="60">
        <v>76.8</v>
      </c>
      <c r="K1012" s="60">
        <v>52.075000000000003</v>
      </c>
      <c r="L1012" s="60">
        <v>38.799999999999997</v>
      </c>
      <c r="M1012" s="60">
        <v>354.6</v>
      </c>
      <c r="N1012" s="60">
        <v>40.6</v>
      </c>
      <c r="O1012" s="60">
        <v>61</v>
      </c>
      <c r="P1012" s="60">
        <v>67.8</v>
      </c>
      <c r="Q1012" s="60">
        <v>66.2</v>
      </c>
      <c r="R1012" s="60">
        <v>44</v>
      </c>
      <c r="S1012" s="60">
        <v>379.02499999999998</v>
      </c>
      <c r="T1012" s="60">
        <v>55.5</v>
      </c>
      <c r="U1012" s="60">
        <v>66.3</v>
      </c>
      <c r="V1012" s="60">
        <v>44.8</v>
      </c>
      <c r="W1012" s="60">
        <v>116.1</v>
      </c>
      <c r="X1012" s="60">
        <v>37.4</v>
      </c>
      <c r="Y1012" s="60">
        <v>155.35</v>
      </c>
      <c r="Z1012" s="60">
        <v>110.72499999999999</v>
      </c>
      <c r="AA1012" s="60">
        <v>261.22500000000002</v>
      </c>
      <c r="AB1012" s="60">
        <v>96.9</v>
      </c>
      <c r="AC1012" s="60" t="s">
        <v>16293</v>
      </c>
    </row>
    <row r="1013" spans="1:29" ht="101" thickBot="1">
      <c r="A1013" s="63" t="e">
        <v>#VALUE!</v>
      </c>
      <c r="B1013" s="60">
        <v>7.2</v>
      </c>
      <c r="C1013" s="60">
        <v>23.6</v>
      </c>
      <c r="D1013" s="60">
        <v>31.3</v>
      </c>
      <c r="E1013" s="60">
        <v>7.1</v>
      </c>
      <c r="F1013" s="60">
        <v>4.0999999999999996</v>
      </c>
      <c r="G1013" s="60">
        <v>6.9</v>
      </c>
      <c r="H1013" s="60">
        <v>13.6</v>
      </c>
      <c r="I1013" s="60">
        <v>3.8</v>
      </c>
      <c r="J1013" s="60">
        <v>9.4</v>
      </c>
      <c r="K1013" s="60">
        <v>1.5249999999999999</v>
      </c>
      <c r="L1013" s="60">
        <v>4.5</v>
      </c>
      <c r="M1013" s="60">
        <v>0.8</v>
      </c>
      <c r="N1013" s="60">
        <v>4.3</v>
      </c>
      <c r="O1013" s="60">
        <v>5.5</v>
      </c>
      <c r="P1013" s="60">
        <v>0.5</v>
      </c>
      <c r="Q1013" s="60">
        <v>1.9</v>
      </c>
      <c r="R1013" s="60">
        <v>9.4</v>
      </c>
      <c r="S1013" s="60">
        <v>1.3</v>
      </c>
      <c r="T1013" s="60">
        <v>4.5999999999999996</v>
      </c>
      <c r="U1013" s="60">
        <v>2.5</v>
      </c>
      <c r="V1013" s="60">
        <v>5.8</v>
      </c>
      <c r="W1013" s="60">
        <v>12.7</v>
      </c>
      <c r="X1013" s="60">
        <v>4</v>
      </c>
      <c r="Y1013" s="60">
        <v>7.5750000000000002</v>
      </c>
      <c r="Z1013" s="60">
        <v>7.2249999999999996</v>
      </c>
      <c r="AA1013" s="60">
        <v>53.1</v>
      </c>
      <c r="AB1013" s="60">
        <v>5.2</v>
      </c>
      <c r="AC1013" s="60" t="s">
        <v>16243</v>
      </c>
    </row>
    <row r="1014" spans="1:29" ht="51" thickBot="1">
      <c r="A1014" s="63" t="s">
        <v>15284</v>
      </c>
      <c r="B1014" s="60">
        <v>0.6</v>
      </c>
      <c r="C1014" s="60">
        <v>1.5</v>
      </c>
      <c r="D1014" s="60">
        <v>1.675</v>
      </c>
      <c r="E1014" s="60">
        <v>0.6</v>
      </c>
      <c r="F1014" s="60">
        <v>3.2</v>
      </c>
      <c r="G1014" s="60">
        <v>2.1</v>
      </c>
      <c r="H1014" s="60">
        <v>4.4000000000000004</v>
      </c>
      <c r="I1014" s="60">
        <v>1.1000000000000001</v>
      </c>
      <c r="J1014" s="60">
        <v>1.3</v>
      </c>
      <c r="K1014" s="60">
        <v>0.65</v>
      </c>
      <c r="L1014" s="60">
        <v>1.7</v>
      </c>
      <c r="M1014" s="60">
        <v>0.6</v>
      </c>
      <c r="N1014" s="60">
        <v>17.600000000000001</v>
      </c>
      <c r="O1014" s="60">
        <v>2</v>
      </c>
      <c r="P1014" s="60">
        <v>0.4</v>
      </c>
      <c r="Q1014" s="60">
        <v>1.1000000000000001</v>
      </c>
      <c r="R1014" s="60">
        <v>4.5</v>
      </c>
      <c r="S1014" s="60">
        <v>1.325</v>
      </c>
      <c r="T1014" s="60">
        <v>4.3</v>
      </c>
      <c r="U1014" s="60">
        <v>2.2000000000000002</v>
      </c>
      <c r="V1014" s="60">
        <v>0.7</v>
      </c>
      <c r="W1014" s="60">
        <v>1</v>
      </c>
      <c r="X1014" s="60">
        <v>4.5</v>
      </c>
      <c r="Y1014" s="60">
        <v>2.6749999999999998</v>
      </c>
      <c r="Z1014" s="60">
        <v>0.52500000000000002</v>
      </c>
      <c r="AA1014" s="60">
        <v>0.65</v>
      </c>
      <c r="AB1014" s="60">
        <v>3.1</v>
      </c>
      <c r="AC1014" s="60" t="s">
        <v>16294</v>
      </c>
    </row>
    <row r="1015" spans="1:29" ht="43" thickBot="1">
      <c r="A1015" s="63" t="s">
        <v>16591</v>
      </c>
      <c r="B1015" s="60">
        <v>150</v>
      </c>
      <c r="C1015" s="60">
        <v>151.5</v>
      </c>
      <c r="D1015" s="60">
        <v>185.7</v>
      </c>
      <c r="E1015" s="60">
        <v>118.7</v>
      </c>
      <c r="F1015" s="60">
        <v>200.7</v>
      </c>
      <c r="G1015" s="60">
        <v>166.1</v>
      </c>
      <c r="H1015" s="60">
        <v>195.1</v>
      </c>
      <c r="I1015" s="60">
        <v>343</v>
      </c>
      <c r="J1015" s="60">
        <v>194.8</v>
      </c>
      <c r="K1015" s="60">
        <v>113.2</v>
      </c>
      <c r="L1015" s="60">
        <v>129.69999999999999</v>
      </c>
      <c r="M1015" s="60">
        <v>195</v>
      </c>
      <c r="N1015" s="60">
        <v>52.7</v>
      </c>
      <c r="O1015" s="60">
        <v>110.5</v>
      </c>
      <c r="P1015" s="60">
        <v>77.400000000000006</v>
      </c>
      <c r="Q1015" s="60">
        <v>66.5</v>
      </c>
      <c r="R1015" s="60">
        <v>126.5</v>
      </c>
      <c r="S1015" s="60">
        <v>81.75</v>
      </c>
      <c r="T1015" s="60">
        <v>253.6</v>
      </c>
      <c r="U1015" s="60">
        <v>315.3</v>
      </c>
      <c r="V1015" s="60">
        <v>526.9</v>
      </c>
      <c r="W1015" s="60">
        <v>193.8</v>
      </c>
      <c r="X1015" s="60">
        <v>130.5</v>
      </c>
      <c r="Y1015" s="60">
        <v>152.07499999999999</v>
      </c>
      <c r="Z1015" s="60">
        <v>144.625</v>
      </c>
      <c r="AA1015" s="60">
        <v>304.97500000000002</v>
      </c>
      <c r="AB1015" s="60">
        <v>114.8</v>
      </c>
      <c r="AC1015" s="61" t="s">
        <v>16295</v>
      </c>
    </row>
    <row r="1016" spans="1:29" ht="51" thickBot="1">
      <c r="A1016" s="63" t="s">
        <v>16592</v>
      </c>
      <c r="B1016" s="60">
        <v>281.8</v>
      </c>
      <c r="C1016" s="60">
        <v>104.8</v>
      </c>
      <c r="D1016" s="60">
        <v>79.650000000000006</v>
      </c>
      <c r="E1016" s="60">
        <v>216.6</v>
      </c>
      <c r="F1016" s="60">
        <v>6.4</v>
      </c>
      <c r="G1016" s="60">
        <v>280.2</v>
      </c>
      <c r="H1016" s="60">
        <v>3.1</v>
      </c>
      <c r="I1016" s="60">
        <v>5.4</v>
      </c>
      <c r="J1016" s="60">
        <v>127.4</v>
      </c>
      <c r="K1016" s="60">
        <v>6.9749999999999996</v>
      </c>
      <c r="L1016" s="60">
        <v>7.7</v>
      </c>
      <c r="M1016" s="60">
        <v>122.9</v>
      </c>
      <c r="N1016" s="60">
        <v>8.6</v>
      </c>
      <c r="O1016" s="60">
        <v>9.3000000000000007</v>
      </c>
      <c r="P1016" s="60">
        <v>65.900000000000006</v>
      </c>
      <c r="Q1016" s="60">
        <v>71.2</v>
      </c>
      <c r="R1016" s="60">
        <v>49.6</v>
      </c>
      <c r="S1016" s="60">
        <v>62.15</v>
      </c>
      <c r="T1016" s="60">
        <v>15</v>
      </c>
      <c r="U1016" s="60">
        <v>7.9</v>
      </c>
      <c r="V1016" s="60">
        <v>3.4</v>
      </c>
      <c r="W1016" s="60">
        <v>48.5</v>
      </c>
      <c r="X1016" s="60">
        <v>4.3</v>
      </c>
      <c r="Y1016" s="60">
        <v>1176.175</v>
      </c>
      <c r="Z1016" s="60">
        <v>255.35</v>
      </c>
      <c r="AA1016" s="60">
        <v>283.35000000000002</v>
      </c>
      <c r="AB1016" s="60">
        <v>96.5</v>
      </c>
      <c r="AC1016" s="60" t="s">
        <v>16296</v>
      </c>
    </row>
    <row r="1017" spans="1:29" ht="51" thickBot="1">
      <c r="A1017" s="63" t="s">
        <v>14865</v>
      </c>
      <c r="B1017" s="60">
        <v>5.0999999999999996</v>
      </c>
      <c r="C1017" s="60">
        <v>2.8</v>
      </c>
      <c r="D1017" s="60">
        <v>4.125</v>
      </c>
      <c r="E1017" s="60">
        <v>8.8000000000000007</v>
      </c>
      <c r="F1017" s="60">
        <v>11.9</v>
      </c>
      <c r="G1017" s="60">
        <v>5.4</v>
      </c>
      <c r="H1017" s="60">
        <v>75.7</v>
      </c>
      <c r="I1017" s="60">
        <v>636</v>
      </c>
      <c r="J1017" s="60">
        <v>3147.4</v>
      </c>
      <c r="K1017" s="60">
        <v>4.8250000000000002</v>
      </c>
      <c r="L1017" s="60">
        <v>10.3</v>
      </c>
      <c r="M1017" s="60">
        <v>2.1</v>
      </c>
      <c r="N1017" s="60">
        <v>4.5</v>
      </c>
      <c r="O1017" s="60">
        <v>1.6</v>
      </c>
      <c r="P1017" s="60">
        <v>2.2000000000000002</v>
      </c>
      <c r="Q1017" s="60">
        <v>1.4</v>
      </c>
      <c r="R1017" s="60">
        <v>4.4000000000000004</v>
      </c>
      <c r="S1017" s="60">
        <v>2.4249999999999998</v>
      </c>
      <c r="T1017" s="60">
        <v>3.8</v>
      </c>
      <c r="U1017" s="60">
        <v>7.6</v>
      </c>
      <c r="V1017" s="60">
        <v>1154.4000000000001</v>
      </c>
      <c r="W1017" s="60">
        <v>1793.9</v>
      </c>
      <c r="X1017" s="60">
        <v>3</v>
      </c>
      <c r="Y1017" s="60">
        <v>1.45</v>
      </c>
      <c r="Z1017" s="60">
        <v>3.2</v>
      </c>
      <c r="AA1017" s="60">
        <v>1.675</v>
      </c>
      <c r="AB1017" s="60">
        <v>79.3</v>
      </c>
      <c r="AC1017" s="60" t="s">
        <v>16297</v>
      </c>
    </row>
    <row r="1018" spans="1:29" ht="121" thickBot="1">
      <c r="A1018" s="63" t="s">
        <v>14905</v>
      </c>
      <c r="B1018" s="60">
        <v>26.3</v>
      </c>
      <c r="C1018" s="60">
        <v>53.6</v>
      </c>
      <c r="D1018" s="60">
        <v>59.924999999999997</v>
      </c>
      <c r="E1018" s="60">
        <v>23.8</v>
      </c>
      <c r="F1018" s="60">
        <v>49.6</v>
      </c>
      <c r="G1018" s="60">
        <v>188.3</v>
      </c>
      <c r="H1018" s="60">
        <v>3.6</v>
      </c>
      <c r="I1018" s="60">
        <v>8.1999999999999993</v>
      </c>
      <c r="J1018" s="60">
        <v>121.8</v>
      </c>
      <c r="K1018" s="60">
        <v>11.45</v>
      </c>
      <c r="L1018" s="60">
        <v>23</v>
      </c>
      <c r="M1018" s="60">
        <v>122.8</v>
      </c>
      <c r="N1018" s="60">
        <v>60.9</v>
      </c>
      <c r="O1018" s="60">
        <v>5.2</v>
      </c>
      <c r="P1018" s="60">
        <v>36.6</v>
      </c>
      <c r="Q1018" s="60">
        <v>42.1</v>
      </c>
      <c r="R1018" s="60">
        <v>90.7</v>
      </c>
      <c r="S1018" s="60">
        <v>8.4499999999999993</v>
      </c>
      <c r="T1018" s="60">
        <v>461.2</v>
      </c>
      <c r="U1018" s="60">
        <v>8.3000000000000007</v>
      </c>
      <c r="V1018" s="60">
        <v>6.2</v>
      </c>
      <c r="W1018" s="60">
        <v>347.4</v>
      </c>
      <c r="X1018" s="60">
        <v>16.100000000000001</v>
      </c>
      <c r="Y1018" s="60">
        <v>538.75</v>
      </c>
      <c r="Z1018" s="60">
        <v>2057.875</v>
      </c>
      <c r="AA1018" s="60">
        <v>1.45</v>
      </c>
      <c r="AB1018" s="60">
        <v>101.5</v>
      </c>
      <c r="AC1018" s="60" t="s">
        <v>15561</v>
      </c>
    </row>
    <row r="1019" spans="1:29" ht="161" thickBot="1">
      <c r="A1019" s="63" t="s">
        <v>15181</v>
      </c>
      <c r="B1019" s="60">
        <v>5.0999999999999996</v>
      </c>
      <c r="C1019" s="60">
        <v>4</v>
      </c>
      <c r="D1019" s="60">
        <v>3.85</v>
      </c>
      <c r="E1019" s="60">
        <v>7.6</v>
      </c>
      <c r="F1019" s="60">
        <v>2.5</v>
      </c>
      <c r="G1019" s="60">
        <v>3.5</v>
      </c>
      <c r="H1019" s="60">
        <v>2308.1</v>
      </c>
      <c r="I1019" s="60">
        <v>809.2</v>
      </c>
      <c r="J1019" s="60">
        <v>430.7</v>
      </c>
      <c r="K1019" s="60">
        <v>1.25</v>
      </c>
      <c r="L1019" s="60">
        <v>5.0999999999999996</v>
      </c>
      <c r="M1019" s="60">
        <v>4</v>
      </c>
      <c r="N1019" s="60">
        <v>5</v>
      </c>
      <c r="O1019" s="60">
        <v>12.3</v>
      </c>
      <c r="P1019" s="60">
        <v>5</v>
      </c>
      <c r="Q1019" s="60">
        <v>4.5</v>
      </c>
      <c r="R1019" s="60">
        <v>3.9</v>
      </c>
      <c r="S1019" s="60">
        <v>13.025</v>
      </c>
      <c r="T1019" s="60">
        <v>2.9</v>
      </c>
      <c r="U1019" s="60">
        <v>1242.5</v>
      </c>
      <c r="V1019" s="60">
        <v>60.1</v>
      </c>
      <c r="W1019" s="60">
        <v>246.8</v>
      </c>
      <c r="X1019" s="60">
        <v>2.5</v>
      </c>
      <c r="Y1019" s="60">
        <v>11.9</v>
      </c>
      <c r="Z1019" s="60">
        <v>2.1</v>
      </c>
      <c r="AA1019" s="60">
        <v>0.7</v>
      </c>
      <c r="AB1019" s="60">
        <v>302.3</v>
      </c>
      <c r="AC1019" s="60" t="s">
        <v>16298</v>
      </c>
    </row>
  </sheetData>
  <hyperlinks>
    <hyperlink ref="AC11" r:id="rId1" display="http://flybase.bio.indiana.edu/.bin/fbidq.html?FBgn0036595"/>
    <hyperlink ref="AC15" r:id="rId2" display="http://amigo.geneontology.org/cgi-bin/amigo/go.cgi?action=query&amp;view=query&amp;query=0006508&amp;search_constraint=terms"/>
    <hyperlink ref="AC17" r:id="rId3" display="http://flybase.bio.indiana.edu/.bin/fbidq.html?FBgn0036596"/>
    <hyperlink ref="AC37" r:id="rId4" display="http://flybase.bio.indiana.edu/.bin/fbidq.html?FBgn0086916"/>
    <hyperlink ref="AC42" r:id="rId5" display="http://flybase.bio.indiana.edu/.bin/fbidq.html?FBgn0030908"/>
    <hyperlink ref="AC56" r:id="rId6" display="http://flybase.bio.indiana.edu/.bin/fbidq.html?FBgn0015574"/>
    <hyperlink ref="AC59" r:id="rId7" display="http://flybase.bio.indiana.edu/.bin/fbidq.html?FBgn0037516"/>
    <hyperlink ref="AC62" r:id="rId8" display="http://flybase.bio.indiana.edu/.bin/fbidq.html?FBgn0038550"/>
    <hyperlink ref="AC65" r:id="rId9" display="http://flybase.bio.indiana.edu/.bin/fbidq.html?FBgn0058085"/>
    <hyperlink ref="AC69" r:id="rId10" display="http://flybase.bio.indiana.edu/.bin/fbidq.html?FBgn0083975"/>
    <hyperlink ref="AC73" r:id="rId11" display="http://flybase.bio.indiana.edu/.bin/fbidq.html?FBgn0038420"/>
    <hyperlink ref="AC93" r:id="rId12" display="http://flybase.bio.indiana.edu/.bin/fbidq.html?FBgn0259140"/>
    <hyperlink ref="AC102" r:id="rId13" display="http://flybase.bio.indiana.edu/.bin/fbidq.html?FBgn0038860"/>
    <hyperlink ref="AC106" r:id="rId14" display="http://flybase.bio.indiana.edu/.bin/fbidq.html?FBgn0032791"/>
    <hyperlink ref="AC112" r:id="rId15" display="http://flybase.bio.indiana.edu/.bin/fbidq.html?FBgn0051079"/>
    <hyperlink ref="AC118" r:id="rId16" display="http://flybase.bio.indiana.edu/.bin/fbidq.html?FBgn0051087"/>
    <hyperlink ref="AC119" r:id="rId17" display="http://flybase.bio.indiana.edu/.bin/fbidq.html?FBgn0051321"/>
    <hyperlink ref="AC120" r:id="rId18" display="http://flybase.bio.indiana.edu/.bin/fbidq.html?FBgn0030581"/>
    <hyperlink ref="AC133" r:id="rId19" display="http://flybase.bio.indiana.edu/.bin/fbidq.html?FBgn0032483"/>
    <hyperlink ref="AC137" r:id="rId20" display="http://flybase.bio.indiana.edu/.bin/fbidq.html?FBgn0032489"/>
    <hyperlink ref="AC139" r:id="rId21" display="http://flybase.bio.indiana.edu/.bin/fbidq.html?FBgn0051078"/>
    <hyperlink ref="AC140" r:id="rId22" display="http://flybase.bio.indiana.edu/.bin/fbidq.html?FBgn0040972"/>
    <hyperlink ref="AC146" r:id="rId23" display="http://flybase.bio.indiana.edu/.bin/fbidq.html?FBgn0036600"/>
    <hyperlink ref="AC153" r:id="rId24" display="http://flybase.bio.indiana.edu/.bin/fbidq.html?FBgn0038549"/>
    <hyperlink ref="AC155" r:id="rId25" display="http://flybase.bio.indiana.edu/.bin/fbidq.html?FBgn0038423"/>
    <hyperlink ref="AC159" r:id="rId26" display="http://flybase.bio.indiana.edu/.bin/fbidq.html?FBgn0051327"/>
    <hyperlink ref="AC161" r:id="rId27" display="http://flybase.bio.indiana.edu/.bin/fbidq.html?FBgn0030831"/>
    <hyperlink ref="AC163" r:id="rId28" display="http://flybase.bio.indiana.edu/.bin/fbidq.html?FBgn0043865"/>
    <hyperlink ref="AC168" r:id="rId29" display="http://flybase.bio.indiana.edu/.bin/fbidq.html?FBgn0051560"/>
    <hyperlink ref="AC170" r:id="rId30" display="http://flybase.bio.indiana.edu/.bin/fbidq.html?FBgn0051323"/>
    <hyperlink ref="AC179" r:id="rId31" display="http://flybase.bio.indiana.edu/.bin/fbidq.html?FBgn0031866"/>
    <hyperlink ref="AC180" r:id="rId32" display="http://flybase.bio.indiana.edu/.bin/fbidq.html?FBgn0032479"/>
    <hyperlink ref="AC182" r:id="rId33" display="http://flybase.bio.indiana.edu/.bin/fbidq.html?FBgn0050323"/>
    <hyperlink ref="AC191" r:id="rId34" display="http://flybase.bio.indiana.edu/.bin/fbidq.html?FBgn0032900"/>
    <hyperlink ref="AC192" r:id="rId35" display="http://flybase.bio.indiana.edu/.bin/fbidq.html?FBgn0037472"/>
    <hyperlink ref="AC204" r:id="rId36" display="http://flybase.bio.indiana.edu/.bin/fbidq.html?FBgn0040466"/>
    <hyperlink ref="AC207" r:id="rId37" display="http://flybase.bio.indiana.edu/.bin/fbidq.html?FBgn0032252"/>
    <hyperlink ref="AC219" r:id="rId38" display="http://flybase.bio.indiana.edu/.bin/fbidq.html?FBgn0036602"/>
    <hyperlink ref="AC221" r:id="rId39" display="http://flybase.bio.indiana.edu/.bin/fbidq.html?FBgn0033128"/>
    <hyperlink ref="AC222" r:id="rId40" display="http://flybase.bio.indiana.edu/.bin/fbidq.html?FBgn0039801"/>
    <hyperlink ref="AC226" r:id="rId41" display="http://flybase.bio.indiana.edu/.bin/fbidq.html?FBgn0000326"/>
    <hyperlink ref="AC230" r:id="rId42" display="http://flybase.bio.indiana.edu/.bin/fbidq.html?FBgn0052391"/>
    <hyperlink ref="AC235" r:id="rId43" display="http://flybase.bio.indiana.edu/.bin/fbidq.html?FBgn0030905"/>
    <hyperlink ref="AC238" r:id="rId44" display="http://flybase.bio.indiana.edu/.bin/fbidq.html?FBgn0083975"/>
    <hyperlink ref="AC240" r:id="rId45" display="http://flybase.bio.indiana.edu/.bin/fbidq.html?FBgn0032504"/>
    <hyperlink ref="AC245" r:id="rId46" display="http://flybase.bio.indiana.edu/.bin/fbidq.html?FBgn0034000"/>
    <hyperlink ref="AC246" r:id="rId47" display="http://flybase.bio.indiana.edu/.bin/fbidq.html?FBgn0028371"/>
    <hyperlink ref="AC248" r:id="rId48" display="http://flybase.bio.indiana.edu/.bin/fbidq.html?FBgn0051561"/>
    <hyperlink ref="AC268" r:id="rId49" display="http://flybase.bio.indiana.edu/.bin/fbidq.html?FBgn0035734"/>
    <hyperlink ref="AC278" r:id="rId50" display="http://flybase.bio.indiana.edu/.bin/fbidq.html?FBgn0015572"/>
    <hyperlink ref="AC283" r:id="rId51" display="http://flybase.bio.indiana.edu/.bin/fbidq.html?FBgn0034162"/>
    <hyperlink ref="AC284" r:id="rId52" display="http://flybase.bio.indiana.edu/.bin/fbidq.html?FBgn0040234"/>
    <hyperlink ref="AC289" r:id="rId53" display="http://flybase.bio.indiana.edu/.bin/fbidq.html?FBgn0032896"/>
    <hyperlink ref="AC298" r:id="rId54" display="http://flybase.bio.indiana.edu/.bin/fbidq.html?FBgn0036196"/>
    <hyperlink ref="AC308" r:id="rId55" display="http://flybase.bio.indiana.edu/.bin/fbidq.html?FBgn0040700"/>
    <hyperlink ref="AC309" r:id="rId56" display="http://flybase.bio.indiana.edu/.bin/fbidq.html?FBgn0052245"/>
    <hyperlink ref="AC312" r:id="rId57" display="http://flybase.bio.indiana.edu/.bin/fbidq.html?FBgn0025827"/>
    <hyperlink ref="AC313" r:id="rId58" display="http://amigo.geneontology.org/cgi-bin/amigo/go.cgi?action=query&amp;view=query&amp;query=0006508&amp;search_constraint=terms"/>
    <hyperlink ref="AC315" r:id="rId59" display="http://flybase.bio.indiana.edu/.bin/fbidq.html?FBgn0050099"/>
    <hyperlink ref="AC316" r:id="rId60" display="http://flybase.bio.indiana.edu/.bin/fbidq.html?FBgn0083975"/>
    <hyperlink ref="AC317" r:id="rId61" display="http://flybase.bio.indiana.edu/.bin/fbidq.html?FBgn0058175"/>
    <hyperlink ref="AC320" r:id="rId62" display="http://flybase.bio.indiana.edu/.bin/fbidq.html?FBgn0015568"/>
    <hyperlink ref="AC323" r:id="rId63" display="http://flybase.bio.indiana.edu/.bin/fbidq.html?FBgn0040034"/>
    <hyperlink ref="AC324" r:id="rId64" display="http://flybase.bio.indiana.edu/.bin/fbidq.html?FBgn0031190"/>
    <hyperlink ref="AC325" r:id="rId65" display="http://flybase.bio.indiana.edu/.bin/fbidq.html?FBgn0036599"/>
    <hyperlink ref="AC332" r:id="rId66" display="http://flybase.bio.indiana.edu/.bin/fbidq.html?FBgn0032057"/>
    <hyperlink ref="AC336" r:id="rId67" display="http://flybase.bio.indiana.edu/.bin/fbidq.html?FBgn0035209"/>
    <hyperlink ref="AC343" r:id="rId68" display="http://flybase.bio.indiana.edu/.bin/fbidq.html?FBgn0036608"/>
    <hyperlink ref="AC346" r:id="rId69" display="http://flybase.bio.indiana.edu/.bin/fbidq.html?FBgn0050094"/>
    <hyperlink ref="AC347" r:id="rId70" display="http://flybase.bio.indiana.edu/.bin/fbidq.html?FBgn0086674"/>
    <hyperlink ref="AC349" r:id="rId71" display="http://flybase.bio.indiana.edu/.bin/fbidq.html?FBgn0052245"/>
    <hyperlink ref="AC360" r:id="rId72" display="http://flybase.bio.indiana.edu/.bin/fbidq.html?FBgn0051084"/>
    <hyperlink ref="AC362" r:id="rId73" display="http://flybase.bio.indiana.edu/.bin/fbidq.html?FBgn0035366"/>
    <hyperlink ref="AC363" r:id="rId74" display="http://flybase.bio.indiana.edu/.bin/fbidq.html?FBgn0038016"/>
    <hyperlink ref="AC369" r:id="rId75" display="http://flybase.bio.indiana.edu/.bin/fbidq.html?FBgn0051171"/>
    <hyperlink ref="AC377" r:id="rId76" display="http://flybase.bio.indiana.edu/.bin/fbidq.html?FBgn0037500"/>
    <hyperlink ref="AC379" r:id="rId77" display="http://flybase.bio.indiana.edu/.bin/fbidq.html?FBgn0259140"/>
    <hyperlink ref="AC385" r:id="rId78" display="http://flybase.bio.indiana.edu/.bin/fbidq.html?FBgn0030846"/>
    <hyperlink ref="AC390" r:id="rId79" display="http://flybase.bio.indiana.edu/.bin/fbidq.html?FBgn0037067"/>
    <hyperlink ref="AC392" r:id="rId80" display="http://flybase.bio.indiana.edu/.bin/fbidq.html?FBgn0015573"/>
    <hyperlink ref="AC398" r:id="rId81" display="http://flybase.bio.indiana.edu/.bin/fbidq.html?FBgn0038548"/>
    <hyperlink ref="AC399" r:id="rId82" display="http://flybase.bio.indiana.edu/.bin/fbidq.html?FBgn0032058"/>
    <hyperlink ref="AC405" r:id="rId83" display="http://flybase.bio.indiana.edu/.bin/fbidq.html?FBgn0037842"/>
    <hyperlink ref="AC406" r:id="rId84" display="http://flybase.bio.indiana.edu/.bin/fbidq.html?FBgn0051324"/>
    <hyperlink ref="AC413" r:id="rId85" display="http://flybase.bio.indiana.edu/.bin/fbidq.html?FBgn0051676"/>
    <hyperlink ref="AC416" r:id="rId86" display="http://flybase.bio.indiana.edu/.bin/fbidq.html?FBgn0032888"/>
    <hyperlink ref="AC418" r:id="rId87" display="http://flybase.bio.indiana.edu/.bin/fbidq.html?FBgn0030595"/>
    <hyperlink ref="AC423" r:id="rId88" display="http://flybase.bio.indiana.edu/.bin/fbidq.html?FBgn0050096"/>
    <hyperlink ref="AC428" r:id="rId89" display="http://flybase.bio.indiana.edu/.bin/fbidq.html?FBgn0001149"/>
    <hyperlink ref="AC432" r:id="rId90" display="http://flybase.bio.indiana.edu/.bin/fbidq.html?FBgn0044328"/>
    <hyperlink ref="AC448" r:id="rId91" display="http://flybase.bio.indiana.edu/.bin/fbidq.html?FBgn0015571"/>
    <hyperlink ref="AC455" r:id="rId92" display="http://flybase.bio.indiana.edu/.bin/fbidq.html?FBgn0032452"/>
    <hyperlink ref="AC463" r:id="rId93" display="http://flybase.bio.indiana.edu/.bin/fbidq.html?FBgn0037890"/>
    <hyperlink ref="AC471" r:id="rId94" display="http://flybase.bio.indiana.edu/.bin/fbidq.html?FBgn0036153"/>
    <hyperlink ref="AC473" r:id="rId95" display="http://flybase.bio.indiana.edu/.bin/fbidq.html?FBgn0039597"/>
    <hyperlink ref="AC482" r:id="rId96" display="http://flybase.bio.indiana.edu/.bin/fbidq.html?FBgn0032457"/>
    <hyperlink ref="AC486" r:id="rId97" display="http://flybase.bio.indiana.edu/.bin/fbidq.html?FBgn0038547"/>
    <hyperlink ref="AC487" r:id="rId98" display="http://flybase.bio.indiana.edu/.bin/fbidq.html?FBgn0051086"/>
    <hyperlink ref="AC489" r:id="rId99" display="http://flybase.bio.indiana.edu/.bin/fbidq.html?FBgn0015576"/>
    <hyperlink ref="AC494" r:id="rId100" display="http://flybase.bio.indiana.edu/.bin/fbidq.html?FBgn0032894"/>
    <hyperlink ref="AC497" r:id="rId101" display="http://flybase.bio.indiana.edu/.bin/fbidq.html?FBgn0259173"/>
    <hyperlink ref="AC505" r:id="rId102" display="http://flybase.bio.indiana.edu/.bin/fbidq.html?FBgn0259149"/>
    <hyperlink ref="AC511" r:id="rId103" display="http://flybase.bio.indiana.edu/.bin/fbidq.html?FBgn0015575"/>
    <hyperlink ref="AC517" r:id="rId104" display="http://flybase.bio.indiana.edu/.bin/fbidq.html?FBgn0052548"/>
    <hyperlink ref="AC520" r:id="rId105" display="http://flybase.bio.indiana.edu/.bin/fbidq.html?FBgn0051176"/>
    <hyperlink ref="AC536" r:id="rId106" display="http://flybase.bio.indiana.edu/.bin/fbidq.html?FBgn0030905"/>
    <hyperlink ref="AC540" r:id="rId107" display="http://flybase.bio.indiana.edu/.bin/fbidq.html?FBgn0033482"/>
    <hyperlink ref="AC548" r:id="rId108" display="http://flybase.bio.indiana.edu/.bin/fbidq.html?FBgn0035248"/>
    <hyperlink ref="AC549" r:id="rId109" display="http://flybase.bio.indiana.edu/.bin/fbidq.html?FBgn0036594"/>
    <hyperlink ref="AC551" r:id="rId110" display="http://flybase.bio.indiana.edu/.bin/fbidq.html?FBgn0027584"/>
    <hyperlink ref="AC552" r:id="rId111" display="http://flybase.bio.indiana.edu/.bin/fbidq.html?FBgn0037890"/>
    <hyperlink ref="AC553" r:id="rId112" display="http://flybase.bio.indiana.edu/.bin/fbidq.html?FBgn0052398"/>
    <hyperlink ref="AC556" r:id="rId113" display="http://flybase.bio.indiana.edu/.bin/fbidq.html?FBgn0000594"/>
    <hyperlink ref="AC557" r:id="rId114" display="http://flybase.bio.indiana.edu/.bin/fbidq.html?FBgn0033132"/>
    <hyperlink ref="AC558" r:id="rId115" display="http://flybase.bio.indiana.edu/.bin/fbidq.html?FBgn0036605"/>
    <hyperlink ref="AC564" r:id="rId116" display="http://flybase.bio.indiana.edu/.bin/fbidq.html?FBgn0036128"/>
    <hyperlink ref="AC572" r:id="rId117" display="http://flybase.bio.indiana.edu/.bin/fbidq.html?FBgn0033068"/>
    <hyperlink ref="AC576" r:id="rId118" display="http://flybase.bio.indiana.edu/.bin/fbidq.html?FBgn0058088"/>
    <hyperlink ref="AC585" r:id="rId119" display="http://flybase.bio.indiana.edu/.bin/fbidq.html?FBgn0037993"/>
    <hyperlink ref="AC588" r:id="rId120" display="http://flybase.bio.indiana.edu/.bin/fbidq.html?FBgn0036923"/>
    <hyperlink ref="AC594" r:id="rId121" display="http://flybase.bio.indiana.edu/.bin/fbidq.html?FBgn0058176"/>
    <hyperlink ref="AC599" r:id="rId122" display="http://flybase.bio.indiana.edu/.bin/fbidq.html?FBgn0037500"/>
    <hyperlink ref="AC605" r:id="rId123" display="http://flybase.bio.indiana.edu/.bin/fbidq.html?FBgn0028371"/>
    <hyperlink ref="AC609" r:id="rId124" display="http://flybase.bio.indiana.edu/.bin/fbidq.html?FBgn0050447"/>
    <hyperlink ref="AC610" r:id="rId125" display="http://flybase.bio.indiana.edu/.bin/fbidq.html?FBgn0038109"/>
    <hyperlink ref="AC620" r:id="rId126" display="http://flybase.bio.indiana.edu/.bin/fbidq.html?FBgn0033943"/>
    <hyperlink ref="AC621" r:id="rId127" display="http://flybase.bio.indiana.edu/.bin/fbidq.html?FBgn0030346"/>
    <hyperlink ref="AC643" r:id="rId128" display="http://flybase.bio.indiana.edu/.bin/fbidq.html?FBgn0028915"/>
    <hyperlink ref="AC650" r:id="rId129" display="http://flybase.bio.indiana.edu/.bin/fbidq.html?FBgn0015569"/>
    <hyperlink ref="AC654" r:id="rId130" display="http://flybase.bio.indiana.edu/.bin/fbidq.html?FBgn0050443"/>
    <hyperlink ref="AC674" r:id="rId131" display="http://flybase.bio.indiana.edu/.bin/fbidq.html?FBgn0051080"/>
    <hyperlink ref="AC678" r:id="rId132" display="http://flybase.bio.indiana.edu/.bin/fbidq.html?FBgn0035734"/>
    <hyperlink ref="AC683" r:id="rId133" display="http://flybase.bio.indiana.edu/.bin/fbidq.html?FBgn0030835"/>
    <hyperlink ref="AC687" r:id="rId134" display="http://flybase.bio.indiana.edu/.bin/fbidq.html?FBgn0033710"/>
    <hyperlink ref="AC694" r:id="rId135" display="http://flybase.bio.indiana.edu/.bin/fbidq.html?FBgn0030859"/>
    <hyperlink ref="AC697" r:id="rId136" display="http://flybase.bio.indiana.edu/.bin/fbidq.html?FBgn0038009"/>
    <hyperlink ref="AC701" r:id="rId137" display="http://flybase.bio.indiana.edu/.bin/fbidq.html?FBgn0033875"/>
    <hyperlink ref="AC704" r:id="rId138" display="http://flybase.bio.indiana.edu/.bin/fbidq.html?FBgn0037090"/>
    <hyperlink ref="AC706" r:id="rId139" display="http://flybase.bio.indiana.edu/.bin/fbidq.html?FBgn0051172"/>
    <hyperlink ref="AC716" r:id="rId140" display="http://flybase.bio.indiana.edu/.bin/fbidq.html?FBgn0036366"/>
    <hyperlink ref="AC724" r:id="rId141" display="http://flybase.bio.indiana.edu/.bin/fbidq.html?FBgn0039250"/>
    <hyperlink ref="AC727" r:id="rId142" display="http://flybase.bio.indiana.edu/.bin/fbidq.html?FBgn0036593"/>
    <hyperlink ref="AC728" r:id="rId143" display="http://flybase.bio.indiana.edu/.bin/fbidq.html?FBgn0031031"/>
    <hyperlink ref="AC730" r:id="rId144" display="http://flybase.bio.indiana.edu/.bin/fbidq.html?FBgn0034736"/>
    <hyperlink ref="AC757" r:id="rId145" display="http://flybase.bio.indiana.edu/.bin/fbidq.html?FBgn0051320"/>
    <hyperlink ref="AC762" r:id="rId146" display="http://flybase.bio.indiana.edu/.bin/fbidq.html?FBgn0015570"/>
    <hyperlink ref="AC769" r:id="rId147" display="http://flybase.bio.indiana.edu/.bin/fbidq.html?FBgn0034076"/>
    <hyperlink ref="AC773" r:id="rId148" display="http://flybase.bio.indiana.edu/.bin/fbidq.html?FBgn0015577"/>
    <hyperlink ref="AC778" r:id="rId149" display="http://flybase.bio.indiana.edu/.bin/fbidq.html?FBgn0028372"/>
    <hyperlink ref="AC779" r:id="rId150" display="http://flybase.bio.indiana.edu/.bin/fbidq.html?FBgn0046999"/>
    <hyperlink ref="AC780" r:id="rId151" display="http://flybase.bio.indiana.edu/.bin/fbidq.html?FBgn0035564"/>
    <hyperlink ref="AC782" r:id="rId152" display="http://flybase.bio.indiana.edu/.bin/fbidq.html?FBgn0030581"/>
    <hyperlink ref="AC785" r:id="rId153" display="http://flybase.bio.indiana.edu/.bin/fbidq.html?FBgn0039266"/>
    <hyperlink ref="AC787" r:id="rId154" display="http://flybase.bio.indiana.edu/.bin/fbidq.html?FBgn0030581"/>
    <hyperlink ref="AC790" r:id="rId155" display="http://flybase.bio.indiana.edu/.bin/fbidq.html?FBgn0033174"/>
    <hyperlink ref="AC803" r:id="rId156" display="http://flybase.bio.indiana.edu/.bin/fbidq.html?FBgn0058172"/>
    <hyperlink ref="AC808" r:id="rId157" display="http://flybase.bio.indiana.edu/.bin/fbidq.html?FBgn0039816"/>
    <hyperlink ref="AC817" r:id="rId158" display="http://amigo.geneontology.org/cgi-bin/amigo/go.cgi?action=query&amp;view=query&amp;query=0006508&amp;search_constraint=terms"/>
    <hyperlink ref="AC819" r:id="rId159" display="http://flybase.bio.indiana.edu/.bin/fbidq.html?FBgn0030847"/>
    <hyperlink ref="AC821" r:id="rId160" display="http://flybase.bio.indiana.edu/.bin/fbidq.html?FBgn0033178"/>
    <hyperlink ref="AC834" r:id="rId161" display="http://flybase.bio.indiana.edu/.bin/fbidq.html?FBgn0031990"/>
    <hyperlink ref="AC836" r:id="rId162" display="http://flybase.bio.indiana.edu/.bin/fbidq.html?FBgn0030905"/>
    <hyperlink ref="AC838" r:id="rId163" display="http://flybase.bio.indiana.edu/.bin/fbidq.html?FBgn0051146"/>
    <hyperlink ref="AC851" r:id="rId164" display="http://flybase.bio.indiana.edu/.bin/fbidq.html?FBgn0030826"/>
    <hyperlink ref="AC853" r:id="rId165" display="http://flybase.bio.indiana.edu/.bin/fbidq.html?FBgn0040877"/>
    <hyperlink ref="AC858" r:id="rId166" display="http://amigo.geneontology.org/cgi-bin/amigo/go.cgi?action=query&amp;view=query&amp;query=0006629&amp;search_constraint=terms"/>
    <hyperlink ref="AC859" r:id="rId167" display="http://flybase.bio.indiana.edu/.bin/fbidq.html?FBgn0051082"/>
    <hyperlink ref="AC861" r:id="rId168" display="http://flybase.bio.indiana.edu/.bin/fbidq.html?FBgn0051174"/>
    <hyperlink ref="AC867" r:id="rId169" display="http://flybase.bio.indiana.edu/.bin/fbidq.html?FBgn0036925"/>
    <hyperlink ref="AC878" r:id="rId170" display="http://flybase.bio.indiana.edu/.bin/fbidq.html?FBgn0030907"/>
    <hyperlink ref="AC879" r:id="rId171" display="http://flybase.bio.indiana.edu/.bin/fbidq.html?FBgn0032481"/>
    <hyperlink ref="AC886" r:id="rId172" display="http://amigo.geneontology.org/cgi-bin/amigo/go.cgi?action=query&amp;view=query&amp;query=0006508&amp;search_constraint=terms"/>
    <hyperlink ref="AC889" r:id="rId173" display="http://flybase.bio.indiana.edu/.bin/fbidq.html?FBgn0051088"/>
    <hyperlink ref="AC899" r:id="rId174" display="http://flybase.bio.indiana.edu/.bin/fbidq.html?FBgn0030840"/>
    <hyperlink ref="AC906" r:id="rId175" display="http://flybase.bio.indiana.edu/.bin/fbidq.html?FBgn0036592"/>
    <hyperlink ref="AC917" r:id="rId176" display="http://flybase.bio.indiana.edu/.bin/fbidq.html?FBgn0030918"/>
    <hyperlink ref="AC921" r:id="rId177" display="http://flybase.bio.indiana.edu/.bin/fbidq.html?FBgn0051179"/>
    <hyperlink ref="AC928" r:id="rId178" display="http://flybase.bio.indiana.edu/.bin/fbidq.html?FBgn0259223"/>
    <hyperlink ref="AC938" r:id="rId179" display="http://flybase.bio.indiana.edu/.bin/fbidq.html?FBgn0058174"/>
    <hyperlink ref="AC944" r:id="rId180" display="http://flybase.bio.indiana.edu/.bin/fbidq.html?FBgn0034165"/>
    <hyperlink ref="AC945" r:id="rId181" display="http://flybase.bio.indiana.edu/.bin/fbidq.html?FBgn0033382"/>
    <hyperlink ref="AC955" r:id="rId182" display="http://flybase.bio.indiana.edu/.bin/fbidq.html?FBgn0051081"/>
    <hyperlink ref="AC956" r:id="rId183" display="http://flybase.bio.indiana.edu/.bin/fbidq.html?FBgn0051076"/>
    <hyperlink ref="AC958" r:id="rId184" display="http://amigo.geneontology.org/cgi-bin/amigo/go.cgi?action=query&amp;view=query&amp;query=0006508&amp;search_constraint=terms"/>
    <hyperlink ref="AC961" r:id="rId185" display="http://amigo.geneontology.org/cgi-bin/amigo/go.cgi?action=query&amp;view=query&amp;query=0006508&amp;search_constraint=terms"/>
    <hyperlink ref="AC970" r:id="rId186" display="http://flybase.bio.indiana.edu/.bin/fbidq.html?FBgn0033067"/>
    <hyperlink ref="AC973" r:id="rId187" display="http://flybase.bio.indiana.edu/.bin/fbidq.html?FBgn0029690"/>
    <hyperlink ref="AC975" r:id="rId188" display="http://amigo.geneontology.org/cgi-bin/amigo/go.cgi?action=query&amp;view=query&amp;query=0006457&amp;search_constraint=terms"/>
    <hyperlink ref="AC976" r:id="rId189" display="http://flybase.bio.indiana.edu/.bin/fbidq.html?FBgn0032132"/>
    <hyperlink ref="AC978" r:id="rId190" display="http://flybase.bio.indiana.edu/.bin/fbidq.html?FBgn0024943"/>
    <hyperlink ref="AC985" r:id="rId191" display="http://flybase.bio.indiana.edu/.bin/fbidq.html?FBgn0038020"/>
    <hyperlink ref="AC992" r:id="rId192" display="http://flybase.bio.indiana.edu/.bin/fbidq.html?FBgn0035186"/>
    <hyperlink ref="AC996" r:id="rId193" display="http://flybase.bio.indiana.edu/.bin/fbidq.html?FBgn0035734"/>
    <hyperlink ref="AC1006" r:id="rId194" display="http://flybase.bio.indiana.edu/.bin/fbidq.html?FBgn0030829"/>
    <hyperlink ref="AC1008" r:id="rId195" display="http://flybase.bio.indiana.edu/.bin/fbidq.html?FBgn0031866"/>
    <hyperlink ref="AC1015" r:id="rId196" display="http://flybase.bio.indiana.edu/.bin/fbidq.html?FBgn0033259"/>
  </hyperlink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7"/>
  <sheetViews>
    <sheetView workbookViewId="0">
      <selection activeCell="H9" sqref="H9:M9"/>
    </sheetView>
  </sheetViews>
  <sheetFormatPr baseColWidth="10" defaultColWidth="8.83203125" defaultRowHeight="14" x14ac:dyDescent="0"/>
  <cols>
    <col min="2" max="2" width="14.5" style="66" bestFit="1" customWidth="1"/>
    <col min="3" max="5" width="8.83203125" style="66"/>
    <col min="7" max="7" width="14.5" bestFit="1" customWidth="1"/>
    <col min="8" max="8" width="12.33203125" customWidth="1"/>
    <col min="9" max="9" width="12.33203125" bestFit="1" customWidth="1"/>
    <col min="10" max="10" width="7.5" customWidth="1"/>
    <col min="28" max="29" width="8.83203125" style="64"/>
    <col min="31" max="31" width="8.83203125" style="64"/>
    <col min="35" max="35" width="6.5" customWidth="1"/>
  </cols>
  <sheetData>
    <row r="1" spans="1:37" ht="15" thickBot="1">
      <c r="D1" s="77" t="s">
        <v>16597</v>
      </c>
      <c r="E1" s="77"/>
      <c r="F1" s="77"/>
      <c r="I1">
        <v>1</v>
      </c>
      <c r="J1">
        <v>2</v>
      </c>
      <c r="K1">
        <v>3</v>
      </c>
      <c r="L1">
        <v>4</v>
      </c>
      <c r="M1">
        <v>5</v>
      </c>
      <c r="N1">
        <v>6</v>
      </c>
      <c r="O1">
        <v>7</v>
      </c>
      <c r="P1">
        <v>8</v>
      </c>
      <c r="Q1">
        <v>9</v>
      </c>
      <c r="R1">
        <v>10</v>
      </c>
      <c r="S1">
        <v>11</v>
      </c>
      <c r="T1">
        <v>12</v>
      </c>
      <c r="U1">
        <v>13</v>
      </c>
      <c r="V1">
        <v>14</v>
      </c>
      <c r="W1">
        <v>15</v>
      </c>
      <c r="X1">
        <v>16</v>
      </c>
      <c r="Y1">
        <v>17</v>
      </c>
      <c r="Z1">
        <v>18</v>
      </c>
      <c r="AA1">
        <v>19</v>
      </c>
      <c r="AB1" s="64">
        <v>20</v>
      </c>
      <c r="AC1" s="64">
        <v>21</v>
      </c>
      <c r="AD1">
        <v>22</v>
      </c>
      <c r="AE1" s="64">
        <v>23</v>
      </c>
      <c r="AF1">
        <v>24</v>
      </c>
      <c r="AG1">
        <v>25</v>
      </c>
      <c r="AH1">
        <v>26</v>
      </c>
      <c r="AI1">
        <v>27</v>
      </c>
      <c r="AJ1">
        <v>28</v>
      </c>
      <c r="AK1">
        <v>29</v>
      </c>
    </row>
    <row r="2" spans="1:37" ht="21" thickBot="1">
      <c r="A2" s="25" t="s">
        <v>547</v>
      </c>
      <c r="B2" s="66" t="s">
        <v>13237</v>
      </c>
      <c r="D2" s="65" t="s">
        <v>15358</v>
      </c>
      <c r="E2" s="65" t="s">
        <v>15359</v>
      </c>
      <c r="F2" s="65" t="s">
        <v>15361</v>
      </c>
      <c r="G2" t="s">
        <v>13237</v>
      </c>
      <c r="I2" t="s">
        <v>16593</v>
      </c>
      <c r="J2" s="60" t="s">
        <v>15340</v>
      </c>
      <c r="K2" s="60" t="s">
        <v>15341</v>
      </c>
      <c r="L2" s="60" t="s">
        <v>15342</v>
      </c>
      <c r="M2" s="60" t="s">
        <v>15343</v>
      </c>
      <c r="N2" s="60" t="s">
        <v>15344</v>
      </c>
      <c r="O2" s="60" t="s">
        <v>15345</v>
      </c>
      <c r="P2" s="60" t="s">
        <v>15346</v>
      </c>
      <c r="Q2" s="60" t="s">
        <v>15347</v>
      </c>
      <c r="R2" s="60" t="s">
        <v>15348</v>
      </c>
      <c r="S2" s="60" t="s">
        <v>15349</v>
      </c>
      <c r="T2" s="60" t="s">
        <v>15350</v>
      </c>
      <c r="U2" s="60" t="s">
        <v>15351</v>
      </c>
      <c r="V2" s="60" t="s">
        <v>15352</v>
      </c>
      <c r="W2" s="60" t="s">
        <v>15353</v>
      </c>
      <c r="X2" s="60" t="s">
        <v>15354</v>
      </c>
      <c r="Y2" s="60" t="s">
        <v>15355</v>
      </c>
      <c r="Z2" s="60" t="s">
        <v>15356</v>
      </c>
      <c r="AA2" s="60" t="s">
        <v>15357</v>
      </c>
      <c r="AB2" s="65" t="s">
        <v>15358</v>
      </c>
      <c r="AC2" s="65" t="s">
        <v>15359</v>
      </c>
      <c r="AD2" s="60" t="s">
        <v>15360</v>
      </c>
      <c r="AE2" s="65" t="s">
        <v>15361</v>
      </c>
      <c r="AF2" s="60" t="s">
        <v>15362</v>
      </c>
      <c r="AG2" s="60" t="s">
        <v>15363</v>
      </c>
      <c r="AH2" s="60" t="s">
        <v>15364</v>
      </c>
      <c r="AI2" s="60" t="s">
        <v>15365</v>
      </c>
      <c r="AJ2" s="60" t="s">
        <v>15366</v>
      </c>
      <c r="AK2" s="60" t="s">
        <v>15367</v>
      </c>
    </row>
    <row r="3" spans="1:37">
      <c r="A3" s="55" t="s">
        <v>959</v>
      </c>
      <c r="B3" s="66" t="s">
        <v>547</v>
      </c>
      <c r="C3" s="66">
        <f>IF(OR(D3&gt;0.5,E3&gt;0.5,F3&gt;0.5),0,1)</f>
        <v>1</v>
      </c>
      <c r="D3" s="66">
        <f>AB3/AJ3</f>
        <v>8.8679245283018876E-2</v>
      </c>
      <c r="E3" s="66">
        <f>AC3/AJ3</f>
        <v>0.14716981132075471</v>
      </c>
      <c r="F3" s="66">
        <f>AE3/AJ3</f>
        <v>0.13773584905660377</v>
      </c>
      <c r="G3" t="s">
        <v>547</v>
      </c>
      <c r="H3">
        <v>1</v>
      </c>
      <c r="I3" t="s">
        <v>15024</v>
      </c>
      <c r="J3">
        <f>VLOOKUP($I3,'Flybase new'!$A:$AC,'larval stage analysis'!J$1,FALSE)</f>
        <v>8.8000000000000007</v>
      </c>
      <c r="K3">
        <f>VLOOKUP($I3,'Flybase new'!$A:$AC,'larval stage analysis'!K$1,FALSE)</f>
        <v>9.8000000000000007</v>
      </c>
      <c r="L3">
        <f>VLOOKUP($I3,'Flybase new'!$A:$AC,'larval stage analysis'!L$1,FALSE)</f>
        <v>4.7</v>
      </c>
      <c r="M3">
        <f>VLOOKUP($I3,'Flybase new'!$A:$AC,'larval stage analysis'!M$1,FALSE)</f>
        <v>15.5</v>
      </c>
      <c r="N3">
        <f>VLOOKUP($I3,'Flybase new'!$A:$AC,'larval stage analysis'!N$1,FALSE)</f>
        <v>21.6</v>
      </c>
      <c r="O3">
        <f>VLOOKUP($I3,'Flybase new'!$A:$AC,'larval stage analysis'!O$1,FALSE)</f>
        <v>7.7</v>
      </c>
      <c r="P3">
        <f>VLOOKUP($I3,'Flybase new'!$A:$AC,'larval stage analysis'!P$1,FALSE)</f>
        <v>6.5</v>
      </c>
      <c r="Q3">
        <f>VLOOKUP($I3,'Flybase new'!$A:$AC,'larval stage analysis'!Q$1,FALSE)</f>
        <v>7.7</v>
      </c>
      <c r="R3">
        <f>VLOOKUP($I3,'Flybase new'!$A:$AC,'larval stage analysis'!R$1,FALSE)</f>
        <v>4.9000000000000004</v>
      </c>
      <c r="S3">
        <f>VLOOKUP($I3,'Flybase new'!$A:$AC,'larval stage analysis'!S$1,FALSE)</f>
        <v>4.5750000000000002</v>
      </c>
      <c r="T3">
        <f>VLOOKUP($I3,'Flybase new'!$A:$AC,'larval stage analysis'!T$1,FALSE)</f>
        <v>14.8</v>
      </c>
      <c r="U3">
        <f>VLOOKUP($I3,'Flybase new'!$A:$AC,'larval stage analysis'!U$1,FALSE)</f>
        <v>7.4</v>
      </c>
      <c r="V3">
        <f>VLOOKUP($I3,'Flybase new'!$A:$AC,'larval stage analysis'!V$1,FALSE)</f>
        <v>14.3</v>
      </c>
      <c r="W3">
        <f>VLOOKUP($I3,'Flybase new'!$A:$AC,'larval stage analysis'!W$1,FALSE)</f>
        <v>5755.3</v>
      </c>
      <c r="X3">
        <f>VLOOKUP($I3,'Flybase new'!$A:$AC,'larval stage analysis'!X$1,FALSE)</f>
        <v>13.9</v>
      </c>
      <c r="Y3">
        <f>VLOOKUP($I3,'Flybase new'!$A:$AC,'larval stage analysis'!Y$1,FALSE)</f>
        <v>12.9</v>
      </c>
      <c r="Z3">
        <f>VLOOKUP($I3,'Flybase new'!$A:$AC,'larval stage analysis'!Z$1,FALSE)</f>
        <v>20.9</v>
      </c>
      <c r="AA3">
        <f>VLOOKUP($I3,'Flybase new'!$A:$AC,'larval stage analysis'!AA$1,FALSE)</f>
        <v>16.824999999999999</v>
      </c>
      <c r="AB3" s="64">
        <f>VLOOKUP($I3,'Flybase new'!$A:$AC,'larval stage analysis'!AB$1,FALSE)</f>
        <v>4.7</v>
      </c>
      <c r="AC3" s="64">
        <f>VLOOKUP($I3,'Flybase new'!$A:$AC,'larval stage analysis'!AC$1,FALSE)</f>
        <v>7.8</v>
      </c>
      <c r="AD3">
        <f>VLOOKUP($I3,'Flybase new'!$A:$AC,'larval stage analysis'!AD$1,FALSE)</f>
        <v>3.6</v>
      </c>
      <c r="AE3" s="64">
        <f>VLOOKUP($I3,'Flybase new'!$A:$AC,'larval stage analysis'!AE$1,FALSE)</f>
        <v>7.3</v>
      </c>
      <c r="AF3">
        <f>VLOOKUP($I3,'Flybase new'!$A:$AC,'larval stage analysis'!AF$1,FALSE)</f>
        <v>10.8</v>
      </c>
      <c r="AG3">
        <f>VLOOKUP($I3,'Flybase new'!$A:$AC,'larval stage analysis'!AG$1,FALSE)</f>
        <v>11.85</v>
      </c>
      <c r="AH3">
        <f>VLOOKUP($I3,'Flybase new'!$A:$AC,'larval stage analysis'!AH$1,FALSE)</f>
        <v>9.5</v>
      </c>
      <c r="AI3">
        <f>VLOOKUP($I3,'Flybase new'!$A:$AC,'larval stage analysis'!AI$1,FALSE)</f>
        <v>20.100000000000001</v>
      </c>
      <c r="AJ3">
        <f>VLOOKUP($I3,'Flybase new'!$A:$AC,'larval stage analysis'!AJ$1,FALSE)</f>
        <v>53</v>
      </c>
      <c r="AK3" t="str">
        <f>VLOOKUP($I3,'Flybase new'!$A:$AC,'larval stage analysis'!AK$1,FALSE)</f>
        <v>FBgn0036186: CG6071: 0006508 / proteolysis /</v>
      </c>
    </row>
    <row r="4" spans="1:37">
      <c r="A4" s="25" t="s">
        <v>323</v>
      </c>
      <c r="B4" s="66" t="s">
        <v>959</v>
      </c>
      <c r="C4" s="66">
        <f t="shared" ref="C4:C67" si="0">IF(OR(D4&gt;0.5,E4&gt;0.5,F4&gt;0.5),0,1)</f>
        <v>0</v>
      </c>
      <c r="D4" s="66">
        <f t="shared" ref="D4:D67" si="1">AB4/AJ4</f>
        <v>0.1174863387978142</v>
      </c>
      <c r="E4" s="66">
        <f t="shared" ref="E4:E67" si="2">AC4/AJ4</f>
        <v>0.80054644808743169</v>
      </c>
      <c r="F4" s="66">
        <f t="shared" ref="F4:F67" si="3">AE4/AJ4</f>
        <v>0.10655737704918032</v>
      </c>
      <c r="G4" t="s">
        <v>959</v>
      </c>
      <c r="H4">
        <v>0</v>
      </c>
      <c r="I4" t="s">
        <v>15053</v>
      </c>
      <c r="J4">
        <f>VLOOKUP($I4,'Flybase new'!$A:$AC,'larval stage analysis'!J$1,FALSE)</f>
        <v>6.1</v>
      </c>
      <c r="K4">
        <f>VLOOKUP($I4,'Flybase new'!$A:$AC,'larval stage analysis'!K$1,FALSE)</f>
        <v>65.5</v>
      </c>
      <c r="L4">
        <f>VLOOKUP($I4,'Flybase new'!$A:$AC,'larval stage analysis'!L$1,FALSE)</f>
        <v>41.55</v>
      </c>
      <c r="M4">
        <f>VLOOKUP($I4,'Flybase new'!$A:$AC,'larval stage analysis'!M$1,FALSE)</f>
        <v>4.2</v>
      </c>
      <c r="N4">
        <f>VLOOKUP($I4,'Flybase new'!$A:$AC,'larval stage analysis'!N$1,FALSE)</f>
        <v>6</v>
      </c>
      <c r="O4">
        <f>VLOOKUP($I4,'Flybase new'!$A:$AC,'larval stage analysis'!O$1,FALSE)</f>
        <v>1.4</v>
      </c>
      <c r="P4">
        <f>VLOOKUP($I4,'Flybase new'!$A:$AC,'larval stage analysis'!P$1,FALSE)</f>
        <v>4.5999999999999996</v>
      </c>
      <c r="Q4">
        <f>VLOOKUP($I4,'Flybase new'!$A:$AC,'larval stage analysis'!Q$1,FALSE)</f>
        <v>5.8</v>
      </c>
      <c r="R4">
        <f>VLOOKUP($I4,'Flybase new'!$A:$AC,'larval stage analysis'!R$1,FALSE)</f>
        <v>2.8</v>
      </c>
      <c r="S4">
        <f>VLOOKUP($I4,'Flybase new'!$A:$AC,'larval stage analysis'!S$1,FALSE)</f>
        <v>65.2</v>
      </c>
      <c r="T4">
        <f>VLOOKUP($I4,'Flybase new'!$A:$AC,'larval stage analysis'!T$1,FALSE)</f>
        <v>117.5</v>
      </c>
      <c r="U4">
        <f>VLOOKUP($I4,'Flybase new'!$A:$AC,'larval stage analysis'!U$1,FALSE)</f>
        <v>13.6</v>
      </c>
      <c r="V4">
        <f>VLOOKUP($I4,'Flybase new'!$A:$AC,'larval stage analysis'!V$1,FALSE)</f>
        <v>9.3000000000000007</v>
      </c>
      <c r="W4">
        <f>VLOOKUP($I4,'Flybase new'!$A:$AC,'larval stage analysis'!W$1,FALSE)</f>
        <v>3.5</v>
      </c>
      <c r="X4">
        <f>VLOOKUP($I4,'Flybase new'!$A:$AC,'larval stage analysis'!X$1,FALSE)</f>
        <v>77.8</v>
      </c>
      <c r="Y4">
        <f>VLOOKUP($I4,'Flybase new'!$A:$AC,'larval stage analysis'!Y$1,FALSE)</f>
        <v>104.1</v>
      </c>
      <c r="Z4">
        <f>VLOOKUP($I4,'Flybase new'!$A:$AC,'larval stage analysis'!Z$1,FALSE)</f>
        <v>81.7</v>
      </c>
      <c r="AA4">
        <f>VLOOKUP($I4,'Flybase new'!$A:$AC,'larval stage analysis'!AA$1,FALSE)</f>
        <v>1.95</v>
      </c>
      <c r="AB4" s="64">
        <f>VLOOKUP($I4,'Flybase new'!$A:$AC,'larval stage analysis'!AB$1,FALSE)</f>
        <v>4.3</v>
      </c>
      <c r="AC4" s="64">
        <f>VLOOKUP($I4,'Flybase new'!$A:$AC,'larval stage analysis'!AC$1,FALSE)</f>
        <v>29.3</v>
      </c>
      <c r="AD4">
        <f>VLOOKUP($I4,'Flybase new'!$A:$AC,'larval stage analysis'!AD$1,FALSE)</f>
        <v>19.399999999999999</v>
      </c>
      <c r="AE4" s="64">
        <f>VLOOKUP($I4,'Flybase new'!$A:$AC,'larval stage analysis'!AE$1,FALSE)</f>
        <v>3.9</v>
      </c>
      <c r="AF4">
        <f>VLOOKUP($I4,'Flybase new'!$A:$AC,'larval stage analysis'!AF$1,FALSE)</f>
        <v>142.19999999999999</v>
      </c>
      <c r="AG4">
        <f>VLOOKUP($I4,'Flybase new'!$A:$AC,'larval stage analysis'!AG$1,FALSE)</f>
        <v>7.15</v>
      </c>
      <c r="AH4">
        <f>VLOOKUP($I4,'Flybase new'!$A:$AC,'larval stage analysis'!AH$1,FALSE)</f>
        <v>12.7</v>
      </c>
      <c r="AI4">
        <f>VLOOKUP($I4,'Flybase new'!$A:$AC,'larval stage analysis'!AI$1,FALSE)</f>
        <v>73.375</v>
      </c>
      <c r="AJ4">
        <f>VLOOKUP($I4,'Flybase new'!$A:$AC,'larval stage analysis'!AJ$1,FALSE)</f>
        <v>36.6</v>
      </c>
      <c r="AK4" t="str">
        <f>VLOOKUP($I4,'Flybase new'!$A:$AC,'larval stage analysis'!AK$1,FALSE)</f>
        <v>FBgn0031805: CG9505: 0006508 / proteolysis /</v>
      </c>
    </row>
    <row r="5" spans="1:37">
      <c r="A5" s="55" t="s">
        <v>1132</v>
      </c>
      <c r="B5" s="66" t="s">
        <v>323</v>
      </c>
      <c r="C5" s="66">
        <f t="shared" si="0"/>
        <v>1</v>
      </c>
      <c r="D5" s="66">
        <f t="shared" si="1"/>
        <v>0.13173652694610777</v>
      </c>
      <c r="E5" s="66">
        <f t="shared" si="2"/>
        <v>0.14171656686626746</v>
      </c>
      <c r="F5" s="66">
        <f t="shared" si="3"/>
        <v>2.3952095808383232E-2</v>
      </c>
      <c r="G5" t="s">
        <v>323</v>
      </c>
      <c r="H5">
        <v>1</v>
      </c>
      <c r="I5" t="s">
        <v>15065</v>
      </c>
      <c r="J5">
        <f>VLOOKUP($I5,'Flybase new'!$A:$AC,'larval stage analysis'!J$1,FALSE)</f>
        <v>2.2000000000000002</v>
      </c>
      <c r="K5">
        <f>VLOOKUP($I5,'Flybase new'!$A:$AC,'larval stage analysis'!K$1,FALSE)</f>
        <v>1.6</v>
      </c>
      <c r="L5">
        <f>VLOOKUP($I5,'Flybase new'!$A:$AC,'larval stage analysis'!L$1,FALSE)</f>
        <v>2.375</v>
      </c>
      <c r="M5">
        <f>VLOOKUP($I5,'Flybase new'!$A:$AC,'larval stage analysis'!M$1,FALSE)</f>
        <v>2.8</v>
      </c>
      <c r="N5">
        <f>VLOOKUP($I5,'Flybase new'!$A:$AC,'larval stage analysis'!N$1,FALSE)</f>
        <v>6</v>
      </c>
      <c r="O5">
        <f>VLOOKUP($I5,'Flybase new'!$A:$AC,'larval stage analysis'!O$1,FALSE)</f>
        <v>3.2</v>
      </c>
      <c r="P5">
        <f>VLOOKUP($I5,'Flybase new'!$A:$AC,'larval stage analysis'!P$1,FALSE)</f>
        <v>33.5</v>
      </c>
      <c r="Q5">
        <f>VLOOKUP($I5,'Flybase new'!$A:$AC,'larval stage analysis'!Q$1,FALSE)</f>
        <v>5.2</v>
      </c>
      <c r="R5">
        <f>VLOOKUP($I5,'Flybase new'!$A:$AC,'larval stage analysis'!R$1,FALSE)</f>
        <v>4.4000000000000004</v>
      </c>
      <c r="S5">
        <f>VLOOKUP($I5,'Flybase new'!$A:$AC,'larval stage analysis'!S$1,FALSE)</f>
        <v>2.65</v>
      </c>
      <c r="T5">
        <f>VLOOKUP($I5,'Flybase new'!$A:$AC,'larval stage analysis'!T$1,FALSE)</f>
        <v>4</v>
      </c>
      <c r="U5">
        <f>VLOOKUP($I5,'Flybase new'!$A:$AC,'larval stage analysis'!U$1,FALSE)</f>
        <v>101.3</v>
      </c>
      <c r="V5">
        <f>VLOOKUP($I5,'Flybase new'!$A:$AC,'larval stage analysis'!V$1,FALSE)</f>
        <v>2.1</v>
      </c>
      <c r="W5">
        <f>VLOOKUP($I5,'Flybase new'!$A:$AC,'larval stage analysis'!W$1,FALSE)</f>
        <v>4.4000000000000004</v>
      </c>
      <c r="X5">
        <f>VLOOKUP($I5,'Flybase new'!$A:$AC,'larval stage analysis'!X$1,FALSE)</f>
        <v>3.5</v>
      </c>
      <c r="Y5">
        <f>VLOOKUP($I5,'Flybase new'!$A:$AC,'larval stage analysis'!Y$1,FALSE)</f>
        <v>5.4</v>
      </c>
      <c r="Z5">
        <f>VLOOKUP($I5,'Flybase new'!$A:$AC,'larval stage analysis'!Z$1,FALSE)</f>
        <v>4.7</v>
      </c>
      <c r="AA5">
        <f>VLOOKUP($I5,'Flybase new'!$A:$AC,'larval stage analysis'!AA$1,FALSE)</f>
        <v>2.6</v>
      </c>
      <c r="AB5" s="64">
        <f>VLOOKUP($I5,'Flybase new'!$A:$AC,'larval stage analysis'!AB$1,FALSE)</f>
        <v>6.6</v>
      </c>
      <c r="AC5" s="64">
        <f>VLOOKUP($I5,'Flybase new'!$A:$AC,'larval stage analysis'!AC$1,FALSE)</f>
        <v>7.1</v>
      </c>
      <c r="AD5">
        <f>VLOOKUP($I5,'Flybase new'!$A:$AC,'larval stage analysis'!AD$1,FALSE)</f>
        <v>1.1000000000000001</v>
      </c>
      <c r="AE5" s="64">
        <f>VLOOKUP($I5,'Flybase new'!$A:$AC,'larval stage analysis'!AE$1,FALSE)</f>
        <v>1.2</v>
      </c>
      <c r="AF5">
        <f>VLOOKUP($I5,'Flybase new'!$A:$AC,'larval stage analysis'!AF$1,FALSE)</f>
        <v>7.7</v>
      </c>
      <c r="AG5">
        <f>VLOOKUP($I5,'Flybase new'!$A:$AC,'larval stage analysis'!AG$1,FALSE)</f>
        <v>2.0249999999999999</v>
      </c>
      <c r="AH5">
        <f>VLOOKUP($I5,'Flybase new'!$A:$AC,'larval stage analysis'!AH$1,FALSE)</f>
        <v>5.45</v>
      </c>
      <c r="AI5">
        <f>VLOOKUP($I5,'Flybase new'!$A:$AC,'larval stage analysis'!AI$1,FALSE)</f>
        <v>5.3</v>
      </c>
      <c r="AJ5">
        <f>VLOOKUP($I5,'Flybase new'!$A:$AC,'larval stage analysis'!AJ$1,FALSE)</f>
        <v>50.1</v>
      </c>
      <c r="AK5" t="str">
        <f>VLOOKUP($I5,'Flybase new'!$A:$AC,'larval stage analysis'!AK$1,FALSE)</f>
        <v>FBgn0035697: CG10163: 0006629 / lipid metabolic process ; 0007155 / cell adhesion ; 0008360 / regulation of cell shape /</v>
      </c>
    </row>
    <row r="6" spans="1:37">
      <c r="A6" s="25" t="s">
        <v>1372</v>
      </c>
      <c r="B6" s="66" t="s">
        <v>1132</v>
      </c>
      <c r="C6" s="66">
        <f t="shared" si="0"/>
        <v>1</v>
      </c>
      <c r="D6" s="66">
        <f t="shared" si="1"/>
        <v>5.0643086816720251E-2</v>
      </c>
      <c r="E6" s="66">
        <f t="shared" si="2"/>
        <v>0.16077170418006431</v>
      </c>
      <c r="F6" s="66">
        <f t="shared" si="3"/>
        <v>7.2347266881028938E-2</v>
      </c>
      <c r="G6" t="s">
        <v>1132</v>
      </c>
      <c r="H6">
        <v>1</v>
      </c>
      <c r="I6" t="s">
        <v>14617</v>
      </c>
      <c r="J6">
        <f>VLOOKUP($I6,'Flybase new'!$A:$AC,'larval stage analysis'!J$1,FALSE)</f>
        <v>4.4000000000000004</v>
      </c>
      <c r="K6">
        <f>VLOOKUP($I6,'Flybase new'!$A:$AC,'larval stage analysis'!K$1,FALSE)</f>
        <v>5.3</v>
      </c>
      <c r="L6">
        <f>VLOOKUP($I6,'Flybase new'!$A:$AC,'larval stage analysis'!L$1,FALSE)</f>
        <v>3</v>
      </c>
      <c r="M6">
        <f>VLOOKUP($I6,'Flybase new'!$A:$AC,'larval stage analysis'!M$1,FALSE)</f>
        <v>9.3000000000000007</v>
      </c>
      <c r="N6">
        <f>VLOOKUP($I6,'Flybase new'!$A:$AC,'larval stage analysis'!N$1,FALSE)</f>
        <v>25</v>
      </c>
      <c r="O6">
        <f>VLOOKUP($I6,'Flybase new'!$A:$AC,'larval stage analysis'!O$1,FALSE)</f>
        <v>5.8</v>
      </c>
      <c r="P6">
        <f>VLOOKUP($I6,'Flybase new'!$A:$AC,'larval stage analysis'!P$1,FALSE)</f>
        <v>14.9</v>
      </c>
      <c r="Q6">
        <f>VLOOKUP($I6,'Flybase new'!$A:$AC,'larval stage analysis'!Q$1,FALSE)</f>
        <v>11.3</v>
      </c>
      <c r="R6">
        <f>VLOOKUP($I6,'Flybase new'!$A:$AC,'larval stage analysis'!R$1,FALSE)</f>
        <v>13.4</v>
      </c>
      <c r="S6">
        <f>VLOOKUP($I6,'Flybase new'!$A:$AC,'larval stage analysis'!S$1,FALSE)</f>
        <v>5.2750000000000004</v>
      </c>
      <c r="T6">
        <f>VLOOKUP($I6,'Flybase new'!$A:$AC,'larval stage analysis'!T$1,FALSE)</f>
        <v>16.399999999999999</v>
      </c>
      <c r="U6">
        <f>VLOOKUP($I6,'Flybase new'!$A:$AC,'larval stage analysis'!U$1,FALSE)</f>
        <v>5.9</v>
      </c>
      <c r="V6">
        <f>VLOOKUP($I6,'Flybase new'!$A:$AC,'larval stage analysis'!V$1,FALSE)</f>
        <v>4.9000000000000004</v>
      </c>
      <c r="W6">
        <f>VLOOKUP($I6,'Flybase new'!$A:$AC,'larval stage analysis'!W$1,FALSE)</f>
        <v>14</v>
      </c>
      <c r="X6">
        <f>VLOOKUP($I6,'Flybase new'!$A:$AC,'larval stage analysis'!X$1,FALSE)</f>
        <v>6068.9</v>
      </c>
      <c r="Y6">
        <f>VLOOKUP($I6,'Flybase new'!$A:$AC,'larval stage analysis'!Y$1,FALSE)</f>
        <v>6410</v>
      </c>
      <c r="Z6">
        <f>VLOOKUP($I6,'Flybase new'!$A:$AC,'larval stage analysis'!Z$1,FALSE)</f>
        <v>46.6</v>
      </c>
      <c r="AA6">
        <f>VLOOKUP($I6,'Flybase new'!$A:$AC,'larval stage analysis'!AA$1,FALSE)</f>
        <v>6.8</v>
      </c>
      <c r="AB6" s="64">
        <f>VLOOKUP($I6,'Flybase new'!$A:$AC,'larval stage analysis'!AB$1,FALSE)</f>
        <v>6.3</v>
      </c>
      <c r="AC6" s="64">
        <f>VLOOKUP($I6,'Flybase new'!$A:$AC,'larval stage analysis'!AC$1,FALSE)</f>
        <v>20</v>
      </c>
      <c r="AD6">
        <f>VLOOKUP($I6,'Flybase new'!$A:$AC,'larval stage analysis'!AD$1,FALSE)</f>
        <v>9.6999999999999993</v>
      </c>
      <c r="AE6" s="64">
        <f>VLOOKUP($I6,'Flybase new'!$A:$AC,'larval stage analysis'!AE$1,FALSE)</f>
        <v>9</v>
      </c>
      <c r="AF6">
        <f>VLOOKUP($I6,'Flybase new'!$A:$AC,'larval stage analysis'!AF$1,FALSE)</f>
        <v>10.6</v>
      </c>
      <c r="AG6">
        <f>VLOOKUP($I6,'Flybase new'!$A:$AC,'larval stage analysis'!AG$1,FALSE)</f>
        <v>4.6749999999999998</v>
      </c>
      <c r="AH6">
        <f>VLOOKUP($I6,'Flybase new'!$A:$AC,'larval stage analysis'!AH$1,FALSE)</f>
        <v>6.5</v>
      </c>
      <c r="AI6">
        <f>VLOOKUP($I6,'Flybase new'!$A:$AC,'larval stage analysis'!AI$1,FALSE)</f>
        <v>5.8</v>
      </c>
      <c r="AJ6">
        <f>VLOOKUP($I6,'Flybase new'!$A:$AC,'larval stage analysis'!AJ$1,FALSE)</f>
        <v>124.4</v>
      </c>
      <c r="AK6" t="str">
        <f>VLOOKUP($I6,'Flybase new'!$A:$AC,'larval stage analysis'!AK$1,FALSE)</f>
        <v>FBgn0042186: CG17239: 0006508 / proteolysis ;0006508 / proteolysis / non-traceable author statement</v>
      </c>
    </row>
    <row r="7" spans="1:37">
      <c r="A7" s="55" t="s">
        <v>1002</v>
      </c>
      <c r="B7" s="66" t="s">
        <v>1372</v>
      </c>
      <c r="C7" s="66">
        <f t="shared" si="0"/>
        <v>1</v>
      </c>
      <c r="D7" s="66">
        <f t="shared" si="1"/>
        <v>2.5862068965517241E-2</v>
      </c>
      <c r="E7" s="66">
        <f t="shared" si="2"/>
        <v>3.4482758620689655E-2</v>
      </c>
      <c r="F7" s="66">
        <f t="shared" si="3"/>
        <v>1.9396551724137932E-2</v>
      </c>
      <c r="G7" t="s">
        <v>1372</v>
      </c>
      <c r="H7">
        <v>1</v>
      </c>
      <c r="I7" t="s">
        <v>15074</v>
      </c>
      <c r="J7">
        <f>VLOOKUP($I7,'Flybase new'!$A:$AC,'larval stage analysis'!J$1,FALSE)</f>
        <v>0.4</v>
      </c>
      <c r="K7">
        <f>VLOOKUP($I7,'Flybase new'!$A:$AC,'larval stage analysis'!K$1,FALSE)</f>
        <v>1.2</v>
      </c>
      <c r="L7">
        <f>VLOOKUP($I7,'Flybase new'!$A:$AC,'larval stage analysis'!L$1,FALSE)</f>
        <v>2.2999999999999998</v>
      </c>
      <c r="M7">
        <f>VLOOKUP($I7,'Flybase new'!$A:$AC,'larval stage analysis'!M$1,FALSE)</f>
        <v>2.4</v>
      </c>
      <c r="N7">
        <f>VLOOKUP($I7,'Flybase new'!$A:$AC,'larval stage analysis'!N$1,FALSE)</f>
        <v>3.5</v>
      </c>
      <c r="O7">
        <f>VLOOKUP($I7,'Flybase new'!$A:$AC,'larval stage analysis'!O$1,FALSE)</f>
        <v>1.7</v>
      </c>
      <c r="P7">
        <f>VLOOKUP($I7,'Flybase new'!$A:$AC,'larval stage analysis'!P$1,FALSE)</f>
        <v>1</v>
      </c>
      <c r="Q7">
        <f>VLOOKUP($I7,'Flybase new'!$A:$AC,'larval stage analysis'!Q$1,FALSE)</f>
        <v>0.9</v>
      </c>
      <c r="R7">
        <f>VLOOKUP($I7,'Flybase new'!$A:$AC,'larval stage analysis'!R$1,FALSE)</f>
        <v>1</v>
      </c>
      <c r="S7">
        <f>VLOOKUP($I7,'Flybase new'!$A:$AC,'larval stage analysis'!S$1,FALSE)</f>
        <v>2.8</v>
      </c>
      <c r="T7">
        <f>VLOOKUP($I7,'Flybase new'!$A:$AC,'larval stage analysis'!T$1,FALSE)</f>
        <v>3.9</v>
      </c>
      <c r="U7">
        <f>VLOOKUP($I7,'Flybase new'!$A:$AC,'larval stage analysis'!U$1,FALSE)</f>
        <v>0.8</v>
      </c>
      <c r="V7">
        <f>VLOOKUP($I7,'Flybase new'!$A:$AC,'larval stage analysis'!V$1,FALSE)</f>
        <v>578.20000000000005</v>
      </c>
      <c r="W7">
        <f>VLOOKUP($I7,'Flybase new'!$A:$AC,'larval stage analysis'!W$1,FALSE)</f>
        <v>3.4</v>
      </c>
      <c r="X7">
        <f>VLOOKUP($I7,'Flybase new'!$A:$AC,'larval stage analysis'!X$1,FALSE)</f>
        <v>3.5</v>
      </c>
      <c r="Y7">
        <f>VLOOKUP($I7,'Flybase new'!$A:$AC,'larval stage analysis'!Y$1,FALSE)</f>
        <v>6.3</v>
      </c>
      <c r="Z7">
        <f>VLOOKUP($I7,'Flybase new'!$A:$AC,'larval stage analysis'!Z$1,FALSE)</f>
        <v>3.8</v>
      </c>
      <c r="AA7">
        <f>VLOOKUP($I7,'Flybase new'!$A:$AC,'larval stage analysis'!AA$1,FALSE)</f>
        <v>1.5249999999999999</v>
      </c>
      <c r="AB7" s="64">
        <f>VLOOKUP($I7,'Flybase new'!$A:$AC,'larval stage analysis'!AB$1,FALSE)</f>
        <v>1.2</v>
      </c>
      <c r="AC7" s="64">
        <f>VLOOKUP($I7,'Flybase new'!$A:$AC,'larval stage analysis'!AC$1,FALSE)</f>
        <v>1.6</v>
      </c>
      <c r="AD7">
        <f>VLOOKUP($I7,'Flybase new'!$A:$AC,'larval stage analysis'!AD$1,FALSE)</f>
        <v>0.7</v>
      </c>
      <c r="AE7" s="64">
        <f>VLOOKUP($I7,'Flybase new'!$A:$AC,'larval stage analysis'!AE$1,FALSE)</f>
        <v>0.9</v>
      </c>
      <c r="AF7">
        <f>VLOOKUP($I7,'Flybase new'!$A:$AC,'larval stage analysis'!AF$1,FALSE)</f>
        <v>72.5</v>
      </c>
      <c r="AG7">
        <f>VLOOKUP($I7,'Flybase new'!$A:$AC,'larval stage analysis'!AG$1,FALSE)</f>
        <v>2.75</v>
      </c>
      <c r="AH7">
        <f>VLOOKUP($I7,'Flybase new'!$A:$AC,'larval stage analysis'!AH$1,FALSE)</f>
        <v>0.5</v>
      </c>
      <c r="AI7">
        <f>VLOOKUP($I7,'Flybase new'!$A:$AC,'larval stage analysis'!AI$1,FALSE)</f>
        <v>0.85</v>
      </c>
      <c r="AJ7">
        <f>VLOOKUP($I7,'Flybase new'!$A:$AC,'larval stage analysis'!AJ$1,FALSE)</f>
        <v>46.4</v>
      </c>
      <c r="AK7" t="str">
        <f>VLOOKUP($I7,'Flybase new'!$A:$AC,'larval stage analysis'!AK$1,FALSE)</f>
        <v>FBgn0035971: CG4477: 0006508 / proteolysis ; 0048190/ wing disc dorsal/ventral pattern formation /</v>
      </c>
    </row>
    <row r="8" spans="1:37">
      <c r="A8" s="25" t="s">
        <v>1389</v>
      </c>
      <c r="B8" s="66" t="s">
        <v>1002</v>
      </c>
      <c r="C8" s="66">
        <f t="shared" si="0"/>
        <v>0</v>
      </c>
      <c r="D8" s="66">
        <f t="shared" si="1"/>
        <v>0.70329670329670335</v>
      </c>
      <c r="E8" s="66">
        <f t="shared" si="2"/>
        <v>1.186813186813187</v>
      </c>
      <c r="F8" s="66">
        <f t="shared" si="3"/>
        <v>0.96703296703296715</v>
      </c>
      <c r="G8" t="s">
        <v>1002</v>
      </c>
      <c r="H8">
        <v>0</v>
      </c>
      <c r="I8" t="s">
        <v>14554</v>
      </c>
      <c r="J8">
        <f>VLOOKUP($I8,'Flybase new'!$A:$AC,'larval stage analysis'!J$1,FALSE)</f>
        <v>2</v>
      </c>
      <c r="K8">
        <f>VLOOKUP($I8,'Flybase new'!$A:$AC,'larval stage analysis'!K$1,FALSE)</f>
        <v>1.2</v>
      </c>
      <c r="L8">
        <f>VLOOKUP($I8,'Flybase new'!$A:$AC,'larval stage analysis'!L$1,FALSE)</f>
        <v>2.375</v>
      </c>
      <c r="M8">
        <f>VLOOKUP($I8,'Flybase new'!$A:$AC,'larval stage analysis'!M$1,FALSE)</f>
        <v>2.6</v>
      </c>
      <c r="N8">
        <f>VLOOKUP($I8,'Flybase new'!$A:$AC,'larval stage analysis'!N$1,FALSE)</f>
        <v>3.2</v>
      </c>
      <c r="O8">
        <f>VLOOKUP($I8,'Flybase new'!$A:$AC,'larval stage analysis'!O$1,FALSE)</f>
        <v>2.7</v>
      </c>
      <c r="P8">
        <f>VLOOKUP($I8,'Flybase new'!$A:$AC,'larval stage analysis'!P$1,FALSE)</f>
        <v>1.8</v>
      </c>
      <c r="Q8">
        <f>VLOOKUP($I8,'Flybase new'!$A:$AC,'larval stage analysis'!Q$1,FALSE)</f>
        <v>3.5</v>
      </c>
      <c r="R8">
        <f>VLOOKUP($I8,'Flybase new'!$A:$AC,'larval stage analysis'!R$1,FALSE)</f>
        <v>1.4</v>
      </c>
      <c r="S8">
        <f>VLOOKUP($I8,'Flybase new'!$A:$AC,'larval stage analysis'!S$1,FALSE)</f>
        <v>84.125</v>
      </c>
      <c r="T8">
        <f>VLOOKUP($I8,'Flybase new'!$A:$AC,'larval stage analysis'!T$1,FALSE)</f>
        <v>6.4</v>
      </c>
      <c r="U8">
        <f>VLOOKUP($I8,'Flybase new'!$A:$AC,'larval stage analysis'!U$1,FALSE)</f>
        <v>0.6</v>
      </c>
      <c r="V8">
        <f>VLOOKUP($I8,'Flybase new'!$A:$AC,'larval stage analysis'!V$1,FALSE)</f>
        <v>112.2</v>
      </c>
      <c r="W8">
        <f>VLOOKUP($I8,'Flybase new'!$A:$AC,'larval stage analysis'!W$1,FALSE)</f>
        <v>1.2</v>
      </c>
      <c r="X8">
        <f>VLOOKUP($I8,'Flybase new'!$A:$AC,'larval stage analysis'!X$1,FALSE)</f>
        <v>19.2</v>
      </c>
      <c r="Y8">
        <f>VLOOKUP($I8,'Flybase new'!$A:$AC,'larval stage analysis'!Y$1,FALSE)</f>
        <v>21.6</v>
      </c>
      <c r="Z8">
        <f>VLOOKUP($I8,'Flybase new'!$A:$AC,'larval stage analysis'!Z$1,FALSE)</f>
        <v>5.8</v>
      </c>
      <c r="AA8">
        <f>VLOOKUP($I8,'Flybase new'!$A:$AC,'larval stage analysis'!AA$1,FALSE)</f>
        <v>4.6500000000000004</v>
      </c>
      <c r="AB8" s="64">
        <f>VLOOKUP($I8,'Flybase new'!$A:$AC,'larval stage analysis'!AB$1,FALSE)</f>
        <v>6.4</v>
      </c>
      <c r="AC8" s="64">
        <f>VLOOKUP($I8,'Flybase new'!$A:$AC,'larval stage analysis'!AC$1,FALSE)</f>
        <v>10.8</v>
      </c>
      <c r="AD8">
        <f>VLOOKUP($I8,'Flybase new'!$A:$AC,'larval stage analysis'!AD$1,FALSE)</f>
        <v>417.7</v>
      </c>
      <c r="AE8" s="64">
        <f>VLOOKUP($I8,'Flybase new'!$A:$AC,'larval stage analysis'!AE$1,FALSE)</f>
        <v>8.8000000000000007</v>
      </c>
      <c r="AF8">
        <f>VLOOKUP($I8,'Flybase new'!$A:$AC,'larval stage analysis'!AF$1,FALSE)</f>
        <v>1078.8</v>
      </c>
      <c r="AG8">
        <f>VLOOKUP($I8,'Flybase new'!$A:$AC,'larval stage analysis'!AG$1,FALSE)</f>
        <v>21.9</v>
      </c>
      <c r="AH8">
        <f>VLOOKUP($I8,'Flybase new'!$A:$AC,'larval stage analysis'!AH$1,FALSE)</f>
        <v>53.424999999999997</v>
      </c>
      <c r="AI8">
        <f>VLOOKUP($I8,'Flybase new'!$A:$AC,'larval stage analysis'!AI$1,FALSE)</f>
        <v>114.97499999999999</v>
      </c>
      <c r="AJ8">
        <f>VLOOKUP($I8,'Flybase new'!$A:$AC,'larval stage analysis'!AJ$1,FALSE)</f>
        <v>9.1</v>
      </c>
      <c r="AK8" t="str">
        <f>VLOOKUP($I8,'Flybase new'!$A:$AC,'larval stage analysis'!AK$1,FALSE)</f>
        <v>FBgn0034221: CG10764: 0006508 / proteolysis ;0006508 / proteolysis / non-traceable author statement</v>
      </c>
    </row>
    <row r="9" spans="1:37">
      <c r="A9" s="55" t="s">
        <v>428</v>
      </c>
      <c r="B9" s="66" t="s">
        <v>1389</v>
      </c>
      <c r="C9" s="66">
        <f t="shared" si="0"/>
        <v>0</v>
      </c>
      <c r="D9" s="66">
        <f t="shared" si="1"/>
        <v>0.47426470588235303</v>
      </c>
      <c r="E9" s="66">
        <f t="shared" si="2"/>
        <v>0.24080882352941177</v>
      </c>
      <c r="F9" s="66">
        <f t="shared" si="3"/>
        <v>0.58700980392156865</v>
      </c>
      <c r="G9" t="s">
        <v>1389</v>
      </c>
      <c r="H9">
        <v>0</v>
      </c>
      <c r="I9" t="s">
        <v>14765</v>
      </c>
      <c r="J9">
        <f>VLOOKUP($I9,'Flybase new'!$A:$AC,'larval stage analysis'!J$1,FALSE)</f>
        <v>682.8</v>
      </c>
      <c r="K9">
        <f>VLOOKUP($I9,'Flybase new'!$A:$AC,'larval stage analysis'!K$1,FALSE)</f>
        <v>407.8</v>
      </c>
      <c r="L9">
        <f>VLOOKUP($I9,'Flybase new'!$A:$AC,'larval stage analysis'!L$1,FALSE)</f>
        <v>406.4</v>
      </c>
      <c r="M9">
        <f>VLOOKUP($I9,'Flybase new'!$A:$AC,'larval stage analysis'!M$1,FALSE)</f>
        <v>724.1</v>
      </c>
      <c r="N9">
        <f>VLOOKUP($I9,'Flybase new'!$A:$AC,'larval stage analysis'!N$1,FALSE)</f>
        <v>286.8</v>
      </c>
      <c r="O9">
        <f>VLOOKUP($I9,'Flybase new'!$A:$AC,'larval stage analysis'!O$1,FALSE)</f>
        <v>284.60000000000002</v>
      </c>
      <c r="P9">
        <f>VLOOKUP($I9,'Flybase new'!$A:$AC,'larval stage analysis'!P$1,FALSE)</f>
        <v>158.6</v>
      </c>
      <c r="Q9">
        <f>VLOOKUP($I9,'Flybase new'!$A:$AC,'larval stage analysis'!Q$1,FALSE)</f>
        <v>52.1</v>
      </c>
      <c r="R9">
        <f>VLOOKUP($I9,'Flybase new'!$A:$AC,'larval stage analysis'!R$1,FALSE)</f>
        <v>179.5</v>
      </c>
      <c r="S9">
        <f>VLOOKUP($I9,'Flybase new'!$A:$AC,'larval stage analysis'!S$1,FALSE)</f>
        <v>359.92500000000001</v>
      </c>
      <c r="T9">
        <f>VLOOKUP($I9,'Flybase new'!$A:$AC,'larval stage analysis'!T$1,FALSE)</f>
        <v>747.2</v>
      </c>
      <c r="U9">
        <f>VLOOKUP($I9,'Flybase new'!$A:$AC,'larval stage analysis'!U$1,FALSE)</f>
        <v>36.6</v>
      </c>
      <c r="V9">
        <f>VLOOKUP($I9,'Flybase new'!$A:$AC,'larval stage analysis'!V$1,FALSE)</f>
        <v>56.2</v>
      </c>
      <c r="W9">
        <f>VLOOKUP($I9,'Flybase new'!$A:$AC,'larval stage analysis'!W$1,FALSE)</f>
        <v>186.8</v>
      </c>
      <c r="X9">
        <f>VLOOKUP($I9,'Flybase new'!$A:$AC,'larval stage analysis'!X$1,FALSE)</f>
        <v>658.8</v>
      </c>
      <c r="Y9">
        <f>VLOOKUP($I9,'Flybase new'!$A:$AC,'larval stage analysis'!Y$1,FALSE)</f>
        <v>826</v>
      </c>
      <c r="Z9">
        <f>VLOOKUP($I9,'Flybase new'!$A:$AC,'larval stage analysis'!Z$1,FALSE)</f>
        <v>287.8</v>
      </c>
      <c r="AA9">
        <f>VLOOKUP($I9,'Flybase new'!$A:$AC,'larval stage analysis'!AA$1,FALSE)</f>
        <v>271.97500000000002</v>
      </c>
      <c r="AB9" s="64">
        <f>VLOOKUP($I9,'Flybase new'!$A:$AC,'larval stage analysis'!AB$1,FALSE)</f>
        <v>77.400000000000006</v>
      </c>
      <c r="AC9" s="64">
        <f>VLOOKUP($I9,'Flybase new'!$A:$AC,'larval stage analysis'!AC$1,FALSE)</f>
        <v>39.299999999999997</v>
      </c>
      <c r="AD9">
        <f>VLOOKUP($I9,'Flybase new'!$A:$AC,'larval stage analysis'!AD$1,FALSE)</f>
        <v>110.5</v>
      </c>
      <c r="AE9" s="64">
        <f>VLOOKUP($I9,'Flybase new'!$A:$AC,'larval stage analysis'!AE$1,FALSE)</f>
        <v>95.8</v>
      </c>
      <c r="AF9">
        <f>VLOOKUP($I9,'Flybase new'!$A:$AC,'larval stage analysis'!AF$1,FALSE)</f>
        <v>1196.4000000000001</v>
      </c>
      <c r="AG9">
        <f>VLOOKUP($I9,'Flybase new'!$A:$AC,'larval stage analysis'!AG$1,FALSE)</f>
        <v>86.525000000000006</v>
      </c>
      <c r="AH9">
        <f>VLOOKUP($I9,'Flybase new'!$A:$AC,'larval stage analysis'!AH$1,FALSE)</f>
        <v>115.85</v>
      </c>
      <c r="AI9">
        <f>VLOOKUP($I9,'Flybase new'!$A:$AC,'larval stage analysis'!AI$1,FALSE)</f>
        <v>819</v>
      </c>
      <c r="AJ9">
        <f>VLOOKUP($I9,'Flybase new'!$A:$AC,'larval stage analysis'!AJ$1,FALSE)</f>
        <v>163.19999999999999</v>
      </c>
      <c r="AK9" t="str">
        <f>VLOOKUP($I9,'Flybase new'!$A:$AC,'larval stage analysis'!AK$1,FALSE)</f>
        <v>FBgn0023479 /// FBgn0038289 /// FBgn0083940: CG34104 /// CG6934 /// Tequila: 0006030 / chitin metabolic process ; 0006508 / proteolysis ; 0006508 / proteolysis ; 0007017 / microtubule-based proc</v>
      </c>
    </row>
    <row r="10" spans="1:37">
      <c r="A10" s="25" t="s">
        <v>1148</v>
      </c>
      <c r="B10" s="66" t="s">
        <v>428</v>
      </c>
      <c r="C10" s="66">
        <f t="shared" si="0"/>
        <v>1</v>
      </c>
      <c r="D10" s="66">
        <f t="shared" si="1"/>
        <v>2.002002002002002E-3</v>
      </c>
      <c r="E10" s="66">
        <f t="shared" si="2"/>
        <v>1.001001001001001E-3</v>
      </c>
      <c r="F10" s="66">
        <f t="shared" si="3"/>
        <v>1.001001001001001E-3</v>
      </c>
      <c r="G10" t="s">
        <v>428</v>
      </c>
      <c r="H10">
        <v>1</v>
      </c>
      <c r="I10" t="s">
        <v>15040</v>
      </c>
      <c r="J10" s="66">
        <v>2</v>
      </c>
      <c r="K10" s="66">
        <v>1</v>
      </c>
      <c r="L10" s="66">
        <v>1</v>
      </c>
      <c r="M10" s="66">
        <v>3</v>
      </c>
      <c r="N10" s="66">
        <v>7</v>
      </c>
      <c r="O10" s="66">
        <v>2</v>
      </c>
      <c r="P10" s="66">
        <v>0</v>
      </c>
      <c r="Q10" s="66">
        <v>2</v>
      </c>
      <c r="R10" s="66">
        <v>0</v>
      </c>
      <c r="S10" s="66">
        <v>0</v>
      </c>
      <c r="T10" s="66">
        <v>2</v>
      </c>
      <c r="U10" s="66">
        <v>10</v>
      </c>
      <c r="V10" s="66">
        <v>103</v>
      </c>
      <c r="W10" s="66">
        <v>10963</v>
      </c>
      <c r="X10" s="66">
        <v>3</v>
      </c>
      <c r="Y10" s="66">
        <v>5</v>
      </c>
      <c r="Z10" s="66">
        <v>81</v>
      </c>
      <c r="AA10" s="66">
        <v>1</v>
      </c>
      <c r="AB10" s="64">
        <v>2</v>
      </c>
      <c r="AC10" s="64">
        <v>1</v>
      </c>
      <c r="AD10" s="66">
        <v>2</v>
      </c>
      <c r="AE10" s="64">
        <v>1</v>
      </c>
      <c r="AF10" s="66">
        <v>2</v>
      </c>
      <c r="AG10" s="66">
        <v>2</v>
      </c>
      <c r="AH10" s="66">
        <v>4</v>
      </c>
      <c r="AI10" s="66">
        <v>1</v>
      </c>
      <c r="AJ10" s="66">
        <v>999</v>
      </c>
      <c r="AK10" t="s">
        <v>16584</v>
      </c>
    </row>
    <row r="11" spans="1:37">
      <c r="A11" s="55" t="s">
        <v>1308</v>
      </c>
      <c r="B11" s="66" t="s">
        <v>1148</v>
      </c>
      <c r="C11" s="66">
        <f t="shared" si="0"/>
        <v>0</v>
      </c>
      <c r="D11" s="66">
        <f t="shared" si="1"/>
        <v>1.1746987951807228</v>
      </c>
      <c r="E11" s="66">
        <f t="shared" si="2"/>
        <v>0.15662650602409639</v>
      </c>
      <c r="F11" s="66">
        <f t="shared" si="3"/>
        <v>1.0180722891566263</v>
      </c>
      <c r="G11" t="s">
        <v>1148</v>
      </c>
      <c r="H11">
        <v>1</v>
      </c>
      <c r="I11" t="s">
        <v>14624</v>
      </c>
      <c r="J11">
        <f>VLOOKUP($I11,'Flybase new'!$A:$AC,'larval stage analysis'!J$1,FALSE)</f>
        <v>4.5</v>
      </c>
      <c r="K11">
        <f>VLOOKUP($I11,'Flybase new'!$A:$AC,'larval stage analysis'!K$1,FALSE)</f>
        <v>64.099999999999994</v>
      </c>
      <c r="L11">
        <f>VLOOKUP($I11,'Flybase new'!$A:$AC,'larval stage analysis'!L$1,FALSE)</f>
        <v>28.45</v>
      </c>
      <c r="M11">
        <f>VLOOKUP($I11,'Flybase new'!$A:$AC,'larval stage analysis'!M$1,FALSE)</f>
        <v>5.9</v>
      </c>
      <c r="N11">
        <f>VLOOKUP($I11,'Flybase new'!$A:$AC,'larval stage analysis'!N$1,FALSE)</f>
        <v>7.5</v>
      </c>
      <c r="O11">
        <f>VLOOKUP($I11,'Flybase new'!$A:$AC,'larval stage analysis'!O$1,FALSE)</f>
        <v>8.4</v>
      </c>
      <c r="P11">
        <f>VLOOKUP($I11,'Flybase new'!$A:$AC,'larval stage analysis'!P$1,FALSE)</f>
        <v>4.9000000000000004</v>
      </c>
      <c r="Q11">
        <f>VLOOKUP($I11,'Flybase new'!$A:$AC,'larval stage analysis'!Q$1,FALSE)</f>
        <v>5.0999999999999996</v>
      </c>
      <c r="R11">
        <f>VLOOKUP($I11,'Flybase new'!$A:$AC,'larval stage analysis'!R$1,FALSE)</f>
        <v>12.4</v>
      </c>
      <c r="S11">
        <f>VLOOKUP($I11,'Flybase new'!$A:$AC,'larval stage analysis'!S$1,FALSE)</f>
        <v>61.225000000000001</v>
      </c>
      <c r="T11">
        <f>VLOOKUP($I11,'Flybase new'!$A:$AC,'larval stage analysis'!T$1,FALSE)</f>
        <v>167.6</v>
      </c>
      <c r="U11">
        <f>VLOOKUP($I11,'Flybase new'!$A:$AC,'larval stage analysis'!U$1,FALSE)</f>
        <v>2.4</v>
      </c>
      <c r="V11">
        <f>VLOOKUP($I11,'Flybase new'!$A:$AC,'larval stage analysis'!V$1,FALSE)</f>
        <v>12.5</v>
      </c>
      <c r="W11">
        <f>VLOOKUP($I11,'Flybase new'!$A:$AC,'larval stage analysis'!W$1,FALSE)</f>
        <v>4.4000000000000004</v>
      </c>
      <c r="X11">
        <f>VLOOKUP($I11,'Flybase new'!$A:$AC,'larval stage analysis'!X$1,FALSE)</f>
        <v>126.5</v>
      </c>
      <c r="Y11">
        <f>VLOOKUP($I11,'Flybase new'!$A:$AC,'larval stage analysis'!Y$1,FALSE)</f>
        <v>147</v>
      </c>
      <c r="Z11">
        <f>VLOOKUP($I11,'Flybase new'!$A:$AC,'larval stage analysis'!Z$1,FALSE)</f>
        <v>68</v>
      </c>
      <c r="AA11">
        <f>VLOOKUP($I11,'Flybase new'!$A:$AC,'larval stage analysis'!AA$1,FALSE)</f>
        <v>2.2000000000000002</v>
      </c>
      <c r="AB11" s="64">
        <f>VLOOKUP($I11,'Flybase new'!$A:$AC,'larval stage analysis'!AB$1,FALSE)</f>
        <v>19.5</v>
      </c>
      <c r="AC11" s="64">
        <f>VLOOKUP($I11,'Flybase new'!$A:$AC,'larval stage analysis'!AC$1,FALSE)</f>
        <v>2.6</v>
      </c>
      <c r="AD11">
        <f>VLOOKUP($I11,'Flybase new'!$A:$AC,'larval stage analysis'!AD$1,FALSE)</f>
        <v>15.6</v>
      </c>
      <c r="AE11" s="64">
        <f>VLOOKUP($I11,'Flybase new'!$A:$AC,'larval stage analysis'!AE$1,FALSE)</f>
        <v>16.899999999999999</v>
      </c>
      <c r="AF11">
        <f>VLOOKUP($I11,'Flybase new'!$A:$AC,'larval stage analysis'!AF$1,FALSE)</f>
        <v>2313</v>
      </c>
      <c r="AG11">
        <f>VLOOKUP($I11,'Flybase new'!$A:$AC,'larval stage analysis'!AG$1,FALSE)</f>
        <v>5.55</v>
      </c>
      <c r="AH11">
        <f>VLOOKUP($I11,'Flybase new'!$A:$AC,'larval stage analysis'!AH$1,FALSE)</f>
        <v>14.574999999999999</v>
      </c>
      <c r="AI11">
        <f>VLOOKUP($I11,'Flybase new'!$A:$AC,'larval stage analysis'!AI$1,FALSE)</f>
        <v>5.65</v>
      </c>
      <c r="AJ11">
        <f>VLOOKUP($I11,'Flybase new'!$A:$AC,'larval stage analysis'!AJ$1,FALSE)</f>
        <v>16.600000000000001</v>
      </c>
      <c r="AK11" t="str">
        <f>VLOOKUP($I11,'Flybase new'!$A:$AC,'larval stage analysis'!AK$1,FALSE)</f>
        <v>FBgn0033439: CG1773: 0006508 / proteolysis ; 0006508/ proteolysis ; 0006508 / proteolysis /</v>
      </c>
    </row>
    <row r="12" spans="1:37">
      <c r="A12" s="25" t="s">
        <v>671</v>
      </c>
      <c r="B12" s="66" t="s">
        <v>1308</v>
      </c>
      <c r="C12" s="66">
        <f t="shared" si="0"/>
        <v>1</v>
      </c>
      <c r="D12" s="66">
        <f t="shared" si="1"/>
        <v>0.19543147208121828</v>
      </c>
      <c r="E12" s="66">
        <f t="shared" si="2"/>
        <v>0.13197969543147209</v>
      </c>
      <c r="F12" s="66">
        <f t="shared" si="3"/>
        <v>8.3756345177664976E-2</v>
      </c>
      <c r="G12" t="s">
        <v>1308</v>
      </c>
      <c r="H12">
        <v>1</v>
      </c>
      <c r="I12" t="s">
        <v>15080</v>
      </c>
      <c r="J12">
        <f>VLOOKUP($I12,'Flybase new'!$A:$AC,'larval stage analysis'!J$1,FALSE)</f>
        <v>4</v>
      </c>
      <c r="K12">
        <f>VLOOKUP($I12,'Flybase new'!$A:$AC,'larval stage analysis'!K$1,FALSE)</f>
        <v>6.3</v>
      </c>
      <c r="L12">
        <f>VLOOKUP($I12,'Flybase new'!$A:$AC,'larval stage analysis'!L$1,FALSE)</f>
        <v>3.75</v>
      </c>
      <c r="M12">
        <f>VLOOKUP($I12,'Flybase new'!$A:$AC,'larval stage analysis'!M$1,FALSE)</f>
        <v>3.6</v>
      </c>
      <c r="N12">
        <f>VLOOKUP($I12,'Flybase new'!$A:$AC,'larval stage analysis'!N$1,FALSE)</f>
        <v>7.9</v>
      </c>
      <c r="O12">
        <f>VLOOKUP($I12,'Flybase new'!$A:$AC,'larval stage analysis'!O$1,FALSE)</f>
        <v>4.3</v>
      </c>
      <c r="P12">
        <f>VLOOKUP($I12,'Flybase new'!$A:$AC,'larval stage analysis'!P$1,FALSE)</f>
        <v>8.3000000000000007</v>
      </c>
      <c r="Q12">
        <f>VLOOKUP($I12,'Flybase new'!$A:$AC,'larval stage analysis'!Q$1,FALSE)</f>
        <v>5.7</v>
      </c>
      <c r="R12">
        <f>VLOOKUP($I12,'Flybase new'!$A:$AC,'larval stage analysis'!R$1,FALSE)</f>
        <v>6</v>
      </c>
      <c r="S12">
        <f>VLOOKUP($I12,'Flybase new'!$A:$AC,'larval stage analysis'!S$1,FALSE)</f>
        <v>2.2000000000000002</v>
      </c>
      <c r="T12">
        <f>VLOOKUP($I12,'Flybase new'!$A:$AC,'larval stage analysis'!T$1,FALSE)</f>
        <v>3.9</v>
      </c>
      <c r="U12">
        <f>VLOOKUP($I12,'Flybase new'!$A:$AC,'larval stage analysis'!U$1,FALSE)</f>
        <v>3.7</v>
      </c>
      <c r="V12">
        <f>VLOOKUP($I12,'Flybase new'!$A:$AC,'larval stage analysis'!V$1,FALSE)</f>
        <v>8</v>
      </c>
      <c r="W12">
        <f>VLOOKUP($I12,'Flybase new'!$A:$AC,'larval stage analysis'!W$1,FALSE)</f>
        <v>4622.5</v>
      </c>
      <c r="X12">
        <f>VLOOKUP($I12,'Flybase new'!$A:$AC,'larval stage analysis'!X$1,FALSE)</f>
        <v>6.4</v>
      </c>
      <c r="Y12">
        <f>VLOOKUP($I12,'Flybase new'!$A:$AC,'larval stage analysis'!Y$1,FALSE)</f>
        <v>7.3</v>
      </c>
      <c r="Z12">
        <f>VLOOKUP($I12,'Flybase new'!$A:$AC,'larval stage analysis'!Z$1,FALSE)</f>
        <v>4.5999999999999996</v>
      </c>
      <c r="AA12">
        <f>VLOOKUP($I12,'Flybase new'!$A:$AC,'larval stage analysis'!AA$1,FALSE)</f>
        <v>2.35</v>
      </c>
      <c r="AB12" s="64">
        <f>VLOOKUP($I12,'Flybase new'!$A:$AC,'larval stage analysis'!AB$1,FALSE)</f>
        <v>7.7</v>
      </c>
      <c r="AC12" s="64">
        <f>VLOOKUP($I12,'Flybase new'!$A:$AC,'larval stage analysis'!AC$1,FALSE)</f>
        <v>5.2</v>
      </c>
      <c r="AD12">
        <f>VLOOKUP($I12,'Flybase new'!$A:$AC,'larval stage analysis'!AD$1,FALSE)</f>
        <v>5.0999999999999996</v>
      </c>
      <c r="AE12" s="64">
        <f>VLOOKUP($I12,'Flybase new'!$A:$AC,'larval stage analysis'!AE$1,FALSE)</f>
        <v>3.3</v>
      </c>
      <c r="AF12">
        <f>VLOOKUP($I12,'Flybase new'!$A:$AC,'larval stage analysis'!AF$1,FALSE)</f>
        <v>11.8</v>
      </c>
      <c r="AG12">
        <f>VLOOKUP($I12,'Flybase new'!$A:$AC,'larval stage analysis'!AG$1,FALSE)</f>
        <v>1.075</v>
      </c>
      <c r="AH12">
        <f>VLOOKUP($I12,'Flybase new'!$A:$AC,'larval stage analysis'!AH$1,FALSE)</f>
        <v>2.5750000000000002</v>
      </c>
      <c r="AI12">
        <f>VLOOKUP($I12,'Flybase new'!$A:$AC,'larval stage analysis'!AI$1,FALSE)</f>
        <v>7.4249999999999998</v>
      </c>
      <c r="AJ12">
        <f>VLOOKUP($I12,'Flybase new'!$A:$AC,'larval stage analysis'!AJ$1,FALSE)</f>
        <v>39.4</v>
      </c>
      <c r="AK12" t="str">
        <f>VLOOKUP($I12,'Flybase new'!$A:$AC,'larval stage analysis'!AK$1,FALSE)</f>
        <v>FBgn0052833: CG32833: 0006508 / proteolysis /</v>
      </c>
    </row>
    <row r="13" spans="1:37">
      <c r="A13" s="55" t="s">
        <v>162</v>
      </c>
      <c r="B13" s="66" t="s">
        <v>671</v>
      </c>
      <c r="C13" s="66">
        <f t="shared" si="0"/>
        <v>1</v>
      </c>
      <c r="D13" s="66">
        <f t="shared" si="1"/>
        <v>0.3645320197044335</v>
      </c>
      <c r="E13" s="66">
        <f t="shared" si="2"/>
        <v>0.23152709359605911</v>
      </c>
      <c r="F13" s="66">
        <f t="shared" si="3"/>
        <v>0.47783251231527091</v>
      </c>
      <c r="G13" t="s">
        <v>671</v>
      </c>
      <c r="H13">
        <v>1</v>
      </c>
      <c r="I13" t="s">
        <v>15069</v>
      </c>
      <c r="J13">
        <f>VLOOKUP($I13,'Flybase new'!$A:$AC,'larval stage analysis'!J$1,FALSE)</f>
        <v>766</v>
      </c>
      <c r="K13">
        <f>VLOOKUP($I13,'Flybase new'!$A:$AC,'larval stage analysis'!K$1,FALSE)</f>
        <v>182.4</v>
      </c>
      <c r="L13">
        <f>VLOOKUP($I13,'Flybase new'!$A:$AC,'larval stage analysis'!L$1,FALSE)</f>
        <v>53.375</v>
      </c>
      <c r="M13">
        <f>VLOOKUP($I13,'Flybase new'!$A:$AC,'larval stage analysis'!M$1,FALSE)</f>
        <v>793.7</v>
      </c>
      <c r="N13">
        <f>VLOOKUP($I13,'Flybase new'!$A:$AC,'larval stage analysis'!N$1,FALSE)</f>
        <v>8.8000000000000007</v>
      </c>
      <c r="O13">
        <f>VLOOKUP($I13,'Flybase new'!$A:$AC,'larval stage analysis'!O$1,FALSE)</f>
        <v>6.9</v>
      </c>
      <c r="P13">
        <f>VLOOKUP($I13,'Flybase new'!$A:$AC,'larval stage analysis'!P$1,FALSE)</f>
        <v>0.8</v>
      </c>
      <c r="Q13">
        <f>VLOOKUP($I13,'Flybase new'!$A:$AC,'larval stage analysis'!Q$1,FALSE)</f>
        <v>2.4</v>
      </c>
      <c r="R13">
        <f>VLOOKUP($I13,'Flybase new'!$A:$AC,'larval stage analysis'!R$1,FALSE)</f>
        <v>4.4000000000000004</v>
      </c>
      <c r="S13">
        <f>VLOOKUP($I13,'Flybase new'!$A:$AC,'larval stage analysis'!S$1,FALSE)</f>
        <v>8.8000000000000007</v>
      </c>
      <c r="T13">
        <f>VLOOKUP($I13,'Flybase new'!$A:$AC,'larval stage analysis'!T$1,FALSE)</f>
        <v>14.5</v>
      </c>
      <c r="U13">
        <f>VLOOKUP($I13,'Flybase new'!$A:$AC,'larval stage analysis'!U$1,FALSE)</f>
        <v>0.9</v>
      </c>
      <c r="V13">
        <f>VLOOKUP($I13,'Flybase new'!$A:$AC,'larval stage analysis'!V$1,FALSE)</f>
        <v>1.5</v>
      </c>
      <c r="W13">
        <f>VLOOKUP($I13,'Flybase new'!$A:$AC,'larval stage analysis'!W$1,FALSE)</f>
        <v>1.3</v>
      </c>
      <c r="X13">
        <f>VLOOKUP($I13,'Flybase new'!$A:$AC,'larval stage analysis'!X$1,FALSE)</f>
        <v>5.5</v>
      </c>
      <c r="Y13">
        <f>VLOOKUP($I13,'Flybase new'!$A:$AC,'larval stage analysis'!Y$1,FALSE)</f>
        <v>5</v>
      </c>
      <c r="Z13">
        <f>VLOOKUP($I13,'Flybase new'!$A:$AC,'larval stage analysis'!Z$1,FALSE)</f>
        <v>26</v>
      </c>
      <c r="AA13">
        <f>VLOOKUP($I13,'Flybase new'!$A:$AC,'larval stage analysis'!AA$1,FALSE)</f>
        <v>112.1</v>
      </c>
      <c r="AB13" s="64">
        <f>VLOOKUP($I13,'Flybase new'!$A:$AC,'larval stage analysis'!AB$1,FALSE)</f>
        <v>7.4</v>
      </c>
      <c r="AC13" s="64">
        <f>VLOOKUP($I13,'Flybase new'!$A:$AC,'larval stage analysis'!AC$1,FALSE)</f>
        <v>4.7</v>
      </c>
      <c r="AD13">
        <f>VLOOKUP($I13,'Flybase new'!$A:$AC,'larval stage analysis'!AD$1,FALSE)</f>
        <v>3.6</v>
      </c>
      <c r="AE13" s="64">
        <f>VLOOKUP($I13,'Flybase new'!$A:$AC,'larval stage analysis'!AE$1,FALSE)</f>
        <v>9.6999999999999993</v>
      </c>
      <c r="AF13">
        <f>VLOOKUP($I13,'Flybase new'!$A:$AC,'larval stage analysis'!AF$1,FALSE)</f>
        <v>4.5999999999999996</v>
      </c>
      <c r="AG13">
        <f>VLOOKUP($I13,'Flybase new'!$A:$AC,'larval stage analysis'!AG$1,FALSE)</f>
        <v>51.975000000000001</v>
      </c>
      <c r="AH13">
        <f>VLOOKUP($I13,'Flybase new'!$A:$AC,'larval stage analysis'!AH$1,FALSE)</f>
        <v>24.7</v>
      </c>
      <c r="AI13">
        <f>VLOOKUP($I13,'Flybase new'!$A:$AC,'larval stage analysis'!AI$1,FALSE)</f>
        <v>0.67500000000000004</v>
      </c>
      <c r="AJ13">
        <f>VLOOKUP($I13,'Flybase new'!$A:$AC,'larval stage analysis'!AJ$1,FALSE)</f>
        <v>20.3</v>
      </c>
      <c r="AK13" t="str">
        <f>VLOOKUP($I13,'Flybase new'!$A:$AC,'larval stage analysis'!AK$1,FALSE)</f>
        <v>FBgn0030778: CG4678: 0006508 / proteolysis /</v>
      </c>
    </row>
    <row r="14" spans="1:37">
      <c r="A14" s="25" t="s">
        <v>667</v>
      </c>
      <c r="B14" s="66" t="s">
        <v>162</v>
      </c>
      <c r="C14" s="66">
        <f t="shared" si="0"/>
        <v>1</v>
      </c>
      <c r="D14" s="66">
        <f t="shared" si="1"/>
        <v>9.9009900990099011E-3</v>
      </c>
      <c r="E14" s="66">
        <f t="shared" si="2"/>
        <v>5.0669772859638904E-2</v>
      </c>
      <c r="F14" s="66">
        <f t="shared" si="3"/>
        <v>3.9021549213744906E-2</v>
      </c>
      <c r="G14" t="s">
        <v>162</v>
      </c>
      <c r="H14">
        <v>1</v>
      </c>
      <c r="I14" t="s">
        <v>15041</v>
      </c>
      <c r="J14">
        <f>VLOOKUP($I14,'Flybase new'!$A:$AC,'larval stage analysis'!J$1,FALSE)</f>
        <v>20.6</v>
      </c>
      <c r="K14">
        <f>VLOOKUP($I14,'Flybase new'!$A:$AC,'larval stage analysis'!K$1,FALSE)</f>
        <v>721.3</v>
      </c>
      <c r="L14">
        <f>VLOOKUP($I14,'Flybase new'!$A:$AC,'larval stage analysis'!L$1,FALSE)</f>
        <v>342.4</v>
      </c>
      <c r="M14">
        <f>VLOOKUP($I14,'Flybase new'!$A:$AC,'larval stage analysis'!M$1,FALSE)</f>
        <v>20.7</v>
      </c>
      <c r="N14">
        <f>VLOOKUP($I14,'Flybase new'!$A:$AC,'larval stage analysis'!N$1,FALSE)</f>
        <v>12.4</v>
      </c>
      <c r="O14">
        <f>VLOOKUP($I14,'Flybase new'!$A:$AC,'larval stage analysis'!O$1,FALSE)</f>
        <v>20.100000000000001</v>
      </c>
      <c r="P14">
        <f>VLOOKUP($I14,'Flybase new'!$A:$AC,'larval stage analysis'!P$1,FALSE)</f>
        <v>8.5</v>
      </c>
      <c r="Q14">
        <f>VLOOKUP($I14,'Flybase new'!$A:$AC,'larval stage analysis'!Q$1,FALSE)</f>
        <v>19.899999999999999</v>
      </c>
      <c r="R14">
        <f>VLOOKUP($I14,'Flybase new'!$A:$AC,'larval stage analysis'!R$1,FALSE)</f>
        <v>74.7</v>
      </c>
      <c r="S14">
        <f>VLOOKUP($I14,'Flybase new'!$A:$AC,'larval stage analysis'!S$1,FALSE)</f>
        <v>1215.95</v>
      </c>
      <c r="T14">
        <f>VLOOKUP($I14,'Flybase new'!$A:$AC,'larval stage analysis'!T$1,FALSE)</f>
        <v>1730.2</v>
      </c>
      <c r="U14">
        <f>VLOOKUP($I14,'Flybase new'!$A:$AC,'larval stage analysis'!U$1,FALSE)</f>
        <v>2.5</v>
      </c>
      <c r="V14">
        <f>VLOOKUP($I14,'Flybase new'!$A:$AC,'larval stage analysis'!V$1,FALSE)</f>
        <v>0.7</v>
      </c>
      <c r="W14">
        <f>VLOOKUP($I14,'Flybase new'!$A:$AC,'larval stage analysis'!W$1,FALSE)</f>
        <v>1.3</v>
      </c>
      <c r="X14">
        <f>VLOOKUP($I14,'Flybase new'!$A:$AC,'larval stage analysis'!X$1,FALSE)</f>
        <v>1167.5</v>
      </c>
      <c r="Y14">
        <f>VLOOKUP($I14,'Flybase new'!$A:$AC,'larval stage analysis'!Y$1,FALSE)</f>
        <v>791.2</v>
      </c>
      <c r="Z14">
        <f>VLOOKUP($I14,'Flybase new'!$A:$AC,'larval stage analysis'!Z$1,FALSE)</f>
        <v>979.6</v>
      </c>
      <c r="AA14">
        <f>VLOOKUP($I14,'Flybase new'!$A:$AC,'larval stage analysis'!AA$1,FALSE)</f>
        <v>2.5249999999999999</v>
      </c>
      <c r="AB14" s="64">
        <f>VLOOKUP($I14,'Flybase new'!$A:$AC,'larval stage analysis'!AB$1,FALSE)</f>
        <v>1.7</v>
      </c>
      <c r="AC14" s="64">
        <f>VLOOKUP($I14,'Flybase new'!$A:$AC,'larval stage analysis'!AC$1,FALSE)</f>
        <v>8.6999999999999993</v>
      </c>
      <c r="AD14">
        <f>VLOOKUP($I14,'Flybase new'!$A:$AC,'larval stage analysis'!AD$1,FALSE)</f>
        <v>4.5</v>
      </c>
      <c r="AE14" s="64">
        <f>VLOOKUP($I14,'Flybase new'!$A:$AC,'larval stage analysis'!AE$1,FALSE)</f>
        <v>6.7</v>
      </c>
      <c r="AF14">
        <f>VLOOKUP($I14,'Flybase new'!$A:$AC,'larval stage analysis'!AF$1,FALSE)</f>
        <v>31.3</v>
      </c>
      <c r="AG14">
        <f>VLOOKUP($I14,'Flybase new'!$A:$AC,'larval stage analysis'!AG$1,FALSE)</f>
        <v>4.3250000000000002</v>
      </c>
      <c r="AH14">
        <f>VLOOKUP($I14,'Flybase new'!$A:$AC,'larval stage analysis'!AH$1,FALSE)</f>
        <v>1.1000000000000001</v>
      </c>
      <c r="AI14">
        <f>VLOOKUP($I14,'Flybase new'!$A:$AC,'larval stage analysis'!AI$1,FALSE)</f>
        <v>1.9750000000000001</v>
      </c>
      <c r="AJ14">
        <f>VLOOKUP($I14,'Flybase new'!$A:$AC,'larval stage analysis'!AJ$1,FALSE)</f>
        <v>171.7</v>
      </c>
      <c r="AK14" t="str">
        <f>VLOOKUP($I14,'Flybase new'!$A:$AC,'larval stage analysis'!AK$1,FALSE)</f>
        <v>FBgn0029765: CG16756: 0008152 / metabolic process ;0019730 / antimicrobial humoral response / non-traceable author statement</v>
      </c>
    </row>
    <row r="15" spans="1:37">
      <c r="A15" s="55" t="s">
        <v>1482</v>
      </c>
      <c r="B15" s="66" t="s">
        <v>667</v>
      </c>
      <c r="C15" s="66">
        <f t="shared" si="0"/>
        <v>1</v>
      </c>
      <c r="D15" s="66">
        <f t="shared" si="1"/>
        <v>0.11177844511177845</v>
      </c>
      <c r="E15" s="66">
        <f t="shared" si="2"/>
        <v>8.5418752085418756E-2</v>
      </c>
      <c r="F15" s="66">
        <f t="shared" si="3"/>
        <v>0.18952285618952286</v>
      </c>
      <c r="G15" t="s">
        <v>667</v>
      </c>
      <c r="H15">
        <v>1</v>
      </c>
      <c r="I15" t="s">
        <v>15046</v>
      </c>
      <c r="J15">
        <f>VLOOKUP($I15,'Flybase new'!$A:$AC,'larval stage analysis'!J$1,FALSE)</f>
        <v>19.2</v>
      </c>
      <c r="K15">
        <f>VLOOKUP($I15,'Flybase new'!$A:$AC,'larval stage analysis'!K$1,FALSE)</f>
        <v>560.79999999999995</v>
      </c>
      <c r="L15">
        <f>VLOOKUP($I15,'Flybase new'!$A:$AC,'larval stage analysis'!L$1,FALSE)</f>
        <v>270.85000000000002</v>
      </c>
      <c r="M15">
        <f>VLOOKUP($I15,'Flybase new'!$A:$AC,'larval stage analysis'!M$1,FALSE)</f>
        <v>18.399999999999999</v>
      </c>
      <c r="N15">
        <f>VLOOKUP($I15,'Flybase new'!$A:$AC,'larval stage analysis'!N$1,FALSE)</f>
        <v>26.4</v>
      </c>
      <c r="O15">
        <f>VLOOKUP($I15,'Flybase new'!$A:$AC,'larval stage analysis'!O$1,FALSE)</f>
        <v>16.600000000000001</v>
      </c>
      <c r="P15">
        <f>VLOOKUP($I15,'Flybase new'!$A:$AC,'larval stage analysis'!P$1,FALSE)</f>
        <v>7.2</v>
      </c>
      <c r="Q15">
        <f>VLOOKUP($I15,'Flybase new'!$A:$AC,'larval stage analysis'!Q$1,FALSE)</f>
        <v>17.3</v>
      </c>
      <c r="R15">
        <f>VLOOKUP($I15,'Flybase new'!$A:$AC,'larval stage analysis'!R$1,FALSE)</f>
        <v>38.4</v>
      </c>
      <c r="S15">
        <f>VLOOKUP($I15,'Flybase new'!$A:$AC,'larval stage analysis'!S$1,FALSE)</f>
        <v>608.6</v>
      </c>
      <c r="T15">
        <f>VLOOKUP($I15,'Flybase new'!$A:$AC,'larval stage analysis'!T$1,FALSE)</f>
        <v>1178.0999999999999</v>
      </c>
      <c r="U15">
        <f>VLOOKUP($I15,'Flybase new'!$A:$AC,'larval stage analysis'!U$1,FALSE)</f>
        <v>326.60000000000002</v>
      </c>
      <c r="V15">
        <f>VLOOKUP($I15,'Flybase new'!$A:$AC,'larval stage analysis'!V$1,FALSE)</f>
        <v>3.4</v>
      </c>
      <c r="W15">
        <f>VLOOKUP($I15,'Flybase new'!$A:$AC,'larval stage analysis'!W$1,FALSE)</f>
        <v>16.100000000000001</v>
      </c>
      <c r="X15">
        <f>VLOOKUP($I15,'Flybase new'!$A:$AC,'larval stage analysis'!X$1,FALSE)</f>
        <v>1000.9</v>
      </c>
      <c r="Y15">
        <f>VLOOKUP($I15,'Flybase new'!$A:$AC,'larval stage analysis'!Y$1,FALSE)</f>
        <v>809</v>
      </c>
      <c r="Z15">
        <f>VLOOKUP($I15,'Flybase new'!$A:$AC,'larval stage analysis'!Z$1,FALSE)</f>
        <v>549.70000000000005</v>
      </c>
      <c r="AA15">
        <f>VLOOKUP($I15,'Flybase new'!$A:$AC,'larval stage analysis'!AA$1,FALSE)</f>
        <v>49.325000000000003</v>
      </c>
      <c r="AB15" s="64">
        <f>VLOOKUP($I15,'Flybase new'!$A:$AC,'larval stage analysis'!AB$1,FALSE)</f>
        <v>33.5</v>
      </c>
      <c r="AC15" s="64">
        <f>VLOOKUP($I15,'Flybase new'!$A:$AC,'larval stage analysis'!AC$1,FALSE)</f>
        <v>25.6</v>
      </c>
      <c r="AD15">
        <f>VLOOKUP($I15,'Flybase new'!$A:$AC,'larval stage analysis'!AD$1,FALSE)</f>
        <v>39.799999999999997</v>
      </c>
      <c r="AE15" s="64">
        <f>VLOOKUP($I15,'Flybase new'!$A:$AC,'larval stage analysis'!AE$1,FALSE)</f>
        <v>56.8</v>
      </c>
      <c r="AF15">
        <f>VLOOKUP($I15,'Flybase new'!$A:$AC,'larval stage analysis'!AF$1,FALSE)</f>
        <v>3185.8</v>
      </c>
      <c r="AG15">
        <f>VLOOKUP($I15,'Flybase new'!$A:$AC,'larval stage analysis'!AG$1,FALSE)</f>
        <v>13.574999999999999</v>
      </c>
      <c r="AH15">
        <f>VLOOKUP($I15,'Flybase new'!$A:$AC,'larval stage analysis'!AH$1,FALSE)</f>
        <v>36.700000000000003</v>
      </c>
      <c r="AI15">
        <f>VLOOKUP($I15,'Flybase new'!$A:$AC,'larval stage analysis'!AI$1,FALSE)</f>
        <v>8.375</v>
      </c>
      <c r="AJ15">
        <f>VLOOKUP($I15,'Flybase new'!$A:$AC,'larval stage analysis'!AJ$1,FALSE)</f>
        <v>299.7</v>
      </c>
      <c r="AK15" t="str">
        <f>VLOOKUP($I15,'Flybase new'!$A:$AC,'larval stage analysis'!AK$1,FALSE)</f>
        <v>FBgn0039073: CG4408: 0006508 / proteolysis /</v>
      </c>
    </row>
    <row r="16" spans="1:37">
      <c r="A16" s="25" t="s">
        <v>1321</v>
      </c>
      <c r="B16" s="66" t="s">
        <v>1482</v>
      </c>
      <c r="C16" s="66">
        <f t="shared" si="0"/>
        <v>1</v>
      </c>
      <c r="D16" s="66">
        <f t="shared" si="1"/>
        <v>1.6728002676480429E-3</v>
      </c>
      <c r="E16" s="66">
        <f t="shared" si="2"/>
        <v>9.5684175309468059E-2</v>
      </c>
      <c r="F16" s="66">
        <f t="shared" si="3"/>
        <v>2.8437604550016729E-3</v>
      </c>
      <c r="G16" t="s">
        <v>1482</v>
      </c>
      <c r="H16">
        <v>1</v>
      </c>
      <c r="I16" t="s">
        <v>14710</v>
      </c>
      <c r="J16">
        <f>VLOOKUP($I16,'Flybase new'!$A:$AC,'larval stage analysis'!J$1,FALSE)</f>
        <v>0.6</v>
      </c>
      <c r="K16">
        <f>VLOOKUP($I16,'Flybase new'!$A:$AC,'larval stage analysis'!K$1,FALSE)</f>
        <v>4765.8999999999996</v>
      </c>
      <c r="L16">
        <f>VLOOKUP($I16,'Flybase new'!$A:$AC,'larval stage analysis'!L$1,FALSE)</f>
        <v>1.95</v>
      </c>
      <c r="M16">
        <f>VLOOKUP($I16,'Flybase new'!$A:$AC,'larval stage analysis'!M$1,FALSE)</f>
        <v>0.6</v>
      </c>
      <c r="N16">
        <f>VLOOKUP($I16,'Flybase new'!$A:$AC,'larval stage analysis'!N$1,FALSE)</f>
        <v>1.5</v>
      </c>
      <c r="O16">
        <f>VLOOKUP($I16,'Flybase new'!$A:$AC,'larval stage analysis'!O$1,FALSE)</f>
        <v>1.1000000000000001</v>
      </c>
      <c r="P16">
        <f>VLOOKUP($I16,'Flybase new'!$A:$AC,'larval stage analysis'!P$1,FALSE)</f>
        <v>14.1</v>
      </c>
      <c r="Q16">
        <f>VLOOKUP($I16,'Flybase new'!$A:$AC,'larval stage analysis'!Q$1,FALSE)</f>
        <v>1.8</v>
      </c>
      <c r="R16">
        <f>VLOOKUP($I16,'Flybase new'!$A:$AC,'larval stage analysis'!R$1,FALSE)</f>
        <v>0.7</v>
      </c>
      <c r="S16">
        <f>VLOOKUP($I16,'Flybase new'!$A:$AC,'larval stage analysis'!S$1,FALSE)</f>
        <v>1.3</v>
      </c>
      <c r="T16">
        <f>VLOOKUP($I16,'Flybase new'!$A:$AC,'larval stage analysis'!T$1,FALSE)</f>
        <v>0.8</v>
      </c>
      <c r="U16">
        <f>VLOOKUP($I16,'Flybase new'!$A:$AC,'larval stage analysis'!U$1,FALSE)</f>
        <v>1.1000000000000001</v>
      </c>
      <c r="V16">
        <f>VLOOKUP($I16,'Flybase new'!$A:$AC,'larval stage analysis'!V$1,FALSE)</f>
        <v>0.9</v>
      </c>
      <c r="W16">
        <f>VLOOKUP($I16,'Flybase new'!$A:$AC,'larval stage analysis'!W$1,FALSE)</f>
        <v>0.7</v>
      </c>
      <c r="X16">
        <f>VLOOKUP($I16,'Flybase new'!$A:$AC,'larval stage analysis'!X$1,FALSE)</f>
        <v>0.7</v>
      </c>
      <c r="Y16">
        <f>VLOOKUP($I16,'Flybase new'!$A:$AC,'larval stage analysis'!Y$1,FALSE)</f>
        <v>4.0999999999999996</v>
      </c>
      <c r="Z16">
        <f>VLOOKUP($I16,'Flybase new'!$A:$AC,'larval stage analysis'!Z$1,FALSE)</f>
        <v>35</v>
      </c>
      <c r="AA16">
        <f>VLOOKUP($I16,'Flybase new'!$A:$AC,'larval stage analysis'!AA$1,FALSE)</f>
        <v>0.45</v>
      </c>
      <c r="AB16" s="64">
        <f>VLOOKUP($I16,'Flybase new'!$A:$AC,'larval stage analysis'!AB$1,FALSE)</f>
        <v>1</v>
      </c>
      <c r="AC16" s="64">
        <f>VLOOKUP($I16,'Flybase new'!$A:$AC,'larval stage analysis'!AC$1,FALSE)</f>
        <v>57.2</v>
      </c>
      <c r="AD16">
        <f>VLOOKUP($I16,'Flybase new'!$A:$AC,'larval stage analysis'!AD$1,FALSE)</f>
        <v>4.2</v>
      </c>
      <c r="AE16" s="64">
        <f>VLOOKUP($I16,'Flybase new'!$A:$AC,'larval stage analysis'!AE$1,FALSE)</f>
        <v>1.7</v>
      </c>
      <c r="AF16">
        <f>VLOOKUP($I16,'Flybase new'!$A:$AC,'larval stage analysis'!AF$1,FALSE)</f>
        <v>1.8</v>
      </c>
      <c r="AG16">
        <f>VLOOKUP($I16,'Flybase new'!$A:$AC,'larval stage analysis'!AG$1,FALSE)</f>
        <v>1</v>
      </c>
      <c r="AH16">
        <f>VLOOKUP($I16,'Flybase new'!$A:$AC,'larval stage analysis'!AH$1,FALSE)</f>
        <v>0.77500000000000002</v>
      </c>
      <c r="AI16">
        <f>VLOOKUP($I16,'Flybase new'!$A:$AC,'larval stage analysis'!AI$1,FALSE)</f>
        <v>0.55000000000000004</v>
      </c>
      <c r="AJ16">
        <f>VLOOKUP($I16,'Flybase new'!$A:$AC,'larval stage analysis'!AJ$1,FALSE)</f>
        <v>597.79999999999995</v>
      </c>
      <c r="AK16" t="str">
        <f>VLOOKUP($I16,'Flybase new'!$A:$AC,'larval stage analysis'!AK$1,FALSE)</f>
        <v>FBgn0036022: CG8329: 0006508 / proteolysis ; 0006508/ proteolysis / non-traceable author statement</v>
      </c>
    </row>
    <row r="17" spans="1:37">
      <c r="A17" s="55" t="s">
        <v>1279</v>
      </c>
      <c r="B17" s="66" t="s">
        <v>1321</v>
      </c>
      <c r="C17" s="66">
        <f t="shared" si="0"/>
        <v>1</v>
      </c>
      <c r="D17" s="66">
        <f t="shared" si="1"/>
        <v>0.20118343195266272</v>
      </c>
      <c r="E17" s="66">
        <f t="shared" si="2"/>
        <v>0.3550295857988166</v>
      </c>
      <c r="F17" s="66">
        <f t="shared" si="3"/>
        <v>0.29585798816568049</v>
      </c>
      <c r="G17" t="s">
        <v>1321</v>
      </c>
      <c r="H17">
        <v>1</v>
      </c>
      <c r="I17" t="s">
        <v>15073</v>
      </c>
      <c r="J17">
        <f>VLOOKUP($I17,'Flybase new'!$A:$AC,'larval stage analysis'!J$1,FALSE)</f>
        <v>4</v>
      </c>
      <c r="K17">
        <f>VLOOKUP($I17,'Flybase new'!$A:$AC,'larval stage analysis'!K$1,FALSE)</f>
        <v>4.5</v>
      </c>
      <c r="L17">
        <f>VLOOKUP($I17,'Flybase new'!$A:$AC,'larval stage analysis'!L$1,FALSE)</f>
        <v>1.2</v>
      </c>
      <c r="M17">
        <f>VLOOKUP($I17,'Flybase new'!$A:$AC,'larval stage analysis'!M$1,FALSE)</f>
        <v>5.9</v>
      </c>
      <c r="N17">
        <f>VLOOKUP($I17,'Flybase new'!$A:$AC,'larval stage analysis'!N$1,FALSE)</f>
        <v>2.1</v>
      </c>
      <c r="O17">
        <f>VLOOKUP($I17,'Flybase new'!$A:$AC,'larval stage analysis'!O$1,FALSE)</f>
        <v>3</v>
      </c>
      <c r="P17">
        <f>VLOOKUP($I17,'Flybase new'!$A:$AC,'larval stage analysis'!P$1,FALSE)</f>
        <v>2.1</v>
      </c>
      <c r="Q17">
        <f>VLOOKUP($I17,'Flybase new'!$A:$AC,'larval stage analysis'!Q$1,FALSE)</f>
        <v>2</v>
      </c>
      <c r="R17">
        <f>VLOOKUP($I17,'Flybase new'!$A:$AC,'larval stage analysis'!R$1,FALSE)</f>
        <v>2.8</v>
      </c>
      <c r="S17">
        <f>VLOOKUP($I17,'Flybase new'!$A:$AC,'larval stage analysis'!S$1,FALSE)</f>
        <v>3.2250000000000001</v>
      </c>
      <c r="T17">
        <f>VLOOKUP($I17,'Flybase new'!$A:$AC,'larval stage analysis'!T$1,FALSE)</f>
        <v>8.1</v>
      </c>
      <c r="U17">
        <f>VLOOKUP($I17,'Flybase new'!$A:$AC,'larval stage analysis'!U$1,FALSE)</f>
        <v>2.1</v>
      </c>
      <c r="V17">
        <f>VLOOKUP($I17,'Flybase new'!$A:$AC,'larval stage analysis'!V$1,FALSE)</f>
        <v>215.9</v>
      </c>
      <c r="W17">
        <f>VLOOKUP($I17,'Flybase new'!$A:$AC,'larval stage analysis'!W$1,FALSE)</f>
        <v>13.6</v>
      </c>
      <c r="X17">
        <f>VLOOKUP($I17,'Flybase new'!$A:$AC,'larval stage analysis'!X$1,FALSE)</f>
        <v>6.2</v>
      </c>
      <c r="Y17">
        <f>VLOOKUP($I17,'Flybase new'!$A:$AC,'larval stage analysis'!Y$1,FALSE)</f>
        <v>4.9000000000000004</v>
      </c>
      <c r="Z17">
        <f>VLOOKUP($I17,'Flybase new'!$A:$AC,'larval stage analysis'!Z$1,FALSE)</f>
        <v>5.4</v>
      </c>
      <c r="AA17">
        <f>VLOOKUP($I17,'Flybase new'!$A:$AC,'larval stage analysis'!AA$1,FALSE)</f>
        <v>2.4500000000000002</v>
      </c>
      <c r="AB17" s="64">
        <f>VLOOKUP($I17,'Flybase new'!$A:$AC,'larval stage analysis'!AB$1,FALSE)</f>
        <v>3.4</v>
      </c>
      <c r="AC17" s="64">
        <f>VLOOKUP($I17,'Flybase new'!$A:$AC,'larval stage analysis'!AC$1,FALSE)</f>
        <v>6</v>
      </c>
      <c r="AD17">
        <f>VLOOKUP($I17,'Flybase new'!$A:$AC,'larval stage analysis'!AD$1,FALSE)</f>
        <v>5.6</v>
      </c>
      <c r="AE17" s="64">
        <f>VLOOKUP($I17,'Flybase new'!$A:$AC,'larval stage analysis'!AE$1,FALSE)</f>
        <v>5</v>
      </c>
      <c r="AF17">
        <f>VLOOKUP($I17,'Flybase new'!$A:$AC,'larval stage analysis'!AF$1,FALSE)</f>
        <v>44.2</v>
      </c>
      <c r="AG17">
        <f>VLOOKUP($I17,'Flybase new'!$A:$AC,'larval stage analysis'!AG$1,FALSE)</f>
        <v>3.3250000000000002</v>
      </c>
      <c r="AH17">
        <f>VLOOKUP($I17,'Flybase new'!$A:$AC,'larval stage analysis'!AH$1,FALSE)</f>
        <v>6.25</v>
      </c>
      <c r="AI17">
        <f>VLOOKUP($I17,'Flybase new'!$A:$AC,'larval stage analysis'!AI$1,FALSE)</f>
        <v>6.05</v>
      </c>
      <c r="AJ17">
        <f>VLOOKUP($I17,'Flybase new'!$A:$AC,'larval stage analysis'!AJ$1,FALSE)</f>
        <v>16.899999999999999</v>
      </c>
      <c r="AK17" t="str">
        <f>VLOOKUP($I17,'Flybase new'!$A:$AC,'larval stage analysis'!AK$1,FALSE)</f>
        <v>FBgn0053225: CG33225: 0006508 / proteolysis /</v>
      </c>
    </row>
    <row r="18" spans="1:37">
      <c r="A18" s="25" t="s">
        <v>1125</v>
      </c>
      <c r="B18" s="66" t="s">
        <v>1279</v>
      </c>
      <c r="C18" s="66">
        <f t="shared" si="0"/>
        <v>1</v>
      </c>
      <c r="D18" s="66">
        <f t="shared" si="1"/>
        <v>8.9285714285714298E-3</v>
      </c>
      <c r="E18" s="66">
        <f t="shared" si="2"/>
        <v>1.7526455026455025E-2</v>
      </c>
      <c r="F18" s="66">
        <f t="shared" si="3"/>
        <v>1.2896825396825398E-2</v>
      </c>
      <c r="G18" t="s">
        <v>1279</v>
      </c>
      <c r="H18">
        <v>1</v>
      </c>
      <c r="I18" t="s">
        <v>15072</v>
      </c>
      <c r="J18">
        <f>VLOOKUP($I18,'Flybase new'!$A:$AC,'larval stage analysis'!J$1,FALSE)</f>
        <v>2.2999999999999998</v>
      </c>
      <c r="K18">
        <f>VLOOKUP($I18,'Flybase new'!$A:$AC,'larval stage analysis'!K$1,FALSE)</f>
        <v>2.9</v>
      </c>
      <c r="L18">
        <f>VLOOKUP($I18,'Flybase new'!$A:$AC,'larval stage analysis'!L$1,FALSE)</f>
        <v>4.6500000000000004</v>
      </c>
      <c r="M18">
        <f>VLOOKUP($I18,'Flybase new'!$A:$AC,'larval stage analysis'!M$1,FALSE)</f>
        <v>3.7</v>
      </c>
      <c r="N18">
        <f>VLOOKUP($I18,'Flybase new'!$A:$AC,'larval stage analysis'!N$1,FALSE)</f>
        <v>13.7</v>
      </c>
      <c r="O18">
        <f>VLOOKUP($I18,'Flybase new'!$A:$AC,'larval stage analysis'!O$1,FALSE)</f>
        <v>5.6</v>
      </c>
      <c r="P18">
        <f>VLOOKUP($I18,'Flybase new'!$A:$AC,'larval stage analysis'!P$1,FALSE)</f>
        <v>5.8</v>
      </c>
      <c r="Q18">
        <f>VLOOKUP($I18,'Flybase new'!$A:$AC,'larval stage analysis'!Q$1,FALSE)</f>
        <v>3.3</v>
      </c>
      <c r="R18">
        <f>VLOOKUP($I18,'Flybase new'!$A:$AC,'larval stage analysis'!R$1,FALSE)</f>
        <v>5.2</v>
      </c>
      <c r="S18">
        <f>VLOOKUP($I18,'Flybase new'!$A:$AC,'larval stage analysis'!S$1,FALSE)</f>
        <v>1.575</v>
      </c>
      <c r="T18">
        <f>VLOOKUP($I18,'Flybase new'!$A:$AC,'larval stage analysis'!T$1,FALSE)</f>
        <v>37.1</v>
      </c>
      <c r="U18">
        <f>VLOOKUP($I18,'Flybase new'!$A:$AC,'larval stage analysis'!U$1,FALSE)</f>
        <v>3.9</v>
      </c>
      <c r="V18">
        <f>VLOOKUP($I18,'Flybase new'!$A:$AC,'larval stage analysis'!V$1,FALSE)</f>
        <v>4.7</v>
      </c>
      <c r="W18">
        <f>VLOOKUP($I18,'Flybase new'!$A:$AC,'larval stage analysis'!W$1,FALSE)</f>
        <v>22.8</v>
      </c>
      <c r="X18">
        <f>VLOOKUP($I18,'Flybase new'!$A:$AC,'larval stage analysis'!X$1,FALSE)</f>
        <v>5875.9</v>
      </c>
      <c r="Y18">
        <f>VLOOKUP($I18,'Flybase new'!$A:$AC,'larval stage analysis'!Y$1,FALSE)</f>
        <v>6374.9</v>
      </c>
      <c r="Z18">
        <f>VLOOKUP($I18,'Flybase new'!$A:$AC,'larval stage analysis'!Z$1,FALSE)</f>
        <v>52.6</v>
      </c>
      <c r="AA18">
        <f>VLOOKUP($I18,'Flybase new'!$A:$AC,'larval stage analysis'!AA$1,FALSE)</f>
        <v>2.4750000000000001</v>
      </c>
      <c r="AB18" s="64">
        <f>VLOOKUP($I18,'Flybase new'!$A:$AC,'larval stage analysis'!AB$1,FALSE)</f>
        <v>2.7</v>
      </c>
      <c r="AC18" s="64">
        <f>VLOOKUP($I18,'Flybase new'!$A:$AC,'larval stage analysis'!AC$1,FALSE)</f>
        <v>5.3</v>
      </c>
      <c r="AD18">
        <f>VLOOKUP($I18,'Flybase new'!$A:$AC,'larval stage analysis'!AD$1,FALSE)</f>
        <v>3.3</v>
      </c>
      <c r="AE18" s="64">
        <f>VLOOKUP($I18,'Flybase new'!$A:$AC,'larval stage analysis'!AE$1,FALSE)</f>
        <v>3.9</v>
      </c>
      <c r="AF18">
        <f>VLOOKUP($I18,'Flybase new'!$A:$AC,'larval stage analysis'!AF$1,FALSE)</f>
        <v>4.4000000000000004</v>
      </c>
      <c r="AG18">
        <f>VLOOKUP($I18,'Flybase new'!$A:$AC,'larval stage analysis'!AG$1,FALSE)</f>
        <v>5.15</v>
      </c>
      <c r="AH18">
        <f>VLOOKUP($I18,'Flybase new'!$A:$AC,'larval stage analysis'!AH$1,FALSE)</f>
        <v>2.4500000000000002</v>
      </c>
      <c r="AI18">
        <f>VLOOKUP($I18,'Flybase new'!$A:$AC,'larval stage analysis'!AI$1,FALSE)</f>
        <v>2.7</v>
      </c>
      <c r="AJ18">
        <f>VLOOKUP($I18,'Flybase new'!$A:$AC,'larval stage analysis'!AJ$1,FALSE)</f>
        <v>302.39999999999998</v>
      </c>
      <c r="AK18" t="str">
        <f>VLOOKUP($I18,'Flybase new'!$A:$AC,'larval stage analysis'!AK$1,FALSE)</f>
        <v>FBgn0051681: CG31681: 0006508 / proteolysis ;0006508 / proteolysis /</v>
      </c>
    </row>
    <row r="19" spans="1:37">
      <c r="A19" s="55" t="s">
        <v>856</v>
      </c>
      <c r="B19" s="66" t="s">
        <v>1125</v>
      </c>
      <c r="C19" s="66">
        <f t="shared" si="0"/>
        <v>1</v>
      </c>
      <c r="D19" s="66">
        <f t="shared" si="1"/>
        <v>2.3956723338485315E-2</v>
      </c>
      <c r="E19" s="66">
        <f t="shared" si="2"/>
        <v>1.2364760432766615E-2</v>
      </c>
      <c r="F19" s="66">
        <f t="shared" si="3"/>
        <v>2.1638330757341576E-2</v>
      </c>
      <c r="G19" t="s">
        <v>1125</v>
      </c>
      <c r="H19">
        <v>1</v>
      </c>
      <c r="I19" t="s">
        <v>14614</v>
      </c>
      <c r="J19">
        <f>VLOOKUP($I19,'Flybase new'!$A:$AC,'larval stage analysis'!J$1,FALSE)</f>
        <v>1.3</v>
      </c>
      <c r="K19">
        <f>VLOOKUP($I19,'Flybase new'!$A:$AC,'larval stage analysis'!K$1,FALSE)</f>
        <v>0.7</v>
      </c>
      <c r="L19">
        <f>VLOOKUP($I19,'Flybase new'!$A:$AC,'larval stage analysis'!L$1,FALSE)</f>
        <v>1.825</v>
      </c>
      <c r="M19">
        <f>VLOOKUP($I19,'Flybase new'!$A:$AC,'larval stage analysis'!M$1,FALSE)</f>
        <v>0.8</v>
      </c>
      <c r="N19">
        <f>VLOOKUP($I19,'Flybase new'!$A:$AC,'larval stage analysis'!N$1,FALSE)</f>
        <v>3.4</v>
      </c>
      <c r="O19">
        <f>VLOOKUP($I19,'Flybase new'!$A:$AC,'larval stage analysis'!O$1,FALSE)</f>
        <v>2.6</v>
      </c>
      <c r="P19">
        <f>VLOOKUP($I19,'Flybase new'!$A:$AC,'larval stage analysis'!P$1,FALSE)</f>
        <v>1.2</v>
      </c>
      <c r="Q19">
        <f>VLOOKUP($I19,'Flybase new'!$A:$AC,'larval stage analysis'!Q$1,FALSE)</f>
        <v>3.1</v>
      </c>
      <c r="R19">
        <f>VLOOKUP($I19,'Flybase new'!$A:$AC,'larval stage analysis'!R$1,FALSE)</f>
        <v>3.4</v>
      </c>
      <c r="S19">
        <f>VLOOKUP($I19,'Flybase new'!$A:$AC,'larval stage analysis'!S$1,FALSE)</f>
        <v>1.075</v>
      </c>
      <c r="T19">
        <f>VLOOKUP($I19,'Flybase new'!$A:$AC,'larval stage analysis'!T$1,FALSE)</f>
        <v>7.7</v>
      </c>
      <c r="U19">
        <f>VLOOKUP($I19,'Flybase new'!$A:$AC,'larval stage analysis'!U$1,FALSE)</f>
        <v>2.2000000000000002</v>
      </c>
      <c r="V19">
        <f>VLOOKUP($I19,'Flybase new'!$A:$AC,'larval stage analysis'!V$1,FALSE)</f>
        <v>2.2000000000000002</v>
      </c>
      <c r="W19">
        <f>VLOOKUP($I19,'Flybase new'!$A:$AC,'larval stage analysis'!W$1,FALSE)</f>
        <v>2.9</v>
      </c>
      <c r="X19">
        <f>VLOOKUP($I19,'Flybase new'!$A:$AC,'larval stage analysis'!X$1,FALSE)</f>
        <v>6280.3</v>
      </c>
      <c r="Y19">
        <f>VLOOKUP($I19,'Flybase new'!$A:$AC,'larval stage analysis'!Y$1,FALSE)</f>
        <v>6515.1</v>
      </c>
      <c r="Z19">
        <f>VLOOKUP($I19,'Flybase new'!$A:$AC,'larval stage analysis'!Z$1,FALSE)</f>
        <v>30.9</v>
      </c>
      <c r="AA19">
        <f>VLOOKUP($I19,'Flybase new'!$A:$AC,'larval stage analysis'!AA$1,FALSE)</f>
        <v>1.675</v>
      </c>
      <c r="AB19" s="64">
        <f>VLOOKUP($I19,'Flybase new'!$A:$AC,'larval stage analysis'!AB$1,FALSE)</f>
        <v>3.1</v>
      </c>
      <c r="AC19" s="64">
        <f>VLOOKUP($I19,'Flybase new'!$A:$AC,'larval stage analysis'!AC$1,FALSE)</f>
        <v>1.6</v>
      </c>
      <c r="AD19">
        <f>VLOOKUP($I19,'Flybase new'!$A:$AC,'larval stage analysis'!AD$1,FALSE)</f>
        <v>2.1</v>
      </c>
      <c r="AE19" s="64">
        <f>VLOOKUP($I19,'Flybase new'!$A:$AC,'larval stage analysis'!AE$1,FALSE)</f>
        <v>2.8</v>
      </c>
      <c r="AF19">
        <f>VLOOKUP($I19,'Flybase new'!$A:$AC,'larval stage analysis'!AF$1,FALSE)</f>
        <v>4.5999999999999996</v>
      </c>
      <c r="AG19">
        <f>VLOOKUP($I19,'Flybase new'!$A:$AC,'larval stage analysis'!AG$1,FALSE)</f>
        <v>0.875</v>
      </c>
      <c r="AH19">
        <f>VLOOKUP($I19,'Flybase new'!$A:$AC,'larval stage analysis'!AH$1,FALSE)</f>
        <v>1.625</v>
      </c>
      <c r="AI19">
        <f>VLOOKUP($I19,'Flybase new'!$A:$AC,'larval stage analysis'!AI$1,FALSE)</f>
        <v>1.7</v>
      </c>
      <c r="AJ19">
        <f>VLOOKUP($I19,'Flybase new'!$A:$AC,'larval stage analysis'!AJ$1,FALSE)</f>
        <v>129.4</v>
      </c>
      <c r="AK19" t="str">
        <f>VLOOKUP($I19,'Flybase new'!$A:$AC,'larval stage analysis'!AK$1,FALSE)</f>
        <v>FBgn0031406: CG17012: 0006508 / proteolysis ;0006508 / proteolysis / non-traceable author statement</v>
      </c>
    </row>
    <row r="20" spans="1:37">
      <c r="A20" s="25" t="s">
        <v>1298</v>
      </c>
      <c r="B20" s="66" t="s">
        <v>856</v>
      </c>
      <c r="C20" s="66">
        <f t="shared" si="0"/>
        <v>1</v>
      </c>
      <c r="D20" s="66">
        <f t="shared" si="1"/>
        <v>0.10697674418604651</v>
      </c>
      <c r="E20" s="66">
        <f t="shared" si="2"/>
        <v>0.25348837209302327</v>
      </c>
      <c r="F20" s="66">
        <f t="shared" si="3"/>
        <v>0.28139534883720929</v>
      </c>
      <c r="G20" t="s">
        <v>856</v>
      </c>
      <c r="H20">
        <v>1</v>
      </c>
      <c r="I20" t="s">
        <v>15055</v>
      </c>
      <c r="J20">
        <f>VLOOKUP($I20,'Flybase new'!$A:$AC,'larval stage analysis'!J$1,FALSE)</f>
        <v>386.9</v>
      </c>
      <c r="K20">
        <f>VLOOKUP($I20,'Flybase new'!$A:$AC,'larval stage analysis'!K$1,FALSE)</f>
        <v>235.5</v>
      </c>
      <c r="L20">
        <f>VLOOKUP($I20,'Flybase new'!$A:$AC,'larval stage analysis'!L$1,FALSE)</f>
        <v>401.95</v>
      </c>
      <c r="M20">
        <f>VLOOKUP($I20,'Flybase new'!$A:$AC,'larval stage analysis'!M$1,FALSE)</f>
        <v>610.1</v>
      </c>
      <c r="N20">
        <f>VLOOKUP($I20,'Flybase new'!$A:$AC,'larval stage analysis'!N$1,FALSE)</f>
        <v>4.2</v>
      </c>
      <c r="O20">
        <f>VLOOKUP($I20,'Flybase new'!$A:$AC,'larval stage analysis'!O$1,FALSE)</f>
        <v>2.5</v>
      </c>
      <c r="P20">
        <f>VLOOKUP($I20,'Flybase new'!$A:$AC,'larval stage analysis'!P$1,FALSE)</f>
        <v>12.1</v>
      </c>
      <c r="Q20">
        <f>VLOOKUP($I20,'Flybase new'!$A:$AC,'larval stage analysis'!Q$1,FALSE)</f>
        <v>3.3</v>
      </c>
      <c r="R20">
        <f>VLOOKUP($I20,'Flybase new'!$A:$AC,'larval stage analysis'!R$1,FALSE)</f>
        <v>9.9</v>
      </c>
      <c r="S20">
        <f>VLOOKUP($I20,'Flybase new'!$A:$AC,'larval stage analysis'!S$1,FALSE)</f>
        <v>37.924999999999997</v>
      </c>
      <c r="T20">
        <f>VLOOKUP($I20,'Flybase new'!$A:$AC,'larval stage analysis'!T$1,FALSE)</f>
        <v>38.299999999999997</v>
      </c>
      <c r="U20">
        <f>VLOOKUP($I20,'Flybase new'!$A:$AC,'larval stage analysis'!U$1,FALSE)</f>
        <v>2.8</v>
      </c>
      <c r="V20">
        <f>VLOOKUP($I20,'Flybase new'!$A:$AC,'larval stage analysis'!V$1,FALSE)</f>
        <v>148.5</v>
      </c>
      <c r="W20">
        <f>VLOOKUP($I20,'Flybase new'!$A:$AC,'larval stage analysis'!W$1,FALSE)</f>
        <v>4.4000000000000004</v>
      </c>
      <c r="X20">
        <f>VLOOKUP($I20,'Flybase new'!$A:$AC,'larval stage analysis'!X$1,FALSE)</f>
        <v>42.8</v>
      </c>
      <c r="Y20">
        <f>VLOOKUP($I20,'Flybase new'!$A:$AC,'larval stage analysis'!Y$1,FALSE)</f>
        <v>20.5</v>
      </c>
      <c r="Z20">
        <f>VLOOKUP($I20,'Flybase new'!$A:$AC,'larval stage analysis'!Z$1,FALSE)</f>
        <v>46.5</v>
      </c>
      <c r="AA20">
        <f>VLOOKUP($I20,'Flybase new'!$A:$AC,'larval stage analysis'!AA$1,FALSE)</f>
        <v>168.875</v>
      </c>
      <c r="AB20" s="64">
        <f>VLOOKUP($I20,'Flybase new'!$A:$AC,'larval stage analysis'!AB$1,FALSE)</f>
        <v>4.5999999999999996</v>
      </c>
      <c r="AC20" s="64">
        <f>VLOOKUP($I20,'Flybase new'!$A:$AC,'larval stage analysis'!AC$1,FALSE)</f>
        <v>10.9</v>
      </c>
      <c r="AD20">
        <f>VLOOKUP($I20,'Flybase new'!$A:$AC,'larval stage analysis'!AD$1,FALSE)</f>
        <v>1.9</v>
      </c>
      <c r="AE20" s="64">
        <f>VLOOKUP($I20,'Flybase new'!$A:$AC,'larval stage analysis'!AE$1,FALSE)</f>
        <v>12.1</v>
      </c>
      <c r="AF20">
        <f>VLOOKUP($I20,'Flybase new'!$A:$AC,'larval stage analysis'!AF$1,FALSE)</f>
        <v>44.1</v>
      </c>
      <c r="AG20">
        <f>VLOOKUP($I20,'Flybase new'!$A:$AC,'larval stage analysis'!AG$1,FALSE)</f>
        <v>11.025</v>
      </c>
      <c r="AH20">
        <f>VLOOKUP($I20,'Flybase new'!$A:$AC,'larval stage analysis'!AH$1,FALSE)</f>
        <v>7.3</v>
      </c>
      <c r="AI20">
        <f>VLOOKUP($I20,'Flybase new'!$A:$AC,'larval stage analysis'!AI$1,FALSE)</f>
        <v>7.875</v>
      </c>
      <c r="AJ20">
        <f>VLOOKUP($I20,'Flybase new'!$A:$AC,'larval stage analysis'!AJ$1,FALSE)</f>
        <v>43</v>
      </c>
      <c r="AK20" t="str">
        <f>VLOOKUP($I20,'Flybase new'!$A:$AC,'larval stage analysis'!AK$1,FALSE)</f>
        <v>FBgn0038818: Neprilysin 4: 0006508 / proteolysis /</v>
      </c>
    </row>
    <row r="21" spans="1:37">
      <c r="A21" s="55" t="s">
        <v>871</v>
      </c>
      <c r="B21" s="66" t="s">
        <v>1298</v>
      </c>
      <c r="C21" s="66">
        <f t="shared" si="0"/>
        <v>1</v>
      </c>
      <c r="D21" s="66">
        <f t="shared" si="1"/>
        <v>0.18553459119496857</v>
      </c>
      <c r="E21" s="66">
        <f t="shared" si="2"/>
        <v>0.18867924528301885</v>
      </c>
      <c r="F21" s="66">
        <f t="shared" si="3"/>
        <v>0.16352201257861634</v>
      </c>
      <c r="G21" t="s">
        <v>1298</v>
      </c>
      <c r="I21" t="s">
        <v>15079</v>
      </c>
      <c r="J21">
        <f>VLOOKUP($I21,'Flybase new'!$A:$AC,'larval stage analysis'!J$1,FALSE)</f>
        <v>4.9000000000000004</v>
      </c>
      <c r="K21">
        <f>VLOOKUP($I21,'Flybase new'!$A:$AC,'larval stage analysis'!K$1,FALSE)</f>
        <v>6.9</v>
      </c>
      <c r="L21">
        <f>VLOOKUP($I21,'Flybase new'!$A:$AC,'larval stage analysis'!L$1,FALSE)</f>
        <v>6.9749999999999996</v>
      </c>
      <c r="M21">
        <f>VLOOKUP($I21,'Flybase new'!$A:$AC,'larval stage analysis'!M$1,FALSE)</f>
        <v>5.7</v>
      </c>
      <c r="N21">
        <f>VLOOKUP($I21,'Flybase new'!$A:$AC,'larval stage analysis'!N$1,FALSE)</f>
        <v>10.3</v>
      </c>
      <c r="O21">
        <f>VLOOKUP($I21,'Flybase new'!$A:$AC,'larval stage analysis'!O$1,FALSE)</f>
        <v>7.4</v>
      </c>
      <c r="P21">
        <f>VLOOKUP($I21,'Flybase new'!$A:$AC,'larval stage analysis'!P$1,FALSE)</f>
        <v>4</v>
      </c>
      <c r="Q21">
        <f>VLOOKUP($I21,'Flybase new'!$A:$AC,'larval stage analysis'!Q$1,FALSE)</f>
        <v>7.6</v>
      </c>
      <c r="R21">
        <f>VLOOKUP($I21,'Flybase new'!$A:$AC,'larval stage analysis'!R$1,FALSE)</f>
        <v>5.2</v>
      </c>
      <c r="S21">
        <f>VLOOKUP($I21,'Flybase new'!$A:$AC,'larval stage analysis'!S$1,FALSE)</f>
        <v>3.7</v>
      </c>
      <c r="T21">
        <f>VLOOKUP($I21,'Flybase new'!$A:$AC,'larval stage analysis'!T$1,FALSE)</f>
        <v>7.1</v>
      </c>
      <c r="U21">
        <f>VLOOKUP($I21,'Flybase new'!$A:$AC,'larval stage analysis'!U$1,FALSE)</f>
        <v>4.3</v>
      </c>
      <c r="V21">
        <f>VLOOKUP($I21,'Flybase new'!$A:$AC,'larval stage analysis'!V$1,FALSE)</f>
        <v>5</v>
      </c>
      <c r="W21">
        <f>VLOOKUP($I21,'Flybase new'!$A:$AC,'larval stage analysis'!W$1,FALSE)</f>
        <v>2378.6</v>
      </c>
      <c r="X21">
        <f>VLOOKUP($I21,'Flybase new'!$A:$AC,'larval stage analysis'!X$1,FALSE)</f>
        <v>4.9000000000000004</v>
      </c>
      <c r="Y21">
        <f>VLOOKUP($I21,'Flybase new'!$A:$AC,'larval stage analysis'!Y$1,FALSE)</f>
        <v>5.4</v>
      </c>
      <c r="Z21">
        <f>VLOOKUP($I21,'Flybase new'!$A:$AC,'larval stage analysis'!Z$1,FALSE)</f>
        <v>11.3</v>
      </c>
      <c r="AA21">
        <f>VLOOKUP($I21,'Flybase new'!$A:$AC,'larval stage analysis'!AA$1,FALSE)</f>
        <v>4.1500000000000004</v>
      </c>
      <c r="AB21" s="64">
        <f>VLOOKUP($I21,'Flybase new'!$A:$AC,'larval stage analysis'!AB$1,FALSE)</f>
        <v>5.9</v>
      </c>
      <c r="AC21" s="64">
        <f>VLOOKUP($I21,'Flybase new'!$A:$AC,'larval stage analysis'!AC$1,FALSE)</f>
        <v>6</v>
      </c>
      <c r="AD21">
        <f>VLOOKUP($I21,'Flybase new'!$A:$AC,'larval stage analysis'!AD$1,FALSE)</f>
        <v>6.9</v>
      </c>
      <c r="AE21" s="64">
        <f>VLOOKUP($I21,'Flybase new'!$A:$AC,'larval stage analysis'!AE$1,FALSE)</f>
        <v>5.2</v>
      </c>
      <c r="AF21">
        <f>VLOOKUP($I21,'Flybase new'!$A:$AC,'larval stage analysis'!AF$1,FALSE)</f>
        <v>10.1</v>
      </c>
      <c r="AG21">
        <f>VLOOKUP($I21,'Flybase new'!$A:$AC,'larval stage analysis'!AG$1,FALSE)</f>
        <v>3.45</v>
      </c>
      <c r="AH21">
        <f>VLOOKUP($I21,'Flybase new'!$A:$AC,'larval stage analysis'!AH$1,FALSE)</f>
        <v>4.1749999999999998</v>
      </c>
      <c r="AI21">
        <f>VLOOKUP($I21,'Flybase new'!$A:$AC,'larval stage analysis'!AI$1,FALSE)</f>
        <v>2.375</v>
      </c>
      <c r="AJ21">
        <f>VLOOKUP($I21,'Flybase new'!$A:$AC,'larval stage analysis'!AJ$1,FALSE)</f>
        <v>31.8</v>
      </c>
      <c r="AK21" t="str">
        <f>VLOOKUP($I21,'Flybase new'!$A:$AC,'larval stage analysis'!AK$1,FALSE)</f>
        <v>FBgn0052382: CG32382: 0006508 / proteolysis ;0045087 / innate immune response ; 0050829 / defense response to Gram-negative bacterium ; 00</v>
      </c>
    </row>
    <row r="22" spans="1:37">
      <c r="A22" s="25" t="s">
        <v>64</v>
      </c>
      <c r="B22" s="66" t="s">
        <v>871</v>
      </c>
      <c r="C22" s="66">
        <f t="shared" si="0"/>
        <v>1</v>
      </c>
      <c r="D22" s="66">
        <f t="shared" si="1"/>
        <v>0.27777777777777779</v>
      </c>
      <c r="E22" s="66">
        <f t="shared" si="2"/>
        <v>8.1699346405228759E-2</v>
      </c>
      <c r="F22" s="66">
        <f t="shared" si="3"/>
        <v>0.33986928104575165</v>
      </c>
      <c r="G22" t="s">
        <v>871</v>
      </c>
      <c r="I22" t="s">
        <v>15051</v>
      </c>
      <c r="J22">
        <f>VLOOKUP($I22,'Flybase new'!$A:$AC,'larval stage analysis'!J$1,FALSE)</f>
        <v>7.9</v>
      </c>
      <c r="K22">
        <f>VLOOKUP($I22,'Flybase new'!$A:$AC,'larval stage analysis'!K$1,FALSE)</f>
        <v>105.4</v>
      </c>
      <c r="L22">
        <f>VLOOKUP($I22,'Flybase new'!$A:$AC,'larval stage analysis'!L$1,FALSE)</f>
        <v>45.05</v>
      </c>
      <c r="M22">
        <f>VLOOKUP($I22,'Flybase new'!$A:$AC,'larval stage analysis'!M$1,FALSE)</f>
        <v>18.5</v>
      </c>
      <c r="N22">
        <f>VLOOKUP($I22,'Flybase new'!$A:$AC,'larval stage analysis'!N$1,FALSE)</f>
        <v>3.3</v>
      </c>
      <c r="O22">
        <f>VLOOKUP($I22,'Flybase new'!$A:$AC,'larval stage analysis'!O$1,FALSE)</f>
        <v>2.9</v>
      </c>
      <c r="P22">
        <f>VLOOKUP($I22,'Flybase new'!$A:$AC,'larval stage analysis'!P$1,FALSE)</f>
        <v>4.5999999999999996</v>
      </c>
      <c r="Q22">
        <f>VLOOKUP($I22,'Flybase new'!$A:$AC,'larval stage analysis'!Q$1,FALSE)</f>
        <v>2.5</v>
      </c>
      <c r="R22">
        <f>VLOOKUP($I22,'Flybase new'!$A:$AC,'larval stage analysis'!R$1,FALSE)</f>
        <v>14</v>
      </c>
      <c r="S22">
        <f>VLOOKUP($I22,'Flybase new'!$A:$AC,'larval stage analysis'!S$1,FALSE)</f>
        <v>106.7</v>
      </c>
      <c r="T22">
        <f>VLOOKUP($I22,'Flybase new'!$A:$AC,'larval stage analysis'!T$1,FALSE)</f>
        <v>260.89999999999998</v>
      </c>
      <c r="U22">
        <f>VLOOKUP($I22,'Flybase new'!$A:$AC,'larval stage analysis'!U$1,FALSE)</f>
        <v>0.8</v>
      </c>
      <c r="V22">
        <f>VLOOKUP($I22,'Flybase new'!$A:$AC,'larval stage analysis'!V$1,FALSE)</f>
        <v>3.5</v>
      </c>
      <c r="W22">
        <f>VLOOKUP($I22,'Flybase new'!$A:$AC,'larval stage analysis'!W$1,FALSE)</f>
        <v>6.6</v>
      </c>
      <c r="X22">
        <f>VLOOKUP($I22,'Flybase new'!$A:$AC,'larval stage analysis'!X$1,FALSE)</f>
        <v>168.1</v>
      </c>
      <c r="Y22">
        <f>VLOOKUP($I22,'Flybase new'!$A:$AC,'larval stage analysis'!Y$1,FALSE)</f>
        <v>147.69999999999999</v>
      </c>
      <c r="Z22">
        <f>VLOOKUP($I22,'Flybase new'!$A:$AC,'larval stage analysis'!Z$1,FALSE)</f>
        <v>125.5</v>
      </c>
      <c r="AA22">
        <f>VLOOKUP($I22,'Flybase new'!$A:$AC,'larval stage analysis'!AA$1,FALSE)</f>
        <v>1.7749999999999999</v>
      </c>
      <c r="AB22" s="64">
        <f>VLOOKUP($I22,'Flybase new'!$A:$AC,'larval stage analysis'!AB$1,FALSE)</f>
        <v>8.5</v>
      </c>
      <c r="AC22" s="64">
        <f>VLOOKUP($I22,'Flybase new'!$A:$AC,'larval stage analysis'!AC$1,FALSE)</f>
        <v>2.5</v>
      </c>
      <c r="AD22">
        <f>VLOOKUP($I22,'Flybase new'!$A:$AC,'larval stage analysis'!AD$1,FALSE)</f>
        <v>0.9</v>
      </c>
      <c r="AE22" s="64">
        <f>VLOOKUP($I22,'Flybase new'!$A:$AC,'larval stage analysis'!AE$1,FALSE)</f>
        <v>10.4</v>
      </c>
      <c r="AF22">
        <f>VLOOKUP($I22,'Flybase new'!$A:$AC,'larval stage analysis'!AF$1,FALSE)</f>
        <v>190.1</v>
      </c>
      <c r="AG22">
        <f>VLOOKUP($I22,'Flybase new'!$A:$AC,'larval stage analysis'!AG$1,FALSE)</f>
        <v>1.7749999999999999</v>
      </c>
      <c r="AH22">
        <f>VLOOKUP($I22,'Flybase new'!$A:$AC,'larval stage analysis'!AH$1,FALSE)</f>
        <v>3.75</v>
      </c>
      <c r="AI22">
        <f>VLOOKUP($I22,'Flybase new'!$A:$AC,'larval stage analysis'!AI$1,FALSE)</f>
        <v>0.875</v>
      </c>
      <c r="AJ22">
        <f>VLOOKUP($I22,'Flybase new'!$A:$AC,'larval stage analysis'!AJ$1,FALSE)</f>
        <v>30.6</v>
      </c>
      <c r="AK22" t="str">
        <f>VLOOKUP($I22,'Flybase new'!$A:$AC,'larval stage analysis'!AK$1,FALSE)</f>
        <v>FBgn0039023: CG4723: 0006508 / proteolysis /</v>
      </c>
    </row>
    <row r="23" spans="1:37">
      <c r="A23" s="55" t="s">
        <v>329</v>
      </c>
      <c r="B23" s="66" t="s">
        <v>64</v>
      </c>
      <c r="C23" s="66">
        <f t="shared" si="0"/>
        <v>1</v>
      </c>
      <c r="D23" s="66">
        <f t="shared" si="1"/>
        <v>2.1885521885521887E-2</v>
      </c>
      <c r="E23" s="66">
        <f t="shared" si="2"/>
        <v>3.3670033670033669E-2</v>
      </c>
      <c r="F23" s="66">
        <f t="shared" si="3"/>
        <v>1.5151515151515152E-2</v>
      </c>
      <c r="G23" t="s">
        <v>64</v>
      </c>
      <c r="I23" t="s">
        <v>15031</v>
      </c>
      <c r="J23">
        <f>VLOOKUP($I23,'Flybase new'!$A:$AC,'larval stage analysis'!J$1,FALSE)</f>
        <v>1.1000000000000001</v>
      </c>
      <c r="K23">
        <f>VLOOKUP($I23,'Flybase new'!$A:$AC,'larval stage analysis'!K$1,FALSE)</f>
        <v>1.3</v>
      </c>
      <c r="L23">
        <f>VLOOKUP($I23,'Flybase new'!$A:$AC,'larval stage analysis'!L$1,FALSE)</f>
        <v>1.25</v>
      </c>
      <c r="M23">
        <f>VLOOKUP($I23,'Flybase new'!$A:$AC,'larval stage analysis'!M$1,FALSE)</f>
        <v>1.8</v>
      </c>
      <c r="N23">
        <f>VLOOKUP($I23,'Flybase new'!$A:$AC,'larval stage analysis'!N$1,FALSE)</f>
        <v>4.5999999999999996</v>
      </c>
      <c r="O23">
        <f>VLOOKUP($I23,'Flybase new'!$A:$AC,'larval stage analysis'!O$1,FALSE)</f>
        <v>0.9</v>
      </c>
      <c r="P23">
        <f>VLOOKUP($I23,'Flybase new'!$A:$AC,'larval stage analysis'!P$1,FALSE)</f>
        <v>2.4</v>
      </c>
      <c r="Q23">
        <f>VLOOKUP($I23,'Flybase new'!$A:$AC,'larval stage analysis'!Q$1,FALSE)</f>
        <v>3.2</v>
      </c>
      <c r="R23">
        <f>VLOOKUP($I23,'Flybase new'!$A:$AC,'larval stage analysis'!R$1,FALSE)</f>
        <v>1.1000000000000001</v>
      </c>
      <c r="S23">
        <f>VLOOKUP($I23,'Flybase new'!$A:$AC,'larval stage analysis'!S$1,FALSE)</f>
        <v>1.0249999999999999</v>
      </c>
      <c r="T23">
        <f>VLOOKUP($I23,'Flybase new'!$A:$AC,'larval stage analysis'!T$1,FALSE)</f>
        <v>1.6</v>
      </c>
      <c r="U23">
        <f>VLOOKUP($I23,'Flybase new'!$A:$AC,'larval stage analysis'!U$1,FALSE)</f>
        <v>0.8</v>
      </c>
      <c r="V23">
        <f>VLOOKUP($I23,'Flybase new'!$A:$AC,'larval stage analysis'!V$1,FALSE)</f>
        <v>830.9</v>
      </c>
      <c r="W23">
        <f>VLOOKUP($I23,'Flybase new'!$A:$AC,'larval stage analysis'!W$1,FALSE)</f>
        <v>1.4</v>
      </c>
      <c r="X23">
        <f>VLOOKUP($I23,'Flybase new'!$A:$AC,'larval stage analysis'!X$1,FALSE)</f>
        <v>1.1000000000000001</v>
      </c>
      <c r="Y23">
        <f>VLOOKUP($I23,'Flybase new'!$A:$AC,'larval stage analysis'!Y$1,FALSE)</f>
        <v>1.6</v>
      </c>
      <c r="Z23">
        <f>VLOOKUP($I23,'Flybase new'!$A:$AC,'larval stage analysis'!Z$1,FALSE)</f>
        <v>1.7</v>
      </c>
      <c r="AA23">
        <f>VLOOKUP($I23,'Flybase new'!$A:$AC,'larval stage analysis'!AA$1,FALSE)</f>
        <v>0.875</v>
      </c>
      <c r="AB23" s="64">
        <f>VLOOKUP($I23,'Flybase new'!$A:$AC,'larval stage analysis'!AB$1,FALSE)</f>
        <v>1.3</v>
      </c>
      <c r="AC23" s="64">
        <f>VLOOKUP($I23,'Flybase new'!$A:$AC,'larval stage analysis'!AC$1,FALSE)</f>
        <v>2</v>
      </c>
      <c r="AD23">
        <f>VLOOKUP($I23,'Flybase new'!$A:$AC,'larval stage analysis'!AD$1,FALSE)</f>
        <v>4.0999999999999996</v>
      </c>
      <c r="AE23" s="64">
        <f>VLOOKUP($I23,'Flybase new'!$A:$AC,'larval stage analysis'!AE$1,FALSE)</f>
        <v>0.9</v>
      </c>
      <c r="AF23">
        <f>VLOOKUP($I23,'Flybase new'!$A:$AC,'larval stage analysis'!AF$1,FALSE)</f>
        <v>87.6</v>
      </c>
      <c r="AG23">
        <f>VLOOKUP($I23,'Flybase new'!$A:$AC,'larval stage analysis'!AG$1,FALSE)</f>
        <v>4.25</v>
      </c>
      <c r="AH23">
        <f>VLOOKUP($I23,'Flybase new'!$A:$AC,'larval stage analysis'!AH$1,FALSE)</f>
        <v>0.85</v>
      </c>
      <c r="AI23">
        <f>VLOOKUP($I23,'Flybase new'!$A:$AC,'larval stage analysis'!AI$1,FALSE)</f>
        <v>0.82499999999999996</v>
      </c>
      <c r="AJ23">
        <f>VLOOKUP($I23,'Flybase new'!$A:$AC,'larval stage analysis'!AJ$1,FALSE)</f>
        <v>59.4</v>
      </c>
      <c r="AK23" t="str">
        <f>VLOOKUP($I23,'Flybase new'!$A:$AC,'larval stage analysis'!AK$1,FALSE)</f>
        <v>FBgn0050293: CG30293: 0005975 / carbohydrate metabolic process ; 0006030 / chitin metabolic process ;0006030 / chitin metabolic process ;</v>
      </c>
    </row>
    <row r="24" spans="1:37">
      <c r="A24" s="25" t="s">
        <v>1133</v>
      </c>
      <c r="B24" s="66" t="s">
        <v>329</v>
      </c>
      <c r="C24" s="66">
        <f t="shared" si="0"/>
        <v>1</v>
      </c>
      <c r="D24" s="66">
        <f t="shared" si="1"/>
        <v>0.26010362694300521</v>
      </c>
      <c r="E24" s="66">
        <f t="shared" si="2"/>
        <v>3.5233160621761656E-2</v>
      </c>
      <c r="F24" s="66">
        <f t="shared" si="3"/>
        <v>0.19067357512953367</v>
      </c>
      <c r="G24" t="s">
        <v>329</v>
      </c>
      <c r="I24" t="s">
        <v>15067</v>
      </c>
      <c r="J24">
        <f>VLOOKUP($I24,'Flybase new'!$A:$AC,'larval stage analysis'!J$1,FALSE)</f>
        <v>135.5</v>
      </c>
      <c r="K24">
        <f>VLOOKUP($I24,'Flybase new'!$A:$AC,'larval stage analysis'!K$1,FALSE)</f>
        <v>527.29999999999995</v>
      </c>
      <c r="L24">
        <f>VLOOKUP($I24,'Flybase new'!$A:$AC,'larval stage analysis'!L$1,FALSE)</f>
        <v>362.72500000000002</v>
      </c>
      <c r="M24">
        <f>VLOOKUP($I24,'Flybase new'!$A:$AC,'larval stage analysis'!M$1,FALSE)</f>
        <v>105.6</v>
      </c>
      <c r="N24">
        <f>VLOOKUP($I24,'Flybase new'!$A:$AC,'larval stage analysis'!N$1,FALSE)</f>
        <v>11.8</v>
      </c>
      <c r="O24">
        <f>VLOOKUP($I24,'Flybase new'!$A:$AC,'larval stage analysis'!O$1,FALSE)</f>
        <v>12.5</v>
      </c>
      <c r="P24">
        <f>VLOOKUP($I24,'Flybase new'!$A:$AC,'larval stage analysis'!P$1,FALSE)</f>
        <v>3</v>
      </c>
      <c r="Q24">
        <f>VLOOKUP($I24,'Flybase new'!$A:$AC,'larval stage analysis'!Q$1,FALSE)</f>
        <v>17.5</v>
      </c>
      <c r="R24">
        <f>VLOOKUP($I24,'Flybase new'!$A:$AC,'larval stage analysis'!R$1,FALSE)</f>
        <v>38.5</v>
      </c>
      <c r="S24">
        <f>VLOOKUP($I24,'Flybase new'!$A:$AC,'larval stage analysis'!S$1,FALSE)</f>
        <v>706.22500000000002</v>
      </c>
      <c r="T24">
        <f>VLOOKUP($I24,'Flybase new'!$A:$AC,'larval stage analysis'!T$1,FALSE)</f>
        <v>923.8</v>
      </c>
      <c r="U24">
        <f>VLOOKUP($I24,'Flybase new'!$A:$AC,'larval stage analysis'!U$1,FALSE)</f>
        <v>2.9</v>
      </c>
      <c r="V24">
        <f>VLOOKUP($I24,'Flybase new'!$A:$AC,'larval stage analysis'!V$1,FALSE)</f>
        <v>5.9</v>
      </c>
      <c r="W24">
        <f>VLOOKUP($I24,'Flybase new'!$A:$AC,'larval stage analysis'!W$1,FALSE)</f>
        <v>1.9</v>
      </c>
      <c r="X24">
        <f>VLOOKUP($I24,'Flybase new'!$A:$AC,'larval stage analysis'!X$1,FALSE)</f>
        <v>691.2</v>
      </c>
      <c r="Y24">
        <f>VLOOKUP($I24,'Flybase new'!$A:$AC,'larval stage analysis'!Y$1,FALSE)</f>
        <v>560.9</v>
      </c>
      <c r="Z24">
        <f>VLOOKUP($I24,'Flybase new'!$A:$AC,'larval stage analysis'!Z$1,FALSE)</f>
        <v>464.7</v>
      </c>
      <c r="AA24">
        <f>VLOOKUP($I24,'Flybase new'!$A:$AC,'larval stage analysis'!AA$1,FALSE)</f>
        <v>18.5</v>
      </c>
      <c r="AB24" s="64">
        <f>VLOOKUP($I24,'Flybase new'!$A:$AC,'larval stage analysis'!AB$1,FALSE)</f>
        <v>25.1</v>
      </c>
      <c r="AC24" s="64">
        <f>VLOOKUP($I24,'Flybase new'!$A:$AC,'larval stage analysis'!AC$1,FALSE)</f>
        <v>3.4</v>
      </c>
      <c r="AD24">
        <f>VLOOKUP($I24,'Flybase new'!$A:$AC,'larval stage analysis'!AD$1,FALSE)</f>
        <v>9.6999999999999993</v>
      </c>
      <c r="AE24" s="64">
        <f>VLOOKUP($I24,'Flybase new'!$A:$AC,'larval stage analysis'!AE$1,FALSE)</f>
        <v>18.399999999999999</v>
      </c>
      <c r="AF24">
        <f>VLOOKUP($I24,'Flybase new'!$A:$AC,'larval stage analysis'!AF$1,FALSE)</f>
        <v>1131.4000000000001</v>
      </c>
      <c r="AG24">
        <f>VLOOKUP($I24,'Flybase new'!$A:$AC,'larval stage analysis'!AG$1,FALSE)</f>
        <v>16.225000000000001</v>
      </c>
      <c r="AH24">
        <f>VLOOKUP($I24,'Flybase new'!$A:$AC,'larval stage analysis'!AH$1,FALSE)</f>
        <v>16.375</v>
      </c>
      <c r="AI24">
        <f>VLOOKUP($I24,'Flybase new'!$A:$AC,'larval stage analysis'!AI$1,FALSE)</f>
        <v>4.6500000000000004</v>
      </c>
      <c r="AJ24">
        <f>VLOOKUP($I24,'Flybase new'!$A:$AC,'larval stage analysis'!AJ$1,FALSE)</f>
        <v>96.5</v>
      </c>
      <c r="AK24" t="str">
        <f>VLOOKUP($I24,'Flybase new'!$A:$AC,'larval stage analysis'!AK$1,FALSE)</f>
        <v>FBgn0033170: secretory Phospholipase A2: 0006644 / phospholipid metabolic process ; 0016042 / lipid catabolic process /</v>
      </c>
    </row>
    <row r="25" spans="1:37">
      <c r="A25" s="55" t="s">
        <v>1471</v>
      </c>
      <c r="B25" s="66" t="s">
        <v>1133</v>
      </c>
      <c r="C25" s="66">
        <f t="shared" si="0"/>
        <v>1</v>
      </c>
      <c r="D25" s="66">
        <f t="shared" si="1"/>
        <v>3.7476577139287946E-2</v>
      </c>
      <c r="E25" s="66">
        <f t="shared" si="2"/>
        <v>2.3110555902560902E-2</v>
      </c>
      <c r="F25" s="66">
        <f t="shared" si="3"/>
        <v>3.622735790131168E-2</v>
      </c>
      <c r="G25" t="s">
        <v>1133</v>
      </c>
      <c r="I25" t="s">
        <v>14756</v>
      </c>
      <c r="J25">
        <f>VLOOKUP($I25,'Flybase new'!$A:$AC,'larval stage analysis'!J$1,FALSE)</f>
        <v>2.7</v>
      </c>
      <c r="K25">
        <f>VLOOKUP($I25,'Flybase new'!$A:$AC,'larval stage analysis'!K$1,FALSE)</f>
        <v>4.0999999999999996</v>
      </c>
      <c r="L25">
        <f>VLOOKUP($I25,'Flybase new'!$A:$AC,'larval stage analysis'!L$1,FALSE)</f>
        <v>3.85</v>
      </c>
      <c r="M25">
        <f>VLOOKUP($I25,'Flybase new'!$A:$AC,'larval stage analysis'!M$1,FALSE)</f>
        <v>5.0999999999999996</v>
      </c>
      <c r="N25">
        <f>VLOOKUP($I25,'Flybase new'!$A:$AC,'larval stage analysis'!N$1,FALSE)</f>
        <v>19</v>
      </c>
      <c r="O25">
        <f>VLOOKUP($I25,'Flybase new'!$A:$AC,'larval stage analysis'!O$1,FALSE)</f>
        <v>6.3</v>
      </c>
      <c r="P25">
        <f>VLOOKUP($I25,'Flybase new'!$A:$AC,'larval stage analysis'!P$1,FALSE)</f>
        <v>6.3</v>
      </c>
      <c r="Q25">
        <f>VLOOKUP($I25,'Flybase new'!$A:$AC,'larval stage analysis'!Q$1,FALSE)</f>
        <v>3</v>
      </c>
      <c r="R25">
        <f>VLOOKUP($I25,'Flybase new'!$A:$AC,'larval stage analysis'!R$1,FALSE)</f>
        <v>6.7</v>
      </c>
      <c r="S25">
        <f>VLOOKUP($I25,'Flybase new'!$A:$AC,'larval stage analysis'!S$1,FALSE)</f>
        <v>3.8</v>
      </c>
      <c r="T25">
        <f>VLOOKUP($I25,'Flybase new'!$A:$AC,'larval stage analysis'!T$1,FALSE)</f>
        <v>27.1</v>
      </c>
      <c r="U25">
        <f>VLOOKUP($I25,'Flybase new'!$A:$AC,'larval stage analysis'!U$1,FALSE)</f>
        <v>2.4</v>
      </c>
      <c r="V25">
        <f>VLOOKUP($I25,'Flybase new'!$A:$AC,'larval stage analysis'!V$1,FALSE)</f>
        <v>0.5</v>
      </c>
      <c r="W25">
        <f>VLOOKUP($I25,'Flybase new'!$A:$AC,'larval stage analysis'!W$1,FALSE)</f>
        <v>4.4000000000000004</v>
      </c>
      <c r="X25">
        <f>VLOOKUP($I25,'Flybase new'!$A:$AC,'larval stage analysis'!X$1,FALSE)</f>
        <v>4226.6000000000004</v>
      </c>
      <c r="Y25">
        <f>VLOOKUP($I25,'Flybase new'!$A:$AC,'larval stage analysis'!Y$1,FALSE)</f>
        <v>4394</v>
      </c>
      <c r="Z25">
        <f>VLOOKUP($I25,'Flybase new'!$A:$AC,'larval stage analysis'!Z$1,FALSE)</f>
        <v>58.6</v>
      </c>
      <c r="AA25">
        <f>VLOOKUP($I25,'Flybase new'!$A:$AC,'larval stage analysis'!AA$1,FALSE)</f>
        <v>3.9</v>
      </c>
      <c r="AB25" s="64">
        <f>VLOOKUP($I25,'Flybase new'!$A:$AC,'larval stage analysis'!AB$1,FALSE)</f>
        <v>6</v>
      </c>
      <c r="AC25" s="64">
        <f>VLOOKUP($I25,'Flybase new'!$A:$AC,'larval stage analysis'!AC$1,FALSE)</f>
        <v>3.7</v>
      </c>
      <c r="AD25">
        <f>VLOOKUP($I25,'Flybase new'!$A:$AC,'larval stage analysis'!AD$1,FALSE)</f>
        <v>2.8</v>
      </c>
      <c r="AE25" s="64">
        <f>VLOOKUP($I25,'Flybase new'!$A:$AC,'larval stage analysis'!AE$1,FALSE)</f>
        <v>5.8</v>
      </c>
      <c r="AF25">
        <f>VLOOKUP($I25,'Flybase new'!$A:$AC,'larval stage analysis'!AF$1,FALSE)</f>
        <v>6.1</v>
      </c>
      <c r="AG25">
        <f>VLOOKUP($I25,'Flybase new'!$A:$AC,'larval stage analysis'!AG$1,FALSE)</f>
        <v>1.5249999999999999</v>
      </c>
      <c r="AH25">
        <f>VLOOKUP($I25,'Flybase new'!$A:$AC,'larval stage analysis'!AH$1,FALSE)</f>
        <v>3.05</v>
      </c>
      <c r="AI25">
        <f>VLOOKUP($I25,'Flybase new'!$A:$AC,'larval stage analysis'!AI$1,FALSE)</f>
        <v>1.9</v>
      </c>
      <c r="AJ25">
        <f>VLOOKUP($I25,'Flybase new'!$A:$AC,'larval stage analysis'!AJ$1,FALSE)</f>
        <v>160.1</v>
      </c>
      <c r="AK25" t="str">
        <f>VLOOKUP($I25,'Flybase new'!$A:$AC,'larval stage analysis'!AK$1,FALSE)</f>
        <v>FBgn0011832: Serine protease 12: 0006508 / proteolysis ;0006508 / proteolysis / non-traceable author statement</v>
      </c>
    </row>
    <row r="26" spans="1:37">
      <c r="A26" s="25" t="s">
        <v>599</v>
      </c>
      <c r="B26" s="66" t="s">
        <v>1471</v>
      </c>
      <c r="C26" s="66">
        <f t="shared" si="0"/>
        <v>1</v>
      </c>
      <c r="D26" s="66">
        <f t="shared" si="1"/>
        <v>8.4375000000000006E-2</v>
      </c>
      <c r="E26" s="66">
        <f t="shared" si="2"/>
        <v>0.37187500000000001</v>
      </c>
      <c r="F26" s="66">
        <f t="shared" si="3"/>
        <v>0.203125</v>
      </c>
      <c r="G26" t="s">
        <v>1471</v>
      </c>
      <c r="I26" t="s">
        <v>14704</v>
      </c>
      <c r="J26">
        <f>VLOOKUP($I26,'Flybase new'!$A:$AC,'larval stage analysis'!J$1,FALSE)</f>
        <v>2</v>
      </c>
      <c r="K26">
        <f>VLOOKUP($I26,'Flybase new'!$A:$AC,'larval stage analysis'!K$1,FALSE)</f>
        <v>319.60000000000002</v>
      </c>
      <c r="L26">
        <f>VLOOKUP($I26,'Flybase new'!$A:$AC,'larval stage analysis'!L$1,FALSE)</f>
        <v>3</v>
      </c>
      <c r="M26">
        <f>VLOOKUP($I26,'Flybase new'!$A:$AC,'larval stage analysis'!M$1,FALSE)</f>
        <v>0.8</v>
      </c>
      <c r="N26">
        <f>VLOOKUP($I26,'Flybase new'!$A:$AC,'larval stage analysis'!N$1,FALSE)</f>
        <v>6.3</v>
      </c>
      <c r="O26">
        <f>VLOOKUP($I26,'Flybase new'!$A:$AC,'larval stage analysis'!O$1,FALSE)</f>
        <v>2.4</v>
      </c>
      <c r="P26">
        <f>VLOOKUP($I26,'Flybase new'!$A:$AC,'larval stage analysis'!P$1,FALSE)</f>
        <v>5.5</v>
      </c>
      <c r="Q26">
        <f>VLOOKUP($I26,'Flybase new'!$A:$AC,'larval stage analysis'!Q$1,FALSE)</f>
        <v>3.3</v>
      </c>
      <c r="R26">
        <f>VLOOKUP($I26,'Flybase new'!$A:$AC,'larval stage analysis'!R$1,FALSE)</f>
        <v>2.5</v>
      </c>
      <c r="S26">
        <f>VLOOKUP($I26,'Flybase new'!$A:$AC,'larval stage analysis'!S$1,FALSE)</f>
        <v>6.125</v>
      </c>
      <c r="T26">
        <f>VLOOKUP($I26,'Flybase new'!$A:$AC,'larval stage analysis'!T$1,FALSE)</f>
        <v>4.4000000000000004</v>
      </c>
      <c r="U26">
        <f>VLOOKUP($I26,'Flybase new'!$A:$AC,'larval stage analysis'!U$1,FALSE)</f>
        <v>2.7</v>
      </c>
      <c r="V26">
        <f>VLOOKUP($I26,'Flybase new'!$A:$AC,'larval stage analysis'!V$1,FALSE)</f>
        <v>1.9</v>
      </c>
      <c r="W26">
        <f>VLOOKUP($I26,'Flybase new'!$A:$AC,'larval stage analysis'!W$1,FALSE)</f>
        <v>3.3</v>
      </c>
      <c r="X26">
        <f>VLOOKUP($I26,'Flybase new'!$A:$AC,'larval stage analysis'!X$1,FALSE)</f>
        <v>6.4</v>
      </c>
      <c r="Y26">
        <f>VLOOKUP($I26,'Flybase new'!$A:$AC,'larval stage analysis'!Y$1,FALSE)</f>
        <v>6.2</v>
      </c>
      <c r="Z26">
        <f>VLOOKUP($I26,'Flybase new'!$A:$AC,'larval stage analysis'!Z$1,FALSE)</f>
        <v>5.4</v>
      </c>
      <c r="AA26">
        <f>VLOOKUP($I26,'Flybase new'!$A:$AC,'larval stage analysis'!AA$1,FALSE)</f>
        <v>1.65</v>
      </c>
      <c r="AB26" s="64">
        <f>VLOOKUP($I26,'Flybase new'!$A:$AC,'larval stage analysis'!AB$1,FALSE)</f>
        <v>2.7</v>
      </c>
      <c r="AC26" s="64">
        <f>VLOOKUP($I26,'Flybase new'!$A:$AC,'larval stage analysis'!AC$1,FALSE)</f>
        <v>11.9</v>
      </c>
      <c r="AD26">
        <f>VLOOKUP($I26,'Flybase new'!$A:$AC,'larval stage analysis'!AD$1,FALSE)</f>
        <v>3.7</v>
      </c>
      <c r="AE26" s="64">
        <f>VLOOKUP($I26,'Flybase new'!$A:$AC,'larval stage analysis'!AE$1,FALSE)</f>
        <v>6.5</v>
      </c>
      <c r="AF26">
        <f>VLOOKUP($I26,'Flybase new'!$A:$AC,'larval stage analysis'!AF$1,FALSE)</f>
        <v>5.8</v>
      </c>
      <c r="AG26">
        <f>VLOOKUP($I26,'Flybase new'!$A:$AC,'larval stage analysis'!AG$1,FALSE)</f>
        <v>2.5499999999999998</v>
      </c>
      <c r="AH26">
        <f>VLOOKUP($I26,'Flybase new'!$A:$AC,'larval stage analysis'!AH$1,FALSE)</f>
        <v>3.75</v>
      </c>
      <c r="AI26">
        <f>VLOOKUP($I26,'Flybase new'!$A:$AC,'larval stage analysis'!AI$1,FALSE)</f>
        <v>1.2</v>
      </c>
      <c r="AJ26">
        <f>VLOOKUP($I26,'Flybase new'!$A:$AC,'larval stage analysis'!AJ$1,FALSE)</f>
        <v>32</v>
      </c>
      <c r="AK26" t="str">
        <f>VLOOKUP($I26,'Flybase new'!$A:$AC,'larval stage analysis'!AK$1,FALSE)</f>
        <v>FBgn0039703: CG7829: 0006508 / proteolysis ; 0006508/ proteolysis / non-traceable author statement</v>
      </c>
    </row>
    <row r="27" spans="1:37">
      <c r="A27" s="55" t="s">
        <v>971</v>
      </c>
      <c r="B27" s="66" t="s">
        <v>599</v>
      </c>
      <c r="C27" s="66">
        <f t="shared" si="0"/>
        <v>1</v>
      </c>
      <c r="D27" s="66">
        <f t="shared" si="1"/>
        <v>4.0564373897707229E-2</v>
      </c>
      <c r="E27" s="66">
        <f t="shared" si="2"/>
        <v>3.7037037037037035E-2</v>
      </c>
      <c r="F27" s="66">
        <f t="shared" si="3"/>
        <v>4.9382716049382713E-2</v>
      </c>
      <c r="G27" t="s">
        <v>599</v>
      </c>
      <c r="I27" t="s">
        <v>15026</v>
      </c>
      <c r="J27">
        <f>VLOOKUP($I27,'Flybase new'!$A:$AC,'larval stage analysis'!J$1,FALSE)</f>
        <v>3.9</v>
      </c>
      <c r="K27">
        <f>VLOOKUP($I27,'Flybase new'!$A:$AC,'larval stage analysis'!K$1,FALSE)</f>
        <v>4.7</v>
      </c>
      <c r="L27">
        <f>VLOOKUP($I27,'Flybase new'!$A:$AC,'larval stage analysis'!L$1,FALSE)</f>
        <v>2.9750000000000001</v>
      </c>
      <c r="M27">
        <f>VLOOKUP($I27,'Flybase new'!$A:$AC,'larval stage analysis'!M$1,FALSE)</f>
        <v>6</v>
      </c>
      <c r="N27">
        <f>VLOOKUP($I27,'Flybase new'!$A:$AC,'larval stage analysis'!N$1,FALSE)</f>
        <v>11.1</v>
      </c>
      <c r="O27">
        <f>VLOOKUP($I27,'Flybase new'!$A:$AC,'larval stage analysis'!O$1,FALSE)</f>
        <v>5.5</v>
      </c>
      <c r="P27">
        <f>VLOOKUP($I27,'Flybase new'!$A:$AC,'larval stage analysis'!P$1,FALSE)</f>
        <v>1.3</v>
      </c>
      <c r="Q27">
        <f>VLOOKUP($I27,'Flybase new'!$A:$AC,'larval stage analysis'!Q$1,FALSE)</f>
        <v>5.8</v>
      </c>
      <c r="R27">
        <f>VLOOKUP($I27,'Flybase new'!$A:$AC,'larval stage analysis'!R$1,FALSE)</f>
        <v>4.0999999999999996</v>
      </c>
      <c r="S27">
        <f>VLOOKUP($I27,'Flybase new'!$A:$AC,'larval stage analysis'!S$1,FALSE)</f>
        <v>5.85</v>
      </c>
      <c r="T27">
        <f>VLOOKUP($I27,'Flybase new'!$A:$AC,'larval stage analysis'!T$1,FALSE)</f>
        <v>7</v>
      </c>
      <c r="U27">
        <f>VLOOKUP($I27,'Flybase new'!$A:$AC,'larval stage analysis'!U$1,FALSE)</f>
        <v>128.1</v>
      </c>
      <c r="V27">
        <f>VLOOKUP($I27,'Flybase new'!$A:$AC,'larval stage analysis'!V$1,FALSE)</f>
        <v>2.2000000000000002</v>
      </c>
      <c r="W27">
        <f>VLOOKUP($I27,'Flybase new'!$A:$AC,'larval stage analysis'!W$1,FALSE)</f>
        <v>8</v>
      </c>
      <c r="X27">
        <f>VLOOKUP($I27,'Flybase new'!$A:$AC,'larval stage analysis'!X$1,FALSE)</f>
        <v>5.8</v>
      </c>
      <c r="Y27">
        <f>VLOOKUP($I27,'Flybase new'!$A:$AC,'larval stage analysis'!Y$1,FALSE)</f>
        <v>3.7</v>
      </c>
      <c r="Z27">
        <f>VLOOKUP($I27,'Flybase new'!$A:$AC,'larval stage analysis'!Z$1,FALSE)</f>
        <v>12.8</v>
      </c>
      <c r="AA27">
        <f>VLOOKUP($I27,'Flybase new'!$A:$AC,'larval stage analysis'!AA$1,FALSE)</f>
        <v>4.1749999999999998</v>
      </c>
      <c r="AB27" s="64">
        <f>VLOOKUP($I27,'Flybase new'!$A:$AC,'larval stage analysis'!AB$1,FALSE)</f>
        <v>2.2999999999999998</v>
      </c>
      <c r="AC27" s="64">
        <f>VLOOKUP($I27,'Flybase new'!$A:$AC,'larval stage analysis'!AC$1,FALSE)</f>
        <v>2.1</v>
      </c>
      <c r="AD27">
        <f>VLOOKUP($I27,'Flybase new'!$A:$AC,'larval stage analysis'!AD$1,FALSE)</f>
        <v>4</v>
      </c>
      <c r="AE27" s="64">
        <f>VLOOKUP($I27,'Flybase new'!$A:$AC,'larval stage analysis'!AE$1,FALSE)</f>
        <v>2.8</v>
      </c>
      <c r="AF27">
        <f>VLOOKUP($I27,'Flybase new'!$A:$AC,'larval stage analysis'!AF$1,FALSE)</f>
        <v>5.6</v>
      </c>
      <c r="AG27">
        <f>VLOOKUP($I27,'Flybase new'!$A:$AC,'larval stage analysis'!AG$1,FALSE)</f>
        <v>4.0250000000000004</v>
      </c>
      <c r="AH27">
        <f>VLOOKUP($I27,'Flybase new'!$A:$AC,'larval stage analysis'!AH$1,FALSE)</f>
        <v>1</v>
      </c>
      <c r="AI27">
        <f>VLOOKUP($I27,'Flybase new'!$A:$AC,'larval stage analysis'!AI$1,FALSE)</f>
        <v>2.2999999999999998</v>
      </c>
      <c r="AJ27">
        <f>VLOOKUP($I27,'Flybase new'!$A:$AC,'larval stage analysis'!AJ$1,FALSE)</f>
        <v>56.7</v>
      </c>
      <c r="AK27" t="str">
        <f>VLOOKUP($I27,'Flybase new'!$A:$AC,'larval stage analysis'!AK$1,FALSE)</f>
        <v>FBgn0051661: CG31661: 0006508 / proteolysis /</v>
      </c>
    </row>
    <row r="28" spans="1:37">
      <c r="A28" s="25" t="s">
        <v>342</v>
      </c>
      <c r="B28" s="66" t="s">
        <v>971</v>
      </c>
      <c r="C28" s="66">
        <f t="shared" si="0"/>
        <v>1</v>
      </c>
      <c r="D28" s="66">
        <f t="shared" si="1"/>
        <v>1.0538641686182669E-2</v>
      </c>
      <c r="E28" s="66">
        <f t="shared" si="2"/>
        <v>5.8548009367681494E-3</v>
      </c>
      <c r="F28" s="66">
        <f t="shared" si="3"/>
        <v>4.5667447306791564E-2</v>
      </c>
      <c r="G28" t="s">
        <v>971</v>
      </c>
      <c r="I28" t="s">
        <v>15022</v>
      </c>
      <c r="J28">
        <f>VLOOKUP($I28,'Flybase new'!$A:$AC,'larval stage analysis'!J$1,FALSE)</f>
        <v>9.6</v>
      </c>
      <c r="K28">
        <f>VLOOKUP($I28,'Flybase new'!$A:$AC,'larval stage analysis'!K$1,FALSE)</f>
        <v>296.5</v>
      </c>
      <c r="L28">
        <f>VLOOKUP($I28,'Flybase new'!$A:$AC,'larval stage analysis'!L$1,FALSE)</f>
        <v>279.67500000000001</v>
      </c>
      <c r="M28">
        <f>VLOOKUP($I28,'Flybase new'!$A:$AC,'larval stage analysis'!M$1,FALSE)</f>
        <v>9.1999999999999993</v>
      </c>
      <c r="N28">
        <f>VLOOKUP($I28,'Flybase new'!$A:$AC,'larval stage analysis'!N$1,FALSE)</f>
        <v>3.4</v>
      </c>
      <c r="O28">
        <f>VLOOKUP($I28,'Flybase new'!$A:$AC,'larval stage analysis'!O$1,FALSE)</f>
        <v>5.7</v>
      </c>
      <c r="P28">
        <f>VLOOKUP($I28,'Flybase new'!$A:$AC,'larval stage analysis'!P$1,FALSE)</f>
        <v>0.8</v>
      </c>
      <c r="Q28">
        <f>VLOOKUP($I28,'Flybase new'!$A:$AC,'larval stage analysis'!Q$1,FALSE)</f>
        <v>5.8</v>
      </c>
      <c r="R28">
        <f>VLOOKUP($I28,'Flybase new'!$A:$AC,'larval stage analysis'!R$1,FALSE)</f>
        <v>28.7</v>
      </c>
      <c r="S28">
        <f>VLOOKUP($I28,'Flybase new'!$A:$AC,'larval stage analysis'!S$1,FALSE)</f>
        <v>361.27499999999998</v>
      </c>
      <c r="T28">
        <f>VLOOKUP($I28,'Flybase new'!$A:$AC,'larval stage analysis'!T$1,FALSE)</f>
        <v>998.3</v>
      </c>
      <c r="U28">
        <f>VLOOKUP($I28,'Flybase new'!$A:$AC,'larval stage analysis'!U$1,FALSE)</f>
        <v>1.2</v>
      </c>
      <c r="V28">
        <f>VLOOKUP($I28,'Flybase new'!$A:$AC,'larval stage analysis'!V$1,FALSE)</f>
        <v>10.8</v>
      </c>
      <c r="W28">
        <f>VLOOKUP($I28,'Flybase new'!$A:$AC,'larval stage analysis'!W$1,FALSE)</f>
        <v>2.2999999999999998</v>
      </c>
      <c r="X28">
        <f>VLOOKUP($I28,'Flybase new'!$A:$AC,'larval stage analysis'!X$1,FALSE)</f>
        <v>1412.4</v>
      </c>
      <c r="Y28">
        <f>VLOOKUP($I28,'Flybase new'!$A:$AC,'larval stage analysis'!Y$1,FALSE)</f>
        <v>939.5</v>
      </c>
      <c r="Z28">
        <f>VLOOKUP($I28,'Flybase new'!$A:$AC,'larval stage analysis'!Z$1,FALSE)</f>
        <v>454.9</v>
      </c>
      <c r="AA28">
        <f>VLOOKUP($I28,'Flybase new'!$A:$AC,'larval stage analysis'!AA$1,FALSE)</f>
        <v>0.55000000000000004</v>
      </c>
      <c r="AB28" s="64">
        <f>VLOOKUP($I28,'Flybase new'!$A:$AC,'larval stage analysis'!AB$1,FALSE)</f>
        <v>0.9</v>
      </c>
      <c r="AC28" s="64">
        <f>VLOOKUP($I28,'Flybase new'!$A:$AC,'larval stage analysis'!AC$1,FALSE)</f>
        <v>0.5</v>
      </c>
      <c r="AD28">
        <f>VLOOKUP($I28,'Flybase new'!$A:$AC,'larval stage analysis'!AD$1,FALSE)</f>
        <v>0.7</v>
      </c>
      <c r="AE28" s="64">
        <f>VLOOKUP($I28,'Flybase new'!$A:$AC,'larval stage analysis'!AE$1,FALSE)</f>
        <v>3.9</v>
      </c>
      <c r="AF28">
        <f>VLOOKUP($I28,'Flybase new'!$A:$AC,'larval stage analysis'!AF$1,FALSE)</f>
        <v>3.9</v>
      </c>
      <c r="AG28">
        <f>VLOOKUP($I28,'Flybase new'!$A:$AC,'larval stage analysis'!AG$1,FALSE)</f>
        <v>2.8250000000000002</v>
      </c>
      <c r="AH28">
        <f>VLOOKUP($I28,'Flybase new'!$A:$AC,'larval stage analysis'!AH$1,FALSE)</f>
        <v>0.6</v>
      </c>
      <c r="AI28">
        <f>VLOOKUP($I28,'Flybase new'!$A:$AC,'larval stage analysis'!AI$1,FALSE)</f>
        <v>2.5750000000000002</v>
      </c>
      <c r="AJ28">
        <f>VLOOKUP($I28,'Flybase new'!$A:$AC,'larval stage analysis'!AJ$1,FALSE)</f>
        <v>85.4</v>
      </c>
      <c r="AK28" t="str">
        <f>VLOOKUP($I28,'Flybase new'!$A:$AC,'larval stage analysis'!AK$1,FALSE)</f>
        <v>FBgn0037230: CG9780: 0006508 / proteolysis /</v>
      </c>
    </row>
    <row r="29" spans="1:37">
      <c r="A29" s="56" t="s">
        <v>1543</v>
      </c>
      <c r="B29" s="66" t="s">
        <v>342</v>
      </c>
      <c r="C29" s="66">
        <f t="shared" si="0"/>
        <v>0</v>
      </c>
      <c r="D29" s="66">
        <f t="shared" si="1"/>
        <v>0.61324041811846686</v>
      </c>
      <c r="E29" s="66">
        <f t="shared" si="2"/>
        <v>0.30545876887340306</v>
      </c>
      <c r="F29" s="66">
        <f t="shared" si="3"/>
        <v>1.0708478513356563</v>
      </c>
      <c r="G29" t="s">
        <v>342</v>
      </c>
      <c r="I29" t="s">
        <v>15039</v>
      </c>
      <c r="J29">
        <f>VLOOKUP($I29,'Flybase new'!$A:$AC,'larval stage analysis'!J$1,FALSE)</f>
        <v>743.4</v>
      </c>
      <c r="K29">
        <f>VLOOKUP($I29,'Flybase new'!$A:$AC,'larval stage analysis'!K$1,FALSE)</f>
        <v>355.9</v>
      </c>
      <c r="L29">
        <f>VLOOKUP($I29,'Flybase new'!$A:$AC,'larval stage analysis'!L$1,FALSE)</f>
        <v>186.875</v>
      </c>
      <c r="M29">
        <f>VLOOKUP($I29,'Flybase new'!$A:$AC,'larval stage analysis'!M$1,FALSE)</f>
        <v>560.79999999999995</v>
      </c>
      <c r="N29">
        <f>VLOOKUP($I29,'Flybase new'!$A:$AC,'larval stage analysis'!N$1,FALSE)</f>
        <v>59.4</v>
      </c>
      <c r="O29">
        <f>VLOOKUP($I29,'Flybase new'!$A:$AC,'larval stage analysis'!O$1,FALSE)</f>
        <v>30.9</v>
      </c>
      <c r="P29">
        <f>VLOOKUP($I29,'Flybase new'!$A:$AC,'larval stage analysis'!P$1,FALSE)</f>
        <v>29.9</v>
      </c>
      <c r="Q29">
        <f>VLOOKUP($I29,'Flybase new'!$A:$AC,'larval stage analysis'!Q$1,FALSE)</f>
        <v>551.79999999999995</v>
      </c>
      <c r="R29">
        <f>VLOOKUP($I29,'Flybase new'!$A:$AC,'larval stage analysis'!R$1,FALSE)</f>
        <v>29.2</v>
      </c>
      <c r="S29">
        <f>VLOOKUP($I29,'Flybase new'!$A:$AC,'larval stage analysis'!S$1,FALSE)</f>
        <v>179.85</v>
      </c>
      <c r="T29">
        <f>VLOOKUP($I29,'Flybase new'!$A:$AC,'larval stage analysis'!T$1,FALSE)</f>
        <v>359.4</v>
      </c>
      <c r="U29">
        <f>VLOOKUP($I29,'Flybase new'!$A:$AC,'larval stage analysis'!U$1,FALSE)</f>
        <v>55.4</v>
      </c>
      <c r="V29">
        <f>VLOOKUP($I29,'Flybase new'!$A:$AC,'larval stage analysis'!V$1,FALSE)</f>
        <v>57.7</v>
      </c>
      <c r="W29">
        <f>VLOOKUP($I29,'Flybase new'!$A:$AC,'larval stage analysis'!W$1,FALSE)</f>
        <v>46.8</v>
      </c>
      <c r="X29">
        <f>VLOOKUP($I29,'Flybase new'!$A:$AC,'larval stage analysis'!X$1,FALSE)</f>
        <v>314</v>
      </c>
      <c r="Y29">
        <f>VLOOKUP($I29,'Flybase new'!$A:$AC,'larval stage analysis'!Y$1,FALSE)</f>
        <v>310.8</v>
      </c>
      <c r="Z29">
        <f>VLOOKUP($I29,'Flybase new'!$A:$AC,'larval stage analysis'!Z$1,FALSE)</f>
        <v>198.4</v>
      </c>
      <c r="AA29">
        <f>VLOOKUP($I29,'Flybase new'!$A:$AC,'larval stage analysis'!AA$1,FALSE)</f>
        <v>167.82499999999999</v>
      </c>
      <c r="AB29" s="64">
        <f>VLOOKUP($I29,'Flybase new'!$A:$AC,'larval stage analysis'!AB$1,FALSE)</f>
        <v>52.8</v>
      </c>
      <c r="AC29" s="64">
        <f>VLOOKUP($I29,'Flybase new'!$A:$AC,'larval stage analysis'!AC$1,FALSE)</f>
        <v>26.3</v>
      </c>
      <c r="AD29">
        <f>VLOOKUP($I29,'Flybase new'!$A:$AC,'larval stage analysis'!AD$1,FALSE)</f>
        <v>2480.8000000000002</v>
      </c>
      <c r="AE29" s="64">
        <f>VLOOKUP($I29,'Flybase new'!$A:$AC,'larval stage analysis'!AE$1,FALSE)</f>
        <v>92.2</v>
      </c>
      <c r="AF29">
        <f>VLOOKUP($I29,'Flybase new'!$A:$AC,'larval stage analysis'!AF$1,FALSE)</f>
        <v>29.3</v>
      </c>
      <c r="AG29">
        <f>VLOOKUP($I29,'Flybase new'!$A:$AC,'larval stage analysis'!AG$1,FALSE)</f>
        <v>52.65</v>
      </c>
      <c r="AH29">
        <f>VLOOKUP($I29,'Flybase new'!$A:$AC,'larval stage analysis'!AH$1,FALSE)</f>
        <v>18.2</v>
      </c>
      <c r="AI29">
        <f>VLOOKUP($I29,'Flybase new'!$A:$AC,'larval stage analysis'!AI$1,FALSE)</f>
        <v>197.7</v>
      </c>
      <c r="AJ29">
        <f>VLOOKUP($I29,'Flybase new'!$A:$AC,'larval stage analysis'!AJ$1,FALSE)</f>
        <v>86.1</v>
      </c>
      <c r="AK29" t="str">
        <f>VLOOKUP($I29,'Flybase new'!$A:$AC,'larval stage analysis'!AK$1,FALSE)</f>
        <v>FBgn0032402: CG14945: 0006629 / lipid metabolic process ; 0006650 / glycerophospholipid metabolic process ; 0007242 / intracellular signalin</v>
      </c>
    </row>
    <row r="30" spans="1:37">
      <c r="A30" s="25" t="s">
        <v>1013</v>
      </c>
      <c r="B30" s="66" t="s">
        <v>1543</v>
      </c>
      <c r="C30" s="66">
        <f t="shared" si="0"/>
        <v>1</v>
      </c>
      <c r="D30" s="66">
        <f t="shared" si="1"/>
        <v>9.5313741064336766E-3</v>
      </c>
      <c r="E30" s="66">
        <f t="shared" si="2"/>
        <v>1.4297061159650517E-2</v>
      </c>
      <c r="F30" s="66">
        <f t="shared" si="3"/>
        <v>5.5599682287529777E-3</v>
      </c>
      <c r="G30" t="s">
        <v>1543</v>
      </c>
      <c r="I30" t="s">
        <v>15076</v>
      </c>
      <c r="J30">
        <f>VLOOKUP($I30,'Flybase new'!$A:$AC,'larval stage analysis'!J$1,FALSE)</f>
        <v>0.9</v>
      </c>
      <c r="K30">
        <f>VLOOKUP($I30,'Flybase new'!$A:$AC,'larval stage analysis'!K$1,FALSE)</f>
        <v>0.6</v>
      </c>
      <c r="L30">
        <f>VLOOKUP($I30,'Flybase new'!$A:$AC,'larval stage analysis'!L$1,FALSE)</f>
        <v>0.8</v>
      </c>
      <c r="M30">
        <f>VLOOKUP($I30,'Flybase new'!$A:$AC,'larval stage analysis'!M$1,FALSE)</f>
        <v>1</v>
      </c>
      <c r="N30">
        <f>VLOOKUP($I30,'Flybase new'!$A:$AC,'larval stage analysis'!N$1,FALSE)</f>
        <v>2.2000000000000002</v>
      </c>
      <c r="O30">
        <f>VLOOKUP($I30,'Flybase new'!$A:$AC,'larval stage analysis'!O$1,FALSE)</f>
        <v>0.5</v>
      </c>
      <c r="P30">
        <f>VLOOKUP($I30,'Flybase new'!$A:$AC,'larval stage analysis'!P$1,FALSE)</f>
        <v>1.4</v>
      </c>
      <c r="Q30">
        <f>VLOOKUP($I30,'Flybase new'!$A:$AC,'larval stage analysis'!Q$1,FALSE)</f>
        <v>1</v>
      </c>
      <c r="R30">
        <f>VLOOKUP($I30,'Flybase new'!$A:$AC,'larval stage analysis'!R$1,FALSE)</f>
        <v>0.7</v>
      </c>
      <c r="S30">
        <f>VLOOKUP($I30,'Flybase new'!$A:$AC,'larval stage analysis'!S$1,FALSE)</f>
        <v>0.625</v>
      </c>
      <c r="T30">
        <f>VLOOKUP($I30,'Flybase new'!$A:$AC,'larval stage analysis'!T$1,FALSE)</f>
        <v>1</v>
      </c>
      <c r="U30">
        <f>VLOOKUP($I30,'Flybase new'!$A:$AC,'larval stage analysis'!U$1,FALSE)</f>
        <v>0.9</v>
      </c>
      <c r="V30">
        <f>VLOOKUP($I30,'Flybase new'!$A:$AC,'larval stage analysis'!V$1,FALSE)</f>
        <v>9.9</v>
      </c>
      <c r="W30">
        <f>VLOOKUP($I30,'Flybase new'!$A:$AC,'larval stage analysis'!W$1,FALSE)</f>
        <v>7584.6</v>
      </c>
      <c r="X30">
        <f>VLOOKUP($I30,'Flybase new'!$A:$AC,'larval stage analysis'!X$1,FALSE)</f>
        <v>0.6</v>
      </c>
      <c r="Y30">
        <f>VLOOKUP($I30,'Flybase new'!$A:$AC,'larval stage analysis'!Y$1,FALSE)</f>
        <v>0.6</v>
      </c>
      <c r="Z30">
        <f>VLOOKUP($I30,'Flybase new'!$A:$AC,'larval stage analysis'!Z$1,FALSE)</f>
        <v>8.8000000000000007</v>
      </c>
      <c r="AA30">
        <f>VLOOKUP($I30,'Flybase new'!$A:$AC,'larval stage analysis'!AA$1,FALSE)</f>
        <v>0.625</v>
      </c>
      <c r="AB30" s="64">
        <f>VLOOKUP($I30,'Flybase new'!$A:$AC,'larval stage analysis'!AB$1,FALSE)</f>
        <v>1.2</v>
      </c>
      <c r="AC30" s="64">
        <f>VLOOKUP($I30,'Flybase new'!$A:$AC,'larval stage analysis'!AC$1,FALSE)</f>
        <v>1.8</v>
      </c>
      <c r="AD30">
        <f>VLOOKUP($I30,'Flybase new'!$A:$AC,'larval stage analysis'!AD$1,FALSE)</f>
        <v>2.4</v>
      </c>
      <c r="AE30" s="64">
        <f>VLOOKUP($I30,'Flybase new'!$A:$AC,'larval stage analysis'!AE$1,FALSE)</f>
        <v>0.7</v>
      </c>
      <c r="AF30">
        <f>VLOOKUP($I30,'Flybase new'!$A:$AC,'larval stage analysis'!AF$1,FALSE)</f>
        <v>2.7</v>
      </c>
      <c r="AG30">
        <f>VLOOKUP($I30,'Flybase new'!$A:$AC,'larval stage analysis'!AG$1,FALSE)</f>
        <v>1.65</v>
      </c>
      <c r="AH30">
        <f>VLOOKUP($I30,'Flybase new'!$A:$AC,'larval stage analysis'!AH$1,FALSE)</f>
        <v>0.92500000000000004</v>
      </c>
      <c r="AI30">
        <f>VLOOKUP($I30,'Flybase new'!$A:$AC,'larval stage analysis'!AI$1,FALSE)</f>
        <v>0.95</v>
      </c>
      <c r="AJ30">
        <f>VLOOKUP($I30,'Flybase new'!$A:$AC,'larval stage analysis'!AJ$1,FALSE)</f>
        <v>125.9</v>
      </c>
      <c r="AK30" t="str">
        <f>VLOOKUP($I30,'Flybase new'!$A:$AC,'larval stage analysis'!AK$1,FALSE)</f>
        <v>FBgn0039597: CG9997:</v>
      </c>
    </row>
    <row r="31" spans="1:37">
      <c r="A31" s="55" t="s">
        <v>1354</v>
      </c>
      <c r="B31" s="66" t="s">
        <v>1013</v>
      </c>
      <c r="C31" s="66">
        <f t="shared" si="0"/>
        <v>1</v>
      </c>
      <c r="D31" s="66">
        <f t="shared" si="1"/>
        <v>4.9279757391963606E-3</v>
      </c>
      <c r="E31" s="66">
        <f t="shared" si="2"/>
        <v>8.339651250947688E-3</v>
      </c>
      <c r="F31" s="66">
        <f t="shared" si="3"/>
        <v>3.0326004548900682E-3</v>
      </c>
      <c r="G31" t="s">
        <v>1013</v>
      </c>
      <c r="I31" t="s">
        <v>14557</v>
      </c>
      <c r="J31">
        <f>VLOOKUP($I31,'Flybase new'!$A:$AC,'larval stage analysis'!J$1,FALSE)</f>
        <v>1.9</v>
      </c>
      <c r="K31">
        <f>VLOOKUP($I31,'Flybase new'!$A:$AC,'larval stage analysis'!K$1,FALSE)</f>
        <v>2.2999999999999998</v>
      </c>
      <c r="L31">
        <f>VLOOKUP($I31,'Flybase new'!$A:$AC,'larval stage analysis'!L$1,FALSE)</f>
        <v>1.3</v>
      </c>
      <c r="M31">
        <f>VLOOKUP($I31,'Flybase new'!$A:$AC,'larval stage analysis'!M$1,FALSE)</f>
        <v>2.9</v>
      </c>
      <c r="N31">
        <f>VLOOKUP($I31,'Flybase new'!$A:$AC,'larval stage analysis'!N$1,FALSE)</f>
        <v>1.3</v>
      </c>
      <c r="O31">
        <f>VLOOKUP($I31,'Flybase new'!$A:$AC,'larval stage analysis'!O$1,FALSE)</f>
        <v>1.2</v>
      </c>
      <c r="P31">
        <f>VLOOKUP($I31,'Flybase new'!$A:$AC,'larval stage analysis'!P$1,FALSE)</f>
        <v>1.1000000000000001</v>
      </c>
      <c r="Q31">
        <f>VLOOKUP($I31,'Flybase new'!$A:$AC,'larval stage analysis'!Q$1,FALSE)</f>
        <v>1.4</v>
      </c>
      <c r="R31">
        <f>VLOOKUP($I31,'Flybase new'!$A:$AC,'larval stage analysis'!R$1,FALSE)</f>
        <v>1.4</v>
      </c>
      <c r="S31">
        <f>VLOOKUP($I31,'Flybase new'!$A:$AC,'larval stage analysis'!S$1,FALSE)</f>
        <v>2.65</v>
      </c>
      <c r="T31">
        <f>VLOOKUP($I31,'Flybase new'!$A:$AC,'larval stage analysis'!T$1,FALSE)</f>
        <v>2.7</v>
      </c>
      <c r="U31">
        <f>VLOOKUP($I31,'Flybase new'!$A:$AC,'larval stage analysis'!U$1,FALSE)</f>
        <v>1.6</v>
      </c>
      <c r="V31">
        <f>VLOOKUP($I31,'Flybase new'!$A:$AC,'larval stage analysis'!V$1,FALSE)</f>
        <v>25.6</v>
      </c>
      <c r="W31">
        <f>VLOOKUP($I31,'Flybase new'!$A:$AC,'larval stage analysis'!W$1,FALSE)</f>
        <v>8455.7000000000007</v>
      </c>
      <c r="X31">
        <f>VLOOKUP($I31,'Flybase new'!$A:$AC,'larval stage analysis'!X$1,FALSE)</f>
        <v>2.9</v>
      </c>
      <c r="Y31">
        <f>VLOOKUP($I31,'Flybase new'!$A:$AC,'larval stage analysis'!Y$1,FALSE)</f>
        <v>3.3</v>
      </c>
      <c r="Z31">
        <f>VLOOKUP($I31,'Flybase new'!$A:$AC,'larval stage analysis'!Z$1,FALSE)</f>
        <v>19.2</v>
      </c>
      <c r="AA31">
        <f>VLOOKUP($I31,'Flybase new'!$A:$AC,'larval stage analysis'!AA$1,FALSE)</f>
        <v>2.125</v>
      </c>
      <c r="AB31" s="64">
        <f>VLOOKUP($I31,'Flybase new'!$A:$AC,'larval stage analysis'!AB$1,FALSE)</f>
        <v>1.3</v>
      </c>
      <c r="AC31" s="64">
        <f>VLOOKUP($I31,'Flybase new'!$A:$AC,'larval stage analysis'!AC$1,FALSE)</f>
        <v>2.2000000000000002</v>
      </c>
      <c r="AD31">
        <f>VLOOKUP($I31,'Flybase new'!$A:$AC,'larval stage analysis'!AD$1,FALSE)</f>
        <v>1</v>
      </c>
      <c r="AE31" s="64">
        <f>VLOOKUP($I31,'Flybase new'!$A:$AC,'larval stage analysis'!AE$1,FALSE)</f>
        <v>0.8</v>
      </c>
      <c r="AF31">
        <f>VLOOKUP($I31,'Flybase new'!$A:$AC,'larval stage analysis'!AF$1,FALSE)</f>
        <v>1.5</v>
      </c>
      <c r="AG31">
        <f>VLOOKUP($I31,'Flybase new'!$A:$AC,'larval stage analysis'!AG$1,FALSE)</f>
        <v>3.1</v>
      </c>
      <c r="AH31">
        <f>VLOOKUP($I31,'Flybase new'!$A:$AC,'larval stage analysis'!AH$1,FALSE)</f>
        <v>2.875</v>
      </c>
      <c r="AI31">
        <f>VLOOKUP($I31,'Flybase new'!$A:$AC,'larval stage analysis'!AI$1,FALSE)</f>
        <v>1.4</v>
      </c>
      <c r="AJ31">
        <f>VLOOKUP($I31,'Flybase new'!$A:$AC,'larval stage analysis'!AJ$1,FALSE)</f>
        <v>263.8</v>
      </c>
      <c r="AK31" t="str">
        <f>VLOOKUP($I31,'Flybase new'!$A:$AC,'larval stage analysis'!AK$1,FALSE)</f>
        <v>FBgn0037038: CG11037: 0006508 / proteolysis ;0006508 / proteolysis / non-traceable author statement</v>
      </c>
    </row>
    <row r="32" spans="1:37">
      <c r="A32" s="25" t="s">
        <v>1463</v>
      </c>
      <c r="B32" s="66" t="s">
        <v>1354</v>
      </c>
      <c r="C32" s="66">
        <f t="shared" si="0"/>
        <v>1</v>
      </c>
      <c r="D32" s="66">
        <f t="shared" si="1"/>
        <v>4.3126684636118601E-2</v>
      </c>
      <c r="E32" s="66">
        <f t="shared" si="2"/>
        <v>0.11859838274932614</v>
      </c>
      <c r="F32" s="66">
        <f t="shared" si="3"/>
        <v>0.15902964959568733</v>
      </c>
      <c r="G32" t="s">
        <v>1354</v>
      </c>
      <c r="I32" t="s">
        <v>15083</v>
      </c>
      <c r="J32">
        <f>VLOOKUP($I32,'Flybase new'!$A:$AC,'larval stage analysis'!J$1,FALSE)</f>
        <v>2.1</v>
      </c>
      <c r="K32">
        <f>VLOOKUP($I32,'Flybase new'!$A:$AC,'larval stage analysis'!K$1,FALSE)</f>
        <v>5.6</v>
      </c>
      <c r="L32">
        <f>VLOOKUP($I32,'Flybase new'!$A:$AC,'larval stage analysis'!L$1,FALSE)</f>
        <v>3.2749999999999999</v>
      </c>
      <c r="M32">
        <f>VLOOKUP($I32,'Flybase new'!$A:$AC,'larval stage analysis'!M$1,FALSE)</f>
        <v>5.9</v>
      </c>
      <c r="N32">
        <f>VLOOKUP($I32,'Flybase new'!$A:$AC,'larval stage analysis'!N$1,FALSE)</f>
        <v>14.5</v>
      </c>
      <c r="O32">
        <f>VLOOKUP($I32,'Flybase new'!$A:$AC,'larval stage analysis'!O$1,FALSE)</f>
        <v>7</v>
      </c>
      <c r="P32">
        <f>VLOOKUP($I32,'Flybase new'!$A:$AC,'larval stage analysis'!P$1,FALSE)</f>
        <v>4.5</v>
      </c>
      <c r="Q32">
        <f>VLOOKUP($I32,'Flybase new'!$A:$AC,'larval stage analysis'!Q$1,FALSE)</f>
        <v>12.4</v>
      </c>
      <c r="R32">
        <f>VLOOKUP($I32,'Flybase new'!$A:$AC,'larval stage analysis'!R$1,FALSE)</f>
        <v>6.3</v>
      </c>
      <c r="S32">
        <f>VLOOKUP($I32,'Flybase new'!$A:$AC,'larval stage analysis'!S$1,FALSE)</f>
        <v>4.0250000000000004</v>
      </c>
      <c r="T32">
        <f>VLOOKUP($I32,'Flybase new'!$A:$AC,'larval stage analysis'!T$1,FALSE)</f>
        <v>4.7</v>
      </c>
      <c r="U32">
        <f>VLOOKUP($I32,'Flybase new'!$A:$AC,'larval stage analysis'!U$1,FALSE)</f>
        <v>2.4</v>
      </c>
      <c r="V32">
        <f>VLOOKUP($I32,'Flybase new'!$A:$AC,'larval stage analysis'!V$1,FALSE)</f>
        <v>273.10000000000002</v>
      </c>
      <c r="W32">
        <f>VLOOKUP($I32,'Flybase new'!$A:$AC,'larval stage analysis'!W$1,FALSE)</f>
        <v>9.3000000000000007</v>
      </c>
      <c r="X32">
        <f>VLOOKUP($I32,'Flybase new'!$A:$AC,'larval stage analysis'!X$1,FALSE)</f>
        <v>3.4</v>
      </c>
      <c r="Y32">
        <f>VLOOKUP($I32,'Flybase new'!$A:$AC,'larval stage analysis'!Y$1,FALSE)</f>
        <v>7.5</v>
      </c>
      <c r="Z32">
        <f>VLOOKUP($I32,'Flybase new'!$A:$AC,'larval stage analysis'!Z$1,FALSE)</f>
        <v>11.2</v>
      </c>
      <c r="AA32">
        <f>VLOOKUP($I32,'Flybase new'!$A:$AC,'larval stage analysis'!AA$1,FALSE)</f>
        <v>1</v>
      </c>
      <c r="AB32" s="64">
        <f>VLOOKUP($I32,'Flybase new'!$A:$AC,'larval stage analysis'!AB$1,FALSE)</f>
        <v>1.6</v>
      </c>
      <c r="AC32" s="64">
        <f>VLOOKUP($I32,'Flybase new'!$A:$AC,'larval stage analysis'!AC$1,FALSE)</f>
        <v>4.4000000000000004</v>
      </c>
      <c r="AD32">
        <f>VLOOKUP($I32,'Flybase new'!$A:$AC,'larval stage analysis'!AD$1,FALSE)</f>
        <v>12.3</v>
      </c>
      <c r="AE32" s="64">
        <f>VLOOKUP($I32,'Flybase new'!$A:$AC,'larval stage analysis'!AE$1,FALSE)</f>
        <v>5.9</v>
      </c>
      <c r="AF32">
        <f>VLOOKUP($I32,'Flybase new'!$A:$AC,'larval stage analysis'!AF$1,FALSE)</f>
        <v>27.7</v>
      </c>
      <c r="AG32">
        <f>VLOOKUP($I32,'Flybase new'!$A:$AC,'larval stage analysis'!AG$1,FALSE)</f>
        <v>4.2750000000000004</v>
      </c>
      <c r="AH32">
        <f>VLOOKUP($I32,'Flybase new'!$A:$AC,'larval stage analysis'!AH$1,FALSE)</f>
        <v>9.2249999999999996</v>
      </c>
      <c r="AI32">
        <f>VLOOKUP($I32,'Flybase new'!$A:$AC,'larval stage analysis'!AI$1,FALSE)</f>
        <v>4.0750000000000002</v>
      </c>
      <c r="AJ32">
        <f>VLOOKUP($I32,'Flybase new'!$A:$AC,'larval stage analysis'!AJ$1,FALSE)</f>
        <v>37.1</v>
      </c>
      <c r="AK32" t="str">
        <f>VLOOKUP($I32,'Flybase new'!$A:$AC,'larval stage analysis'!AK$1,FALSE)</f>
        <v>FBgn0025378: CG3795: 0006508 / proteolysis ; 0006508/ proteolysis ; 0006810 / transport /</v>
      </c>
    </row>
    <row r="33" spans="1:37">
      <c r="A33" s="55" t="s">
        <v>841</v>
      </c>
      <c r="B33" s="66" t="s">
        <v>1463</v>
      </c>
      <c r="C33" s="66">
        <f t="shared" si="0"/>
        <v>0</v>
      </c>
      <c r="D33" s="66">
        <f t="shared" si="1"/>
        <v>9.9173553719008267E-2</v>
      </c>
      <c r="E33" s="66">
        <f t="shared" si="2"/>
        <v>0.11570247933884298</v>
      </c>
      <c r="F33" s="66">
        <f t="shared" si="3"/>
        <v>2.2396694214876032</v>
      </c>
      <c r="G33" t="s">
        <v>1463</v>
      </c>
      <c r="H33" s="66" t="s">
        <v>16599</v>
      </c>
      <c r="I33" t="s">
        <v>15075</v>
      </c>
      <c r="J33" s="66">
        <v>8</v>
      </c>
      <c r="K33" s="66">
        <v>225</v>
      </c>
      <c r="L33" s="66">
        <v>64</v>
      </c>
      <c r="M33" s="66">
        <v>16</v>
      </c>
      <c r="N33" s="66">
        <v>11</v>
      </c>
      <c r="O33" s="66">
        <v>12</v>
      </c>
      <c r="P33" s="66">
        <v>16</v>
      </c>
      <c r="Q33" s="66">
        <v>9</v>
      </c>
      <c r="R33" s="66">
        <v>31</v>
      </c>
      <c r="S33" s="66">
        <v>51</v>
      </c>
      <c r="T33" s="66">
        <v>46</v>
      </c>
      <c r="U33" s="66">
        <v>7</v>
      </c>
      <c r="V33" s="66">
        <v>17</v>
      </c>
      <c r="W33" s="66">
        <v>21</v>
      </c>
      <c r="X33" s="66">
        <v>9</v>
      </c>
      <c r="Y33" s="66">
        <v>14</v>
      </c>
      <c r="Z33" s="66">
        <v>608</v>
      </c>
      <c r="AA33" s="66">
        <v>15</v>
      </c>
      <c r="AB33" s="66">
        <v>12</v>
      </c>
      <c r="AC33" s="66">
        <v>14</v>
      </c>
      <c r="AD33" s="66">
        <v>9</v>
      </c>
      <c r="AE33" s="66">
        <v>271</v>
      </c>
      <c r="AF33" s="66">
        <v>12</v>
      </c>
      <c r="AG33" s="66">
        <v>2960</v>
      </c>
      <c r="AH33" s="66">
        <v>1530</v>
      </c>
      <c r="AI33" s="66">
        <v>12</v>
      </c>
      <c r="AJ33" s="66">
        <v>121</v>
      </c>
      <c r="AK33" s="66" t="s">
        <v>16598</v>
      </c>
    </row>
    <row r="34" spans="1:37">
      <c r="A34" s="25" t="s">
        <v>720</v>
      </c>
      <c r="B34" s="66" t="s">
        <v>841</v>
      </c>
      <c r="C34" s="66">
        <f t="shared" si="0"/>
        <v>0</v>
      </c>
      <c r="D34" s="66">
        <f t="shared" si="1"/>
        <v>4.8718874052688557E-2</v>
      </c>
      <c r="E34" s="66">
        <f t="shared" si="2"/>
        <v>0.47167087693973286</v>
      </c>
      <c r="F34" s="66">
        <f t="shared" si="3"/>
        <v>0.84482136412847342</v>
      </c>
      <c r="G34" t="s">
        <v>841</v>
      </c>
      <c r="I34" t="s">
        <v>15038</v>
      </c>
      <c r="J34">
        <f>VLOOKUP($I34,'Flybase new'!$A:$AC,'larval stage analysis'!J$1,FALSE)</f>
        <v>313.2</v>
      </c>
      <c r="K34">
        <f>VLOOKUP($I34,'Flybase new'!$A:$AC,'larval stage analysis'!K$1,FALSE)</f>
        <v>864.5</v>
      </c>
      <c r="L34">
        <f>VLOOKUP($I34,'Flybase new'!$A:$AC,'larval stage analysis'!L$1,FALSE)</f>
        <v>256.625</v>
      </c>
      <c r="M34">
        <f>VLOOKUP($I34,'Flybase new'!$A:$AC,'larval stage analysis'!M$1,FALSE)</f>
        <v>158.80000000000001</v>
      </c>
      <c r="N34">
        <f>VLOOKUP($I34,'Flybase new'!$A:$AC,'larval stage analysis'!N$1,FALSE)</f>
        <v>76</v>
      </c>
      <c r="O34">
        <f>VLOOKUP($I34,'Flybase new'!$A:$AC,'larval stage analysis'!O$1,FALSE)</f>
        <v>73.900000000000006</v>
      </c>
      <c r="P34">
        <f>VLOOKUP($I34,'Flybase new'!$A:$AC,'larval stage analysis'!P$1,FALSE)</f>
        <v>196.2</v>
      </c>
      <c r="Q34">
        <f>VLOOKUP($I34,'Flybase new'!$A:$AC,'larval stage analysis'!Q$1,FALSE)</f>
        <v>26</v>
      </c>
      <c r="R34">
        <f>VLOOKUP($I34,'Flybase new'!$A:$AC,'larval stage analysis'!R$1,FALSE)</f>
        <v>105.4</v>
      </c>
      <c r="S34">
        <f>VLOOKUP($I34,'Flybase new'!$A:$AC,'larval stage analysis'!S$1,FALSE)</f>
        <v>2907.9250000000002</v>
      </c>
      <c r="T34">
        <f>VLOOKUP($I34,'Flybase new'!$A:$AC,'larval stage analysis'!T$1,FALSE)</f>
        <v>176.1</v>
      </c>
      <c r="U34">
        <f>VLOOKUP($I34,'Flybase new'!$A:$AC,'larval stage analysis'!U$1,FALSE)</f>
        <v>49.6</v>
      </c>
      <c r="V34">
        <f>VLOOKUP($I34,'Flybase new'!$A:$AC,'larval stage analysis'!V$1,FALSE)</f>
        <v>93.2</v>
      </c>
      <c r="W34">
        <f>VLOOKUP($I34,'Flybase new'!$A:$AC,'larval stage analysis'!W$1,FALSE)</f>
        <v>17</v>
      </c>
      <c r="X34">
        <f>VLOOKUP($I34,'Flybase new'!$A:$AC,'larval stage analysis'!X$1,FALSE)</f>
        <v>92.1</v>
      </c>
      <c r="Y34">
        <f>VLOOKUP($I34,'Flybase new'!$A:$AC,'larval stage analysis'!Y$1,FALSE)</f>
        <v>107</v>
      </c>
      <c r="Z34">
        <f>VLOOKUP($I34,'Flybase new'!$A:$AC,'larval stage analysis'!Z$1,FALSE)</f>
        <v>1036.5</v>
      </c>
      <c r="AA34">
        <f>VLOOKUP($I34,'Flybase new'!$A:$AC,'larval stage analysis'!AA$1,FALSE)</f>
        <v>28.6</v>
      </c>
      <c r="AB34" s="64">
        <f>VLOOKUP($I34,'Flybase new'!$A:$AC,'larval stage analysis'!AB$1,FALSE)</f>
        <v>13.5</v>
      </c>
      <c r="AC34" s="64">
        <f>VLOOKUP($I34,'Flybase new'!$A:$AC,'larval stage analysis'!AC$1,FALSE)</f>
        <v>130.69999999999999</v>
      </c>
      <c r="AD34">
        <f>VLOOKUP($I34,'Flybase new'!$A:$AC,'larval stage analysis'!AD$1,FALSE)</f>
        <v>26.6</v>
      </c>
      <c r="AE34" s="64">
        <f>VLOOKUP($I34,'Flybase new'!$A:$AC,'larval stage analysis'!AE$1,FALSE)</f>
        <v>234.1</v>
      </c>
      <c r="AF34">
        <f>VLOOKUP($I34,'Flybase new'!$A:$AC,'larval stage analysis'!AF$1,FALSE)</f>
        <v>38.5</v>
      </c>
      <c r="AG34">
        <f>VLOOKUP($I34,'Flybase new'!$A:$AC,'larval stage analysis'!AG$1,FALSE)</f>
        <v>1183.875</v>
      </c>
      <c r="AH34">
        <f>VLOOKUP($I34,'Flybase new'!$A:$AC,'larval stage analysis'!AH$1,FALSE)</f>
        <v>698.5</v>
      </c>
      <c r="AI34">
        <f>VLOOKUP($I34,'Flybase new'!$A:$AC,'larval stage analysis'!AI$1,FALSE)</f>
        <v>612.29999999999995</v>
      </c>
      <c r="AJ34">
        <f>VLOOKUP($I34,'Flybase new'!$A:$AC,'larval stage analysis'!AJ$1,FALSE)</f>
        <v>277.10000000000002</v>
      </c>
      <c r="AK34" s="66" t="str">
        <f>VLOOKUP($I34,'Flybase new'!$A:$AC,'larval stage analysis'!AK$1,FALSE)</f>
        <v>FBgn0003137: papilin: 0007275 / multicellular organismal development ; 0030198 / extracellular matrix organization /</v>
      </c>
    </row>
    <row r="35" spans="1:37">
      <c r="A35" s="55" t="s">
        <v>1081</v>
      </c>
      <c r="B35" s="66" t="s">
        <v>720</v>
      </c>
      <c r="C35" s="66">
        <f t="shared" si="0"/>
        <v>1</v>
      </c>
      <c r="D35" s="66">
        <f t="shared" si="1"/>
        <v>0.43749999999999994</v>
      </c>
      <c r="E35" s="66">
        <f t="shared" si="2"/>
        <v>0.40178571428571425</v>
      </c>
      <c r="F35" s="66">
        <f t="shared" si="3"/>
        <v>0.27976190476190477</v>
      </c>
      <c r="G35" t="s">
        <v>720</v>
      </c>
      <c r="I35" t="s">
        <v>15034</v>
      </c>
      <c r="J35">
        <f>VLOOKUP($I35,'Flybase new'!$A:$AC,'larval stage analysis'!J$1,FALSE)</f>
        <v>5.5</v>
      </c>
      <c r="K35">
        <f>VLOOKUP($I35,'Flybase new'!$A:$AC,'larval stage analysis'!K$1,FALSE)</f>
        <v>11.3</v>
      </c>
      <c r="L35">
        <f>VLOOKUP($I35,'Flybase new'!$A:$AC,'larval stage analysis'!L$1,FALSE)</f>
        <v>3.15</v>
      </c>
      <c r="M35">
        <f>VLOOKUP($I35,'Flybase new'!$A:$AC,'larval stage analysis'!M$1,FALSE)</f>
        <v>6</v>
      </c>
      <c r="N35">
        <f>VLOOKUP($I35,'Flybase new'!$A:$AC,'larval stage analysis'!N$1,FALSE)</f>
        <v>11.9</v>
      </c>
      <c r="O35">
        <f>VLOOKUP($I35,'Flybase new'!$A:$AC,'larval stage analysis'!O$1,FALSE)</f>
        <v>10.1</v>
      </c>
      <c r="P35">
        <f>VLOOKUP($I35,'Flybase new'!$A:$AC,'larval stage analysis'!P$1,FALSE)</f>
        <v>8.6999999999999993</v>
      </c>
      <c r="Q35">
        <f>VLOOKUP($I35,'Flybase new'!$A:$AC,'larval stage analysis'!Q$1,FALSE)</f>
        <v>4.2</v>
      </c>
      <c r="R35">
        <f>VLOOKUP($I35,'Flybase new'!$A:$AC,'larval stage analysis'!R$1,FALSE)</f>
        <v>9.4</v>
      </c>
      <c r="S35">
        <f>VLOOKUP($I35,'Flybase new'!$A:$AC,'larval stage analysis'!S$1,FALSE)</f>
        <v>3.5249999999999999</v>
      </c>
      <c r="T35">
        <f>VLOOKUP($I35,'Flybase new'!$A:$AC,'larval stage analysis'!T$1,FALSE)</f>
        <v>16.399999999999999</v>
      </c>
      <c r="U35">
        <f>VLOOKUP($I35,'Flybase new'!$A:$AC,'larval stage analysis'!U$1,FALSE)</f>
        <v>52.5</v>
      </c>
      <c r="V35">
        <f>VLOOKUP($I35,'Flybase new'!$A:$AC,'larval stage analysis'!V$1,FALSE)</f>
        <v>8.6999999999999993</v>
      </c>
      <c r="W35">
        <f>VLOOKUP($I35,'Flybase new'!$A:$AC,'larval stage analysis'!W$1,FALSE)</f>
        <v>9.6</v>
      </c>
      <c r="X35">
        <f>VLOOKUP($I35,'Flybase new'!$A:$AC,'larval stage analysis'!X$1,FALSE)</f>
        <v>6.1</v>
      </c>
      <c r="Y35">
        <f>VLOOKUP($I35,'Flybase new'!$A:$AC,'larval stage analysis'!Y$1,FALSE)</f>
        <v>6</v>
      </c>
      <c r="Z35">
        <f>VLOOKUP($I35,'Flybase new'!$A:$AC,'larval stage analysis'!Z$1,FALSE)</f>
        <v>7.9</v>
      </c>
      <c r="AA35">
        <f>VLOOKUP($I35,'Flybase new'!$A:$AC,'larval stage analysis'!AA$1,FALSE)</f>
        <v>6.95</v>
      </c>
      <c r="AB35" s="64">
        <f>VLOOKUP($I35,'Flybase new'!$A:$AC,'larval stage analysis'!AB$1,FALSE)</f>
        <v>14.7</v>
      </c>
      <c r="AC35" s="64">
        <f>VLOOKUP($I35,'Flybase new'!$A:$AC,'larval stage analysis'!AC$1,FALSE)</f>
        <v>13.5</v>
      </c>
      <c r="AD35">
        <f>VLOOKUP($I35,'Flybase new'!$A:$AC,'larval stage analysis'!AD$1,FALSE)</f>
        <v>5.6</v>
      </c>
      <c r="AE35" s="64">
        <f>VLOOKUP($I35,'Flybase new'!$A:$AC,'larval stage analysis'!AE$1,FALSE)</f>
        <v>9.4</v>
      </c>
      <c r="AF35">
        <f>VLOOKUP($I35,'Flybase new'!$A:$AC,'larval stage analysis'!AF$1,FALSE)</f>
        <v>12</v>
      </c>
      <c r="AG35">
        <f>VLOOKUP($I35,'Flybase new'!$A:$AC,'larval stage analysis'!AG$1,FALSE)</f>
        <v>2.2749999999999999</v>
      </c>
      <c r="AH35">
        <f>VLOOKUP($I35,'Flybase new'!$A:$AC,'larval stage analysis'!AH$1,FALSE)</f>
        <v>5.95</v>
      </c>
      <c r="AI35">
        <f>VLOOKUP($I35,'Flybase new'!$A:$AC,'larval stage analysis'!AI$1,FALSE)</f>
        <v>8.6</v>
      </c>
      <c r="AJ35">
        <f>VLOOKUP($I35,'Flybase new'!$A:$AC,'larval stage analysis'!AJ$1,FALSE)</f>
        <v>33.6</v>
      </c>
      <c r="AK35" s="66" t="str">
        <f>VLOOKUP($I35,'Flybase new'!$A:$AC,'larval stage analysis'!AK$1,FALSE)</f>
        <v>FBgn0032228: CG5367: 0006508 / proteolysis /</v>
      </c>
    </row>
    <row r="36" spans="1:37">
      <c r="A36" s="25" t="s">
        <v>366</v>
      </c>
      <c r="B36" s="66" t="s">
        <v>1081</v>
      </c>
      <c r="C36" s="66">
        <f t="shared" si="0"/>
        <v>1</v>
      </c>
      <c r="D36" s="66">
        <f t="shared" si="1"/>
        <v>1.3821700069108501E-2</v>
      </c>
      <c r="E36" s="66">
        <f t="shared" si="2"/>
        <v>8.2930200414651004E-3</v>
      </c>
      <c r="F36" s="66">
        <f t="shared" si="3"/>
        <v>1.2439530062197652E-2</v>
      </c>
      <c r="G36" t="s">
        <v>1081</v>
      </c>
      <c r="I36" t="s">
        <v>15070</v>
      </c>
      <c r="J36">
        <f>VLOOKUP($I36,'Flybase new'!$A:$AC,'larval stage analysis'!J$1,FALSE)</f>
        <v>1</v>
      </c>
      <c r="K36">
        <f>VLOOKUP($I36,'Flybase new'!$A:$AC,'larval stage analysis'!K$1,FALSE)</f>
        <v>2.2000000000000002</v>
      </c>
      <c r="L36">
        <f>VLOOKUP($I36,'Flybase new'!$A:$AC,'larval stage analysis'!L$1,FALSE)</f>
        <v>2.2999999999999998</v>
      </c>
      <c r="M36">
        <f>VLOOKUP($I36,'Flybase new'!$A:$AC,'larval stage analysis'!M$1,FALSE)</f>
        <v>3.3</v>
      </c>
      <c r="N36">
        <f>VLOOKUP($I36,'Flybase new'!$A:$AC,'larval stage analysis'!N$1,FALSE)</f>
        <v>5.8</v>
      </c>
      <c r="O36">
        <f>VLOOKUP($I36,'Flybase new'!$A:$AC,'larval stage analysis'!O$1,FALSE)</f>
        <v>5.6</v>
      </c>
      <c r="P36">
        <f>VLOOKUP($I36,'Flybase new'!$A:$AC,'larval stage analysis'!P$1,FALSE)</f>
        <v>3.2</v>
      </c>
      <c r="Q36">
        <f>VLOOKUP($I36,'Flybase new'!$A:$AC,'larval stage analysis'!Q$1,FALSE)</f>
        <v>2.2000000000000002</v>
      </c>
      <c r="R36">
        <f>VLOOKUP($I36,'Flybase new'!$A:$AC,'larval stage analysis'!R$1,FALSE)</f>
        <v>3.8</v>
      </c>
      <c r="S36">
        <f>VLOOKUP($I36,'Flybase new'!$A:$AC,'larval stage analysis'!S$1,FALSE)</f>
        <v>2.125</v>
      </c>
      <c r="T36">
        <f>VLOOKUP($I36,'Flybase new'!$A:$AC,'larval stage analysis'!T$1,FALSE)</f>
        <v>2.1</v>
      </c>
      <c r="U36">
        <f>VLOOKUP($I36,'Flybase new'!$A:$AC,'larval stage analysis'!U$1,FALSE)</f>
        <v>3.5</v>
      </c>
      <c r="V36">
        <f>VLOOKUP($I36,'Flybase new'!$A:$AC,'larval stage analysis'!V$1,FALSE)</f>
        <v>12.7</v>
      </c>
      <c r="W36">
        <f>VLOOKUP($I36,'Flybase new'!$A:$AC,'larval stage analysis'!W$1,FALSE)</f>
        <v>7942.9</v>
      </c>
      <c r="X36">
        <f>VLOOKUP($I36,'Flybase new'!$A:$AC,'larval stage analysis'!X$1,FALSE)</f>
        <v>1.8</v>
      </c>
      <c r="Y36">
        <f>VLOOKUP($I36,'Flybase new'!$A:$AC,'larval stage analysis'!Y$1,FALSE)</f>
        <v>1.8</v>
      </c>
      <c r="Z36">
        <f>VLOOKUP($I36,'Flybase new'!$A:$AC,'larval stage analysis'!Z$1,FALSE)</f>
        <v>15.9</v>
      </c>
      <c r="AA36">
        <f>VLOOKUP($I36,'Flybase new'!$A:$AC,'larval stage analysis'!AA$1,FALSE)</f>
        <v>1.875</v>
      </c>
      <c r="AB36" s="64">
        <f>VLOOKUP($I36,'Flybase new'!$A:$AC,'larval stage analysis'!AB$1,FALSE)</f>
        <v>2</v>
      </c>
      <c r="AC36" s="64">
        <f>VLOOKUP($I36,'Flybase new'!$A:$AC,'larval stage analysis'!AC$1,FALSE)</f>
        <v>1.2</v>
      </c>
      <c r="AD36">
        <f>VLOOKUP($I36,'Flybase new'!$A:$AC,'larval stage analysis'!AD$1,FALSE)</f>
        <v>1.6</v>
      </c>
      <c r="AE36" s="64">
        <f>VLOOKUP($I36,'Flybase new'!$A:$AC,'larval stage analysis'!AE$1,FALSE)</f>
        <v>1.8</v>
      </c>
      <c r="AF36">
        <f>VLOOKUP($I36,'Flybase new'!$A:$AC,'larval stage analysis'!AF$1,FALSE)</f>
        <v>5.6</v>
      </c>
      <c r="AG36">
        <f>VLOOKUP($I36,'Flybase new'!$A:$AC,'larval stage analysis'!AG$1,FALSE)</f>
        <v>1.925</v>
      </c>
      <c r="AH36">
        <f>VLOOKUP($I36,'Flybase new'!$A:$AC,'larval stage analysis'!AH$1,FALSE)</f>
        <v>2.15</v>
      </c>
      <c r="AI36">
        <f>VLOOKUP($I36,'Flybase new'!$A:$AC,'larval stage analysis'!AI$1,FALSE)</f>
        <v>2.35</v>
      </c>
      <c r="AJ36">
        <f>VLOOKUP($I36,'Flybase new'!$A:$AC,'larval stage analysis'!AJ$1,FALSE)</f>
        <v>144.69999999999999</v>
      </c>
      <c r="AK36" t="str">
        <f>VLOOKUP($I36,'Flybase new'!$A:$AC,'larval stage analysis'!AK$1,FALSE)</f>
        <v>FBgn0039598: CG14061: 0006508 / proteolysis /</v>
      </c>
    </row>
    <row r="37" spans="1:37">
      <c r="A37" s="55" t="s">
        <v>998</v>
      </c>
      <c r="B37" s="66" t="s">
        <v>366</v>
      </c>
      <c r="C37" s="66">
        <f t="shared" si="0"/>
        <v>0</v>
      </c>
      <c r="D37" s="66">
        <f t="shared" si="1"/>
        <v>3.763157894736842</v>
      </c>
      <c r="E37" s="66">
        <f t="shared" si="2"/>
        <v>1</v>
      </c>
      <c r="F37" s="66">
        <f t="shared" si="3"/>
        <v>1.5263157894736843</v>
      </c>
      <c r="G37" t="s">
        <v>366</v>
      </c>
      <c r="I37" t="s">
        <v>15066</v>
      </c>
      <c r="J37" s="66">
        <v>94</v>
      </c>
      <c r="K37" s="66">
        <v>48</v>
      </c>
      <c r="L37" s="66">
        <v>77</v>
      </c>
      <c r="M37" s="66">
        <v>82</v>
      </c>
      <c r="N37" s="66">
        <v>99</v>
      </c>
      <c r="O37" s="66">
        <v>60</v>
      </c>
      <c r="P37" s="66">
        <v>49</v>
      </c>
      <c r="Q37" s="66">
        <v>37</v>
      </c>
      <c r="R37" s="66">
        <v>54</v>
      </c>
      <c r="S37" s="66">
        <v>45</v>
      </c>
      <c r="T37" s="66">
        <v>19</v>
      </c>
      <c r="U37" s="66">
        <v>54</v>
      </c>
      <c r="V37" s="66">
        <v>22</v>
      </c>
      <c r="W37" s="66">
        <v>126</v>
      </c>
      <c r="X37" s="66">
        <v>24</v>
      </c>
      <c r="Y37" s="66">
        <v>35</v>
      </c>
      <c r="Z37" s="66">
        <v>23</v>
      </c>
      <c r="AA37" s="66">
        <v>52</v>
      </c>
      <c r="AB37" s="66">
        <v>143</v>
      </c>
      <c r="AC37" s="66">
        <v>38</v>
      </c>
      <c r="AD37" s="66">
        <v>62</v>
      </c>
      <c r="AE37" s="66">
        <v>58</v>
      </c>
      <c r="AF37" s="66">
        <v>26</v>
      </c>
      <c r="AG37" s="66">
        <v>90</v>
      </c>
      <c r="AH37" s="66">
        <v>60</v>
      </c>
      <c r="AI37" s="66">
        <v>61</v>
      </c>
      <c r="AJ37" s="66">
        <v>38</v>
      </c>
      <c r="AK37" s="66" t="s">
        <v>16600</v>
      </c>
    </row>
    <row r="38" spans="1:37">
      <c r="A38" s="25" t="s">
        <v>102</v>
      </c>
      <c r="B38" s="66" t="s">
        <v>998</v>
      </c>
      <c r="C38" s="66">
        <f t="shared" si="0"/>
        <v>1</v>
      </c>
      <c r="D38" s="66">
        <f t="shared" si="1"/>
        <v>5.7971014492753624E-2</v>
      </c>
      <c r="E38" s="66">
        <f t="shared" si="2"/>
        <v>0.27898550724637683</v>
      </c>
      <c r="F38" s="66">
        <f t="shared" si="3"/>
        <v>4.710144927536232E-2</v>
      </c>
      <c r="G38" t="s">
        <v>998</v>
      </c>
      <c r="I38" t="s">
        <v>14552</v>
      </c>
      <c r="J38">
        <f>VLOOKUP($I38,'Flybase new'!$A:$AC,'larval stage analysis'!J$1,FALSE)</f>
        <v>1.1000000000000001</v>
      </c>
      <c r="K38">
        <f>VLOOKUP($I38,'Flybase new'!$A:$AC,'larval stage analysis'!K$1,FALSE)</f>
        <v>2.1</v>
      </c>
      <c r="L38">
        <f>VLOOKUP($I38,'Flybase new'!$A:$AC,'larval stage analysis'!L$1,FALSE)</f>
        <v>1.5249999999999999</v>
      </c>
      <c r="M38">
        <f>VLOOKUP($I38,'Flybase new'!$A:$AC,'larval stage analysis'!M$1,FALSE)</f>
        <v>0.9</v>
      </c>
      <c r="N38">
        <f>VLOOKUP($I38,'Flybase new'!$A:$AC,'larval stage analysis'!N$1,FALSE)</f>
        <v>1.6</v>
      </c>
      <c r="O38">
        <f>VLOOKUP($I38,'Flybase new'!$A:$AC,'larval stage analysis'!O$1,FALSE)</f>
        <v>0.6</v>
      </c>
      <c r="P38">
        <f>VLOOKUP($I38,'Flybase new'!$A:$AC,'larval stage analysis'!P$1,FALSE)</f>
        <v>13.7</v>
      </c>
      <c r="Q38">
        <f>VLOOKUP($I38,'Flybase new'!$A:$AC,'larval stage analysis'!Q$1,FALSE)</f>
        <v>1.5</v>
      </c>
      <c r="R38">
        <f>VLOOKUP($I38,'Flybase new'!$A:$AC,'larval stage analysis'!R$1,FALSE)</f>
        <v>1.1000000000000001</v>
      </c>
      <c r="S38">
        <f>VLOOKUP($I38,'Flybase new'!$A:$AC,'larval stage analysis'!S$1,FALSE)</f>
        <v>0.55000000000000004</v>
      </c>
      <c r="T38">
        <f>VLOOKUP($I38,'Flybase new'!$A:$AC,'larval stage analysis'!T$1,FALSE)</f>
        <v>1.3</v>
      </c>
      <c r="U38">
        <f>VLOOKUP($I38,'Flybase new'!$A:$AC,'larval stage analysis'!U$1,FALSE)</f>
        <v>0.4</v>
      </c>
      <c r="V38">
        <f>VLOOKUP($I38,'Flybase new'!$A:$AC,'larval stage analysis'!V$1,FALSE)</f>
        <v>3.5</v>
      </c>
      <c r="W38">
        <f>VLOOKUP($I38,'Flybase new'!$A:$AC,'larval stage analysis'!W$1,FALSE)</f>
        <v>3042.1</v>
      </c>
      <c r="X38">
        <f>VLOOKUP($I38,'Flybase new'!$A:$AC,'larval stage analysis'!X$1,FALSE)</f>
        <v>1</v>
      </c>
      <c r="Y38">
        <f>VLOOKUP($I38,'Flybase new'!$A:$AC,'larval stage analysis'!Y$1,FALSE)</f>
        <v>0.9</v>
      </c>
      <c r="Z38">
        <f>VLOOKUP($I38,'Flybase new'!$A:$AC,'larval stage analysis'!Z$1,FALSE)</f>
        <v>5.9</v>
      </c>
      <c r="AA38">
        <f>VLOOKUP($I38,'Flybase new'!$A:$AC,'larval stage analysis'!AA$1,FALSE)</f>
        <v>0.67500000000000004</v>
      </c>
      <c r="AB38" s="64">
        <f>VLOOKUP($I38,'Flybase new'!$A:$AC,'larval stage analysis'!AB$1,FALSE)</f>
        <v>1.6</v>
      </c>
      <c r="AC38" s="64">
        <f>VLOOKUP($I38,'Flybase new'!$A:$AC,'larval stage analysis'!AC$1,FALSE)</f>
        <v>7.7</v>
      </c>
      <c r="AD38">
        <f>VLOOKUP($I38,'Flybase new'!$A:$AC,'larval stage analysis'!AD$1,FALSE)</f>
        <v>2.1</v>
      </c>
      <c r="AE38" s="64">
        <f>VLOOKUP($I38,'Flybase new'!$A:$AC,'larval stage analysis'!AE$1,FALSE)</f>
        <v>1.3</v>
      </c>
      <c r="AF38">
        <f>VLOOKUP($I38,'Flybase new'!$A:$AC,'larval stage analysis'!AF$1,FALSE)</f>
        <v>6.4</v>
      </c>
      <c r="AG38">
        <f>VLOOKUP($I38,'Flybase new'!$A:$AC,'larval stage analysis'!AG$1,FALSE)</f>
        <v>0.7</v>
      </c>
      <c r="AH38">
        <f>VLOOKUP($I38,'Flybase new'!$A:$AC,'larval stage analysis'!AH$1,FALSE)</f>
        <v>2.0750000000000002</v>
      </c>
      <c r="AI38">
        <f>VLOOKUP($I38,'Flybase new'!$A:$AC,'larval stage analysis'!AI$1,FALSE)</f>
        <v>0.75</v>
      </c>
      <c r="AJ38">
        <f>VLOOKUP($I38,'Flybase new'!$A:$AC,'larval stage analysis'!AJ$1,FALSE)</f>
        <v>27.6</v>
      </c>
      <c r="AK38" t="str">
        <f>VLOOKUP($I38,'Flybase new'!$A:$AC,'larval stage analysis'!AK$1,FALSE)</f>
        <v>FBgn0037039: CG10587: 0006508 / proteolysis ;0006508 / proteolysis / non-traceable author statement</v>
      </c>
    </row>
    <row r="39" spans="1:37">
      <c r="A39" s="55" t="s">
        <v>444</v>
      </c>
      <c r="B39" s="66" t="s">
        <v>102</v>
      </c>
      <c r="C39" s="66">
        <f t="shared" si="0"/>
        <v>1</v>
      </c>
      <c r="D39" s="66">
        <f t="shared" si="1"/>
        <v>0.29112903225806452</v>
      </c>
      <c r="E39" s="66">
        <f t="shared" si="2"/>
        <v>4.7580645161290326E-2</v>
      </c>
      <c r="F39" s="66">
        <f t="shared" si="3"/>
        <v>0.21411290322580645</v>
      </c>
      <c r="G39" t="s">
        <v>102</v>
      </c>
      <c r="I39" t="s">
        <v>15023</v>
      </c>
      <c r="J39">
        <f>VLOOKUP($I39,'Flybase new'!$A:$AC,'larval stage analysis'!J$1,FALSE)</f>
        <v>243.2</v>
      </c>
      <c r="K39">
        <f>VLOOKUP($I39,'Flybase new'!$A:$AC,'larval stage analysis'!K$1,FALSE)</f>
        <v>638.20000000000005</v>
      </c>
      <c r="L39">
        <f>VLOOKUP($I39,'Flybase new'!$A:$AC,'larval stage analysis'!L$1,FALSE)</f>
        <v>350.32499999999999</v>
      </c>
      <c r="M39">
        <f>VLOOKUP($I39,'Flybase new'!$A:$AC,'larval stage analysis'!M$1,FALSE)</f>
        <v>286.8</v>
      </c>
      <c r="N39">
        <f>VLOOKUP($I39,'Flybase new'!$A:$AC,'larval stage analysis'!N$1,FALSE)</f>
        <v>17.100000000000001</v>
      </c>
      <c r="O39">
        <f>VLOOKUP($I39,'Flybase new'!$A:$AC,'larval stage analysis'!O$1,FALSE)</f>
        <v>24.6</v>
      </c>
      <c r="P39">
        <f>VLOOKUP($I39,'Flybase new'!$A:$AC,'larval stage analysis'!P$1,FALSE)</f>
        <v>117</v>
      </c>
      <c r="Q39">
        <f>VLOOKUP($I39,'Flybase new'!$A:$AC,'larval stage analysis'!Q$1,FALSE)</f>
        <v>29.6</v>
      </c>
      <c r="R39">
        <f>VLOOKUP($I39,'Flybase new'!$A:$AC,'larval stage analysis'!R$1,FALSE)</f>
        <v>50.9</v>
      </c>
      <c r="S39">
        <f>VLOOKUP($I39,'Flybase new'!$A:$AC,'larval stage analysis'!S$1,FALSE)</f>
        <v>790.17499999999995</v>
      </c>
      <c r="T39">
        <f>VLOOKUP($I39,'Flybase new'!$A:$AC,'larval stage analysis'!T$1,FALSE)</f>
        <v>906.1</v>
      </c>
      <c r="U39">
        <f>VLOOKUP($I39,'Flybase new'!$A:$AC,'larval stage analysis'!U$1,FALSE)</f>
        <v>184.9</v>
      </c>
      <c r="V39">
        <f>VLOOKUP($I39,'Flybase new'!$A:$AC,'larval stage analysis'!V$1,FALSE)</f>
        <v>86.8</v>
      </c>
      <c r="W39">
        <f>VLOOKUP($I39,'Flybase new'!$A:$AC,'larval stage analysis'!W$1,FALSE)</f>
        <v>65.8</v>
      </c>
      <c r="X39">
        <f>VLOOKUP($I39,'Flybase new'!$A:$AC,'larval stage analysis'!X$1,FALSE)</f>
        <v>1190.0999999999999</v>
      </c>
      <c r="Y39">
        <f>VLOOKUP($I39,'Flybase new'!$A:$AC,'larval stage analysis'!Y$1,FALSE)</f>
        <v>898.9</v>
      </c>
      <c r="Z39">
        <f>VLOOKUP($I39,'Flybase new'!$A:$AC,'larval stage analysis'!Z$1,FALSE)</f>
        <v>749.2</v>
      </c>
      <c r="AA39">
        <f>VLOOKUP($I39,'Flybase new'!$A:$AC,'larval stage analysis'!AA$1,FALSE)</f>
        <v>203.625</v>
      </c>
      <c r="AB39" s="64">
        <f>VLOOKUP($I39,'Flybase new'!$A:$AC,'larval stage analysis'!AB$1,FALSE)</f>
        <v>72.2</v>
      </c>
      <c r="AC39" s="64">
        <f>VLOOKUP($I39,'Flybase new'!$A:$AC,'larval stage analysis'!AC$1,FALSE)</f>
        <v>11.8</v>
      </c>
      <c r="AD39">
        <f>VLOOKUP($I39,'Flybase new'!$A:$AC,'larval stage analysis'!AD$1,FALSE)</f>
        <v>19.399999999999999</v>
      </c>
      <c r="AE39" s="64">
        <f>VLOOKUP($I39,'Flybase new'!$A:$AC,'larval stage analysis'!AE$1,FALSE)</f>
        <v>53.1</v>
      </c>
      <c r="AF39">
        <f>VLOOKUP($I39,'Flybase new'!$A:$AC,'larval stage analysis'!AF$1,FALSE)</f>
        <v>2684.7</v>
      </c>
      <c r="AG39">
        <f>VLOOKUP($I39,'Flybase new'!$A:$AC,'larval stage analysis'!AG$1,FALSE)</f>
        <v>39.799999999999997</v>
      </c>
      <c r="AH39">
        <f>VLOOKUP($I39,'Flybase new'!$A:$AC,'larval stage analysis'!AH$1,FALSE)</f>
        <v>30.9</v>
      </c>
      <c r="AI39">
        <f>VLOOKUP($I39,'Flybase new'!$A:$AC,'larval stage analysis'!AI$1,FALSE)</f>
        <v>26.3</v>
      </c>
      <c r="AJ39">
        <f>VLOOKUP($I39,'Flybase new'!$A:$AC,'larval stage analysis'!AJ$1,FALSE)</f>
        <v>248</v>
      </c>
      <c r="AK39" t="str">
        <f>VLOOKUP($I39,'Flybase new'!$A:$AC,'larval stage analysis'!AK$1,FALSE)</f>
        <v>FBgn0034117: CG7997: 0005975 / carbohydrate metabolic process ; 0008152 / metabolic process /</v>
      </c>
    </row>
    <row r="40" spans="1:37">
      <c r="A40" s="25" t="s">
        <v>770</v>
      </c>
      <c r="B40" s="66" t="s">
        <v>444</v>
      </c>
      <c r="C40" s="66">
        <f t="shared" si="0"/>
        <v>1</v>
      </c>
      <c r="D40" s="66">
        <f t="shared" si="1"/>
        <v>1.1343283582089551E-2</v>
      </c>
      <c r="E40" s="66">
        <f t="shared" si="2"/>
        <v>1.1940298507462687E-2</v>
      </c>
      <c r="F40" s="66">
        <f t="shared" si="3"/>
        <v>1.7313432835820895E-2</v>
      </c>
      <c r="G40" t="s">
        <v>444</v>
      </c>
      <c r="I40" t="s">
        <v>15012</v>
      </c>
      <c r="J40">
        <f>VLOOKUP($I40,'Flybase new'!$A:$AC,'larval stage analysis'!J$1,FALSE)</f>
        <v>0.6</v>
      </c>
      <c r="K40">
        <f>VLOOKUP($I40,'Flybase new'!$A:$AC,'larval stage analysis'!K$1,FALSE)</f>
        <v>0.8</v>
      </c>
      <c r="L40">
        <f>VLOOKUP($I40,'Flybase new'!$A:$AC,'larval stage analysis'!L$1,FALSE)</f>
        <v>0.42499999999999999</v>
      </c>
      <c r="M40">
        <f>VLOOKUP($I40,'Flybase new'!$A:$AC,'larval stage analysis'!M$1,FALSE)</f>
        <v>0.8</v>
      </c>
      <c r="N40">
        <f>VLOOKUP($I40,'Flybase new'!$A:$AC,'larval stage analysis'!N$1,FALSE)</f>
        <v>6.1</v>
      </c>
      <c r="O40">
        <f>VLOOKUP($I40,'Flybase new'!$A:$AC,'larval stage analysis'!O$1,FALSE)</f>
        <v>1.1000000000000001</v>
      </c>
      <c r="P40">
        <f>VLOOKUP($I40,'Flybase new'!$A:$AC,'larval stage analysis'!P$1,FALSE)</f>
        <v>1.3</v>
      </c>
      <c r="Q40">
        <f>VLOOKUP($I40,'Flybase new'!$A:$AC,'larval stage analysis'!Q$1,FALSE)</f>
        <v>2.2000000000000002</v>
      </c>
      <c r="R40">
        <f>VLOOKUP($I40,'Flybase new'!$A:$AC,'larval stage analysis'!R$1,FALSE)</f>
        <v>0.7</v>
      </c>
      <c r="S40">
        <f>VLOOKUP($I40,'Flybase new'!$A:$AC,'larval stage analysis'!S$1,FALSE)</f>
        <v>0.92500000000000004</v>
      </c>
      <c r="T40">
        <f>VLOOKUP($I40,'Flybase new'!$A:$AC,'larval stage analysis'!T$1,FALSE)</f>
        <v>2.9</v>
      </c>
      <c r="U40">
        <f>VLOOKUP($I40,'Flybase new'!$A:$AC,'larval stage analysis'!U$1,FALSE)</f>
        <v>1.3</v>
      </c>
      <c r="V40">
        <f>VLOOKUP($I40,'Flybase new'!$A:$AC,'larval stage analysis'!V$1,FALSE)</f>
        <v>14.8</v>
      </c>
      <c r="W40">
        <f>VLOOKUP($I40,'Flybase new'!$A:$AC,'larval stage analysis'!W$1,FALSE)</f>
        <v>5418.3</v>
      </c>
      <c r="X40">
        <f>VLOOKUP($I40,'Flybase new'!$A:$AC,'larval stage analysis'!X$1,FALSE)</f>
        <v>1.8</v>
      </c>
      <c r="Y40">
        <f>VLOOKUP($I40,'Flybase new'!$A:$AC,'larval stage analysis'!Y$1,FALSE)</f>
        <v>1</v>
      </c>
      <c r="Z40">
        <f>VLOOKUP($I40,'Flybase new'!$A:$AC,'larval stage analysis'!Z$1,FALSE)</f>
        <v>14.1</v>
      </c>
      <c r="AA40">
        <f>VLOOKUP($I40,'Flybase new'!$A:$AC,'larval stage analysis'!AA$1,FALSE)</f>
        <v>0.45</v>
      </c>
      <c r="AB40" s="64">
        <f>VLOOKUP($I40,'Flybase new'!$A:$AC,'larval stage analysis'!AB$1,FALSE)</f>
        <v>1.9</v>
      </c>
      <c r="AC40" s="64">
        <f>VLOOKUP($I40,'Flybase new'!$A:$AC,'larval stage analysis'!AC$1,FALSE)</f>
        <v>2</v>
      </c>
      <c r="AD40">
        <f>VLOOKUP($I40,'Flybase new'!$A:$AC,'larval stage analysis'!AD$1,FALSE)</f>
        <v>1.3</v>
      </c>
      <c r="AE40" s="64">
        <f>VLOOKUP($I40,'Flybase new'!$A:$AC,'larval stage analysis'!AE$1,FALSE)</f>
        <v>2.9</v>
      </c>
      <c r="AF40">
        <f>VLOOKUP($I40,'Flybase new'!$A:$AC,'larval stage analysis'!AF$1,FALSE)</f>
        <v>1.5</v>
      </c>
      <c r="AG40">
        <f>VLOOKUP($I40,'Flybase new'!$A:$AC,'larval stage analysis'!AG$1,FALSE)</f>
        <v>1.9750000000000001</v>
      </c>
      <c r="AH40">
        <f>VLOOKUP($I40,'Flybase new'!$A:$AC,'larval stage analysis'!AH$1,FALSE)</f>
        <v>0.17499999999999999</v>
      </c>
      <c r="AI40">
        <f>VLOOKUP($I40,'Flybase new'!$A:$AC,'larval stage analysis'!AI$1,FALSE)</f>
        <v>0.875</v>
      </c>
      <c r="AJ40">
        <f>VLOOKUP($I40,'Flybase new'!$A:$AC,'larval stage analysis'!AJ$1,FALSE)</f>
        <v>167.5</v>
      </c>
      <c r="AK40" t="str">
        <f>VLOOKUP($I40,'Flybase new'!$A:$AC,'larval stage analysis'!AK$1,FALSE)</f>
        <v>FBgn0051872: CG31872: 0006629 / lipid metabolic process /</v>
      </c>
    </row>
    <row r="41" spans="1:37">
      <c r="A41" s="55" t="s">
        <v>691</v>
      </c>
      <c r="B41" s="66" t="s">
        <v>770</v>
      </c>
      <c r="C41" s="66">
        <f t="shared" si="0"/>
        <v>1</v>
      </c>
      <c r="D41" s="66">
        <f t="shared" si="1"/>
        <v>8.4720121028744322E-2</v>
      </c>
      <c r="E41" s="66">
        <f t="shared" si="2"/>
        <v>0.11346444780635402</v>
      </c>
      <c r="F41" s="66">
        <f t="shared" si="3"/>
        <v>0.291981845688351</v>
      </c>
      <c r="G41" t="s">
        <v>770</v>
      </c>
      <c r="I41" t="s">
        <v>15062</v>
      </c>
      <c r="J41">
        <f>VLOOKUP($I41,'Flybase new'!$A:$AC,'larval stage analysis'!J$1,FALSE)</f>
        <v>48.4</v>
      </c>
      <c r="K41">
        <f>VLOOKUP($I41,'Flybase new'!$A:$AC,'larval stage analysis'!K$1,FALSE)</f>
        <v>325.8</v>
      </c>
      <c r="L41">
        <f>VLOOKUP($I41,'Flybase new'!$A:$AC,'larval stage analysis'!L$1,FALSE)</f>
        <v>198.65</v>
      </c>
      <c r="M41">
        <f>VLOOKUP($I41,'Flybase new'!$A:$AC,'larval stage analysis'!M$1,FALSE)</f>
        <v>43.4</v>
      </c>
      <c r="N41">
        <f>VLOOKUP($I41,'Flybase new'!$A:$AC,'larval stage analysis'!N$1,FALSE)</f>
        <v>15.8</v>
      </c>
      <c r="O41">
        <f>VLOOKUP($I41,'Flybase new'!$A:$AC,'larval stage analysis'!O$1,FALSE)</f>
        <v>13.2</v>
      </c>
      <c r="P41">
        <f>VLOOKUP($I41,'Flybase new'!$A:$AC,'larval stage analysis'!P$1,FALSE)</f>
        <v>4.0999999999999996</v>
      </c>
      <c r="Q41">
        <f>VLOOKUP($I41,'Flybase new'!$A:$AC,'larval stage analysis'!Q$1,FALSE)</f>
        <v>11.2</v>
      </c>
      <c r="R41">
        <f>VLOOKUP($I41,'Flybase new'!$A:$AC,'larval stage analysis'!R$1,FALSE)</f>
        <v>19.100000000000001</v>
      </c>
      <c r="S41">
        <f>VLOOKUP($I41,'Flybase new'!$A:$AC,'larval stage analysis'!S$1,FALSE)</f>
        <v>719.35</v>
      </c>
      <c r="T41">
        <f>VLOOKUP($I41,'Flybase new'!$A:$AC,'larval stage analysis'!T$1,FALSE)</f>
        <v>424</v>
      </c>
      <c r="U41">
        <f>VLOOKUP($I41,'Flybase new'!$A:$AC,'larval stage analysis'!U$1,FALSE)</f>
        <v>1.3</v>
      </c>
      <c r="V41">
        <f>VLOOKUP($I41,'Flybase new'!$A:$AC,'larval stage analysis'!V$1,FALSE)</f>
        <v>14.2</v>
      </c>
      <c r="W41">
        <f>VLOOKUP($I41,'Flybase new'!$A:$AC,'larval stage analysis'!W$1,FALSE)</f>
        <v>2.7</v>
      </c>
      <c r="X41">
        <f>VLOOKUP($I41,'Flybase new'!$A:$AC,'larval stage analysis'!X$1,FALSE)</f>
        <v>211.5</v>
      </c>
      <c r="Y41">
        <f>VLOOKUP($I41,'Flybase new'!$A:$AC,'larval stage analysis'!Y$1,FALSE)</f>
        <v>211.6</v>
      </c>
      <c r="Z41">
        <f>VLOOKUP($I41,'Flybase new'!$A:$AC,'larval stage analysis'!Z$1,FALSE)</f>
        <v>341.4</v>
      </c>
      <c r="AA41">
        <f>VLOOKUP($I41,'Flybase new'!$A:$AC,'larval stage analysis'!AA$1,FALSE)</f>
        <v>4.25</v>
      </c>
      <c r="AB41" s="64">
        <f>VLOOKUP($I41,'Flybase new'!$A:$AC,'larval stage analysis'!AB$1,FALSE)</f>
        <v>5.6</v>
      </c>
      <c r="AC41" s="64">
        <f>VLOOKUP($I41,'Flybase new'!$A:$AC,'larval stage analysis'!AC$1,FALSE)</f>
        <v>7.5</v>
      </c>
      <c r="AD41">
        <f>VLOOKUP($I41,'Flybase new'!$A:$AC,'larval stage analysis'!AD$1,FALSE)</f>
        <v>6.6</v>
      </c>
      <c r="AE41" s="64">
        <f>VLOOKUP($I41,'Flybase new'!$A:$AC,'larval stage analysis'!AE$1,FALSE)</f>
        <v>19.3</v>
      </c>
      <c r="AF41">
        <f>VLOOKUP($I41,'Flybase new'!$A:$AC,'larval stage analysis'!AF$1,FALSE)</f>
        <v>29.8</v>
      </c>
      <c r="AG41">
        <f>VLOOKUP($I41,'Flybase new'!$A:$AC,'larval stage analysis'!AG$1,FALSE)</f>
        <v>62.725000000000001</v>
      </c>
      <c r="AH41">
        <f>VLOOKUP($I41,'Flybase new'!$A:$AC,'larval stage analysis'!AH$1,FALSE)</f>
        <v>119.925</v>
      </c>
      <c r="AI41">
        <f>VLOOKUP($I41,'Flybase new'!$A:$AC,'larval stage analysis'!AI$1,FALSE)</f>
        <v>8.3000000000000007</v>
      </c>
      <c r="AJ41">
        <f>VLOOKUP($I41,'Flybase new'!$A:$AC,'larval stage analysis'!AJ$1,FALSE)</f>
        <v>66.099999999999994</v>
      </c>
      <c r="AK41" t="str">
        <f>VLOOKUP($I41,'Flybase new'!$A:$AC,'larval stage analysis'!AK$1,FALSE)</f>
        <v>FBgn0035076: Ance-5: 0006508 / proteolysis ; 0009306 / protein secretion /</v>
      </c>
    </row>
    <row r="42" spans="1:37">
      <c r="A42" s="25" t="s">
        <v>424</v>
      </c>
      <c r="B42" s="66" t="s">
        <v>691</v>
      </c>
      <c r="C42" s="66">
        <f t="shared" si="0"/>
        <v>1</v>
      </c>
      <c r="D42" s="66">
        <f t="shared" si="1"/>
        <v>0.33818181818181819</v>
      </c>
      <c r="E42" s="66">
        <f t="shared" si="2"/>
        <v>0.13454545454545455</v>
      </c>
      <c r="F42" s="66">
        <f t="shared" si="3"/>
        <v>8.9090909090909096E-2</v>
      </c>
      <c r="G42" t="s">
        <v>691</v>
      </c>
      <c r="I42" t="s">
        <v>15036</v>
      </c>
      <c r="J42">
        <f>VLOOKUP($I42,'Flybase new'!$A:$AC,'larval stage analysis'!J$1,FALSE)</f>
        <v>5.2</v>
      </c>
      <c r="K42">
        <f>VLOOKUP($I42,'Flybase new'!$A:$AC,'larval stage analysis'!K$1,FALSE)</f>
        <v>190.9</v>
      </c>
      <c r="L42">
        <f>VLOOKUP($I42,'Flybase new'!$A:$AC,'larval stage analysis'!L$1,FALSE)</f>
        <v>96.174999999999997</v>
      </c>
      <c r="M42">
        <f>VLOOKUP($I42,'Flybase new'!$A:$AC,'larval stage analysis'!M$1,FALSE)</f>
        <v>4.2</v>
      </c>
      <c r="N42">
        <f>VLOOKUP($I42,'Flybase new'!$A:$AC,'larval stage analysis'!N$1,FALSE)</f>
        <v>20</v>
      </c>
      <c r="O42">
        <f>VLOOKUP($I42,'Flybase new'!$A:$AC,'larval stage analysis'!O$1,FALSE)</f>
        <v>4.4000000000000004</v>
      </c>
      <c r="P42">
        <f>VLOOKUP($I42,'Flybase new'!$A:$AC,'larval stage analysis'!P$1,FALSE)</f>
        <v>9.3000000000000007</v>
      </c>
      <c r="Q42">
        <f>VLOOKUP($I42,'Flybase new'!$A:$AC,'larval stage analysis'!Q$1,FALSE)</f>
        <v>9.4</v>
      </c>
      <c r="R42">
        <f>VLOOKUP($I42,'Flybase new'!$A:$AC,'larval stage analysis'!R$1,FALSE)</f>
        <v>13.3</v>
      </c>
      <c r="S42">
        <f>VLOOKUP($I42,'Flybase new'!$A:$AC,'larval stage analysis'!S$1,FALSE)</f>
        <v>205.65</v>
      </c>
      <c r="T42">
        <f>VLOOKUP($I42,'Flybase new'!$A:$AC,'larval stage analysis'!T$1,FALSE)</f>
        <v>482.6</v>
      </c>
      <c r="U42">
        <f>VLOOKUP($I42,'Flybase new'!$A:$AC,'larval stage analysis'!U$1,FALSE)</f>
        <v>1.5</v>
      </c>
      <c r="V42">
        <f>VLOOKUP($I42,'Flybase new'!$A:$AC,'larval stage analysis'!V$1,FALSE)</f>
        <v>2.8</v>
      </c>
      <c r="W42">
        <f>VLOOKUP($I42,'Flybase new'!$A:$AC,'larval stage analysis'!W$1,FALSE)</f>
        <v>4</v>
      </c>
      <c r="X42">
        <f>VLOOKUP($I42,'Flybase new'!$A:$AC,'larval stage analysis'!X$1,FALSE)</f>
        <v>506.8</v>
      </c>
      <c r="Y42">
        <f>VLOOKUP($I42,'Flybase new'!$A:$AC,'larval stage analysis'!Y$1,FALSE)</f>
        <v>827.8</v>
      </c>
      <c r="Z42">
        <f>VLOOKUP($I42,'Flybase new'!$A:$AC,'larval stage analysis'!Z$1,FALSE)</f>
        <v>235.1</v>
      </c>
      <c r="AA42">
        <f>VLOOKUP($I42,'Flybase new'!$A:$AC,'larval stage analysis'!AA$1,FALSE)</f>
        <v>2.35</v>
      </c>
      <c r="AB42" s="64">
        <f>VLOOKUP($I42,'Flybase new'!$A:$AC,'larval stage analysis'!AB$1,FALSE)</f>
        <v>18.600000000000001</v>
      </c>
      <c r="AC42" s="64">
        <f>VLOOKUP($I42,'Flybase new'!$A:$AC,'larval stage analysis'!AC$1,FALSE)</f>
        <v>7.4</v>
      </c>
      <c r="AD42">
        <f>VLOOKUP($I42,'Flybase new'!$A:$AC,'larval stage analysis'!AD$1,FALSE)</f>
        <v>16.100000000000001</v>
      </c>
      <c r="AE42" s="64">
        <f>VLOOKUP($I42,'Flybase new'!$A:$AC,'larval stage analysis'!AE$1,FALSE)</f>
        <v>4.9000000000000004</v>
      </c>
      <c r="AF42">
        <f>VLOOKUP($I42,'Flybase new'!$A:$AC,'larval stage analysis'!AF$1,FALSE)</f>
        <v>4313.1000000000004</v>
      </c>
      <c r="AG42">
        <f>VLOOKUP($I42,'Flybase new'!$A:$AC,'larval stage analysis'!AG$1,FALSE)</f>
        <v>6.1749999999999998</v>
      </c>
      <c r="AH42">
        <f>VLOOKUP($I42,'Flybase new'!$A:$AC,'larval stage analysis'!AH$1,FALSE)</f>
        <v>5</v>
      </c>
      <c r="AI42">
        <f>VLOOKUP($I42,'Flybase new'!$A:$AC,'larval stage analysis'!AI$1,FALSE)</f>
        <v>3.5</v>
      </c>
      <c r="AJ42">
        <f>VLOOKUP($I42,'Flybase new'!$A:$AC,'larval stage analysis'!AJ$1,FALSE)</f>
        <v>55</v>
      </c>
      <c r="AK42" t="str">
        <f>VLOOKUP($I42,'Flybase new'!$A:$AC,'larval stage analysis'!AK$1,FALSE)</f>
        <v>FBgn0037396 /// FBgn0259765: CG11459 /// : 0006508 / proteolysis /</v>
      </c>
    </row>
    <row r="43" spans="1:37">
      <c r="A43" s="55" t="s">
        <v>971</v>
      </c>
      <c r="B43" s="66" t="s">
        <v>424</v>
      </c>
      <c r="C43" s="66">
        <f t="shared" si="0"/>
        <v>1</v>
      </c>
      <c r="D43" s="66">
        <f t="shared" si="1"/>
        <v>4.3165467625899276E-2</v>
      </c>
      <c r="E43" s="66">
        <f t="shared" si="2"/>
        <v>0.26978417266187049</v>
      </c>
      <c r="F43" s="66">
        <f t="shared" si="3"/>
        <v>0.10071942446043164</v>
      </c>
      <c r="G43" t="s">
        <v>424</v>
      </c>
      <c r="I43" t="s">
        <v>15086</v>
      </c>
      <c r="J43">
        <f>VLOOKUP($I43,'Flybase new'!$A:$AC,'larval stage analysis'!J$1,FALSE)</f>
        <v>1.8</v>
      </c>
      <c r="K43">
        <f>VLOOKUP($I43,'Flybase new'!$A:$AC,'larval stage analysis'!K$1,FALSE)</f>
        <v>1.1000000000000001</v>
      </c>
      <c r="L43">
        <f>VLOOKUP($I43,'Flybase new'!$A:$AC,'larval stage analysis'!L$1,FALSE)</f>
        <v>1.675</v>
      </c>
      <c r="M43">
        <f>VLOOKUP($I43,'Flybase new'!$A:$AC,'larval stage analysis'!M$1,FALSE)</f>
        <v>1.1000000000000001</v>
      </c>
      <c r="N43">
        <f>VLOOKUP($I43,'Flybase new'!$A:$AC,'larval stage analysis'!N$1,FALSE)</f>
        <v>5.0999999999999996</v>
      </c>
      <c r="O43">
        <f>VLOOKUP($I43,'Flybase new'!$A:$AC,'larval stage analysis'!O$1,FALSE)</f>
        <v>6.2</v>
      </c>
      <c r="P43">
        <f>VLOOKUP($I43,'Flybase new'!$A:$AC,'larval stage analysis'!P$1,FALSE)</f>
        <v>5.0999999999999996</v>
      </c>
      <c r="Q43">
        <f>VLOOKUP($I43,'Flybase new'!$A:$AC,'larval stage analysis'!Q$1,FALSE)</f>
        <v>3.7</v>
      </c>
      <c r="R43">
        <f>VLOOKUP($I43,'Flybase new'!$A:$AC,'larval stage analysis'!R$1,FALSE)</f>
        <v>2.6</v>
      </c>
      <c r="S43">
        <f>VLOOKUP($I43,'Flybase new'!$A:$AC,'larval stage analysis'!S$1,FALSE)</f>
        <v>1.925</v>
      </c>
      <c r="T43">
        <f>VLOOKUP($I43,'Flybase new'!$A:$AC,'larval stage analysis'!T$1,FALSE)</f>
        <v>3</v>
      </c>
      <c r="U43">
        <f>VLOOKUP($I43,'Flybase new'!$A:$AC,'larval stage analysis'!U$1,FALSE)</f>
        <v>2.2000000000000002</v>
      </c>
      <c r="V43">
        <f>VLOOKUP($I43,'Flybase new'!$A:$AC,'larval stage analysis'!V$1,FALSE)</f>
        <v>8</v>
      </c>
      <c r="W43">
        <f>VLOOKUP($I43,'Flybase new'!$A:$AC,'larval stage analysis'!W$1,FALSE)</f>
        <v>2790.1</v>
      </c>
      <c r="X43">
        <f>VLOOKUP($I43,'Flybase new'!$A:$AC,'larval stage analysis'!X$1,FALSE)</f>
        <v>1.6</v>
      </c>
      <c r="Y43">
        <f>VLOOKUP($I43,'Flybase new'!$A:$AC,'larval stage analysis'!Y$1,FALSE)</f>
        <v>1</v>
      </c>
      <c r="Z43">
        <f>VLOOKUP($I43,'Flybase new'!$A:$AC,'larval stage analysis'!Z$1,FALSE)</f>
        <v>3.2</v>
      </c>
      <c r="AA43">
        <f>VLOOKUP($I43,'Flybase new'!$A:$AC,'larval stage analysis'!AA$1,FALSE)</f>
        <v>0.625</v>
      </c>
      <c r="AB43" s="64">
        <f>VLOOKUP($I43,'Flybase new'!$A:$AC,'larval stage analysis'!AB$1,FALSE)</f>
        <v>1.2</v>
      </c>
      <c r="AC43" s="64">
        <f>VLOOKUP($I43,'Flybase new'!$A:$AC,'larval stage analysis'!AC$1,FALSE)</f>
        <v>7.5</v>
      </c>
      <c r="AD43">
        <f>VLOOKUP($I43,'Flybase new'!$A:$AC,'larval stage analysis'!AD$1,FALSE)</f>
        <v>2.2999999999999998</v>
      </c>
      <c r="AE43" s="64">
        <f>VLOOKUP($I43,'Flybase new'!$A:$AC,'larval stage analysis'!AE$1,FALSE)</f>
        <v>2.8</v>
      </c>
      <c r="AF43">
        <f>VLOOKUP($I43,'Flybase new'!$A:$AC,'larval stage analysis'!AF$1,FALSE)</f>
        <v>6.4</v>
      </c>
      <c r="AG43">
        <f>VLOOKUP($I43,'Flybase new'!$A:$AC,'larval stage analysis'!AG$1,FALSE)</f>
        <v>2.875</v>
      </c>
      <c r="AH43">
        <f>VLOOKUP($I43,'Flybase new'!$A:$AC,'larval stage analysis'!AH$1,FALSE)</f>
        <v>4.3250000000000002</v>
      </c>
      <c r="AI43">
        <f>VLOOKUP($I43,'Flybase new'!$A:$AC,'larval stage analysis'!AI$1,FALSE)</f>
        <v>1.875</v>
      </c>
      <c r="AJ43">
        <f>VLOOKUP($I43,'Flybase new'!$A:$AC,'larval stage analysis'!AJ$1,FALSE)</f>
        <v>27.8</v>
      </c>
      <c r="AK43" t="str">
        <f>VLOOKUP($I43,'Flybase new'!$A:$AC,'larval stage analysis'!AK$1,FALSE)</f>
        <v>FBgn0038069: CG11608: 0006629 / lipid metabolic process /</v>
      </c>
    </row>
    <row r="44" spans="1:37">
      <c r="A44" s="25" t="s">
        <v>61</v>
      </c>
      <c r="B44" s="66" t="s">
        <v>971</v>
      </c>
      <c r="C44" s="66">
        <f t="shared" si="0"/>
        <v>1</v>
      </c>
      <c r="D44" s="66">
        <f t="shared" si="1"/>
        <v>1.0538641686182669E-2</v>
      </c>
      <c r="E44" s="66">
        <f t="shared" si="2"/>
        <v>5.8548009367681494E-3</v>
      </c>
      <c r="F44" s="66">
        <f t="shared" si="3"/>
        <v>4.5667447306791564E-2</v>
      </c>
      <c r="G44" t="s">
        <v>971</v>
      </c>
      <c r="I44" t="s">
        <v>15022</v>
      </c>
      <c r="J44">
        <f>VLOOKUP($I44,'Flybase new'!$A:$AC,'larval stage analysis'!J$1,FALSE)</f>
        <v>9.6</v>
      </c>
      <c r="K44">
        <f>VLOOKUP($I44,'Flybase new'!$A:$AC,'larval stage analysis'!K$1,FALSE)</f>
        <v>296.5</v>
      </c>
      <c r="L44">
        <f>VLOOKUP($I44,'Flybase new'!$A:$AC,'larval stage analysis'!L$1,FALSE)</f>
        <v>279.67500000000001</v>
      </c>
      <c r="M44">
        <f>VLOOKUP($I44,'Flybase new'!$A:$AC,'larval stage analysis'!M$1,FALSE)</f>
        <v>9.1999999999999993</v>
      </c>
      <c r="N44">
        <f>VLOOKUP($I44,'Flybase new'!$A:$AC,'larval stage analysis'!N$1,FALSE)</f>
        <v>3.4</v>
      </c>
      <c r="O44">
        <f>VLOOKUP($I44,'Flybase new'!$A:$AC,'larval stage analysis'!O$1,FALSE)</f>
        <v>5.7</v>
      </c>
      <c r="P44">
        <f>VLOOKUP($I44,'Flybase new'!$A:$AC,'larval stage analysis'!P$1,FALSE)</f>
        <v>0.8</v>
      </c>
      <c r="Q44">
        <f>VLOOKUP($I44,'Flybase new'!$A:$AC,'larval stage analysis'!Q$1,FALSE)</f>
        <v>5.8</v>
      </c>
      <c r="R44">
        <f>VLOOKUP($I44,'Flybase new'!$A:$AC,'larval stage analysis'!R$1,FALSE)</f>
        <v>28.7</v>
      </c>
      <c r="S44">
        <f>VLOOKUP($I44,'Flybase new'!$A:$AC,'larval stage analysis'!S$1,FALSE)</f>
        <v>361.27499999999998</v>
      </c>
      <c r="T44">
        <f>VLOOKUP($I44,'Flybase new'!$A:$AC,'larval stage analysis'!T$1,FALSE)</f>
        <v>998.3</v>
      </c>
      <c r="U44">
        <f>VLOOKUP($I44,'Flybase new'!$A:$AC,'larval stage analysis'!U$1,FALSE)</f>
        <v>1.2</v>
      </c>
      <c r="V44">
        <f>VLOOKUP($I44,'Flybase new'!$A:$AC,'larval stage analysis'!V$1,FALSE)</f>
        <v>10.8</v>
      </c>
      <c r="W44">
        <f>VLOOKUP($I44,'Flybase new'!$A:$AC,'larval stage analysis'!W$1,FALSE)</f>
        <v>2.2999999999999998</v>
      </c>
      <c r="X44">
        <f>VLOOKUP($I44,'Flybase new'!$A:$AC,'larval stage analysis'!X$1,FALSE)</f>
        <v>1412.4</v>
      </c>
      <c r="Y44">
        <f>VLOOKUP($I44,'Flybase new'!$A:$AC,'larval stage analysis'!Y$1,FALSE)</f>
        <v>939.5</v>
      </c>
      <c r="Z44">
        <f>VLOOKUP($I44,'Flybase new'!$A:$AC,'larval stage analysis'!Z$1,FALSE)</f>
        <v>454.9</v>
      </c>
      <c r="AA44">
        <f>VLOOKUP($I44,'Flybase new'!$A:$AC,'larval stage analysis'!AA$1,FALSE)</f>
        <v>0.55000000000000004</v>
      </c>
      <c r="AB44" s="64">
        <f>VLOOKUP($I44,'Flybase new'!$A:$AC,'larval stage analysis'!AB$1,FALSE)</f>
        <v>0.9</v>
      </c>
      <c r="AC44" s="64">
        <f>VLOOKUP($I44,'Flybase new'!$A:$AC,'larval stage analysis'!AC$1,FALSE)</f>
        <v>0.5</v>
      </c>
      <c r="AD44">
        <f>VLOOKUP($I44,'Flybase new'!$A:$AC,'larval stage analysis'!AD$1,FALSE)</f>
        <v>0.7</v>
      </c>
      <c r="AE44" s="64">
        <f>VLOOKUP($I44,'Flybase new'!$A:$AC,'larval stage analysis'!AE$1,FALSE)</f>
        <v>3.9</v>
      </c>
      <c r="AF44">
        <f>VLOOKUP($I44,'Flybase new'!$A:$AC,'larval stage analysis'!AF$1,FALSE)</f>
        <v>3.9</v>
      </c>
      <c r="AG44">
        <f>VLOOKUP($I44,'Flybase new'!$A:$AC,'larval stage analysis'!AG$1,FALSE)</f>
        <v>2.8250000000000002</v>
      </c>
      <c r="AH44">
        <f>VLOOKUP($I44,'Flybase new'!$A:$AC,'larval stage analysis'!AH$1,FALSE)</f>
        <v>0.6</v>
      </c>
      <c r="AI44">
        <f>VLOOKUP($I44,'Flybase new'!$A:$AC,'larval stage analysis'!AI$1,FALSE)</f>
        <v>2.5750000000000002</v>
      </c>
      <c r="AJ44">
        <f>VLOOKUP($I44,'Flybase new'!$A:$AC,'larval stage analysis'!AJ$1,FALSE)</f>
        <v>85.4</v>
      </c>
      <c r="AK44" t="str">
        <f>VLOOKUP($I44,'Flybase new'!$A:$AC,'larval stage analysis'!AK$1,FALSE)</f>
        <v>FBgn0037230: CG9780: 0006508 / proteolysis /</v>
      </c>
    </row>
    <row r="45" spans="1:37">
      <c r="A45" s="55" t="s">
        <v>293</v>
      </c>
      <c r="B45" s="66" t="s">
        <v>61</v>
      </c>
      <c r="C45" s="66">
        <f t="shared" si="0"/>
        <v>0</v>
      </c>
      <c r="D45" s="66">
        <f t="shared" si="1"/>
        <v>0.1599402092675635</v>
      </c>
      <c r="E45" s="66">
        <f t="shared" si="2"/>
        <v>0.30493273542600891</v>
      </c>
      <c r="F45" s="66">
        <f t="shared" si="3"/>
        <v>2.3168908819133032</v>
      </c>
      <c r="G45" t="s">
        <v>61</v>
      </c>
      <c r="I45" t="s">
        <v>15032</v>
      </c>
      <c r="J45">
        <f>VLOOKUP($I45,'Flybase new'!$A:$AC,'larval stage analysis'!J$1,FALSE)</f>
        <v>70</v>
      </c>
      <c r="K45">
        <f>VLOOKUP($I45,'Flybase new'!$A:$AC,'larval stage analysis'!K$1,FALSE)</f>
        <v>36.799999999999997</v>
      </c>
      <c r="L45">
        <f>VLOOKUP($I45,'Flybase new'!$A:$AC,'larval stage analysis'!L$1,FALSE)</f>
        <v>46.1</v>
      </c>
      <c r="M45">
        <f>VLOOKUP($I45,'Flybase new'!$A:$AC,'larval stage analysis'!M$1,FALSE)</f>
        <v>58.6</v>
      </c>
      <c r="N45">
        <f>VLOOKUP($I45,'Flybase new'!$A:$AC,'larval stage analysis'!N$1,FALSE)</f>
        <v>16</v>
      </c>
      <c r="O45">
        <f>VLOOKUP($I45,'Flybase new'!$A:$AC,'larval stage analysis'!O$1,FALSE)</f>
        <v>4.2</v>
      </c>
      <c r="P45">
        <f>VLOOKUP($I45,'Flybase new'!$A:$AC,'larval stage analysis'!P$1,FALSE)</f>
        <v>48.9</v>
      </c>
      <c r="Q45">
        <f>VLOOKUP($I45,'Flybase new'!$A:$AC,'larval stage analysis'!Q$1,FALSE)</f>
        <v>5</v>
      </c>
      <c r="R45">
        <f>VLOOKUP($I45,'Flybase new'!$A:$AC,'larval stage analysis'!R$1,FALSE)</f>
        <v>15.8</v>
      </c>
      <c r="S45">
        <f>VLOOKUP($I45,'Flybase new'!$A:$AC,'larval stage analysis'!S$1,FALSE)</f>
        <v>34.700000000000003</v>
      </c>
      <c r="T45">
        <f>VLOOKUP($I45,'Flybase new'!$A:$AC,'larval stage analysis'!T$1,FALSE)</f>
        <v>23.5</v>
      </c>
      <c r="U45">
        <f>VLOOKUP($I45,'Flybase new'!$A:$AC,'larval stage analysis'!U$1,FALSE)</f>
        <v>264.2</v>
      </c>
      <c r="V45">
        <f>VLOOKUP($I45,'Flybase new'!$A:$AC,'larval stage analysis'!V$1,FALSE)</f>
        <v>17.3</v>
      </c>
      <c r="W45">
        <f>VLOOKUP($I45,'Flybase new'!$A:$AC,'larval stage analysis'!W$1,FALSE)</f>
        <v>21.4</v>
      </c>
      <c r="X45">
        <f>VLOOKUP($I45,'Flybase new'!$A:$AC,'larval stage analysis'!X$1,FALSE)</f>
        <v>6.6</v>
      </c>
      <c r="Y45">
        <f>VLOOKUP($I45,'Flybase new'!$A:$AC,'larval stage analysis'!Y$1,FALSE)</f>
        <v>6</v>
      </c>
      <c r="Z45">
        <f>VLOOKUP($I45,'Flybase new'!$A:$AC,'larval stage analysis'!Z$1,FALSE)</f>
        <v>43.1</v>
      </c>
      <c r="AA45">
        <f>VLOOKUP($I45,'Flybase new'!$A:$AC,'larval stage analysis'!AA$1,FALSE)</f>
        <v>200.875</v>
      </c>
      <c r="AB45" s="64">
        <f>VLOOKUP($I45,'Flybase new'!$A:$AC,'larval stage analysis'!AB$1,FALSE)</f>
        <v>21.4</v>
      </c>
      <c r="AC45" s="64">
        <f>VLOOKUP($I45,'Flybase new'!$A:$AC,'larval stage analysis'!AC$1,FALSE)</f>
        <v>40.799999999999997</v>
      </c>
      <c r="AD45">
        <f>VLOOKUP($I45,'Flybase new'!$A:$AC,'larval stage analysis'!AD$1,FALSE)</f>
        <v>8.5</v>
      </c>
      <c r="AE45" s="64">
        <f>VLOOKUP($I45,'Flybase new'!$A:$AC,'larval stage analysis'!AE$1,FALSE)</f>
        <v>310</v>
      </c>
      <c r="AF45">
        <f>VLOOKUP($I45,'Flybase new'!$A:$AC,'larval stage analysis'!AF$1,FALSE)</f>
        <v>13.7</v>
      </c>
      <c r="AG45">
        <f>VLOOKUP($I45,'Flybase new'!$A:$AC,'larval stage analysis'!AG$1,FALSE)</f>
        <v>862.3</v>
      </c>
      <c r="AH45">
        <f>VLOOKUP($I45,'Flybase new'!$A:$AC,'larval stage analysis'!AH$1,FALSE)</f>
        <v>754.125</v>
      </c>
      <c r="AI45">
        <f>VLOOKUP($I45,'Flybase new'!$A:$AC,'larval stage analysis'!AI$1,FALSE)</f>
        <v>11.324999999999999</v>
      </c>
      <c r="AJ45">
        <f>VLOOKUP($I45,'Flybase new'!$A:$AC,'larval stage analysis'!AJ$1,FALSE)</f>
        <v>133.80000000000001</v>
      </c>
      <c r="AK45" t="str">
        <f>VLOOKUP($I45,'Flybase new'!$A:$AC,'larval stage analysis'!AK$1,FALSE)</f>
        <v>FBgn0022702: Chitinase 2: 0000272 / polysaccharide catabolic process ; 0005975 / carbohydrate metabolic process ; 0006032 / chitin catabolic pro</v>
      </c>
    </row>
    <row r="46" spans="1:37">
      <c r="A46" s="25" t="s">
        <v>718</v>
      </c>
      <c r="B46" s="66" t="s">
        <v>293</v>
      </c>
      <c r="C46" s="66">
        <f t="shared" si="0"/>
        <v>1</v>
      </c>
      <c r="D46" s="66">
        <f t="shared" si="1"/>
        <v>3.125E-2</v>
      </c>
      <c r="E46" s="66">
        <f t="shared" si="2"/>
        <v>6.6964285714285719E-3</v>
      </c>
      <c r="F46" s="66">
        <f t="shared" si="3"/>
        <v>3.6830357142857144E-2</v>
      </c>
      <c r="G46" t="s">
        <v>293</v>
      </c>
      <c r="I46" t="s">
        <v>15028</v>
      </c>
      <c r="J46">
        <f>VLOOKUP($I46,'Flybase new'!$A:$AC,'larval stage analysis'!J$1,FALSE)</f>
        <v>8.6999999999999993</v>
      </c>
      <c r="K46">
        <f>VLOOKUP($I46,'Flybase new'!$A:$AC,'larval stage analysis'!K$1,FALSE)</f>
        <v>750.8</v>
      </c>
      <c r="L46">
        <f>VLOOKUP($I46,'Flybase new'!$A:$AC,'larval stage analysis'!L$1,FALSE)</f>
        <v>652.4</v>
      </c>
      <c r="M46">
        <f>VLOOKUP($I46,'Flybase new'!$A:$AC,'larval stage analysis'!M$1,FALSE)</f>
        <v>5.2</v>
      </c>
      <c r="N46">
        <f>VLOOKUP($I46,'Flybase new'!$A:$AC,'larval stage analysis'!N$1,FALSE)</f>
        <v>5.8</v>
      </c>
      <c r="O46">
        <f>VLOOKUP($I46,'Flybase new'!$A:$AC,'larval stage analysis'!O$1,FALSE)</f>
        <v>15.8</v>
      </c>
      <c r="P46">
        <f>VLOOKUP($I46,'Flybase new'!$A:$AC,'larval stage analysis'!P$1,FALSE)</f>
        <v>1.3</v>
      </c>
      <c r="Q46">
        <f>VLOOKUP($I46,'Flybase new'!$A:$AC,'larval stage analysis'!Q$1,FALSE)</f>
        <v>33</v>
      </c>
      <c r="R46">
        <f>VLOOKUP($I46,'Flybase new'!$A:$AC,'larval stage analysis'!R$1,FALSE)</f>
        <v>24.3</v>
      </c>
      <c r="S46">
        <f>VLOOKUP($I46,'Flybase new'!$A:$AC,'larval stage analysis'!S$1,FALSE)</f>
        <v>12.65</v>
      </c>
      <c r="T46">
        <f>VLOOKUP($I46,'Flybase new'!$A:$AC,'larval stage analysis'!T$1,FALSE)</f>
        <v>175.5</v>
      </c>
      <c r="U46">
        <f>VLOOKUP($I46,'Flybase new'!$A:$AC,'larval stage analysis'!U$1,FALSE)</f>
        <v>14.3</v>
      </c>
      <c r="V46">
        <f>VLOOKUP($I46,'Flybase new'!$A:$AC,'larval stage analysis'!V$1,FALSE)</f>
        <v>20</v>
      </c>
      <c r="W46">
        <f>VLOOKUP($I46,'Flybase new'!$A:$AC,'larval stage analysis'!W$1,FALSE)</f>
        <v>3.3</v>
      </c>
      <c r="X46">
        <f>VLOOKUP($I46,'Flybase new'!$A:$AC,'larval stage analysis'!X$1,FALSE)</f>
        <v>242.4</v>
      </c>
      <c r="Y46">
        <f>VLOOKUP($I46,'Flybase new'!$A:$AC,'larval stage analysis'!Y$1,FALSE)</f>
        <v>379.8</v>
      </c>
      <c r="Z46">
        <f>VLOOKUP($I46,'Flybase new'!$A:$AC,'larval stage analysis'!Z$1,FALSE)</f>
        <v>296.3</v>
      </c>
      <c r="AA46">
        <f>VLOOKUP($I46,'Flybase new'!$A:$AC,'larval stage analysis'!AA$1,FALSE)</f>
        <v>1.9</v>
      </c>
      <c r="AB46" s="64">
        <f>VLOOKUP($I46,'Flybase new'!$A:$AC,'larval stage analysis'!AB$1,FALSE)</f>
        <v>2.8</v>
      </c>
      <c r="AC46" s="64">
        <f>VLOOKUP($I46,'Flybase new'!$A:$AC,'larval stage analysis'!AC$1,FALSE)</f>
        <v>0.6</v>
      </c>
      <c r="AD46">
        <f>VLOOKUP($I46,'Flybase new'!$A:$AC,'larval stage analysis'!AD$1,FALSE)</f>
        <v>211.2</v>
      </c>
      <c r="AE46" s="64">
        <f>VLOOKUP($I46,'Flybase new'!$A:$AC,'larval stage analysis'!AE$1,FALSE)</f>
        <v>3.3</v>
      </c>
      <c r="AF46">
        <f>VLOOKUP($I46,'Flybase new'!$A:$AC,'larval stage analysis'!AF$1,FALSE)</f>
        <v>63.7</v>
      </c>
      <c r="AG46">
        <f>VLOOKUP($I46,'Flybase new'!$A:$AC,'larval stage analysis'!AG$1,FALSE)</f>
        <v>203.55</v>
      </c>
      <c r="AH46">
        <f>VLOOKUP($I46,'Flybase new'!$A:$AC,'larval stage analysis'!AH$1,FALSE)</f>
        <v>19.75</v>
      </c>
      <c r="AI46">
        <f>VLOOKUP($I46,'Flybase new'!$A:$AC,'larval stage analysis'!AI$1,FALSE)</f>
        <v>1.7749999999999999</v>
      </c>
      <c r="AJ46">
        <f>VLOOKUP($I46,'Flybase new'!$A:$AC,'larval stage analysis'!AJ$1,FALSE)</f>
        <v>89.6</v>
      </c>
      <c r="AK46" t="str">
        <f>VLOOKUP($I46,'Flybase new'!$A:$AC,'larval stage analysis'!AK$1,FALSE)</f>
        <v>FBgn0027584: CG4757:</v>
      </c>
    </row>
    <row r="47" spans="1:37">
      <c r="A47" s="55" t="s">
        <v>869</v>
      </c>
      <c r="B47" s="66" t="s">
        <v>718</v>
      </c>
      <c r="C47" s="66">
        <f t="shared" si="0"/>
        <v>0</v>
      </c>
      <c r="D47" s="66">
        <f t="shared" si="1"/>
        <v>1.2997730554982464E-2</v>
      </c>
      <c r="E47" s="66">
        <f t="shared" si="2"/>
        <v>7.0146482360222816E-3</v>
      </c>
      <c r="F47" s="66">
        <f t="shared" si="3"/>
        <v>1.7990509593563029</v>
      </c>
      <c r="G47" t="s">
        <v>718</v>
      </c>
      <c r="I47" t="s">
        <v>15037</v>
      </c>
      <c r="J47">
        <f>VLOOKUP($I47,'Flybase new'!$A:$AC,'larval stage analysis'!J$1,FALSE)</f>
        <v>27</v>
      </c>
      <c r="K47">
        <f>VLOOKUP($I47,'Flybase new'!$A:$AC,'larval stage analysis'!K$1,FALSE)</f>
        <v>1522</v>
      </c>
      <c r="L47">
        <f>VLOOKUP($I47,'Flybase new'!$A:$AC,'larval stage analysis'!L$1,FALSE)</f>
        <v>674.22500000000002</v>
      </c>
      <c r="M47">
        <f>VLOOKUP($I47,'Flybase new'!$A:$AC,'larval stage analysis'!M$1,FALSE)</f>
        <v>26.5</v>
      </c>
      <c r="N47">
        <f>VLOOKUP($I47,'Flybase new'!$A:$AC,'larval stage analysis'!N$1,FALSE)</f>
        <v>13.1</v>
      </c>
      <c r="O47">
        <f>VLOOKUP($I47,'Flybase new'!$A:$AC,'larval stage analysis'!O$1,FALSE)</f>
        <v>83.3</v>
      </c>
      <c r="P47">
        <f>VLOOKUP($I47,'Flybase new'!$A:$AC,'larval stage analysis'!P$1,FALSE)</f>
        <v>10.5</v>
      </c>
      <c r="Q47">
        <f>VLOOKUP($I47,'Flybase new'!$A:$AC,'larval stage analysis'!Q$1,FALSE)</f>
        <v>25.8</v>
      </c>
      <c r="R47">
        <f>VLOOKUP($I47,'Flybase new'!$A:$AC,'larval stage analysis'!R$1,FALSE)</f>
        <v>178.7</v>
      </c>
      <c r="S47">
        <f>VLOOKUP($I47,'Flybase new'!$A:$AC,'larval stage analysis'!S$1,FALSE)</f>
        <v>822.55</v>
      </c>
      <c r="T47">
        <f>VLOOKUP($I47,'Flybase new'!$A:$AC,'larval stage analysis'!T$1,FALSE)</f>
        <v>1161.7</v>
      </c>
      <c r="U47">
        <f>VLOOKUP($I47,'Flybase new'!$A:$AC,'larval stage analysis'!U$1,FALSE)</f>
        <v>5.7</v>
      </c>
      <c r="V47">
        <f>VLOOKUP($I47,'Flybase new'!$A:$AC,'larval stage analysis'!V$1,FALSE)</f>
        <v>31.5</v>
      </c>
      <c r="W47">
        <f>VLOOKUP($I47,'Flybase new'!$A:$AC,'larval stage analysis'!W$1,FALSE)</f>
        <v>9614.7999999999993</v>
      </c>
      <c r="X47">
        <f>VLOOKUP($I47,'Flybase new'!$A:$AC,'larval stage analysis'!X$1,FALSE)</f>
        <v>1400.7</v>
      </c>
      <c r="Y47">
        <f>VLOOKUP($I47,'Flybase new'!$A:$AC,'larval stage analysis'!Y$1,FALSE)</f>
        <v>1375.3</v>
      </c>
      <c r="Z47">
        <f>VLOOKUP($I47,'Flybase new'!$A:$AC,'larval stage analysis'!Z$1,FALSE)</f>
        <v>1758.5</v>
      </c>
      <c r="AA47">
        <f>VLOOKUP($I47,'Flybase new'!$A:$AC,'larval stage analysis'!AA$1,FALSE)</f>
        <v>4.7</v>
      </c>
      <c r="AB47" s="64">
        <f>VLOOKUP($I47,'Flybase new'!$A:$AC,'larval stage analysis'!AB$1,FALSE)</f>
        <v>6.3</v>
      </c>
      <c r="AC47" s="64">
        <f>VLOOKUP($I47,'Flybase new'!$A:$AC,'larval stage analysis'!AC$1,FALSE)</f>
        <v>3.4</v>
      </c>
      <c r="AD47">
        <f>VLOOKUP($I47,'Flybase new'!$A:$AC,'larval stage analysis'!AD$1,FALSE)</f>
        <v>1.4</v>
      </c>
      <c r="AE47" s="64">
        <f>VLOOKUP($I47,'Flybase new'!$A:$AC,'larval stage analysis'!AE$1,FALSE)</f>
        <v>872</v>
      </c>
      <c r="AF47">
        <f>VLOOKUP($I47,'Flybase new'!$A:$AC,'larval stage analysis'!AF$1,FALSE)</f>
        <v>2.1</v>
      </c>
      <c r="AG47">
        <f>VLOOKUP($I47,'Flybase new'!$A:$AC,'larval stage analysis'!AG$1,FALSE)</f>
        <v>390.67500000000001</v>
      </c>
      <c r="AH47">
        <f>VLOOKUP($I47,'Flybase new'!$A:$AC,'larval stage analysis'!AH$1,FALSE)</f>
        <v>2708.2</v>
      </c>
      <c r="AI47">
        <f>VLOOKUP($I47,'Flybase new'!$A:$AC,'larval stage analysis'!AI$1,FALSE)</f>
        <v>6.3250000000000002</v>
      </c>
      <c r="AJ47">
        <f>VLOOKUP($I47,'Flybase new'!$A:$AC,'larval stage analysis'!AJ$1,FALSE)</f>
        <v>484.7</v>
      </c>
      <c r="AK47" t="str">
        <f>VLOOKUP($I47,'Flybase new'!$A:$AC,'larval stage analysis'!AK$1,FALSE)</f>
        <v>FBgn0034229: CG4847: 0006508 / proteolysis ; 0006508/ proteolysis /</v>
      </c>
    </row>
    <row r="48" spans="1:37">
      <c r="A48" s="25" t="s">
        <v>1293</v>
      </c>
      <c r="B48" s="66" t="s">
        <v>869</v>
      </c>
      <c r="C48" s="66">
        <f t="shared" si="0"/>
        <v>1</v>
      </c>
      <c r="D48" s="66">
        <f t="shared" si="1"/>
        <v>2.8776978417266189E-2</v>
      </c>
      <c r="E48" s="66">
        <f t="shared" si="2"/>
        <v>2.557953637090328E-2</v>
      </c>
      <c r="F48" s="66">
        <f t="shared" si="3"/>
        <v>0.1310951239008793</v>
      </c>
      <c r="G48" t="s">
        <v>869</v>
      </c>
      <c r="I48" t="s">
        <v>15050</v>
      </c>
      <c r="J48">
        <f>VLOOKUP($I48,'Flybase new'!$A:$AC,'larval stage analysis'!J$1,FALSE)</f>
        <v>101.9</v>
      </c>
      <c r="K48">
        <f>VLOOKUP($I48,'Flybase new'!$A:$AC,'larval stage analysis'!K$1,FALSE)</f>
        <v>646.79999999999995</v>
      </c>
      <c r="L48">
        <f>VLOOKUP($I48,'Flybase new'!$A:$AC,'larval stage analysis'!L$1,FALSE)</f>
        <v>523.70000000000005</v>
      </c>
      <c r="M48">
        <f>VLOOKUP($I48,'Flybase new'!$A:$AC,'larval stage analysis'!M$1,FALSE)</f>
        <v>663</v>
      </c>
      <c r="N48">
        <f>VLOOKUP($I48,'Flybase new'!$A:$AC,'larval stage analysis'!N$1,FALSE)</f>
        <v>12.2</v>
      </c>
      <c r="O48">
        <f>VLOOKUP($I48,'Flybase new'!$A:$AC,'larval stage analysis'!O$1,FALSE)</f>
        <v>26.8</v>
      </c>
      <c r="P48">
        <f>VLOOKUP($I48,'Flybase new'!$A:$AC,'larval stage analysis'!P$1,FALSE)</f>
        <v>1.3</v>
      </c>
      <c r="Q48">
        <f>VLOOKUP($I48,'Flybase new'!$A:$AC,'larval stage analysis'!Q$1,FALSE)</f>
        <v>8.4</v>
      </c>
      <c r="R48">
        <f>VLOOKUP($I48,'Flybase new'!$A:$AC,'larval stage analysis'!R$1,FALSE)</f>
        <v>75.099999999999994</v>
      </c>
      <c r="S48">
        <f>VLOOKUP($I48,'Flybase new'!$A:$AC,'larval stage analysis'!S$1,FALSE)</f>
        <v>641.52499999999998</v>
      </c>
      <c r="T48">
        <f>VLOOKUP($I48,'Flybase new'!$A:$AC,'larval stage analysis'!T$1,FALSE)</f>
        <v>1135.2</v>
      </c>
      <c r="U48">
        <f>VLOOKUP($I48,'Flybase new'!$A:$AC,'larval stage analysis'!U$1,FALSE)</f>
        <v>0.7</v>
      </c>
      <c r="V48">
        <f>VLOOKUP($I48,'Flybase new'!$A:$AC,'larval stage analysis'!V$1,FALSE)</f>
        <v>2</v>
      </c>
      <c r="W48">
        <f>VLOOKUP($I48,'Flybase new'!$A:$AC,'larval stage analysis'!W$1,FALSE)</f>
        <v>60.2</v>
      </c>
      <c r="X48">
        <f>VLOOKUP($I48,'Flybase new'!$A:$AC,'larval stage analysis'!X$1,FALSE)</f>
        <v>1221.5</v>
      </c>
      <c r="Y48">
        <f>VLOOKUP($I48,'Flybase new'!$A:$AC,'larval stage analysis'!Y$1,FALSE)</f>
        <v>898</v>
      </c>
      <c r="Z48">
        <f>VLOOKUP($I48,'Flybase new'!$A:$AC,'larval stage analysis'!Z$1,FALSE)</f>
        <v>773.2</v>
      </c>
      <c r="AA48">
        <f>VLOOKUP($I48,'Flybase new'!$A:$AC,'larval stage analysis'!AA$1,FALSE)</f>
        <v>60.174999999999997</v>
      </c>
      <c r="AB48" s="64">
        <f>VLOOKUP($I48,'Flybase new'!$A:$AC,'larval stage analysis'!AB$1,FALSE)</f>
        <v>3.6</v>
      </c>
      <c r="AC48" s="64">
        <f>VLOOKUP($I48,'Flybase new'!$A:$AC,'larval stage analysis'!AC$1,FALSE)</f>
        <v>3.2</v>
      </c>
      <c r="AD48">
        <f>VLOOKUP($I48,'Flybase new'!$A:$AC,'larval stage analysis'!AD$1,FALSE)</f>
        <v>0.9</v>
      </c>
      <c r="AE48" s="64">
        <f>VLOOKUP($I48,'Flybase new'!$A:$AC,'larval stage analysis'!AE$1,FALSE)</f>
        <v>16.399999999999999</v>
      </c>
      <c r="AF48">
        <f>VLOOKUP($I48,'Flybase new'!$A:$AC,'larval stage analysis'!AF$1,FALSE)</f>
        <v>193.5</v>
      </c>
      <c r="AG48">
        <f>VLOOKUP($I48,'Flybase new'!$A:$AC,'larval stage analysis'!AG$1,FALSE)</f>
        <v>18.2</v>
      </c>
      <c r="AH48">
        <f>VLOOKUP($I48,'Flybase new'!$A:$AC,'larval stage analysis'!AH$1,FALSE)</f>
        <v>43.674999999999997</v>
      </c>
      <c r="AI48">
        <f>VLOOKUP($I48,'Flybase new'!$A:$AC,'larval stage analysis'!AI$1,FALSE)</f>
        <v>0.9</v>
      </c>
      <c r="AJ48">
        <f>VLOOKUP($I48,'Flybase new'!$A:$AC,'larval stage analysis'!AJ$1,FALSE)</f>
        <v>125.1</v>
      </c>
      <c r="AK48" t="str">
        <f>VLOOKUP($I48,'Flybase new'!$A:$AC,'larval stage analysis'!AK$1,FALSE)</f>
        <v>FBgn0039024: CG4721: 0006508 / proteolysis /</v>
      </c>
    </row>
    <row r="49" spans="1:37">
      <c r="A49" s="55" t="s">
        <v>1532</v>
      </c>
      <c r="B49" s="66" t="s">
        <v>1293</v>
      </c>
      <c r="C49" s="66">
        <f t="shared" si="0"/>
        <v>1</v>
      </c>
      <c r="D49" s="66">
        <f t="shared" si="1"/>
        <v>2.5700934579439255E-2</v>
      </c>
      <c r="E49" s="66">
        <f t="shared" si="2"/>
        <v>2.1028037383177572E-2</v>
      </c>
      <c r="F49" s="66">
        <f t="shared" si="3"/>
        <v>1.6355140186915886E-2</v>
      </c>
      <c r="G49" t="s">
        <v>1293</v>
      </c>
      <c r="I49" t="s">
        <v>14564</v>
      </c>
      <c r="J49">
        <f>VLOOKUP($I49,'Flybase new'!$A:$AC,'larval stage analysis'!J$1,FALSE)</f>
        <v>1.2</v>
      </c>
      <c r="K49">
        <f>VLOOKUP($I49,'Flybase new'!$A:$AC,'larval stage analysis'!K$1,FALSE)</f>
        <v>1.3</v>
      </c>
      <c r="L49">
        <f>VLOOKUP($I49,'Flybase new'!$A:$AC,'larval stage analysis'!L$1,FALSE)</f>
        <v>0.52500000000000002</v>
      </c>
      <c r="M49">
        <f>VLOOKUP($I49,'Flybase new'!$A:$AC,'larval stage analysis'!M$1,FALSE)</f>
        <v>1.4</v>
      </c>
      <c r="N49">
        <f>VLOOKUP($I49,'Flybase new'!$A:$AC,'larval stage analysis'!N$1,FALSE)</f>
        <v>3</v>
      </c>
      <c r="O49">
        <f>VLOOKUP($I49,'Flybase new'!$A:$AC,'larval stage analysis'!O$1,FALSE)</f>
        <v>2.8</v>
      </c>
      <c r="P49">
        <f>VLOOKUP($I49,'Flybase new'!$A:$AC,'larval stage analysis'!P$1,FALSE)</f>
        <v>2.2000000000000002</v>
      </c>
      <c r="Q49">
        <f>VLOOKUP($I49,'Flybase new'!$A:$AC,'larval stage analysis'!Q$1,FALSE)</f>
        <v>1.6</v>
      </c>
      <c r="R49">
        <f>VLOOKUP($I49,'Flybase new'!$A:$AC,'larval stage analysis'!R$1,FALSE)</f>
        <v>0.9</v>
      </c>
      <c r="S49">
        <f>VLOOKUP($I49,'Flybase new'!$A:$AC,'larval stage analysis'!S$1,FALSE)</f>
        <v>0.9</v>
      </c>
      <c r="T49">
        <f>VLOOKUP($I49,'Flybase new'!$A:$AC,'larval stage analysis'!T$1,FALSE)</f>
        <v>1.1000000000000001</v>
      </c>
      <c r="U49">
        <f>VLOOKUP($I49,'Flybase new'!$A:$AC,'larval stage analysis'!U$1,FALSE)</f>
        <v>0.9</v>
      </c>
      <c r="V49">
        <f>VLOOKUP($I49,'Flybase new'!$A:$AC,'larval stage analysis'!V$1,FALSE)</f>
        <v>2.2999999999999998</v>
      </c>
      <c r="W49">
        <f>VLOOKUP($I49,'Flybase new'!$A:$AC,'larval stage analysis'!W$1,FALSE)</f>
        <v>1.6</v>
      </c>
      <c r="X49">
        <f>VLOOKUP($I49,'Flybase new'!$A:$AC,'larval stage analysis'!X$1,FALSE)</f>
        <v>4742.7</v>
      </c>
      <c r="Y49">
        <f>VLOOKUP($I49,'Flybase new'!$A:$AC,'larval stage analysis'!Y$1,FALSE)</f>
        <v>4846.8</v>
      </c>
      <c r="Z49">
        <f>VLOOKUP($I49,'Flybase new'!$A:$AC,'larval stage analysis'!Z$1,FALSE)</f>
        <v>14.4</v>
      </c>
      <c r="AA49">
        <f>VLOOKUP($I49,'Flybase new'!$A:$AC,'larval stage analysis'!AA$1,FALSE)</f>
        <v>0.52500000000000002</v>
      </c>
      <c r="AB49" s="64">
        <f>VLOOKUP($I49,'Flybase new'!$A:$AC,'larval stage analysis'!AB$1,FALSE)</f>
        <v>1.1000000000000001</v>
      </c>
      <c r="AC49" s="64">
        <f>VLOOKUP($I49,'Flybase new'!$A:$AC,'larval stage analysis'!AC$1,FALSE)</f>
        <v>0.9</v>
      </c>
      <c r="AD49">
        <f>VLOOKUP($I49,'Flybase new'!$A:$AC,'larval stage analysis'!AD$1,FALSE)</f>
        <v>0.6</v>
      </c>
      <c r="AE49" s="64">
        <f>VLOOKUP($I49,'Flybase new'!$A:$AC,'larval stage analysis'!AE$1,FALSE)</f>
        <v>0.7</v>
      </c>
      <c r="AF49">
        <f>VLOOKUP($I49,'Flybase new'!$A:$AC,'larval stage analysis'!AF$1,FALSE)</f>
        <v>1.4</v>
      </c>
      <c r="AG49">
        <f>VLOOKUP($I49,'Flybase new'!$A:$AC,'larval stage analysis'!AG$1,FALSE)</f>
        <v>0.52500000000000002</v>
      </c>
      <c r="AH49">
        <f>VLOOKUP($I49,'Flybase new'!$A:$AC,'larval stage analysis'!AH$1,FALSE)</f>
        <v>0.875</v>
      </c>
      <c r="AI49">
        <f>VLOOKUP($I49,'Flybase new'!$A:$AC,'larval stage analysis'!AI$1,FALSE)</f>
        <v>0.72499999999999998</v>
      </c>
      <c r="AJ49">
        <f>VLOOKUP($I49,'Flybase new'!$A:$AC,'larval stage analysis'!AJ$1,FALSE)</f>
        <v>42.8</v>
      </c>
      <c r="AK49" t="str">
        <f>VLOOKUP($I49,'Flybase new'!$A:$AC,'larval stage analysis'!AK$1,FALSE)</f>
        <v>FBgn0052277: CG32277: 0006508 / proteolysis ;0006508 / proteolysis / non-traceable author statement</v>
      </c>
    </row>
    <row r="50" spans="1:37">
      <c r="A50" s="25" t="s">
        <v>799</v>
      </c>
      <c r="B50" s="66" t="s">
        <v>1532</v>
      </c>
      <c r="C50" s="66">
        <f t="shared" si="0"/>
        <v>1</v>
      </c>
      <c r="D50" s="66">
        <f t="shared" si="1"/>
        <v>3.1393298059964728E-2</v>
      </c>
      <c r="E50" s="66">
        <f t="shared" si="2"/>
        <v>6.1728395061728392E-2</v>
      </c>
      <c r="F50" s="66">
        <f t="shared" si="3"/>
        <v>4.0564373897707229E-2</v>
      </c>
      <c r="G50" t="s">
        <v>1532</v>
      </c>
      <c r="I50" t="s">
        <v>14733</v>
      </c>
      <c r="J50">
        <f>VLOOKUP($I50,'Flybase new'!$A:$AC,'larval stage analysis'!J$1,FALSE)</f>
        <v>7</v>
      </c>
      <c r="K50">
        <f>VLOOKUP($I50,'Flybase new'!$A:$AC,'larval stage analysis'!K$1,FALSE)</f>
        <v>2680.1</v>
      </c>
      <c r="L50">
        <f>VLOOKUP($I50,'Flybase new'!$A:$AC,'larval stage analysis'!L$1,FALSE)</f>
        <v>6.4749999999999996</v>
      </c>
      <c r="M50">
        <f>VLOOKUP($I50,'Flybase new'!$A:$AC,'larval stage analysis'!M$1,FALSE)</f>
        <v>8.6</v>
      </c>
      <c r="N50">
        <f>VLOOKUP($I50,'Flybase new'!$A:$AC,'larval stage analysis'!N$1,FALSE)</f>
        <v>18.399999999999999</v>
      </c>
      <c r="O50">
        <f>VLOOKUP($I50,'Flybase new'!$A:$AC,'larval stage analysis'!O$1,FALSE)</f>
        <v>5.5</v>
      </c>
      <c r="P50">
        <f>VLOOKUP($I50,'Flybase new'!$A:$AC,'larval stage analysis'!P$1,FALSE)</f>
        <v>33.9</v>
      </c>
      <c r="Q50">
        <f>VLOOKUP($I50,'Flybase new'!$A:$AC,'larval stage analysis'!Q$1,FALSE)</f>
        <v>13.5</v>
      </c>
      <c r="R50">
        <f>VLOOKUP($I50,'Flybase new'!$A:$AC,'larval stage analysis'!R$1,FALSE)</f>
        <v>16.7</v>
      </c>
      <c r="S50">
        <f>VLOOKUP($I50,'Flybase new'!$A:$AC,'larval stage analysis'!S$1,FALSE)</f>
        <v>7.4</v>
      </c>
      <c r="T50">
        <f>VLOOKUP($I50,'Flybase new'!$A:$AC,'larval stage analysis'!T$1,FALSE)</f>
        <v>12.8</v>
      </c>
      <c r="U50">
        <f>VLOOKUP($I50,'Flybase new'!$A:$AC,'larval stage analysis'!U$1,FALSE)</f>
        <v>4.5</v>
      </c>
      <c r="V50">
        <f>VLOOKUP($I50,'Flybase new'!$A:$AC,'larval stage analysis'!V$1,FALSE)</f>
        <v>3.2</v>
      </c>
      <c r="W50">
        <f>VLOOKUP($I50,'Flybase new'!$A:$AC,'larval stage analysis'!W$1,FALSE)</f>
        <v>13.2</v>
      </c>
      <c r="X50">
        <f>VLOOKUP($I50,'Flybase new'!$A:$AC,'larval stage analysis'!X$1,FALSE)</f>
        <v>14.7</v>
      </c>
      <c r="Y50">
        <f>VLOOKUP($I50,'Flybase new'!$A:$AC,'larval stage analysis'!Y$1,FALSE)</f>
        <v>16.399999999999999</v>
      </c>
      <c r="Z50">
        <f>VLOOKUP($I50,'Flybase new'!$A:$AC,'larval stage analysis'!Z$1,FALSE)</f>
        <v>26.6</v>
      </c>
      <c r="AA50">
        <f>VLOOKUP($I50,'Flybase new'!$A:$AC,'larval stage analysis'!AA$1,FALSE)</f>
        <v>10.15</v>
      </c>
      <c r="AB50" s="64">
        <f>VLOOKUP($I50,'Flybase new'!$A:$AC,'larval stage analysis'!AB$1,FALSE)</f>
        <v>8.9</v>
      </c>
      <c r="AC50" s="64">
        <f>VLOOKUP($I50,'Flybase new'!$A:$AC,'larval stage analysis'!AC$1,FALSE)</f>
        <v>17.5</v>
      </c>
      <c r="AD50">
        <f>VLOOKUP($I50,'Flybase new'!$A:$AC,'larval stage analysis'!AD$1,FALSE)</f>
        <v>8.1</v>
      </c>
      <c r="AE50" s="64">
        <f>VLOOKUP($I50,'Flybase new'!$A:$AC,'larval stage analysis'!AE$1,FALSE)</f>
        <v>11.5</v>
      </c>
      <c r="AF50">
        <f>VLOOKUP($I50,'Flybase new'!$A:$AC,'larval stage analysis'!AF$1,FALSE)</f>
        <v>15</v>
      </c>
      <c r="AG50">
        <f>VLOOKUP($I50,'Flybase new'!$A:$AC,'larval stage analysis'!AG$1,FALSE)</f>
        <v>5.35</v>
      </c>
      <c r="AH50">
        <f>VLOOKUP($I50,'Flybase new'!$A:$AC,'larval stage analysis'!AH$1,FALSE)</f>
        <v>7.2249999999999996</v>
      </c>
      <c r="AI50">
        <f>VLOOKUP($I50,'Flybase new'!$A:$AC,'larval stage analysis'!AI$1,FALSE)</f>
        <v>5.2750000000000004</v>
      </c>
      <c r="AJ50">
        <f>VLOOKUP($I50,'Flybase new'!$A:$AC,'larval stage analysis'!AJ$1,FALSE)</f>
        <v>283.5</v>
      </c>
      <c r="AK50" t="str">
        <f>VLOOKUP($I50,'Flybase new'!$A:$AC,'larval stage analysis'!AK$1,FALSE)</f>
        <v>FBgn0030773 /// FBgn0030774: CG9676 /// CG9675:0006508 / proteolysis ; 0006508 / proteolysis ; 0045087 / innate immune response ; 0050830 / defense response to Gram</v>
      </c>
    </row>
    <row r="51" spans="1:37">
      <c r="A51" s="55" t="s">
        <v>996</v>
      </c>
      <c r="B51" s="66" t="s">
        <v>799</v>
      </c>
      <c r="C51" s="66">
        <f t="shared" si="0"/>
        <v>1</v>
      </c>
      <c r="D51" s="66">
        <f t="shared" si="1"/>
        <v>0.37278106508875741</v>
      </c>
      <c r="E51" s="66">
        <f t="shared" si="2"/>
        <v>0.49112426035502965</v>
      </c>
      <c r="F51" s="66">
        <f t="shared" si="3"/>
        <v>0.41420118343195272</v>
      </c>
      <c r="G51" t="s">
        <v>799</v>
      </c>
      <c r="I51" t="s">
        <v>15048</v>
      </c>
      <c r="J51">
        <f>VLOOKUP($I51,'Flybase new'!$A:$AC,'larval stage analysis'!J$1,FALSE)</f>
        <v>9.6999999999999993</v>
      </c>
      <c r="K51">
        <f>VLOOKUP($I51,'Flybase new'!$A:$AC,'larval stage analysis'!K$1,FALSE)</f>
        <v>120.3</v>
      </c>
      <c r="L51">
        <f>VLOOKUP($I51,'Flybase new'!$A:$AC,'larval stage analysis'!L$1,FALSE)</f>
        <v>46.125</v>
      </c>
      <c r="M51">
        <f>VLOOKUP($I51,'Flybase new'!$A:$AC,'larval stage analysis'!M$1,FALSE)</f>
        <v>6.3</v>
      </c>
      <c r="N51">
        <f>VLOOKUP($I51,'Flybase new'!$A:$AC,'larval stage analysis'!N$1,FALSE)</f>
        <v>9.1</v>
      </c>
      <c r="O51">
        <f>VLOOKUP($I51,'Flybase new'!$A:$AC,'larval stage analysis'!O$1,FALSE)</f>
        <v>3.7</v>
      </c>
      <c r="P51">
        <f>VLOOKUP($I51,'Flybase new'!$A:$AC,'larval stage analysis'!P$1,FALSE)</f>
        <v>8.3000000000000007</v>
      </c>
      <c r="Q51">
        <f>VLOOKUP($I51,'Flybase new'!$A:$AC,'larval stage analysis'!Q$1,FALSE)</f>
        <v>4.4000000000000004</v>
      </c>
      <c r="R51">
        <f>VLOOKUP($I51,'Flybase new'!$A:$AC,'larval stage analysis'!R$1,FALSE)</f>
        <v>10.1</v>
      </c>
      <c r="S51">
        <f>VLOOKUP($I51,'Flybase new'!$A:$AC,'larval stage analysis'!S$1,FALSE)</f>
        <v>46.575000000000003</v>
      </c>
      <c r="T51">
        <f>VLOOKUP($I51,'Flybase new'!$A:$AC,'larval stage analysis'!T$1,FALSE)</f>
        <v>138.6</v>
      </c>
      <c r="U51">
        <f>VLOOKUP($I51,'Flybase new'!$A:$AC,'larval stage analysis'!U$1,FALSE)</f>
        <v>2.8</v>
      </c>
      <c r="V51">
        <f>VLOOKUP($I51,'Flybase new'!$A:$AC,'larval stage analysis'!V$1,FALSE)</f>
        <v>1</v>
      </c>
      <c r="W51">
        <f>VLOOKUP($I51,'Flybase new'!$A:$AC,'larval stage analysis'!W$1,FALSE)</f>
        <v>2.7</v>
      </c>
      <c r="X51">
        <f>VLOOKUP($I51,'Flybase new'!$A:$AC,'larval stage analysis'!X$1,FALSE)</f>
        <v>124.8</v>
      </c>
      <c r="Y51">
        <f>VLOOKUP($I51,'Flybase new'!$A:$AC,'larval stage analysis'!Y$1,FALSE)</f>
        <v>86.9</v>
      </c>
      <c r="Z51">
        <f>VLOOKUP($I51,'Flybase new'!$A:$AC,'larval stage analysis'!Z$1,FALSE)</f>
        <v>123</v>
      </c>
      <c r="AA51">
        <f>VLOOKUP($I51,'Flybase new'!$A:$AC,'larval stage analysis'!AA$1,FALSE)</f>
        <v>5.5250000000000004</v>
      </c>
      <c r="AB51" s="64">
        <f>VLOOKUP($I51,'Flybase new'!$A:$AC,'larval stage analysis'!AB$1,FALSE)</f>
        <v>6.3</v>
      </c>
      <c r="AC51" s="64">
        <f>VLOOKUP($I51,'Flybase new'!$A:$AC,'larval stage analysis'!AC$1,FALSE)</f>
        <v>8.3000000000000007</v>
      </c>
      <c r="AD51">
        <f>VLOOKUP($I51,'Flybase new'!$A:$AC,'larval stage analysis'!AD$1,FALSE)</f>
        <v>3.4</v>
      </c>
      <c r="AE51" s="64">
        <f>VLOOKUP($I51,'Flybase new'!$A:$AC,'larval stage analysis'!AE$1,FALSE)</f>
        <v>7</v>
      </c>
      <c r="AF51">
        <f>VLOOKUP($I51,'Flybase new'!$A:$AC,'larval stage analysis'!AF$1,FALSE)</f>
        <v>253.3</v>
      </c>
      <c r="AG51">
        <f>VLOOKUP($I51,'Flybase new'!$A:$AC,'larval stage analysis'!AG$1,FALSE)</f>
        <v>2.4249999999999998</v>
      </c>
      <c r="AH51">
        <f>VLOOKUP($I51,'Flybase new'!$A:$AC,'larval stage analysis'!AH$1,FALSE)</f>
        <v>7.05</v>
      </c>
      <c r="AI51">
        <f>VLOOKUP($I51,'Flybase new'!$A:$AC,'larval stage analysis'!AI$1,FALSE)</f>
        <v>10.725</v>
      </c>
      <c r="AJ51">
        <f>VLOOKUP($I51,'Flybase new'!$A:$AC,'larval stage analysis'!AJ$1,FALSE)</f>
        <v>16.899999999999999</v>
      </c>
      <c r="AK51" t="str">
        <f>VLOOKUP($I51,'Flybase new'!$A:$AC,'larval stage analysis'!AK$1,FALSE)</f>
        <v>FBgn0039611: CG14528: 0006508 / proteolysis /</v>
      </c>
    </row>
    <row r="52" spans="1:37">
      <c r="A52" s="25" t="s">
        <v>778</v>
      </c>
      <c r="B52" s="66" t="s">
        <v>996</v>
      </c>
      <c r="C52" s="66">
        <f t="shared" si="0"/>
        <v>1</v>
      </c>
      <c r="D52" s="66">
        <f t="shared" si="1"/>
        <v>1.0682004930156122E-2</v>
      </c>
      <c r="E52" s="66">
        <f t="shared" si="2"/>
        <v>7.1487263763352502E-2</v>
      </c>
      <c r="F52" s="66">
        <f t="shared" si="3"/>
        <v>8.2169268693508633E-3</v>
      </c>
      <c r="G52" t="s">
        <v>996</v>
      </c>
      <c r="I52" t="s">
        <v>14550</v>
      </c>
      <c r="J52">
        <f>VLOOKUP($I52,'Flybase new'!$A:$AC,'larval stage analysis'!J$1,FALSE)</f>
        <v>0.7</v>
      </c>
      <c r="K52">
        <f>VLOOKUP($I52,'Flybase new'!$A:$AC,'larval stage analysis'!K$1,FALSE)</f>
        <v>2.2999999999999998</v>
      </c>
      <c r="L52">
        <f>VLOOKUP($I52,'Flybase new'!$A:$AC,'larval stage analysis'!L$1,FALSE)</f>
        <v>1.05</v>
      </c>
      <c r="M52">
        <f>VLOOKUP($I52,'Flybase new'!$A:$AC,'larval stage analysis'!M$1,FALSE)</f>
        <v>1.3</v>
      </c>
      <c r="N52">
        <f>VLOOKUP($I52,'Flybase new'!$A:$AC,'larval stage analysis'!N$1,FALSE)</f>
        <v>4.9000000000000004</v>
      </c>
      <c r="O52">
        <f>VLOOKUP($I52,'Flybase new'!$A:$AC,'larval stage analysis'!O$1,FALSE)</f>
        <v>4.2</v>
      </c>
      <c r="P52">
        <f>VLOOKUP($I52,'Flybase new'!$A:$AC,'larval stage analysis'!P$1,FALSE)</f>
        <v>3.3</v>
      </c>
      <c r="Q52">
        <f>VLOOKUP($I52,'Flybase new'!$A:$AC,'larval stage analysis'!Q$1,FALSE)</f>
        <v>1.5</v>
      </c>
      <c r="R52">
        <f>VLOOKUP($I52,'Flybase new'!$A:$AC,'larval stage analysis'!R$1,FALSE)</f>
        <v>2.7</v>
      </c>
      <c r="S52">
        <f>VLOOKUP($I52,'Flybase new'!$A:$AC,'larval stage analysis'!S$1,FALSE)</f>
        <v>0.6</v>
      </c>
      <c r="T52">
        <f>VLOOKUP($I52,'Flybase new'!$A:$AC,'larval stage analysis'!T$1,FALSE)</f>
        <v>1.3</v>
      </c>
      <c r="U52">
        <f>VLOOKUP($I52,'Flybase new'!$A:$AC,'larval stage analysis'!U$1,FALSE)</f>
        <v>2.1</v>
      </c>
      <c r="V52">
        <f>VLOOKUP($I52,'Flybase new'!$A:$AC,'larval stage analysis'!V$1,FALSE)</f>
        <v>11.8</v>
      </c>
      <c r="W52">
        <f>VLOOKUP($I52,'Flybase new'!$A:$AC,'larval stage analysis'!W$1,FALSE)</f>
        <v>7064.6</v>
      </c>
      <c r="X52">
        <f>VLOOKUP($I52,'Flybase new'!$A:$AC,'larval stage analysis'!X$1,FALSE)</f>
        <v>2.5</v>
      </c>
      <c r="Y52">
        <f>VLOOKUP($I52,'Flybase new'!$A:$AC,'larval stage analysis'!Y$1,FALSE)</f>
        <v>2</v>
      </c>
      <c r="Z52">
        <f>VLOOKUP($I52,'Flybase new'!$A:$AC,'larval stage analysis'!Z$1,FALSE)</f>
        <v>10.8</v>
      </c>
      <c r="AA52">
        <f>VLOOKUP($I52,'Flybase new'!$A:$AC,'larval stage analysis'!AA$1,FALSE)</f>
        <v>0.32500000000000001</v>
      </c>
      <c r="AB52" s="64">
        <f>VLOOKUP($I52,'Flybase new'!$A:$AC,'larval stage analysis'!AB$1,FALSE)</f>
        <v>1.3</v>
      </c>
      <c r="AC52" s="64">
        <f>VLOOKUP($I52,'Flybase new'!$A:$AC,'larval stage analysis'!AC$1,FALSE)</f>
        <v>8.6999999999999993</v>
      </c>
      <c r="AD52">
        <f>VLOOKUP($I52,'Flybase new'!$A:$AC,'larval stage analysis'!AD$1,FALSE)</f>
        <v>3.3</v>
      </c>
      <c r="AE52" s="64">
        <f>VLOOKUP($I52,'Flybase new'!$A:$AC,'larval stage analysis'!AE$1,FALSE)</f>
        <v>1</v>
      </c>
      <c r="AF52">
        <f>VLOOKUP($I52,'Flybase new'!$A:$AC,'larval stage analysis'!AF$1,FALSE)</f>
        <v>5.4</v>
      </c>
      <c r="AG52">
        <f>VLOOKUP($I52,'Flybase new'!$A:$AC,'larval stage analysis'!AG$1,FALSE)</f>
        <v>1.55</v>
      </c>
      <c r="AH52">
        <f>VLOOKUP($I52,'Flybase new'!$A:$AC,'larval stage analysis'!AH$1,FALSE)</f>
        <v>1.3</v>
      </c>
      <c r="AI52">
        <f>VLOOKUP($I52,'Flybase new'!$A:$AC,'larval stage analysis'!AI$1,FALSE)</f>
        <v>1</v>
      </c>
      <c r="AJ52">
        <f>VLOOKUP($I52,'Flybase new'!$A:$AC,'larval stage analysis'!AJ$1,FALSE)</f>
        <v>121.7</v>
      </c>
      <c r="AK52" t="str">
        <f>VLOOKUP($I52,'Flybase new'!$A:$AC,'larval stage analysis'!AK$1,FALSE)</f>
        <v>FBgn0037036: CG10586: 0006508 / proteolysis ;0006508 / proteolysis / non-traceable author statement</v>
      </c>
    </row>
    <row r="53" spans="1:37">
      <c r="A53" s="55" t="s">
        <v>473</v>
      </c>
      <c r="B53" s="66" t="s">
        <v>778</v>
      </c>
      <c r="C53" s="66">
        <f t="shared" si="0"/>
        <v>0</v>
      </c>
      <c r="D53" s="66">
        <f t="shared" si="1"/>
        <v>6.9479882237487731E-2</v>
      </c>
      <c r="E53" s="66">
        <f t="shared" si="2"/>
        <v>6.1432777232580962E-2</v>
      </c>
      <c r="F53" s="66">
        <f t="shared" si="3"/>
        <v>0.82355250245338574</v>
      </c>
      <c r="G53" t="s">
        <v>778</v>
      </c>
      <c r="I53" t="s">
        <v>15064</v>
      </c>
      <c r="J53">
        <f>VLOOKUP($I53,'Flybase new'!$A:$AC,'larval stage analysis'!J$1,FALSE)</f>
        <v>96.8</v>
      </c>
      <c r="K53">
        <f>VLOOKUP($I53,'Flybase new'!$A:$AC,'larval stage analysis'!K$1,FALSE)</f>
        <v>1282.2</v>
      </c>
      <c r="L53">
        <f>VLOOKUP($I53,'Flybase new'!$A:$AC,'larval stage analysis'!L$1,FALSE)</f>
        <v>556.95000000000005</v>
      </c>
      <c r="M53">
        <f>VLOOKUP($I53,'Flybase new'!$A:$AC,'larval stage analysis'!M$1,FALSE)</f>
        <v>112.4</v>
      </c>
      <c r="N53">
        <f>VLOOKUP($I53,'Flybase new'!$A:$AC,'larval stage analysis'!N$1,FALSE)</f>
        <v>17.600000000000001</v>
      </c>
      <c r="O53">
        <f>VLOOKUP($I53,'Flybase new'!$A:$AC,'larval stage analysis'!O$1,FALSE)</f>
        <v>417.3</v>
      </c>
      <c r="P53">
        <f>VLOOKUP($I53,'Flybase new'!$A:$AC,'larval stage analysis'!P$1,FALSE)</f>
        <v>58.3</v>
      </c>
      <c r="Q53">
        <f>VLOOKUP($I53,'Flybase new'!$A:$AC,'larval stage analysis'!Q$1,FALSE)</f>
        <v>35.5</v>
      </c>
      <c r="R53">
        <f>VLOOKUP($I53,'Flybase new'!$A:$AC,'larval stage analysis'!R$1,FALSE)</f>
        <v>309.10000000000002</v>
      </c>
      <c r="S53">
        <f>VLOOKUP($I53,'Flybase new'!$A:$AC,'larval stage analysis'!S$1,FALSE)</f>
        <v>1453.25</v>
      </c>
      <c r="T53">
        <f>VLOOKUP($I53,'Flybase new'!$A:$AC,'larval stage analysis'!T$1,FALSE)</f>
        <v>2618.3000000000002</v>
      </c>
      <c r="U53">
        <f>VLOOKUP($I53,'Flybase new'!$A:$AC,'larval stage analysis'!U$1,FALSE)</f>
        <v>431</v>
      </c>
      <c r="V53">
        <f>VLOOKUP($I53,'Flybase new'!$A:$AC,'larval stage analysis'!V$1,FALSE)</f>
        <v>920.1</v>
      </c>
      <c r="W53">
        <f>VLOOKUP($I53,'Flybase new'!$A:$AC,'larval stage analysis'!W$1,FALSE)</f>
        <v>77.5</v>
      </c>
      <c r="X53">
        <f>VLOOKUP($I53,'Flybase new'!$A:$AC,'larval stage analysis'!X$1,FALSE)</f>
        <v>1522.1</v>
      </c>
      <c r="Y53">
        <f>VLOOKUP($I53,'Flybase new'!$A:$AC,'larval stage analysis'!Y$1,FALSE)</f>
        <v>2104</v>
      </c>
      <c r="Z53">
        <f>VLOOKUP($I53,'Flybase new'!$A:$AC,'larval stage analysis'!Z$1,FALSE)</f>
        <v>1529.6</v>
      </c>
      <c r="AA53">
        <f>VLOOKUP($I53,'Flybase new'!$A:$AC,'larval stage analysis'!AA$1,FALSE)</f>
        <v>40.274999999999999</v>
      </c>
      <c r="AB53" s="64">
        <f>VLOOKUP($I53,'Flybase new'!$A:$AC,'larval stage analysis'!AB$1,FALSE)</f>
        <v>35.4</v>
      </c>
      <c r="AC53" s="64">
        <f>VLOOKUP($I53,'Flybase new'!$A:$AC,'larval stage analysis'!AC$1,FALSE)</f>
        <v>31.3</v>
      </c>
      <c r="AD53">
        <f>VLOOKUP($I53,'Flybase new'!$A:$AC,'larval stage analysis'!AD$1,FALSE)</f>
        <v>67.7</v>
      </c>
      <c r="AE53" s="64">
        <f>VLOOKUP($I53,'Flybase new'!$A:$AC,'larval stage analysis'!AE$1,FALSE)</f>
        <v>419.6</v>
      </c>
      <c r="AF53">
        <f>VLOOKUP($I53,'Flybase new'!$A:$AC,'larval stage analysis'!AF$1,FALSE)</f>
        <v>586.9</v>
      </c>
      <c r="AG53">
        <f>VLOOKUP($I53,'Flybase new'!$A:$AC,'larval stage analysis'!AG$1,FALSE)</f>
        <v>52.774999999999999</v>
      </c>
      <c r="AH53">
        <f>VLOOKUP($I53,'Flybase new'!$A:$AC,'larval stage analysis'!AH$1,FALSE)</f>
        <v>332.875</v>
      </c>
      <c r="AI53">
        <f>VLOOKUP($I53,'Flybase new'!$A:$AC,'larval stage analysis'!AI$1,FALSE)</f>
        <v>39.85</v>
      </c>
      <c r="AJ53">
        <f>VLOOKUP($I53,'Flybase new'!$A:$AC,'larval stage analysis'!AJ$1,FALSE)</f>
        <v>509.5</v>
      </c>
      <c r="AK53" t="str">
        <f>VLOOKUP($I53,'Flybase new'!$A:$AC,'larval stage analysis'!AK$1,FALSE)</f>
        <v>FBgn0016122: Angiotensin-converting enzyme-related:0006508 / proteolysis ; 0006508 / proteolysis ; 0007507 / heart development /</v>
      </c>
    </row>
    <row r="54" spans="1:37">
      <c r="A54" s="25" t="s">
        <v>832</v>
      </c>
      <c r="B54" s="66" t="s">
        <v>473</v>
      </c>
      <c r="C54" s="66">
        <f t="shared" si="0"/>
        <v>1</v>
      </c>
      <c r="D54" s="66">
        <f t="shared" si="1"/>
        <v>0.25853658536585367</v>
      </c>
      <c r="E54" s="66">
        <f t="shared" si="2"/>
        <v>0.448780487804878</v>
      </c>
      <c r="F54" s="66">
        <f t="shared" si="3"/>
        <v>0.12682926829268293</v>
      </c>
      <c r="G54" t="s">
        <v>473</v>
      </c>
      <c r="I54" t="s">
        <v>15087</v>
      </c>
      <c r="J54">
        <f>VLOOKUP($I54,'Flybase new'!$A:$AC,'larval stage analysis'!J$1,FALSE)</f>
        <v>2</v>
      </c>
      <c r="K54">
        <f>VLOOKUP($I54,'Flybase new'!$A:$AC,'larval stage analysis'!K$1,FALSE)</f>
        <v>5.8</v>
      </c>
      <c r="L54">
        <f>VLOOKUP($I54,'Flybase new'!$A:$AC,'larval stage analysis'!L$1,FALSE)</f>
        <v>2.75</v>
      </c>
      <c r="M54">
        <f>VLOOKUP($I54,'Flybase new'!$A:$AC,'larval stage analysis'!M$1,FALSE)</f>
        <v>1</v>
      </c>
      <c r="N54">
        <f>VLOOKUP($I54,'Flybase new'!$A:$AC,'larval stage analysis'!N$1,FALSE)</f>
        <v>2.1</v>
      </c>
      <c r="O54">
        <f>VLOOKUP($I54,'Flybase new'!$A:$AC,'larval stage analysis'!O$1,FALSE)</f>
        <v>6.1</v>
      </c>
      <c r="P54">
        <f>VLOOKUP($I54,'Flybase new'!$A:$AC,'larval stage analysis'!P$1,FALSE)</f>
        <v>5.5</v>
      </c>
      <c r="Q54">
        <f>VLOOKUP($I54,'Flybase new'!$A:$AC,'larval stage analysis'!Q$1,FALSE)</f>
        <v>3.6</v>
      </c>
      <c r="R54">
        <f>VLOOKUP($I54,'Flybase new'!$A:$AC,'larval stage analysis'!R$1,FALSE)</f>
        <v>1.4</v>
      </c>
      <c r="S54">
        <f>VLOOKUP($I54,'Flybase new'!$A:$AC,'larval stage analysis'!S$1,FALSE)</f>
        <v>2.5249999999999999</v>
      </c>
      <c r="T54">
        <f>VLOOKUP($I54,'Flybase new'!$A:$AC,'larval stage analysis'!T$1,FALSE)</f>
        <v>7.3</v>
      </c>
      <c r="U54">
        <f>VLOOKUP($I54,'Flybase new'!$A:$AC,'larval stage analysis'!U$1,FALSE)</f>
        <v>3.6</v>
      </c>
      <c r="V54">
        <f>VLOOKUP($I54,'Flybase new'!$A:$AC,'larval stage analysis'!V$1,FALSE)</f>
        <v>124.6</v>
      </c>
      <c r="W54">
        <f>VLOOKUP($I54,'Flybase new'!$A:$AC,'larval stage analysis'!W$1,FALSE)</f>
        <v>567.9</v>
      </c>
      <c r="X54">
        <f>VLOOKUP($I54,'Flybase new'!$A:$AC,'larval stage analysis'!X$1,FALSE)</f>
        <v>2.6</v>
      </c>
      <c r="Y54">
        <f>VLOOKUP($I54,'Flybase new'!$A:$AC,'larval stage analysis'!Y$1,FALSE)</f>
        <v>7.2</v>
      </c>
      <c r="Z54">
        <f>VLOOKUP($I54,'Flybase new'!$A:$AC,'larval stage analysis'!Z$1,FALSE)</f>
        <v>11.2</v>
      </c>
      <c r="AA54">
        <f>VLOOKUP($I54,'Flybase new'!$A:$AC,'larval stage analysis'!AA$1,FALSE)</f>
        <v>2.0249999999999999</v>
      </c>
      <c r="AB54" s="64">
        <f>VLOOKUP($I54,'Flybase new'!$A:$AC,'larval stage analysis'!AB$1,FALSE)</f>
        <v>5.3</v>
      </c>
      <c r="AC54" s="64">
        <f>VLOOKUP($I54,'Flybase new'!$A:$AC,'larval stage analysis'!AC$1,FALSE)</f>
        <v>9.1999999999999993</v>
      </c>
      <c r="AD54">
        <f>VLOOKUP($I54,'Flybase new'!$A:$AC,'larval stage analysis'!AD$1,FALSE)</f>
        <v>3.8</v>
      </c>
      <c r="AE54" s="64">
        <f>VLOOKUP($I54,'Flybase new'!$A:$AC,'larval stage analysis'!AE$1,FALSE)</f>
        <v>2.6</v>
      </c>
      <c r="AF54">
        <f>VLOOKUP($I54,'Flybase new'!$A:$AC,'larval stage analysis'!AF$1,FALSE)</f>
        <v>20.5</v>
      </c>
      <c r="AG54">
        <f>VLOOKUP($I54,'Flybase new'!$A:$AC,'larval stage analysis'!AG$1,FALSE)</f>
        <v>3.9</v>
      </c>
      <c r="AH54">
        <f>VLOOKUP($I54,'Flybase new'!$A:$AC,'larval stage analysis'!AH$1,FALSE)</f>
        <v>5.0999999999999996</v>
      </c>
      <c r="AI54">
        <f>VLOOKUP($I54,'Flybase new'!$A:$AC,'larval stage analysis'!AI$1,FALSE)</f>
        <v>3.5</v>
      </c>
      <c r="AJ54">
        <f>VLOOKUP($I54,'Flybase new'!$A:$AC,'larval stage analysis'!AJ$1,FALSE)</f>
        <v>20.5</v>
      </c>
      <c r="AK54" t="str">
        <f>VLOOKUP($I54,'Flybase new'!$A:$AC,'larval stage analysis'!AK$1,FALSE)</f>
        <v>FBgn0032271: CG7329: 0006629 / lipid metabolic process /</v>
      </c>
    </row>
    <row r="55" spans="1:37">
      <c r="A55" s="55" t="s">
        <v>851</v>
      </c>
      <c r="B55" s="66" t="s">
        <v>832</v>
      </c>
      <c r="C55" s="66">
        <f t="shared" si="0"/>
        <v>1</v>
      </c>
      <c r="D55" s="66">
        <f t="shared" si="1"/>
        <v>6.5769805680119586E-2</v>
      </c>
      <c r="E55" s="66">
        <f t="shared" si="2"/>
        <v>2.9895366218236172E-2</v>
      </c>
      <c r="F55" s="66">
        <f t="shared" si="3"/>
        <v>8.3707025411061273E-2</v>
      </c>
      <c r="G55" t="s">
        <v>832</v>
      </c>
      <c r="I55" t="s">
        <v>14923</v>
      </c>
      <c r="J55">
        <f>VLOOKUP($I55,'Flybase new'!$A:$AC,'larval stage analysis'!J$1,FALSE)</f>
        <v>1477.6</v>
      </c>
      <c r="K55">
        <f>VLOOKUP($I55,'Flybase new'!$A:$AC,'larval stage analysis'!K$1,FALSE)</f>
        <v>500.3</v>
      </c>
      <c r="L55">
        <f>VLOOKUP($I55,'Flybase new'!$A:$AC,'larval stage analysis'!L$1,FALSE)</f>
        <v>326.375</v>
      </c>
      <c r="M55">
        <f>VLOOKUP($I55,'Flybase new'!$A:$AC,'larval stage analysis'!M$1,FALSE)</f>
        <v>2911</v>
      </c>
      <c r="N55">
        <f>VLOOKUP($I55,'Flybase new'!$A:$AC,'larval stage analysis'!N$1,FALSE)</f>
        <v>6.5</v>
      </c>
      <c r="O55">
        <f>VLOOKUP($I55,'Flybase new'!$A:$AC,'larval stage analysis'!O$1,FALSE)</f>
        <v>33.6</v>
      </c>
      <c r="P55">
        <f>VLOOKUP($I55,'Flybase new'!$A:$AC,'larval stage analysis'!P$1,FALSE)</f>
        <v>29.8</v>
      </c>
      <c r="Q55">
        <f>VLOOKUP($I55,'Flybase new'!$A:$AC,'larval stage analysis'!Q$1,FALSE)</f>
        <v>3.3</v>
      </c>
      <c r="R55">
        <f>VLOOKUP($I55,'Flybase new'!$A:$AC,'larval stage analysis'!R$1,FALSE)</f>
        <v>10.9</v>
      </c>
      <c r="S55">
        <f>VLOOKUP($I55,'Flybase new'!$A:$AC,'larval stage analysis'!S$1,FALSE)</f>
        <v>13.05</v>
      </c>
      <c r="T55">
        <f>VLOOKUP($I55,'Flybase new'!$A:$AC,'larval stage analysis'!T$1,FALSE)</f>
        <v>5.0999999999999996</v>
      </c>
      <c r="U55">
        <f>VLOOKUP($I55,'Flybase new'!$A:$AC,'larval stage analysis'!U$1,FALSE)</f>
        <v>2.6</v>
      </c>
      <c r="V55">
        <f>VLOOKUP($I55,'Flybase new'!$A:$AC,'larval stage analysis'!V$1,FALSE)</f>
        <v>1.9</v>
      </c>
      <c r="W55">
        <f>VLOOKUP($I55,'Flybase new'!$A:$AC,'larval stage analysis'!W$1,FALSE)</f>
        <v>2.1</v>
      </c>
      <c r="X55">
        <f>VLOOKUP($I55,'Flybase new'!$A:$AC,'larval stage analysis'!X$1,FALSE)</f>
        <v>0.8</v>
      </c>
      <c r="Y55">
        <f>VLOOKUP($I55,'Flybase new'!$A:$AC,'larval stage analysis'!Y$1,FALSE)</f>
        <v>1.5</v>
      </c>
      <c r="Z55">
        <f>VLOOKUP($I55,'Flybase new'!$A:$AC,'larval stage analysis'!Z$1,FALSE)</f>
        <v>17</v>
      </c>
      <c r="AA55">
        <f>VLOOKUP($I55,'Flybase new'!$A:$AC,'larval stage analysis'!AA$1,FALSE)</f>
        <v>752.82500000000005</v>
      </c>
      <c r="AB55" s="64">
        <f>VLOOKUP($I55,'Flybase new'!$A:$AC,'larval stage analysis'!AB$1,FALSE)</f>
        <v>4.4000000000000004</v>
      </c>
      <c r="AC55" s="64">
        <f>VLOOKUP($I55,'Flybase new'!$A:$AC,'larval stage analysis'!AC$1,FALSE)</f>
        <v>2</v>
      </c>
      <c r="AD55">
        <f>VLOOKUP($I55,'Flybase new'!$A:$AC,'larval stage analysis'!AD$1,FALSE)</f>
        <v>6.3</v>
      </c>
      <c r="AE55" s="64">
        <f>VLOOKUP($I55,'Flybase new'!$A:$AC,'larval stage analysis'!AE$1,FALSE)</f>
        <v>5.6</v>
      </c>
      <c r="AF55">
        <f>VLOOKUP($I55,'Flybase new'!$A:$AC,'larval stage analysis'!AF$1,FALSE)</f>
        <v>1.9</v>
      </c>
      <c r="AG55">
        <f>VLOOKUP($I55,'Flybase new'!$A:$AC,'larval stage analysis'!AG$1,FALSE)</f>
        <v>5.2249999999999996</v>
      </c>
      <c r="AH55">
        <f>VLOOKUP($I55,'Flybase new'!$A:$AC,'larval stage analysis'!AH$1,FALSE)</f>
        <v>2.2000000000000002</v>
      </c>
      <c r="AI55">
        <f>VLOOKUP($I55,'Flybase new'!$A:$AC,'larval stage analysis'!AI$1,FALSE)</f>
        <v>984.125</v>
      </c>
      <c r="AJ55">
        <f>VLOOKUP($I55,'Flybase new'!$A:$AC,'larval stage analysis'!AJ$1,FALSE)</f>
        <v>66.900000000000006</v>
      </c>
      <c r="AK55" t="str">
        <f>VLOOKUP($I55,'Flybase new'!$A:$AC,'larval stage analysis'!AK$1,FALSE)</f>
        <v>FBgn0051619: CG31619: 0006508 / proteolysis /</v>
      </c>
    </row>
    <row r="56" spans="1:37">
      <c r="A56" s="25" t="s">
        <v>1256</v>
      </c>
      <c r="B56" s="66" t="s">
        <v>851</v>
      </c>
      <c r="C56" s="66">
        <f t="shared" si="0"/>
        <v>1</v>
      </c>
      <c r="D56" s="66">
        <f t="shared" si="1"/>
        <v>0.20298260149130073</v>
      </c>
      <c r="E56" s="66">
        <f t="shared" si="2"/>
        <v>2.9826014913007456E-2</v>
      </c>
      <c r="F56" s="66">
        <f t="shared" si="3"/>
        <v>0.115990057995029</v>
      </c>
      <c r="G56" t="s">
        <v>851</v>
      </c>
      <c r="I56" t="s">
        <v>15049</v>
      </c>
      <c r="J56">
        <f>VLOOKUP($I56,'Flybase new'!$A:$AC,'larval stage analysis'!J$1,FALSE)</f>
        <v>15.7</v>
      </c>
      <c r="K56">
        <f>VLOOKUP($I56,'Flybase new'!$A:$AC,'larval stage analysis'!K$1,FALSE)</f>
        <v>317</v>
      </c>
      <c r="L56">
        <f>VLOOKUP($I56,'Flybase new'!$A:$AC,'larval stage analysis'!L$1,FALSE)</f>
        <v>196.92500000000001</v>
      </c>
      <c r="M56">
        <f>VLOOKUP($I56,'Flybase new'!$A:$AC,'larval stage analysis'!M$1,FALSE)</f>
        <v>17.7</v>
      </c>
      <c r="N56">
        <f>VLOOKUP($I56,'Flybase new'!$A:$AC,'larval stage analysis'!N$1,FALSE)</f>
        <v>10.4</v>
      </c>
      <c r="O56">
        <f>VLOOKUP($I56,'Flybase new'!$A:$AC,'larval stage analysis'!O$1,FALSE)</f>
        <v>17.600000000000001</v>
      </c>
      <c r="P56">
        <f>VLOOKUP($I56,'Flybase new'!$A:$AC,'larval stage analysis'!P$1,FALSE)</f>
        <v>1.1000000000000001</v>
      </c>
      <c r="Q56">
        <f>VLOOKUP($I56,'Flybase new'!$A:$AC,'larval stage analysis'!Q$1,FALSE)</f>
        <v>14.5</v>
      </c>
      <c r="R56">
        <f>VLOOKUP($I56,'Flybase new'!$A:$AC,'larval stage analysis'!R$1,FALSE)</f>
        <v>51.1</v>
      </c>
      <c r="S56">
        <f>VLOOKUP($I56,'Flybase new'!$A:$AC,'larval stage analysis'!S$1,FALSE)</f>
        <v>975.22500000000002</v>
      </c>
      <c r="T56">
        <f>VLOOKUP($I56,'Flybase new'!$A:$AC,'larval stage analysis'!T$1,FALSE)</f>
        <v>1588.4</v>
      </c>
      <c r="U56">
        <f>VLOOKUP($I56,'Flybase new'!$A:$AC,'larval stage analysis'!U$1,FALSE)</f>
        <v>1.7</v>
      </c>
      <c r="V56">
        <f>VLOOKUP($I56,'Flybase new'!$A:$AC,'larval stage analysis'!V$1,FALSE)</f>
        <v>3.9</v>
      </c>
      <c r="W56">
        <f>VLOOKUP($I56,'Flybase new'!$A:$AC,'larval stage analysis'!W$1,FALSE)</f>
        <v>5.9</v>
      </c>
      <c r="X56">
        <f>VLOOKUP($I56,'Flybase new'!$A:$AC,'larval stage analysis'!X$1,FALSE)</f>
        <v>2135</v>
      </c>
      <c r="Y56">
        <f>VLOOKUP($I56,'Flybase new'!$A:$AC,'larval stage analysis'!Y$1,FALSE)</f>
        <v>2012.7</v>
      </c>
      <c r="Z56">
        <f>VLOOKUP($I56,'Flybase new'!$A:$AC,'larval stage analysis'!Z$1,FALSE)</f>
        <v>577.4</v>
      </c>
      <c r="AA56">
        <f>VLOOKUP($I56,'Flybase new'!$A:$AC,'larval stage analysis'!AA$1,FALSE)</f>
        <v>1.925</v>
      </c>
      <c r="AB56" s="64">
        <f>VLOOKUP($I56,'Flybase new'!$A:$AC,'larval stage analysis'!AB$1,FALSE)</f>
        <v>24.5</v>
      </c>
      <c r="AC56" s="64">
        <f>VLOOKUP($I56,'Flybase new'!$A:$AC,'larval stage analysis'!AC$1,FALSE)</f>
        <v>3.6</v>
      </c>
      <c r="AD56">
        <f>VLOOKUP($I56,'Flybase new'!$A:$AC,'larval stage analysis'!AD$1,FALSE)</f>
        <v>5.2</v>
      </c>
      <c r="AE56" s="64">
        <f>VLOOKUP($I56,'Flybase new'!$A:$AC,'larval stage analysis'!AE$1,FALSE)</f>
        <v>14</v>
      </c>
      <c r="AF56">
        <f>VLOOKUP($I56,'Flybase new'!$A:$AC,'larval stage analysis'!AF$1,FALSE)</f>
        <v>330.2</v>
      </c>
      <c r="AG56">
        <f>VLOOKUP($I56,'Flybase new'!$A:$AC,'larval stage analysis'!AG$1,FALSE)</f>
        <v>9.625</v>
      </c>
      <c r="AH56">
        <f>VLOOKUP($I56,'Flybase new'!$A:$AC,'larval stage analysis'!AH$1,FALSE)</f>
        <v>7.4</v>
      </c>
      <c r="AI56">
        <f>VLOOKUP($I56,'Flybase new'!$A:$AC,'larval stage analysis'!AI$1,FALSE)</f>
        <v>2.875</v>
      </c>
      <c r="AJ56">
        <f>VLOOKUP($I56,'Flybase new'!$A:$AC,'larval stage analysis'!AJ$1,FALSE)</f>
        <v>120.7</v>
      </c>
      <c r="AK56" t="str">
        <f>VLOOKUP($I56,'Flybase new'!$A:$AC,'larval stage analysis'!AK$1,FALSE)</f>
        <v>FBgn0030425 /// FBgn0084591: zinc metalloprotease /// CG3775: 0006508 / proteolysis /</v>
      </c>
    </row>
    <row r="57" spans="1:37">
      <c r="A57" s="55" t="s">
        <v>785</v>
      </c>
      <c r="B57" s="66" t="s">
        <v>1256</v>
      </c>
      <c r="C57" s="66">
        <f t="shared" si="0"/>
        <v>1</v>
      </c>
      <c r="D57" s="66">
        <f t="shared" si="1"/>
        <v>0.11403508771929824</v>
      </c>
      <c r="E57" s="66">
        <f t="shared" si="2"/>
        <v>0.19883040935672514</v>
      </c>
      <c r="F57" s="66">
        <f t="shared" si="3"/>
        <v>7.6023391812865493E-2</v>
      </c>
      <c r="G57" t="s">
        <v>1256</v>
      </c>
      <c r="I57" t="s">
        <v>15071</v>
      </c>
      <c r="J57">
        <f>VLOOKUP($I57,'Flybase new'!$A:$AC,'larval stage analysis'!J$1,FALSE)</f>
        <v>2.6</v>
      </c>
      <c r="K57">
        <f>VLOOKUP($I57,'Flybase new'!$A:$AC,'larval stage analysis'!K$1,FALSE)</f>
        <v>189.9</v>
      </c>
      <c r="L57">
        <f>VLOOKUP($I57,'Flybase new'!$A:$AC,'larval stage analysis'!L$1,FALSE)</f>
        <v>20.9</v>
      </c>
      <c r="M57">
        <f>VLOOKUP($I57,'Flybase new'!$A:$AC,'larval stage analysis'!M$1,FALSE)</f>
        <v>5.4</v>
      </c>
      <c r="N57">
        <f>VLOOKUP($I57,'Flybase new'!$A:$AC,'larval stage analysis'!N$1,FALSE)</f>
        <v>9.3000000000000007</v>
      </c>
      <c r="O57">
        <f>VLOOKUP($I57,'Flybase new'!$A:$AC,'larval stage analysis'!O$1,FALSE)</f>
        <v>2.4</v>
      </c>
      <c r="P57">
        <f>VLOOKUP($I57,'Flybase new'!$A:$AC,'larval stage analysis'!P$1,FALSE)</f>
        <v>3.2</v>
      </c>
      <c r="Q57">
        <f>VLOOKUP($I57,'Flybase new'!$A:$AC,'larval stage analysis'!Q$1,FALSE)</f>
        <v>4.4000000000000004</v>
      </c>
      <c r="R57">
        <f>VLOOKUP($I57,'Flybase new'!$A:$AC,'larval stage analysis'!R$1,FALSE)</f>
        <v>2.8</v>
      </c>
      <c r="S57">
        <f>VLOOKUP($I57,'Flybase new'!$A:$AC,'larval stage analysis'!S$1,FALSE)</f>
        <v>11.975</v>
      </c>
      <c r="T57">
        <f>VLOOKUP($I57,'Flybase new'!$A:$AC,'larval stage analysis'!T$1,FALSE)</f>
        <v>10.1</v>
      </c>
      <c r="U57">
        <f>VLOOKUP($I57,'Flybase new'!$A:$AC,'larval stage analysis'!U$1,FALSE)</f>
        <v>1.6</v>
      </c>
      <c r="V57">
        <f>VLOOKUP($I57,'Flybase new'!$A:$AC,'larval stage analysis'!V$1,FALSE)</f>
        <v>28.1</v>
      </c>
      <c r="W57">
        <f>VLOOKUP($I57,'Flybase new'!$A:$AC,'larval stage analysis'!W$1,FALSE)</f>
        <v>5.8</v>
      </c>
      <c r="X57">
        <f>VLOOKUP($I57,'Flybase new'!$A:$AC,'larval stage analysis'!X$1,FALSE)</f>
        <v>5.4</v>
      </c>
      <c r="Y57">
        <f>VLOOKUP($I57,'Flybase new'!$A:$AC,'larval stage analysis'!Y$1,FALSE)</f>
        <v>4.7</v>
      </c>
      <c r="Z57">
        <f>VLOOKUP($I57,'Flybase new'!$A:$AC,'larval stage analysis'!Z$1,FALSE)</f>
        <v>233</v>
      </c>
      <c r="AA57">
        <f>VLOOKUP($I57,'Flybase new'!$A:$AC,'larval stage analysis'!AA$1,FALSE)</f>
        <v>2.125</v>
      </c>
      <c r="AB57" s="64">
        <f>VLOOKUP($I57,'Flybase new'!$A:$AC,'larval stage analysis'!AB$1,FALSE)</f>
        <v>3.9</v>
      </c>
      <c r="AC57" s="64">
        <f>VLOOKUP($I57,'Flybase new'!$A:$AC,'larval stage analysis'!AC$1,FALSE)</f>
        <v>6.8</v>
      </c>
      <c r="AD57">
        <f>VLOOKUP($I57,'Flybase new'!$A:$AC,'larval stage analysis'!AD$1,FALSE)</f>
        <v>3</v>
      </c>
      <c r="AE57" s="64">
        <f>VLOOKUP($I57,'Flybase new'!$A:$AC,'larval stage analysis'!AE$1,FALSE)</f>
        <v>2.6</v>
      </c>
      <c r="AF57">
        <f>VLOOKUP($I57,'Flybase new'!$A:$AC,'larval stage analysis'!AF$1,FALSE)</f>
        <v>8.6999999999999993</v>
      </c>
      <c r="AG57">
        <f>VLOOKUP($I57,'Flybase new'!$A:$AC,'larval stage analysis'!AG$1,FALSE)</f>
        <v>1.925</v>
      </c>
      <c r="AH57">
        <f>VLOOKUP($I57,'Flybase new'!$A:$AC,'larval stage analysis'!AH$1,FALSE)</f>
        <v>7.0750000000000002</v>
      </c>
      <c r="AI57">
        <f>VLOOKUP($I57,'Flybase new'!$A:$AC,'larval stage analysis'!AI$1,FALSE)</f>
        <v>4.3499999999999996</v>
      </c>
      <c r="AJ57">
        <f>VLOOKUP($I57,'Flybase new'!$A:$AC,'larval stage analysis'!AJ$1,FALSE)</f>
        <v>34.200000000000003</v>
      </c>
      <c r="AK57" t="str">
        <f>VLOOKUP($I57,'Flybase new'!$A:$AC,'larval stage analysis'!AK$1,FALSE)</f>
        <v>FBgn0051205: CG31205: 0006508 / proteolysis /</v>
      </c>
    </row>
    <row r="58" spans="1:37">
      <c r="A58" s="25" t="s">
        <v>1304</v>
      </c>
      <c r="B58" s="66" t="s">
        <v>785</v>
      </c>
      <c r="C58" s="66">
        <f t="shared" si="0"/>
        <v>1</v>
      </c>
      <c r="D58" s="66">
        <f t="shared" si="1"/>
        <v>0.15602836879432624</v>
      </c>
      <c r="E58" s="66">
        <f t="shared" si="2"/>
        <v>0.12056737588652482</v>
      </c>
      <c r="F58" s="66">
        <f t="shared" si="3"/>
        <v>5.4373522458628844E-2</v>
      </c>
      <c r="G58" t="s">
        <v>785</v>
      </c>
      <c r="I58" t="s">
        <v>15056</v>
      </c>
      <c r="J58">
        <f>VLOOKUP($I58,'Flybase new'!$A:$AC,'larval stage analysis'!J$1,FALSE)</f>
        <v>2</v>
      </c>
      <c r="K58">
        <f>VLOOKUP($I58,'Flybase new'!$A:$AC,'larval stage analysis'!K$1,FALSE)</f>
        <v>3.8</v>
      </c>
      <c r="L58">
        <f>VLOOKUP($I58,'Flybase new'!$A:$AC,'larval stage analysis'!L$1,FALSE)</f>
        <v>1.625</v>
      </c>
      <c r="M58">
        <f>VLOOKUP($I58,'Flybase new'!$A:$AC,'larval stage analysis'!M$1,FALSE)</f>
        <v>2.4</v>
      </c>
      <c r="N58">
        <f>VLOOKUP($I58,'Flybase new'!$A:$AC,'larval stage analysis'!N$1,FALSE)</f>
        <v>10.7</v>
      </c>
      <c r="O58">
        <f>VLOOKUP($I58,'Flybase new'!$A:$AC,'larval stage analysis'!O$1,FALSE)</f>
        <v>4.2</v>
      </c>
      <c r="P58">
        <f>VLOOKUP($I58,'Flybase new'!$A:$AC,'larval stage analysis'!P$1,FALSE)</f>
        <v>5.6</v>
      </c>
      <c r="Q58">
        <f>VLOOKUP($I58,'Flybase new'!$A:$AC,'larval stage analysis'!Q$1,FALSE)</f>
        <v>3.6</v>
      </c>
      <c r="R58">
        <f>VLOOKUP($I58,'Flybase new'!$A:$AC,'larval stage analysis'!R$1,FALSE)</f>
        <v>1.3</v>
      </c>
      <c r="S58">
        <f>VLOOKUP($I58,'Flybase new'!$A:$AC,'larval stage analysis'!S$1,FALSE)</f>
        <v>1.175</v>
      </c>
      <c r="T58">
        <f>VLOOKUP($I58,'Flybase new'!$A:$AC,'larval stage analysis'!T$1,FALSE)</f>
        <v>1</v>
      </c>
      <c r="U58">
        <f>VLOOKUP($I58,'Flybase new'!$A:$AC,'larval stage analysis'!U$1,FALSE)</f>
        <v>1.3</v>
      </c>
      <c r="V58">
        <f>VLOOKUP($I58,'Flybase new'!$A:$AC,'larval stage analysis'!V$1,FALSE)</f>
        <v>3.9</v>
      </c>
      <c r="W58">
        <f>VLOOKUP($I58,'Flybase new'!$A:$AC,'larval stage analysis'!W$1,FALSE)</f>
        <v>3759.3</v>
      </c>
      <c r="X58">
        <f>VLOOKUP($I58,'Flybase new'!$A:$AC,'larval stage analysis'!X$1,FALSE)</f>
        <v>2.2000000000000002</v>
      </c>
      <c r="Y58">
        <f>VLOOKUP($I58,'Flybase new'!$A:$AC,'larval stage analysis'!Y$1,FALSE)</f>
        <v>2.1</v>
      </c>
      <c r="Z58">
        <f>VLOOKUP($I58,'Flybase new'!$A:$AC,'larval stage analysis'!Z$1,FALSE)</f>
        <v>6.3</v>
      </c>
      <c r="AA58">
        <f>VLOOKUP($I58,'Flybase new'!$A:$AC,'larval stage analysis'!AA$1,FALSE)</f>
        <v>1.25</v>
      </c>
      <c r="AB58" s="64">
        <f>VLOOKUP($I58,'Flybase new'!$A:$AC,'larval stage analysis'!AB$1,FALSE)</f>
        <v>6.6</v>
      </c>
      <c r="AC58" s="64">
        <f>VLOOKUP($I58,'Flybase new'!$A:$AC,'larval stage analysis'!AC$1,FALSE)</f>
        <v>5.0999999999999996</v>
      </c>
      <c r="AD58">
        <f>VLOOKUP($I58,'Flybase new'!$A:$AC,'larval stage analysis'!AD$1,FALSE)</f>
        <v>1.6</v>
      </c>
      <c r="AE58" s="64">
        <f>VLOOKUP($I58,'Flybase new'!$A:$AC,'larval stage analysis'!AE$1,FALSE)</f>
        <v>2.2999999999999998</v>
      </c>
      <c r="AF58">
        <f>VLOOKUP($I58,'Flybase new'!$A:$AC,'larval stage analysis'!AF$1,FALSE)</f>
        <v>1.2</v>
      </c>
      <c r="AG58">
        <f>VLOOKUP($I58,'Flybase new'!$A:$AC,'larval stage analysis'!AG$1,FALSE)</f>
        <v>2.0249999999999999</v>
      </c>
      <c r="AH58">
        <f>VLOOKUP($I58,'Flybase new'!$A:$AC,'larval stage analysis'!AH$1,FALSE)</f>
        <v>2.8250000000000002</v>
      </c>
      <c r="AI58">
        <f>VLOOKUP($I58,'Flybase new'!$A:$AC,'larval stage analysis'!AI$1,FALSE)</f>
        <v>2.9750000000000001</v>
      </c>
      <c r="AJ58">
        <f>VLOOKUP($I58,'Flybase new'!$A:$AC,'larval stage analysis'!AJ$1,FALSE)</f>
        <v>42.3</v>
      </c>
      <c r="AK58" t="str">
        <f>VLOOKUP($I58,'Flybase new'!$A:$AC,'larval stage analysis'!AK$1,FALSE)</f>
        <v>FBgn0028944: CG11864: 0006508 / proteolysis ;0006508 / proteolysis ; 0006508 / proteolysis /</v>
      </c>
    </row>
    <row r="59" spans="1:37">
      <c r="A59" s="55" t="s">
        <v>310</v>
      </c>
      <c r="B59" s="66" t="s">
        <v>1304</v>
      </c>
      <c r="C59" s="66">
        <f t="shared" si="0"/>
        <v>1</v>
      </c>
      <c r="D59" s="66">
        <f t="shared" si="1"/>
        <v>3.7037037037037035E-2</v>
      </c>
      <c r="E59" s="66">
        <f t="shared" si="2"/>
        <v>2.8322440087145972E-2</v>
      </c>
      <c r="F59" s="66">
        <f t="shared" si="3"/>
        <v>1.7429193899782137E-2</v>
      </c>
      <c r="G59" t="s">
        <v>1304</v>
      </c>
      <c r="I59" t="s">
        <v>14596</v>
      </c>
      <c r="J59">
        <f>VLOOKUP($I59,'Flybase new'!$A:$AC,'larval stage analysis'!J$1,FALSE)</f>
        <v>1.6</v>
      </c>
      <c r="K59">
        <f>VLOOKUP($I59,'Flybase new'!$A:$AC,'larval stage analysis'!K$1,FALSE)</f>
        <v>554.20000000000005</v>
      </c>
      <c r="L59">
        <f>VLOOKUP($I59,'Flybase new'!$A:$AC,'larval stage analysis'!L$1,FALSE)</f>
        <v>1.5249999999999999</v>
      </c>
      <c r="M59">
        <f>VLOOKUP($I59,'Flybase new'!$A:$AC,'larval stage analysis'!M$1,FALSE)</f>
        <v>1.5</v>
      </c>
      <c r="N59">
        <f>VLOOKUP($I59,'Flybase new'!$A:$AC,'larval stage analysis'!N$1,FALSE)</f>
        <v>2.1</v>
      </c>
      <c r="O59">
        <f>VLOOKUP($I59,'Flybase new'!$A:$AC,'larval stage analysis'!O$1,FALSE)</f>
        <v>1.3</v>
      </c>
      <c r="P59">
        <f>VLOOKUP($I59,'Flybase new'!$A:$AC,'larval stage analysis'!P$1,FALSE)</f>
        <v>2.6</v>
      </c>
      <c r="Q59">
        <f>VLOOKUP($I59,'Flybase new'!$A:$AC,'larval stage analysis'!Q$1,FALSE)</f>
        <v>1.4</v>
      </c>
      <c r="R59">
        <f>VLOOKUP($I59,'Flybase new'!$A:$AC,'larval stage analysis'!R$1,FALSE)</f>
        <v>1.2</v>
      </c>
      <c r="S59">
        <f>VLOOKUP($I59,'Flybase new'!$A:$AC,'larval stage analysis'!S$1,FALSE)</f>
        <v>2.2999999999999998</v>
      </c>
      <c r="T59">
        <f>VLOOKUP($I59,'Flybase new'!$A:$AC,'larval stage analysis'!T$1,FALSE)</f>
        <v>2.1</v>
      </c>
      <c r="U59">
        <f>VLOOKUP($I59,'Flybase new'!$A:$AC,'larval stage analysis'!U$1,FALSE)</f>
        <v>1.9</v>
      </c>
      <c r="V59">
        <f>VLOOKUP($I59,'Flybase new'!$A:$AC,'larval stage analysis'!V$1,FALSE)</f>
        <v>1.5</v>
      </c>
      <c r="W59">
        <f>VLOOKUP($I59,'Flybase new'!$A:$AC,'larval stage analysis'!W$1,FALSE)</f>
        <v>1.5</v>
      </c>
      <c r="X59">
        <f>VLOOKUP($I59,'Flybase new'!$A:$AC,'larval stage analysis'!X$1,FALSE)</f>
        <v>1.4</v>
      </c>
      <c r="Y59">
        <f>VLOOKUP($I59,'Flybase new'!$A:$AC,'larval stage analysis'!Y$1,FALSE)</f>
        <v>2.6</v>
      </c>
      <c r="Z59">
        <f>VLOOKUP($I59,'Flybase new'!$A:$AC,'larval stage analysis'!Z$1,FALSE)</f>
        <v>9.8000000000000007</v>
      </c>
      <c r="AA59">
        <f>VLOOKUP($I59,'Flybase new'!$A:$AC,'larval stage analysis'!AA$1,FALSE)</f>
        <v>0.72499999999999998</v>
      </c>
      <c r="AB59" s="64">
        <f>VLOOKUP($I59,'Flybase new'!$A:$AC,'larval stage analysis'!AB$1,FALSE)</f>
        <v>1.7</v>
      </c>
      <c r="AC59" s="64">
        <f>VLOOKUP($I59,'Flybase new'!$A:$AC,'larval stage analysis'!AC$1,FALSE)</f>
        <v>1.3</v>
      </c>
      <c r="AD59">
        <f>VLOOKUP($I59,'Flybase new'!$A:$AC,'larval stage analysis'!AD$1,FALSE)</f>
        <v>1.5</v>
      </c>
      <c r="AE59" s="64">
        <f>VLOOKUP($I59,'Flybase new'!$A:$AC,'larval stage analysis'!AE$1,FALSE)</f>
        <v>0.8</v>
      </c>
      <c r="AF59">
        <f>VLOOKUP($I59,'Flybase new'!$A:$AC,'larval stage analysis'!AF$1,FALSE)</f>
        <v>1.4</v>
      </c>
      <c r="AG59">
        <f>VLOOKUP($I59,'Flybase new'!$A:$AC,'larval stage analysis'!AG$1,FALSE)</f>
        <v>1.625</v>
      </c>
      <c r="AH59">
        <f>VLOOKUP($I59,'Flybase new'!$A:$AC,'larval stage analysis'!AH$1,FALSE)</f>
        <v>1.8</v>
      </c>
      <c r="AI59">
        <f>VLOOKUP($I59,'Flybase new'!$A:$AC,'larval stage analysis'!AI$1,FALSE)</f>
        <v>1</v>
      </c>
      <c r="AJ59">
        <f>VLOOKUP($I59,'Flybase new'!$A:$AC,'larval stage analysis'!AJ$1,FALSE)</f>
        <v>45.9</v>
      </c>
      <c r="AK59" t="str">
        <f>VLOOKUP($I59,'Flybase new'!$A:$AC,'larval stage analysis'!AK$1,FALSE)</f>
        <v>FBgn0052523: CG32523: 0006508 / proteolysis ;0006508 / proteolysis ; 0006508 / proteolysis /</v>
      </c>
    </row>
    <row r="60" spans="1:37">
      <c r="A60" s="25" t="s">
        <v>873</v>
      </c>
      <c r="B60" s="66" t="s">
        <v>310</v>
      </c>
      <c r="C60" s="66">
        <f t="shared" si="0"/>
        <v>1</v>
      </c>
      <c r="D60" s="66">
        <f t="shared" si="1"/>
        <v>8.6477987421383642E-2</v>
      </c>
      <c r="E60" s="66">
        <f t="shared" si="2"/>
        <v>4.245283018867925E-2</v>
      </c>
      <c r="F60" s="66">
        <f t="shared" si="3"/>
        <v>5.6603773584905662E-2</v>
      </c>
      <c r="G60" t="s">
        <v>310</v>
      </c>
      <c r="I60" t="s">
        <v>15029</v>
      </c>
      <c r="J60">
        <f>VLOOKUP($I60,'Flybase new'!$A:$AC,'larval stage analysis'!J$1,FALSE)</f>
        <v>2</v>
      </c>
      <c r="K60">
        <f>VLOOKUP($I60,'Flybase new'!$A:$AC,'larval stage analysis'!K$1,FALSE)</f>
        <v>991.6</v>
      </c>
      <c r="L60">
        <f>VLOOKUP($I60,'Flybase new'!$A:$AC,'larval stage analysis'!L$1,FALSE)</f>
        <v>89.05</v>
      </c>
      <c r="M60">
        <f>VLOOKUP($I60,'Flybase new'!$A:$AC,'larval stage analysis'!M$1,FALSE)</f>
        <v>3.2</v>
      </c>
      <c r="N60">
        <f>VLOOKUP($I60,'Flybase new'!$A:$AC,'larval stage analysis'!N$1,FALSE)</f>
        <v>7.6</v>
      </c>
      <c r="O60">
        <f>VLOOKUP($I60,'Flybase new'!$A:$AC,'larval stage analysis'!O$1,FALSE)</f>
        <v>2.1</v>
      </c>
      <c r="P60">
        <f>VLOOKUP($I60,'Flybase new'!$A:$AC,'larval stage analysis'!P$1,FALSE)</f>
        <v>2.2000000000000002</v>
      </c>
      <c r="Q60">
        <f>VLOOKUP($I60,'Flybase new'!$A:$AC,'larval stage analysis'!Q$1,FALSE)</f>
        <v>4.9000000000000004</v>
      </c>
      <c r="R60">
        <f>VLOOKUP($I60,'Flybase new'!$A:$AC,'larval stage analysis'!R$1,FALSE)</f>
        <v>3</v>
      </c>
      <c r="S60">
        <f>VLOOKUP($I60,'Flybase new'!$A:$AC,'larval stage analysis'!S$1,FALSE)</f>
        <v>2.5499999999999998</v>
      </c>
      <c r="T60">
        <f>VLOOKUP($I60,'Flybase new'!$A:$AC,'larval stage analysis'!T$1,FALSE)</f>
        <v>7.1</v>
      </c>
      <c r="U60">
        <f>VLOOKUP($I60,'Flybase new'!$A:$AC,'larval stage analysis'!U$1,FALSE)</f>
        <v>2.7</v>
      </c>
      <c r="V60">
        <f>VLOOKUP($I60,'Flybase new'!$A:$AC,'larval stage analysis'!V$1,FALSE)</f>
        <v>1.8</v>
      </c>
      <c r="W60">
        <f>VLOOKUP($I60,'Flybase new'!$A:$AC,'larval stage analysis'!W$1,FALSE)</f>
        <v>6.7</v>
      </c>
      <c r="X60">
        <f>VLOOKUP($I60,'Flybase new'!$A:$AC,'larval stage analysis'!X$1,FALSE)</f>
        <v>3.9</v>
      </c>
      <c r="Y60">
        <f>VLOOKUP($I60,'Flybase new'!$A:$AC,'larval stage analysis'!Y$1,FALSE)</f>
        <v>6.2</v>
      </c>
      <c r="Z60">
        <f>VLOOKUP($I60,'Flybase new'!$A:$AC,'larval stage analysis'!Z$1,FALSE)</f>
        <v>5.4</v>
      </c>
      <c r="AA60">
        <f>VLOOKUP($I60,'Flybase new'!$A:$AC,'larval stage analysis'!AA$1,FALSE)</f>
        <v>3.6</v>
      </c>
      <c r="AB60" s="64">
        <f>VLOOKUP($I60,'Flybase new'!$A:$AC,'larval stage analysis'!AB$1,FALSE)</f>
        <v>5.5</v>
      </c>
      <c r="AC60" s="64">
        <f>VLOOKUP($I60,'Flybase new'!$A:$AC,'larval stage analysis'!AC$1,FALSE)</f>
        <v>2.7</v>
      </c>
      <c r="AD60">
        <f>VLOOKUP($I60,'Flybase new'!$A:$AC,'larval stage analysis'!AD$1,FALSE)</f>
        <v>456.3</v>
      </c>
      <c r="AE60" s="64">
        <f>VLOOKUP($I60,'Flybase new'!$A:$AC,'larval stage analysis'!AE$1,FALSE)</f>
        <v>3.6</v>
      </c>
      <c r="AF60">
        <f>VLOOKUP($I60,'Flybase new'!$A:$AC,'larval stage analysis'!AF$1,FALSE)</f>
        <v>5.7</v>
      </c>
      <c r="AG60">
        <f>VLOOKUP($I60,'Flybase new'!$A:$AC,'larval stage analysis'!AG$1,FALSE)</f>
        <v>2.2999999999999998</v>
      </c>
      <c r="AH60">
        <f>VLOOKUP($I60,'Flybase new'!$A:$AC,'larval stage analysis'!AH$1,FALSE)</f>
        <v>5.0250000000000004</v>
      </c>
      <c r="AI60">
        <f>VLOOKUP($I60,'Flybase new'!$A:$AC,'larval stage analysis'!AI$1,FALSE)</f>
        <v>2.2250000000000001</v>
      </c>
      <c r="AJ60">
        <f>VLOOKUP($I60,'Flybase new'!$A:$AC,'larval stage analysis'!AJ$1,FALSE)</f>
        <v>63.6</v>
      </c>
      <c r="AK60" t="str">
        <f>VLOOKUP($I60,'Flybase new'!$A:$AC,'larval stage analysis'!AK$1,FALSE)</f>
        <v>FBgn0034076: Juvenile hormone esterase duplication:</v>
      </c>
    </row>
    <row r="61" spans="1:37">
      <c r="A61" s="55" t="s">
        <v>912</v>
      </c>
      <c r="B61" s="66" t="s">
        <v>873</v>
      </c>
      <c r="C61" s="66">
        <f t="shared" si="0"/>
        <v>0</v>
      </c>
      <c r="D61" s="66">
        <f t="shared" si="1"/>
        <v>0.38782051282051283</v>
      </c>
      <c r="E61" s="66">
        <f t="shared" si="2"/>
        <v>4.1666666666666671E-2</v>
      </c>
      <c r="F61" s="66">
        <f t="shared" si="3"/>
        <v>0.51602564102564108</v>
      </c>
      <c r="G61" t="s">
        <v>873</v>
      </c>
      <c r="I61" t="s">
        <v>15052</v>
      </c>
      <c r="J61">
        <f>VLOOKUP($I61,'Flybase new'!$A:$AC,'larval stage analysis'!J$1,FALSE)</f>
        <v>7.2</v>
      </c>
      <c r="K61">
        <f>VLOOKUP($I61,'Flybase new'!$A:$AC,'larval stage analysis'!K$1,FALSE)</f>
        <v>121</v>
      </c>
      <c r="L61">
        <f>VLOOKUP($I61,'Flybase new'!$A:$AC,'larval stage analysis'!L$1,FALSE)</f>
        <v>51.05</v>
      </c>
      <c r="M61">
        <f>VLOOKUP($I61,'Flybase new'!$A:$AC,'larval stage analysis'!M$1,FALSE)</f>
        <v>7.1</v>
      </c>
      <c r="N61">
        <f>VLOOKUP($I61,'Flybase new'!$A:$AC,'larval stage analysis'!N$1,FALSE)</f>
        <v>20.100000000000001</v>
      </c>
      <c r="O61">
        <f>VLOOKUP($I61,'Flybase new'!$A:$AC,'larval stage analysis'!O$1,FALSE)</f>
        <v>5.6</v>
      </c>
      <c r="P61">
        <f>VLOOKUP($I61,'Flybase new'!$A:$AC,'larval stage analysis'!P$1,FALSE)</f>
        <v>2.8</v>
      </c>
      <c r="Q61">
        <f>VLOOKUP($I61,'Flybase new'!$A:$AC,'larval stage analysis'!Q$1,FALSE)</f>
        <v>4.4000000000000004</v>
      </c>
      <c r="R61">
        <f>VLOOKUP($I61,'Flybase new'!$A:$AC,'larval stage analysis'!R$1,FALSE)</f>
        <v>10.7</v>
      </c>
      <c r="S61">
        <f>VLOOKUP($I61,'Flybase new'!$A:$AC,'larval stage analysis'!S$1,FALSE)</f>
        <v>109.72499999999999</v>
      </c>
      <c r="T61">
        <f>VLOOKUP($I61,'Flybase new'!$A:$AC,'larval stage analysis'!T$1,FALSE)</f>
        <v>330.8</v>
      </c>
      <c r="U61">
        <f>VLOOKUP($I61,'Flybase new'!$A:$AC,'larval stage analysis'!U$1,FALSE)</f>
        <v>2.2000000000000002</v>
      </c>
      <c r="V61">
        <f>VLOOKUP($I61,'Flybase new'!$A:$AC,'larval stage analysis'!V$1,FALSE)</f>
        <v>4.3</v>
      </c>
      <c r="W61">
        <f>VLOOKUP($I61,'Flybase new'!$A:$AC,'larval stage analysis'!W$1,FALSE)</f>
        <v>4.3</v>
      </c>
      <c r="X61">
        <f>VLOOKUP($I61,'Flybase new'!$A:$AC,'larval stage analysis'!X$1,FALSE)</f>
        <v>479.4</v>
      </c>
      <c r="Y61">
        <f>VLOOKUP($I61,'Flybase new'!$A:$AC,'larval stage analysis'!Y$1,FALSE)</f>
        <v>349.9</v>
      </c>
      <c r="Z61">
        <f>VLOOKUP($I61,'Flybase new'!$A:$AC,'larval stage analysis'!Z$1,FALSE)</f>
        <v>145.80000000000001</v>
      </c>
      <c r="AA61">
        <f>VLOOKUP($I61,'Flybase new'!$A:$AC,'larval stage analysis'!AA$1,FALSE)</f>
        <v>2.4500000000000002</v>
      </c>
      <c r="AB61" s="64">
        <f>VLOOKUP($I61,'Flybase new'!$A:$AC,'larval stage analysis'!AB$1,FALSE)</f>
        <v>12.1</v>
      </c>
      <c r="AC61" s="64">
        <f>VLOOKUP($I61,'Flybase new'!$A:$AC,'larval stage analysis'!AC$1,FALSE)</f>
        <v>1.3</v>
      </c>
      <c r="AD61">
        <f>VLOOKUP($I61,'Flybase new'!$A:$AC,'larval stage analysis'!AD$1,FALSE)</f>
        <v>4.8</v>
      </c>
      <c r="AE61" s="64">
        <f>VLOOKUP($I61,'Flybase new'!$A:$AC,'larval stage analysis'!AE$1,FALSE)</f>
        <v>16.100000000000001</v>
      </c>
      <c r="AF61">
        <f>VLOOKUP($I61,'Flybase new'!$A:$AC,'larval stage analysis'!AF$1,FALSE)</f>
        <v>544.5</v>
      </c>
      <c r="AG61">
        <f>VLOOKUP($I61,'Flybase new'!$A:$AC,'larval stage analysis'!AG$1,FALSE)</f>
        <v>4.2</v>
      </c>
      <c r="AH61">
        <f>VLOOKUP($I61,'Flybase new'!$A:$AC,'larval stage analysis'!AH$1,FALSE)</f>
        <v>9.8000000000000007</v>
      </c>
      <c r="AI61">
        <f>VLOOKUP($I61,'Flybase new'!$A:$AC,'larval stage analysis'!AI$1,FALSE)</f>
        <v>3.3250000000000002</v>
      </c>
      <c r="AJ61">
        <f>VLOOKUP($I61,'Flybase new'!$A:$AC,'larval stage analysis'!AJ$1,FALSE)</f>
        <v>31.2</v>
      </c>
      <c r="AK61" t="str">
        <f>VLOOKUP($I61,'Flybase new'!$A:$AC,'larval stage analysis'!AK$1,FALSE)</f>
        <v>FBgn0039022: CG4725: 0006508 / proteolysis /</v>
      </c>
    </row>
    <row r="62" spans="1:37">
      <c r="A62" s="25" t="s">
        <v>794</v>
      </c>
      <c r="B62" s="66" t="s">
        <v>912</v>
      </c>
      <c r="C62" s="66">
        <f t="shared" si="0"/>
        <v>1</v>
      </c>
      <c r="D62" s="66">
        <f t="shared" si="1"/>
        <v>0.16777883698760726</v>
      </c>
      <c r="E62" s="66">
        <f t="shared" si="2"/>
        <v>9.532888465204957E-2</v>
      </c>
      <c r="F62" s="66">
        <f t="shared" si="3"/>
        <v>0.43660629170638698</v>
      </c>
      <c r="G62" t="s">
        <v>912</v>
      </c>
      <c r="I62" t="s">
        <v>15060</v>
      </c>
      <c r="J62">
        <f>VLOOKUP($I62,'Flybase new'!$A:$AC,'larval stage analysis'!J$1,FALSE)</f>
        <v>716.8</v>
      </c>
      <c r="K62">
        <f>VLOOKUP($I62,'Flybase new'!$A:$AC,'larval stage analysis'!K$1,FALSE)</f>
        <v>397.8</v>
      </c>
      <c r="L62">
        <f>VLOOKUP($I62,'Flybase new'!$A:$AC,'larval stage analysis'!L$1,FALSE)</f>
        <v>237.67500000000001</v>
      </c>
      <c r="M62">
        <f>VLOOKUP($I62,'Flybase new'!$A:$AC,'larval stage analysis'!M$1,FALSE)</f>
        <v>257.7</v>
      </c>
      <c r="N62">
        <f>VLOOKUP($I62,'Flybase new'!$A:$AC,'larval stage analysis'!N$1,FALSE)</f>
        <v>5.6</v>
      </c>
      <c r="O62">
        <f>VLOOKUP($I62,'Flybase new'!$A:$AC,'larval stage analysis'!O$1,FALSE)</f>
        <v>11.9</v>
      </c>
      <c r="P62">
        <f>VLOOKUP($I62,'Flybase new'!$A:$AC,'larval stage analysis'!P$1,FALSE)</f>
        <v>7</v>
      </c>
      <c r="Q62">
        <f>VLOOKUP($I62,'Flybase new'!$A:$AC,'larval stage analysis'!Q$1,FALSE)</f>
        <v>12.4</v>
      </c>
      <c r="R62">
        <f>VLOOKUP($I62,'Flybase new'!$A:$AC,'larval stage analysis'!R$1,FALSE)</f>
        <v>20.100000000000001</v>
      </c>
      <c r="S62">
        <f>VLOOKUP($I62,'Flybase new'!$A:$AC,'larval stage analysis'!S$1,FALSE)</f>
        <v>369.25</v>
      </c>
      <c r="T62">
        <f>VLOOKUP($I62,'Flybase new'!$A:$AC,'larval stage analysis'!T$1,FALSE)</f>
        <v>922.6</v>
      </c>
      <c r="U62">
        <f>VLOOKUP($I62,'Flybase new'!$A:$AC,'larval stage analysis'!U$1,FALSE)</f>
        <v>14.5</v>
      </c>
      <c r="V62">
        <f>VLOOKUP($I62,'Flybase new'!$A:$AC,'larval stage analysis'!V$1,FALSE)</f>
        <v>83.8</v>
      </c>
      <c r="W62">
        <f>VLOOKUP($I62,'Flybase new'!$A:$AC,'larval stage analysis'!W$1,FALSE)</f>
        <v>4.5999999999999996</v>
      </c>
      <c r="X62">
        <f>VLOOKUP($I62,'Flybase new'!$A:$AC,'larval stage analysis'!X$1,FALSE)</f>
        <v>791.3</v>
      </c>
      <c r="Y62">
        <f>VLOOKUP($I62,'Flybase new'!$A:$AC,'larval stage analysis'!Y$1,FALSE)</f>
        <v>614.5</v>
      </c>
      <c r="Z62">
        <f>VLOOKUP($I62,'Flybase new'!$A:$AC,'larval stage analysis'!Z$1,FALSE)</f>
        <v>284.5</v>
      </c>
      <c r="AA62">
        <f>VLOOKUP($I62,'Flybase new'!$A:$AC,'larval stage analysis'!AA$1,FALSE)</f>
        <v>353.22500000000002</v>
      </c>
      <c r="AB62" s="64">
        <f>VLOOKUP($I62,'Flybase new'!$A:$AC,'larval stage analysis'!AB$1,FALSE)</f>
        <v>17.600000000000001</v>
      </c>
      <c r="AC62" s="64">
        <f>VLOOKUP($I62,'Flybase new'!$A:$AC,'larval stage analysis'!AC$1,FALSE)</f>
        <v>10</v>
      </c>
      <c r="AD62">
        <f>VLOOKUP($I62,'Flybase new'!$A:$AC,'larval stage analysis'!AD$1,FALSE)</f>
        <v>11.5</v>
      </c>
      <c r="AE62" s="64">
        <f>VLOOKUP($I62,'Flybase new'!$A:$AC,'larval stage analysis'!AE$1,FALSE)</f>
        <v>45.8</v>
      </c>
      <c r="AF62">
        <f>VLOOKUP($I62,'Flybase new'!$A:$AC,'larval stage analysis'!AF$1,FALSE)</f>
        <v>615.4</v>
      </c>
      <c r="AG62">
        <f>VLOOKUP($I62,'Flybase new'!$A:$AC,'larval stage analysis'!AG$1,FALSE)</f>
        <v>11.175000000000001</v>
      </c>
      <c r="AH62">
        <f>VLOOKUP($I62,'Flybase new'!$A:$AC,'larval stage analysis'!AH$1,FALSE)</f>
        <v>307.3</v>
      </c>
      <c r="AI62">
        <f>VLOOKUP($I62,'Flybase new'!$A:$AC,'larval stage analysis'!AI$1,FALSE)</f>
        <v>2.95</v>
      </c>
      <c r="AJ62">
        <f>VLOOKUP($I62,'Flybase new'!$A:$AC,'larval stage analysis'!AJ$1,FALSE)</f>
        <v>104.9</v>
      </c>
      <c r="AK62" t="str">
        <f>VLOOKUP($I62,'Flybase new'!$A:$AC,'larval stage analysis'!AK$1,FALSE)</f>
        <v>FBgn0004885: Tolkin: 0006508 / proteolysis ; 0007411 / axon guidance ; 0007415 / defasciculation of motor neuron axon ; 0008045 / motor ax</v>
      </c>
    </row>
    <row r="63" spans="1:37">
      <c r="A63" s="55" t="s">
        <v>935</v>
      </c>
      <c r="B63" s="66" t="s">
        <v>794</v>
      </c>
      <c r="C63" s="66">
        <f t="shared" si="0"/>
        <v>0</v>
      </c>
      <c r="D63" s="66">
        <f t="shared" si="1"/>
        <v>0.19736842105263158</v>
      </c>
      <c r="E63" s="66">
        <f t="shared" si="2"/>
        <v>0.17763157894736845</v>
      </c>
      <c r="F63" s="66">
        <f t="shared" si="3"/>
        <v>0.63157894736842102</v>
      </c>
      <c r="G63" t="s">
        <v>794</v>
      </c>
      <c r="I63" t="s">
        <v>15047</v>
      </c>
      <c r="J63">
        <f>VLOOKUP($I63,'Flybase new'!$A:$AC,'larval stage analysis'!J$1,FALSE)</f>
        <v>9.6</v>
      </c>
      <c r="K63">
        <f>VLOOKUP($I63,'Flybase new'!$A:$AC,'larval stage analysis'!K$1,FALSE)</f>
        <v>66.7</v>
      </c>
      <c r="L63">
        <f>VLOOKUP($I63,'Flybase new'!$A:$AC,'larval stage analysis'!L$1,FALSE)</f>
        <v>20.8</v>
      </c>
      <c r="M63">
        <f>VLOOKUP($I63,'Flybase new'!$A:$AC,'larval stage analysis'!M$1,FALSE)</f>
        <v>7.3</v>
      </c>
      <c r="N63">
        <f>VLOOKUP($I63,'Flybase new'!$A:$AC,'larval stage analysis'!N$1,FALSE)</f>
        <v>7.7</v>
      </c>
      <c r="O63">
        <f>VLOOKUP($I63,'Flybase new'!$A:$AC,'larval stage analysis'!O$1,FALSE)</f>
        <v>7.2</v>
      </c>
      <c r="P63">
        <f>VLOOKUP($I63,'Flybase new'!$A:$AC,'larval stage analysis'!P$1,FALSE)</f>
        <v>8.4</v>
      </c>
      <c r="Q63">
        <f>VLOOKUP($I63,'Flybase new'!$A:$AC,'larval stage analysis'!Q$1,FALSE)</f>
        <v>7.8</v>
      </c>
      <c r="R63">
        <f>VLOOKUP($I63,'Flybase new'!$A:$AC,'larval stage analysis'!R$1,FALSE)</f>
        <v>8.5</v>
      </c>
      <c r="S63">
        <f>VLOOKUP($I63,'Flybase new'!$A:$AC,'larval stage analysis'!S$1,FALSE)</f>
        <v>130.625</v>
      </c>
      <c r="T63">
        <f>VLOOKUP($I63,'Flybase new'!$A:$AC,'larval stage analysis'!T$1,FALSE)</f>
        <v>74.8</v>
      </c>
      <c r="U63">
        <f>VLOOKUP($I63,'Flybase new'!$A:$AC,'larval stage analysis'!U$1,FALSE)</f>
        <v>2.2999999999999998</v>
      </c>
      <c r="V63">
        <f>VLOOKUP($I63,'Flybase new'!$A:$AC,'larval stage analysis'!V$1,FALSE)</f>
        <v>4.8</v>
      </c>
      <c r="W63">
        <f>VLOOKUP($I63,'Flybase new'!$A:$AC,'larval stage analysis'!W$1,FALSE)</f>
        <v>6</v>
      </c>
      <c r="X63">
        <f>VLOOKUP($I63,'Flybase new'!$A:$AC,'larval stage analysis'!X$1,FALSE)</f>
        <v>76.900000000000006</v>
      </c>
      <c r="Y63">
        <f>VLOOKUP($I63,'Flybase new'!$A:$AC,'larval stage analysis'!Y$1,FALSE)</f>
        <v>63.4</v>
      </c>
      <c r="Z63">
        <f>VLOOKUP($I63,'Flybase new'!$A:$AC,'larval stage analysis'!Z$1,FALSE)</f>
        <v>76</v>
      </c>
      <c r="AA63">
        <f>VLOOKUP($I63,'Flybase new'!$A:$AC,'larval stage analysis'!AA$1,FALSE)</f>
        <v>0.6</v>
      </c>
      <c r="AB63" s="64">
        <f>VLOOKUP($I63,'Flybase new'!$A:$AC,'larval stage analysis'!AB$1,FALSE)</f>
        <v>3</v>
      </c>
      <c r="AC63" s="64">
        <f>VLOOKUP($I63,'Flybase new'!$A:$AC,'larval stage analysis'!AC$1,FALSE)</f>
        <v>2.7</v>
      </c>
      <c r="AD63">
        <f>VLOOKUP($I63,'Flybase new'!$A:$AC,'larval stage analysis'!AD$1,FALSE)</f>
        <v>3.6</v>
      </c>
      <c r="AE63" s="64">
        <f>VLOOKUP($I63,'Flybase new'!$A:$AC,'larval stage analysis'!AE$1,FALSE)</f>
        <v>9.6</v>
      </c>
      <c r="AF63">
        <f>VLOOKUP($I63,'Flybase new'!$A:$AC,'larval stage analysis'!AF$1,FALSE)</f>
        <v>128.4</v>
      </c>
      <c r="AG63">
        <f>VLOOKUP($I63,'Flybase new'!$A:$AC,'larval stage analysis'!AG$1,FALSE)</f>
        <v>16.55</v>
      </c>
      <c r="AH63">
        <f>VLOOKUP($I63,'Flybase new'!$A:$AC,'larval stage analysis'!AH$1,FALSE)</f>
        <v>34.25</v>
      </c>
      <c r="AI63">
        <f>VLOOKUP($I63,'Flybase new'!$A:$AC,'larval stage analysis'!AI$1,FALSE)</f>
        <v>544.29999999999995</v>
      </c>
      <c r="AJ63">
        <f>VLOOKUP($I63,'Flybase new'!$A:$AC,'larval stage analysis'!AJ$1,FALSE)</f>
        <v>15.2</v>
      </c>
      <c r="AK63" t="str">
        <f>VLOOKUP($I63,'Flybase new'!$A:$AC,'larval stage analysis'!AK$1,FALSE)</f>
        <v>FBgn0039612: CG14523: 0006508 / proteolysis /</v>
      </c>
    </row>
    <row r="64" spans="1:37">
      <c r="A64" s="25" t="s">
        <v>1471</v>
      </c>
      <c r="B64" s="66" t="s">
        <v>935</v>
      </c>
      <c r="C64" s="66">
        <f t="shared" si="0"/>
        <v>0</v>
      </c>
      <c r="D64" s="66">
        <f t="shared" si="1"/>
        <v>0.38862806468440275</v>
      </c>
      <c r="E64" s="66">
        <f t="shared" si="2"/>
        <v>9.2853416797078772E-2</v>
      </c>
      <c r="F64" s="66">
        <f t="shared" si="3"/>
        <v>0.51330203442879507</v>
      </c>
      <c r="G64" t="s">
        <v>935</v>
      </c>
      <c r="I64" t="s">
        <v>15063</v>
      </c>
      <c r="J64">
        <f>VLOOKUP($I64,'Flybase new'!$A:$AC,'larval stage analysis'!J$1,FALSE)</f>
        <v>23.9</v>
      </c>
      <c r="K64">
        <f>VLOOKUP($I64,'Flybase new'!$A:$AC,'larval stage analysis'!K$1,FALSE)</f>
        <v>655.4</v>
      </c>
      <c r="L64">
        <f>VLOOKUP($I64,'Flybase new'!$A:$AC,'larval stage analysis'!L$1,FALSE)</f>
        <v>303.64999999999998</v>
      </c>
      <c r="M64">
        <f>VLOOKUP($I64,'Flybase new'!$A:$AC,'larval stage analysis'!M$1,FALSE)</f>
        <v>31.5</v>
      </c>
      <c r="N64">
        <f>VLOOKUP($I64,'Flybase new'!$A:$AC,'larval stage analysis'!N$1,FALSE)</f>
        <v>8</v>
      </c>
      <c r="O64">
        <f>VLOOKUP($I64,'Flybase new'!$A:$AC,'larval stage analysis'!O$1,FALSE)</f>
        <v>19.5</v>
      </c>
      <c r="P64">
        <f>VLOOKUP($I64,'Flybase new'!$A:$AC,'larval stage analysis'!P$1,FALSE)</f>
        <v>4.0999999999999996</v>
      </c>
      <c r="Q64">
        <f>VLOOKUP($I64,'Flybase new'!$A:$AC,'larval stage analysis'!Q$1,FALSE)</f>
        <v>11.9</v>
      </c>
      <c r="R64">
        <f>VLOOKUP($I64,'Flybase new'!$A:$AC,'larval stage analysis'!R$1,FALSE)</f>
        <v>73.8</v>
      </c>
      <c r="S64">
        <f>VLOOKUP($I64,'Flybase new'!$A:$AC,'larval stage analysis'!S$1,FALSE)</f>
        <v>882.07500000000005</v>
      </c>
      <c r="T64">
        <f>VLOOKUP($I64,'Flybase new'!$A:$AC,'larval stage analysis'!T$1,FALSE)</f>
        <v>1809.6</v>
      </c>
      <c r="U64">
        <f>VLOOKUP($I64,'Flybase new'!$A:$AC,'larval stage analysis'!U$1,FALSE)</f>
        <v>2</v>
      </c>
      <c r="V64">
        <f>VLOOKUP($I64,'Flybase new'!$A:$AC,'larval stage analysis'!V$1,FALSE)</f>
        <v>1.2</v>
      </c>
      <c r="W64">
        <f>VLOOKUP($I64,'Flybase new'!$A:$AC,'larval stage analysis'!W$1,FALSE)</f>
        <v>6.6</v>
      </c>
      <c r="X64">
        <f>VLOOKUP($I64,'Flybase new'!$A:$AC,'larval stage analysis'!X$1,FALSE)</f>
        <v>1937.1</v>
      </c>
      <c r="Y64">
        <f>VLOOKUP($I64,'Flybase new'!$A:$AC,'larval stage analysis'!Y$1,FALSE)</f>
        <v>1979.5</v>
      </c>
      <c r="Z64">
        <f>VLOOKUP($I64,'Flybase new'!$A:$AC,'larval stage analysis'!Z$1,FALSE)</f>
        <v>968.7</v>
      </c>
      <c r="AA64">
        <f>VLOOKUP($I64,'Flybase new'!$A:$AC,'larval stage analysis'!AA$1,FALSE)</f>
        <v>4.7</v>
      </c>
      <c r="AB64" s="64">
        <f>VLOOKUP($I64,'Flybase new'!$A:$AC,'larval stage analysis'!AB$1,FALSE)</f>
        <v>74.5</v>
      </c>
      <c r="AC64" s="64">
        <f>VLOOKUP($I64,'Flybase new'!$A:$AC,'larval stage analysis'!AC$1,FALSE)</f>
        <v>17.8</v>
      </c>
      <c r="AD64">
        <f>VLOOKUP($I64,'Flybase new'!$A:$AC,'larval stage analysis'!AD$1,FALSE)</f>
        <v>13.9</v>
      </c>
      <c r="AE64" s="64">
        <f>VLOOKUP($I64,'Flybase new'!$A:$AC,'larval stage analysis'!AE$1,FALSE)</f>
        <v>98.4</v>
      </c>
      <c r="AF64">
        <f>VLOOKUP($I64,'Flybase new'!$A:$AC,'larval stage analysis'!AF$1,FALSE)</f>
        <v>3599.8</v>
      </c>
      <c r="AG64">
        <f>VLOOKUP($I64,'Flybase new'!$A:$AC,'larval stage analysis'!AG$1,FALSE)</f>
        <v>39.674999999999997</v>
      </c>
      <c r="AH64">
        <f>VLOOKUP($I64,'Flybase new'!$A:$AC,'larval stage analysis'!AH$1,FALSE)</f>
        <v>20.425000000000001</v>
      </c>
      <c r="AI64">
        <f>VLOOKUP($I64,'Flybase new'!$A:$AC,'larval stage analysis'!AI$1,FALSE)</f>
        <v>2.125</v>
      </c>
      <c r="AJ64">
        <f>VLOOKUP($I64,'Flybase new'!$A:$AC,'larval stage analysis'!AJ$1,FALSE)</f>
        <v>191.7</v>
      </c>
      <c r="AK64" t="str">
        <f>VLOOKUP($I64,'Flybase new'!$A:$AC,'larval stage analysis'!AK$1,FALSE)</f>
        <v>FBgn0033366: Ance-4: 0006508 / proteolysis /</v>
      </c>
    </row>
    <row r="65" spans="1:37">
      <c r="A65" s="55" t="s">
        <v>862</v>
      </c>
      <c r="B65" s="66" t="s">
        <v>1471</v>
      </c>
      <c r="C65" s="66">
        <f t="shared" si="0"/>
        <v>1</v>
      </c>
      <c r="D65" s="66">
        <f t="shared" si="1"/>
        <v>8.4375000000000006E-2</v>
      </c>
      <c r="E65" s="66">
        <f t="shared" si="2"/>
        <v>0.37187500000000001</v>
      </c>
      <c r="F65" s="66">
        <f t="shared" si="3"/>
        <v>0.203125</v>
      </c>
      <c r="G65" t="s">
        <v>1471</v>
      </c>
      <c r="I65" t="s">
        <v>14704</v>
      </c>
      <c r="J65">
        <f>VLOOKUP($I65,'Flybase new'!$A:$AC,'larval stage analysis'!J$1,FALSE)</f>
        <v>2</v>
      </c>
      <c r="K65">
        <f>VLOOKUP($I65,'Flybase new'!$A:$AC,'larval stage analysis'!K$1,FALSE)</f>
        <v>319.60000000000002</v>
      </c>
      <c r="L65">
        <f>VLOOKUP($I65,'Flybase new'!$A:$AC,'larval stage analysis'!L$1,FALSE)</f>
        <v>3</v>
      </c>
      <c r="M65">
        <f>VLOOKUP($I65,'Flybase new'!$A:$AC,'larval stage analysis'!M$1,FALSE)</f>
        <v>0.8</v>
      </c>
      <c r="N65">
        <f>VLOOKUP($I65,'Flybase new'!$A:$AC,'larval stage analysis'!N$1,FALSE)</f>
        <v>6.3</v>
      </c>
      <c r="O65">
        <f>VLOOKUP($I65,'Flybase new'!$A:$AC,'larval stage analysis'!O$1,FALSE)</f>
        <v>2.4</v>
      </c>
      <c r="P65">
        <f>VLOOKUP($I65,'Flybase new'!$A:$AC,'larval stage analysis'!P$1,FALSE)</f>
        <v>5.5</v>
      </c>
      <c r="Q65">
        <f>VLOOKUP($I65,'Flybase new'!$A:$AC,'larval stage analysis'!Q$1,FALSE)</f>
        <v>3.3</v>
      </c>
      <c r="R65">
        <f>VLOOKUP($I65,'Flybase new'!$A:$AC,'larval stage analysis'!R$1,FALSE)</f>
        <v>2.5</v>
      </c>
      <c r="S65">
        <f>VLOOKUP($I65,'Flybase new'!$A:$AC,'larval stage analysis'!S$1,FALSE)</f>
        <v>6.125</v>
      </c>
      <c r="T65">
        <f>VLOOKUP($I65,'Flybase new'!$A:$AC,'larval stage analysis'!T$1,FALSE)</f>
        <v>4.4000000000000004</v>
      </c>
      <c r="U65">
        <f>VLOOKUP($I65,'Flybase new'!$A:$AC,'larval stage analysis'!U$1,FALSE)</f>
        <v>2.7</v>
      </c>
      <c r="V65">
        <f>VLOOKUP($I65,'Flybase new'!$A:$AC,'larval stage analysis'!V$1,FALSE)</f>
        <v>1.9</v>
      </c>
      <c r="W65">
        <f>VLOOKUP($I65,'Flybase new'!$A:$AC,'larval stage analysis'!W$1,FALSE)</f>
        <v>3.3</v>
      </c>
      <c r="X65">
        <f>VLOOKUP($I65,'Flybase new'!$A:$AC,'larval stage analysis'!X$1,FALSE)</f>
        <v>6.4</v>
      </c>
      <c r="Y65">
        <f>VLOOKUP($I65,'Flybase new'!$A:$AC,'larval stage analysis'!Y$1,FALSE)</f>
        <v>6.2</v>
      </c>
      <c r="Z65">
        <f>VLOOKUP($I65,'Flybase new'!$A:$AC,'larval stage analysis'!Z$1,FALSE)</f>
        <v>5.4</v>
      </c>
      <c r="AA65">
        <f>VLOOKUP($I65,'Flybase new'!$A:$AC,'larval stage analysis'!AA$1,FALSE)</f>
        <v>1.65</v>
      </c>
      <c r="AB65" s="64">
        <f>VLOOKUP($I65,'Flybase new'!$A:$AC,'larval stage analysis'!AB$1,FALSE)</f>
        <v>2.7</v>
      </c>
      <c r="AC65" s="64">
        <f>VLOOKUP($I65,'Flybase new'!$A:$AC,'larval stage analysis'!AC$1,FALSE)</f>
        <v>11.9</v>
      </c>
      <c r="AD65">
        <f>VLOOKUP($I65,'Flybase new'!$A:$AC,'larval stage analysis'!AD$1,FALSE)</f>
        <v>3.7</v>
      </c>
      <c r="AE65" s="64">
        <f>VLOOKUP($I65,'Flybase new'!$A:$AC,'larval stage analysis'!AE$1,FALSE)</f>
        <v>6.5</v>
      </c>
      <c r="AF65">
        <f>VLOOKUP($I65,'Flybase new'!$A:$AC,'larval stage analysis'!AF$1,FALSE)</f>
        <v>5.8</v>
      </c>
      <c r="AG65">
        <f>VLOOKUP($I65,'Flybase new'!$A:$AC,'larval stage analysis'!AG$1,FALSE)</f>
        <v>2.5499999999999998</v>
      </c>
      <c r="AH65">
        <f>VLOOKUP($I65,'Flybase new'!$A:$AC,'larval stage analysis'!AH$1,FALSE)</f>
        <v>3.75</v>
      </c>
      <c r="AI65">
        <f>VLOOKUP($I65,'Flybase new'!$A:$AC,'larval stage analysis'!AI$1,FALSE)</f>
        <v>1.2</v>
      </c>
      <c r="AJ65">
        <f>VLOOKUP($I65,'Flybase new'!$A:$AC,'larval stage analysis'!AJ$1,FALSE)</f>
        <v>32</v>
      </c>
      <c r="AK65" t="str">
        <f>VLOOKUP($I65,'Flybase new'!$A:$AC,'larval stage analysis'!AK$1,FALSE)</f>
        <v>FBgn0039703: CG7829: 0006508 / proteolysis ; 0006508/ proteolysis / non-traceable author statement</v>
      </c>
    </row>
    <row r="66" spans="1:37">
      <c r="A66" s="25" t="s">
        <v>1204</v>
      </c>
      <c r="B66" s="66" t="s">
        <v>862</v>
      </c>
      <c r="C66" s="66">
        <v>1</v>
      </c>
      <c r="D66" s="66">
        <f t="shared" si="1"/>
        <v>1</v>
      </c>
      <c r="E66" s="66">
        <f t="shared" si="2"/>
        <v>1.5</v>
      </c>
      <c r="F66" s="66">
        <f t="shared" si="3"/>
        <v>1</v>
      </c>
      <c r="G66" t="s">
        <v>862</v>
      </c>
      <c r="I66" t="s">
        <v>15059</v>
      </c>
      <c r="J66" s="66">
        <v>147</v>
      </c>
      <c r="K66" s="66">
        <v>21</v>
      </c>
      <c r="L66" s="66">
        <v>76</v>
      </c>
      <c r="M66" s="66">
        <v>84</v>
      </c>
      <c r="N66" s="66">
        <v>5</v>
      </c>
      <c r="O66" s="66">
        <v>1</v>
      </c>
      <c r="P66" s="66">
        <v>2</v>
      </c>
      <c r="Q66" s="66">
        <v>1</v>
      </c>
      <c r="R66" s="66">
        <v>2</v>
      </c>
      <c r="S66" s="66">
        <v>2</v>
      </c>
      <c r="T66" s="66">
        <v>2</v>
      </c>
      <c r="U66" s="66">
        <v>0</v>
      </c>
      <c r="V66" s="66">
        <v>1</v>
      </c>
      <c r="W66" s="66">
        <v>3</v>
      </c>
      <c r="X66" s="66">
        <v>0</v>
      </c>
      <c r="Y66" s="66">
        <v>2</v>
      </c>
      <c r="Z66" s="66">
        <v>2</v>
      </c>
      <c r="AA66" s="66">
        <v>34</v>
      </c>
      <c r="AB66" s="66">
        <v>2</v>
      </c>
      <c r="AC66" s="66">
        <v>3</v>
      </c>
      <c r="AD66" s="66">
        <v>1</v>
      </c>
      <c r="AE66" s="66">
        <v>2</v>
      </c>
      <c r="AF66" s="66">
        <v>1</v>
      </c>
      <c r="AG66" s="66">
        <v>4</v>
      </c>
      <c r="AH66" s="66">
        <v>1</v>
      </c>
      <c r="AI66" s="66">
        <v>2</v>
      </c>
      <c r="AJ66" s="66">
        <v>2</v>
      </c>
      <c r="AK66" s="66" t="s">
        <v>16601</v>
      </c>
    </row>
    <row r="67" spans="1:37">
      <c r="A67" s="55" t="s">
        <v>1322</v>
      </c>
      <c r="B67" s="66" t="s">
        <v>1204</v>
      </c>
      <c r="C67" s="66">
        <f t="shared" si="0"/>
        <v>1</v>
      </c>
      <c r="D67" s="66">
        <f t="shared" si="1"/>
        <v>4.3010752688172046E-2</v>
      </c>
      <c r="E67" s="66">
        <f t="shared" si="2"/>
        <v>6.4516129032258063E-2</v>
      </c>
      <c r="F67" s="66">
        <f t="shared" si="3"/>
        <v>5.3763440860215055E-2</v>
      </c>
      <c r="G67" t="s">
        <v>1204</v>
      </c>
      <c r="I67" t="s">
        <v>15077</v>
      </c>
      <c r="J67" s="66">
        <v>16</v>
      </c>
      <c r="K67" s="66">
        <v>333</v>
      </c>
      <c r="L67" s="66">
        <v>167</v>
      </c>
      <c r="M67" s="66">
        <v>15</v>
      </c>
      <c r="N67" s="66">
        <v>18</v>
      </c>
      <c r="O67" s="66">
        <v>12</v>
      </c>
      <c r="P67" s="66">
        <v>5</v>
      </c>
      <c r="Q67" s="66">
        <v>22</v>
      </c>
      <c r="R67" s="66">
        <v>45</v>
      </c>
      <c r="S67" s="66">
        <v>355</v>
      </c>
      <c r="T67" s="66">
        <v>886</v>
      </c>
      <c r="U67" s="66">
        <v>2</v>
      </c>
      <c r="V67" s="66">
        <v>45</v>
      </c>
      <c r="W67" s="66">
        <v>9</v>
      </c>
      <c r="X67" s="66">
        <v>711</v>
      </c>
      <c r="Y67" s="66">
        <v>726</v>
      </c>
      <c r="Z67" s="66">
        <v>476</v>
      </c>
      <c r="AA67" s="66">
        <v>2</v>
      </c>
      <c r="AB67" s="66">
        <v>4</v>
      </c>
      <c r="AC67" s="66">
        <v>6</v>
      </c>
      <c r="AD67" s="66">
        <v>6</v>
      </c>
      <c r="AE67" s="66">
        <v>5</v>
      </c>
      <c r="AF67" s="66">
        <v>51</v>
      </c>
      <c r="AG67" s="66">
        <v>6</v>
      </c>
      <c r="AH67" s="66">
        <v>6</v>
      </c>
      <c r="AI67" s="66">
        <v>46</v>
      </c>
      <c r="AJ67" s="66">
        <v>93</v>
      </c>
      <c r="AK67" s="66" t="s">
        <v>16602</v>
      </c>
    </row>
    <row r="68" spans="1:37">
      <c r="A68" s="25" t="s">
        <v>1334</v>
      </c>
      <c r="B68" s="66" t="s">
        <v>1322</v>
      </c>
      <c r="C68" s="66" t="e">
        <f t="shared" ref="C68:C72" si="4">IF(OR(D68&gt;0.5,E68&gt;0.5,F68&gt;0.5),0,1)</f>
        <v>#N/A</v>
      </c>
      <c r="D68" s="66" t="e">
        <f t="shared" ref="D68:D72" si="5">AB68/AJ68</f>
        <v>#N/A</v>
      </c>
      <c r="E68" s="66" t="e">
        <f t="shared" ref="E68:E72" si="6">AC68/AJ68</f>
        <v>#N/A</v>
      </c>
      <c r="F68" s="66" t="e">
        <f t="shared" ref="F68:F72" si="7">AE68/AJ68</f>
        <v>#N/A</v>
      </c>
      <c r="G68" t="s">
        <v>1322</v>
      </c>
      <c r="I68" t="s">
        <v>15078</v>
      </c>
      <c r="J68" t="e">
        <f>VLOOKUP($I68,'Flybase new'!$A:$AC,'larval stage analysis'!J$1,FALSE)</f>
        <v>#N/A</v>
      </c>
      <c r="K68" t="e">
        <f>VLOOKUP($I68,'Flybase new'!$A:$AC,'larval stage analysis'!K$1,FALSE)</f>
        <v>#N/A</v>
      </c>
      <c r="L68" t="e">
        <f>VLOOKUP($I68,'Flybase new'!$A:$AC,'larval stage analysis'!L$1,FALSE)</f>
        <v>#N/A</v>
      </c>
      <c r="M68" t="e">
        <f>VLOOKUP($I68,'Flybase new'!$A:$AC,'larval stage analysis'!M$1,FALSE)</f>
        <v>#N/A</v>
      </c>
      <c r="N68" t="e">
        <f>VLOOKUP($I68,'Flybase new'!$A:$AC,'larval stage analysis'!N$1,FALSE)</f>
        <v>#N/A</v>
      </c>
      <c r="O68" t="e">
        <f>VLOOKUP($I68,'Flybase new'!$A:$AC,'larval stage analysis'!O$1,FALSE)</f>
        <v>#N/A</v>
      </c>
      <c r="P68" t="e">
        <f>VLOOKUP($I68,'Flybase new'!$A:$AC,'larval stage analysis'!P$1,FALSE)</f>
        <v>#N/A</v>
      </c>
      <c r="Q68" t="e">
        <f>VLOOKUP($I68,'Flybase new'!$A:$AC,'larval stage analysis'!Q$1,FALSE)</f>
        <v>#N/A</v>
      </c>
      <c r="R68" t="e">
        <f>VLOOKUP($I68,'Flybase new'!$A:$AC,'larval stage analysis'!R$1,FALSE)</f>
        <v>#N/A</v>
      </c>
      <c r="S68" t="e">
        <f>VLOOKUP($I68,'Flybase new'!$A:$AC,'larval stage analysis'!S$1,FALSE)</f>
        <v>#N/A</v>
      </c>
      <c r="T68" t="e">
        <f>VLOOKUP($I68,'Flybase new'!$A:$AC,'larval stage analysis'!T$1,FALSE)</f>
        <v>#N/A</v>
      </c>
      <c r="U68" t="e">
        <f>VLOOKUP($I68,'Flybase new'!$A:$AC,'larval stage analysis'!U$1,FALSE)</f>
        <v>#N/A</v>
      </c>
      <c r="V68" t="e">
        <f>VLOOKUP($I68,'Flybase new'!$A:$AC,'larval stage analysis'!V$1,FALSE)</f>
        <v>#N/A</v>
      </c>
      <c r="W68" t="e">
        <f>VLOOKUP($I68,'Flybase new'!$A:$AC,'larval stage analysis'!W$1,FALSE)</f>
        <v>#N/A</v>
      </c>
      <c r="X68" t="e">
        <f>VLOOKUP($I68,'Flybase new'!$A:$AC,'larval stage analysis'!X$1,FALSE)</f>
        <v>#N/A</v>
      </c>
      <c r="Y68" t="e">
        <f>VLOOKUP($I68,'Flybase new'!$A:$AC,'larval stage analysis'!Y$1,FALSE)</f>
        <v>#N/A</v>
      </c>
      <c r="Z68" t="e">
        <f>VLOOKUP($I68,'Flybase new'!$A:$AC,'larval stage analysis'!Z$1,FALSE)</f>
        <v>#N/A</v>
      </c>
      <c r="AA68" t="e">
        <f>VLOOKUP($I68,'Flybase new'!$A:$AC,'larval stage analysis'!AA$1,FALSE)</f>
        <v>#N/A</v>
      </c>
      <c r="AB68" s="64" t="e">
        <f>VLOOKUP($I68,'Flybase new'!$A:$AC,'larval stage analysis'!AB$1,FALSE)</f>
        <v>#N/A</v>
      </c>
      <c r="AC68" s="64" t="e">
        <f>VLOOKUP($I68,'Flybase new'!$A:$AC,'larval stage analysis'!AC$1,FALSE)</f>
        <v>#N/A</v>
      </c>
      <c r="AD68" t="e">
        <f>VLOOKUP($I68,'Flybase new'!$A:$AC,'larval stage analysis'!AD$1,FALSE)</f>
        <v>#N/A</v>
      </c>
      <c r="AE68" s="64" t="e">
        <f>VLOOKUP($I68,'Flybase new'!$A:$AC,'larval stage analysis'!AE$1,FALSE)</f>
        <v>#N/A</v>
      </c>
      <c r="AF68" t="e">
        <f>VLOOKUP($I68,'Flybase new'!$A:$AC,'larval stage analysis'!AF$1,FALSE)</f>
        <v>#N/A</v>
      </c>
      <c r="AG68" t="e">
        <f>VLOOKUP($I68,'Flybase new'!$A:$AC,'larval stage analysis'!AG$1,FALSE)</f>
        <v>#N/A</v>
      </c>
      <c r="AH68" t="e">
        <f>VLOOKUP($I68,'Flybase new'!$A:$AC,'larval stage analysis'!AH$1,FALSE)</f>
        <v>#N/A</v>
      </c>
      <c r="AI68" t="e">
        <f>VLOOKUP($I68,'Flybase new'!$A:$AC,'larval stage analysis'!AI$1,FALSE)</f>
        <v>#N/A</v>
      </c>
      <c r="AJ68" t="e">
        <f>VLOOKUP($I68,'Flybase new'!$A:$AC,'larval stage analysis'!AJ$1,FALSE)</f>
        <v>#N/A</v>
      </c>
      <c r="AK68" t="e">
        <f>VLOOKUP($I68,'Flybase new'!$A:$AC,'larval stage analysis'!AK$1,FALSE)</f>
        <v>#N/A</v>
      </c>
    </row>
    <row r="69" spans="1:37">
      <c r="A69" s="55" t="s">
        <v>99</v>
      </c>
      <c r="B69" s="66" t="s">
        <v>1334</v>
      </c>
      <c r="C69" s="66" t="e">
        <f t="shared" si="4"/>
        <v>#N/A</v>
      </c>
      <c r="D69" s="66" t="e">
        <f t="shared" si="5"/>
        <v>#N/A</v>
      </c>
      <c r="E69" s="66" t="e">
        <f t="shared" si="6"/>
        <v>#N/A</v>
      </c>
      <c r="F69" s="66" t="e">
        <f t="shared" si="7"/>
        <v>#N/A</v>
      </c>
      <c r="G69" t="s">
        <v>1334</v>
      </c>
      <c r="I69" t="s">
        <v>15082</v>
      </c>
      <c r="J69" t="e">
        <f>VLOOKUP($I69,'Flybase new'!$A:$AC,'larval stage analysis'!J$1,FALSE)</f>
        <v>#N/A</v>
      </c>
      <c r="K69" t="e">
        <f>VLOOKUP($I69,'Flybase new'!$A:$AC,'larval stage analysis'!K$1,FALSE)</f>
        <v>#N/A</v>
      </c>
      <c r="L69" t="e">
        <f>VLOOKUP($I69,'Flybase new'!$A:$AC,'larval stage analysis'!L$1,FALSE)</f>
        <v>#N/A</v>
      </c>
      <c r="M69" t="e">
        <f>VLOOKUP($I69,'Flybase new'!$A:$AC,'larval stage analysis'!M$1,FALSE)</f>
        <v>#N/A</v>
      </c>
      <c r="N69" t="e">
        <f>VLOOKUP($I69,'Flybase new'!$A:$AC,'larval stage analysis'!N$1,FALSE)</f>
        <v>#N/A</v>
      </c>
      <c r="O69" t="e">
        <f>VLOOKUP($I69,'Flybase new'!$A:$AC,'larval stage analysis'!O$1,FALSE)</f>
        <v>#N/A</v>
      </c>
      <c r="P69" t="e">
        <f>VLOOKUP($I69,'Flybase new'!$A:$AC,'larval stage analysis'!P$1,FALSE)</f>
        <v>#N/A</v>
      </c>
      <c r="Q69" t="e">
        <f>VLOOKUP($I69,'Flybase new'!$A:$AC,'larval stage analysis'!Q$1,FALSE)</f>
        <v>#N/A</v>
      </c>
      <c r="R69" t="e">
        <f>VLOOKUP($I69,'Flybase new'!$A:$AC,'larval stage analysis'!R$1,FALSE)</f>
        <v>#N/A</v>
      </c>
      <c r="S69" t="e">
        <f>VLOOKUP($I69,'Flybase new'!$A:$AC,'larval stage analysis'!S$1,FALSE)</f>
        <v>#N/A</v>
      </c>
      <c r="T69" t="e">
        <f>VLOOKUP($I69,'Flybase new'!$A:$AC,'larval stage analysis'!T$1,FALSE)</f>
        <v>#N/A</v>
      </c>
      <c r="U69" t="e">
        <f>VLOOKUP($I69,'Flybase new'!$A:$AC,'larval stage analysis'!U$1,FALSE)</f>
        <v>#N/A</v>
      </c>
      <c r="V69" t="e">
        <f>VLOOKUP($I69,'Flybase new'!$A:$AC,'larval stage analysis'!V$1,FALSE)</f>
        <v>#N/A</v>
      </c>
      <c r="W69" t="e">
        <f>VLOOKUP($I69,'Flybase new'!$A:$AC,'larval stage analysis'!W$1,FALSE)</f>
        <v>#N/A</v>
      </c>
      <c r="X69" t="e">
        <f>VLOOKUP($I69,'Flybase new'!$A:$AC,'larval stage analysis'!X$1,FALSE)</f>
        <v>#N/A</v>
      </c>
      <c r="Y69" t="e">
        <f>VLOOKUP($I69,'Flybase new'!$A:$AC,'larval stage analysis'!Y$1,FALSE)</f>
        <v>#N/A</v>
      </c>
      <c r="Z69" t="e">
        <f>VLOOKUP($I69,'Flybase new'!$A:$AC,'larval stage analysis'!Z$1,FALSE)</f>
        <v>#N/A</v>
      </c>
      <c r="AA69" t="e">
        <f>VLOOKUP($I69,'Flybase new'!$A:$AC,'larval stage analysis'!AA$1,FALSE)</f>
        <v>#N/A</v>
      </c>
      <c r="AB69" s="64" t="e">
        <f>VLOOKUP($I69,'Flybase new'!$A:$AC,'larval stage analysis'!AB$1,FALSE)</f>
        <v>#N/A</v>
      </c>
      <c r="AC69" s="64" t="e">
        <f>VLOOKUP($I69,'Flybase new'!$A:$AC,'larval stage analysis'!AC$1,FALSE)</f>
        <v>#N/A</v>
      </c>
      <c r="AD69" t="e">
        <f>VLOOKUP($I69,'Flybase new'!$A:$AC,'larval stage analysis'!AD$1,FALSE)</f>
        <v>#N/A</v>
      </c>
      <c r="AE69" s="64" t="e">
        <f>VLOOKUP($I69,'Flybase new'!$A:$AC,'larval stage analysis'!AE$1,FALSE)</f>
        <v>#N/A</v>
      </c>
      <c r="AF69" t="e">
        <f>VLOOKUP($I69,'Flybase new'!$A:$AC,'larval stage analysis'!AF$1,FALSE)</f>
        <v>#N/A</v>
      </c>
      <c r="AG69" t="e">
        <f>VLOOKUP($I69,'Flybase new'!$A:$AC,'larval stage analysis'!AG$1,FALSE)</f>
        <v>#N/A</v>
      </c>
      <c r="AH69" t="e">
        <f>VLOOKUP($I69,'Flybase new'!$A:$AC,'larval stage analysis'!AH$1,FALSE)</f>
        <v>#N/A</v>
      </c>
      <c r="AI69" t="e">
        <f>VLOOKUP($I69,'Flybase new'!$A:$AC,'larval stage analysis'!AI$1,FALSE)</f>
        <v>#N/A</v>
      </c>
      <c r="AJ69" t="e">
        <f>VLOOKUP($I69,'Flybase new'!$A:$AC,'larval stage analysis'!AJ$1,FALSE)</f>
        <v>#N/A</v>
      </c>
      <c r="AK69" t="e">
        <f>VLOOKUP($I69,'Flybase new'!$A:$AC,'larval stage analysis'!AK$1,FALSE)</f>
        <v>#N/A</v>
      </c>
    </row>
    <row r="70" spans="1:37">
      <c r="A70" s="25" t="s">
        <v>55</v>
      </c>
      <c r="B70" s="66" t="s">
        <v>99</v>
      </c>
      <c r="C70" s="66">
        <f t="shared" si="4"/>
        <v>0</v>
      </c>
      <c r="D70" s="66">
        <f t="shared" si="5"/>
        <v>0.60606060606060608</v>
      </c>
      <c r="E70" s="66">
        <f t="shared" si="6"/>
        <v>0.12121212121212122</v>
      </c>
      <c r="F70" s="66">
        <f t="shared" si="7"/>
        <v>0.24242424242424243</v>
      </c>
      <c r="G70" t="s">
        <v>99</v>
      </c>
      <c r="H70" t="s">
        <v>16604</v>
      </c>
      <c r="I70" t="s">
        <v>15027</v>
      </c>
      <c r="J70" s="66">
        <v>37</v>
      </c>
      <c r="K70" s="66">
        <v>127</v>
      </c>
      <c r="L70" s="66">
        <v>323</v>
      </c>
      <c r="M70" s="66">
        <v>43</v>
      </c>
      <c r="N70" s="66">
        <v>18</v>
      </c>
      <c r="O70" s="66">
        <v>7</v>
      </c>
      <c r="P70" s="66">
        <v>46</v>
      </c>
      <c r="Q70" s="66">
        <v>10</v>
      </c>
      <c r="R70" s="66">
        <v>4</v>
      </c>
      <c r="S70" s="66">
        <v>6</v>
      </c>
      <c r="T70" s="66">
        <v>5</v>
      </c>
      <c r="U70" s="66">
        <v>48</v>
      </c>
      <c r="V70" s="66">
        <v>41</v>
      </c>
      <c r="W70" s="66">
        <v>7</v>
      </c>
      <c r="X70" s="66">
        <v>37</v>
      </c>
      <c r="Y70" s="66">
        <v>40</v>
      </c>
      <c r="Z70" s="66">
        <v>18</v>
      </c>
      <c r="AA70" s="66">
        <v>69</v>
      </c>
      <c r="AB70" s="66">
        <v>20</v>
      </c>
      <c r="AC70" s="66">
        <v>4</v>
      </c>
      <c r="AD70" s="66">
        <v>5</v>
      </c>
      <c r="AE70" s="66">
        <v>8</v>
      </c>
      <c r="AF70" s="66">
        <v>225</v>
      </c>
      <c r="AG70" s="66">
        <v>10</v>
      </c>
      <c r="AH70" s="66">
        <v>5</v>
      </c>
      <c r="AI70" s="66">
        <v>928</v>
      </c>
      <c r="AJ70" s="66">
        <v>33</v>
      </c>
      <c r="AK70" s="66" t="s">
        <v>16603</v>
      </c>
    </row>
    <row r="71" spans="1:37">
      <c r="A71" s="55" t="s">
        <v>852</v>
      </c>
      <c r="B71" s="66" t="s">
        <v>55</v>
      </c>
      <c r="C71" s="66">
        <f t="shared" si="4"/>
        <v>0</v>
      </c>
      <c r="D71" s="66">
        <f t="shared" si="5"/>
        <v>3.625</v>
      </c>
      <c r="E71" s="66">
        <f t="shared" si="6"/>
        <v>4.125</v>
      </c>
      <c r="F71" s="66">
        <f t="shared" si="7"/>
        <v>14</v>
      </c>
      <c r="G71" t="s">
        <v>55</v>
      </c>
      <c r="I71" t="s">
        <v>15033</v>
      </c>
      <c r="J71" s="66">
        <v>2</v>
      </c>
      <c r="K71" s="66">
        <v>2</v>
      </c>
      <c r="L71" s="66">
        <v>24</v>
      </c>
      <c r="M71" s="66">
        <v>7</v>
      </c>
      <c r="N71" s="66">
        <v>3</v>
      </c>
      <c r="O71" s="66">
        <v>4</v>
      </c>
      <c r="P71" s="66">
        <v>2</v>
      </c>
      <c r="Q71" s="66">
        <v>3</v>
      </c>
      <c r="R71" s="66">
        <v>10</v>
      </c>
      <c r="S71" s="66">
        <v>4</v>
      </c>
      <c r="T71" s="66">
        <v>2</v>
      </c>
      <c r="U71" s="66">
        <v>5</v>
      </c>
      <c r="V71" s="66">
        <v>19</v>
      </c>
      <c r="W71" s="66">
        <v>7</v>
      </c>
      <c r="X71" s="66">
        <v>4</v>
      </c>
      <c r="Y71" s="66">
        <v>5</v>
      </c>
      <c r="Z71" s="66">
        <v>5</v>
      </c>
      <c r="AA71" s="66">
        <v>21</v>
      </c>
      <c r="AB71" s="66">
        <v>29</v>
      </c>
      <c r="AC71" s="66">
        <v>33</v>
      </c>
      <c r="AD71" s="66">
        <v>17</v>
      </c>
      <c r="AE71" s="66">
        <v>112</v>
      </c>
      <c r="AF71" s="66">
        <v>6</v>
      </c>
      <c r="AG71" s="66">
        <v>2598</v>
      </c>
      <c r="AH71" s="66">
        <v>1712</v>
      </c>
      <c r="AI71" s="66">
        <v>2</v>
      </c>
      <c r="AJ71" s="66">
        <v>8</v>
      </c>
      <c r="AK71" t="s">
        <v>16605</v>
      </c>
    </row>
    <row r="72" spans="1:37">
      <c r="B72" s="66" t="s">
        <v>852</v>
      </c>
      <c r="C72" s="66">
        <f t="shared" si="4"/>
        <v>1</v>
      </c>
      <c r="D72" s="66">
        <f t="shared" si="5"/>
        <v>0.25706214689265539</v>
      </c>
      <c r="E72" s="66">
        <f t="shared" si="6"/>
        <v>0.21468926553672316</v>
      </c>
      <c r="F72" s="66">
        <f t="shared" si="7"/>
        <v>0.3248587570621469</v>
      </c>
      <c r="G72" t="s">
        <v>852</v>
      </c>
      <c r="I72" t="s">
        <v>15057</v>
      </c>
      <c r="J72">
        <f>VLOOKUP($I72,'Flybase new'!$A:$AC,'larval stage analysis'!J$1,FALSE)</f>
        <v>258.10000000000002</v>
      </c>
      <c r="K72">
        <f>VLOOKUP($I72,'Flybase new'!$A:$AC,'larval stage analysis'!K$1,FALSE)</f>
        <v>105.5</v>
      </c>
      <c r="L72">
        <f>VLOOKUP($I72,'Flybase new'!$A:$AC,'larval stage analysis'!L$1,FALSE)</f>
        <v>46.625</v>
      </c>
      <c r="M72">
        <f>VLOOKUP($I72,'Flybase new'!$A:$AC,'larval stage analysis'!M$1,FALSE)</f>
        <v>229.4</v>
      </c>
      <c r="N72">
        <f>VLOOKUP($I72,'Flybase new'!$A:$AC,'larval stage analysis'!N$1,FALSE)</f>
        <v>6.4</v>
      </c>
      <c r="O72">
        <f>VLOOKUP($I72,'Flybase new'!$A:$AC,'larval stage analysis'!O$1,FALSE)</f>
        <v>14.1</v>
      </c>
      <c r="P72">
        <f>VLOOKUP($I72,'Flybase new'!$A:$AC,'larval stage analysis'!P$1,FALSE)</f>
        <v>4.7</v>
      </c>
      <c r="Q72">
        <f>VLOOKUP($I72,'Flybase new'!$A:$AC,'larval stage analysis'!Q$1,FALSE)</f>
        <v>5.4</v>
      </c>
      <c r="R72">
        <f>VLOOKUP($I72,'Flybase new'!$A:$AC,'larval stage analysis'!R$1,FALSE)</f>
        <v>25</v>
      </c>
      <c r="S72">
        <f>VLOOKUP($I72,'Flybase new'!$A:$AC,'larval stage analysis'!S$1,FALSE)</f>
        <v>72.45</v>
      </c>
      <c r="T72">
        <f>VLOOKUP($I72,'Flybase new'!$A:$AC,'larval stage analysis'!T$1,FALSE)</f>
        <v>202.6</v>
      </c>
      <c r="U72">
        <f>VLOOKUP($I72,'Flybase new'!$A:$AC,'larval stage analysis'!U$1,FALSE)</f>
        <v>31.8</v>
      </c>
      <c r="V72">
        <f>VLOOKUP($I72,'Flybase new'!$A:$AC,'larval stage analysis'!V$1,FALSE)</f>
        <v>49</v>
      </c>
      <c r="W72">
        <f>VLOOKUP($I72,'Flybase new'!$A:$AC,'larval stage analysis'!W$1,FALSE)</f>
        <v>9</v>
      </c>
      <c r="X72">
        <f>VLOOKUP($I72,'Flybase new'!$A:$AC,'larval stage analysis'!X$1,FALSE)</f>
        <v>21.2</v>
      </c>
      <c r="Y72">
        <f>VLOOKUP($I72,'Flybase new'!$A:$AC,'larval stage analysis'!Y$1,FALSE)</f>
        <v>26.4</v>
      </c>
      <c r="Z72">
        <f>VLOOKUP($I72,'Flybase new'!$A:$AC,'larval stage analysis'!Z$1,FALSE)</f>
        <v>101.5</v>
      </c>
      <c r="AA72">
        <f>VLOOKUP($I72,'Flybase new'!$A:$AC,'larval stage analysis'!AA$1,FALSE)</f>
        <v>110</v>
      </c>
      <c r="AB72" s="64">
        <f>VLOOKUP($I72,'Flybase new'!$A:$AC,'larval stage analysis'!AB$1,FALSE)</f>
        <v>9.1</v>
      </c>
      <c r="AC72" s="64">
        <f>VLOOKUP($I72,'Flybase new'!$A:$AC,'larval stage analysis'!AC$1,FALSE)</f>
        <v>7.6</v>
      </c>
      <c r="AD72">
        <f>VLOOKUP($I72,'Flybase new'!$A:$AC,'larval stage analysis'!AD$1,FALSE)</f>
        <v>20.5</v>
      </c>
      <c r="AE72" s="64">
        <f>VLOOKUP($I72,'Flybase new'!$A:$AC,'larval stage analysis'!AE$1,FALSE)</f>
        <v>11.5</v>
      </c>
      <c r="AF72">
        <f>VLOOKUP($I72,'Flybase new'!$A:$AC,'larval stage analysis'!AF$1,FALSE)</f>
        <v>5.6</v>
      </c>
      <c r="AG72">
        <f>VLOOKUP($I72,'Flybase new'!$A:$AC,'larval stage analysis'!AG$1,FALSE)</f>
        <v>15.375</v>
      </c>
      <c r="AH72">
        <f>VLOOKUP($I72,'Flybase new'!$A:$AC,'larval stage analysis'!AH$1,FALSE)</f>
        <v>37.125</v>
      </c>
      <c r="AI72">
        <f>VLOOKUP($I72,'Flybase new'!$A:$AC,'larval stage analysis'!AI$1,FALSE)</f>
        <v>29.9</v>
      </c>
      <c r="AJ72">
        <f>VLOOKUP($I72,'Flybase new'!$A:$AC,'larval stage analysis'!AJ$1,FALSE)</f>
        <v>35.4</v>
      </c>
      <c r="AK72" t="str">
        <f>VLOOKUP($I72,'Flybase new'!$A:$AC,'larval stage analysis'!AK$1,FALSE)</f>
        <v>FBgn0086359: Invadolysin: 0006338 / chromatin remodeling ; 0006508 / proteolysis ; 0007049 / cell cycle ;0007052 / mitotic spindle organizatio</v>
      </c>
    </row>
    <row r="77" spans="1:37" ht="26">
      <c r="I77" s="62" t="s">
        <v>5</v>
      </c>
      <c r="J77" s="62" t="s">
        <v>13741</v>
      </c>
      <c r="K77" s="62" t="s">
        <v>13742</v>
      </c>
      <c r="L77" s="62" t="s">
        <v>13743</v>
      </c>
      <c r="M77" s="62" t="s">
        <v>13744</v>
      </c>
      <c r="N77" s="62" t="s">
        <v>13745</v>
      </c>
      <c r="O77" s="62" t="s">
        <v>13746</v>
      </c>
      <c r="P77" s="62" t="s">
        <v>13747</v>
      </c>
      <c r="Q77" s="62" t="s">
        <v>13748</v>
      </c>
      <c r="R77" s="62" t="s">
        <v>13749</v>
      </c>
      <c r="S77" s="62" t="s">
        <v>13750</v>
      </c>
      <c r="T77" s="62" t="s">
        <v>13751</v>
      </c>
      <c r="U77" s="62" t="s">
        <v>13752</v>
      </c>
      <c r="V77" s="62" t="s">
        <v>13753</v>
      </c>
      <c r="W77" s="62" t="s">
        <v>13754</v>
      </c>
    </row>
    <row r="78" spans="1:37">
      <c r="I78" s="66">
        <v>30</v>
      </c>
      <c r="J78" s="66">
        <v>4</v>
      </c>
      <c r="K78" s="66">
        <v>5</v>
      </c>
      <c r="L78" s="66">
        <v>9</v>
      </c>
      <c r="M78" s="66">
        <v>10</v>
      </c>
      <c r="N78" s="66">
        <v>12</v>
      </c>
      <c r="O78" s="66">
        <v>11</v>
      </c>
      <c r="P78" s="66">
        <v>15</v>
      </c>
      <c r="Q78" s="66">
        <v>16</v>
      </c>
      <c r="R78" s="66">
        <v>17</v>
      </c>
      <c r="S78" s="66">
        <v>24</v>
      </c>
      <c r="T78" s="66">
        <v>26</v>
      </c>
      <c r="U78" s="66">
        <v>7</v>
      </c>
      <c r="V78" s="66">
        <v>20</v>
      </c>
      <c r="W78" s="66">
        <v>8</v>
      </c>
    </row>
    <row r="80" spans="1:37">
      <c r="I80" s="66"/>
    </row>
    <row r="81" spans="8:21">
      <c r="I81" s="66"/>
    </row>
    <row r="82" spans="8:21">
      <c r="H82">
        <v>1</v>
      </c>
      <c r="I82" s="66"/>
    </row>
    <row r="83" spans="8:21">
      <c r="I83" s="66"/>
    </row>
    <row r="84" spans="8:21">
      <c r="I84" s="66"/>
    </row>
    <row r="85" spans="8:21">
      <c r="I85" s="66"/>
      <c r="Q85" s="22"/>
      <c r="R85" s="66"/>
      <c r="S85" s="66"/>
      <c r="T85" s="66"/>
      <c r="U85" s="66"/>
    </row>
    <row r="86" spans="8:21">
      <c r="I86" s="66"/>
      <c r="Q86" s="66"/>
      <c r="R86" s="66"/>
      <c r="S86" s="66"/>
      <c r="T86" s="66"/>
      <c r="U86" s="66"/>
    </row>
    <row r="87" spans="8:21">
      <c r="I87" s="66"/>
      <c r="Q87" s="66"/>
      <c r="R87" s="66"/>
      <c r="S87" s="66"/>
      <c r="T87" s="66"/>
      <c r="U87" s="66"/>
    </row>
    <row r="88" spans="8:21">
      <c r="I88" s="66"/>
      <c r="Q88" s="66"/>
      <c r="R88" s="66"/>
      <c r="S88" s="66"/>
      <c r="T88" s="66"/>
      <c r="U88" s="66"/>
    </row>
    <row r="89" spans="8:21">
      <c r="I89" s="66"/>
      <c r="Q89" s="66"/>
      <c r="R89" s="66"/>
      <c r="S89" s="66"/>
      <c r="T89" s="66"/>
      <c r="U89" s="66"/>
    </row>
    <row r="90" spans="8:21">
      <c r="I90" s="66"/>
      <c r="Q90" s="66"/>
      <c r="R90" s="66"/>
      <c r="S90" s="66"/>
      <c r="T90" s="66"/>
      <c r="U90" s="66"/>
    </row>
    <row r="91" spans="8:21">
      <c r="I91" s="66"/>
      <c r="Q91" s="66"/>
      <c r="R91" s="66"/>
      <c r="S91" s="66"/>
      <c r="T91" s="66"/>
      <c r="U91" s="66"/>
    </row>
    <row r="92" spans="8:21">
      <c r="I92" s="66"/>
      <c r="Q92" s="66"/>
      <c r="R92" s="66"/>
      <c r="S92" s="66"/>
      <c r="T92" s="66"/>
      <c r="U92" s="66"/>
    </row>
    <row r="93" spans="8:21">
      <c r="I93" s="66"/>
      <c r="Q93" s="66"/>
      <c r="R93" s="66"/>
      <c r="S93" s="66"/>
      <c r="T93" s="66"/>
      <c r="U93" s="66"/>
    </row>
    <row r="94" spans="8:21">
      <c r="I94" s="66"/>
      <c r="Q94" s="66"/>
      <c r="R94" s="66"/>
      <c r="S94" s="66"/>
      <c r="T94" s="66"/>
      <c r="U94" s="66"/>
    </row>
    <row r="95" spans="8:21">
      <c r="I95" s="66"/>
      <c r="Q95" s="66"/>
      <c r="R95" s="66"/>
      <c r="S95" s="66"/>
      <c r="T95" s="66"/>
      <c r="U95" s="66"/>
    </row>
    <row r="96" spans="8:21">
      <c r="I96" s="66"/>
      <c r="Q96" s="66"/>
      <c r="R96" s="66"/>
      <c r="S96" s="66"/>
      <c r="T96" s="66"/>
      <c r="U96" s="66"/>
    </row>
    <row r="97" spans="9:21">
      <c r="I97" s="66"/>
      <c r="Q97" s="66"/>
      <c r="R97" s="66"/>
      <c r="S97" s="66"/>
      <c r="T97" s="66"/>
      <c r="U97" s="66"/>
    </row>
    <row r="98" spans="9:21">
      <c r="I98" s="66"/>
      <c r="Q98" s="66"/>
      <c r="R98" s="66"/>
      <c r="S98" s="66"/>
      <c r="T98" s="66"/>
      <c r="U98" s="66"/>
    </row>
    <row r="99" spans="9:21">
      <c r="I99" s="66"/>
      <c r="Q99" s="66"/>
      <c r="R99" s="66"/>
      <c r="S99" s="66"/>
      <c r="T99" s="66"/>
      <c r="U99" s="66"/>
    </row>
    <row r="100" spans="9:21">
      <c r="I100" s="66"/>
      <c r="Q100" s="66"/>
      <c r="R100" s="66"/>
      <c r="S100" s="66"/>
      <c r="T100" s="66"/>
      <c r="U100" s="66"/>
    </row>
    <row r="101" spans="9:21">
      <c r="I101" s="66"/>
      <c r="Q101" s="66"/>
      <c r="R101" s="66"/>
      <c r="S101" s="66"/>
      <c r="T101" s="66"/>
      <c r="U101" s="66"/>
    </row>
    <row r="102" spans="9:21">
      <c r="I102" s="66"/>
      <c r="Q102" s="66"/>
      <c r="R102" s="66"/>
      <c r="S102" s="66"/>
      <c r="T102" s="66"/>
      <c r="U102" s="66"/>
    </row>
    <row r="103" spans="9:21">
      <c r="I103" s="66"/>
      <c r="Q103" s="66"/>
      <c r="R103" s="66"/>
      <c r="S103" s="66"/>
      <c r="T103" s="66"/>
      <c r="U103" s="66"/>
    </row>
    <row r="104" spans="9:21">
      <c r="I104" s="66"/>
      <c r="Q104" s="66"/>
      <c r="R104" s="66"/>
      <c r="S104" s="66"/>
      <c r="T104" s="66"/>
      <c r="U104" s="66"/>
    </row>
    <row r="105" spans="9:21">
      <c r="I105" s="66"/>
      <c r="Q105" s="66"/>
      <c r="R105" s="66"/>
      <c r="S105" s="66"/>
      <c r="T105" s="66"/>
      <c r="U105" s="66"/>
    </row>
    <row r="106" spans="9:21">
      <c r="I106" s="66"/>
      <c r="Q106" s="66"/>
      <c r="R106" s="66"/>
      <c r="S106" s="66"/>
      <c r="T106" s="66"/>
      <c r="U106" s="66"/>
    </row>
    <row r="107" spans="9:21">
      <c r="Q107" s="66"/>
      <c r="R107" s="66"/>
      <c r="S107" s="66"/>
      <c r="T107" s="66"/>
      <c r="U107" s="66"/>
    </row>
    <row r="108" spans="9:21">
      <c r="Q108" s="66"/>
      <c r="R108" s="66"/>
      <c r="S108" s="66"/>
      <c r="T108" s="66"/>
      <c r="U108" s="66"/>
    </row>
    <row r="109" spans="9:21">
      <c r="Q109" s="66"/>
      <c r="R109" s="66"/>
      <c r="S109" s="66"/>
      <c r="T109" s="66"/>
      <c r="U109" s="66"/>
    </row>
    <row r="110" spans="9:21">
      <c r="Q110" s="66"/>
      <c r="R110" s="66"/>
      <c r="S110" s="66"/>
      <c r="T110" s="66"/>
      <c r="U110" s="66"/>
    </row>
    <row r="111" spans="9:21">
      <c r="Q111" s="66"/>
      <c r="R111" s="66"/>
      <c r="S111" s="66"/>
      <c r="T111" s="66"/>
      <c r="U111" s="66"/>
    </row>
    <row r="112" spans="9:21">
      <c r="Q112" s="66"/>
      <c r="R112" s="66"/>
      <c r="S112" s="66"/>
      <c r="T112" s="66"/>
      <c r="U112" s="66"/>
    </row>
    <row r="113" spans="17:21">
      <c r="Q113" s="66"/>
      <c r="R113" s="66"/>
      <c r="S113" s="66"/>
      <c r="T113" s="66"/>
      <c r="U113" s="66"/>
    </row>
    <row r="114" spans="17:21">
      <c r="Q114" s="66"/>
      <c r="R114" s="66"/>
      <c r="S114" s="66"/>
      <c r="T114" s="66"/>
      <c r="U114" s="66"/>
    </row>
    <row r="115" spans="17:21">
      <c r="Q115" s="66"/>
      <c r="R115" s="66"/>
      <c r="S115" s="66"/>
      <c r="T115" s="66"/>
      <c r="U115" s="66"/>
    </row>
    <row r="116" spans="17:21">
      <c r="Q116" s="66"/>
      <c r="R116" s="66"/>
      <c r="S116" s="66"/>
      <c r="T116" s="66"/>
      <c r="U116" s="66"/>
    </row>
    <row r="117" spans="17:21">
      <c r="Q117" s="66"/>
      <c r="R117" s="66"/>
      <c r="S117" s="66"/>
      <c r="T117" s="66"/>
      <c r="U117" s="66"/>
    </row>
  </sheetData>
  <mergeCells count="1">
    <mergeCell ref="D1:F1"/>
  </mergeCells>
  <conditionalFormatting sqref="D3:F72">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C25" sqref="C25"/>
    </sheetView>
  </sheetViews>
  <sheetFormatPr baseColWidth="10" defaultColWidth="8.83203125" defaultRowHeight="14" x14ac:dyDescent="0"/>
  <cols>
    <col min="1" max="1" width="19.33203125" customWidth="1"/>
    <col min="2" max="2" width="15.5" customWidth="1"/>
    <col min="3" max="3" width="39.83203125" customWidth="1"/>
    <col min="4" max="4" width="18.33203125" customWidth="1"/>
  </cols>
  <sheetData>
    <row r="1" spans="1:4" s="66" customFormat="1">
      <c r="A1" s="66" t="s">
        <v>16607</v>
      </c>
    </row>
    <row r="2" spans="1:4" s="66" customFormat="1"/>
    <row r="3" spans="1:4" s="66" customFormat="1">
      <c r="A3" s="48" t="s">
        <v>0</v>
      </c>
      <c r="B3" s="48" t="s">
        <v>16593</v>
      </c>
      <c r="C3" s="48" t="s">
        <v>13193</v>
      </c>
      <c r="D3" s="48" t="s">
        <v>14772</v>
      </c>
    </row>
    <row r="4" spans="1:4">
      <c r="A4" s="48" t="s">
        <v>1463</v>
      </c>
      <c r="B4" s="48" t="s">
        <v>15075</v>
      </c>
      <c r="C4" s="48" t="s">
        <v>1465</v>
      </c>
      <c r="D4" s="48" t="s">
        <v>16608</v>
      </c>
    </row>
    <row r="5" spans="1:4">
      <c r="A5" s="48" t="s">
        <v>366</v>
      </c>
      <c r="B5" s="48" t="s">
        <v>15066</v>
      </c>
      <c r="C5" s="48" t="s">
        <v>9</v>
      </c>
      <c r="D5" s="48" t="s">
        <v>366</v>
      </c>
    </row>
    <row r="6" spans="1:4">
      <c r="A6" s="48" t="s">
        <v>61</v>
      </c>
      <c r="B6" s="48" t="s">
        <v>15032</v>
      </c>
      <c r="C6" s="48" t="s">
        <v>63</v>
      </c>
      <c r="D6" s="48" t="s">
        <v>16609</v>
      </c>
    </row>
    <row r="7" spans="1:4">
      <c r="A7" s="48" t="s">
        <v>794</v>
      </c>
      <c r="B7" s="48" t="s">
        <v>15047</v>
      </c>
      <c r="C7" s="48" t="s">
        <v>9</v>
      </c>
      <c r="D7" s="48" t="s">
        <v>794</v>
      </c>
    </row>
    <row r="8" spans="1:4">
      <c r="A8" s="48" t="s">
        <v>1148</v>
      </c>
      <c r="B8" s="48" t="s">
        <v>14624</v>
      </c>
      <c r="C8" s="48" t="s">
        <v>9</v>
      </c>
      <c r="D8" s="48" t="s">
        <v>1148</v>
      </c>
    </row>
    <row r="9" spans="1:4">
      <c r="A9" s="48" t="s">
        <v>935</v>
      </c>
      <c r="B9" s="48" t="s">
        <v>15063</v>
      </c>
      <c r="C9" s="48" t="s">
        <v>937</v>
      </c>
      <c r="D9" s="48" t="s">
        <v>937</v>
      </c>
    </row>
    <row r="10" spans="1:4">
      <c r="A10" s="48" t="s">
        <v>841</v>
      </c>
      <c r="B10" s="48" t="s">
        <v>15038</v>
      </c>
      <c r="C10" s="48" t="s">
        <v>843</v>
      </c>
      <c r="D10" s="48" t="s">
        <v>16610</v>
      </c>
    </row>
    <row r="11" spans="1:4">
      <c r="A11" s="48" t="s">
        <v>873</v>
      </c>
      <c r="B11" s="48" t="s">
        <v>15052</v>
      </c>
      <c r="C11" s="48" t="s">
        <v>9</v>
      </c>
      <c r="D11" s="48" t="s">
        <v>873</v>
      </c>
    </row>
    <row r="12" spans="1:4">
      <c r="A12" s="48" t="s">
        <v>959</v>
      </c>
      <c r="B12" s="48" t="s">
        <v>15053</v>
      </c>
      <c r="C12" s="48" t="s">
        <v>9</v>
      </c>
      <c r="D12" s="48" t="s">
        <v>959</v>
      </c>
    </row>
    <row r="13" spans="1:4">
      <c r="A13" s="48" t="s">
        <v>718</v>
      </c>
      <c r="B13" s="48" t="s">
        <v>15037</v>
      </c>
      <c r="C13" s="48" t="s">
        <v>9</v>
      </c>
      <c r="D13" s="48" t="s">
        <v>718</v>
      </c>
    </row>
    <row r="14" spans="1:4">
      <c r="A14" s="48" t="s">
        <v>778</v>
      </c>
      <c r="B14" s="48" t="s">
        <v>15064</v>
      </c>
      <c r="C14" s="48" t="s">
        <v>780</v>
      </c>
      <c r="D14" s="48" t="s">
        <v>16611</v>
      </c>
    </row>
    <row r="15" spans="1:4">
      <c r="A15" s="48" t="s">
        <v>342</v>
      </c>
      <c r="B15" s="48" t="s">
        <v>15039</v>
      </c>
      <c r="C15" s="48" t="s">
        <v>9</v>
      </c>
      <c r="D15" s="48" t="s">
        <v>342</v>
      </c>
    </row>
    <row r="16" spans="1:4">
      <c r="A16" s="48" t="s">
        <v>1002</v>
      </c>
      <c r="B16" s="48" t="s">
        <v>14554</v>
      </c>
      <c r="C16" s="48" t="s">
        <v>9</v>
      </c>
      <c r="D16" s="48" t="s">
        <v>1002</v>
      </c>
    </row>
    <row r="17" spans="1:4">
      <c r="A17" s="66"/>
      <c r="B17" s="66"/>
      <c r="C17" s="66"/>
      <c r="D17" s="66"/>
    </row>
    <row r="18" spans="1:4">
      <c r="A18" s="25"/>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5"/>
  <sheetViews>
    <sheetView tabSelected="1" topLeftCell="D1" workbookViewId="0">
      <selection activeCell="G30" sqref="G30:H30"/>
    </sheetView>
  </sheetViews>
  <sheetFormatPr baseColWidth="10" defaultColWidth="11.5" defaultRowHeight="14" x14ac:dyDescent="0"/>
  <cols>
    <col min="1" max="1" width="54" customWidth="1"/>
    <col min="7" max="7" width="34.6640625" bestFit="1" customWidth="1"/>
  </cols>
  <sheetData>
    <row r="1" spans="1:8">
      <c r="G1" t="s">
        <v>16612</v>
      </c>
      <c r="H1" t="s">
        <v>16613</v>
      </c>
    </row>
    <row r="2" spans="1:8" ht="26">
      <c r="A2" s="37" t="s">
        <v>13609</v>
      </c>
      <c r="B2" t="s">
        <v>15307</v>
      </c>
      <c r="G2" t="s">
        <v>15321</v>
      </c>
      <c r="H2">
        <f>COUNTIFS(Table3[group],Table1[[#This Row],[Group]],Table3[remove],"&lt;2")</f>
        <v>126</v>
      </c>
    </row>
    <row r="3" spans="1:8">
      <c r="A3" s="35" t="s">
        <v>13616</v>
      </c>
      <c r="B3" t="s">
        <v>15307</v>
      </c>
      <c r="G3" t="s">
        <v>15325</v>
      </c>
      <c r="H3" s="66">
        <f>COUNTIFS(Table3[group],Table1[[#This Row],[Group]],Table3[remove],"&lt;2")</f>
        <v>48</v>
      </c>
    </row>
    <row r="4" spans="1:8">
      <c r="A4" s="37" t="s">
        <v>13570</v>
      </c>
      <c r="B4" t="s">
        <v>15306</v>
      </c>
      <c r="G4" s="80" t="s">
        <v>15323</v>
      </c>
      <c r="H4" s="80">
        <f>COUNTIFS(Table3[group],Table1[[#This Row],[Group]],Table3[remove],"&lt;2")</f>
        <v>29</v>
      </c>
    </row>
    <row r="5" spans="1:8">
      <c r="A5" s="35" t="s">
        <v>13699</v>
      </c>
      <c r="B5" t="s">
        <v>15306</v>
      </c>
      <c r="G5" t="s">
        <v>15317</v>
      </c>
      <c r="H5" s="66">
        <f>COUNTIFS(Table3[group],Table1[[#This Row],[Group]],Table3[remove],"&lt;2")</f>
        <v>16</v>
      </c>
    </row>
    <row r="6" spans="1:8">
      <c r="A6" s="37" t="s">
        <v>13585</v>
      </c>
      <c r="B6" t="s">
        <v>15306</v>
      </c>
      <c r="G6" t="s">
        <v>15324</v>
      </c>
      <c r="H6" s="66">
        <f>COUNTIFS(Table3[group],Table1[[#This Row],[Group]],Table3[remove],"&lt;2")</f>
        <v>15</v>
      </c>
    </row>
    <row r="7" spans="1:8">
      <c r="A7" s="35" t="s">
        <v>13566</v>
      </c>
      <c r="B7" t="s">
        <v>15306</v>
      </c>
      <c r="G7" t="s">
        <v>15310</v>
      </c>
      <c r="H7" s="66">
        <f>COUNTIFS(Table3[group],Table1[[#This Row],[Group]],Table3[remove],"&lt;2")</f>
        <v>12</v>
      </c>
    </row>
    <row r="8" spans="1:8">
      <c r="A8" s="35" t="s">
        <v>13724</v>
      </c>
      <c r="B8" t="s">
        <v>15306</v>
      </c>
      <c r="G8" t="s">
        <v>15311</v>
      </c>
      <c r="H8" s="66">
        <f>COUNTIFS(Table3[group],Table1[[#This Row],[Group]],Table3[remove],"&lt;2")</f>
        <v>12</v>
      </c>
    </row>
    <row r="9" spans="1:8" ht="26">
      <c r="A9" s="37" t="s">
        <v>13693</v>
      </c>
      <c r="B9" t="s">
        <v>15308</v>
      </c>
      <c r="G9" s="80" t="s">
        <v>15313</v>
      </c>
      <c r="H9" s="80">
        <f>COUNTIFS(Table3[group],Table1[[#This Row],[Group]],Table3[remove],"&lt;2")</f>
        <v>13</v>
      </c>
    </row>
    <row r="10" spans="1:8">
      <c r="A10" s="35" t="s">
        <v>13683</v>
      </c>
      <c r="B10" t="s">
        <v>15308</v>
      </c>
      <c r="G10" t="s">
        <v>15306</v>
      </c>
      <c r="H10" s="66">
        <f>COUNTIFS(Table3[group],Table1[[#This Row],[Group]],Table3[remove],"&lt;2")</f>
        <v>10</v>
      </c>
    </row>
    <row r="11" spans="1:8">
      <c r="A11" s="35" t="s">
        <v>13600</v>
      </c>
      <c r="B11" s="35" t="s">
        <v>15309</v>
      </c>
      <c r="G11" s="80" t="s">
        <v>15315</v>
      </c>
      <c r="H11" s="80">
        <f>COUNTIFS(Table3[group],Table1[[#This Row],[Group]],Table3[remove],"&lt;2")</f>
        <v>9</v>
      </c>
    </row>
    <row r="12" spans="1:8" ht="26">
      <c r="A12" s="37" t="s">
        <v>13733</v>
      </c>
      <c r="B12" s="35" t="s">
        <v>15309</v>
      </c>
      <c r="G12" t="s">
        <v>15318</v>
      </c>
      <c r="H12" s="66">
        <f>COUNTIFS(Table3[group],Table1[[#This Row],[Group]],Table3[remove],"&lt;2")</f>
        <v>10</v>
      </c>
    </row>
    <row r="13" spans="1:8" ht="26">
      <c r="A13" s="35" t="s">
        <v>13544</v>
      </c>
      <c r="B13" s="35" t="s">
        <v>15310</v>
      </c>
      <c r="G13" t="s">
        <v>15308</v>
      </c>
      <c r="H13" s="66">
        <f>COUNTIFS(Table3[group],Table1[[#This Row],[Group]],Table3[remove],"&lt;2")</f>
        <v>7</v>
      </c>
    </row>
    <row r="14" spans="1:8" ht="26">
      <c r="A14" s="37" t="s">
        <v>13572</v>
      </c>
      <c r="B14" s="35" t="s">
        <v>15310</v>
      </c>
      <c r="G14" s="80" t="s">
        <v>15316</v>
      </c>
      <c r="H14" s="80">
        <f>COUNTIFS(Table3[group],Table1[[#This Row],[Group]],Table3[remove],"&lt;2")</f>
        <v>6</v>
      </c>
    </row>
    <row r="15" spans="1:8" ht="26">
      <c r="A15" s="35" t="s">
        <v>13571</v>
      </c>
      <c r="B15" s="35" t="s">
        <v>15310</v>
      </c>
      <c r="G15" s="79" t="s">
        <v>15319</v>
      </c>
      <c r="H15" s="79">
        <f>COUNTIFS(Table3[group],Table1[[#This Row],[Group]],Table3[remove],"&lt;2")</f>
        <v>6</v>
      </c>
    </row>
    <row r="16" spans="1:8">
      <c r="A16" s="37" t="s">
        <v>13533</v>
      </c>
      <c r="B16" t="s">
        <v>15311</v>
      </c>
      <c r="G16" s="78" t="s">
        <v>15332</v>
      </c>
      <c r="H16" s="66">
        <f>COUNTIFS(Table3[group],Table1[[#This Row],[Group]],Table3[remove],"&lt;2")</f>
        <v>6</v>
      </c>
    </row>
    <row r="17" spans="1:8" ht="26">
      <c r="A17" s="37" t="s">
        <v>13594</v>
      </c>
      <c r="B17" t="s">
        <v>15311</v>
      </c>
      <c r="G17" s="24" t="s">
        <v>15331</v>
      </c>
      <c r="H17" s="24">
        <f>COUNTIFS(Table3[group],Table1[[#This Row],[Group]],Table3[remove],"&lt;2")</f>
        <v>5</v>
      </c>
    </row>
    <row r="18" spans="1:8" ht="26">
      <c r="A18" s="37" t="s">
        <v>13729</v>
      </c>
      <c r="B18" s="35" t="s">
        <v>15312</v>
      </c>
      <c r="G18" t="s">
        <v>15328</v>
      </c>
      <c r="H18" s="66">
        <f>COUNTIFS(Table3[group],Table1[[#This Row],[Group]],Table3[remove],"&lt;2")</f>
        <v>3</v>
      </c>
    </row>
    <row r="19" spans="1:8" ht="26">
      <c r="A19" s="35" t="s">
        <v>13704</v>
      </c>
      <c r="B19" s="35" t="s">
        <v>15313</v>
      </c>
      <c r="G19" t="s">
        <v>15307</v>
      </c>
      <c r="H19" s="66">
        <f>COUNTIFS(Table3[group],Table1[[#This Row],[Group]],Table3[remove],"&lt;2")</f>
        <v>3</v>
      </c>
    </row>
    <row r="20" spans="1:8" ht="26">
      <c r="A20" s="37" t="s">
        <v>13580</v>
      </c>
      <c r="B20" s="37" t="s">
        <v>15314</v>
      </c>
      <c r="G20" s="79" t="s">
        <v>15326</v>
      </c>
      <c r="H20" s="79">
        <f>COUNTIFS(Table3[group],Table1[[#This Row],[Group]],Table3[remove],"&lt;2")</f>
        <v>3</v>
      </c>
    </row>
    <row r="21" spans="1:8" ht="26">
      <c r="A21" s="35" t="s">
        <v>13538</v>
      </c>
      <c r="B21" s="35" t="s">
        <v>15315</v>
      </c>
      <c r="G21" t="s">
        <v>15329</v>
      </c>
      <c r="H21" s="66">
        <f>COUNTIFS(Table3[group],Table1[[#This Row],[Group]],Table3[remove],"&lt;2")</f>
        <v>5</v>
      </c>
    </row>
    <row r="22" spans="1:8" ht="26">
      <c r="A22" s="37" t="s">
        <v>13540</v>
      </c>
      <c r="B22" s="37" t="s">
        <v>15316</v>
      </c>
      <c r="G22" s="80" t="s">
        <v>15333</v>
      </c>
      <c r="H22" s="80">
        <f>COUNTIFS(Table3[group],Table1[[#This Row],[Group]],Table3[remove],"&lt;2")</f>
        <v>3</v>
      </c>
    </row>
    <row r="23" spans="1:8" ht="26">
      <c r="A23" s="35" t="s">
        <v>13626</v>
      </c>
      <c r="B23" s="35" t="s">
        <v>15316</v>
      </c>
      <c r="G23" s="79" t="s">
        <v>15327</v>
      </c>
      <c r="H23" s="79">
        <f>COUNTIFS(Table3[group],Table1[[#This Row],[Group]],Table3[remove],"&lt;2")</f>
        <v>2</v>
      </c>
    </row>
    <row r="24" spans="1:8" ht="25" customHeight="1">
      <c r="A24" s="37" t="s">
        <v>13581</v>
      </c>
      <c r="B24" s="37" t="s">
        <v>15316</v>
      </c>
      <c r="G24" s="80" t="s">
        <v>15330</v>
      </c>
      <c r="H24" s="80">
        <f>COUNTIFS(Table3[group],Table1[[#This Row],[Group]],Table3[remove],"&lt;2")</f>
        <v>2</v>
      </c>
    </row>
    <row r="25" spans="1:8" ht="39">
      <c r="A25" s="37" t="s">
        <v>13661</v>
      </c>
      <c r="B25" s="37" t="s">
        <v>15317</v>
      </c>
      <c r="G25" t="s">
        <v>15309</v>
      </c>
      <c r="H25" s="66">
        <f>COUNTIFS(Table3[group],Table1[[#This Row],[Group]],Table3[remove],"&lt;2")</f>
        <v>2</v>
      </c>
    </row>
    <row r="26" spans="1:8" ht="26">
      <c r="A26" s="35" t="s">
        <v>13641</v>
      </c>
      <c r="B26" s="35" t="s">
        <v>15317</v>
      </c>
      <c r="G26" t="s">
        <v>15312</v>
      </c>
      <c r="H26" s="66">
        <f>COUNTIFS(Table3[group],Table1[[#This Row],[Group]],Table3[remove],"&lt;2")</f>
        <v>2</v>
      </c>
    </row>
    <row r="27" spans="1:8">
      <c r="A27" s="37" t="s">
        <v>13710</v>
      </c>
      <c r="B27" s="37" t="s">
        <v>15318</v>
      </c>
      <c r="G27" s="24" t="s">
        <v>15314</v>
      </c>
      <c r="H27" s="24">
        <f>COUNTIFS(Table3[group],Table1[[#This Row],[Group]],Table3[remove],"&lt;2")</f>
        <v>1</v>
      </c>
    </row>
    <row r="28" spans="1:8">
      <c r="A28" s="35" t="s">
        <v>13630</v>
      </c>
      <c r="B28" s="35" t="s">
        <v>15318</v>
      </c>
      <c r="G28" s="79" t="s">
        <v>13553</v>
      </c>
      <c r="H28" s="79">
        <f>COUNTIFS(Table3[group],Table1[[#This Row],[Group]],Table3[remove],"&lt;2")</f>
        <v>1</v>
      </c>
    </row>
    <row r="29" spans="1:8">
      <c r="A29" s="37" t="s">
        <v>13732</v>
      </c>
      <c r="B29" s="37" t="s">
        <v>15318</v>
      </c>
      <c r="G29" s="79" t="s">
        <v>15320</v>
      </c>
      <c r="H29" s="79">
        <f>COUNTIFS(Table3[group],Table1[[#This Row],[Group]],Table3[remove],"&lt;2")</f>
        <v>2</v>
      </c>
    </row>
    <row r="30" spans="1:8">
      <c r="A30" s="35" t="s">
        <v>13682</v>
      </c>
      <c r="B30" s="35" t="s">
        <v>15318</v>
      </c>
      <c r="G30" s="80" t="s">
        <v>15322</v>
      </c>
      <c r="H30" s="80">
        <f>COUNTIFS(Table3[group],Table1[[#This Row],[Group]],Table3[remove],"&lt;2")</f>
        <v>1</v>
      </c>
    </row>
    <row r="31" spans="1:8">
      <c r="A31" s="35" t="s">
        <v>13543</v>
      </c>
      <c r="B31" s="35" t="s">
        <v>15318</v>
      </c>
    </row>
    <row r="32" spans="1:8" ht="26">
      <c r="A32" s="37" t="s">
        <v>13657</v>
      </c>
      <c r="B32" s="37" t="s">
        <v>15318</v>
      </c>
    </row>
    <row r="33" spans="1:2">
      <c r="A33" s="35" t="s">
        <v>13615</v>
      </c>
      <c r="B33" s="35" t="s">
        <v>15318</v>
      </c>
    </row>
    <row r="34" spans="1:2" ht="39">
      <c r="A34" s="37" t="s">
        <v>13553</v>
      </c>
      <c r="B34" s="37" t="s">
        <v>15319</v>
      </c>
    </row>
    <row r="35" spans="1:2" ht="39">
      <c r="A35" s="35" t="s">
        <v>13692</v>
      </c>
      <c r="B35" s="35" t="s">
        <v>15319</v>
      </c>
    </row>
    <row r="36" spans="1:2" ht="39">
      <c r="A36" s="37" t="s">
        <v>13632</v>
      </c>
      <c r="B36" s="37" t="s">
        <v>15319</v>
      </c>
    </row>
    <row r="37" spans="1:2" ht="26">
      <c r="A37" s="35" t="s">
        <v>13677</v>
      </c>
      <c r="B37" s="35" t="s">
        <v>15320</v>
      </c>
    </row>
    <row r="38" spans="1:2" ht="39">
      <c r="A38" s="37" t="s">
        <v>13542</v>
      </c>
      <c r="B38" s="37" t="s">
        <v>15321</v>
      </c>
    </row>
    <row r="39" spans="1:2" ht="39">
      <c r="A39" s="37" t="s">
        <v>13545</v>
      </c>
      <c r="B39" s="37" t="s">
        <v>15321</v>
      </c>
    </row>
    <row r="40" spans="1:2" ht="39">
      <c r="A40" s="37" t="s">
        <v>13668</v>
      </c>
      <c r="B40" s="37" t="s">
        <v>13553</v>
      </c>
    </row>
    <row r="41" spans="1:2" ht="39">
      <c r="A41" s="35" t="s">
        <v>13649</v>
      </c>
      <c r="B41" s="35" t="s">
        <v>15322</v>
      </c>
    </row>
    <row r="42" spans="1:2">
      <c r="A42" s="37" t="s">
        <v>13562</v>
      </c>
      <c r="B42" s="37" t="s">
        <v>15323</v>
      </c>
    </row>
    <row r="43" spans="1:2" ht="26">
      <c r="A43" s="35" t="s">
        <v>13555</v>
      </c>
      <c r="B43" s="35" t="s">
        <v>15313</v>
      </c>
    </row>
    <row r="44" spans="1:2">
      <c r="A44" s="37" t="s">
        <v>13590</v>
      </c>
      <c r="B44" s="37" t="s">
        <v>15324</v>
      </c>
    </row>
    <row r="45" spans="1:2">
      <c r="A45" s="35" t="s">
        <v>13557</v>
      </c>
      <c r="B45" s="35" t="s">
        <v>15324</v>
      </c>
    </row>
    <row r="46" spans="1:2">
      <c r="A46" s="35" t="s">
        <v>13565</v>
      </c>
      <c r="B46" s="35" t="s">
        <v>15324</v>
      </c>
    </row>
    <row r="47" spans="1:2" ht="39">
      <c r="A47" s="35" t="s">
        <v>13655</v>
      </c>
      <c r="B47" s="35" t="s">
        <v>15308</v>
      </c>
    </row>
    <row r="48" spans="1:2" ht="26">
      <c r="A48" s="35" t="s">
        <v>13589</v>
      </c>
      <c r="B48" s="35" t="s">
        <v>15317</v>
      </c>
    </row>
    <row r="49" spans="1:2" ht="26">
      <c r="A49" s="37" t="s">
        <v>13576</v>
      </c>
      <c r="B49" s="37" t="s">
        <v>15317</v>
      </c>
    </row>
    <row r="50" spans="1:2" ht="26">
      <c r="A50" s="37" t="s">
        <v>13558</v>
      </c>
      <c r="B50" s="37" t="s">
        <v>15325</v>
      </c>
    </row>
    <row r="51" spans="1:2" ht="26">
      <c r="A51" s="35" t="s">
        <v>13610</v>
      </c>
      <c r="B51" s="35" t="s">
        <v>15325</v>
      </c>
    </row>
    <row r="52" spans="1:2" ht="26">
      <c r="A52" s="35" t="s">
        <v>13620</v>
      </c>
      <c r="B52" s="35" t="s">
        <v>15325</v>
      </c>
    </row>
    <row r="53" spans="1:2" ht="26">
      <c r="A53" s="37" t="s">
        <v>13679</v>
      </c>
      <c r="B53" s="37" t="s">
        <v>15326</v>
      </c>
    </row>
    <row r="54" spans="1:2" ht="39">
      <c r="A54" s="35" t="s">
        <v>13602</v>
      </c>
      <c r="B54" s="35" t="s">
        <v>15321</v>
      </c>
    </row>
    <row r="55" spans="1:2" ht="26">
      <c r="A55" s="35" t="s">
        <v>13539</v>
      </c>
      <c r="B55" s="35" t="s">
        <v>15325</v>
      </c>
    </row>
    <row r="56" spans="1:2" ht="26">
      <c r="A56" s="37" t="s">
        <v>13711</v>
      </c>
      <c r="B56" s="37" t="s">
        <v>15325</v>
      </c>
    </row>
    <row r="57" spans="1:2" ht="26">
      <c r="A57" s="37" t="s">
        <v>13636</v>
      </c>
      <c r="B57" s="37" t="s">
        <v>15327</v>
      </c>
    </row>
    <row r="58" spans="1:2" ht="26">
      <c r="A58" s="35" t="s">
        <v>13719</v>
      </c>
      <c r="B58" s="35" t="s">
        <v>15307</v>
      </c>
    </row>
    <row r="59" spans="1:2" ht="39">
      <c r="A59" s="37" t="s">
        <v>13723</v>
      </c>
      <c r="B59" s="37" t="s">
        <v>15328</v>
      </c>
    </row>
    <row r="60" spans="1:2" ht="26">
      <c r="A60" s="35" t="s">
        <v>13588</v>
      </c>
      <c r="B60" s="37" t="s">
        <v>15328</v>
      </c>
    </row>
    <row r="61" spans="1:2" ht="26">
      <c r="A61" s="35" t="s">
        <v>13611</v>
      </c>
      <c r="B61" s="35" t="s">
        <v>15329</v>
      </c>
    </row>
    <row r="62" spans="1:2" ht="26">
      <c r="A62" s="35" t="s">
        <v>13599</v>
      </c>
      <c r="B62" s="35" t="s">
        <v>15329</v>
      </c>
    </row>
    <row r="63" spans="1:2" ht="26">
      <c r="A63" s="37" t="s">
        <v>13586</v>
      </c>
      <c r="B63" s="37" t="s">
        <v>15313</v>
      </c>
    </row>
    <row r="64" spans="1:2" ht="26">
      <c r="A64" s="35" t="s">
        <v>13603</v>
      </c>
      <c r="B64" s="35" t="s">
        <v>15313</v>
      </c>
    </row>
    <row r="65" spans="1:2" ht="26">
      <c r="A65" s="37" t="s">
        <v>13666</v>
      </c>
      <c r="B65" s="37" t="s">
        <v>15313</v>
      </c>
    </row>
    <row r="66" spans="1:2" ht="26">
      <c r="A66" s="35" t="s">
        <v>13637</v>
      </c>
      <c r="B66" s="35" t="s">
        <v>15313</v>
      </c>
    </row>
    <row r="67" spans="1:2" ht="26">
      <c r="A67" s="35" t="s">
        <v>13612</v>
      </c>
      <c r="B67" s="35" t="s">
        <v>15330</v>
      </c>
    </row>
    <row r="68" spans="1:2" ht="39">
      <c r="A68" s="37" t="s">
        <v>13735</v>
      </c>
      <c r="B68" s="37" t="s">
        <v>13735</v>
      </c>
    </row>
    <row r="69" spans="1:2" ht="26">
      <c r="A69" s="35" t="s">
        <v>13623</v>
      </c>
      <c r="B69" s="35" t="s">
        <v>15327</v>
      </c>
    </row>
    <row r="70" spans="1:2" ht="39">
      <c r="A70" s="37" t="s">
        <v>13564</v>
      </c>
      <c r="B70" s="37" t="s">
        <v>15331</v>
      </c>
    </row>
    <row r="71" spans="1:2" ht="39">
      <c r="A71" s="37" t="s">
        <v>13638</v>
      </c>
      <c r="B71" s="37" t="s">
        <v>15331</v>
      </c>
    </row>
    <row r="72" spans="1:2" ht="39">
      <c r="A72" s="35" t="s">
        <v>13530</v>
      </c>
      <c r="B72" s="35" t="s">
        <v>15321</v>
      </c>
    </row>
    <row r="73" spans="1:2" ht="39">
      <c r="A73" s="37" t="s">
        <v>13701</v>
      </c>
      <c r="B73" s="37" t="s">
        <v>15321</v>
      </c>
    </row>
    <row r="74" spans="1:2" ht="39">
      <c r="A74" s="35" t="s">
        <v>13531</v>
      </c>
      <c r="B74" s="35" t="s">
        <v>15321</v>
      </c>
    </row>
    <row r="75" spans="1:2" ht="39">
      <c r="A75" s="37" t="s">
        <v>13633</v>
      </c>
      <c r="B75" s="37" t="s">
        <v>15321</v>
      </c>
    </row>
    <row r="76" spans="1:2" ht="39">
      <c r="A76" s="35" t="s">
        <v>13550</v>
      </c>
      <c r="B76" s="35" t="s">
        <v>15321</v>
      </c>
    </row>
    <row r="77" spans="1:2" ht="26">
      <c r="A77" s="35" t="s">
        <v>13575</v>
      </c>
      <c r="B77" s="35" t="s">
        <v>15332</v>
      </c>
    </row>
    <row r="78" spans="1:2" ht="26">
      <c r="A78" s="37" t="s">
        <v>13621</v>
      </c>
      <c r="B78" s="37" t="s">
        <v>15332</v>
      </c>
    </row>
    <row r="79" spans="1:2" ht="52">
      <c r="A79" s="35" t="s">
        <v>13595</v>
      </c>
      <c r="B79" s="35" t="s">
        <v>15333</v>
      </c>
    </row>
    <row r="80" spans="1:2" ht="52">
      <c r="A80" s="35" t="s">
        <v>13573</v>
      </c>
      <c r="B80" s="35" t="s">
        <v>15333</v>
      </c>
    </row>
    <row r="81" spans="1:2" ht="26">
      <c r="A81" s="37" t="s">
        <v>13563</v>
      </c>
      <c r="B81" s="37" t="s">
        <v>15330</v>
      </c>
    </row>
    <row r="82" spans="1:2">
      <c r="A82" s="35" t="s">
        <v>13541</v>
      </c>
      <c r="B82" s="35" t="s">
        <v>15323</v>
      </c>
    </row>
    <row r="83" spans="1:2">
      <c r="A83" s="37" t="s">
        <v>13604</v>
      </c>
      <c r="B83" s="37" t="s">
        <v>15323</v>
      </c>
    </row>
    <row r="84" spans="1:2">
      <c r="A84" s="37" t="s">
        <v>13690</v>
      </c>
      <c r="B84" s="37" t="s">
        <v>15323</v>
      </c>
    </row>
    <row r="85" spans="1:2">
      <c r="A85" s="35" t="s">
        <v>13726</v>
      </c>
      <c r="B85" s="35" t="s">
        <v>15323</v>
      </c>
    </row>
  </sheetData>
  <pageMargins left="0.75" right="0.75" top="1" bottom="1" header="0.5" footer="0.5"/>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37"/>
  <sheetViews>
    <sheetView workbookViewId="0">
      <selection activeCell="D6" sqref="D6"/>
    </sheetView>
  </sheetViews>
  <sheetFormatPr baseColWidth="10" defaultColWidth="11.5" defaultRowHeight="14" x14ac:dyDescent="0"/>
  <sheetData>
    <row r="1" spans="1:2">
      <c r="A1" s="55" t="s">
        <v>22</v>
      </c>
      <c r="B1" s="58" t="s">
        <v>14795</v>
      </c>
    </row>
    <row r="2" spans="1:2">
      <c r="A2" s="25" t="s">
        <v>26</v>
      </c>
      <c r="B2" s="58" t="s">
        <v>14796</v>
      </c>
    </row>
    <row r="3" spans="1:2">
      <c r="A3" s="55" t="s">
        <v>111</v>
      </c>
      <c r="B3" s="58" t="s">
        <v>14797</v>
      </c>
    </row>
    <row r="4" spans="1:2">
      <c r="A4" s="25" t="s">
        <v>128</v>
      </c>
      <c r="B4" s="58" t="s">
        <v>14798</v>
      </c>
    </row>
    <row r="5" spans="1:2">
      <c r="A5" s="55" t="s">
        <v>114</v>
      </c>
      <c r="B5" s="58" t="s">
        <v>14799</v>
      </c>
    </row>
    <row r="6" spans="1:2">
      <c r="A6" s="25" t="s">
        <v>107</v>
      </c>
      <c r="B6" s="58" t="s">
        <v>14800</v>
      </c>
    </row>
    <row r="7" spans="1:2">
      <c r="A7" s="55" t="s">
        <v>133</v>
      </c>
      <c r="B7" s="58" t="s">
        <v>14801</v>
      </c>
    </row>
    <row r="8" spans="1:2">
      <c r="A8" s="25" t="s">
        <v>136</v>
      </c>
      <c r="B8" s="58" t="s">
        <v>14802</v>
      </c>
    </row>
    <row r="9" spans="1:2">
      <c r="A9" s="55" t="s">
        <v>116</v>
      </c>
      <c r="B9" s="58" t="s">
        <v>14803</v>
      </c>
    </row>
    <row r="10" spans="1:2">
      <c r="A10" s="25" t="s">
        <v>139</v>
      </c>
      <c r="B10" s="58" t="s">
        <v>14804</v>
      </c>
    </row>
    <row r="11" spans="1:2">
      <c r="A11" s="55" t="s">
        <v>142</v>
      </c>
      <c r="B11" s="58" t="s">
        <v>14805</v>
      </c>
    </row>
    <row r="12" spans="1:2">
      <c r="A12" s="25" t="s">
        <v>145</v>
      </c>
      <c r="B12" s="58" t="s">
        <v>14806</v>
      </c>
    </row>
    <row r="13" spans="1:2">
      <c r="A13" s="55" t="s">
        <v>214</v>
      </c>
      <c r="B13" s="58" t="s">
        <v>14807</v>
      </c>
    </row>
    <row r="14" spans="1:2">
      <c r="A14" s="25" t="s">
        <v>216</v>
      </c>
      <c r="B14" s="58" t="s">
        <v>14808</v>
      </c>
    </row>
    <row r="15" spans="1:2">
      <c r="A15" s="55" t="s">
        <v>218</v>
      </c>
      <c r="B15" s="58" t="s">
        <v>14809</v>
      </c>
    </row>
    <row r="16" spans="1:2">
      <c r="A16" s="25" t="s">
        <v>220</v>
      </c>
      <c r="B16" s="58" t="s">
        <v>14810</v>
      </c>
    </row>
    <row r="17" spans="1:2">
      <c r="A17" s="55" t="s">
        <v>222</v>
      </c>
      <c r="B17" s="58" t="s">
        <v>14811</v>
      </c>
    </row>
    <row r="18" spans="1:2">
      <c r="A18" s="25" t="s">
        <v>224</v>
      </c>
      <c r="B18" s="58" t="s">
        <v>14812</v>
      </c>
    </row>
    <row r="19" spans="1:2">
      <c r="A19" s="55" t="s">
        <v>229</v>
      </c>
      <c r="B19" s="58" t="s">
        <v>14813</v>
      </c>
    </row>
    <row r="20" spans="1:2">
      <c r="A20" s="25" t="s">
        <v>549</v>
      </c>
      <c r="B20" s="58" t="s">
        <v>14814</v>
      </c>
    </row>
    <row r="21" spans="1:2">
      <c r="A21" s="55" t="s">
        <v>490</v>
      </c>
      <c r="B21" s="58" t="s">
        <v>14815</v>
      </c>
    </row>
    <row r="22" spans="1:2">
      <c r="A22" s="25" t="s">
        <v>502</v>
      </c>
      <c r="B22" s="58" t="s">
        <v>14816</v>
      </c>
    </row>
    <row r="23" spans="1:2">
      <c r="A23" s="55" t="s">
        <v>506</v>
      </c>
      <c r="B23" s="58" t="s">
        <v>14817</v>
      </c>
    </row>
    <row r="24" spans="1:2">
      <c r="A24" s="25" t="s">
        <v>564</v>
      </c>
      <c r="B24" s="58" t="s">
        <v>14818</v>
      </c>
    </row>
    <row r="25" spans="1:2">
      <c r="A25" s="55" t="s">
        <v>504</v>
      </c>
      <c r="B25" s="58" t="s">
        <v>14819</v>
      </c>
    </row>
    <row r="26" spans="1:2">
      <c r="A26" s="25" t="s">
        <v>545</v>
      </c>
      <c r="B26" s="58" t="s">
        <v>14820</v>
      </c>
    </row>
    <row r="27" spans="1:2">
      <c r="A27" s="55" t="s">
        <v>522</v>
      </c>
      <c r="B27" s="58" t="s">
        <v>14821</v>
      </c>
    </row>
    <row r="28" spans="1:2">
      <c r="A28" s="25" t="s">
        <v>571</v>
      </c>
      <c r="B28" s="58" t="s">
        <v>14822</v>
      </c>
    </row>
    <row r="29" spans="1:2">
      <c r="A29" s="55" t="s">
        <v>508</v>
      </c>
      <c r="B29" s="58" t="s">
        <v>14823</v>
      </c>
    </row>
    <row r="30" spans="1:2">
      <c r="A30" s="25" t="s">
        <v>488</v>
      </c>
      <c r="B30" s="58" t="s">
        <v>14824</v>
      </c>
    </row>
    <row r="31" spans="1:2">
      <c r="A31" s="55" t="s">
        <v>583</v>
      </c>
      <c r="B31" s="58" t="s">
        <v>14825</v>
      </c>
    </row>
    <row r="32" spans="1:2">
      <c r="A32" s="25" t="s">
        <v>580</v>
      </c>
      <c r="B32" s="58" t="s">
        <v>14826</v>
      </c>
    </row>
    <row r="33" spans="1:2">
      <c r="A33" s="55" t="s">
        <v>589</v>
      </c>
      <c r="B33" s="58" t="s">
        <v>14827</v>
      </c>
    </row>
    <row r="34" spans="1:2">
      <c r="A34" s="25" t="s">
        <v>591</v>
      </c>
      <c r="B34" s="58" t="s">
        <v>14828</v>
      </c>
    </row>
    <row r="35" spans="1:2">
      <c r="A35" s="55" t="s">
        <v>610</v>
      </c>
      <c r="B35" s="58" t="s">
        <v>14829</v>
      </c>
    </row>
    <row r="36" spans="1:2">
      <c r="A36" s="25" t="s">
        <v>612</v>
      </c>
      <c r="B36" s="58" t="s">
        <v>14830</v>
      </c>
    </row>
    <row r="37" spans="1:2">
      <c r="A37" s="55" t="s">
        <v>614</v>
      </c>
      <c r="B37" s="58" t="s">
        <v>14831</v>
      </c>
    </row>
    <row r="38" spans="1:2">
      <c r="A38" s="25" t="s">
        <v>573</v>
      </c>
      <c r="B38" s="58" t="s">
        <v>14832</v>
      </c>
    </row>
    <row r="39" spans="1:2">
      <c r="A39" s="55" t="s">
        <v>586</v>
      </c>
      <c r="B39" s="58" t="s">
        <v>14833</v>
      </c>
    </row>
    <row r="40" spans="1:2">
      <c r="A40" s="25" t="s">
        <v>601</v>
      </c>
      <c r="B40" s="58" t="s">
        <v>14834</v>
      </c>
    </row>
    <row r="41" spans="1:2">
      <c r="A41" s="55" t="s">
        <v>604</v>
      </c>
      <c r="B41" s="58" t="s">
        <v>14835</v>
      </c>
    </row>
    <row r="42" spans="1:2">
      <c r="A42" s="25" t="s">
        <v>602</v>
      </c>
      <c r="B42" s="58" t="s">
        <v>14836</v>
      </c>
    </row>
    <row r="43" spans="1:2">
      <c r="A43" s="55" t="s">
        <v>104</v>
      </c>
      <c r="B43" s="58" t="s">
        <v>14837</v>
      </c>
    </row>
    <row r="44" spans="1:2">
      <c r="A44" s="25" t="s">
        <v>401</v>
      </c>
      <c r="B44" s="58" t="s">
        <v>14838</v>
      </c>
    </row>
    <row r="45" spans="1:2">
      <c r="A45" s="55" t="s">
        <v>624</v>
      </c>
      <c r="B45" s="58" t="s">
        <v>14839</v>
      </c>
    </row>
    <row r="46" spans="1:2">
      <c r="A46" s="25" t="s">
        <v>290</v>
      </c>
      <c r="B46" s="58" t="s">
        <v>14840</v>
      </c>
    </row>
    <row r="47" spans="1:2">
      <c r="A47" s="55" t="s">
        <v>285</v>
      </c>
      <c r="B47" s="58" t="s">
        <v>14841</v>
      </c>
    </row>
    <row r="48" spans="1:2">
      <c r="A48" s="25" t="s">
        <v>299</v>
      </c>
      <c r="B48" s="58" t="s">
        <v>14842</v>
      </c>
    </row>
    <row r="49" spans="1:2">
      <c r="A49" s="55" t="s">
        <v>313</v>
      </c>
      <c r="B49" s="58" t="s">
        <v>14843</v>
      </c>
    </row>
    <row r="50" spans="1:2">
      <c r="A50" s="25" t="s">
        <v>315</v>
      </c>
      <c r="B50" s="58" t="s">
        <v>14844</v>
      </c>
    </row>
    <row r="51" spans="1:2">
      <c r="A51" s="55" t="s">
        <v>238</v>
      </c>
      <c r="B51" s="58" t="s">
        <v>14845</v>
      </c>
    </row>
    <row r="52" spans="1:2">
      <c r="A52" s="25" t="s">
        <v>287</v>
      </c>
      <c r="B52" s="58" t="s">
        <v>14846</v>
      </c>
    </row>
    <row r="53" spans="1:2">
      <c r="A53" s="55" t="s">
        <v>232</v>
      </c>
      <c r="B53" s="58" t="s">
        <v>14847</v>
      </c>
    </row>
    <row r="54" spans="1:2">
      <c r="A54" s="25" t="s">
        <v>264</v>
      </c>
      <c r="B54" s="58" t="s">
        <v>14848</v>
      </c>
    </row>
    <row r="55" spans="1:2">
      <c r="A55" s="55" t="s">
        <v>269</v>
      </c>
      <c r="B55" s="58" t="s">
        <v>14849</v>
      </c>
    </row>
    <row r="56" spans="1:2">
      <c r="A56" s="25" t="s">
        <v>301</v>
      </c>
      <c r="B56" s="58" t="s">
        <v>14850</v>
      </c>
    </row>
    <row r="57" spans="1:2">
      <c r="A57" s="55" t="s">
        <v>280</v>
      </c>
      <c r="B57" s="58" t="s">
        <v>14851</v>
      </c>
    </row>
    <row r="58" spans="1:2">
      <c r="A58" s="25" t="s">
        <v>280</v>
      </c>
      <c r="B58" s="58" t="s">
        <v>14851</v>
      </c>
    </row>
    <row r="59" spans="1:2">
      <c r="A59" s="55" t="s">
        <v>280</v>
      </c>
      <c r="B59" s="58" t="s">
        <v>14851</v>
      </c>
    </row>
    <row r="60" spans="1:2">
      <c r="A60" s="25" t="s">
        <v>275</v>
      </c>
      <c r="B60" s="58" t="s">
        <v>14852</v>
      </c>
    </row>
    <row r="61" spans="1:2">
      <c r="A61" s="55" t="s">
        <v>659</v>
      </c>
      <c r="B61" s="58" t="s">
        <v>14853</v>
      </c>
    </row>
    <row r="62" spans="1:2">
      <c r="A62" s="25" t="s">
        <v>676</v>
      </c>
      <c r="B62" s="58" t="s">
        <v>14854</v>
      </c>
    </row>
    <row r="63" spans="1:2">
      <c r="A63" s="55" t="s">
        <v>87</v>
      </c>
      <c r="B63" s="58" t="s">
        <v>14855</v>
      </c>
    </row>
    <row r="64" spans="1:2">
      <c r="A64" s="25" t="s">
        <v>89</v>
      </c>
      <c r="B64" s="58" t="s">
        <v>14856</v>
      </c>
    </row>
    <row r="65" spans="1:2">
      <c r="A65" s="55" t="s">
        <v>96</v>
      </c>
      <c r="B65" s="58" t="s">
        <v>14857</v>
      </c>
    </row>
    <row r="66" spans="1:2">
      <c r="A66" s="25" t="s">
        <v>93</v>
      </c>
      <c r="B66" s="58" t="s">
        <v>14858</v>
      </c>
    </row>
    <row r="67" spans="1:2">
      <c r="A67" s="55" t="s">
        <v>85</v>
      </c>
      <c r="B67" s="58" t="s">
        <v>14859</v>
      </c>
    </row>
    <row r="68" spans="1:2">
      <c r="A68" s="25" t="s">
        <v>48</v>
      </c>
      <c r="B68" s="58" t="s">
        <v>14860</v>
      </c>
    </row>
    <row r="69" spans="1:2">
      <c r="A69" s="55" t="s">
        <v>70</v>
      </c>
      <c r="B69" s="58" t="s">
        <v>14861</v>
      </c>
    </row>
    <row r="70" spans="1:2">
      <c r="A70" s="25" t="s">
        <v>58</v>
      </c>
      <c r="B70" s="58" t="s">
        <v>14862</v>
      </c>
    </row>
    <row r="71" spans="1:2">
      <c r="A71" s="55" t="s">
        <v>688</v>
      </c>
      <c r="B71" s="58" t="s">
        <v>14863</v>
      </c>
    </row>
    <row r="72" spans="1:2">
      <c r="A72" s="25" t="s">
        <v>731</v>
      </c>
      <c r="B72" s="58" t="s">
        <v>14864</v>
      </c>
    </row>
    <row r="73" spans="1:2">
      <c r="A73" s="55" t="s">
        <v>727</v>
      </c>
      <c r="B73" s="58" t="s">
        <v>14865</v>
      </c>
    </row>
    <row r="74" spans="1:2">
      <c r="A74" s="25" t="s">
        <v>733</v>
      </c>
      <c r="B74" s="58" t="s">
        <v>14866</v>
      </c>
    </row>
    <row r="75" spans="1:2">
      <c r="A75" s="55" t="s">
        <v>706</v>
      </c>
      <c r="B75" s="58" t="s">
        <v>14867</v>
      </c>
    </row>
    <row r="76" spans="1:2">
      <c r="A76" s="25" t="s">
        <v>729</v>
      </c>
      <c r="B76" s="58" t="s">
        <v>14868</v>
      </c>
    </row>
    <row r="77" spans="1:2">
      <c r="A77" s="55" t="s">
        <v>994</v>
      </c>
      <c r="B77" s="58" t="s">
        <v>14549</v>
      </c>
    </row>
    <row r="78" spans="1:2">
      <c r="A78" s="25" t="s">
        <v>1505</v>
      </c>
      <c r="B78" s="58" t="s">
        <v>14720</v>
      </c>
    </row>
    <row r="79" spans="1:2">
      <c r="A79" s="55" t="s">
        <v>1522</v>
      </c>
      <c r="B79" s="58" t="s">
        <v>14726</v>
      </c>
    </row>
    <row r="80" spans="1:2">
      <c r="A80" s="25" t="s">
        <v>1524</v>
      </c>
      <c r="B80" s="58" t="s">
        <v>14729</v>
      </c>
    </row>
    <row r="81" spans="1:2">
      <c r="A81" s="55" t="s">
        <v>1282</v>
      </c>
      <c r="B81" s="58" t="s">
        <v>14869</v>
      </c>
    </row>
    <row r="82" spans="1:2">
      <c r="A82" s="25" t="s">
        <v>1497</v>
      </c>
      <c r="B82" s="58" t="s">
        <v>14870</v>
      </c>
    </row>
    <row r="83" spans="1:2">
      <c r="A83" s="55" t="s">
        <v>711</v>
      </c>
      <c r="B83" s="58" t="s">
        <v>14871</v>
      </c>
    </row>
    <row r="84" spans="1:2">
      <c r="A84" s="25" t="s">
        <v>282</v>
      </c>
      <c r="B84" s="58" t="s">
        <v>14872</v>
      </c>
    </row>
    <row r="85" spans="1:2">
      <c r="A85" s="55" t="s">
        <v>470</v>
      </c>
      <c r="B85" s="58" t="s">
        <v>14873</v>
      </c>
    </row>
    <row r="86" spans="1:2">
      <c r="A86" s="25" t="s">
        <v>477</v>
      </c>
      <c r="B86" s="58" t="s">
        <v>14874</v>
      </c>
    </row>
    <row r="87" spans="1:2">
      <c r="A87" s="55" t="s">
        <v>420</v>
      </c>
      <c r="B87" s="58" t="s">
        <v>14875</v>
      </c>
    </row>
    <row r="88" spans="1:2">
      <c r="A88" s="25" t="s">
        <v>327</v>
      </c>
      <c r="B88" s="58" t="s">
        <v>14876</v>
      </c>
    </row>
    <row r="89" spans="1:2">
      <c r="A89" s="55" t="s">
        <v>166</v>
      </c>
      <c r="B89" s="58" t="s">
        <v>14877</v>
      </c>
    </row>
    <row r="90" spans="1:2">
      <c r="A90" s="25" t="s">
        <v>170</v>
      </c>
      <c r="B90" s="58" t="s">
        <v>14878</v>
      </c>
    </row>
    <row r="91" spans="1:2">
      <c r="A91" s="55" t="s">
        <v>168</v>
      </c>
      <c r="B91" s="58" t="s">
        <v>14879</v>
      </c>
    </row>
    <row r="92" spans="1:2">
      <c r="A92" s="25" t="s">
        <v>172</v>
      </c>
      <c r="B92" s="58" t="s">
        <v>14880</v>
      </c>
    </row>
    <row r="93" spans="1:2">
      <c r="A93" s="55" t="s">
        <v>174</v>
      </c>
      <c r="B93" s="58" t="s">
        <v>14881</v>
      </c>
    </row>
    <row r="94" spans="1:2">
      <c r="A94" s="25" t="s">
        <v>177</v>
      </c>
      <c r="B94" s="58" t="s">
        <v>14882</v>
      </c>
    </row>
    <row r="95" spans="1:2">
      <c r="A95" s="55" t="s">
        <v>150</v>
      </c>
      <c r="B95" s="58" t="s">
        <v>14883</v>
      </c>
    </row>
    <row r="96" spans="1:2">
      <c r="A96" s="25" t="s">
        <v>185</v>
      </c>
      <c r="B96" s="58" t="s">
        <v>14884</v>
      </c>
    </row>
    <row r="97" spans="1:2">
      <c r="A97" s="55" t="s">
        <v>176</v>
      </c>
      <c r="B97" s="58" t="s">
        <v>14885</v>
      </c>
    </row>
    <row r="98" spans="1:2">
      <c r="A98" s="25" t="s">
        <v>152</v>
      </c>
      <c r="B98" s="58" t="s">
        <v>14886</v>
      </c>
    </row>
    <row r="99" spans="1:2">
      <c r="A99" s="55" t="s">
        <v>182</v>
      </c>
      <c r="B99" s="58" t="s">
        <v>14887</v>
      </c>
    </row>
    <row r="100" spans="1:2">
      <c r="A100" s="25" t="s">
        <v>200</v>
      </c>
      <c r="B100" s="58" t="s">
        <v>14888</v>
      </c>
    </row>
    <row r="101" spans="1:2">
      <c r="A101" s="55" t="s">
        <v>200</v>
      </c>
      <c r="B101" s="58" t="s">
        <v>14888</v>
      </c>
    </row>
    <row r="102" spans="1:2">
      <c r="A102" s="25" t="s">
        <v>626</v>
      </c>
      <c r="B102" s="58" t="s">
        <v>14889</v>
      </c>
    </row>
    <row r="103" spans="1:2">
      <c r="A103" s="55" t="s">
        <v>638</v>
      </c>
      <c r="B103" s="58" t="s">
        <v>14890</v>
      </c>
    </row>
    <row r="104" spans="1:2">
      <c r="A104" s="25" t="s">
        <v>675</v>
      </c>
      <c r="B104" s="58" t="s">
        <v>14891</v>
      </c>
    </row>
    <row r="105" spans="1:2">
      <c r="A105" s="55" t="s">
        <v>630</v>
      </c>
      <c r="B105" s="58" t="s">
        <v>14892</v>
      </c>
    </row>
    <row r="106" spans="1:2">
      <c r="A106" s="25" t="s">
        <v>657</v>
      </c>
      <c r="B106" s="58" t="s">
        <v>14893</v>
      </c>
    </row>
    <row r="107" spans="1:2">
      <c r="A107" s="55" t="s">
        <v>622</v>
      </c>
      <c r="B107" s="58" t="s">
        <v>14894</v>
      </c>
    </row>
    <row r="108" spans="1:2">
      <c r="A108" s="25" t="s">
        <v>628</v>
      </c>
      <c r="B108" s="58" t="s">
        <v>14895</v>
      </c>
    </row>
    <row r="109" spans="1:2">
      <c r="A109" s="55" t="s">
        <v>632</v>
      </c>
      <c r="B109" s="58" t="s">
        <v>14896</v>
      </c>
    </row>
    <row r="110" spans="1:2">
      <c r="A110" s="25" t="s">
        <v>673</v>
      </c>
      <c r="B110" s="58" t="s">
        <v>14897</v>
      </c>
    </row>
    <row r="111" spans="1:2">
      <c r="A111" s="55" t="s">
        <v>678</v>
      </c>
      <c r="B111" s="58" t="s">
        <v>14898</v>
      </c>
    </row>
    <row r="112" spans="1:2">
      <c r="A112" s="25" t="s">
        <v>680</v>
      </c>
      <c r="B112" s="58" t="s">
        <v>14899</v>
      </c>
    </row>
    <row r="113" spans="1:2">
      <c r="A113" s="55" t="s">
        <v>684</v>
      </c>
      <c r="B113" s="58" t="s">
        <v>14900</v>
      </c>
    </row>
    <row r="114" spans="1:2">
      <c r="A114" s="25" t="s">
        <v>636</v>
      </c>
      <c r="B114" s="58" t="s">
        <v>14901</v>
      </c>
    </row>
    <row r="115" spans="1:2">
      <c r="A115" s="55" t="s">
        <v>810</v>
      </c>
      <c r="B115" s="58" t="s">
        <v>14902</v>
      </c>
    </row>
    <row r="116" spans="1:2">
      <c r="A116" s="25" t="s">
        <v>938</v>
      </c>
      <c r="B116" s="58" t="s">
        <v>14903</v>
      </c>
    </row>
    <row r="117" spans="1:2">
      <c r="A117" s="55" t="s">
        <v>940</v>
      </c>
      <c r="B117" s="58" t="s">
        <v>14904</v>
      </c>
    </row>
    <row r="118" spans="1:2">
      <c r="A118" s="25" t="s">
        <v>4757</v>
      </c>
      <c r="B118" s="58" t="s">
        <v>14905</v>
      </c>
    </row>
    <row r="119" spans="1:2">
      <c r="A119" s="55" t="s">
        <v>4757</v>
      </c>
      <c r="B119" s="58" t="s">
        <v>14905</v>
      </c>
    </row>
    <row r="120" spans="1:2">
      <c r="A120" s="25" t="s">
        <v>800</v>
      </c>
      <c r="B120" s="58" t="s">
        <v>14906</v>
      </c>
    </row>
    <row r="121" spans="1:2">
      <c r="A121" s="55" t="s">
        <v>867</v>
      </c>
      <c r="B121" s="58" t="s">
        <v>14907</v>
      </c>
    </row>
    <row r="122" spans="1:2">
      <c r="A122" s="25" t="s">
        <v>973</v>
      </c>
      <c r="B122" s="58" t="s">
        <v>14905</v>
      </c>
    </row>
    <row r="123" spans="1:2">
      <c r="A123" s="55" t="s">
        <v>973</v>
      </c>
      <c r="B123" s="58" t="s">
        <v>14905</v>
      </c>
    </row>
    <row r="124" spans="1:2">
      <c r="A124" s="25" t="s">
        <v>798</v>
      </c>
      <c r="B124" s="58" t="s">
        <v>14908</v>
      </c>
    </row>
    <row r="125" spans="1:2">
      <c r="A125" s="55" t="s">
        <v>961</v>
      </c>
      <c r="B125" s="58" t="s">
        <v>14909</v>
      </c>
    </row>
    <row r="126" spans="1:2">
      <c r="A126" s="25" t="s">
        <v>835</v>
      </c>
      <c r="B126" s="58" t="s">
        <v>14910</v>
      </c>
    </row>
    <row r="127" spans="1:2">
      <c r="A127" s="55" t="s">
        <v>4757</v>
      </c>
      <c r="B127" s="58" t="s">
        <v>14905</v>
      </c>
    </row>
    <row r="128" spans="1:2">
      <c r="A128" s="25" t="s">
        <v>4757</v>
      </c>
      <c r="B128" s="58" t="s">
        <v>14905</v>
      </c>
    </row>
    <row r="129" spans="1:2">
      <c r="A129" s="55" t="s">
        <v>973</v>
      </c>
      <c r="B129" s="58" t="s">
        <v>14905</v>
      </c>
    </row>
    <row r="130" spans="1:2">
      <c r="A130" s="25" t="s">
        <v>973</v>
      </c>
      <c r="B130" s="58" t="s">
        <v>14905</v>
      </c>
    </row>
    <row r="131" spans="1:2">
      <c r="A131" s="55" t="s">
        <v>4757</v>
      </c>
      <c r="B131" s="58" t="s">
        <v>14905</v>
      </c>
    </row>
    <row r="132" spans="1:2">
      <c r="A132" s="25" t="s">
        <v>4757</v>
      </c>
      <c r="B132" s="58" t="s">
        <v>14905</v>
      </c>
    </row>
    <row r="133" spans="1:2">
      <c r="A133" s="55" t="s">
        <v>973</v>
      </c>
      <c r="B133" s="58" t="s">
        <v>14905</v>
      </c>
    </row>
    <row r="134" spans="1:2">
      <c r="A134" s="25" t="s">
        <v>973</v>
      </c>
      <c r="B134" s="58" t="s">
        <v>14905</v>
      </c>
    </row>
    <row r="135" spans="1:2">
      <c r="A135" s="55" t="s">
        <v>789</v>
      </c>
      <c r="B135" s="58" t="s">
        <v>14911</v>
      </c>
    </row>
    <row r="136" spans="1:2">
      <c r="A136" s="25" t="s">
        <v>796</v>
      </c>
      <c r="B136" s="58" t="s">
        <v>14912</v>
      </c>
    </row>
    <row r="137" spans="1:2">
      <c r="A137" s="55" t="s">
        <v>888</v>
      </c>
      <c r="B137" s="58" t="s">
        <v>14913</v>
      </c>
    </row>
    <row r="138" spans="1:2">
      <c r="A138" s="25" t="s">
        <v>815</v>
      </c>
      <c r="B138" s="58" t="s">
        <v>14914</v>
      </c>
    </row>
    <row r="139" spans="1:2">
      <c r="A139" s="55" t="s">
        <v>815</v>
      </c>
      <c r="B139" s="58" t="s">
        <v>14914</v>
      </c>
    </row>
    <row r="140" spans="1:2">
      <c r="A140" s="25" t="s">
        <v>821</v>
      </c>
      <c r="B140" s="58" t="s">
        <v>14915</v>
      </c>
    </row>
    <row r="141" spans="1:2">
      <c r="A141" s="55" t="s">
        <v>878</v>
      </c>
      <c r="B141" s="58" t="s">
        <v>14916</v>
      </c>
    </row>
    <row r="142" spans="1:2">
      <c r="A142" s="25" t="s">
        <v>878</v>
      </c>
      <c r="B142" s="58" t="s">
        <v>14916</v>
      </c>
    </row>
    <row r="143" spans="1:2">
      <c r="A143" s="55" t="s">
        <v>878</v>
      </c>
      <c r="B143" s="58" t="s">
        <v>14916</v>
      </c>
    </row>
    <row r="144" spans="1:2">
      <c r="A144" s="25" t="s">
        <v>1117</v>
      </c>
      <c r="B144" s="58" t="s">
        <v>14610</v>
      </c>
    </row>
    <row r="145" spans="1:2">
      <c r="A145" s="55" t="s">
        <v>1120</v>
      </c>
      <c r="B145" s="58" t="s">
        <v>14611</v>
      </c>
    </row>
    <row r="146" spans="1:2">
      <c r="A146" s="25" t="s">
        <v>896</v>
      </c>
      <c r="B146" s="58" t="s">
        <v>14917</v>
      </c>
    </row>
    <row r="147" spans="1:2">
      <c r="A147" s="55" t="s">
        <v>889</v>
      </c>
      <c r="B147" s="58" t="s">
        <v>14918</v>
      </c>
    </row>
    <row r="148" spans="1:2">
      <c r="A148" s="25" t="s">
        <v>806</v>
      </c>
      <c r="B148" s="58" t="s">
        <v>14919</v>
      </c>
    </row>
    <row r="149" spans="1:2">
      <c r="A149" s="55" t="s">
        <v>804</v>
      </c>
      <c r="B149" s="58" t="s">
        <v>14920</v>
      </c>
    </row>
    <row r="150" spans="1:2">
      <c r="A150" s="25" t="s">
        <v>808</v>
      </c>
      <c r="B150" s="58" t="s">
        <v>14921</v>
      </c>
    </row>
    <row r="151" spans="1:2">
      <c r="A151" s="55" t="s">
        <v>925</v>
      </c>
      <c r="B151" s="58" t="s">
        <v>14922</v>
      </c>
    </row>
    <row r="152" spans="1:2">
      <c r="A152" s="25" t="s">
        <v>832</v>
      </c>
      <c r="B152" s="58" t="s">
        <v>14923</v>
      </c>
    </row>
    <row r="153" spans="1:2">
      <c r="A153" s="55" t="s">
        <v>787</v>
      </c>
      <c r="B153" s="58" t="s">
        <v>14924</v>
      </c>
    </row>
    <row r="154" spans="1:2">
      <c r="A154" s="25" t="s">
        <v>832</v>
      </c>
      <c r="B154" s="58" t="s">
        <v>14923</v>
      </c>
    </row>
    <row r="155" spans="1:2">
      <c r="A155" s="55" t="s">
        <v>905</v>
      </c>
      <c r="B155" s="58" t="s">
        <v>14925</v>
      </c>
    </row>
    <row r="156" spans="1:2">
      <c r="A156" s="25" t="s">
        <v>910</v>
      </c>
      <c r="B156" s="58" t="s">
        <v>14926</v>
      </c>
    </row>
    <row r="157" spans="1:2">
      <c r="A157" s="55" t="s">
        <v>918</v>
      </c>
      <c r="B157" s="58" t="s">
        <v>14927</v>
      </c>
    </row>
    <row r="158" spans="1:2">
      <c r="A158" s="25" t="s">
        <v>859</v>
      </c>
      <c r="B158" s="58" t="s">
        <v>14928</v>
      </c>
    </row>
    <row r="159" spans="1:2">
      <c r="A159" s="55" t="s">
        <v>927</v>
      </c>
      <c r="B159" s="58" t="s">
        <v>14929</v>
      </c>
    </row>
    <row r="160" spans="1:2">
      <c r="A160" s="25" t="s">
        <v>927</v>
      </c>
      <c r="B160" s="58" t="s">
        <v>14929</v>
      </c>
    </row>
    <row r="161" spans="1:2">
      <c r="A161" s="55" t="s">
        <v>831</v>
      </c>
      <c r="B161" s="58" t="s">
        <v>14930</v>
      </c>
    </row>
    <row r="162" spans="1:2">
      <c r="A162" s="25" t="s">
        <v>29</v>
      </c>
      <c r="B162" s="58" t="s">
        <v>14931</v>
      </c>
    </row>
    <row r="163" spans="1:2">
      <c r="A163" s="55" t="s">
        <v>40</v>
      </c>
      <c r="B163" s="58" t="s">
        <v>14932</v>
      </c>
    </row>
    <row r="164" spans="1:2">
      <c r="A164" s="25" t="s">
        <v>35</v>
      </c>
      <c r="B164" s="58" t="s">
        <v>14933</v>
      </c>
    </row>
    <row r="165" spans="1:2">
      <c r="A165" s="55" t="s">
        <v>38</v>
      </c>
      <c r="B165" s="58" t="s">
        <v>14934</v>
      </c>
    </row>
    <row r="166" spans="1:2">
      <c r="A166" s="25" t="s">
        <v>818</v>
      </c>
      <c r="B166" s="58" t="s">
        <v>14935</v>
      </c>
    </row>
    <row r="167" spans="1:2">
      <c r="A167" s="55" t="s">
        <v>818</v>
      </c>
      <c r="B167" s="58" t="s">
        <v>14935</v>
      </c>
    </row>
    <row r="168" spans="1:2">
      <c r="A168" s="25" t="s">
        <v>812</v>
      </c>
      <c r="B168" s="58" t="s">
        <v>14936</v>
      </c>
    </row>
    <row r="169" spans="1:2">
      <c r="A169" s="55" t="s">
        <v>340</v>
      </c>
      <c r="B169" s="58" t="s">
        <v>14937</v>
      </c>
    </row>
    <row r="170" spans="1:2">
      <c r="A170" s="25" t="s">
        <v>348</v>
      </c>
      <c r="B170" s="58" t="s">
        <v>14938</v>
      </c>
    </row>
    <row r="171" spans="1:2">
      <c r="A171" s="55" t="s">
        <v>362</v>
      </c>
      <c r="B171" s="58" t="s">
        <v>14939</v>
      </c>
    </row>
    <row r="172" spans="1:2">
      <c r="A172" s="25" t="s">
        <v>350</v>
      </c>
      <c r="B172" s="58" t="s">
        <v>14940</v>
      </c>
    </row>
    <row r="173" spans="1:2">
      <c r="A173" s="55" t="s">
        <v>382</v>
      </c>
      <c r="B173" s="58" t="s">
        <v>14941</v>
      </c>
    </row>
    <row r="174" spans="1:2">
      <c r="A174" s="25" t="s">
        <v>408</v>
      </c>
      <c r="B174" s="58" t="s">
        <v>14942</v>
      </c>
    </row>
    <row r="175" spans="1:2">
      <c r="A175" s="55" t="s">
        <v>387</v>
      </c>
      <c r="B175" s="58" t="s">
        <v>14943</v>
      </c>
    </row>
    <row r="176" spans="1:2">
      <c r="A176" s="25" t="s">
        <v>368</v>
      </c>
      <c r="B176" s="58" t="s">
        <v>14944</v>
      </c>
    </row>
    <row r="177" spans="1:2">
      <c r="A177" s="55" t="s">
        <v>368</v>
      </c>
      <c r="B177" s="58" t="s">
        <v>14944</v>
      </c>
    </row>
    <row r="178" spans="1:2">
      <c r="A178" s="25" t="s">
        <v>356</v>
      </c>
      <c r="B178" s="58" t="s">
        <v>14945</v>
      </c>
    </row>
    <row r="179" spans="1:2">
      <c r="A179" s="55" t="s">
        <v>757</v>
      </c>
      <c r="B179" s="58" t="s">
        <v>14946</v>
      </c>
    </row>
    <row r="180" spans="1:2">
      <c r="A180" s="25" t="s">
        <v>826</v>
      </c>
      <c r="B180" s="58" t="s">
        <v>14947</v>
      </c>
    </row>
    <row r="181" spans="1:2">
      <c r="A181" s="55" t="s">
        <v>669</v>
      </c>
      <c r="B181" s="58" t="s">
        <v>14948</v>
      </c>
    </row>
    <row r="182" spans="1:2">
      <c r="A182" s="25" t="s">
        <v>648</v>
      </c>
      <c r="B182" s="58" t="s">
        <v>14949</v>
      </c>
    </row>
    <row r="183" spans="1:2">
      <c r="A183" s="55" t="s">
        <v>645</v>
      </c>
      <c r="B183" s="58" t="s">
        <v>14950</v>
      </c>
    </row>
    <row r="184" spans="1:2">
      <c r="A184" s="25" t="s">
        <v>643</v>
      </c>
      <c r="B184" s="58" t="s">
        <v>14951</v>
      </c>
    </row>
    <row r="185" spans="1:2">
      <c r="A185" s="55" t="s">
        <v>653</v>
      </c>
      <c r="B185" s="58" t="s">
        <v>14952</v>
      </c>
    </row>
    <row r="186" spans="1:2">
      <c r="A186" s="25" t="s">
        <v>1099</v>
      </c>
      <c r="B186" s="58" t="s">
        <v>14953</v>
      </c>
    </row>
    <row r="187" spans="1:2">
      <c r="A187" s="55" t="s">
        <v>1361</v>
      </c>
      <c r="B187" s="58" t="s">
        <v>14954</v>
      </c>
    </row>
    <row r="188" spans="1:2">
      <c r="A188" s="25" t="s">
        <v>1269</v>
      </c>
      <c r="B188" s="58" t="s">
        <v>14955</v>
      </c>
    </row>
    <row r="189" spans="1:2">
      <c r="A189" s="55" t="s">
        <v>1206</v>
      </c>
      <c r="B189" s="58" t="s">
        <v>14956</v>
      </c>
    </row>
    <row r="190" spans="1:2">
      <c r="A190" s="25" t="s">
        <v>1206</v>
      </c>
      <c r="B190" s="58" t="s">
        <v>14956</v>
      </c>
    </row>
    <row r="191" spans="1:2">
      <c r="A191" s="55" t="s">
        <v>1210</v>
      </c>
      <c r="B191" s="58" t="s">
        <v>14957</v>
      </c>
    </row>
    <row r="192" spans="1:2">
      <c r="A192" s="25" t="s">
        <v>1210</v>
      </c>
      <c r="B192" s="58" t="s">
        <v>14957</v>
      </c>
    </row>
    <row r="193" spans="1:2">
      <c r="A193" s="55" t="s">
        <v>1226</v>
      </c>
      <c r="B193" s="58" t="s">
        <v>14958</v>
      </c>
    </row>
    <row r="194" spans="1:2">
      <c r="A194" s="25" t="s">
        <v>1331</v>
      </c>
      <c r="B194" s="58" t="s">
        <v>14959</v>
      </c>
    </row>
    <row r="195" spans="1:2">
      <c r="A195" s="55" t="s">
        <v>1271</v>
      </c>
      <c r="B195" s="58" t="s">
        <v>14960</v>
      </c>
    </row>
    <row r="196" spans="1:2">
      <c r="A196" s="25" t="s">
        <v>1215</v>
      </c>
      <c r="B196" s="58" t="s">
        <v>14961</v>
      </c>
    </row>
    <row r="197" spans="1:2">
      <c r="A197" s="55" t="s">
        <v>1314</v>
      </c>
      <c r="B197" s="58" t="s">
        <v>14962</v>
      </c>
    </row>
    <row r="198" spans="1:2">
      <c r="A198" s="25" t="s">
        <v>1229</v>
      </c>
      <c r="B198" s="58" t="s">
        <v>14963</v>
      </c>
    </row>
    <row r="199" spans="1:2">
      <c r="A199" s="55" t="s">
        <v>1235</v>
      </c>
      <c r="B199" s="58" t="s">
        <v>14964</v>
      </c>
    </row>
    <row r="200" spans="1:2">
      <c r="A200" s="25" t="s">
        <v>1213</v>
      </c>
      <c r="B200" s="58" t="s">
        <v>14708</v>
      </c>
    </row>
    <row r="201" spans="1:2">
      <c r="A201" s="55" t="s">
        <v>1219</v>
      </c>
      <c r="B201" s="58" t="s">
        <v>14965</v>
      </c>
    </row>
    <row r="202" spans="1:2">
      <c r="A202" s="25" t="s">
        <v>1227</v>
      </c>
      <c r="B202" s="58" t="s">
        <v>14966</v>
      </c>
    </row>
    <row r="203" spans="1:2">
      <c r="A203" s="55" t="s">
        <v>1231</v>
      </c>
      <c r="B203" s="58" t="s">
        <v>14967</v>
      </c>
    </row>
    <row r="204" spans="1:2">
      <c r="A204" s="25" t="s">
        <v>1315</v>
      </c>
      <c r="B204" s="58" t="s">
        <v>14968</v>
      </c>
    </row>
    <row r="205" spans="1:2">
      <c r="A205" s="55" t="s">
        <v>1316</v>
      </c>
      <c r="B205" s="58" t="s">
        <v>14969</v>
      </c>
    </row>
    <row r="206" spans="1:2">
      <c r="A206" s="25" t="s">
        <v>1305</v>
      </c>
      <c r="B206" s="58" t="s">
        <v>14970</v>
      </c>
    </row>
    <row r="207" spans="1:2">
      <c r="A207" s="55" t="s">
        <v>1211</v>
      </c>
      <c r="B207" s="58" t="s">
        <v>14971</v>
      </c>
    </row>
    <row r="208" spans="1:2">
      <c r="A208" s="25" t="s">
        <v>1328</v>
      </c>
      <c r="B208" s="58" t="s">
        <v>14972</v>
      </c>
    </row>
    <row r="209" spans="1:2">
      <c r="A209" s="55" t="s">
        <v>1508</v>
      </c>
      <c r="B209" s="58" t="s">
        <v>14722</v>
      </c>
    </row>
    <row r="210" spans="1:2">
      <c r="A210" s="25" t="s">
        <v>1439</v>
      </c>
      <c r="B210" s="58" t="s">
        <v>14690</v>
      </c>
    </row>
    <row r="211" spans="1:2">
      <c r="A211" s="55" t="s">
        <v>1450</v>
      </c>
      <c r="B211" s="58" t="s">
        <v>14697</v>
      </c>
    </row>
    <row r="212" spans="1:2">
      <c r="A212" s="25" t="s">
        <v>1281</v>
      </c>
      <c r="B212" s="58" t="s">
        <v>14973</v>
      </c>
    </row>
    <row r="213" spans="1:2">
      <c r="A213" s="55" t="s">
        <v>1017</v>
      </c>
      <c r="B213" s="58" t="s">
        <v>14560</v>
      </c>
    </row>
    <row r="214" spans="1:2">
      <c r="A214" s="25" t="s">
        <v>1376</v>
      </c>
      <c r="B214" s="58" t="s">
        <v>14659</v>
      </c>
    </row>
    <row r="215" spans="1:2">
      <c r="A215" s="55" t="s">
        <v>1062</v>
      </c>
      <c r="B215" s="58" t="s">
        <v>14974</v>
      </c>
    </row>
    <row r="216" spans="1:2">
      <c r="A216" s="25" t="s">
        <v>1140</v>
      </c>
      <c r="B216" s="58" t="s">
        <v>14620</v>
      </c>
    </row>
    <row r="217" spans="1:2">
      <c r="A217" s="55" t="s">
        <v>1414</v>
      </c>
      <c r="B217" s="58" t="s">
        <v>14678</v>
      </c>
    </row>
    <row r="218" spans="1:2">
      <c r="A218" s="25" t="s">
        <v>1089</v>
      </c>
      <c r="B218" s="58" t="s">
        <v>14594</v>
      </c>
    </row>
    <row r="219" spans="1:2">
      <c r="A219" s="55" t="s">
        <v>1155</v>
      </c>
      <c r="B219" s="58" t="s">
        <v>14627</v>
      </c>
    </row>
    <row r="220" spans="1:2">
      <c r="A220" s="25" t="s">
        <v>1488</v>
      </c>
      <c r="B220" s="58" t="s">
        <v>14713</v>
      </c>
    </row>
    <row r="221" spans="1:2">
      <c r="A221" s="55" t="s">
        <v>1053</v>
      </c>
      <c r="B221" s="58" t="s">
        <v>14975</v>
      </c>
    </row>
    <row r="222" spans="1:2">
      <c r="A222" s="25" t="s">
        <v>1053</v>
      </c>
      <c r="B222" s="58" t="s">
        <v>14975</v>
      </c>
    </row>
    <row r="223" spans="1:2">
      <c r="A223" s="55" t="s">
        <v>1480</v>
      </c>
      <c r="B223" s="58" t="s">
        <v>14709</v>
      </c>
    </row>
    <row r="224" spans="1:2">
      <c r="A224" s="25" t="s">
        <v>1453</v>
      </c>
      <c r="B224" s="58" t="s">
        <v>14699</v>
      </c>
    </row>
    <row r="225" spans="1:2">
      <c r="A225" s="55" t="s">
        <v>1362</v>
      </c>
      <c r="B225" s="58" t="s">
        <v>14655</v>
      </c>
    </row>
    <row r="226" spans="1:2">
      <c r="A226" s="25" t="s">
        <v>1401</v>
      </c>
      <c r="B226" s="58" t="s">
        <v>14670</v>
      </c>
    </row>
    <row r="227" spans="1:2">
      <c r="A227" s="55" t="s">
        <v>1416</v>
      </c>
      <c r="B227" s="58" t="s">
        <v>14679</v>
      </c>
    </row>
    <row r="228" spans="1:2">
      <c r="A228" s="25" t="s">
        <v>1458</v>
      </c>
      <c r="B228" s="58" t="s">
        <v>14700</v>
      </c>
    </row>
    <row r="229" spans="1:2">
      <c r="A229" s="55" t="s">
        <v>1468</v>
      </c>
      <c r="B229" s="58" t="s">
        <v>14976</v>
      </c>
    </row>
    <row r="230" spans="1:2">
      <c r="A230" s="25" t="s">
        <v>1265</v>
      </c>
      <c r="B230" s="58" t="s">
        <v>14668</v>
      </c>
    </row>
    <row r="231" spans="1:2">
      <c r="A231" s="55" t="s">
        <v>985</v>
      </c>
      <c r="B231" s="58" t="s">
        <v>14543</v>
      </c>
    </row>
    <row r="232" spans="1:2">
      <c r="A232" s="25" t="s">
        <v>1434</v>
      </c>
      <c r="B232" s="58" t="s">
        <v>14687</v>
      </c>
    </row>
    <row r="233" spans="1:2">
      <c r="A233" s="55" t="s">
        <v>989</v>
      </c>
      <c r="B233" s="58" t="s">
        <v>14546</v>
      </c>
    </row>
    <row r="234" spans="1:2">
      <c r="A234" s="25" t="s">
        <v>991</v>
      </c>
      <c r="B234" s="58" t="s">
        <v>14547</v>
      </c>
    </row>
    <row r="235" spans="1:2">
      <c r="A235" s="55" t="s">
        <v>1039</v>
      </c>
      <c r="B235" s="58" t="s">
        <v>14575</v>
      </c>
    </row>
    <row r="236" spans="1:2">
      <c r="A236" s="25" t="s">
        <v>1041</v>
      </c>
      <c r="B236" s="58" t="s">
        <v>14576</v>
      </c>
    </row>
    <row r="237" spans="1:2">
      <c r="A237" s="55" t="s">
        <v>1050</v>
      </c>
      <c r="B237" s="58" t="s">
        <v>14579</v>
      </c>
    </row>
    <row r="238" spans="1:2">
      <c r="A238" s="25" t="s">
        <v>1056</v>
      </c>
      <c r="B238" s="58" t="s">
        <v>14977</v>
      </c>
    </row>
    <row r="239" spans="1:2">
      <c r="A239" s="55" t="s">
        <v>1157</v>
      </c>
      <c r="B239" s="58" t="s">
        <v>14628</v>
      </c>
    </row>
    <row r="240" spans="1:2">
      <c r="A240" s="25" t="s">
        <v>1159</v>
      </c>
      <c r="B240" s="58" t="s">
        <v>14978</v>
      </c>
    </row>
    <row r="241" spans="1:2">
      <c r="A241" s="55" t="s">
        <v>1166</v>
      </c>
      <c r="B241" s="58" t="s">
        <v>14979</v>
      </c>
    </row>
    <row r="242" spans="1:2">
      <c r="A242" s="25" t="s">
        <v>1176</v>
      </c>
      <c r="B242" s="58" t="s">
        <v>14980</v>
      </c>
    </row>
    <row r="243" spans="1:2">
      <c r="A243" s="55" t="s">
        <v>1431</v>
      </c>
      <c r="B243" s="58" t="s">
        <v>14685</v>
      </c>
    </row>
    <row r="244" spans="1:2">
      <c r="A244" s="25" t="s">
        <v>1442</v>
      </c>
      <c r="B244" s="58" t="s">
        <v>14692</v>
      </c>
    </row>
    <row r="245" spans="1:2">
      <c r="A245" s="55" t="s">
        <v>1466</v>
      </c>
      <c r="B245" s="58" t="s">
        <v>14703</v>
      </c>
    </row>
    <row r="246" spans="1:2">
      <c r="A246" s="25" t="s">
        <v>1500</v>
      </c>
      <c r="B246" s="58" t="s">
        <v>14717</v>
      </c>
    </row>
    <row r="247" spans="1:2">
      <c r="A247" s="55" t="s">
        <v>1112</v>
      </c>
      <c r="B247" s="58" t="s">
        <v>14981</v>
      </c>
    </row>
    <row r="248" spans="1:2">
      <c r="A248" s="25" t="s">
        <v>1029</v>
      </c>
      <c r="B248" s="58" t="s">
        <v>14568</v>
      </c>
    </row>
    <row r="249" spans="1:2">
      <c r="A249" s="55" t="s">
        <v>1073</v>
      </c>
      <c r="B249" s="58" t="s">
        <v>14585</v>
      </c>
    </row>
    <row r="250" spans="1:2">
      <c r="A250" s="25" t="s">
        <v>1087</v>
      </c>
      <c r="B250" s="58" t="s">
        <v>14593</v>
      </c>
    </row>
    <row r="251" spans="1:2">
      <c r="A251" s="55" t="s">
        <v>987</v>
      </c>
      <c r="B251" s="58" t="s">
        <v>14545</v>
      </c>
    </row>
    <row r="252" spans="1:2">
      <c r="A252" s="25" t="s">
        <v>1392</v>
      </c>
      <c r="B252" s="58" t="s">
        <v>14663</v>
      </c>
    </row>
    <row r="253" spans="1:2">
      <c r="A253" s="55" t="s">
        <v>1037</v>
      </c>
      <c r="B253" s="58" t="s">
        <v>14574</v>
      </c>
    </row>
    <row r="254" spans="1:2">
      <c r="A254" s="25" t="s">
        <v>1087</v>
      </c>
      <c r="B254" s="58" t="s">
        <v>14593</v>
      </c>
    </row>
    <row r="255" spans="1:2">
      <c r="A255" s="55" t="s">
        <v>1000</v>
      </c>
      <c r="B255" s="58" t="s">
        <v>14553</v>
      </c>
    </row>
    <row r="256" spans="1:2">
      <c r="A256" s="25" t="s">
        <v>1445</v>
      </c>
      <c r="B256" s="58" t="s">
        <v>14694</v>
      </c>
    </row>
    <row r="257" spans="1:2">
      <c r="A257" s="55" t="s">
        <v>1027</v>
      </c>
      <c r="B257" s="58" t="s">
        <v>14567</v>
      </c>
    </row>
    <row r="258" spans="1:2">
      <c r="A258" s="25" t="s">
        <v>1048</v>
      </c>
      <c r="B258" s="58" t="s">
        <v>14578</v>
      </c>
    </row>
    <row r="259" spans="1:2">
      <c r="A259" s="55" t="s">
        <v>1069</v>
      </c>
      <c r="B259" s="58" t="s">
        <v>14583</v>
      </c>
    </row>
    <row r="260" spans="1:2">
      <c r="A260" s="25" t="s">
        <v>1123</v>
      </c>
      <c r="B260" s="58" t="s">
        <v>14613</v>
      </c>
    </row>
    <row r="261" spans="1:2">
      <c r="A261" s="55" t="s">
        <v>1138</v>
      </c>
      <c r="B261" s="58" t="s">
        <v>14619</v>
      </c>
    </row>
    <row r="262" spans="1:2">
      <c r="A262" s="25" t="s">
        <v>1182</v>
      </c>
      <c r="B262" s="58" t="s">
        <v>14634</v>
      </c>
    </row>
    <row r="263" spans="1:2">
      <c r="A263" s="55" t="s">
        <v>1237</v>
      </c>
      <c r="B263" s="58" t="s">
        <v>14650</v>
      </c>
    </row>
    <row r="264" spans="1:2">
      <c r="A264" s="25" t="s">
        <v>1294</v>
      </c>
      <c r="B264" s="58" t="s">
        <v>14711</v>
      </c>
    </row>
    <row r="265" spans="1:2">
      <c r="A265" s="55" t="s">
        <v>1337</v>
      </c>
      <c r="B265" s="58" t="s">
        <v>14649</v>
      </c>
    </row>
    <row r="266" spans="1:2">
      <c r="A266" s="25" t="s">
        <v>1351</v>
      </c>
      <c r="B266" s="58" t="s">
        <v>14652</v>
      </c>
    </row>
    <row r="267" spans="1:2">
      <c r="A267" s="55" t="s">
        <v>1370</v>
      </c>
      <c r="B267" s="58" t="s">
        <v>14658</v>
      </c>
    </row>
    <row r="268" spans="1:2">
      <c r="A268" s="25" t="s">
        <v>1403</v>
      </c>
      <c r="B268" s="58" t="s">
        <v>14671</v>
      </c>
    </row>
    <row r="269" spans="1:2">
      <c r="A269" s="55" t="s">
        <v>1448</v>
      </c>
      <c r="B269" s="58" t="s">
        <v>14696</v>
      </c>
    </row>
    <row r="270" spans="1:2">
      <c r="A270" s="25" t="s">
        <v>1513</v>
      </c>
      <c r="B270" s="58" t="s">
        <v>14723</v>
      </c>
    </row>
    <row r="271" spans="1:2">
      <c r="A271" s="55" t="s">
        <v>1153</v>
      </c>
      <c r="B271" s="58" t="s">
        <v>14982</v>
      </c>
    </row>
    <row r="272" spans="1:2">
      <c r="A272" s="25" t="s">
        <v>1335</v>
      </c>
      <c r="B272" s="58" t="s">
        <v>14983</v>
      </c>
    </row>
    <row r="273" spans="1:2">
      <c r="A273" s="55" t="s">
        <v>1356</v>
      </c>
      <c r="B273" s="58" t="s">
        <v>14654</v>
      </c>
    </row>
    <row r="274" spans="1:2">
      <c r="A274" s="25" t="s">
        <v>1087</v>
      </c>
      <c r="B274" s="58" t="s">
        <v>14593</v>
      </c>
    </row>
    <row r="275" spans="1:2">
      <c r="A275" s="55" t="s">
        <v>1291</v>
      </c>
      <c r="B275" s="58" t="s">
        <v>14565</v>
      </c>
    </row>
    <row r="276" spans="1:2">
      <c r="A276" s="25" t="s">
        <v>1087</v>
      </c>
      <c r="B276" s="58" t="s">
        <v>14593</v>
      </c>
    </row>
    <row r="277" spans="1:2">
      <c r="A277" s="56" t="s">
        <v>1347</v>
      </c>
      <c r="B277" s="58" t="s">
        <v>14651</v>
      </c>
    </row>
    <row r="278" spans="1:2">
      <c r="A278" s="25" t="s">
        <v>1258</v>
      </c>
      <c r="B278" s="58" t="s">
        <v>14984</v>
      </c>
    </row>
    <row r="279" spans="1:2">
      <c r="A279" s="55" t="s">
        <v>1035</v>
      </c>
      <c r="B279" s="58" t="s">
        <v>14573</v>
      </c>
    </row>
    <row r="280" spans="1:2">
      <c r="A280" s="25" t="s">
        <v>1023</v>
      </c>
      <c r="B280" s="58" t="s">
        <v>14562</v>
      </c>
    </row>
    <row r="281" spans="1:2">
      <c r="A281" s="55" t="s">
        <v>1455</v>
      </c>
      <c r="B281" s="58" t="s">
        <v>14985</v>
      </c>
    </row>
    <row r="282" spans="1:2">
      <c r="A282" s="25" t="s">
        <v>1130</v>
      </c>
      <c r="B282" s="58" t="s">
        <v>14616</v>
      </c>
    </row>
    <row r="283" spans="1:2">
      <c r="A283" s="55" t="s">
        <v>1396</v>
      </c>
      <c r="B283" s="58" t="s">
        <v>14664</v>
      </c>
    </row>
    <row r="284" spans="1:2">
      <c r="A284" s="25" t="s">
        <v>1233</v>
      </c>
      <c r="B284" s="58" t="s">
        <v>14642</v>
      </c>
    </row>
    <row r="285" spans="1:2">
      <c r="A285" s="55" t="s">
        <v>1273</v>
      </c>
      <c r="B285" s="58" t="s">
        <v>14986</v>
      </c>
    </row>
    <row r="286" spans="1:2">
      <c r="A286" s="25" t="s">
        <v>1033</v>
      </c>
      <c r="B286" s="58" t="s">
        <v>14572</v>
      </c>
    </row>
    <row r="287" spans="1:2">
      <c r="A287" s="55" t="s">
        <v>1252</v>
      </c>
      <c r="B287" s="58" t="s">
        <v>14987</v>
      </c>
    </row>
    <row r="288" spans="1:2">
      <c r="A288" s="25" t="s">
        <v>1387</v>
      </c>
      <c r="B288" s="58" t="s">
        <v>14662</v>
      </c>
    </row>
    <row r="289" spans="1:2">
      <c r="A289" s="55" t="s">
        <v>1247</v>
      </c>
      <c r="B289" s="58" t="s">
        <v>14988</v>
      </c>
    </row>
    <row r="290" spans="1:2">
      <c r="A290" s="25" t="s">
        <v>1059</v>
      </c>
      <c r="B290" s="58" t="s">
        <v>14989</v>
      </c>
    </row>
    <row r="291" spans="1:2">
      <c r="A291" s="55" t="s">
        <v>1091</v>
      </c>
      <c r="B291" s="58" t="s">
        <v>14990</v>
      </c>
    </row>
    <row r="292" spans="1:2">
      <c r="A292" s="25" t="s">
        <v>1217</v>
      </c>
      <c r="B292" s="58" t="s">
        <v>14991</v>
      </c>
    </row>
    <row r="293" spans="1:2">
      <c r="A293" s="55" t="s">
        <v>1193</v>
      </c>
      <c r="B293" s="58" t="s">
        <v>14758</v>
      </c>
    </row>
    <row r="294" spans="1:2">
      <c r="A294" s="25" t="s">
        <v>1384</v>
      </c>
      <c r="B294" s="58" t="s">
        <v>14992</v>
      </c>
    </row>
    <row r="295" spans="1:2">
      <c r="A295" s="55" t="s">
        <v>1307</v>
      </c>
      <c r="B295" s="58" t="s">
        <v>14993</v>
      </c>
    </row>
    <row r="296" spans="1:2">
      <c r="A296" s="25" t="s">
        <v>344</v>
      </c>
      <c r="B296" s="58" t="s">
        <v>14994</v>
      </c>
    </row>
    <row r="297" spans="1:2">
      <c r="A297" s="55" t="s">
        <v>369</v>
      </c>
      <c r="B297" s="58" t="s">
        <v>14995</v>
      </c>
    </row>
    <row r="298" spans="1:2">
      <c r="A298" s="25" t="s">
        <v>334</v>
      </c>
      <c r="B298" s="58" t="s">
        <v>14996</v>
      </c>
    </row>
    <row r="299" spans="1:2">
      <c r="A299" s="55" t="s">
        <v>332</v>
      </c>
      <c r="B299" s="58" t="s">
        <v>14997</v>
      </c>
    </row>
    <row r="300" spans="1:2">
      <c r="A300" s="25" t="s">
        <v>468</v>
      </c>
      <c r="B300" s="58" t="s">
        <v>14998</v>
      </c>
    </row>
    <row r="301" spans="1:2">
      <c r="A301" s="55" t="s">
        <v>451</v>
      </c>
      <c r="B301" s="58" t="s">
        <v>14999</v>
      </c>
    </row>
    <row r="302" spans="1:2">
      <c r="A302" s="25" t="s">
        <v>439</v>
      </c>
      <c r="B302" s="58" t="s">
        <v>15000</v>
      </c>
    </row>
    <row r="303" spans="1:2">
      <c r="A303" s="55" t="s">
        <v>441</v>
      </c>
      <c r="B303" s="58" t="s">
        <v>15001</v>
      </c>
    </row>
    <row r="304" spans="1:2">
      <c r="A304" s="25" t="s">
        <v>437</v>
      </c>
      <c r="B304" s="58" t="s">
        <v>15002</v>
      </c>
    </row>
    <row r="305" spans="1:2">
      <c r="A305" s="55" t="s">
        <v>459</v>
      </c>
      <c r="B305" s="58" t="s">
        <v>15003</v>
      </c>
    </row>
    <row r="306" spans="1:2">
      <c r="A306" s="25" t="s">
        <v>426</v>
      </c>
      <c r="B306" s="58" t="s">
        <v>15004</v>
      </c>
    </row>
    <row r="307" spans="1:2">
      <c r="A307" s="55" t="s">
        <v>435</v>
      </c>
      <c r="B307" s="58" t="s">
        <v>15005</v>
      </c>
    </row>
    <row r="308" spans="1:2">
      <c r="A308" s="25" t="s">
        <v>466</v>
      </c>
      <c r="B308" s="58" t="s">
        <v>15006</v>
      </c>
    </row>
    <row r="309" spans="1:2">
      <c r="A309" s="55" t="s">
        <v>475</v>
      </c>
      <c r="B309" s="58" t="s">
        <v>15007</v>
      </c>
    </row>
    <row r="310" spans="1:2">
      <c r="A310" s="25" t="s">
        <v>413</v>
      </c>
      <c r="B310" s="58" t="s">
        <v>15008</v>
      </c>
    </row>
    <row r="311" spans="1:2">
      <c r="A311" s="55" t="s">
        <v>422</v>
      </c>
      <c r="B311" s="58" t="s">
        <v>15009</v>
      </c>
    </row>
    <row r="312" spans="1:2">
      <c r="A312" s="25" t="s">
        <v>464</v>
      </c>
      <c r="B312" s="58" t="s">
        <v>15010</v>
      </c>
    </row>
    <row r="313" spans="1:2">
      <c r="A313" s="55" t="s">
        <v>430</v>
      </c>
      <c r="B313" s="58" t="s">
        <v>15011</v>
      </c>
    </row>
    <row r="314" spans="1:2">
      <c r="A314" s="25" t="s">
        <v>444</v>
      </c>
      <c r="B314" s="58" t="s">
        <v>15012</v>
      </c>
    </row>
    <row r="315" spans="1:2">
      <c r="A315" s="55" t="s">
        <v>353</v>
      </c>
      <c r="B315" s="58" t="s">
        <v>15013</v>
      </c>
    </row>
    <row r="316" spans="1:2">
      <c r="A316" s="25" t="s">
        <v>390</v>
      </c>
      <c r="B316" s="58" t="s">
        <v>15014</v>
      </c>
    </row>
    <row r="317" spans="1:2">
      <c r="A317" s="55" t="s">
        <v>390</v>
      </c>
      <c r="B317" s="58" t="s">
        <v>15014</v>
      </c>
    </row>
    <row r="318" spans="1:2">
      <c r="A318" s="25" t="s">
        <v>391</v>
      </c>
      <c r="B318" s="58" t="s">
        <v>15015</v>
      </c>
    </row>
    <row r="319" spans="1:2">
      <c r="A319" s="55" t="s">
        <v>354</v>
      </c>
      <c r="B319" s="58" t="s">
        <v>15016</v>
      </c>
    </row>
    <row r="320" spans="1:2">
      <c r="A320" s="25" t="s">
        <v>462</v>
      </c>
      <c r="B320" s="58" t="s">
        <v>15017</v>
      </c>
    </row>
    <row r="321" spans="1:2">
      <c r="A321" s="55" t="s">
        <v>393</v>
      </c>
      <c r="B321" s="58" t="s">
        <v>15018</v>
      </c>
    </row>
    <row r="322" spans="1:2">
      <c r="A322" s="25" t="s">
        <v>395</v>
      </c>
      <c r="B322" s="58" t="s">
        <v>15019</v>
      </c>
    </row>
    <row r="323" spans="1:2">
      <c r="A323" s="55" t="s">
        <v>456</v>
      </c>
      <c r="B323" s="58" t="s">
        <v>15020</v>
      </c>
    </row>
    <row r="324" spans="1:2">
      <c r="A324" s="25" t="s">
        <v>479</v>
      </c>
      <c r="B324" s="58" t="s">
        <v>15021</v>
      </c>
    </row>
    <row r="325" spans="1:2">
      <c r="A325" s="55">
        <v>0</v>
      </c>
      <c r="B325" s="58" t="s">
        <v>14794</v>
      </c>
    </row>
    <row r="326" spans="1:2">
      <c r="A326" s="25" t="s">
        <v>971</v>
      </c>
      <c r="B326" s="58" t="s">
        <v>15022</v>
      </c>
    </row>
    <row r="327" spans="1:2">
      <c r="A327" s="55" t="s">
        <v>971</v>
      </c>
      <c r="B327" s="58" t="s">
        <v>15022</v>
      </c>
    </row>
    <row r="328" spans="1:2">
      <c r="A328" s="25" t="s">
        <v>102</v>
      </c>
      <c r="B328" s="58" t="s">
        <v>15023</v>
      </c>
    </row>
    <row r="329" spans="1:2">
      <c r="A329" s="55" t="s">
        <v>547</v>
      </c>
      <c r="B329" s="58" t="s">
        <v>15024</v>
      </c>
    </row>
    <row r="330" spans="1:2">
      <c r="A330" s="25" t="s">
        <v>527</v>
      </c>
      <c r="B330" s="58" t="s">
        <v>15025</v>
      </c>
    </row>
    <row r="331" spans="1:2">
      <c r="A331" s="55" t="s">
        <v>599</v>
      </c>
      <c r="B331" s="58" t="s">
        <v>15026</v>
      </c>
    </row>
    <row r="332" spans="1:2">
      <c r="A332" s="25" t="s">
        <v>99</v>
      </c>
      <c r="B332" s="58" t="s">
        <v>15027</v>
      </c>
    </row>
    <row r="333" spans="1:2">
      <c r="A333" s="55" t="s">
        <v>293</v>
      </c>
      <c r="B333" s="58" t="s">
        <v>15028</v>
      </c>
    </row>
    <row r="334" spans="1:2">
      <c r="A334" s="25" t="s">
        <v>310</v>
      </c>
      <c r="B334" s="58" t="s">
        <v>15029</v>
      </c>
    </row>
    <row r="335" spans="1:2">
      <c r="A335" s="55" t="s">
        <v>662</v>
      </c>
      <c r="B335" s="58" t="s">
        <v>15030</v>
      </c>
    </row>
    <row r="336" spans="1:2">
      <c r="A336" s="25" t="s">
        <v>64</v>
      </c>
      <c r="B336" s="58" t="s">
        <v>15031</v>
      </c>
    </row>
    <row r="337" spans="1:2">
      <c r="A337" s="55" t="s">
        <v>61</v>
      </c>
      <c r="B337" s="58" t="s">
        <v>15032</v>
      </c>
    </row>
    <row r="338" spans="1:2">
      <c r="A338" s="25" t="s">
        <v>55</v>
      </c>
      <c r="B338" s="58" t="s">
        <v>15033</v>
      </c>
    </row>
    <row r="339" spans="1:2">
      <c r="A339" s="55" t="s">
        <v>720</v>
      </c>
      <c r="B339" s="58" t="s">
        <v>15034</v>
      </c>
    </row>
    <row r="340" spans="1:2">
      <c r="A340" s="25" t="s">
        <v>754</v>
      </c>
      <c r="B340" s="58" t="s">
        <v>15035</v>
      </c>
    </row>
    <row r="341" spans="1:2">
      <c r="A341" s="55" t="s">
        <v>691</v>
      </c>
      <c r="B341" s="58" t="s">
        <v>15036</v>
      </c>
    </row>
    <row r="342" spans="1:2">
      <c r="A342" s="25" t="s">
        <v>718</v>
      </c>
      <c r="B342" s="58" t="s">
        <v>15037</v>
      </c>
    </row>
    <row r="343" spans="1:2">
      <c r="A343" s="55" t="s">
        <v>1199</v>
      </c>
      <c r="B343" s="58" t="s">
        <v>14640</v>
      </c>
    </row>
    <row r="344" spans="1:2">
      <c r="A344" s="25" t="s">
        <v>996</v>
      </c>
      <c r="B344" s="58" t="s">
        <v>14550</v>
      </c>
    </row>
    <row r="345" spans="1:2">
      <c r="A345" s="55" t="s">
        <v>998</v>
      </c>
      <c r="B345" s="58" t="s">
        <v>14552</v>
      </c>
    </row>
    <row r="346" spans="1:2">
      <c r="A346" s="25" t="s">
        <v>841</v>
      </c>
      <c r="B346" s="58" t="s">
        <v>15038</v>
      </c>
    </row>
    <row r="347" spans="1:2">
      <c r="A347" s="55" t="s">
        <v>342</v>
      </c>
      <c r="B347" s="58" t="s">
        <v>15039</v>
      </c>
    </row>
    <row r="348" spans="1:2">
      <c r="A348" s="25" t="s">
        <v>428</v>
      </c>
      <c r="B348" s="58" t="s">
        <v>15040</v>
      </c>
    </row>
    <row r="349" spans="1:2">
      <c r="A349" s="55" t="s">
        <v>162</v>
      </c>
      <c r="B349" s="58" t="s">
        <v>15041</v>
      </c>
    </row>
    <row r="350" spans="1:2">
      <c r="A350" s="50" t="s">
        <v>90</v>
      </c>
      <c r="B350" s="58" t="s">
        <v>15042</v>
      </c>
    </row>
    <row r="351" spans="1:2">
      <c r="A351" s="55" t="s">
        <v>155</v>
      </c>
      <c r="B351" s="58" t="s">
        <v>15043</v>
      </c>
    </row>
    <row r="352" spans="1:2">
      <c r="A352" s="25" t="s">
        <v>158</v>
      </c>
      <c r="B352" s="58" t="s">
        <v>15044</v>
      </c>
    </row>
    <row r="353" spans="1:2">
      <c r="A353" s="55" t="s">
        <v>179</v>
      </c>
      <c r="B353" s="58" t="s">
        <v>15045</v>
      </c>
    </row>
    <row r="354" spans="1:2">
      <c r="A354" s="25" t="s">
        <v>667</v>
      </c>
      <c r="B354" s="58" t="s">
        <v>15046</v>
      </c>
    </row>
    <row r="355" spans="1:2">
      <c r="A355" s="55" t="s">
        <v>794</v>
      </c>
      <c r="B355" s="58" t="s">
        <v>15047</v>
      </c>
    </row>
    <row r="356" spans="1:2">
      <c r="A356" s="25" t="s">
        <v>799</v>
      </c>
      <c r="B356" s="58" t="s">
        <v>15048</v>
      </c>
    </row>
    <row r="357" spans="1:2">
      <c r="A357" s="55" t="s">
        <v>851</v>
      </c>
      <c r="B357" s="58" t="s">
        <v>15049</v>
      </c>
    </row>
    <row r="358" spans="1:2">
      <c r="A358" s="25" t="s">
        <v>869</v>
      </c>
      <c r="B358" s="58" t="s">
        <v>15050</v>
      </c>
    </row>
    <row r="359" spans="1:2">
      <c r="A359" s="55" t="s">
        <v>871</v>
      </c>
      <c r="B359" s="58" t="s">
        <v>15051</v>
      </c>
    </row>
    <row r="360" spans="1:2">
      <c r="A360" s="25" t="s">
        <v>873</v>
      </c>
      <c r="B360" s="58" t="s">
        <v>15052</v>
      </c>
    </row>
    <row r="361" spans="1:2">
      <c r="A361" s="55" t="s">
        <v>959</v>
      </c>
      <c r="B361" s="58" t="s">
        <v>15053</v>
      </c>
    </row>
    <row r="362" spans="1:2">
      <c r="A362" s="25" t="s">
        <v>865</v>
      </c>
      <c r="B362" s="58" t="s">
        <v>15054</v>
      </c>
    </row>
    <row r="363" spans="1:2">
      <c r="A363" s="55" t="s">
        <v>856</v>
      </c>
      <c r="B363" s="58" t="s">
        <v>15055</v>
      </c>
    </row>
    <row r="364" spans="1:2">
      <c r="A364" s="25" t="s">
        <v>785</v>
      </c>
      <c r="B364" s="58" t="s">
        <v>15056</v>
      </c>
    </row>
    <row r="365" spans="1:2">
      <c r="A365" s="55" t="s">
        <v>852</v>
      </c>
      <c r="B365" s="58" t="s">
        <v>15057</v>
      </c>
    </row>
    <row r="366" spans="1:2">
      <c r="A366" s="25" t="s">
        <v>846</v>
      </c>
      <c r="B366" s="58" t="s">
        <v>15058</v>
      </c>
    </row>
    <row r="367" spans="1:2">
      <c r="A367" s="55" t="s">
        <v>862</v>
      </c>
      <c r="B367" s="58" t="s">
        <v>15059</v>
      </c>
    </row>
    <row r="368" spans="1:2">
      <c r="A368" s="25" t="s">
        <v>832</v>
      </c>
      <c r="B368" s="58" t="s">
        <v>14923</v>
      </c>
    </row>
    <row r="369" spans="1:2">
      <c r="A369" s="55" t="s">
        <v>912</v>
      </c>
      <c r="B369" s="58" t="s">
        <v>15060</v>
      </c>
    </row>
    <row r="370" spans="1:2">
      <c r="A370" s="25" t="s">
        <v>920</v>
      </c>
      <c r="B370" s="58" t="s">
        <v>15061</v>
      </c>
    </row>
    <row r="371" spans="1:2">
      <c r="A371" s="55" t="s">
        <v>770</v>
      </c>
      <c r="B371" s="58" t="s">
        <v>15062</v>
      </c>
    </row>
    <row r="372" spans="1:2">
      <c r="A372" s="25" t="s">
        <v>935</v>
      </c>
      <c r="B372" s="58" t="s">
        <v>15063</v>
      </c>
    </row>
    <row r="373" spans="1:2">
      <c r="A373" s="55" t="s">
        <v>778</v>
      </c>
      <c r="B373" s="58" t="s">
        <v>15064</v>
      </c>
    </row>
    <row r="374" spans="1:2">
      <c r="A374" s="25" t="s">
        <v>323</v>
      </c>
      <c r="B374" s="58" t="s">
        <v>15065</v>
      </c>
    </row>
    <row r="375" spans="1:2">
      <c r="A375" s="55" t="s">
        <v>366</v>
      </c>
      <c r="B375" s="58" t="s">
        <v>15066</v>
      </c>
    </row>
    <row r="376" spans="1:2">
      <c r="A376" s="25" t="s">
        <v>329</v>
      </c>
      <c r="B376" s="58" t="s">
        <v>15067</v>
      </c>
    </row>
    <row r="377" spans="1:2">
      <c r="A377" s="55" t="s">
        <v>338</v>
      </c>
      <c r="B377" s="58" t="s">
        <v>15068</v>
      </c>
    </row>
    <row r="378" spans="1:2">
      <c r="A378" s="25" t="s">
        <v>671</v>
      </c>
      <c r="B378" s="58" t="s">
        <v>15069</v>
      </c>
    </row>
    <row r="379" spans="1:2">
      <c r="A379" s="55" t="s">
        <v>1133</v>
      </c>
      <c r="B379" s="58" t="s">
        <v>14756</v>
      </c>
    </row>
    <row r="380" spans="1:2">
      <c r="A380" s="25" t="s">
        <v>1304</v>
      </c>
      <c r="B380" s="58" t="s">
        <v>14596</v>
      </c>
    </row>
    <row r="381" spans="1:2">
      <c r="A381" s="55" t="s">
        <v>1081</v>
      </c>
      <c r="B381" s="58" t="s">
        <v>15070</v>
      </c>
    </row>
    <row r="382" spans="1:2">
      <c r="A382" s="25" t="s">
        <v>1256</v>
      </c>
      <c r="B382" s="58" t="s">
        <v>15071</v>
      </c>
    </row>
    <row r="383" spans="1:2">
      <c r="A383" s="55" t="s">
        <v>1279</v>
      </c>
      <c r="B383" s="58" t="s">
        <v>15072</v>
      </c>
    </row>
    <row r="384" spans="1:2">
      <c r="A384" s="25" t="s">
        <v>1321</v>
      </c>
      <c r="B384" s="58" t="s">
        <v>15073</v>
      </c>
    </row>
    <row r="385" spans="1:2">
      <c r="A385" s="55" t="s">
        <v>1372</v>
      </c>
      <c r="B385" s="58" t="s">
        <v>15074</v>
      </c>
    </row>
    <row r="386" spans="1:2">
      <c r="A386" s="25" t="s">
        <v>1463</v>
      </c>
      <c r="B386" s="58" t="s">
        <v>15075</v>
      </c>
    </row>
    <row r="387" spans="1:2">
      <c r="A387" s="56" t="s">
        <v>1543</v>
      </c>
      <c r="B387" s="58" t="s">
        <v>15076</v>
      </c>
    </row>
    <row r="388" spans="1:2">
      <c r="A388" s="25" t="s">
        <v>1290</v>
      </c>
      <c r="B388" s="58" t="s">
        <v>14563</v>
      </c>
    </row>
    <row r="389" spans="1:2">
      <c r="A389" s="55" t="s">
        <v>1204</v>
      </c>
      <c r="B389" s="58" t="s">
        <v>15077</v>
      </c>
    </row>
    <row r="390" spans="1:2">
      <c r="A390" s="25" t="s">
        <v>1322</v>
      </c>
      <c r="B390" s="58" t="s">
        <v>15078</v>
      </c>
    </row>
    <row r="391" spans="1:2">
      <c r="A391" s="55" t="s">
        <v>1002</v>
      </c>
      <c r="B391" s="58" t="s">
        <v>14554</v>
      </c>
    </row>
    <row r="392" spans="1:2">
      <c r="A392" s="25" t="s">
        <v>1013</v>
      </c>
      <c r="B392" s="58" t="s">
        <v>14557</v>
      </c>
    </row>
    <row r="393" spans="1:2">
      <c r="A393" s="55" t="s">
        <v>1125</v>
      </c>
      <c r="B393" s="58" t="s">
        <v>14614</v>
      </c>
    </row>
    <row r="394" spans="1:2">
      <c r="A394" s="25" t="s">
        <v>1132</v>
      </c>
      <c r="B394" s="58" t="s">
        <v>14617</v>
      </c>
    </row>
    <row r="395" spans="1:2">
      <c r="A395" s="55" t="s">
        <v>1148</v>
      </c>
      <c r="B395" s="58" t="s">
        <v>14624</v>
      </c>
    </row>
    <row r="396" spans="1:2">
      <c r="A396" s="25" t="s">
        <v>1293</v>
      </c>
      <c r="B396" s="58" t="s">
        <v>14564</v>
      </c>
    </row>
    <row r="397" spans="1:2">
      <c r="A397" s="55" t="s">
        <v>1471</v>
      </c>
      <c r="B397" s="58" t="s">
        <v>14704</v>
      </c>
    </row>
    <row r="398" spans="1:2">
      <c r="A398" s="25" t="s">
        <v>1471</v>
      </c>
      <c r="B398" s="58" t="s">
        <v>14704</v>
      </c>
    </row>
    <row r="399" spans="1:2">
      <c r="A399" s="55" t="s">
        <v>1482</v>
      </c>
      <c r="B399" s="58" t="s">
        <v>14710</v>
      </c>
    </row>
    <row r="400" spans="1:2">
      <c r="A400" s="25" t="s">
        <v>1532</v>
      </c>
      <c r="B400" s="58" t="s">
        <v>14733</v>
      </c>
    </row>
    <row r="401" spans="1:2">
      <c r="A401" s="55" t="s">
        <v>1298</v>
      </c>
      <c r="B401" s="58" t="s">
        <v>15079</v>
      </c>
    </row>
    <row r="402" spans="1:2">
      <c r="A402" s="25" t="s">
        <v>1308</v>
      </c>
      <c r="B402" s="58" t="s">
        <v>15080</v>
      </c>
    </row>
    <row r="403" spans="1:2">
      <c r="A403" s="55" t="s">
        <v>1076</v>
      </c>
      <c r="B403" s="58" t="s">
        <v>14587</v>
      </c>
    </row>
    <row r="404" spans="1:2">
      <c r="A404" s="25" t="s">
        <v>1144</v>
      </c>
      <c r="B404" s="58" t="s">
        <v>14622</v>
      </c>
    </row>
    <row r="405" spans="1:2">
      <c r="A405" s="55" t="s">
        <v>1436</v>
      </c>
      <c r="B405" s="58" t="s">
        <v>14688</v>
      </c>
    </row>
    <row r="406" spans="1:2">
      <c r="A406" s="25" t="s">
        <v>1222</v>
      </c>
      <c r="B406" s="58" t="s">
        <v>15081</v>
      </c>
    </row>
    <row r="407" spans="1:2">
      <c r="A407" s="55" t="s">
        <v>1334</v>
      </c>
      <c r="B407" s="58" t="s">
        <v>15082</v>
      </c>
    </row>
    <row r="408" spans="1:2">
      <c r="A408" s="25" t="s">
        <v>1354</v>
      </c>
      <c r="B408" s="58" t="s">
        <v>15083</v>
      </c>
    </row>
    <row r="409" spans="1:2">
      <c r="A409" s="55" t="s">
        <v>1389</v>
      </c>
      <c r="B409" s="58" t="s">
        <v>14765</v>
      </c>
    </row>
    <row r="410" spans="1:2">
      <c r="A410" s="25" t="s">
        <v>1244</v>
      </c>
      <c r="B410" s="58" t="s">
        <v>15084</v>
      </c>
    </row>
    <row r="411" spans="1:2">
      <c r="A411" s="55" t="s">
        <v>1274</v>
      </c>
      <c r="B411" s="58" t="s">
        <v>15085</v>
      </c>
    </row>
    <row r="412" spans="1:2">
      <c r="A412" s="25" t="s">
        <v>424</v>
      </c>
      <c r="B412" s="58" t="s">
        <v>15086</v>
      </c>
    </row>
    <row r="413" spans="1:2">
      <c r="A413" s="55" t="s">
        <v>444</v>
      </c>
      <c r="B413" s="58" t="s">
        <v>15012</v>
      </c>
    </row>
    <row r="414" spans="1:2">
      <c r="A414" s="25" t="s">
        <v>473</v>
      </c>
      <c r="B414" s="58" t="s">
        <v>15087</v>
      </c>
    </row>
    <row r="415" spans="1:2">
      <c r="A415" s="55" t="s">
        <v>449</v>
      </c>
      <c r="B415" s="58" t="s">
        <v>15088</v>
      </c>
    </row>
    <row r="416" spans="1:2">
      <c r="A416" s="25" t="s">
        <v>840</v>
      </c>
      <c r="B416" s="58" t="s">
        <v>15089</v>
      </c>
    </row>
    <row r="417" spans="1:2">
      <c r="A417" s="55" t="s">
        <v>82</v>
      </c>
      <c r="B417" s="58" t="s">
        <v>15090</v>
      </c>
    </row>
    <row r="418" spans="1:2">
      <c r="A418" s="25" t="s">
        <v>52</v>
      </c>
      <c r="B418" s="58" t="s">
        <v>15091</v>
      </c>
    </row>
    <row r="419" spans="1:2">
      <c r="A419" s="55" t="s">
        <v>79</v>
      </c>
      <c r="B419" s="58" t="s">
        <v>15092</v>
      </c>
    </row>
    <row r="420" spans="1:2">
      <c r="A420" s="25" t="s">
        <v>79</v>
      </c>
      <c r="B420" s="58" t="s">
        <v>15092</v>
      </c>
    </row>
    <row r="421" spans="1:2">
      <c r="A421" s="55" t="s">
        <v>73</v>
      </c>
      <c r="B421" s="58" t="s">
        <v>15093</v>
      </c>
    </row>
    <row r="422" spans="1:2">
      <c r="A422" s="25" t="s">
        <v>76</v>
      </c>
      <c r="B422" s="58" t="s">
        <v>15094</v>
      </c>
    </row>
    <row r="423" spans="1:2">
      <c r="A423" s="55" t="s">
        <v>1428</v>
      </c>
      <c r="B423" s="58" t="s">
        <v>15095</v>
      </c>
    </row>
    <row r="424" spans="1:2">
      <c r="A424" s="25" t="s">
        <v>42</v>
      </c>
      <c r="B424" s="58" t="s">
        <v>15096</v>
      </c>
    </row>
    <row r="425" spans="1:2">
      <c r="A425" s="55" t="s">
        <v>45</v>
      </c>
      <c r="B425" s="58" t="s">
        <v>15097</v>
      </c>
    </row>
    <row r="426" spans="1:2">
      <c r="A426" s="25" t="s">
        <v>31</v>
      </c>
      <c r="B426" s="58" t="s">
        <v>15098</v>
      </c>
    </row>
    <row r="427" spans="1:2">
      <c r="A427" s="55" t="s">
        <v>1389</v>
      </c>
      <c r="B427" s="58" t="s">
        <v>14765</v>
      </c>
    </row>
    <row r="428" spans="1:2">
      <c r="A428" s="25" t="s">
        <v>1389</v>
      </c>
      <c r="B428" s="58" t="s">
        <v>14765</v>
      </c>
    </row>
    <row r="429" spans="1:2">
      <c r="A429" s="55" t="s">
        <v>1425</v>
      </c>
      <c r="B429" s="58" t="s">
        <v>14683</v>
      </c>
    </row>
    <row r="430" spans="1:2">
      <c r="A430" s="25" t="s">
        <v>1224</v>
      </c>
      <c r="B430" s="58" t="s">
        <v>14544</v>
      </c>
    </row>
    <row r="431" spans="1:2">
      <c r="A431" s="55" t="s">
        <v>1142</v>
      </c>
      <c r="B431" s="58" t="s">
        <v>14621</v>
      </c>
    </row>
    <row r="432" spans="1:2">
      <c r="A432" s="25" t="s">
        <v>1254</v>
      </c>
      <c r="B432" s="58" t="s">
        <v>14625</v>
      </c>
    </row>
    <row r="433" spans="1:2">
      <c r="A433" s="55" t="s">
        <v>1084</v>
      </c>
      <c r="B433" s="58" t="s">
        <v>14591</v>
      </c>
    </row>
    <row r="434" spans="1:2">
      <c r="A434" s="25" t="s">
        <v>1067</v>
      </c>
      <c r="B434" s="58" t="s">
        <v>14581</v>
      </c>
    </row>
    <row r="435" spans="1:2">
      <c r="A435" s="55" t="s">
        <v>1301</v>
      </c>
      <c r="B435" s="58" t="s">
        <v>14712</v>
      </c>
    </row>
    <row r="436" spans="1:2">
      <c r="A436" s="25" t="s">
        <v>1096</v>
      </c>
      <c r="B436" s="58" t="s">
        <v>15099</v>
      </c>
    </row>
    <row r="437" spans="1:2">
      <c r="A437" s="55" t="s">
        <v>1493</v>
      </c>
      <c r="B437" s="58" t="s">
        <v>14716</v>
      </c>
    </row>
    <row r="438" spans="1:2">
      <c r="A438" s="25" t="s">
        <v>1503</v>
      </c>
      <c r="B438" s="58" t="s">
        <v>14719</v>
      </c>
    </row>
    <row r="439" spans="1:2">
      <c r="A439" s="55" t="s">
        <v>1190</v>
      </c>
      <c r="B439" s="58" t="s">
        <v>14637</v>
      </c>
    </row>
    <row r="440" spans="1:2">
      <c r="A440" s="25" t="s">
        <v>1407</v>
      </c>
      <c r="B440" s="58" t="s">
        <v>14674</v>
      </c>
    </row>
    <row r="441" spans="1:2">
      <c r="A441" s="55" t="s">
        <v>1107</v>
      </c>
      <c r="B441" s="58" t="s">
        <v>14602</v>
      </c>
    </row>
    <row r="442" spans="1:2">
      <c r="A442" s="25" t="s">
        <v>1409</v>
      </c>
      <c r="B442" s="58" t="s">
        <v>14675</v>
      </c>
    </row>
    <row r="443" spans="1:2">
      <c r="A443" s="55" t="s">
        <v>1423</v>
      </c>
      <c r="B443" s="58" t="s">
        <v>14682</v>
      </c>
    </row>
    <row r="444" spans="1:2">
      <c r="A444" s="25" t="s">
        <v>1491</v>
      </c>
      <c r="B444" s="58" t="s">
        <v>14715</v>
      </c>
    </row>
    <row r="445" spans="1:2">
      <c r="A445" s="55" t="s">
        <v>1071</v>
      </c>
      <c r="B445" s="58" t="s">
        <v>14584</v>
      </c>
    </row>
    <row r="446" spans="1:2">
      <c r="A446" s="25" t="s">
        <v>1019</v>
      </c>
      <c r="B446" s="58" t="s">
        <v>14561</v>
      </c>
    </row>
    <row r="447" spans="1:2">
      <c r="A447" s="55" t="s">
        <v>1169</v>
      </c>
      <c r="B447" s="58" t="s">
        <v>15100</v>
      </c>
    </row>
    <row r="448" spans="1:2">
      <c r="A448" s="25" t="s">
        <v>1382</v>
      </c>
      <c r="B448" s="58" t="s">
        <v>15101</v>
      </c>
    </row>
    <row r="449" spans="1:2">
      <c r="A449" s="55" t="s">
        <v>1461</v>
      </c>
      <c r="B449" s="58" t="s">
        <v>14702</v>
      </c>
    </row>
    <row r="450" spans="1:2">
      <c r="A450" s="25" t="s">
        <v>1267</v>
      </c>
      <c r="B450" s="58" t="s">
        <v>14669</v>
      </c>
    </row>
    <row r="451" spans="1:2">
      <c r="A451" s="55" t="s">
        <v>1380</v>
      </c>
      <c r="B451" s="58" t="s">
        <v>14661</v>
      </c>
    </row>
    <row r="452" spans="1:2">
      <c r="A452" s="25" t="s">
        <v>1528</v>
      </c>
      <c r="B452" s="58" t="s">
        <v>14731</v>
      </c>
    </row>
    <row r="453" spans="1:2">
      <c r="A453" s="55" t="s">
        <v>1530</v>
      </c>
      <c r="B453" s="58" t="s">
        <v>14732</v>
      </c>
    </row>
    <row r="454" spans="1:2">
      <c r="A454" s="25" t="s">
        <v>1353</v>
      </c>
      <c r="B454" s="58" t="s">
        <v>14653</v>
      </c>
    </row>
    <row r="455" spans="1:2">
      <c r="A455" s="55" t="s">
        <v>1412</v>
      </c>
      <c r="B455" s="58" t="s">
        <v>14677</v>
      </c>
    </row>
    <row r="456" spans="1:2">
      <c r="A456" s="25" t="s">
        <v>1014</v>
      </c>
      <c r="B456" s="58" t="s">
        <v>14558</v>
      </c>
    </row>
    <row r="457" spans="1:2">
      <c r="A457" s="55" t="s">
        <v>1065</v>
      </c>
      <c r="B457" s="58" t="s">
        <v>14580</v>
      </c>
    </row>
    <row r="458" spans="1:2">
      <c r="A458" s="25" t="s">
        <v>1150</v>
      </c>
      <c r="B458" s="58" t="s">
        <v>14626</v>
      </c>
    </row>
    <row r="459" spans="1:2">
      <c r="A459" s="55" t="s">
        <v>1207</v>
      </c>
      <c r="B459" s="58" t="s">
        <v>15102</v>
      </c>
    </row>
    <row r="460" spans="1:2">
      <c r="A460" s="25" t="s">
        <v>1207</v>
      </c>
      <c r="B460" s="58" t="s">
        <v>15102</v>
      </c>
    </row>
    <row r="461" spans="1:2">
      <c r="A461" s="55" t="s">
        <v>1378</v>
      </c>
      <c r="B461" s="58" t="s">
        <v>14660</v>
      </c>
    </row>
    <row r="462" spans="1:2">
      <c r="A462" s="25" t="s">
        <v>1526</v>
      </c>
      <c r="B462" s="58" t="s">
        <v>14730</v>
      </c>
    </row>
    <row r="463" spans="1:2">
      <c r="A463" s="55" t="s">
        <v>983</v>
      </c>
      <c r="B463" s="58" t="s">
        <v>14542</v>
      </c>
    </row>
    <row r="464" spans="1:2">
      <c r="A464" s="25" t="s">
        <v>1110</v>
      </c>
      <c r="B464" s="58" t="s">
        <v>14604</v>
      </c>
    </row>
    <row r="465" spans="1:2">
      <c r="A465" s="55" t="s">
        <v>1184</v>
      </c>
      <c r="B465" s="58" t="s">
        <v>14635</v>
      </c>
    </row>
    <row r="466" spans="1:2">
      <c r="A466" s="25" t="s">
        <v>1146</v>
      </c>
      <c r="B466" s="58" t="s">
        <v>14623</v>
      </c>
    </row>
    <row r="467" spans="1:2">
      <c r="A467" s="55" t="s">
        <v>1171</v>
      </c>
      <c r="B467" s="58" t="s">
        <v>14631</v>
      </c>
    </row>
    <row r="468" spans="1:2">
      <c r="A468" s="25" t="s">
        <v>1250</v>
      </c>
      <c r="B468" s="58" t="s">
        <v>14646</v>
      </c>
    </row>
    <row r="469" spans="1:2">
      <c r="A469" s="55" t="s">
        <v>1382</v>
      </c>
      <c r="B469" s="58" t="s">
        <v>15101</v>
      </c>
    </row>
    <row r="470" spans="1:2">
      <c r="A470" s="25" t="s">
        <v>1382</v>
      </c>
      <c r="B470" s="58" t="s">
        <v>15101</v>
      </c>
    </row>
    <row r="471" spans="1:2">
      <c r="A471" s="55" t="s">
        <v>1446</v>
      </c>
      <c r="B471" s="58" t="s">
        <v>14695</v>
      </c>
    </row>
    <row r="472" spans="1:2">
      <c r="A472" s="25" t="s">
        <v>1079</v>
      </c>
      <c r="B472" s="58" t="s">
        <v>14589</v>
      </c>
    </row>
    <row r="473" spans="1:2">
      <c r="A473" s="55" t="s">
        <v>1477</v>
      </c>
      <c r="B473" s="58" t="s">
        <v>14706</v>
      </c>
    </row>
    <row r="474" spans="1:2">
      <c r="A474" s="25" t="s">
        <v>1261</v>
      </c>
      <c r="B474" s="58" t="s">
        <v>14605</v>
      </c>
    </row>
    <row r="475" spans="1:2">
      <c r="A475" s="55" t="s">
        <v>1075</v>
      </c>
      <c r="B475" s="58" t="s">
        <v>14586</v>
      </c>
    </row>
    <row r="476" spans="1:2">
      <c r="A476" s="25" t="s">
        <v>1169</v>
      </c>
      <c r="B476" s="58" t="s">
        <v>15100</v>
      </c>
    </row>
    <row r="477" spans="1:2">
      <c r="A477" s="55" t="s">
        <v>1517</v>
      </c>
      <c r="B477" s="58" t="s">
        <v>14725</v>
      </c>
    </row>
    <row r="478" spans="1:2">
      <c r="A478" s="25" t="s">
        <v>1536</v>
      </c>
      <c r="B478" s="58" t="s">
        <v>14735</v>
      </c>
    </row>
    <row r="479" spans="1:2">
      <c r="A479" s="55" t="s">
        <v>1025</v>
      </c>
      <c r="B479" s="58" t="s">
        <v>14566</v>
      </c>
    </row>
    <row r="480" spans="1:2">
      <c r="A480" s="25" t="s">
        <v>1082</v>
      </c>
      <c r="B480" s="58" t="s">
        <v>14590</v>
      </c>
    </row>
    <row r="481" spans="1:2">
      <c r="A481" s="55" t="s">
        <v>1086</v>
      </c>
      <c r="B481" s="58" t="s">
        <v>14592</v>
      </c>
    </row>
    <row r="482" spans="1:2">
      <c r="A482" s="25" t="s">
        <v>1164</v>
      </c>
      <c r="B482" s="58" t="s">
        <v>14630</v>
      </c>
    </row>
    <row r="483" spans="1:2">
      <c r="A483" s="55" t="s">
        <v>1170</v>
      </c>
      <c r="B483" s="58" t="s">
        <v>15103</v>
      </c>
    </row>
    <row r="484" spans="1:2">
      <c r="A484" s="25" t="s">
        <v>1173</v>
      </c>
      <c r="B484" s="58" t="s">
        <v>14632</v>
      </c>
    </row>
    <row r="485" spans="1:2">
      <c r="A485" s="55" t="s">
        <v>1175</v>
      </c>
      <c r="B485" s="58" t="s">
        <v>14633</v>
      </c>
    </row>
    <row r="486" spans="1:2">
      <c r="A486" s="25" t="s">
        <v>1397</v>
      </c>
      <c r="B486" s="58" t="s">
        <v>14665</v>
      </c>
    </row>
    <row r="487" spans="1:2">
      <c r="A487" s="55" t="s">
        <v>1345</v>
      </c>
      <c r="B487" s="58" t="s">
        <v>14582</v>
      </c>
    </row>
    <row r="488" spans="1:2">
      <c r="A488" s="25" t="s">
        <v>1094</v>
      </c>
      <c r="B488" s="58" t="s">
        <v>14597</v>
      </c>
    </row>
    <row r="489" spans="1:2">
      <c r="A489" s="55" t="s">
        <v>1104</v>
      </c>
      <c r="B489" s="58" t="s">
        <v>14600</v>
      </c>
    </row>
    <row r="490" spans="1:2">
      <c r="A490" s="25" t="s">
        <v>1162</v>
      </c>
      <c r="B490" s="58" t="s">
        <v>14629</v>
      </c>
    </row>
    <row r="491" spans="1:2">
      <c r="A491" s="55" t="s">
        <v>1242</v>
      </c>
      <c r="B491" s="58" t="s">
        <v>14645</v>
      </c>
    </row>
    <row r="492" spans="1:2">
      <c r="A492" s="25" t="s">
        <v>1363</v>
      </c>
      <c r="B492" s="58" t="s">
        <v>14656</v>
      </c>
    </row>
    <row r="493" spans="1:2">
      <c r="A493" s="55" t="s">
        <v>1365</v>
      </c>
      <c r="B493" s="58" t="s">
        <v>14657</v>
      </c>
    </row>
    <row r="494" spans="1:2">
      <c r="A494" s="25" t="s">
        <v>1538</v>
      </c>
      <c r="B494" s="58" t="s">
        <v>14736</v>
      </c>
    </row>
    <row r="495" spans="1:2">
      <c r="A495" s="56" t="s">
        <v>1136</v>
      </c>
      <c r="B495" s="58" t="s">
        <v>14618</v>
      </c>
    </row>
    <row r="496" spans="1:2">
      <c r="A496" s="25" t="s">
        <v>1534</v>
      </c>
      <c r="B496" s="58" t="s">
        <v>14734</v>
      </c>
    </row>
    <row r="497" spans="1:2">
      <c r="A497" s="55" t="s">
        <v>1101</v>
      </c>
      <c r="B497" s="58" t="s">
        <v>15104</v>
      </c>
    </row>
    <row r="498" spans="1:2">
      <c r="A498" s="25" t="s">
        <v>1393</v>
      </c>
      <c r="B498" s="58" t="s">
        <v>15105</v>
      </c>
    </row>
    <row r="499" spans="1:2">
      <c r="A499" s="55" t="s">
        <v>1473</v>
      </c>
      <c r="B499" s="58" t="s">
        <v>15106</v>
      </c>
    </row>
    <row r="500" spans="1:2">
      <c r="A500" s="25" t="s">
        <v>1239</v>
      </c>
      <c r="B500" s="58" t="s">
        <v>14643</v>
      </c>
    </row>
    <row r="501" spans="1:2">
      <c r="A501" s="55" t="s">
        <v>1310</v>
      </c>
      <c r="B501" s="58" t="s">
        <v>14737</v>
      </c>
    </row>
    <row r="502" spans="1:2">
      <c r="A502" s="25" t="s">
        <v>1187</v>
      </c>
      <c r="B502" s="58" t="s">
        <v>14636</v>
      </c>
    </row>
    <row r="503" spans="1:2">
      <c r="A503" s="55" t="s">
        <v>1515</v>
      </c>
      <c r="B503" s="58" t="s">
        <v>14724</v>
      </c>
    </row>
    <row r="504" spans="1:2">
      <c r="A504" s="25" t="s">
        <v>1010</v>
      </c>
      <c r="B504" s="58" t="s">
        <v>14555</v>
      </c>
    </row>
    <row r="505" spans="1:2">
      <c r="A505" s="55" t="s">
        <v>1277</v>
      </c>
      <c r="B505" s="58" t="s">
        <v>15107</v>
      </c>
    </row>
    <row r="506" spans="1:2">
      <c r="A506" s="25" t="s">
        <v>793</v>
      </c>
      <c r="B506" s="58" t="s">
        <v>15108</v>
      </c>
    </row>
    <row r="507" spans="1:2">
      <c r="A507" s="55" t="s">
        <v>364</v>
      </c>
      <c r="B507" s="58" t="s">
        <v>15109</v>
      </c>
    </row>
    <row r="508" spans="1:2">
      <c r="A508" s="25" t="s">
        <v>664</v>
      </c>
      <c r="B508" s="58" t="s">
        <v>15110</v>
      </c>
    </row>
    <row r="509" spans="1:2">
      <c r="A509" s="55" t="s">
        <v>576</v>
      </c>
      <c r="B509" s="58" t="s">
        <v>15111</v>
      </c>
    </row>
    <row r="510" spans="1:2">
      <c r="A510" s="25" t="s">
        <v>655</v>
      </c>
      <c r="B510" s="58" t="s">
        <v>15112</v>
      </c>
    </row>
    <row r="511" spans="1:2">
      <c r="A511" s="55" t="s">
        <v>148</v>
      </c>
      <c r="B511" s="58" t="s">
        <v>15113</v>
      </c>
    </row>
    <row r="512" spans="1:2">
      <c r="A512" s="25" t="s">
        <v>124</v>
      </c>
      <c r="B512" s="58" t="s">
        <v>15114</v>
      </c>
    </row>
    <row r="513" spans="1:2">
      <c r="A513" s="55" t="s">
        <v>130</v>
      </c>
      <c r="B513" s="58" t="s">
        <v>15115</v>
      </c>
    </row>
    <row r="514" spans="1:2">
      <c r="A514" s="25" t="s">
        <v>119</v>
      </c>
      <c r="B514" s="58" t="s">
        <v>15116</v>
      </c>
    </row>
    <row r="515" spans="1:2">
      <c r="A515" s="55" t="s">
        <v>206</v>
      </c>
      <c r="B515" s="58" t="s">
        <v>15117</v>
      </c>
    </row>
    <row r="516" spans="1:2">
      <c r="A516" s="25" t="s">
        <v>209</v>
      </c>
      <c r="B516" s="58" t="s">
        <v>15118</v>
      </c>
    </row>
    <row r="517" spans="1:2">
      <c r="A517" s="55" t="s">
        <v>901</v>
      </c>
      <c r="B517" s="58" t="s">
        <v>15119</v>
      </c>
    </row>
    <row r="518" spans="1:2">
      <c r="A518" s="25" t="s">
        <v>486</v>
      </c>
      <c r="B518" s="58" t="s">
        <v>15120</v>
      </c>
    </row>
    <row r="519" spans="1:2">
      <c r="A519" s="55" t="s">
        <v>524</v>
      </c>
      <c r="B519" s="58" t="s">
        <v>15121</v>
      </c>
    </row>
    <row r="520" spans="1:2">
      <c r="A520" s="25" t="s">
        <v>515</v>
      </c>
      <c r="B520" s="58" t="s">
        <v>15122</v>
      </c>
    </row>
    <row r="521" spans="1:2">
      <c r="A521" s="55" t="s">
        <v>557</v>
      </c>
      <c r="B521" s="58" t="s">
        <v>15123</v>
      </c>
    </row>
    <row r="522" spans="1:2">
      <c r="A522" s="25" t="s">
        <v>482</v>
      </c>
      <c r="B522" s="58" t="s">
        <v>15124</v>
      </c>
    </row>
    <row r="523" spans="1:2">
      <c r="A523" s="55" t="s">
        <v>560</v>
      </c>
      <c r="B523" s="58" t="s">
        <v>15125</v>
      </c>
    </row>
    <row r="524" spans="1:2">
      <c r="A524" s="25" t="s">
        <v>551</v>
      </c>
      <c r="B524" s="58" t="s">
        <v>15126</v>
      </c>
    </row>
    <row r="525" spans="1:2">
      <c r="A525" s="55" t="s">
        <v>537</v>
      </c>
      <c r="B525" s="58" t="s">
        <v>15127</v>
      </c>
    </row>
    <row r="526" spans="1:2">
      <c r="A526" s="25" t="s">
        <v>496</v>
      </c>
      <c r="B526" s="58" t="s">
        <v>15128</v>
      </c>
    </row>
    <row r="527" spans="1:2">
      <c r="A527" s="55" t="s">
        <v>493</v>
      </c>
      <c r="B527" s="58" t="s">
        <v>15129</v>
      </c>
    </row>
    <row r="528" spans="1:2">
      <c r="A528" s="25" t="s">
        <v>509</v>
      </c>
      <c r="B528" s="58" t="s">
        <v>15130</v>
      </c>
    </row>
    <row r="529" spans="1:2">
      <c r="A529" s="55" t="s">
        <v>512</v>
      </c>
      <c r="B529" s="58" t="s">
        <v>15131</v>
      </c>
    </row>
    <row r="530" spans="1:2">
      <c r="A530" s="25" t="s">
        <v>529</v>
      </c>
      <c r="B530" s="58" t="s">
        <v>15132</v>
      </c>
    </row>
    <row r="531" spans="1:2">
      <c r="A531" s="55" t="s">
        <v>554</v>
      </c>
      <c r="B531" s="58" t="s">
        <v>15133</v>
      </c>
    </row>
    <row r="532" spans="1:2">
      <c r="A532" s="25" t="s">
        <v>569</v>
      </c>
      <c r="B532" s="58" t="s">
        <v>15134</v>
      </c>
    </row>
    <row r="533" spans="1:2">
      <c r="A533" s="56" t="s">
        <v>534</v>
      </c>
      <c r="B533" s="58" t="s">
        <v>15135</v>
      </c>
    </row>
    <row r="534" spans="1:2">
      <c r="A534" s="25" t="s">
        <v>539</v>
      </c>
      <c r="B534" s="58" t="s">
        <v>15136</v>
      </c>
    </row>
    <row r="535" spans="1:2">
      <c r="A535" s="55" t="s">
        <v>520</v>
      </c>
      <c r="B535" s="58" t="s">
        <v>15137</v>
      </c>
    </row>
    <row r="536" spans="1:2">
      <c r="A536" s="25" t="s">
        <v>562</v>
      </c>
      <c r="B536" s="58" t="s">
        <v>15138</v>
      </c>
    </row>
    <row r="537" spans="1:2">
      <c r="A537" s="55" t="s">
        <v>497</v>
      </c>
      <c r="B537" s="58" t="s">
        <v>15139</v>
      </c>
    </row>
    <row r="538" spans="1:2">
      <c r="A538" s="25" t="s">
        <v>532</v>
      </c>
      <c r="B538" s="58" t="s">
        <v>15140</v>
      </c>
    </row>
    <row r="539" spans="1:2">
      <c r="A539" s="55" t="s">
        <v>1202</v>
      </c>
      <c r="B539" s="58" t="s">
        <v>15141</v>
      </c>
    </row>
    <row r="540" spans="1:2">
      <c r="A540" s="25" t="s">
        <v>736</v>
      </c>
      <c r="B540" s="58" t="s">
        <v>15142</v>
      </c>
    </row>
    <row r="541" spans="1:2">
      <c r="A541" s="55" t="s">
        <v>593</v>
      </c>
      <c r="B541" s="58" t="s">
        <v>15143</v>
      </c>
    </row>
    <row r="542" spans="1:2">
      <c r="A542" s="25" t="s">
        <v>577</v>
      </c>
      <c r="B542" s="58" t="s">
        <v>15144</v>
      </c>
    </row>
    <row r="543" spans="1:2">
      <c r="A543" s="55" t="s">
        <v>596</v>
      </c>
      <c r="B543" s="58" t="s">
        <v>15145</v>
      </c>
    </row>
    <row r="544" spans="1:2">
      <c r="A544" s="25" t="s">
        <v>844</v>
      </c>
      <c r="B544" s="58" t="s">
        <v>15146</v>
      </c>
    </row>
    <row r="545" spans="1:2">
      <c r="A545" s="55" t="s">
        <v>903</v>
      </c>
      <c r="B545" s="58" t="s">
        <v>15147</v>
      </c>
    </row>
    <row r="546" spans="1:2">
      <c r="A546" s="25" t="s">
        <v>126</v>
      </c>
      <c r="B546" s="58" t="s">
        <v>15148</v>
      </c>
    </row>
    <row r="547" spans="1:2">
      <c r="A547" s="55" t="s">
        <v>126</v>
      </c>
      <c r="B547" s="58" t="s">
        <v>15148</v>
      </c>
    </row>
    <row r="548" spans="1:2">
      <c r="A548" s="25" t="s">
        <v>126</v>
      </c>
      <c r="B548" s="58" t="s">
        <v>15148</v>
      </c>
    </row>
    <row r="549" spans="1:2">
      <c r="A549" s="55" t="s">
        <v>191</v>
      </c>
      <c r="B549" s="58" t="s">
        <v>15149</v>
      </c>
    </row>
    <row r="550" spans="1:2">
      <c r="A550" s="25" t="s">
        <v>708</v>
      </c>
      <c r="B550" s="58" t="s">
        <v>15150</v>
      </c>
    </row>
    <row r="551" spans="1:2">
      <c r="A551" s="55" t="s">
        <v>751</v>
      </c>
      <c r="B551" s="58" t="s">
        <v>15151</v>
      </c>
    </row>
    <row r="552" spans="1:2">
      <c r="A552" s="25" t="s">
        <v>739</v>
      </c>
      <c r="B552" s="58" t="s">
        <v>15152</v>
      </c>
    </row>
    <row r="553" spans="1:2">
      <c r="A553" s="55" t="s">
        <v>739</v>
      </c>
      <c r="B553" s="58" t="s">
        <v>15152</v>
      </c>
    </row>
    <row r="554" spans="1:2">
      <c r="A554" s="25" t="s">
        <v>739</v>
      </c>
      <c r="B554" s="58" t="s">
        <v>15152</v>
      </c>
    </row>
    <row r="555" spans="1:2">
      <c r="A555" s="55" t="s">
        <v>695</v>
      </c>
      <c r="B555" s="58" t="s">
        <v>15153</v>
      </c>
    </row>
    <row r="556" spans="1:2">
      <c r="A556" s="25" t="s">
        <v>405</v>
      </c>
      <c r="B556" s="58" t="s">
        <v>15154</v>
      </c>
    </row>
    <row r="557" spans="1:2">
      <c r="A557" s="55" t="s">
        <v>297</v>
      </c>
      <c r="B557" s="58" t="s">
        <v>15155</v>
      </c>
    </row>
    <row r="558" spans="1:2">
      <c r="A558" s="25" t="s">
        <v>304</v>
      </c>
      <c r="B558" s="58" t="s">
        <v>15156</v>
      </c>
    </row>
    <row r="559" spans="1:2">
      <c r="A559" s="55" t="s">
        <v>295</v>
      </c>
      <c r="B559" s="58" t="s">
        <v>15157</v>
      </c>
    </row>
    <row r="560" spans="1:2">
      <c r="A560" s="25" t="s">
        <v>261</v>
      </c>
      <c r="B560" s="58" t="s">
        <v>15158</v>
      </c>
    </row>
    <row r="561" spans="1:2">
      <c r="A561" s="55" t="s">
        <v>240</v>
      </c>
      <c r="B561" s="58" t="s">
        <v>15159</v>
      </c>
    </row>
    <row r="562" spans="1:2">
      <c r="A562" s="25" t="s">
        <v>317</v>
      </c>
      <c r="B562" s="58" t="s">
        <v>15160</v>
      </c>
    </row>
    <row r="563" spans="1:2">
      <c r="A563" s="55" t="s">
        <v>258</v>
      </c>
      <c r="B563" s="58" t="s">
        <v>15161</v>
      </c>
    </row>
    <row r="564" spans="1:2">
      <c r="A564" s="25" t="s">
        <v>235</v>
      </c>
      <c r="B564" s="58" t="s">
        <v>15162</v>
      </c>
    </row>
    <row r="565" spans="1:2">
      <c r="A565" s="55" t="s">
        <v>252</v>
      </c>
      <c r="B565" s="58" t="s">
        <v>15163</v>
      </c>
    </row>
    <row r="566" spans="1:2">
      <c r="A566" s="25" t="s">
        <v>246</v>
      </c>
      <c r="B566" s="58" t="s">
        <v>15164</v>
      </c>
    </row>
    <row r="567" spans="1:2">
      <c r="A567" s="55" t="s">
        <v>272</v>
      </c>
      <c r="B567" s="58" t="s">
        <v>15165</v>
      </c>
    </row>
    <row r="568" spans="1:2">
      <c r="A568" s="25" t="s">
        <v>249</v>
      </c>
      <c r="B568" s="58" t="s">
        <v>15166</v>
      </c>
    </row>
    <row r="569" spans="1:2">
      <c r="A569" s="55" t="s">
        <v>243</v>
      </c>
      <c r="B569" s="58" t="s">
        <v>15167</v>
      </c>
    </row>
    <row r="570" spans="1:2">
      <c r="A570" s="25" t="s">
        <v>255</v>
      </c>
      <c r="B570" s="58" t="s">
        <v>15168</v>
      </c>
    </row>
    <row r="571" spans="1:2">
      <c r="A571" s="55" t="s">
        <v>278</v>
      </c>
      <c r="B571" s="58" t="s">
        <v>15169</v>
      </c>
    </row>
    <row r="572" spans="1:2">
      <c r="A572" s="25" t="s">
        <v>278</v>
      </c>
      <c r="B572" s="58" t="s">
        <v>15169</v>
      </c>
    </row>
    <row r="573" spans="1:2">
      <c r="A573" s="55" t="s">
        <v>266</v>
      </c>
      <c r="B573" s="58" t="s">
        <v>15170</v>
      </c>
    </row>
    <row r="574" spans="1:2">
      <c r="A574" s="25" t="s">
        <v>266</v>
      </c>
      <c r="B574" s="58" t="s">
        <v>15170</v>
      </c>
    </row>
    <row r="575" spans="1:2">
      <c r="A575" s="55" t="s">
        <v>278</v>
      </c>
      <c r="B575" s="58" t="s">
        <v>15169</v>
      </c>
    </row>
    <row r="576" spans="1:2">
      <c r="A576" s="25" t="s">
        <v>292</v>
      </c>
      <c r="B576" s="58" t="s">
        <v>15171</v>
      </c>
    </row>
    <row r="577" spans="1:2">
      <c r="A577" s="55" t="s">
        <v>647</v>
      </c>
      <c r="B577" s="58" t="s">
        <v>15172</v>
      </c>
    </row>
    <row r="578" spans="1:2">
      <c r="A578" s="25" t="s">
        <v>1349</v>
      </c>
      <c r="B578" s="58" t="s">
        <v>15173</v>
      </c>
    </row>
    <row r="579" spans="1:2">
      <c r="A579" s="55" t="s">
        <v>1284</v>
      </c>
      <c r="B579" s="58" t="s">
        <v>15174</v>
      </c>
    </row>
    <row r="580" spans="1:2">
      <c r="A580" s="25" t="s">
        <v>67</v>
      </c>
      <c r="B580" s="58" t="s">
        <v>15175</v>
      </c>
    </row>
    <row r="581" spans="1:2">
      <c r="A581" s="55" t="s">
        <v>712</v>
      </c>
      <c r="B581" s="58" t="s">
        <v>15176</v>
      </c>
    </row>
    <row r="582" spans="1:2">
      <c r="A582" s="25" t="s">
        <v>698</v>
      </c>
      <c r="B582" s="58" t="s">
        <v>15177</v>
      </c>
    </row>
    <row r="583" spans="1:2">
      <c r="A583" s="55" t="s">
        <v>693</v>
      </c>
      <c r="B583" s="58" t="s">
        <v>15178</v>
      </c>
    </row>
    <row r="584" spans="1:2">
      <c r="A584" s="25" t="s">
        <v>725</v>
      </c>
      <c r="B584" s="58" t="s">
        <v>15179</v>
      </c>
    </row>
    <row r="585" spans="1:2">
      <c r="A585" s="55" t="s">
        <v>700</v>
      </c>
      <c r="B585" s="58" t="s">
        <v>15180</v>
      </c>
    </row>
    <row r="586" spans="1:2">
      <c r="A586" s="25" t="s">
        <v>703</v>
      </c>
      <c r="B586" s="58" t="s">
        <v>15181</v>
      </c>
    </row>
    <row r="587" spans="1:2">
      <c r="A587" s="55" t="s">
        <v>745</v>
      </c>
      <c r="B587" s="58" t="s">
        <v>15182</v>
      </c>
    </row>
    <row r="588" spans="1:2">
      <c r="A588" s="25" t="s">
        <v>742</v>
      </c>
      <c r="B588" s="58" t="s">
        <v>15183</v>
      </c>
    </row>
    <row r="589" spans="1:2">
      <c r="A589" s="55" t="s">
        <v>722</v>
      </c>
      <c r="B589" s="58" t="s">
        <v>15184</v>
      </c>
    </row>
    <row r="590" spans="1:2">
      <c r="A590" s="25" t="s">
        <v>768</v>
      </c>
      <c r="B590" s="58" t="s">
        <v>15185</v>
      </c>
    </row>
    <row r="591" spans="1:2">
      <c r="A591" s="55" t="s">
        <v>766</v>
      </c>
      <c r="B591" s="58" t="s">
        <v>15186</v>
      </c>
    </row>
    <row r="592" spans="1:2">
      <c r="A592" s="25" t="s">
        <v>764</v>
      </c>
      <c r="B592" s="58" t="s">
        <v>15187</v>
      </c>
    </row>
    <row r="593" spans="1:2">
      <c r="A593" s="55" t="s">
        <v>760</v>
      </c>
      <c r="B593" s="58" t="s">
        <v>15188</v>
      </c>
    </row>
    <row r="594" spans="1:2">
      <c r="A594" s="25" t="s">
        <v>542</v>
      </c>
      <c r="B594" s="58" t="s">
        <v>15189</v>
      </c>
    </row>
    <row r="595" spans="1:2">
      <c r="A595" s="55" t="s">
        <v>762</v>
      </c>
      <c r="B595" s="58" t="s">
        <v>15190</v>
      </c>
    </row>
    <row r="596" spans="1:2">
      <c r="A596" s="25" t="s">
        <v>566</v>
      </c>
      <c r="B596" s="58" t="s">
        <v>15191</v>
      </c>
    </row>
    <row r="597" spans="1:2">
      <c r="A597" s="55" t="s">
        <v>748</v>
      </c>
      <c r="B597" s="58" t="s">
        <v>15192</v>
      </c>
    </row>
    <row r="598" spans="1:2">
      <c r="A598" s="25" t="s">
        <v>1358</v>
      </c>
      <c r="B598" s="58" t="s">
        <v>15193</v>
      </c>
    </row>
    <row r="599" spans="1:2">
      <c r="A599" s="55" t="s">
        <v>325</v>
      </c>
      <c r="B599" s="58" t="s">
        <v>15194</v>
      </c>
    </row>
    <row r="600" spans="1:2">
      <c r="A600" s="25" t="s">
        <v>374</v>
      </c>
      <c r="B600" s="58" t="s">
        <v>15195</v>
      </c>
    </row>
    <row r="601" spans="1:2">
      <c r="A601" s="55" t="s">
        <v>374</v>
      </c>
      <c r="B601" s="58" t="s">
        <v>15195</v>
      </c>
    </row>
    <row r="602" spans="1:2">
      <c r="A602" s="25" t="s">
        <v>781</v>
      </c>
      <c r="B602" s="58" t="s">
        <v>15196</v>
      </c>
    </row>
    <row r="603" spans="1:2">
      <c r="A603" s="55" t="s">
        <v>307</v>
      </c>
      <c r="B603" s="58" t="s">
        <v>15197</v>
      </c>
    </row>
    <row r="604" spans="1:2">
      <c r="A604" s="25" t="s">
        <v>446</v>
      </c>
      <c r="B604" s="58" t="s">
        <v>15198</v>
      </c>
    </row>
    <row r="605" spans="1:2">
      <c r="A605" s="55" t="s">
        <v>446</v>
      </c>
      <c r="B605" s="58" t="s">
        <v>15198</v>
      </c>
    </row>
    <row r="606" spans="1:2">
      <c r="A606" s="25" t="s">
        <v>446</v>
      </c>
      <c r="B606" s="58" t="s">
        <v>15198</v>
      </c>
    </row>
    <row r="607" spans="1:2">
      <c r="A607" s="55" t="s">
        <v>446</v>
      </c>
      <c r="B607" s="58" t="s">
        <v>15198</v>
      </c>
    </row>
    <row r="608" spans="1:2">
      <c r="A608" s="25" t="s">
        <v>399</v>
      </c>
      <c r="B608" s="58" t="s">
        <v>15199</v>
      </c>
    </row>
    <row r="609" spans="1:2">
      <c r="A609" s="55" t="s">
        <v>410</v>
      </c>
      <c r="B609" s="58" t="s">
        <v>15200</v>
      </c>
    </row>
    <row r="610" spans="1:2">
      <c r="A610" s="25" t="s">
        <v>397</v>
      </c>
      <c r="B610" s="58" t="s">
        <v>15201</v>
      </c>
    </row>
    <row r="611" spans="1:2">
      <c r="A611" s="55" t="s">
        <v>357</v>
      </c>
      <c r="B611" s="58" t="s">
        <v>15202</v>
      </c>
    </row>
    <row r="612" spans="1:2">
      <c r="A612" s="25" t="s">
        <v>164</v>
      </c>
      <c r="B612" s="58" t="s">
        <v>15203</v>
      </c>
    </row>
    <row r="613" spans="1:2">
      <c r="A613" s="55" t="s">
        <v>161</v>
      </c>
      <c r="B613" s="58" t="s">
        <v>15204</v>
      </c>
    </row>
    <row r="614" spans="1:2">
      <c r="A614" s="25" t="s">
        <v>161</v>
      </c>
      <c r="B614" s="58" t="s">
        <v>15204</v>
      </c>
    </row>
    <row r="615" spans="1:2">
      <c r="A615" s="55" t="s">
        <v>161</v>
      </c>
      <c r="B615" s="58" t="s">
        <v>15204</v>
      </c>
    </row>
    <row r="616" spans="1:2">
      <c r="A616" s="25" t="s">
        <v>193</v>
      </c>
      <c r="B616" s="58" t="s">
        <v>15205</v>
      </c>
    </row>
    <row r="617" spans="1:2">
      <c r="A617" s="55" t="s">
        <v>198</v>
      </c>
      <c r="B617" s="58" t="s">
        <v>15206</v>
      </c>
    </row>
    <row r="618" spans="1:2">
      <c r="A618" s="25" t="s">
        <v>188</v>
      </c>
      <c r="B618" s="58" t="s">
        <v>15207</v>
      </c>
    </row>
    <row r="619" spans="1:2">
      <c r="A619" s="55" t="s">
        <v>211</v>
      </c>
      <c r="B619" s="58" t="s">
        <v>15208</v>
      </c>
    </row>
    <row r="620" spans="1:2">
      <c r="A620" s="25" t="s">
        <v>203</v>
      </c>
      <c r="B620" s="58" t="s">
        <v>15209</v>
      </c>
    </row>
    <row r="621" spans="1:2">
      <c r="A621" s="55" t="s">
        <v>195</v>
      </c>
      <c r="B621" s="58" t="s">
        <v>15210</v>
      </c>
    </row>
    <row r="622" spans="1:2">
      <c r="A622" s="25" t="s">
        <v>122</v>
      </c>
      <c r="B622" s="58" t="s">
        <v>15211</v>
      </c>
    </row>
    <row r="623" spans="1:2">
      <c r="A623" s="55" t="s">
        <v>640</v>
      </c>
      <c r="B623" s="58" t="s">
        <v>15212</v>
      </c>
    </row>
    <row r="624" spans="1:2">
      <c r="A624" s="25" t="s">
        <v>641</v>
      </c>
      <c r="B624" s="58" t="s">
        <v>15213</v>
      </c>
    </row>
    <row r="625" spans="1:2">
      <c r="A625" s="55" t="s">
        <v>682</v>
      </c>
      <c r="B625" s="58" t="s">
        <v>15214</v>
      </c>
    </row>
    <row r="626" spans="1:2">
      <c r="A626" s="25" t="s">
        <v>966</v>
      </c>
      <c r="B626" s="58" t="s">
        <v>15215</v>
      </c>
    </row>
    <row r="627" spans="1:2">
      <c r="A627" s="55" t="s">
        <v>950</v>
      </c>
      <c r="B627" s="58" t="s">
        <v>15216</v>
      </c>
    </row>
    <row r="628" spans="1:2">
      <c r="A628" s="25" t="s">
        <v>783</v>
      </c>
      <c r="B628" s="58" t="s">
        <v>15217</v>
      </c>
    </row>
    <row r="629" spans="1:2">
      <c r="A629" s="55" t="s">
        <v>791</v>
      </c>
      <c r="B629" s="58" t="s">
        <v>15218</v>
      </c>
    </row>
    <row r="630" spans="1:2">
      <c r="A630" s="25" t="s">
        <v>898</v>
      </c>
      <c r="B630" s="58" t="s">
        <v>15219</v>
      </c>
    </row>
    <row r="631" spans="1:2">
      <c r="A631" s="55" t="s">
        <v>881</v>
      </c>
      <c r="B631" s="58" t="s">
        <v>15220</v>
      </c>
    </row>
    <row r="632" spans="1:2">
      <c r="A632" s="25" t="s">
        <v>837</v>
      </c>
      <c r="B632" s="58" t="s">
        <v>15221</v>
      </c>
    </row>
    <row r="633" spans="1:2">
      <c r="A633" s="55" t="s">
        <v>883</v>
      </c>
      <c r="B633" s="58" t="s">
        <v>15222</v>
      </c>
    </row>
    <row r="634" spans="1:2">
      <c r="A634" s="25" t="s">
        <v>923</v>
      </c>
      <c r="B634" s="58" t="s">
        <v>15223</v>
      </c>
    </row>
    <row r="635" spans="1:2">
      <c r="A635" s="55" t="s">
        <v>953</v>
      </c>
      <c r="B635" s="58" t="s">
        <v>15224</v>
      </c>
    </row>
    <row r="636" spans="1:2">
      <c r="A636" s="25" t="s">
        <v>956</v>
      </c>
      <c r="B636" s="58" t="s">
        <v>15225</v>
      </c>
    </row>
    <row r="637" spans="1:2">
      <c r="A637" s="55" t="s">
        <v>956</v>
      </c>
      <c r="B637" s="58" t="s">
        <v>15225</v>
      </c>
    </row>
    <row r="638" spans="1:2">
      <c r="A638" s="25" t="s">
        <v>824</v>
      </c>
      <c r="B638" s="58" t="s">
        <v>15226</v>
      </c>
    </row>
    <row r="639" spans="1:2">
      <c r="A639" s="55" t="s">
        <v>776</v>
      </c>
      <c r="B639" s="58" t="s">
        <v>15227</v>
      </c>
    </row>
    <row r="640" spans="1:2">
      <c r="A640" s="25" t="s">
        <v>930</v>
      </c>
      <c r="B640" s="58" t="s">
        <v>15228</v>
      </c>
    </row>
    <row r="641" spans="1:2">
      <c r="A641" s="55" t="s">
        <v>875</v>
      </c>
      <c r="B641" s="58" t="s">
        <v>15229</v>
      </c>
    </row>
    <row r="642" spans="1:2">
      <c r="A642" s="25" t="s">
        <v>829</v>
      </c>
      <c r="B642" s="58" t="s">
        <v>15230</v>
      </c>
    </row>
    <row r="643" spans="1:2">
      <c r="A643" s="55" t="s">
        <v>942</v>
      </c>
      <c r="B643" s="58" t="s">
        <v>15231</v>
      </c>
    </row>
    <row r="644" spans="1:2">
      <c r="A644" s="25" t="s">
        <v>915</v>
      </c>
      <c r="B644" s="58" t="s">
        <v>15232</v>
      </c>
    </row>
    <row r="645" spans="1:2">
      <c r="A645" s="55" t="s">
        <v>932</v>
      </c>
      <c r="B645" s="58" t="s">
        <v>15233</v>
      </c>
    </row>
    <row r="646" spans="1:2">
      <c r="A646" s="25" t="s">
        <v>947</v>
      </c>
      <c r="B646" s="58" t="s">
        <v>15234</v>
      </c>
    </row>
    <row r="647" spans="1:2">
      <c r="A647" s="55" t="s">
        <v>894</v>
      </c>
      <c r="B647" s="58" t="s">
        <v>15235</v>
      </c>
    </row>
    <row r="648" spans="1:2">
      <c r="A648" s="25" t="s">
        <v>802</v>
      </c>
      <c r="B648" s="58" t="s">
        <v>15236</v>
      </c>
    </row>
    <row r="649" spans="1:2">
      <c r="A649" s="55" t="s">
        <v>802</v>
      </c>
      <c r="B649" s="58" t="s">
        <v>15236</v>
      </c>
    </row>
    <row r="650" spans="1:2">
      <c r="A650" s="25" t="s">
        <v>774</v>
      </c>
      <c r="B650" s="58" t="s">
        <v>15237</v>
      </c>
    </row>
    <row r="651" spans="1:2">
      <c r="A651" s="55" t="s">
        <v>499</v>
      </c>
      <c r="B651" s="58" t="s">
        <v>15238</v>
      </c>
    </row>
    <row r="652" spans="1:2">
      <c r="A652" s="25" t="s">
        <v>518</v>
      </c>
      <c r="B652" s="58" t="s">
        <v>15239</v>
      </c>
    </row>
    <row r="653" spans="1:2">
      <c r="A653" s="55" t="s">
        <v>828</v>
      </c>
      <c r="B653" s="58" t="s">
        <v>15240</v>
      </c>
    </row>
    <row r="654" spans="1:2">
      <c r="A654" s="25" t="s">
        <v>963</v>
      </c>
      <c r="B654" s="58" t="s">
        <v>15241</v>
      </c>
    </row>
    <row r="655" spans="1:2">
      <c r="A655" s="55" t="s">
        <v>891</v>
      </c>
      <c r="B655" s="58" t="s">
        <v>15242</v>
      </c>
    </row>
    <row r="656" spans="1:2">
      <c r="A656" s="25" t="s">
        <v>968</v>
      </c>
      <c r="B656" s="58" t="s">
        <v>15243</v>
      </c>
    </row>
    <row r="657" spans="1:2">
      <c r="A657" s="55" t="s">
        <v>855</v>
      </c>
      <c r="B657" s="58" t="s">
        <v>15244</v>
      </c>
    </row>
    <row r="658" spans="1:2">
      <c r="A658" s="25" t="s">
        <v>1339</v>
      </c>
      <c r="B658" s="58" t="s">
        <v>15245</v>
      </c>
    </row>
    <row r="659" spans="1:2">
      <c r="A659" s="55" t="s">
        <v>715</v>
      </c>
      <c r="B659" s="58" t="s">
        <v>15246</v>
      </c>
    </row>
    <row r="660" spans="1:2">
      <c r="A660" s="25" t="s">
        <v>1483</v>
      </c>
      <c r="B660" s="58" t="s">
        <v>15247</v>
      </c>
    </row>
    <row r="661" spans="1:2">
      <c r="A661" s="55" t="s">
        <v>411</v>
      </c>
      <c r="B661" s="58" t="s">
        <v>15248</v>
      </c>
    </row>
    <row r="662" spans="1:2">
      <c r="A662" s="25" t="s">
        <v>384</v>
      </c>
      <c r="B662" s="58" t="s">
        <v>15249</v>
      </c>
    </row>
    <row r="663" spans="1:2">
      <c r="A663" s="55" t="s">
        <v>379</v>
      </c>
      <c r="B663" s="58" t="s">
        <v>15250</v>
      </c>
    </row>
    <row r="664" spans="1:2">
      <c r="A664" s="25" t="s">
        <v>320</v>
      </c>
      <c r="B664" s="58" t="s">
        <v>15251</v>
      </c>
    </row>
    <row r="665" spans="1:2">
      <c r="A665" s="55" t="s">
        <v>335</v>
      </c>
      <c r="B665" s="58" t="s">
        <v>15252</v>
      </c>
    </row>
    <row r="666" spans="1:2">
      <c r="A666" s="25" t="s">
        <v>132</v>
      </c>
      <c r="B666" s="58" t="s">
        <v>15253</v>
      </c>
    </row>
    <row r="667" spans="1:2">
      <c r="A667" s="55" t="s">
        <v>616</v>
      </c>
      <c r="B667" s="58" t="s">
        <v>15254</v>
      </c>
    </row>
    <row r="668" spans="1:2">
      <c r="A668" s="25" t="s">
        <v>4762</v>
      </c>
      <c r="B668" s="58" t="s">
        <v>15255</v>
      </c>
    </row>
    <row r="669" spans="1:2">
      <c r="A669" s="55" t="s">
        <v>650</v>
      </c>
      <c r="B669" s="58" t="s">
        <v>15256</v>
      </c>
    </row>
    <row r="670" spans="1:2">
      <c r="A670" s="25" t="s">
        <v>619</v>
      </c>
      <c r="B670" s="58" t="s">
        <v>15257</v>
      </c>
    </row>
    <row r="671" spans="1:2">
      <c r="A671" s="55" t="s">
        <v>634</v>
      </c>
      <c r="B671" s="58" t="s">
        <v>15258</v>
      </c>
    </row>
    <row r="672" spans="1:2">
      <c r="A672" s="25" t="s">
        <v>686</v>
      </c>
      <c r="B672" s="58" t="s">
        <v>15259</v>
      </c>
    </row>
    <row r="673" spans="1:2">
      <c r="A673" s="55" t="s">
        <v>1418</v>
      </c>
      <c r="B673" s="58" t="s">
        <v>15260</v>
      </c>
    </row>
    <row r="674" spans="1:2">
      <c r="A674" s="25" t="s">
        <v>974</v>
      </c>
      <c r="B674" s="58" t="s">
        <v>15261</v>
      </c>
    </row>
    <row r="675" spans="1:2">
      <c r="A675" s="55" t="s">
        <v>1220</v>
      </c>
      <c r="B675" s="58" t="s">
        <v>15262</v>
      </c>
    </row>
    <row r="676" spans="1:2">
      <c r="A676" s="25" t="s">
        <v>1287</v>
      </c>
      <c r="B676" s="58" t="s">
        <v>15263</v>
      </c>
    </row>
    <row r="677" spans="1:2">
      <c r="A677" s="55" t="s">
        <v>1296</v>
      </c>
      <c r="B677" s="58" t="s">
        <v>15264</v>
      </c>
    </row>
    <row r="678" spans="1:2">
      <c r="A678" s="25" t="s">
        <v>1323</v>
      </c>
      <c r="B678" s="58" t="s">
        <v>15265</v>
      </c>
    </row>
    <row r="679" spans="1:2">
      <c r="A679" s="55" t="s">
        <v>1333</v>
      </c>
      <c r="B679" s="58" t="s">
        <v>15266</v>
      </c>
    </row>
    <row r="680" spans="1:2">
      <c r="A680" s="25" t="s">
        <v>1399</v>
      </c>
      <c r="B680" s="58" t="s">
        <v>15267</v>
      </c>
    </row>
    <row r="681" spans="1:2">
      <c r="A681" s="55" t="s">
        <v>1510</v>
      </c>
      <c r="B681" s="58" t="s">
        <v>15268</v>
      </c>
    </row>
    <row r="682" spans="1:2">
      <c r="A682" s="25" t="s">
        <v>1127</v>
      </c>
      <c r="B682" s="58" t="s">
        <v>15269</v>
      </c>
    </row>
    <row r="683" spans="1:2">
      <c r="A683" s="55" t="s">
        <v>1325</v>
      </c>
      <c r="B683" s="58" t="s">
        <v>15270</v>
      </c>
    </row>
    <row r="684" spans="1:2">
      <c r="A684" s="25" t="s">
        <v>1312</v>
      </c>
      <c r="B684" s="58" t="s">
        <v>15271</v>
      </c>
    </row>
    <row r="685" spans="1:2">
      <c r="A685" s="55" t="s">
        <v>1312</v>
      </c>
      <c r="B685" s="58" t="s">
        <v>15271</v>
      </c>
    </row>
    <row r="686" spans="1:2">
      <c r="A686" s="25" t="s">
        <v>1105</v>
      </c>
      <c r="B686" s="58" t="s">
        <v>14601</v>
      </c>
    </row>
    <row r="687" spans="1:2">
      <c r="A687" s="55" t="s">
        <v>1486</v>
      </c>
      <c r="B687" s="58" t="s">
        <v>15272</v>
      </c>
    </row>
    <row r="688" spans="1:2">
      <c r="A688" s="50" t="s">
        <v>1540</v>
      </c>
      <c r="B688" s="58" t="s">
        <v>15273</v>
      </c>
    </row>
    <row r="689" spans="1:2">
      <c r="A689" s="55" t="s">
        <v>1540</v>
      </c>
      <c r="B689" s="58" t="s">
        <v>15273</v>
      </c>
    </row>
    <row r="690" spans="1:2">
      <c r="A690" s="25" t="s">
        <v>1031</v>
      </c>
      <c r="B690" s="58" t="s">
        <v>14571</v>
      </c>
    </row>
    <row r="691" spans="1:2">
      <c r="A691" s="55" t="s">
        <v>1476</v>
      </c>
      <c r="B691" s="58" t="s">
        <v>14705</v>
      </c>
    </row>
    <row r="692" spans="1:2">
      <c r="A692" s="25" t="s">
        <v>1093</v>
      </c>
      <c r="B692" s="58" t="s">
        <v>14595</v>
      </c>
    </row>
    <row r="693" spans="1:2">
      <c r="A693" s="55" t="s">
        <v>978</v>
      </c>
      <c r="B693" s="58" t="s">
        <v>14541</v>
      </c>
    </row>
    <row r="694" spans="1:2">
      <c r="A694" s="25" t="s">
        <v>1343</v>
      </c>
      <c r="B694" s="58" t="s">
        <v>14569</v>
      </c>
    </row>
    <row r="695" spans="1:2">
      <c r="A695" s="55" t="s">
        <v>4760</v>
      </c>
      <c r="B695" s="58" t="s">
        <v>14569</v>
      </c>
    </row>
    <row r="696" spans="1:2">
      <c r="A696" s="25" t="s">
        <v>1289</v>
      </c>
      <c r="B696" s="58" t="s">
        <v>15274</v>
      </c>
    </row>
    <row r="697" spans="1:2">
      <c r="A697" s="55" t="s">
        <v>1420</v>
      </c>
      <c r="B697" s="58" t="s">
        <v>14681</v>
      </c>
    </row>
    <row r="698" spans="1:2">
      <c r="A698" s="25" t="s">
        <v>1077</v>
      </c>
      <c r="B698" s="58" t="s">
        <v>14588</v>
      </c>
    </row>
    <row r="699" spans="1:2">
      <c r="A699" s="55" t="s">
        <v>1367</v>
      </c>
      <c r="B699" s="58" t="s">
        <v>15275</v>
      </c>
    </row>
    <row r="700" spans="1:2">
      <c r="A700" s="25" t="s">
        <v>1043</v>
      </c>
      <c r="B700" s="58" t="s">
        <v>14577</v>
      </c>
    </row>
    <row r="701" spans="1:2">
      <c r="A701" s="56" t="s">
        <v>1478</v>
      </c>
      <c r="B701" s="58" t="s">
        <v>14707</v>
      </c>
    </row>
    <row r="702" spans="1:2">
      <c r="A702" s="25" t="s">
        <v>1495</v>
      </c>
      <c r="B702" s="58" t="s">
        <v>15276</v>
      </c>
    </row>
    <row r="703" spans="1:2">
      <c r="A703" s="55" t="s">
        <v>1179</v>
      </c>
      <c r="B703" s="58" t="s">
        <v>15277</v>
      </c>
    </row>
    <row r="704" spans="1:2">
      <c r="A704" s="25" t="s">
        <v>1374</v>
      </c>
      <c r="B704" s="58" t="s">
        <v>15278</v>
      </c>
    </row>
    <row r="705" spans="1:2">
      <c r="A705" s="55" t="s">
        <v>1196</v>
      </c>
      <c r="B705" s="58" t="s">
        <v>14639</v>
      </c>
    </row>
    <row r="706" spans="1:2">
      <c r="A706" s="25" t="s">
        <v>1519</v>
      </c>
      <c r="B706" s="58" t="s">
        <v>14767</v>
      </c>
    </row>
    <row r="707" spans="1:2">
      <c r="A707" s="55" t="s">
        <v>1004</v>
      </c>
      <c r="B707" s="58" t="s">
        <v>15279</v>
      </c>
    </row>
    <row r="708" spans="1:2">
      <c r="A708" s="25" t="s">
        <v>1004</v>
      </c>
      <c r="B708" s="58" t="s">
        <v>15279</v>
      </c>
    </row>
    <row r="709" spans="1:2">
      <c r="A709" s="55" t="s">
        <v>1405</v>
      </c>
      <c r="B709" s="58" t="s">
        <v>15280</v>
      </c>
    </row>
    <row r="710" spans="1:2">
      <c r="A710" s="25" t="s">
        <v>1020</v>
      </c>
      <c r="B710" s="58" t="s">
        <v>15281</v>
      </c>
    </row>
    <row r="711" spans="1:2">
      <c r="A711" s="55" t="s">
        <v>1020</v>
      </c>
      <c r="B711" s="58" t="s">
        <v>15281</v>
      </c>
    </row>
    <row r="712" spans="1:2">
      <c r="A712" s="25" t="s">
        <v>1007</v>
      </c>
      <c r="B712" s="58" t="s">
        <v>15282</v>
      </c>
    </row>
    <row r="713" spans="1:2">
      <c r="A713" s="55" t="s">
        <v>1045</v>
      </c>
      <c r="B713" s="58" t="s">
        <v>15283</v>
      </c>
    </row>
    <row r="714" spans="1:2">
      <c r="A714" s="25" t="s">
        <v>1263</v>
      </c>
      <c r="B714" s="58" t="s">
        <v>15284</v>
      </c>
    </row>
    <row r="715" spans="1:2">
      <c r="A715" s="55" t="s">
        <v>1114</v>
      </c>
      <c r="B715" s="58" t="s">
        <v>15285</v>
      </c>
    </row>
    <row r="716" spans="1:2">
      <c r="A716" s="25" t="s">
        <v>1114</v>
      </c>
      <c r="B716" s="58" t="s">
        <v>15285</v>
      </c>
    </row>
    <row r="717" spans="1:2">
      <c r="A717" s="55" t="s">
        <v>1114</v>
      </c>
      <c r="B717" s="58" t="s">
        <v>15285</v>
      </c>
    </row>
    <row r="718" spans="1:2">
      <c r="A718" s="25" t="s">
        <v>1318</v>
      </c>
      <c r="B718" s="58" t="s">
        <v>15286</v>
      </c>
    </row>
    <row r="719" spans="1:2">
      <c r="A719" s="55" t="s">
        <v>980</v>
      </c>
      <c r="B719" s="58" t="s">
        <v>15287</v>
      </c>
    </row>
    <row r="720" spans="1:2">
      <c r="A720" s="25" t="s">
        <v>346</v>
      </c>
      <c r="B720" s="58" t="s">
        <v>15288</v>
      </c>
    </row>
    <row r="721" spans="1:2">
      <c r="A721" s="55" t="s">
        <v>372</v>
      </c>
      <c r="B721" s="58" t="s">
        <v>15289</v>
      </c>
    </row>
    <row r="722" spans="1:2">
      <c r="A722" s="25" t="s">
        <v>404</v>
      </c>
      <c r="B722" s="58" t="s">
        <v>15290</v>
      </c>
    </row>
    <row r="723" spans="1:2">
      <c r="A723" s="55" t="s">
        <v>360</v>
      </c>
      <c r="B723" s="58" t="s">
        <v>15291</v>
      </c>
    </row>
    <row r="724" spans="1:2">
      <c r="A724" s="25" t="s">
        <v>377</v>
      </c>
      <c r="B724" s="58" t="s">
        <v>15292</v>
      </c>
    </row>
    <row r="725" spans="1:2">
      <c r="A725" s="55" t="s">
        <v>907</v>
      </c>
      <c r="B725" s="58" t="s">
        <v>15293</v>
      </c>
    </row>
    <row r="726" spans="1:2">
      <c r="A726" s="25" t="s">
        <v>227</v>
      </c>
      <c r="B726" s="58" t="s">
        <v>15294</v>
      </c>
    </row>
    <row r="727" spans="1:2">
      <c r="A727" s="55" t="s">
        <v>227</v>
      </c>
      <c r="B727" s="58" t="s">
        <v>15294</v>
      </c>
    </row>
    <row r="728" spans="1:2">
      <c r="A728" s="25" t="s">
        <v>453</v>
      </c>
      <c r="B728" s="58" t="s">
        <v>15295</v>
      </c>
    </row>
    <row r="729" spans="1:2">
      <c r="A729" s="55" t="s">
        <v>416</v>
      </c>
      <c r="B729" s="58" t="s">
        <v>15296</v>
      </c>
    </row>
    <row r="730" spans="1:2">
      <c r="A730" s="25" t="s">
        <v>443</v>
      </c>
      <c r="B730" s="58" t="s">
        <v>15297</v>
      </c>
    </row>
    <row r="731" spans="1:2">
      <c r="A731" s="55" t="s">
        <v>433</v>
      </c>
      <c r="B731" s="58" t="s">
        <v>15298</v>
      </c>
    </row>
    <row r="732" spans="1:2">
      <c r="A732" s="25" t="s">
        <v>457</v>
      </c>
      <c r="B732" s="58" t="s">
        <v>15299</v>
      </c>
    </row>
    <row r="733" spans="1:2">
      <c r="A733" s="55" t="s">
        <v>418</v>
      </c>
      <c r="B733" s="58" t="s">
        <v>15300</v>
      </c>
    </row>
    <row r="734" spans="1:2">
      <c r="A734" s="25" t="s">
        <v>849</v>
      </c>
      <c r="B734" s="58" t="s">
        <v>15301</v>
      </c>
    </row>
    <row r="735" spans="1:2">
      <c r="A735" s="55" t="s">
        <v>860</v>
      </c>
      <c r="B735" s="58" t="s">
        <v>15302</v>
      </c>
    </row>
    <row r="736" spans="1:2">
      <c r="A736" s="25" t="s">
        <v>607</v>
      </c>
      <c r="B736" s="58" t="s">
        <v>15303</v>
      </c>
    </row>
    <row r="737" spans="1:2" ht="15" thickBot="1">
      <c r="A737" s="57" t="s">
        <v>885</v>
      </c>
      <c r="B737" s="58" t="s">
        <v>15304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38"/>
  <sheetViews>
    <sheetView topLeftCell="A341" workbookViewId="0">
      <selection activeCell="A373" sqref="A373:AA373"/>
    </sheetView>
  </sheetViews>
  <sheetFormatPr baseColWidth="10" defaultColWidth="8.83203125" defaultRowHeight="14" x14ac:dyDescent="0"/>
  <cols>
    <col min="1" max="2" width="10.33203125" bestFit="1" customWidth="1"/>
    <col min="3" max="3" width="37.33203125" bestFit="1" customWidth="1"/>
    <col min="4" max="4" width="25.5" bestFit="1" customWidth="1"/>
    <col min="5" max="5" width="6.5" bestFit="1" customWidth="1"/>
    <col min="6" max="6" width="5.5" bestFit="1" customWidth="1"/>
    <col min="7" max="7" width="9.1640625" customWidth="1"/>
    <col min="8" max="8" width="6.6640625" bestFit="1" customWidth="1"/>
    <col min="9" max="9" width="6.83203125" customWidth="1"/>
    <col min="10" max="10" width="1.33203125" bestFit="1" customWidth="1"/>
    <col min="11" max="11" width="5.5" bestFit="1" customWidth="1"/>
    <col min="12" max="12" width="5.6640625" bestFit="1" customWidth="1"/>
    <col min="13" max="13" width="6.1640625" bestFit="1" customWidth="1"/>
    <col min="14" max="14" width="1.33203125" bestFit="1" customWidth="1"/>
    <col min="15" max="15" width="6.33203125" bestFit="1" customWidth="1"/>
    <col min="16" max="16" width="13.6640625" bestFit="1" customWidth="1"/>
    <col min="17" max="17" width="1.33203125" bestFit="1" customWidth="1"/>
    <col min="18" max="22" width="5.5" bestFit="1" customWidth="1"/>
    <col min="23" max="23" width="6.33203125" bestFit="1" customWidth="1"/>
    <col min="24" max="24" width="6.5" bestFit="1" customWidth="1"/>
    <col min="25" max="25" width="7.33203125" bestFit="1" customWidth="1"/>
    <col min="26" max="26" width="8.6640625" bestFit="1" customWidth="1"/>
    <col min="27" max="27" width="5.5" bestFit="1" customWidth="1"/>
  </cols>
  <sheetData>
    <row r="1" spans="1:27" ht="16" thickTop="1" thickBot="1">
      <c r="A1" s="1" t="s">
        <v>0</v>
      </c>
      <c r="B1" s="1" t="s">
        <v>1</v>
      </c>
      <c r="C1" s="1" t="s">
        <v>2</v>
      </c>
      <c r="D1" s="1" t="s">
        <v>3</v>
      </c>
      <c r="E1" s="1" t="s">
        <v>4</v>
      </c>
      <c r="F1" s="1" t="s">
        <v>5</v>
      </c>
      <c r="G1" s="8" t="s">
        <v>6</v>
      </c>
      <c r="H1" s="8" t="s">
        <v>7</v>
      </c>
      <c r="I1" s="8" t="s">
        <v>8</v>
      </c>
      <c r="J1" s="1" t="s">
        <v>9</v>
      </c>
      <c r="K1" s="1" t="s">
        <v>6</v>
      </c>
      <c r="L1" s="1" t="s">
        <v>7</v>
      </c>
      <c r="M1" s="1" t="s">
        <v>8</v>
      </c>
      <c r="N1" s="3" t="s">
        <v>9</v>
      </c>
      <c r="O1" s="17" t="s">
        <v>10</v>
      </c>
      <c r="P1" s="19" t="s">
        <v>11</v>
      </c>
      <c r="Q1" s="18" t="s">
        <v>9</v>
      </c>
      <c r="R1" s="1" t="s">
        <v>12</v>
      </c>
      <c r="S1" s="1" t="s">
        <v>13</v>
      </c>
      <c r="T1" s="1" t="s">
        <v>14</v>
      </c>
      <c r="U1" s="1" t="s">
        <v>15</v>
      </c>
      <c r="V1" s="1" t="s">
        <v>16</v>
      </c>
      <c r="W1" s="1" t="s">
        <v>17</v>
      </c>
      <c r="X1" s="1" t="s">
        <v>18</v>
      </c>
      <c r="Y1" s="1" t="s">
        <v>19</v>
      </c>
      <c r="Z1" s="1" t="s">
        <v>20</v>
      </c>
      <c r="AA1" s="1" t="s">
        <v>21</v>
      </c>
    </row>
    <row r="2" spans="1:27" ht="16" thickTop="1" thickBot="1">
      <c r="A2" s="4" t="s">
        <v>22</v>
      </c>
      <c r="B2" s="4" t="s">
        <v>23</v>
      </c>
      <c r="C2" s="4" t="s">
        <v>24</v>
      </c>
      <c r="D2" s="13" t="s">
        <v>25</v>
      </c>
      <c r="E2" s="5" t="s">
        <v>22</v>
      </c>
      <c r="F2" s="5">
        <v>1799.8</v>
      </c>
      <c r="G2" s="9">
        <v>8.6676297366374035E-3</v>
      </c>
      <c r="H2" s="10">
        <v>3.2625847316368488</v>
      </c>
      <c r="I2" s="9">
        <v>7.0563395932881426E-3</v>
      </c>
      <c r="J2" s="1" t="s">
        <v>9</v>
      </c>
      <c r="K2" s="6">
        <v>15.6</v>
      </c>
      <c r="L2" s="7">
        <v>5872</v>
      </c>
      <c r="M2" s="6">
        <v>12.7</v>
      </c>
      <c r="N2" s="3" t="s">
        <v>9</v>
      </c>
      <c r="O2" s="6">
        <v>10</v>
      </c>
      <c r="P2" s="6">
        <v>5.5561729081008999E-3</v>
      </c>
      <c r="Q2" s="3" t="s">
        <v>9</v>
      </c>
      <c r="R2" s="6">
        <v>19.399999999999999</v>
      </c>
      <c r="S2" s="6">
        <v>349.2</v>
      </c>
      <c r="T2" s="6">
        <v>5.2</v>
      </c>
      <c r="U2" s="6">
        <v>1.3</v>
      </c>
      <c r="V2" s="6">
        <v>245.1</v>
      </c>
      <c r="W2" s="6">
        <v>46.9</v>
      </c>
      <c r="X2" s="6">
        <v>1.4</v>
      </c>
      <c r="Y2" s="6">
        <v>3.2</v>
      </c>
      <c r="Z2" s="6">
        <v>30.4</v>
      </c>
      <c r="AA2" s="6">
        <v>222.7</v>
      </c>
    </row>
    <row r="3" spans="1:27" ht="16" thickTop="1" thickBot="1">
      <c r="A3" s="4" t="s">
        <v>26</v>
      </c>
      <c r="B3" s="4" t="s">
        <v>27</v>
      </c>
      <c r="C3" s="4" t="s">
        <v>28</v>
      </c>
      <c r="D3" s="13" t="s">
        <v>25</v>
      </c>
      <c r="E3" s="5" t="s">
        <v>26</v>
      </c>
      <c r="F3" s="5">
        <v>1799.8</v>
      </c>
      <c r="G3" s="9">
        <v>8.6676297366374035E-3</v>
      </c>
      <c r="H3" s="10">
        <v>3.2625847316368488</v>
      </c>
      <c r="I3" s="9">
        <v>7.0563395932881426E-3</v>
      </c>
      <c r="J3" s="1" t="s">
        <v>9</v>
      </c>
      <c r="K3" s="6">
        <v>15.6</v>
      </c>
      <c r="L3" s="7">
        <v>5872</v>
      </c>
      <c r="M3" s="6">
        <v>12.7</v>
      </c>
      <c r="N3" s="3" t="s">
        <v>9</v>
      </c>
      <c r="O3" s="6">
        <v>10</v>
      </c>
      <c r="P3" s="6">
        <v>5.5561729081008999E-3</v>
      </c>
      <c r="Q3" s="3" t="s">
        <v>9</v>
      </c>
      <c r="R3" s="6">
        <v>19.399999999999999</v>
      </c>
      <c r="S3" s="6">
        <v>349.2</v>
      </c>
      <c r="T3" s="6">
        <v>5.2</v>
      </c>
      <c r="U3" s="6">
        <v>1.3</v>
      </c>
      <c r="V3" s="6">
        <v>245.1</v>
      </c>
      <c r="W3" s="6">
        <v>46.9</v>
      </c>
      <c r="X3" s="6">
        <v>1.4</v>
      </c>
      <c r="Y3" s="6">
        <v>3.2</v>
      </c>
      <c r="Z3" s="6">
        <v>30.4</v>
      </c>
      <c r="AA3" s="6">
        <v>222.7</v>
      </c>
    </row>
    <row r="4" spans="1:27" ht="16" thickTop="1" thickBot="1">
      <c r="A4" s="4" t="s">
        <v>29</v>
      </c>
      <c r="B4" s="4" t="s">
        <v>30</v>
      </c>
      <c r="C4" s="4" t="s">
        <v>30</v>
      </c>
      <c r="D4" s="13" t="s">
        <v>25</v>
      </c>
      <c r="E4" s="5" t="s">
        <v>29</v>
      </c>
      <c r="F4" s="5">
        <v>12.5</v>
      </c>
      <c r="G4" s="11">
        <v>0.64800000000000002</v>
      </c>
      <c r="H4" s="10">
        <v>14.648</v>
      </c>
      <c r="I4" s="11">
        <v>0.78400000000000003</v>
      </c>
      <c r="J4" s="1" t="s">
        <v>9</v>
      </c>
      <c r="K4" s="5">
        <v>8.1</v>
      </c>
      <c r="L4" s="7">
        <v>183.1</v>
      </c>
      <c r="M4" s="5">
        <v>9.8000000000000007</v>
      </c>
      <c r="N4" s="3" t="s">
        <v>9</v>
      </c>
      <c r="O4" s="5">
        <v>6.5</v>
      </c>
      <c r="P4" s="5">
        <v>0.52</v>
      </c>
      <c r="Q4" s="3" t="s">
        <v>9</v>
      </c>
      <c r="R4" s="6">
        <v>2.1</v>
      </c>
      <c r="S4" s="5">
        <v>8.8000000000000007</v>
      </c>
      <c r="T4" s="5">
        <v>12.9</v>
      </c>
      <c r="U4" s="6">
        <v>3</v>
      </c>
      <c r="V4" s="6">
        <v>5.7</v>
      </c>
      <c r="W4" s="5">
        <v>13.3</v>
      </c>
      <c r="X4" s="5">
        <v>17.8</v>
      </c>
      <c r="Y4" s="5">
        <v>14.8</v>
      </c>
      <c r="Z4" s="6">
        <v>4.5</v>
      </c>
      <c r="AA4" s="5">
        <v>12</v>
      </c>
    </row>
    <row r="5" spans="1:27" ht="16" thickTop="1" thickBot="1">
      <c r="A5" s="4" t="s">
        <v>31</v>
      </c>
      <c r="B5" s="4" t="s">
        <v>32</v>
      </c>
      <c r="C5" s="4" t="s">
        <v>33</v>
      </c>
      <c r="D5" s="13" t="s">
        <v>34</v>
      </c>
      <c r="E5" s="5" t="s">
        <v>31</v>
      </c>
      <c r="F5" s="5">
        <v>60.4</v>
      </c>
      <c r="G5" s="10">
        <v>6.9221854304635766</v>
      </c>
      <c r="H5" s="10">
        <v>9.9635761589403966</v>
      </c>
      <c r="I5" s="10">
        <v>1.9917218543046358</v>
      </c>
      <c r="J5" s="1" t="s">
        <v>9</v>
      </c>
      <c r="K5" s="7">
        <v>418.1</v>
      </c>
      <c r="L5" s="7">
        <v>601.79999999999995</v>
      </c>
      <c r="M5" s="7">
        <v>120.3</v>
      </c>
      <c r="N5" s="3" t="s">
        <v>9</v>
      </c>
      <c r="O5" s="7">
        <v>411.8</v>
      </c>
      <c r="P5" s="7">
        <v>6.8178807947019875</v>
      </c>
      <c r="Q5" s="3" t="s">
        <v>9</v>
      </c>
      <c r="R5" s="6">
        <v>14.6</v>
      </c>
      <c r="S5" s="5">
        <v>75.599999999999994</v>
      </c>
      <c r="T5" s="6">
        <v>15.4</v>
      </c>
      <c r="U5" s="6">
        <v>11.6</v>
      </c>
      <c r="V5" s="6">
        <v>15.1</v>
      </c>
      <c r="W5" s="5">
        <v>54.8</v>
      </c>
      <c r="X5" s="6">
        <v>20.7</v>
      </c>
      <c r="Y5" s="6">
        <v>37.6</v>
      </c>
      <c r="Z5" s="6">
        <v>10.7</v>
      </c>
      <c r="AA5" s="5">
        <v>96.7</v>
      </c>
    </row>
    <row r="6" spans="1:27" ht="16" thickTop="1" thickBot="1">
      <c r="A6" s="4" t="s">
        <v>35</v>
      </c>
      <c r="B6" s="4" t="s">
        <v>36</v>
      </c>
      <c r="C6" s="4" t="s">
        <v>37</v>
      </c>
      <c r="D6" s="13" t="s">
        <v>34</v>
      </c>
      <c r="E6" s="5" t="s">
        <v>35</v>
      </c>
      <c r="F6" s="5">
        <v>906.8</v>
      </c>
      <c r="G6" s="9">
        <v>2.3930304367004853E-2</v>
      </c>
      <c r="H6" s="10">
        <v>5.7232024702249671</v>
      </c>
      <c r="I6" s="9">
        <v>2.745919717688575E-2</v>
      </c>
      <c r="J6" s="1" t="s">
        <v>9</v>
      </c>
      <c r="K6" s="6">
        <v>21.7</v>
      </c>
      <c r="L6" s="7">
        <v>5189.8</v>
      </c>
      <c r="M6" s="6">
        <v>24.9</v>
      </c>
      <c r="N6" s="3" t="s">
        <v>9</v>
      </c>
      <c r="O6" s="6">
        <v>31.4</v>
      </c>
      <c r="P6" s="6">
        <v>3.4627260696956333E-2</v>
      </c>
      <c r="Q6" s="3" t="s">
        <v>9</v>
      </c>
      <c r="R6" s="6">
        <v>15.3</v>
      </c>
      <c r="S6" s="6">
        <v>49.2</v>
      </c>
      <c r="T6" s="6">
        <v>27.7</v>
      </c>
      <c r="U6" s="6">
        <v>16.3</v>
      </c>
      <c r="V6" s="6">
        <v>17.399999999999999</v>
      </c>
      <c r="W6" s="6">
        <v>18.399999999999999</v>
      </c>
      <c r="X6" s="6">
        <v>30.2</v>
      </c>
      <c r="Y6" s="6">
        <v>184.3</v>
      </c>
      <c r="Z6" s="6">
        <v>21.3</v>
      </c>
      <c r="AA6" s="6">
        <v>53.3</v>
      </c>
    </row>
    <row r="7" spans="1:27" ht="16" thickTop="1" thickBot="1">
      <c r="A7" s="4" t="s">
        <v>38</v>
      </c>
      <c r="B7" s="4" t="s">
        <v>39</v>
      </c>
      <c r="C7" s="4" t="s">
        <v>39</v>
      </c>
      <c r="D7" s="13" t="s">
        <v>34</v>
      </c>
      <c r="E7" s="5" t="s">
        <v>38</v>
      </c>
      <c r="F7" s="5">
        <v>1209.5999999999999</v>
      </c>
      <c r="G7" s="9">
        <v>8.8458994708994713E-3</v>
      </c>
      <c r="H7" s="10">
        <v>4.2395006613756623</v>
      </c>
      <c r="I7" s="9">
        <v>4.5469576719576726E-3</v>
      </c>
      <c r="J7" s="1" t="s">
        <v>9</v>
      </c>
      <c r="K7" s="6">
        <v>10.7</v>
      </c>
      <c r="L7" s="7">
        <v>5128.1000000000004</v>
      </c>
      <c r="M7" s="6">
        <v>5.5</v>
      </c>
      <c r="N7" s="3" t="s">
        <v>9</v>
      </c>
      <c r="O7" s="6">
        <v>10.9</v>
      </c>
      <c r="P7" s="6">
        <v>9.0112433862433866E-3</v>
      </c>
      <c r="Q7" s="3" t="s">
        <v>9</v>
      </c>
      <c r="R7" s="6">
        <v>4.4000000000000004</v>
      </c>
      <c r="S7" s="6">
        <v>65.3</v>
      </c>
      <c r="T7" s="6">
        <v>8.1999999999999993</v>
      </c>
      <c r="U7" s="6">
        <v>3.1</v>
      </c>
      <c r="V7" s="6">
        <v>7.6</v>
      </c>
      <c r="W7" s="6">
        <v>3.5</v>
      </c>
      <c r="X7" s="6">
        <v>9.1999999999999993</v>
      </c>
      <c r="Y7" s="6">
        <v>84.7</v>
      </c>
      <c r="Z7" s="6">
        <v>11.9</v>
      </c>
      <c r="AA7" s="6">
        <v>13.5</v>
      </c>
    </row>
    <row r="8" spans="1:27" ht="16" thickTop="1" thickBot="1">
      <c r="A8" s="4" t="s">
        <v>40</v>
      </c>
      <c r="B8" s="4" t="s">
        <v>41</v>
      </c>
      <c r="C8" s="4" t="s">
        <v>41</v>
      </c>
      <c r="D8" s="13" t="s">
        <v>34</v>
      </c>
      <c r="E8" s="5" t="s">
        <v>40</v>
      </c>
      <c r="F8" s="5">
        <v>1209.5999999999999</v>
      </c>
      <c r="G8" s="9">
        <v>8.8458994708994713E-3</v>
      </c>
      <c r="H8" s="10">
        <v>4.2395006613756623</v>
      </c>
      <c r="I8" s="9">
        <v>4.5469576719576726E-3</v>
      </c>
      <c r="J8" s="1" t="s">
        <v>9</v>
      </c>
      <c r="K8" s="6">
        <v>10.7</v>
      </c>
      <c r="L8" s="7">
        <v>5128.1000000000004</v>
      </c>
      <c r="M8" s="6">
        <v>5.5</v>
      </c>
      <c r="N8" s="3" t="s">
        <v>9</v>
      </c>
      <c r="O8" s="6">
        <v>10.9</v>
      </c>
      <c r="P8" s="6">
        <v>9.0112433862433866E-3</v>
      </c>
      <c r="Q8" s="3" t="s">
        <v>9</v>
      </c>
      <c r="R8" s="6">
        <v>4.4000000000000004</v>
      </c>
      <c r="S8" s="6">
        <v>65.3</v>
      </c>
      <c r="T8" s="6">
        <v>8.1999999999999993</v>
      </c>
      <c r="U8" s="6">
        <v>3.1</v>
      </c>
      <c r="V8" s="6">
        <v>7.6</v>
      </c>
      <c r="W8" s="6">
        <v>3.5</v>
      </c>
      <c r="X8" s="6">
        <v>9.1999999999999993</v>
      </c>
      <c r="Y8" s="6">
        <v>84.7</v>
      </c>
      <c r="Z8" s="6">
        <v>11.9</v>
      </c>
      <c r="AA8" s="6">
        <v>13.5</v>
      </c>
    </row>
    <row r="9" spans="1:27" ht="16" thickTop="1" thickBot="1">
      <c r="A9" s="4" t="s">
        <v>42</v>
      </c>
      <c r="B9" s="4" t="s">
        <v>43</v>
      </c>
      <c r="C9" s="4" t="s">
        <v>44</v>
      </c>
      <c r="D9" s="13" t="s">
        <v>34</v>
      </c>
      <c r="E9" s="5" t="s">
        <v>42</v>
      </c>
      <c r="F9" s="5">
        <v>217.9</v>
      </c>
      <c r="G9" s="11">
        <v>0.22946305644791187</v>
      </c>
      <c r="H9" s="11">
        <v>8.6737035337310683E-2</v>
      </c>
      <c r="I9" s="11">
        <v>0.65947682423129872</v>
      </c>
      <c r="J9" s="1" t="s">
        <v>9</v>
      </c>
      <c r="K9" s="5">
        <v>50</v>
      </c>
      <c r="L9" s="5">
        <v>18.899999999999999</v>
      </c>
      <c r="M9" s="5">
        <v>143.69999999999999</v>
      </c>
      <c r="N9" s="3" t="s">
        <v>9</v>
      </c>
      <c r="O9" s="5">
        <v>19.2</v>
      </c>
      <c r="P9" s="5">
        <v>8.8113813675998159E-2</v>
      </c>
      <c r="Q9" s="3" t="s">
        <v>9</v>
      </c>
      <c r="R9" s="5">
        <v>77.3</v>
      </c>
      <c r="S9" s="5">
        <v>1895.4</v>
      </c>
      <c r="T9" s="5">
        <v>164.3</v>
      </c>
      <c r="U9" s="5">
        <v>11</v>
      </c>
      <c r="V9" s="5">
        <v>4.5</v>
      </c>
      <c r="W9" s="5">
        <v>14.1</v>
      </c>
      <c r="X9" s="5">
        <v>24</v>
      </c>
      <c r="Y9" s="7">
        <v>2248.6999999999998</v>
      </c>
      <c r="Z9" s="5">
        <v>66.7</v>
      </c>
      <c r="AA9" s="7">
        <v>657</v>
      </c>
    </row>
    <row r="10" spans="1:27" ht="16" thickTop="1" thickBot="1">
      <c r="A10" s="4" t="s">
        <v>45</v>
      </c>
      <c r="B10" s="4" t="s">
        <v>46</v>
      </c>
      <c r="C10" s="4" t="s">
        <v>47</v>
      </c>
      <c r="D10" s="13" t="s">
        <v>34</v>
      </c>
      <c r="E10" s="5" t="s">
        <v>45</v>
      </c>
      <c r="F10" s="5">
        <v>6.1</v>
      </c>
      <c r="G10" s="11">
        <v>0.73770491803278693</v>
      </c>
      <c r="H10" s="11">
        <v>0.98360655737704927</v>
      </c>
      <c r="I10" s="11">
        <v>0.59016393442622961</v>
      </c>
      <c r="J10" s="1" t="s">
        <v>9</v>
      </c>
      <c r="K10" s="5">
        <v>4.5</v>
      </c>
      <c r="L10" s="5">
        <v>6</v>
      </c>
      <c r="M10" s="5">
        <v>3.6</v>
      </c>
      <c r="N10" s="3" t="s">
        <v>9</v>
      </c>
      <c r="O10" s="5">
        <v>10.199999999999999</v>
      </c>
      <c r="P10" s="5">
        <v>1.6721311475409837</v>
      </c>
      <c r="Q10" s="3" t="s">
        <v>9</v>
      </c>
      <c r="R10" s="5">
        <v>2.4</v>
      </c>
      <c r="S10" s="5">
        <v>3.7</v>
      </c>
      <c r="T10" s="5">
        <v>4.8</v>
      </c>
      <c r="U10" s="5">
        <v>2</v>
      </c>
      <c r="V10" s="5">
        <v>2.9</v>
      </c>
      <c r="W10" s="5">
        <v>11.5</v>
      </c>
      <c r="X10" s="5">
        <v>3.5</v>
      </c>
      <c r="Y10" s="5">
        <v>99.8</v>
      </c>
      <c r="Z10" s="5">
        <v>5.4</v>
      </c>
      <c r="AA10" s="5">
        <v>9</v>
      </c>
    </row>
    <row r="11" spans="1:27" ht="16" thickTop="1" thickBot="1">
      <c r="A11" s="4" t="s">
        <v>48</v>
      </c>
      <c r="B11" s="4" t="s">
        <v>49</v>
      </c>
      <c r="C11" s="4" t="s">
        <v>50</v>
      </c>
      <c r="D11" s="13" t="s">
        <v>51</v>
      </c>
      <c r="E11" s="5" t="s">
        <v>48</v>
      </c>
      <c r="F11" s="5">
        <v>59.2</v>
      </c>
      <c r="G11" s="11">
        <v>0.6807432432432432</v>
      </c>
      <c r="H11" s="10">
        <v>10.488175675675675</v>
      </c>
      <c r="I11" s="9">
        <v>0.66554054054054046</v>
      </c>
      <c r="J11" s="1" t="s">
        <v>9</v>
      </c>
      <c r="K11" s="5">
        <v>40.299999999999997</v>
      </c>
      <c r="L11" s="7">
        <v>620.9</v>
      </c>
      <c r="M11" s="6">
        <v>39.4</v>
      </c>
      <c r="N11" s="3" t="s">
        <v>9</v>
      </c>
      <c r="O11" s="7">
        <v>163</v>
      </c>
      <c r="P11" s="7">
        <v>2.7533783783783781</v>
      </c>
      <c r="Q11" s="3" t="s">
        <v>9</v>
      </c>
      <c r="R11" s="6">
        <v>7.5</v>
      </c>
      <c r="S11" s="6">
        <v>21.9</v>
      </c>
      <c r="T11" s="6">
        <v>6.5</v>
      </c>
      <c r="U11" s="6">
        <v>5.3</v>
      </c>
      <c r="V11" s="6">
        <v>3.3</v>
      </c>
      <c r="W11" s="6">
        <v>4.3</v>
      </c>
      <c r="X11" s="6">
        <v>4.8</v>
      </c>
      <c r="Y11" s="6">
        <v>3.6</v>
      </c>
      <c r="Z11" s="6">
        <v>4.8</v>
      </c>
      <c r="AA11" s="6">
        <v>3.7</v>
      </c>
    </row>
    <row r="12" spans="1:27" ht="16" thickTop="1" thickBot="1">
      <c r="A12" s="4" t="s">
        <v>52</v>
      </c>
      <c r="B12" s="4" t="s">
        <v>53</v>
      </c>
      <c r="C12" s="4" t="s">
        <v>54</v>
      </c>
      <c r="D12" s="13" t="s">
        <v>51</v>
      </c>
      <c r="E12" s="5" t="s">
        <v>52</v>
      </c>
      <c r="F12" s="5">
        <v>1025.5999999999999</v>
      </c>
      <c r="G12" s="11">
        <v>1.029836193447738</v>
      </c>
      <c r="H12" s="9">
        <v>0.30499219968798758</v>
      </c>
      <c r="I12" s="10">
        <v>3.7962168486739474</v>
      </c>
      <c r="J12" s="1" t="s">
        <v>9</v>
      </c>
      <c r="K12" s="5">
        <v>1056.2</v>
      </c>
      <c r="L12" s="6">
        <v>312.8</v>
      </c>
      <c r="M12" s="7">
        <v>3893.4</v>
      </c>
      <c r="N12" s="3" t="s">
        <v>9</v>
      </c>
      <c r="O12" s="6">
        <v>526.70000000000005</v>
      </c>
      <c r="P12" s="6">
        <v>0.51355304212168496</v>
      </c>
      <c r="Q12" s="3" t="s">
        <v>9</v>
      </c>
      <c r="R12" s="6">
        <v>587.6</v>
      </c>
      <c r="S12" s="7">
        <v>2461.1</v>
      </c>
      <c r="T12" s="6">
        <v>104.9</v>
      </c>
      <c r="U12" s="6">
        <v>453.1</v>
      </c>
      <c r="V12" s="6">
        <v>346.2</v>
      </c>
      <c r="W12" s="6">
        <v>111.3</v>
      </c>
      <c r="X12" s="6">
        <v>44.3</v>
      </c>
      <c r="Y12" s="7">
        <v>2654.7</v>
      </c>
      <c r="Z12" s="7">
        <v>1248</v>
      </c>
      <c r="AA12" s="7">
        <v>2377.3000000000002</v>
      </c>
    </row>
    <row r="13" spans="1:27" ht="16" thickTop="1" thickBot="1">
      <c r="A13" s="4" t="s">
        <v>55</v>
      </c>
      <c r="B13" s="4" t="s">
        <v>56</v>
      </c>
      <c r="C13" s="4" t="s">
        <v>57</v>
      </c>
      <c r="D13" s="13" t="s">
        <v>51</v>
      </c>
      <c r="E13" s="5" t="s">
        <v>55</v>
      </c>
      <c r="F13" s="4"/>
      <c r="G13" s="12" t="e">
        <v>#DIV/0!</v>
      </c>
      <c r="H13" s="12" t="e">
        <v>#DIV/0!</v>
      </c>
      <c r="I13" s="12" t="e">
        <v>#DIV/0!</v>
      </c>
      <c r="J13" s="1" t="s">
        <v>9</v>
      </c>
      <c r="K13" s="4"/>
      <c r="L13" s="4"/>
      <c r="M13" s="4"/>
      <c r="N13" s="3" t="s">
        <v>9</v>
      </c>
      <c r="O13" s="4"/>
      <c r="P13" s="4"/>
      <c r="Q13" s="3" t="s">
        <v>9</v>
      </c>
      <c r="R13" s="4"/>
      <c r="S13" s="4"/>
      <c r="T13" s="4"/>
      <c r="U13" s="4"/>
      <c r="V13" s="4"/>
      <c r="W13" s="4"/>
      <c r="X13" s="4"/>
      <c r="Y13" s="4"/>
      <c r="Z13" s="4"/>
      <c r="AA13" s="4"/>
    </row>
    <row r="14" spans="1:27" ht="16" thickTop="1" thickBot="1">
      <c r="A14" s="4" t="s">
        <v>58</v>
      </c>
      <c r="B14" s="4" t="s">
        <v>59</v>
      </c>
      <c r="C14" s="4" t="s">
        <v>60</v>
      </c>
      <c r="D14" s="13" t="s">
        <v>51</v>
      </c>
      <c r="E14" s="5" t="s">
        <v>58</v>
      </c>
      <c r="F14" s="5">
        <v>15.5</v>
      </c>
      <c r="G14" s="9">
        <v>0.47096774193548385</v>
      </c>
      <c r="H14" s="9">
        <v>0.20645161290322581</v>
      </c>
      <c r="I14" s="9">
        <v>0.34838709677419355</v>
      </c>
      <c r="J14" s="1" t="s">
        <v>9</v>
      </c>
      <c r="K14" s="6">
        <v>7.3</v>
      </c>
      <c r="L14" s="6">
        <v>3.2</v>
      </c>
      <c r="M14" s="6">
        <v>5.4</v>
      </c>
      <c r="N14" s="3" t="s">
        <v>9</v>
      </c>
      <c r="O14" s="7">
        <v>81</v>
      </c>
      <c r="P14" s="7">
        <v>5.225806451612903</v>
      </c>
      <c r="Q14" s="3" t="s">
        <v>9</v>
      </c>
      <c r="R14" s="6">
        <v>4.8</v>
      </c>
      <c r="S14" s="5">
        <v>12.5</v>
      </c>
      <c r="T14" s="6">
        <v>3.8</v>
      </c>
      <c r="U14" s="6">
        <v>3.2</v>
      </c>
      <c r="V14" s="6">
        <v>2.1</v>
      </c>
      <c r="W14" s="6">
        <v>5.6</v>
      </c>
      <c r="X14" s="6">
        <v>6.2</v>
      </c>
      <c r="Y14" s="6">
        <v>6</v>
      </c>
      <c r="Z14" s="6">
        <v>1.8</v>
      </c>
      <c r="AA14" s="7">
        <v>30.8</v>
      </c>
    </row>
    <row r="15" spans="1:27" ht="16" thickTop="1" thickBot="1">
      <c r="A15" s="4" t="s">
        <v>61</v>
      </c>
      <c r="B15" s="4" t="s">
        <v>62</v>
      </c>
      <c r="C15" s="4" t="s">
        <v>63</v>
      </c>
      <c r="D15" s="13" t="s">
        <v>51</v>
      </c>
      <c r="E15" s="5" t="s">
        <v>61</v>
      </c>
      <c r="F15" s="5">
        <v>133.80000000000001</v>
      </c>
      <c r="G15" s="9">
        <v>3.1390134529147982E-2</v>
      </c>
      <c r="H15" s="9">
        <v>0.36547085201793716</v>
      </c>
      <c r="I15" s="9">
        <v>0.11808669656203288</v>
      </c>
      <c r="J15" s="1" t="s">
        <v>9</v>
      </c>
      <c r="K15" s="6">
        <v>4.2</v>
      </c>
      <c r="L15" s="6">
        <v>48.9</v>
      </c>
      <c r="M15" s="6">
        <v>15.8</v>
      </c>
      <c r="N15" s="3" t="s">
        <v>9</v>
      </c>
      <c r="O15" s="6">
        <v>16</v>
      </c>
      <c r="P15" s="6">
        <v>0.11958146487294469</v>
      </c>
      <c r="Q15" s="3" t="s">
        <v>9</v>
      </c>
      <c r="R15" s="6">
        <v>70</v>
      </c>
      <c r="S15" s="6">
        <v>36.799999999999997</v>
      </c>
      <c r="T15" s="6">
        <v>5</v>
      </c>
      <c r="U15" s="7">
        <v>264.2</v>
      </c>
      <c r="V15" s="6">
        <v>17.3</v>
      </c>
      <c r="W15" s="6">
        <v>21.4</v>
      </c>
      <c r="X15" s="6">
        <v>8.5</v>
      </c>
      <c r="Y15" s="6">
        <v>13.7</v>
      </c>
      <c r="Z15" s="6">
        <v>58.6</v>
      </c>
      <c r="AA15" s="6">
        <v>43.1</v>
      </c>
    </row>
    <row r="16" spans="1:27" ht="16" thickTop="1" thickBot="1">
      <c r="A16" s="4" t="s">
        <v>64</v>
      </c>
      <c r="B16" s="4" t="s">
        <v>65</v>
      </c>
      <c r="C16" s="4" t="s">
        <v>66</v>
      </c>
      <c r="D16" s="13" t="s">
        <v>51</v>
      </c>
      <c r="E16" s="5" t="s">
        <v>64</v>
      </c>
      <c r="F16" s="5">
        <v>59.4</v>
      </c>
      <c r="G16" s="9">
        <v>1.5151515151515152E-2</v>
      </c>
      <c r="H16" s="9">
        <v>4.0404040404040401E-2</v>
      </c>
      <c r="I16" s="9">
        <v>1.8518518518518521E-2</v>
      </c>
      <c r="J16" s="1" t="s">
        <v>9</v>
      </c>
      <c r="K16" s="6">
        <v>0.9</v>
      </c>
      <c r="L16" s="6">
        <v>2.4</v>
      </c>
      <c r="M16" s="6">
        <v>1.1000000000000001</v>
      </c>
      <c r="N16" s="3" t="s">
        <v>9</v>
      </c>
      <c r="O16" s="6">
        <v>4.5999999999999996</v>
      </c>
      <c r="P16" s="6">
        <v>7.7441077441077436E-2</v>
      </c>
      <c r="Q16" s="3" t="s">
        <v>9</v>
      </c>
      <c r="R16" s="6">
        <v>1.1000000000000001</v>
      </c>
      <c r="S16" s="6">
        <v>1.3</v>
      </c>
      <c r="T16" s="6">
        <v>3.2</v>
      </c>
      <c r="U16" s="6">
        <v>0.8</v>
      </c>
      <c r="V16" s="7">
        <v>830.9</v>
      </c>
      <c r="W16" s="6">
        <v>1.4</v>
      </c>
      <c r="X16" s="6">
        <v>4.0999999999999996</v>
      </c>
      <c r="Y16" s="5">
        <v>87.6</v>
      </c>
      <c r="Z16" s="6">
        <v>1.8</v>
      </c>
      <c r="AA16" s="6">
        <v>1.7</v>
      </c>
    </row>
    <row r="17" spans="1:27" ht="16" thickTop="1" thickBot="1">
      <c r="A17" s="4" t="s">
        <v>67</v>
      </c>
      <c r="B17" s="4" t="s">
        <v>68</v>
      </c>
      <c r="C17" s="4" t="s">
        <v>69</v>
      </c>
      <c r="D17" s="13" t="s">
        <v>51</v>
      </c>
      <c r="E17" s="5" t="s">
        <v>67</v>
      </c>
      <c r="F17" s="5">
        <v>40.200000000000003</v>
      </c>
      <c r="G17" s="11">
        <v>1.1243781094527363</v>
      </c>
      <c r="H17" s="10">
        <v>1.4825870646766168</v>
      </c>
      <c r="I17" s="11">
        <v>1.2039800995024874</v>
      </c>
      <c r="J17" s="1" t="s">
        <v>9</v>
      </c>
      <c r="K17" s="5">
        <v>45.2</v>
      </c>
      <c r="L17" s="7">
        <v>59.6</v>
      </c>
      <c r="M17" s="5">
        <v>48.4</v>
      </c>
      <c r="N17" s="3" t="s">
        <v>9</v>
      </c>
      <c r="O17" s="5">
        <v>46.5</v>
      </c>
      <c r="P17" s="5">
        <v>1.1567164179104477</v>
      </c>
      <c r="Q17" s="3" t="s">
        <v>9</v>
      </c>
      <c r="R17" s="5">
        <v>49.7</v>
      </c>
      <c r="S17" s="5">
        <v>40.4</v>
      </c>
      <c r="T17" s="7">
        <v>60.7</v>
      </c>
      <c r="U17" s="7">
        <v>76.7</v>
      </c>
      <c r="V17" s="6">
        <v>16.600000000000001</v>
      </c>
      <c r="W17" s="5">
        <v>50</v>
      </c>
      <c r="X17" s="7">
        <v>173.9</v>
      </c>
      <c r="Y17" s="7">
        <v>82.3</v>
      </c>
      <c r="Z17" s="7">
        <v>51.6</v>
      </c>
      <c r="AA17" s="5">
        <v>41.8</v>
      </c>
    </row>
    <row r="18" spans="1:27" ht="16" thickTop="1" thickBot="1">
      <c r="A18" s="4" t="s">
        <v>70</v>
      </c>
      <c r="B18" s="4" t="s">
        <v>71</v>
      </c>
      <c r="C18" s="4" t="s">
        <v>72</v>
      </c>
      <c r="D18" s="13" t="s">
        <v>51</v>
      </c>
      <c r="E18" s="5" t="s">
        <v>70</v>
      </c>
      <c r="F18" s="5">
        <v>66.8</v>
      </c>
      <c r="G18" s="11">
        <v>0.43562874251497008</v>
      </c>
      <c r="H18" s="10">
        <v>12.332335329341317</v>
      </c>
      <c r="I18" s="10">
        <v>3.4520958083832336</v>
      </c>
      <c r="J18" s="1" t="s">
        <v>9</v>
      </c>
      <c r="K18" s="5">
        <v>29.1</v>
      </c>
      <c r="L18" s="7">
        <v>823.8</v>
      </c>
      <c r="M18" s="7">
        <v>230.6</v>
      </c>
      <c r="N18" s="3" t="s">
        <v>9</v>
      </c>
      <c r="O18" s="6">
        <v>26.4</v>
      </c>
      <c r="P18" s="6">
        <v>0.39520958083832336</v>
      </c>
      <c r="Q18" s="3" t="s">
        <v>9</v>
      </c>
      <c r="R18" s="6">
        <v>7</v>
      </c>
      <c r="S18" s="6">
        <v>17.8</v>
      </c>
      <c r="T18" s="5">
        <v>67.5</v>
      </c>
      <c r="U18" s="6">
        <v>7.9</v>
      </c>
      <c r="V18" s="6">
        <v>7.1</v>
      </c>
      <c r="W18" s="5">
        <v>104.7</v>
      </c>
      <c r="X18" s="6">
        <v>12.4</v>
      </c>
      <c r="Y18" s="6">
        <v>13.8</v>
      </c>
      <c r="Z18" s="6">
        <v>9.4</v>
      </c>
      <c r="AA18" s="6">
        <v>16.7</v>
      </c>
    </row>
    <row r="19" spans="1:27" ht="16" thickTop="1" thickBot="1">
      <c r="A19" s="4" t="s">
        <v>73</v>
      </c>
      <c r="B19" s="4" t="s">
        <v>74</v>
      </c>
      <c r="C19" s="4" t="s">
        <v>75</v>
      </c>
      <c r="D19" s="13" t="s">
        <v>51</v>
      </c>
      <c r="E19" s="5" t="s">
        <v>73</v>
      </c>
      <c r="F19" s="5">
        <v>142.69999999999999</v>
      </c>
      <c r="G19" s="10">
        <v>2.5094604064470922</v>
      </c>
      <c r="H19" s="9">
        <v>0.10861948142957253</v>
      </c>
      <c r="I19" s="10">
        <v>4.9032936229852844</v>
      </c>
      <c r="J19" s="1" t="s">
        <v>9</v>
      </c>
      <c r="K19" s="7">
        <v>358.1</v>
      </c>
      <c r="L19" s="6">
        <v>15.5</v>
      </c>
      <c r="M19" s="7">
        <v>699.7</v>
      </c>
      <c r="N19" s="3" t="s">
        <v>9</v>
      </c>
      <c r="O19" s="6">
        <v>75.900000000000006</v>
      </c>
      <c r="P19" s="6">
        <v>0.53188507358093906</v>
      </c>
      <c r="Q19" s="3" t="s">
        <v>9</v>
      </c>
      <c r="R19" s="6">
        <v>27.1</v>
      </c>
      <c r="S19" s="7">
        <v>597.70000000000005</v>
      </c>
      <c r="T19" s="5">
        <v>401.5</v>
      </c>
      <c r="U19" s="6">
        <v>5.0999999999999996</v>
      </c>
      <c r="V19" s="6">
        <v>10.1</v>
      </c>
      <c r="W19" s="6">
        <v>4.0999999999999996</v>
      </c>
      <c r="X19" s="5">
        <v>78.900000000000006</v>
      </c>
      <c r="Y19" s="7">
        <v>1300.4000000000001</v>
      </c>
      <c r="Z19" s="6">
        <v>25.2</v>
      </c>
      <c r="AA19" s="7">
        <v>696.5</v>
      </c>
    </row>
    <row r="20" spans="1:27" ht="16" thickTop="1" thickBot="1">
      <c r="A20" s="4" t="s">
        <v>76</v>
      </c>
      <c r="B20" s="4" t="s">
        <v>77</v>
      </c>
      <c r="C20" s="4" t="s">
        <v>78</v>
      </c>
      <c r="D20" s="13" t="s">
        <v>51</v>
      </c>
      <c r="E20" s="5" t="s">
        <v>76</v>
      </c>
      <c r="F20" s="5">
        <v>463.6</v>
      </c>
      <c r="G20" s="10">
        <v>1.7361949956859359</v>
      </c>
      <c r="H20" s="9">
        <v>8.0025884383088872E-2</v>
      </c>
      <c r="I20" s="10">
        <v>2.3140638481449525</v>
      </c>
      <c r="J20" s="1" t="s">
        <v>9</v>
      </c>
      <c r="K20" s="7">
        <v>804.9</v>
      </c>
      <c r="L20" s="6">
        <v>37.1</v>
      </c>
      <c r="M20" s="7">
        <v>1072.8</v>
      </c>
      <c r="N20" s="3" t="s">
        <v>9</v>
      </c>
      <c r="O20" s="6">
        <v>133.19999999999999</v>
      </c>
      <c r="P20" s="6">
        <v>0.28731665228645381</v>
      </c>
      <c r="Q20" s="3" t="s">
        <v>9</v>
      </c>
      <c r="R20" s="6">
        <v>141</v>
      </c>
      <c r="S20" s="7">
        <v>1436.1</v>
      </c>
      <c r="T20" s="6">
        <v>56.2</v>
      </c>
      <c r="U20" s="6">
        <v>272.2</v>
      </c>
      <c r="V20" s="6">
        <v>74.599999999999994</v>
      </c>
      <c r="W20" s="6">
        <v>22</v>
      </c>
      <c r="X20" s="6">
        <v>22.7</v>
      </c>
      <c r="Y20" s="7">
        <v>2034.7</v>
      </c>
      <c r="Z20" s="6">
        <v>212.9</v>
      </c>
      <c r="AA20" s="7">
        <v>1607.5</v>
      </c>
    </row>
    <row r="21" spans="1:27" ht="16" thickTop="1" thickBot="1">
      <c r="A21" s="4" t="s">
        <v>79</v>
      </c>
      <c r="B21" s="4" t="s">
        <v>80</v>
      </c>
      <c r="C21" s="4" t="s">
        <v>81</v>
      </c>
      <c r="D21" s="13" t="s">
        <v>51</v>
      </c>
      <c r="E21" s="5" t="s">
        <v>79</v>
      </c>
      <c r="F21" s="5">
        <v>444</v>
      </c>
      <c r="G21" s="10">
        <v>2.6263513513513512</v>
      </c>
      <c r="H21" s="9">
        <v>0.25472972972972974</v>
      </c>
      <c r="I21" s="10">
        <v>4.8396396396396399</v>
      </c>
      <c r="J21" s="1" t="s">
        <v>9</v>
      </c>
      <c r="K21" s="7">
        <v>1166.0999999999999</v>
      </c>
      <c r="L21" s="6">
        <v>113.1</v>
      </c>
      <c r="M21" s="7">
        <v>2148.8000000000002</v>
      </c>
      <c r="N21" s="3" t="s">
        <v>9</v>
      </c>
      <c r="O21" s="7">
        <v>13655.5</v>
      </c>
      <c r="P21" s="7">
        <v>30.75563063063063</v>
      </c>
      <c r="Q21" s="3" t="s">
        <v>9</v>
      </c>
      <c r="R21" s="7">
        <v>911.1</v>
      </c>
      <c r="S21" s="7">
        <v>1103.3</v>
      </c>
      <c r="T21" s="7">
        <v>2375</v>
      </c>
      <c r="U21" s="6">
        <v>60.9</v>
      </c>
      <c r="V21" s="7">
        <v>783.6</v>
      </c>
      <c r="W21" s="6">
        <v>70.099999999999994</v>
      </c>
      <c r="X21" s="7">
        <v>1117.5999999999999</v>
      </c>
      <c r="Y21" s="7">
        <v>3058.9</v>
      </c>
      <c r="Z21" s="7">
        <v>1409.7</v>
      </c>
      <c r="AA21" s="7">
        <v>1015.9</v>
      </c>
    </row>
    <row r="22" spans="1:27" ht="16" thickTop="1" thickBot="1">
      <c r="A22" s="4" t="s">
        <v>79</v>
      </c>
      <c r="B22" s="4" t="s">
        <v>80</v>
      </c>
      <c r="C22" s="4" t="s">
        <v>81</v>
      </c>
      <c r="D22" s="13" t="s">
        <v>51</v>
      </c>
      <c r="E22" s="5" t="s">
        <v>79</v>
      </c>
      <c r="F22" s="5">
        <v>22.9</v>
      </c>
      <c r="G22" s="11">
        <v>1.8733624454148472</v>
      </c>
      <c r="H22" s="11">
        <v>0.26637554585152839</v>
      </c>
      <c r="I22" s="10">
        <v>3.305676855895197</v>
      </c>
      <c r="J22" s="1" t="s">
        <v>9</v>
      </c>
      <c r="K22" s="5">
        <v>42.9</v>
      </c>
      <c r="L22" s="5">
        <v>6.1</v>
      </c>
      <c r="M22" s="7">
        <v>75.7</v>
      </c>
      <c r="N22" s="3" t="s">
        <v>9</v>
      </c>
      <c r="O22" s="7">
        <v>238</v>
      </c>
      <c r="P22" s="7">
        <v>10.393013100436681</v>
      </c>
      <c r="Q22" s="3" t="s">
        <v>9</v>
      </c>
      <c r="R22" s="7">
        <v>73.5</v>
      </c>
      <c r="S22" s="5">
        <v>60.2</v>
      </c>
      <c r="T22" s="7">
        <v>205.4</v>
      </c>
      <c r="U22" s="5">
        <v>7.1</v>
      </c>
      <c r="V22" s="5">
        <v>38.1</v>
      </c>
      <c r="W22" s="5">
        <v>6.1</v>
      </c>
      <c r="X22" s="5">
        <v>57.4</v>
      </c>
      <c r="Y22" s="7">
        <v>85.3</v>
      </c>
      <c r="Z22" s="7">
        <v>93.4</v>
      </c>
      <c r="AA22" s="5">
        <v>29.1</v>
      </c>
    </row>
    <row r="23" spans="1:27" ht="16" thickTop="1" thickBot="1">
      <c r="A23" s="4" t="s">
        <v>82</v>
      </c>
      <c r="B23" s="4" t="s">
        <v>83</v>
      </c>
      <c r="C23" s="4" t="s">
        <v>84</v>
      </c>
      <c r="D23" s="13" t="s">
        <v>51</v>
      </c>
      <c r="E23" s="5" t="s">
        <v>82</v>
      </c>
      <c r="F23" s="5">
        <v>50.5</v>
      </c>
      <c r="G23" s="9">
        <v>0.18019801980198019</v>
      </c>
      <c r="H23" s="9">
        <v>7.7227722772277227E-2</v>
      </c>
      <c r="I23" s="11">
        <v>0.59405940594059403</v>
      </c>
      <c r="J23" s="1" t="s">
        <v>9</v>
      </c>
      <c r="K23" s="6">
        <v>9.1</v>
      </c>
      <c r="L23" s="6">
        <v>3.9</v>
      </c>
      <c r="M23" s="5">
        <v>30</v>
      </c>
      <c r="N23" s="3" t="s">
        <v>9</v>
      </c>
      <c r="O23" s="6">
        <v>5.3</v>
      </c>
      <c r="P23" s="6">
        <v>0.10495049504950495</v>
      </c>
      <c r="Q23" s="3" t="s">
        <v>9</v>
      </c>
      <c r="R23" s="6">
        <v>9.1</v>
      </c>
      <c r="S23" s="7">
        <v>239.6</v>
      </c>
      <c r="T23" s="6">
        <v>11.6</v>
      </c>
      <c r="U23" s="6">
        <v>1</v>
      </c>
      <c r="V23" s="6">
        <v>11.9</v>
      </c>
      <c r="W23" s="6">
        <v>2</v>
      </c>
      <c r="X23" s="6">
        <v>8.6</v>
      </c>
      <c r="Y23" s="7">
        <v>715.9</v>
      </c>
      <c r="Z23" s="6">
        <v>11.4</v>
      </c>
      <c r="AA23" s="7">
        <v>295.2</v>
      </c>
    </row>
    <row r="24" spans="1:27" ht="16" thickTop="1" thickBot="1">
      <c r="A24" s="4" t="s">
        <v>85</v>
      </c>
      <c r="B24" s="4" t="s">
        <v>86</v>
      </c>
      <c r="C24" s="4" t="s">
        <v>9</v>
      </c>
      <c r="D24" s="13" t="s">
        <v>51</v>
      </c>
      <c r="E24" s="5" t="s">
        <v>85</v>
      </c>
      <c r="F24" s="5">
        <v>801.8</v>
      </c>
      <c r="G24" s="10">
        <v>2.4560987777500625</v>
      </c>
      <c r="H24" s="9">
        <v>4.7019206784734355E-2</v>
      </c>
      <c r="I24" s="10">
        <v>3.7196308306310804</v>
      </c>
      <c r="J24" s="1" t="s">
        <v>9</v>
      </c>
      <c r="K24" s="7">
        <v>1969.3</v>
      </c>
      <c r="L24" s="6">
        <v>37.700000000000003</v>
      </c>
      <c r="M24" s="7">
        <v>2982.4</v>
      </c>
      <c r="N24" s="3" t="s">
        <v>9</v>
      </c>
      <c r="O24" s="6">
        <v>70.2</v>
      </c>
      <c r="P24" s="6">
        <v>8.7553005737091558E-2</v>
      </c>
      <c r="Q24" s="3" t="s">
        <v>9</v>
      </c>
      <c r="R24" s="6">
        <v>191.8</v>
      </c>
      <c r="S24" s="7">
        <v>2085</v>
      </c>
      <c r="T24" s="6">
        <v>84</v>
      </c>
      <c r="U24" s="6">
        <v>440.1</v>
      </c>
      <c r="V24" s="6">
        <v>86.4</v>
      </c>
      <c r="W24" s="6">
        <v>26.1</v>
      </c>
      <c r="X24" s="6">
        <v>112.6</v>
      </c>
      <c r="Y24" s="7">
        <v>4036</v>
      </c>
      <c r="Z24" s="6">
        <v>545.1</v>
      </c>
      <c r="AA24" s="7">
        <v>2444.5</v>
      </c>
    </row>
    <row r="25" spans="1:27" ht="16" thickTop="1" thickBot="1">
      <c r="A25" s="4" t="s">
        <v>87</v>
      </c>
      <c r="B25" s="4" t="s">
        <v>88</v>
      </c>
      <c r="C25" s="4" t="s">
        <v>9</v>
      </c>
      <c r="D25" s="13" t="s">
        <v>51</v>
      </c>
      <c r="E25" s="5" t="s">
        <v>87</v>
      </c>
      <c r="F25" s="5">
        <v>20.8</v>
      </c>
      <c r="G25" s="9">
        <v>0.37019230769230771</v>
      </c>
      <c r="H25" s="10">
        <v>3.1394230769230766</v>
      </c>
      <c r="I25" s="10">
        <v>1.3846153846153846</v>
      </c>
      <c r="J25" s="1" t="s">
        <v>9</v>
      </c>
      <c r="K25" s="6">
        <v>7.7</v>
      </c>
      <c r="L25" s="7">
        <v>65.3</v>
      </c>
      <c r="M25" s="7">
        <v>28.8</v>
      </c>
      <c r="N25" s="3" t="s">
        <v>9</v>
      </c>
      <c r="O25" s="7">
        <v>84.4</v>
      </c>
      <c r="P25" s="7">
        <v>4.0576923076923075</v>
      </c>
      <c r="Q25" s="3" t="s">
        <v>9</v>
      </c>
      <c r="R25" s="7">
        <v>126.7</v>
      </c>
      <c r="S25" s="7">
        <v>44.9</v>
      </c>
      <c r="T25" s="7">
        <v>46.6</v>
      </c>
      <c r="U25" s="5">
        <v>27.9</v>
      </c>
      <c r="V25" s="6">
        <v>15</v>
      </c>
      <c r="W25" s="7">
        <v>93.8</v>
      </c>
      <c r="X25" s="7">
        <v>37.6</v>
      </c>
      <c r="Y25" s="5">
        <v>15.9</v>
      </c>
      <c r="Z25" s="7">
        <v>110.5</v>
      </c>
      <c r="AA25" s="6">
        <v>15</v>
      </c>
    </row>
    <row r="26" spans="1:27" ht="16" thickTop="1" thickBot="1">
      <c r="A26" s="4" t="s">
        <v>89</v>
      </c>
      <c r="B26" s="4" t="s">
        <v>89</v>
      </c>
      <c r="C26" s="4" t="s">
        <v>9</v>
      </c>
      <c r="D26" s="13" t="s">
        <v>51</v>
      </c>
      <c r="E26" s="5" t="s">
        <v>89</v>
      </c>
      <c r="F26" s="5">
        <v>110.8</v>
      </c>
      <c r="G26" s="9">
        <v>0.68140794223826717</v>
      </c>
      <c r="H26" s="9">
        <v>0.84837545126353797</v>
      </c>
      <c r="I26" s="9">
        <v>0.8077617328519856</v>
      </c>
      <c r="J26" s="1" t="s">
        <v>9</v>
      </c>
      <c r="K26" s="6">
        <v>75.5</v>
      </c>
      <c r="L26" s="6">
        <v>94</v>
      </c>
      <c r="M26" s="6">
        <v>89.5</v>
      </c>
      <c r="N26" s="3" t="s">
        <v>9</v>
      </c>
      <c r="O26" s="7">
        <v>245.3</v>
      </c>
      <c r="P26" s="7">
        <v>2.2138989169675094</v>
      </c>
      <c r="Q26" s="3" t="s">
        <v>9</v>
      </c>
      <c r="R26" s="6">
        <v>92.7</v>
      </c>
      <c r="S26" s="6">
        <v>85.8</v>
      </c>
      <c r="T26" s="6">
        <v>92.2</v>
      </c>
      <c r="U26" s="7">
        <v>195.5</v>
      </c>
      <c r="V26" s="6">
        <v>64.400000000000006</v>
      </c>
      <c r="W26" s="7">
        <v>715.6</v>
      </c>
      <c r="X26" s="5">
        <v>105</v>
      </c>
      <c r="Y26" s="7">
        <v>219.3</v>
      </c>
      <c r="Z26" s="5">
        <v>118.2</v>
      </c>
      <c r="AA26" s="6">
        <v>73</v>
      </c>
    </row>
    <row r="27" spans="1:27" ht="16" thickTop="1" thickBot="1">
      <c r="A27" s="4" t="s">
        <v>90</v>
      </c>
      <c r="B27" s="4" t="s">
        <v>91</v>
      </c>
      <c r="C27" s="4" t="s">
        <v>92</v>
      </c>
      <c r="D27" s="13" t="s">
        <v>51</v>
      </c>
      <c r="E27" s="5" t="s">
        <v>90</v>
      </c>
      <c r="F27" s="4"/>
      <c r="G27" s="12"/>
      <c r="H27" s="12"/>
      <c r="I27" s="12"/>
      <c r="J27" s="1" t="s">
        <v>9</v>
      </c>
      <c r="K27" s="4"/>
      <c r="L27" s="4"/>
      <c r="M27" s="4"/>
      <c r="N27" s="3" t="s">
        <v>9</v>
      </c>
      <c r="O27" s="4"/>
      <c r="P27" s="4"/>
      <c r="Q27" s="3" t="s">
        <v>9</v>
      </c>
      <c r="R27" s="4"/>
      <c r="S27" s="4"/>
      <c r="T27" s="4"/>
      <c r="U27" s="4"/>
      <c r="V27" s="4"/>
      <c r="W27" s="4"/>
      <c r="X27" s="4"/>
      <c r="Y27" s="4"/>
      <c r="Z27" s="4"/>
      <c r="AA27" s="4"/>
    </row>
    <row r="28" spans="1:27" ht="16" thickTop="1" thickBot="1">
      <c r="A28" s="4" t="s">
        <v>93</v>
      </c>
      <c r="B28" s="4" t="s">
        <v>94</v>
      </c>
      <c r="C28" s="4" t="s">
        <v>95</v>
      </c>
      <c r="D28" s="13" t="s">
        <v>51</v>
      </c>
      <c r="E28" s="5" t="s">
        <v>93</v>
      </c>
      <c r="F28" s="5">
        <v>8.3000000000000007</v>
      </c>
      <c r="G28" s="11">
        <v>0.74698795180722888</v>
      </c>
      <c r="H28" s="10">
        <v>3.6506024096385539</v>
      </c>
      <c r="I28" s="11">
        <v>0.45783132530120474</v>
      </c>
      <c r="J28" s="1" t="s">
        <v>9</v>
      </c>
      <c r="K28" s="5">
        <v>6.2</v>
      </c>
      <c r="L28" s="7">
        <v>30.3</v>
      </c>
      <c r="M28" s="5">
        <v>3.8</v>
      </c>
      <c r="N28" s="3" t="s">
        <v>9</v>
      </c>
      <c r="O28" s="5">
        <v>13</v>
      </c>
      <c r="P28" s="5">
        <v>1.5662650602409638</v>
      </c>
      <c r="Q28" s="3" t="s">
        <v>9</v>
      </c>
      <c r="R28" s="5">
        <v>6.7</v>
      </c>
      <c r="S28" s="7">
        <v>22</v>
      </c>
      <c r="T28" s="7">
        <v>22.5</v>
      </c>
      <c r="U28" s="6">
        <v>0.8</v>
      </c>
      <c r="V28" s="5">
        <v>4.2</v>
      </c>
      <c r="W28" s="5">
        <v>2</v>
      </c>
      <c r="X28" s="5">
        <v>11.2</v>
      </c>
      <c r="Y28" s="5">
        <v>8.8000000000000007</v>
      </c>
      <c r="Z28" s="5">
        <v>3.5</v>
      </c>
      <c r="AA28" s="7">
        <v>23.9</v>
      </c>
    </row>
    <row r="29" spans="1:27" ht="16" thickTop="1" thickBot="1">
      <c r="A29" s="4" t="s">
        <v>96</v>
      </c>
      <c r="B29" s="4" t="s">
        <v>97</v>
      </c>
      <c r="C29" s="4" t="s">
        <v>98</v>
      </c>
      <c r="D29" s="13" t="s">
        <v>51</v>
      </c>
      <c r="E29" s="5" t="s">
        <v>96</v>
      </c>
      <c r="F29" s="5">
        <v>173.1</v>
      </c>
      <c r="G29" s="11">
        <v>0.4454072790294627</v>
      </c>
      <c r="H29" s="10">
        <v>7.640092432120162</v>
      </c>
      <c r="I29" s="9">
        <v>3.292894280762565E-2</v>
      </c>
      <c r="J29" s="1" t="s">
        <v>9</v>
      </c>
      <c r="K29" s="5">
        <v>77.099999999999994</v>
      </c>
      <c r="L29" s="7">
        <v>1322.5</v>
      </c>
      <c r="M29" s="6">
        <v>5.7</v>
      </c>
      <c r="N29" s="3" t="s">
        <v>9</v>
      </c>
      <c r="O29" s="5">
        <v>158.1</v>
      </c>
      <c r="P29" s="5">
        <v>0.91334488734835351</v>
      </c>
      <c r="Q29" s="3" t="s">
        <v>9</v>
      </c>
      <c r="R29" s="6">
        <v>2.5</v>
      </c>
      <c r="S29" s="6">
        <v>51.3</v>
      </c>
      <c r="T29" s="6">
        <v>6.1</v>
      </c>
      <c r="U29" s="6">
        <v>4.2</v>
      </c>
      <c r="V29" s="6">
        <v>3.4</v>
      </c>
      <c r="W29" s="6">
        <v>14.8</v>
      </c>
      <c r="X29" s="6">
        <v>5.5</v>
      </c>
      <c r="Y29" s="6">
        <v>10.4</v>
      </c>
      <c r="Z29" s="6">
        <v>7.6</v>
      </c>
      <c r="AA29" s="6">
        <v>20.5</v>
      </c>
    </row>
    <row r="30" spans="1:27" ht="16" thickTop="1" thickBot="1">
      <c r="A30" s="4" t="s">
        <v>99</v>
      </c>
      <c r="B30" s="4" t="s">
        <v>100</v>
      </c>
      <c r="C30" s="4" t="s">
        <v>9</v>
      </c>
      <c r="D30" s="13" t="s">
        <v>101</v>
      </c>
      <c r="E30" s="5" t="s">
        <v>99</v>
      </c>
      <c r="F30" s="4"/>
      <c r="G30" s="12"/>
      <c r="H30" s="12"/>
      <c r="I30" s="12"/>
      <c r="J30" s="1" t="s">
        <v>9</v>
      </c>
      <c r="K30" s="4"/>
      <c r="L30" s="4"/>
      <c r="M30" s="4"/>
      <c r="N30" s="3" t="s">
        <v>9</v>
      </c>
      <c r="O30" s="4"/>
      <c r="P30" s="4"/>
      <c r="Q30" s="3" t="s">
        <v>9</v>
      </c>
      <c r="R30" s="4"/>
      <c r="S30" s="4"/>
      <c r="T30" s="4"/>
      <c r="U30" s="4"/>
      <c r="V30" s="4"/>
      <c r="W30" s="4"/>
      <c r="X30" s="4"/>
      <c r="Y30" s="4"/>
      <c r="Z30" s="4"/>
      <c r="AA30" s="4"/>
    </row>
    <row r="31" spans="1:27" ht="16" thickTop="1" thickBot="1">
      <c r="A31" s="4" t="s">
        <v>102</v>
      </c>
      <c r="B31" s="4" t="s">
        <v>103</v>
      </c>
      <c r="C31" s="4" t="s">
        <v>9</v>
      </c>
      <c r="D31" s="13" t="s">
        <v>101</v>
      </c>
      <c r="E31" s="5" t="s">
        <v>102</v>
      </c>
      <c r="F31" s="5">
        <v>248</v>
      </c>
      <c r="G31" s="9">
        <v>9.9193548387096778E-2</v>
      </c>
      <c r="H31" s="9">
        <v>0.47177419354838712</v>
      </c>
      <c r="I31" s="9">
        <v>0.20524193548387096</v>
      </c>
      <c r="J31" s="1" t="s">
        <v>9</v>
      </c>
      <c r="K31" s="6">
        <v>24.6</v>
      </c>
      <c r="L31" s="6">
        <v>117</v>
      </c>
      <c r="M31" s="6">
        <v>50.9</v>
      </c>
      <c r="N31" s="3" t="s">
        <v>9</v>
      </c>
      <c r="O31" s="6">
        <v>17.100000000000001</v>
      </c>
      <c r="P31" s="6">
        <v>6.8951612903225809E-2</v>
      </c>
      <c r="Q31" s="3" t="s">
        <v>9</v>
      </c>
      <c r="R31" s="5">
        <v>243.2</v>
      </c>
      <c r="S31" s="7">
        <v>638.20000000000005</v>
      </c>
      <c r="T31" s="6">
        <v>29.6</v>
      </c>
      <c r="U31" s="6">
        <v>184.9</v>
      </c>
      <c r="V31" s="6">
        <v>86.8</v>
      </c>
      <c r="W31" s="6">
        <v>65.8</v>
      </c>
      <c r="X31" s="6">
        <v>19.399999999999999</v>
      </c>
      <c r="Y31" s="7">
        <v>2684.7</v>
      </c>
      <c r="Z31" s="7">
        <v>286.8</v>
      </c>
      <c r="AA31" s="7">
        <v>749.2</v>
      </c>
    </row>
    <row r="32" spans="1:27" ht="16" thickTop="1" thickBot="1">
      <c r="A32" s="4" t="s">
        <v>104</v>
      </c>
      <c r="B32" s="4" t="s">
        <v>105</v>
      </c>
      <c r="C32" s="4" t="s">
        <v>106</v>
      </c>
      <c r="D32" s="13" t="s">
        <v>101</v>
      </c>
      <c r="E32" s="5" t="s">
        <v>104</v>
      </c>
      <c r="F32" s="5">
        <v>128.19999999999999</v>
      </c>
      <c r="G32" s="9">
        <v>0.1669266770670827</v>
      </c>
      <c r="H32" s="10">
        <v>12.437597503900157</v>
      </c>
      <c r="I32" s="9">
        <v>0.27691107644305774</v>
      </c>
      <c r="J32" s="1" t="s">
        <v>9</v>
      </c>
      <c r="K32" s="6">
        <v>21.4</v>
      </c>
      <c r="L32" s="7">
        <v>1594.5</v>
      </c>
      <c r="M32" s="6">
        <v>35.5</v>
      </c>
      <c r="N32" s="3" t="s">
        <v>9</v>
      </c>
      <c r="O32" s="6">
        <v>40.200000000000003</v>
      </c>
      <c r="P32" s="6">
        <v>0.3135725429017161</v>
      </c>
      <c r="Q32" s="3" t="s">
        <v>9</v>
      </c>
      <c r="R32" s="5">
        <v>126.7</v>
      </c>
      <c r="S32" s="6">
        <v>92.8</v>
      </c>
      <c r="T32" s="6">
        <v>9.9</v>
      </c>
      <c r="U32" s="6">
        <v>2.2999999999999998</v>
      </c>
      <c r="V32" s="6">
        <v>81.400000000000006</v>
      </c>
      <c r="W32" s="6">
        <v>12.8</v>
      </c>
      <c r="X32" s="6">
        <v>16.600000000000001</v>
      </c>
      <c r="Y32" s="6">
        <v>42.8</v>
      </c>
      <c r="Z32" s="5">
        <v>148.9</v>
      </c>
      <c r="AA32" s="6">
        <v>62.8</v>
      </c>
    </row>
    <row r="33" spans="1:27" ht="16" thickTop="1" thickBot="1">
      <c r="A33" s="4" t="s">
        <v>107</v>
      </c>
      <c r="B33" s="4" t="s">
        <v>108</v>
      </c>
      <c r="C33" s="4" t="s">
        <v>109</v>
      </c>
      <c r="D33" s="13" t="s">
        <v>110</v>
      </c>
      <c r="E33" s="5" t="s">
        <v>107</v>
      </c>
      <c r="F33" s="5">
        <v>347</v>
      </c>
      <c r="G33" s="9">
        <v>1.5561959654178675E-2</v>
      </c>
      <c r="H33" s="10">
        <v>13.464841498559078</v>
      </c>
      <c r="I33" s="9">
        <v>1.3832853025936599E-2</v>
      </c>
      <c r="J33" s="1" t="s">
        <v>9</v>
      </c>
      <c r="K33" s="6">
        <v>5.4</v>
      </c>
      <c r="L33" s="7">
        <v>4672.3</v>
      </c>
      <c r="M33" s="6">
        <v>4.8</v>
      </c>
      <c r="N33" s="3" t="s">
        <v>9</v>
      </c>
      <c r="O33" s="6">
        <v>9.4</v>
      </c>
      <c r="P33" s="6">
        <v>2.7089337175792507E-2</v>
      </c>
      <c r="Q33" s="3" t="s">
        <v>9</v>
      </c>
      <c r="R33" s="6">
        <v>5.0999999999999996</v>
      </c>
      <c r="S33" s="6">
        <v>2.4</v>
      </c>
      <c r="T33" s="6">
        <v>3</v>
      </c>
      <c r="U33" s="6">
        <v>2.2999999999999998</v>
      </c>
      <c r="V33" s="6">
        <v>13</v>
      </c>
      <c r="W33" s="6">
        <v>4.0999999999999996</v>
      </c>
      <c r="X33" s="6">
        <v>4.2</v>
      </c>
      <c r="Y33" s="6">
        <v>16.5</v>
      </c>
      <c r="Z33" s="6">
        <v>3.8</v>
      </c>
      <c r="AA33" s="6">
        <v>6.9</v>
      </c>
    </row>
    <row r="34" spans="1:27" ht="16" thickTop="1" thickBot="1">
      <c r="A34" s="4" t="s">
        <v>111</v>
      </c>
      <c r="B34" s="4" t="s">
        <v>112</v>
      </c>
      <c r="C34" s="4" t="s">
        <v>113</v>
      </c>
      <c r="D34" s="13" t="s">
        <v>110</v>
      </c>
      <c r="E34" s="5" t="s">
        <v>111</v>
      </c>
      <c r="F34" s="5">
        <v>163.5</v>
      </c>
      <c r="G34" s="9">
        <v>6.911314984709481E-2</v>
      </c>
      <c r="H34" s="10">
        <v>25.06360856269113</v>
      </c>
      <c r="I34" s="11">
        <v>0.38837920489296635</v>
      </c>
      <c r="J34" s="1" t="s">
        <v>9</v>
      </c>
      <c r="K34" s="6">
        <v>11.3</v>
      </c>
      <c r="L34" s="7">
        <v>4097.8999999999996</v>
      </c>
      <c r="M34" s="5">
        <v>63.5</v>
      </c>
      <c r="N34" s="3" t="s">
        <v>9</v>
      </c>
      <c r="O34" s="6">
        <v>13.1</v>
      </c>
      <c r="P34" s="6">
        <v>8.0122324159021402E-2</v>
      </c>
      <c r="Q34" s="3" t="s">
        <v>9</v>
      </c>
      <c r="R34" s="6">
        <v>13</v>
      </c>
      <c r="S34" s="5">
        <v>239.9</v>
      </c>
      <c r="T34" s="6">
        <v>15.4</v>
      </c>
      <c r="U34" s="6">
        <v>0.6</v>
      </c>
      <c r="V34" s="6">
        <v>10.199999999999999</v>
      </c>
      <c r="W34" s="6">
        <v>11.4</v>
      </c>
      <c r="X34" s="6">
        <v>7.8</v>
      </c>
      <c r="Y34" s="6">
        <v>11.1</v>
      </c>
      <c r="Z34" s="6">
        <v>10.8</v>
      </c>
      <c r="AA34" s="7">
        <v>599.9</v>
      </c>
    </row>
    <row r="35" spans="1:27" ht="16" thickTop="1" thickBot="1">
      <c r="A35" s="4" t="s">
        <v>114</v>
      </c>
      <c r="B35" s="4" t="s">
        <v>115</v>
      </c>
      <c r="C35" s="4" t="s">
        <v>9</v>
      </c>
      <c r="D35" s="13" t="s">
        <v>110</v>
      </c>
      <c r="E35" s="5" t="s">
        <v>114</v>
      </c>
      <c r="F35" s="5">
        <v>688.2</v>
      </c>
      <c r="G35" s="10">
        <v>1.0659691950014529</v>
      </c>
      <c r="H35" s="10">
        <v>1.472972972972973</v>
      </c>
      <c r="I35" s="10">
        <v>1.2664922987503633</v>
      </c>
      <c r="J35" s="1" t="s">
        <v>9</v>
      </c>
      <c r="K35" s="7">
        <v>733.6</v>
      </c>
      <c r="L35" s="7">
        <v>1013.7</v>
      </c>
      <c r="M35" s="7">
        <v>871.6</v>
      </c>
      <c r="N35" s="3" t="s">
        <v>9</v>
      </c>
      <c r="O35" s="7">
        <v>4156.8</v>
      </c>
      <c r="P35" s="7">
        <v>6.0401046207497817</v>
      </c>
      <c r="Q35" s="3" t="s">
        <v>9</v>
      </c>
      <c r="R35" s="7">
        <v>1361.7</v>
      </c>
      <c r="S35" s="7">
        <v>1002.9</v>
      </c>
      <c r="T35" s="7">
        <v>1198.5999999999999</v>
      </c>
      <c r="U35" s="5">
        <v>640.29999999999995</v>
      </c>
      <c r="V35" s="5">
        <v>644.4</v>
      </c>
      <c r="W35" s="7">
        <v>1758.8</v>
      </c>
      <c r="X35" s="7">
        <v>1809.3</v>
      </c>
      <c r="Y35" s="5">
        <v>822.1</v>
      </c>
      <c r="Z35" s="7">
        <v>1607.1</v>
      </c>
      <c r="AA35" s="5">
        <v>688.8</v>
      </c>
    </row>
    <row r="36" spans="1:27" ht="16" thickTop="1" thickBot="1">
      <c r="A36" s="4" t="s">
        <v>116</v>
      </c>
      <c r="B36" s="4" t="s">
        <v>117</v>
      </c>
      <c r="C36" s="4" t="s">
        <v>118</v>
      </c>
      <c r="D36" s="13" t="s">
        <v>110</v>
      </c>
      <c r="E36" s="5" t="s">
        <v>116</v>
      </c>
      <c r="F36" s="5">
        <v>72</v>
      </c>
      <c r="G36" s="11">
        <v>7.5041666666666664</v>
      </c>
      <c r="H36" s="11">
        <v>0.34027777777777779</v>
      </c>
      <c r="I36" s="11">
        <v>0.40277777777777779</v>
      </c>
      <c r="J36" s="1" t="s">
        <v>9</v>
      </c>
      <c r="K36" s="5">
        <v>540.29999999999995</v>
      </c>
      <c r="L36" s="5">
        <v>24.5</v>
      </c>
      <c r="M36" s="5">
        <v>29</v>
      </c>
      <c r="N36" s="3" t="s">
        <v>9</v>
      </c>
      <c r="O36" s="7">
        <v>10532.2</v>
      </c>
      <c r="P36" s="7">
        <v>146.28055555555557</v>
      </c>
      <c r="Q36" s="3" t="s">
        <v>9</v>
      </c>
      <c r="R36" s="6">
        <v>6.6</v>
      </c>
      <c r="S36" s="5">
        <v>57.8</v>
      </c>
      <c r="T36" s="6">
        <v>24.2</v>
      </c>
      <c r="U36" s="6">
        <v>3.1</v>
      </c>
      <c r="V36" s="5">
        <v>27.3</v>
      </c>
      <c r="W36" s="6">
        <v>7.1</v>
      </c>
      <c r="X36" s="6">
        <v>4.3</v>
      </c>
      <c r="Y36" s="5">
        <v>10.199999999999999</v>
      </c>
      <c r="Z36" s="5">
        <v>12</v>
      </c>
      <c r="AA36" s="7">
        <v>134.30000000000001</v>
      </c>
    </row>
    <row r="37" spans="1:27" ht="16" thickTop="1" thickBot="1">
      <c r="A37" s="4" t="s">
        <v>119</v>
      </c>
      <c r="B37" s="4" t="s">
        <v>120</v>
      </c>
      <c r="C37" s="4" t="s">
        <v>121</v>
      </c>
      <c r="D37" s="13" t="s">
        <v>110</v>
      </c>
      <c r="E37" s="5" t="s">
        <v>119</v>
      </c>
      <c r="F37" s="5">
        <v>244.2</v>
      </c>
      <c r="G37" s="9">
        <v>0.23587223587223588</v>
      </c>
      <c r="H37" s="9">
        <v>9.3366093366093375E-2</v>
      </c>
      <c r="I37" s="11">
        <v>0.7239967239967241</v>
      </c>
      <c r="J37" s="1" t="s">
        <v>9</v>
      </c>
      <c r="K37" s="6">
        <v>57.6</v>
      </c>
      <c r="L37" s="6">
        <v>22.8</v>
      </c>
      <c r="M37" s="5">
        <v>176.8</v>
      </c>
      <c r="N37" s="3" t="s">
        <v>9</v>
      </c>
      <c r="O37" s="6">
        <v>46.4</v>
      </c>
      <c r="P37" s="6">
        <v>0.19000819000819</v>
      </c>
      <c r="Q37" s="3" t="s">
        <v>9</v>
      </c>
      <c r="R37" s="6">
        <v>51.6</v>
      </c>
      <c r="S37" s="7">
        <v>706.1</v>
      </c>
      <c r="T37" s="5">
        <v>220.8</v>
      </c>
      <c r="U37" s="6">
        <v>94.6</v>
      </c>
      <c r="V37" s="6">
        <v>11.4</v>
      </c>
      <c r="W37" s="6">
        <v>45.5</v>
      </c>
      <c r="X37" s="5">
        <v>303.2</v>
      </c>
      <c r="Y37" s="7">
        <v>786.2</v>
      </c>
      <c r="Z37" s="6">
        <v>67.3</v>
      </c>
      <c r="AA37" s="7">
        <v>1024.7</v>
      </c>
    </row>
    <row r="38" spans="1:27" ht="16" thickTop="1" thickBot="1">
      <c r="A38" s="4" t="s">
        <v>122</v>
      </c>
      <c r="B38" s="4" t="s">
        <v>123</v>
      </c>
      <c r="C38" s="4" t="s">
        <v>9</v>
      </c>
      <c r="D38" s="13" t="s">
        <v>110</v>
      </c>
      <c r="E38" s="5" t="s">
        <v>122</v>
      </c>
      <c r="F38" s="5">
        <v>98.2</v>
      </c>
      <c r="G38" s="10">
        <v>1.1700610997963341</v>
      </c>
      <c r="H38" s="11">
        <v>0.98268839103869654</v>
      </c>
      <c r="I38" s="11">
        <v>1.0570264765784114</v>
      </c>
      <c r="J38" s="1" t="s">
        <v>9</v>
      </c>
      <c r="K38" s="7">
        <v>114.9</v>
      </c>
      <c r="L38" s="5">
        <v>96.5</v>
      </c>
      <c r="M38" s="5">
        <v>103.8</v>
      </c>
      <c r="N38" s="3" t="s">
        <v>9</v>
      </c>
      <c r="O38" s="5">
        <v>88.4</v>
      </c>
      <c r="P38" s="5">
        <v>0.90020366598778012</v>
      </c>
      <c r="Q38" s="3" t="s">
        <v>9</v>
      </c>
      <c r="R38" s="7">
        <v>151.30000000000001</v>
      </c>
      <c r="S38" s="5">
        <v>98.7</v>
      </c>
      <c r="T38" s="7">
        <v>113.8</v>
      </c>
      <c r="U38" s="7">
        <v>230.9</v>
      </c>
      <c r="V38" s="6">
        <v>18.100000000000001</v>
      </c>
      <c r="W38" s="6">
        <v>71.599999999999994</v>
      </c>
      <c r="X38" s="7">
        <v>186.7</v>
      </c>
      <c r="Y38" s="5">
        <v>128.1</v>
      </c>
      <c r="Z38" s="7">
        <v>208.8</v>
      </c>
      <c r="AA38" s="5">
        <v>89.8</v>
      </c>
    </row>
    <row r="39" spans="1:27" ht="16" thickTop="1" thickBot="1">
      <c r="A39" s="4" t="s">
        <v>124</v>
      </c>
      <c r="B39" s="4" t="s">
        <v>125</v>
      </c>
      <c r="C39" s="4" t="s">
        <v>9</v>
      </c>
      <c r="D39" s="13" t="s">
        <v>110</v>
      </c>
      <c r="E39" s="5" t="s">
        <v>124</v>
      </c>
      <c r="F39" s="5">
        <v>129.80000000000001</v>
      </c>
      <c r="G39" s="9">
        <v>0.12018489984591678</v>
      </c>
      <c r="H39" s="10">
        <v>2.332819722650231</v>
      </c>
      <c r="I39" s="10">
        <v>6.2673343605546989</v>
      </c>
      <c r="J39" s="1" t="s">
        <v>9</v>
      </c>
      <c r="K39" s="6">
        <v>15.6</v>
      </c>
      <c r="L39" s="7">
        <v>302.8</v>
      </c>
      <c r="M39" s="7">
        <v>813.5</v>
      </c>
      <c r="N39" s="3" t="s">
        <v>9</v>
      </c>
      <c r="O39" s="7">
        <v>1105.4000000000001</v>
      </c>
      <c r="P39" s="7">
        <v>8.5161787365177197</v>
      </c>
      <c r="Q39" s="3" t="s">
        <v>9</v>
      </c>
      <c r="R39" s="5">
        <v>216.3</v>
      </c>
      <c r="S39" s="7">
        <v>300.39999999999998</v>
      </c>
      <c r="T39" s="7">
        <v>676.3</v>
      </c>
      <c r="U39" s="6">
        <v>17.399999999999999</v>
      </c>
      <c r="V39" s="6">
        <v>6.7</v>
      </c>
      <c r="W39" s="6">
        <v>81.099999999999994</v>
      </c>
      <c r="X39" s="7">
        <v>509.1</v>
      </c>
      <c r="Y39" s="6">
        <v>41.7</v>
      </c>
      <c r="Z39" s="7">
        <v>307.5</v>
      </c>
      <c r="AA39" s="7">
        <v>320.8</v>
      </c>
    </row>
    <row r="40" spans="1:27" ht="16" thickTop="1" thickBot="1">
      <c r="A40" s="4" t="s">
        <v>126</v>
      </c>
      <c r="B40" s="4" t="s">
        <v>127</v>
      </c>
      <c r="C40" s="4" t="s">
        <v>9</v>
      </c>
      <c r="D40" s="13" t="s">
        <v>110</v>
      </c>
      <c r="E40" s="5" t="s">
        <v>126</v>
      </c>
      <c r="F40" s="5">
        <v>50</v>
      </c>
      <c r="G40" s="9">
        <v>0.15</v>
      </c>
      <c r="H40" s="9">
        <v>0.15</v>
      </c>
      <c r="I40" s="9">
        <v>0.14599999999999999</v>
      </c>
      <c r="J40" s="1" t="s">
        <v>9</v>
      </c>
      <c r="K40" s="6">
        <v>7.5</v>
      </c>
      <c r="L40" s="6">
        <v>7.5</v>
      </c>
      <c r="M40" s="6">
        <v>7.3</v>
      </c>
      <c r="N40" s="3" t="s">
        <v>9</v>
      </c>
      <c r="O40" s="6">
        <v>10.199999999999999</v>
      </c>
      <c r="P40" s="6">
        <v>0.20399999999999999</v>
      </c>
      <c r="Q40" s="3" t="s">
        <v>9</v>
      </c>
      <c r="R40" s="6">
        <v>3.1</v>
      </c>
      <c r="S40" s="6">
        <v>2.8</v>
      </c>
      <c r="T40" s="6">
        <v>6.4</v>
      </c>
      <c r="U40" s="6">
        <v>3.5</v>
      </c>
      <c r="V40" s="7">
        <v>720.5</v>
      </c>
      <c r="W40" s="6">
        <v>11.1</v>
      </c>
      <c r="X40" s="6">
        <v>7</v>
      </c>
      <c r="Y40" s="5">
        <v>105</v>
      </c>
      <c r="Z40" s="6">
        <v>3.5</v>
      </c>
      <c r="AA40" s="6">
        <v>10.5</v>
      </c>
    </row>
    <row r="41" spans="1:27" ht="16" thickTop="1" thickBot="1">
      <c r="A41" s="4" t="s">
        <v>126</v>
      </c>
      <c r="B41" s="4" t="s">
        <v>127</v>
      </c>
      <c r="C41" s="4" t="s">
        <v>9</v>
      </c>
      <c r="D41" s="13" t="s">
        <v>110</v>
      </c>
      <c r="E41" s="5" t="s">
        <v>126</v>
      </c>
      <c r="F41" s="5">
        <v>23.5</v>
      </c>
      <c r="G41" s="9">
        <v>0.42553191489361702</v>
      </c>
      <c r="H41" s="9">
        <v>0.44680851063829785</v>
      </c>
      <c r="I41" s="9">
        <v>0.46808510638297873</v>
      </c>
      <c r="J41" s="1" t="s">
        <v>9</v>
      </c>
      <c r="K41" s="6">
        <v>10</v>
      </c>
      <c r="L41" s="6">
        <v>10.5</v>
      </c>
      <c r="M41" s="6">
        <v>11</v>
      </c>
      <c r="N41" s="3" t="s">
        <v>9</v>
      </c>
      <c r="O41" s="5">
        <v>17.5</v>
      </c>
      <c r="P41" s="5">
        <v>0.74468085106382975</v>
      </c>
      <c r="Q41" s="3" t="s">
        <v>9</v>
      </c>
      <c r="R41" s="7">
        <v>49.5</v>
      </c>
      <c r="S41" s="5">
        <v>17.5</v>
      </c>
      <c r="T41" s="6">
        <v>9.3000000000000007</v>
      </c>
      <c r="U41" s="5">
        <v>24.9</v>
      </c>
      <c r="V41" s="6">
        <v>9.3000000000000007</v>
      </c>
      <c r="W41" s="6">
        <v>5.9</v>
      </c>
      <c r="X41" s="6">
        <v>10.7</v>
      </c>
      <c r="Y41" s="5">
        <v>16.2</v>
      </c>
      <c r="Z41" s="5">
        <v>37.6</v>
      </c>
      <c r="AA41" s="6">
        <v>8.3000000000000007</v>
      </c>
    </row>
    <row r="42" spans="1:27" ht="16" thickTop="1" thickBot="1">
      <c r="A42" s="4" t="s">
        <v>126</v>
      </c>
      <c r="B42" s="4" t="s">
        <v>127</v>
      </c>
      <c r="C42" s="4" t="s">
        <v>9</v>
      </c>
      <c r="D42" s="13" t="s">
        <v>110</v>
      </c>
      <c r="E42" s="5" t="s">
        <v>126</v>
      </c>
      <c r="F42" s="5">
        <v>144.5</v>
      </c>
      <c r="G42" s="9">
        <v>0.33494809688581312</v>
      </c>
      <c r="H42" s="9">
        <v>0.41799307958477505</v>
      </c>
      <c r="I42" s="9">
        <v>0.23114186851211072</v>
      </c>
      <c r="J42" s="1" t="s">
        <v>9</v>
      </c>
      <c r="K42" s="6">
        <v>48.4</v>
      </c>
      <c r="L42" s="6">
        <v>60.4</v>
      </c>
      <c r="M42" s="6">
        <v>33.4</v>
      </c>
      <c r="N42" s="3" t="s">
        <v>9</v>
      </c>
      <c r="O42" s="7">
        <v>250.8</v>
      </c>
      <c r="P42" s="7">
        <v>1.7356401384083047</v>
      </c>
      <c r="Q42" s="3" t="s">
        <v>9</v>
      </c>
      <c r="R42" s="7">
        <v>444.3</v>
      </c>
      <c r="S42" s="5">
        <v>132.4</v>
      </c>
      <c r="T42" s="7">
        <v>350.1</v>
      </c>
      <c r="U42" s="7">
        <v>246.7</v>
      </c>
      <c r="V42" s="6">
        <v>56.4</v>
      </c>
      <c r="W42" s="6">
        <v>14.7</v>
      </c>
      <c r="X42" s="6">
        <v>64.7</v>
      </c>
      <c r="Y42" s="6">
        <v>24.1</v>
      </c>
      <c r="Z42" s="7">
        <v>458.8</v>
      </c>
      <c r="AA42" s="6">
        <v>40.700000000000003</v>
      </c>
    </row>
    <row r="43" spans="1:27" ht="16" thickTop="1" thickBot="1">
      <c r="A43" s="4" t="s">
        <v>128</v>
      </c>
      <c r="B43" s="4" t="s">
        <v>129</v>
      </c>
      <c r="C43" s="4" t="s">
        <v>9</v>
      </c>
      <c r="D43" s="13" t="s">
        <v>110</v>
      </c>
      <c r="E43" s="5" t="s">
        <v>128</v>
      </c>
      <c r="F43" s="5">
        <v>286.89999999999998</v>
      </c>
      <c r="G43" s="9">
        <v>0.83164865806901367</v>
      </c>
      <c r="H43" s="10">
        <v>1.3053328685953294</v>
      </c>
      <c r="I43" s="9">
        <v>0.88637155803415835</v>
      </c>
      <c r="J43" s="1" t="s">
        <v>9</v>
      </c>
      <c r="K43" s="6">
        <v>238.6</v>
      </c>
      <c r="L43" s="7">
        <v>374.5</v>
      </c>
      <c r="M43" s="6">
        <v>254.3</v>
      </c>
      <c r="N43" s="3" t="s">
        <v>9</v>
      </c>
      <c r="O43" s="7">
        <v>742.2</v>
      </c>
      <c r="P43" s="7">
        <v>2.5869640989891951</v>
      </c>
      <c r="Q43" s="3" t="s">
        <v>9</v>
      </c>
      <c r="R43" s="6">
        <v>129.80000000000001</v>
      </c>
      <c r="S43" s="6">
        <v>184.2</v>
      </c>
      <c r="T43" s="7">
        <v>384.5</v>
      </c>
      <c r="U43" s="7">
        <v>363.3</v>
      </c>
      <c r="V43" s="6">
        <v>75.3</v>
      </c>
      <c r="W43" s="7">
        <v>911.2</v>
      </c>
      <c r="X43" s="7">
        <v>634.70000000000005</v>
      </c>
      <c r="Y43" s="6">
        <v>183.5</v>
      </c>
      <c r="Z43" s="6">
        <v>126.3</v>
      </c>
      <c r="AA43" s="6">
        <v>168.4</v>
      </c>
    </row>
    <row r="44" spans="1:27" ht="16" thickTop="1" thickBot="1">
      <c r="A44" s="4" t="s">
        <v>130</v>
      </c>
      <c r="B44" s="4" t="s">
        <v>131</v>
      </c>
      <c r="C44" s="4" t="s">
        <v>9</v>
      </c>
      <c r="D44" s="13" t="s">
        <v>110</v>
      </c>
      <c r="E44" s="5" t="s">
        <v>130</v>
      </c>
      <c r="F44" s="5">
        <v>59.7</v>
      </c>
      <c r="G44" s="11">
        <v>0.88609715242881071</v>
      </c>
      <c r="H44" s="9">
        <v>0.52093802345058626</v>
      </c>
      <c r="I44" s="11">
        <v>0.96482412060301503</v>
      </c>
      <c r="J44" s="1" t="s">
        <v>9</v>
      </c>
      <c r="K44" s="5">
        <v>52.9</v>
      </c>
      <c r="L44" s="6">
        <v>31.1</v>
      </c>
      <c r="M44" s="5">
        <v>57.6</v>
      </c>
      <c r="N44" s="3" t="s">
        <v>9</v>
      </c>
      <c r="O44" s="7">
        <v>124.7</v>
      </c>
      <c r="P44" s="7">
        <v>2.0887772194304857</v>
      </c>
      <c r="Q44" s="3" t="s">
        <v>9</v>
      </c>
      <c r="R44" s="7">
        <v>74.7</v>
      </c>
      <c r="S44" s="5">
        <v>54.8</v>
      </c>
      <c r="T44" s="6">
        <v>38.799999999999997</v>
      </c>
      <c r="U44" s="7">
        <v>103.3</v>
      </c>
      <c r="V44" s="7">
        <v>125.9</v>
      </c>
      <c r="W44" s="7">
        <v>88</v>
      </c>
      <c r="X44" s="6">
        <v>37</v>
      </c>
      <c r="Y44" s="6">
        <v>36.299999999999997</v>
      </c>
      <c r="Z44" s="5">
        <v>62</v>
      </c>
      <c r="AA44" s="6">
        <v>30.5</v>
      </c>
    </row>
    <row r="45" spans="1:27" ht="16" thickTop="1" thickBot="1">
      <c r="A45" s="4" t="s">
        <v>132</v>
      </c>
      <c r="B45" s="4" t="s">
        <v>132</v>
      </c>
      <c r="C45" s="4" t="s">
        <v>9</v>
      </c>
      <c r="D45" s="13" t="s">
        <v>110</v>
      </c>
      <c r="E45" s="5" t="s">
        <v>132</v>
      </c>
      <c r="F45" s="5">
        <v>511.4</v>
      </c>
      <c r="G45" s="10">
        <v>1.4913961673836529</v>
      </c>
      <c r="H45" s="9">
        <v>0.59816190848650763</v>
      </c>
      <c r="I45" s="10">
        <v>1.5694172858818929</v>
      </c>
      <c r="J45" s="1" t="s">
        <v>9</v>
      </c>
      <c r="K45" s="7">
        <v>762.7</v>
      </c>
      <c r="L45" s="6">
        <v>305.89999999999998</v>
      </c>
      <c r="M45" s="7">
        <v>802.6</v>
      </c>
      <c r="N45" s="3" t="s">
        <v>9</v>
      </c>
      <c r="O45" s="7">
        <v>1255</v>
      </c>
      <c r="P45" s="7">
        <v>2.4540477121626907</v>
      </c>
      <c r="Q45" s="3" t="s">
        <v>9</v>
      </c>
      <c r="R45" s="7">
        <v>721.5</v>
      </c>
      <c r="S45" s="7">
        <v>624.20000000000005</v>
      </c>
      <c r="T45" s="6">
        <v>359.5</v>
      </c>
      <c r="U45" s="5">
        <v>539.9</v>
      </c>
      <c r="V45" s="6">
        <v>73.7</v>
      </c>
      <c r="W45" s="6">
        <v>429.1</v>
      </c>
      <c r="X45" s="6">
        <v>180</v>
      </c>
      <c r="Y45" s="6">
        <v>361.7</v>
      </c>
      <c r="Z45" s="7">
        <v>989.9</v>
      </c>
      <c r="AA45" s="7">
        <v>1449.2</v>
      </c>
    </row>
    <row r="46" spans="1:27" ht="16" thickTop="1" thickBot="1">
      <c r="A46" s="4" t="s">
        <v>133</v>
      </c>
      <c r="B46" s="4" t="s">
        <v>134</v>
      </c>
      <c r="C46" s="4" t="s">
        <v>135</v>
      </c>
      <c r="D46" s="13" t="s">
        <v>110</v>
      </c>
      <c r="E46" s="5" t="s">
        <v>133</v>
      </c>
      <c r="F46" s="5">
        <v>157.80000000000001</v>
      </c>
      <c r="G46" s="9">
        <v>5.7034220532319385E-3</v>
      </c>
      <c r="H46" s="10">
        <v>18.400506970849175</v>
      </c>
      <c r="I46" s="9">
        <v>2.0912547528517109E-2</v>
      </c>
      <c r="J46" s="1" t="s">
        <v>9</v>
      </c>
      <c r="K46" s="6">
        <v>0.9</v>
      </c>
      <c r="L46" s="7">
        <v>2903.6</v>
      </c>
      <c r="M46" s="6">
        <v>3.3</v>
      </c>
      <c r="N46" s="3" t="s">
        <v>9</v>
      </c>
      <c r="O46" s="6">
        <v>2.1</v>
      </c>
      <c r="P46" s="6">
        <v>1.3307984790874524E-2</v>
      </c>
      <c r="Q46" s="3" t="s">
        <v>9</v>
      </c>
      <c r="R46" s="6">
        <v>2.8</v>
      </c>
      <c r="S46" s="6">
        <v>2.1</v>
      </c>
      <c r="T46" s="6">
        <v>2.1</v>
      </c>
      <c r="U46" s="6">
        <v>0.6</v>
      </c>
      <c r="V46" s="6">
        <v>3.7</v>
      </c>
      <c r="W46" s="6">
        <v>4.7</v>
      </c>
      <c r="X46" s="6">
        <v>0.8</v>
      </c>
      <c r="Y46" s="6">
        <v>14</v>
      </c>
      <c r="Z46" s="6">
        <v>2.2999999999999998</v>
      </c>
      <c r="AA46" s="6">
        <v>1.6</v>
      </c>
    </row>
    <row r="47" spans="1:27" ht="16" thickTop="1" thickBot="1">
      <c r="A47" s="4" t="s">
        <v>136</v>
      </c>
      <c r="B47" s="4" t="s">
        <v>137</v>
      </c>
      <c r="C47" s="4" t="s">
        <v>138</v>
      </c>
      <c r="D47" s="13" t="s">
        <v>110</v>
      </c>
      <c r="E47" s="5" t="s">
        <v>136</v>
      </c>
      <c r="F47" s="5">
        <v>117.8</v>
      </c>
      <c r="G47" s="9">
        <v>7.7249575551782676E-2</v>
      </c>
      <c r="H47" s="10">
        <v>18.308998302207133</v>
      </c>
      <c r="I47" s="9">
        <v>0.11714770797962649</v>
      </c>
      <c r="J47" s="1" t="s">
        <v>9</v>
      </c>
      <c r="K47" s="6">
        <v>9.1</v>
      </c>
      <c r="L47" s="7">
        <v>2156.8000000000002</v>
      </c>
      <c r="M47" s="6">
        <v>13.8</v>
      </c>
      <c r="N47" s="3" t="s">
        <v>9</v>
      </c>
      <c r="O47" s="6">
        <v>15.3</v>
      </c>
      <c r="P47" s="6">
        <v>0.12988115449915111</v>
      </c>
      <c r="Q47" s="3" t="s">
        <v>9</v>
      </c>
      <c r="R47" s="6">
        <v>6.2</v>
      </c>
      <c r="S47" s="6">
        <v>4.8</v>
      </c>
      <c r="T47" s="6">
        <v>6.9</v>
      </c>
      <c r="U47" s="6">
        <v>4.5</v>
      </c>
      <c r="V47" s="6">
        <v>5.3</v>
      </c>
      <c r="W47" s="6">
        <v>4.2</v>
      </c>
      <c r="X47" s="6">
        <v>11.9</v>
      </c>
      <c r="Y47" s="6">
        <v>8</v>
      </c>
      <c r="Z47" s="6">
        <v>8.1999999999999993</v>
      </c>
      <c r="AA47" s="6">
        <v>8.6999999999999993</v>
      </c>
    </row>
    <row r="48" spans="1:27" ht="16" thickTop="1" thickBot="1">
      <c r="A48" s="4" t="s">
        <v>139</v>
      </c>
      <c r="B48" s="4" t="s">
        <v>140</v>
      </c>
      <c r="C48" s="4" t="s">
        <v>141</v>
      </c>
      <c r="D48" s="13" t="s">
        <v>110</v>
      </c>
      <c r="E48" s="5" t="s">
        <v>139</v>
      </c>
      <c r="F48" s="5">
        <v>186.6</v>
      </c>
      <c r="G48" s="9">
        <v>3.4297963558413719E-2</v>
      </c>
      <c r="H48" s="10">
        <v>13.995712754555198</v>
      </c>
      <c r="I48" s="10">
        <v>3.345659163987138</v>
      </c>
      <c r="J48" s="1" t="s">
        <v>9</v>
      </c>
      <c r="K48" s="6">
        <v>6.4</v>
      </c>
      <c r="L48" s="7">
        <v>2611.6</v>
      </c>
      <c r="M48" s="7">
        <v>624.29999999999995</v>
      </c>
      <c r="N48" s="3" t="s">
        <v>9</v>
      </c>
      <c r="O48" s="6">
        <v>55.5</v>
      </c>
      <c r="P48" s="6">
        <v>0.297427652733119</v>
      </c>
      <c r="Q48" s="3" t="s">
        <v>9</v>
      </c>
      <c r="R48" s="6">
        <v>0.4</v>
      </c>
      <c r="S48" s="6">
        <v>5.0999999999999996</v>
      </c>
      <c r="T48" s="6">
        <v>26.7</v>
      </c>
      <c r="U48" s="6">
        <v>0.6</v>
      </c>
      <c r="V48" s="6">
        <v>3.6</v>
      </c>
      <c r="W48" s="6">
        <v>3.3</v>
      </c>
      <c r="X48" s="6">
        <v>6.3</v>
      </c>
      <c r="Y48" s="6">
        <v>5.5</v>
      </c>
      <c r="Z48" s="6">
        <v>1.2</v>
      </c>
      <c r="AA48" s="6">
        <v>7.6</v>
      </c>
    </row>
    <row r="49" spans="1:27" ht="16" thickTop="1" thickBot="1">
      <c r="A49" s="4" t="s">
        <v>142</v>
      </c>
      <c r="B49" s="4" t="s">
        <v>143</v>
      </c>
      <c r="C49" s="4" t="s">
        <v>144</v>
      </c>
      <c r="D49" s="13" t="s">
        <v>110</v>
      </c>
      <c r="E49" s="5" t="s">
        <v>142</v>
      </c>
      <c r="F49" s="5">
        <v>117.5</v>
      </c>
      <c r="G49" s="9">
        <v>1.7021276595744681E-2</v>
      </c>
      <c r="H49" s="10">
        <v>16.57191489361702</v>
      </c>
      <c r="I49" s="11">
        <v>0.31148936170212765</v>
      </c>
      <c r="J49" s="1" t="s">
        <v>9</v>
      </c>
      <c r="K49" s="6">
        <v>2</v>
      </c>
      <c r="L49" s="7">
        <v>1947.2</v>
      </c>
      <c r="M49" s="5">
        <v>36.6</v>
      </c>
      <c r="N49" s="3" t="s">
        <v>9</v>
      </c>
      <c r="O49" s="6">
        <v>4.5</v>
      </c>
      <c r="P49" s="6">
        <v>3.8297872340425532E-2</v>
      </c>
      <c r="Q49" s="3" t="s">
        <v>9</v>
      </c>
      <c r="R49" s="6">
        <v>0.9</v>
      </c>
      <c r="S49" s="6">
        <v>2.1</v>
      </c>
      <c r="T49" s="6">
        <v>6.7</v>
      </c>
      <c r="U49" s="6">
        <v>0.6</v>
      </c>
      <c r="V49" s="6">
        <v>0.5</v>
      </c>
      <c r="W49" s="6">
        <v>0.9</v>
      </c>
      <c r="X49" s="6">
        <v>0.9</v>
      </c>
      <c r="Y49" s="6">
        <v>4.8</v>
      </c>
      <c r="Z49" s="6">
        <v>2.4</v>
      </c>
      <c r="AA49" s="6">
        <v>4.4000000000000004</v>
      </c>
    </row>
    <row r="50" spans="1:27" ht="16" thickTop="1" thickBot="1">
      <c r="A50" s="4" t="s">
        <v>145</v>
      </c>
      <c r="B50" s="4" t="s">
        <v>146</v>
      </c>
      <c r="C50" s="4" t="s">
        <v>147</v>
      </c>
      <c r="D50" s="13" t="s">
        <v>110</v>
      </c>
      <c r="E50" s="5" t="s">
        <v>145</v>
      </c>
      <c r="F50" s="5">
        <v>992.7</v>
      </c>
      <c r="G50" s="9">
        <v>6.4470635640173262E-3</v>
      </c>
      <c r="H50" s="10">
        <v>6.0497632718847587</v>
      </c>
      <c r="I50" s="9">
        <v>1.2289714918908028E-2</v>
      </c>
      <c r="J50" s="1" t="s">
        <v>9</v>
      </c>
      <c r="K50" s="6">
        <v>6.4</v>
      </c>
      <c r="L50" s="7">
        <v>6005.6</v>
      </c>
      <c r="M50" s="6">
        <v>12.2</v>
      </c>
      <c r="N50" s="3" t="s">
        <v>9</v>
      </c>
      <c r="O50" s="6">
        <v>2.5</v>
      </c>
      <c r="P50" s="6">
        <v>2.5183842046942679E-3</v>
      </c>
      <c r="Q50" s="3" t="s">
        <v>9</v>
      </c>
      <c r="R50" s="6">
        <v>1.7</v>
      </c>
      <c r="S50" s="6">
        <v>35</v>
      </c>
      <c r="T50" s="6">
        <v>5.0999999999999996</v>
      </c>
      <c r="U50" s="6">
        <v>2</v>
      </c>
      <c r="V50" s="6">
        <v>12.2</v>
      </c>
      <c r="W50" s="6">
        <v>2.8</v>
      </c>
      <c r="X50" s="6">
        <v>4</v>
      </c>
      <c r="Y50" s="6">
        <v>1.9</v>
      </c>
      <c r="Z50" s="6">
        <v>1.7</v>
      </c>
      <c r="AA50" s="6">
        <v>22.4</v>
      </c>
    </row>
    <row r="51" spans="1:27" ht="16" thickTop="1" thickBot="1">
      <c r="A51" s="4" t="s">
        <v>148</v>
      </c>
      <c r="B51" s="4" t="s">
        <v>149</v>
      </c>
      <c r="C51" s="4" t="s">
        <v>9</v>
      </c>
      <c r="D51" s="13" t="s">
        <v>110</v>
      </c>
      <c r="E51" s="5" t="s">
        <v>148</v>
      </c>
      <c r="F51" s="5">
        <v>346.1</v>
      </c>
      <c r="G51" s="9">
        <v>0.70297601849176539</v>
      </c>
      <c r="H51" s="9">
        <v>0.27419820861022826</v>
      </c>
      <c r="I51" s="9">
        <v>0.73273620340941914</v>
      </c>
      <c r="J51" s="1" t="s">
        <v>9</v>
      </c>
      <c r="K51" s="6">
        <v>243.3</v>
      </c>
      <c r="L51" s="6">
        <v>94.9</v>
      </c>
      <c r="M51" s="6">
        <v>253.6</v>
      </c>
      <c r="N51" s="3" t="s">
        <v>9</v>
      </c>
      <c r="O51" s="6">
        <v>118.7</v>
      </c>
      <c r="P51" s="6">
        <v>0.34296446113839929</v>
      </c>
      <c r="Q51" s="3" t="s">
        <v>9</v>
      </c>
      <c r="R51" s="6">
        <v>177.1</v>
      </c>
      <c r="S51" s="7">
        <v>439.4</v>
      </c>
      <c r="T51" s="6">
        <v>105.1</v>
      </c>
      <c r="U51" s="5">
        <v>323.3</v>
      </c>
      <c r="V51" s="6">
        <v>22.3</v>
      </c>
      <c r="W51" s="6">
        <v>106.4</v>
      </c>
      <c r="X51" s="6">
        <v>180.2</v>
      </c>
      <c r="Y51" s="7">
        <v>695.4</v>
      </c>
      <c r="Z51" s="6">
        <v>230.7</v>
      </c>
      <c r="AA51" s="7">
        <v>1165.0999999999999</v>
      </c>
    </row>
    <row r="52" spans="1:27" ht="16" thickTop="1" thickBot="1">
      <c r="A52" s="4" t="s">
        <v>150</v>
      </c>
      <c r="B52" s="4" t="s">
        <v>150</v>
      </c>
      <c r="C52" s="4" t="s">
        <v>9</v>
      </c>
      <c r="D52" s="13" t="s">
        <v>151</v>
      </c>
      <c r="E52" s="5" t="s">
        <v>150</v>
      </c>
      <c r="F52" s="5">
        <v>1.7</v>
      </c>
      <c r="G52" s="11">
        <v>1.8823529411764708</v>
      </c>
      <c r="H52" s="11">
        <v>2.5294117647058822</v>
      </c>
      <c r="I52" s="11">
        <v>1.3529411764705881</v>
      </c>
      <c r="J52" s="1" t="s">
        <v>9</v>
      </c>
      <c r="K52" s="5">
        <v>3.2</v>
      </c>
      <c r="L52" s="5">
        <v>4.3</v>
      </c>
      <c r="M52" s="5">
        <v>2.2999999999999998</v>
      </c>
      <c r="N52" s="3" t="s">
        <v>9</v>
      </c>
      <c r="O52" s="5">
        <v>5.5</v>
      </c>
      <c r="P52" s="5">
        <v>3.2352941176470589</v>
      </c>
      <c r="Q52" s="3" t="s">
        <v>9</v>
      </c>
      <c r="R52" s="7">
        <v>13.3</v>
      </c>
      <c r="S52" s="5">
        <v>2.6</v>
      </c>
      <c r="T52" s="7">
        <v>4.3</v>
      </c>
      <c r="U52" s="5">
        <v>1.5</v>
      </c>
      <c r="V52" s="5">
        <v>4.7</v>
      </c>
      <c r="W52" s="5">
        <v>4.0999999999999996</v>
      </c>
      <c r="X52" s="5">
        <v>3</v>
      </c>
      <c r="Y52" s="5">
        <v>3.4</v>
      </c>
      <c r="Z52" s="7">
        <v>14</v>
      </c>
      <c r="AA52" s="5">
        <v>4.0999999999999996</v>
      </c>
    </row>
    <row r="53" spans="1:27" ht="16" thickTop="1" thickBot="1">
      <c r="A53" s="4" t="s">
        <v>152</v>
      </c>
      <c r="B53" s="4" t="s">
        <v>153</v>
      </c>
      <c r="C53" s="4" t="s">
        <v>154</v>
      </c>
      <c r="D53" s="13" t="s">
        <v>151</v>
      </c>
      <c r="E53" s="5" t="s">
        <v>152</v>
      </c>
      <c r="F53" s="5">
        <v>20.7</v>
      </c>
      <c r="G53" s="9">
        <v>0.3091787439613527</v>
      </c>
      <c r="H53" s="10">
        <v>3.8985507246376816</v>
      </c>
      <c r="I53" s="9">
        <v>0.15942028985507245</v>
      </c>
      <c r="J53" s="1" t="s">
        <v>9</v>
      </c>
      <c r="K53" s="6">
        <v>6.4</v>
      </c>
      <c r="L53" s="7">
        <v>80.7</v>
      </c>
      <c r="M53" s="6">
        <v>3.3</v>
      </c>
      <c r="N53" s="3" t="s">
        <v>9</v>
      </c>
      <c r="O53" s="7">
        <v>50.6</v>
      </c>
      <c r="P53" s="7">
        <v>2.4444444444444446</v>
      </c>
      <c r="Q53" s="3" t="s">
        <v>9</v>
      </c>
      <c r="R53" s="6">
        <v>1.2</v>
      </c>
      <c r="S53" s="6">
        <v>1.9</v>
      </c>
      <c r="T53" s="6">
        <v>3.1</v>
      </c>
      <c r="U53" s="6">
        <v>1.7</v>
      </c>
      <c r="V53" s="6">
        <v>7</v>
      </c>
      <c r="W53" s="5">
        <v>22.2</v>
      </c>
      <c r="X53" s="5">
        <v>15.2</v>
      </c>
      <c r="Y53" s="5">
        <v>59</v>
      </c>
      <c r="Z53" s="6">
        <v>1.7</v>
      </c>
      <c r="AA53" s="5">
        <v>13.9</v>
      </c>
    </row>
    <row r="54" spans="1:27" ht="16" thickTop="1" thickBot="1">
      <c r="A54" s="4" t="s">
        <v>155</v>
      </c>
      <c r="B54" s="4" t="s">
        <v>156</v>
      </c>
      <c r="C54" s="4" t="s">
        <v>157</v>
      </c>
      <c r="D54" s="13" t="s">
        <v>151</v>
      </c>
      <c r="E54" s="5" t="s">
        <v>155</v>
      </c>
      <c r="F54" s="4"/>
      <c r="G54" s="12" t="e">
        <v>#DIV/0!</v>
      </c>
      <c r="H54" s="12" t="e">
        <v>#DIV/0!</v>
      </c>
      <c r="I54" s="12" t="e">
        <v>#DIV/0!</v>
      </c>
      <c r="J54" s="1" t="s">
        <v>9</v>
      </c>
      <c r="K54" s="4"/>
      <c r="L54" s="4"/>
      <c r="M54" s="4"/>
      <c r="N54" s="3" t="s">
        <v>9</v>
      </c>
      <c r="O54" s="4"/>
      <c r="P54" s="4"/>
      <c r="Q54" s="3" t="s">
        <v>9</v>
      </c>
      <c r="R54" s="4"/>
      <c r="S54" s="4"/>
      <c r="T54" s="4"/>
      <c r="U54" s="4"/>
      <c r="V54" s="4"/>
      <c r="W54" s="4"/>
      <c r="X54" s="4"/>
      <c r="Y54" s="4"/>
      <c r="Z54" s="4"/>
      <c r="AA54" s="4"/>
    </row>
    <row r="55" spans="1:27" ht="16" thickTop="1" thickBot="1">
      <c r="A55" s="4" t="s">
        <v>158</v>
      </c>
      <c r="B55" s="4" t="s">
        <v>159</v>
      </c>
      <c r="C55" s="4" t="s">
        <v>160</v>
      </c>
      <c r="D55" s="13" t="s">
        <v>151</v>
      </c>
      <c r="E55" s="5" t="s">
        <v>158</v>
      </c>
      <c r="F55" s="4"/>
      <c r="G55" s="12" t="e">
        <v>#DIV/0!</v>
      </c>
      <c r="H55" s="12" t="e">
        <v>#DIV/0!</v>
      </c>
      <c r="I55" s="12" t="e">
        <v>#DIV/0!</v>
      </c>
      <c r="J55" s="1" t="s">
        <v>9</v>
      </c>
      <c r="K55" s="4"/>
      <c r="L55" s="4"/>
      <c r="M55" s="4"/>
      <c r="N55" s="3" t="s">
        <v>9</v>
      </c>
      <c r="O55" s="4"/>
      <c r="P55" s="4"/>
      <c r="Q55" s="3" t="s">
        <v>9</v>
      </c>
      <c r="R55" s="4"/>
      <c r="S55" s="4"/>
      <c r="T55" s="4"/>
      <c r="U55" s="4"/>
      <c r="V55" s="4"/>
      <c r="W55" s="4"/>
      <c r="X55" s="4"/>
      <c r="Y55" s="4"/>
      <c r="Z55" s="4"/>
      <c r="AA55" s="4"/>
    </row>
    <row r="56" spans="1:27" ht="16" thickTop="1" thickBot="1">
      <c r="A56" s="4" t="s">
        <v>161</v>
      </c>
      <c r="B56" s="4" t="s">
        <v>161</v>
      </c>
      <c r="C56" s="4" t="s">
        <v>9</v>
      </c>
      <c r="D56" s="13" t="s">
        <v>151</v>
      </c>
      <c r="E56" s="5" t="s">
        <v>161</v>
      </c>
      <c r="F56" s="5">
        <v>45.1</v>
      </c>
      <c r="G56" s="9">
        <v>8.2039911308203997E-2</v>
      </c>
      <c r="H56" s="9">
        <v>4.4345898004434586E-2</v>
      </c>
      <c r="I56" s="9">
        <v>0.41241685144124168</v>
      </c>
      <c r="J56" s="1" t="s">
        <v>9</v>
      </c>
      <c r="K56" s="6">
        <v>3.7</v>
      </c>
      <c r="L56" s="6">
        <v>2</v>
      </c>
      <c r="M56" s="6">
        <v>18.600000000000001</v>
      </c>
      <c r="N56" s="3" t="s">
        <v>9</v>
      </c>
      <c r="O56" s="6">
        <v>4.4000000000000004</v>
      </c>
      <c r="P56" s="6">
        <v>9.7560975609756101E-2</v>
      </c>
      <c r="Q56" s="3" t="s">
        <v>9</v>
      </c>
      <c r="R56" s="6">
        <v>12.2</v>
      </c>
      <c r="S56" s="7">
        <v>203.4</v>
      </c>
      <c r="T56" s="6">
        <v>5.7</v>
      </c>
      <c r="U56" s="6">
        <v>1.7</v>
      </c>
      <c r="V56" s="6">
        <v>15.3</v>
      </c>
      <c r="W56" s="6">
        <v>4.4000000000000004</v>
      </c>
      <c r="X56" s="6">
        <v>4.3</v>
      </c>
      <c r="Y56" s="5">
        <v>59</v>
      </c>
      <c r="Z56" s="6">
        <v>9.6999999999999993</v>
      </c>
      <c r="AA56" s="7">
        <v>261.5</v>
      </c>
    </row>
    <row r="57" spans="1:27" ht="16" thickTop="1" thickBot="1">
      <c r="A57" s="4" t="s">
        <v>161</v>
      </c>
      <c r="B57" s="4" t="s">
        <v>161</v>
      </c>
      <c r="C57" s="4" t="s">
        <v>9</v>
      </c>
      <c r="D57" s="13" t="s">
        <v>151</v>
      </c>
      <c r="E57" s="5" t="s">
        <v>161</v>
      </c>
      <c r="F57" s="5">
        <v>0.8</v>
      </c>
      <c r="G57" s="11">
        <v>1.125</v>
      </c>
      <c r="H57" s="11">
        <v>0.37499999999999994</v>
      </c>
      <c r="I57" s="11">
        <v>1.375</v>
      </c>
      <c r="J57" s="1" t="s">
        <v>9</v>
      </c>
      <c r="K57" s="5">
        <v>0.9</v>
      </c>
      <c r="L57" s="5">
        <v>0.3</v>
      </c>
      <c r="M57" s="5">
        <v>1.1000000000000001</v>
      </c>
      <c r="N57" s="3" t="s">
        <v>9</v>
      </c>
      <c r="O57" s="5">
        <v>3.8</v>
      </c>
      <c r="P57" s="5">
        <v>4.7499999999999991</v>
      </c>
      <c r="Q57" s="3" t="s">
        <v>9</v>
      </c>
      <c r="R57" s="5">
        <v>1.1000000000000001</v>
      </c>
      <c r="S57" s="5">
        <v>6.8</v>
      </c>
      <c r="T57" s="5">
        <v>1.1000000000000001</v>
      </c>
      <c r="U57" s="5">
        <v>0.1</v>
      </c>
      <c r="V57" s="5">
        <v>0.6</v>
      </c>
      <c r="W57" s="5">
        <v>2.1</v>
      </c>
      <c r="X57" s="5">
        <v>1.2</v>
      </c>
      <c r="Y57" s="5">
        <v>0.5</v>
      </c>
      <c r="Z57" s="5">
        <v>0.9</v>
      </c>
      <c r="AA57" s="5">
        <v>6.6</v>
      </c>
    </row>
    <row r="58" spans="1:27" ht="16" thickTop="1" thickBot="1">
      <c r="A58" s="4" t="s">
        <v>161</v>
      </c>
      <c r="B58" s="4" t="s">
        <v>161</v>
      </c>
      <c r="C58" s="4" t="s">
        <v>9</v>
      </c>
      <c r="D58" s="13" t="s">
        <v>151</v>
      </c>
      <c r="E58" s="5" t="s">
        <v>161</v>
      </c>
      <c r="F58" s="5">
        <v>25.5</v>
      </c>
      <c r="G58" s="9">
        <v>0.16862745098039214</v>
      </c>
      <c r="H58" s="9">
        <v>6.6666666666666666E-2</v>
      </c>
      <c r="I58" s="9">
        <v>0.66666666666666663</v>
      </c>
      <c r="J58" s="1" t="s">
        <v>9</v>
      </c>
      <c r="K58" s="6">
        <v>4.3</v>
      </c>
      <c r="L58" s="6">
        <v>1.7</v>
      </c>
      <c r="M58" s="6">
        <v>17</v>
      </c>
      <c r="N58" s="3" t="s">
        <v>9</v>
      </c>
      <c r="O58" s="6">
        <v>5.9</v>
      </c>
      <c r="P58" s="6">
        <v>0.23137254901960785</v>
      </c>
      <c r="Q58" s="3" t="s">
        <v>9</v>
      </c>
      <c r="R58" s="6">
        <v>4.9000000000000004</v>
      </c>
      <c r="S58" s="7">
        <v>134.69999999999999</v>
      </c>
      <c r="T58" s="6">
        <v>5.0999999999999996</v>
      </c>
      <c r="U58" s="6">
        <v>1.7</v>
      </c>
      <c r="V58" s="6">
        <v>6.5</v>
      </c>
      <c r="W58" s="6">
        <v>4</v>
      </c>
      <c r="X58" s="6">
        <v>2.2000000000000002</v>
      </c>
      <c r="Y58" s="5">
        <v>22</v>
      </c>
      <c r="Z58" s="6">
        <v>7.3</v>
      </c>
      <c r="AA58" s="7">
        <v>152.30000000000001</v>
      </c>
    </row>
    <row r="59" spans="1:27" ht="16" thickTop="1" thickBot="1">
      <c r="A59" s="4" t="s">
        <v>162</v>
      </c>
      <c r="B59" s="4" t="s">
        <v>163</v>
      </c>
      <c r="C59" s="4" t="s">
        <v>9</v>
      </c>
      <c r="D59" s="13" t="s">
        <v>151</v>
      </c>
      <c r="E59" s="5" t="s">
        <v>162</v>
      </c>
      <c r="F59" s="5">
        <v>171.7</v>
      </c>
      <c r="G59" s="9">
        <v>0.11706464764123473</v>
      </c>
      <c r="H59" s="9">
        <v>4.9504950495049507E-2</v>
      </c>
      <c r="I59" s="9">
        <v>0.43506115317414101</v>
      </c>
      <c r="J59" s="1" t="s">
        <v>9</v>
      </c>
      <c r="K59" s="6">
        <v>20.100000000000001</v>
      </c>
      <c r="L59" s="6">
        <v>8.5</v>
      </c>
      <c r="M59" s="6">
        <v>74.7</v>
      </c>
      <c r="N59" s="3" t="s">
        <v>9</v>
      </c>
      <c r="O59" s="6">
        <v>12.4</v>
      </c>
      <c r="P59" s="6">
        <v>7.2218986604542817E-2</v>
      </c>
      <c r="Q59" s="3" t="s">
        <v>9</v>
      </c>
      <c r="R59" s="6">
        <v>20.6</v>
      </c>
      <c r="S59" s="7">
        <v>721.3</v>
      </c>
      <c r="T59" s="6">
        <v>19.899999999999999</v>
      </c>
      <c r="U59" s="6">
        <v>2.5</v>
      </c>
      <c r="V59" s="6">
        <v>0.7</v>
      </c>
      <c r="W59" s="6">
        <v>1.3</v>
      </c>
      <c r="X59" s="6">
        <v>4.5</v>
      </c>
      <c r="Y59" s="6">
        <v>31.3</v>
      </c>
      <c r="Z59" s="6">
        <v>20.7</v>
      </c>
      <c r="AA59" s="7">
        <v>979.6</v>
      </c>
    </row>
    <row r="60" spans="1:27" ht="16" thickTop="1" thickBot="1">
      <c r="A60" s="4" t="s">
        <v>164</v>
      </c>
      <c r="B60" s="4" t="s">
        <v>165</v>
      </c>
      <c r="C60" s="4" t="s">
        <v>9</v>
      </c>
      <c r="D60" s="13" t="s">
        <v>151</v>
      </c>
      <c r="E60" s="5" t="s">
        <v>164</v>
      </c>
      <c r="F60" s="5">
        <v>277.89999999999998</v>
      </c>
      <c r="G60" s="9">
        <v>0.33393306944944229</v>
      </c>
      <c r="H60" s="11">
        <v>0.81827995681899968</v>
      </c>
      <c r="I60" s="9">
        <v>0.46491543720762862</v>
      </c>
      <c r="J60" s="1" t="s">
        <v>9</v>
      </c>
      <c r="K60" s="6">
        <v>92.8</v>
      </c>
      <c r="L60" s="5">
        <v>227.4</v>
      </c>
      <c r="M60" s="6">
        <v>129.19999999999999</v>
      </c>
      <c r="N60" s="3" t="s">
        <v>9</v>
      </c>
      <c r="O60" s="7">
        <v>749.4</v>
      </c>
      <c r="P60" s="7">
        <v>2.6966534724721125</v>
      </c>
      <c r="Q60" s="3" t="s">
        <v>9</v>
      </c>
      <c r="R60" s="6">
        <v>28.1</v>
      </c>
      <c r="S60" s="5">
        <v>282.7</v>
      </c>
      <c r="T60" s="7">
        <v>680.1</v>
      </c>
      <c r="U60" s="6">
        <v>4.4000000000000004</v>
      </c>
      <c r="V60" s="6">
        <v>22.5</v>
      </c>
      <c r="W60" s="7">
        <v>1314.3</v>
      </c>
      <c r="X60" s="7">
        <v>983.9</v>
      </c>
      <c r="Y60" s="7">
        <v>1938.6</v>
      </c>
      <c r="Z60" s="6">
        <v>37.1</v>
      </c>
      <c r="AA60" s="7">
        <v>1385.2</v>
      </c>
    </row>
    <row r="61" spans="1:27" ht="16" thickTop="1" thickBot="1">
      <c r="A61" s="4" t="s">
        <v>166</v>
      </c>
      <c r="B61" s="4" t="s">
        <v>167</v>
      </c>
      <c r="C61" s="4" t="s">
        <v>9</v>
      </c>
      <c r="D61" s="13" t="s">
        <v>151</v>
      </c>
      <c r="E61" s="5" t="s">
        <v>166</v>
      </c>
      <c r="F61" s="5">
        <v>2.2999999999999998</v>
      </c>
      <c r="G61" s="11">
        <v>2.347826086956522</v>
      </c>
      <c r="H61" s="11">
        <v>0.56521739130434789</v>
      </c>
      <c r="I61" s="11">
        <v>1.7826086956521738</v>
      </c>
      <c r="J61" s="1" t="s">
        <v>9</v>
      </c>
      <c r="K61" s="5">
        <v>5.4</v>
      </c>
      <c r="L61" s="5">
        <v>1.3</v>
      </c>
      <c r="M61" s="5">
        <v>4.0999999999999996</v>
      </c>
      <c r="N61" s="3" t="s">
        <v>9</v>
      </c>
      <c r="O61" s="5">
        <v>7.3</v>
      </c>
      <c r="P61" s="5">
        <v>3.1739130434782612</v>
      </c>
      <c r="Q61" s="3" t="s">
        <v>9</v>
      </c>
      <c r="R61" s="5">
        <v>1.5</v>
      </c>
      <c r="S61" s="7">
        <v>10.9</v>
      </c>
      <c r="T61" s="6">
        <v>1.3</v>
      </c>
      <c r="U61" s="5">
        <v>0.7</v>
      </c>
      <c r="V61" s="5">
        <v>1.9</v>
      </c>
      <c r="W61" s="5">
        <v>2.1</v>
      </c>
      <c r="X61" s="5">
        <v>3.1</v>
      </c>
      <c r="Y61" s="5">
        <v>3.9</v>
      </c>
      <c r="Z61" s="5">
        <v>2</v>
      </c>
      <c r="AA61" s="7">
        <v>20.7</v>
      </c>
    </row>
    <row r="62" spans="1:27" ht="16" thickTop="1" thickBot="1">
      <c r="A62" s="4" t="s">
        <v>168</v>
      </c>
      <c r="B62" s="4" t="s">
        <v>169</v>
      </c>
      <c r="C62" s="4" t="s">
        <v>9</v>
      </c>
      <c r="D62" s="13" t="s">
        <v>151</v>
      </c>
      <c r="E62" s="5" t="s">
        <v>168</v>
      </c>
      <c r="F62" s="5">
        <v>150.1</v>
      </c>
      <c r="G62" s="10">
        <v>4.6535642904730183</v>
      </c>
      <c r="H62" s="9">
        <v>2.5982678214523651E-2</v>
      </c>
      <c r="I62" s="11">
        <v>1.1325782811459029</v>
      </c>
      <c r="J62" s="1" t="s">
        <v>9</v>
      </c>
      <c r="K62" s="7">
        <v>698.5</v>
      </c>
      <c r="L62" s="6">
        <v>3.9</v>
      </c>
      <c r="M62" s="5">
        <v>170</v>
      </c>
      <c r="N62" s="3" t="s">
        <v>9</v>
      </c>
      <c r="O62" s="6">
        <v>8.3000000000000007</v>
      </c>
      <c r="P62" s="6">
        <v>5.5296469020652904E-2</v>
      </c>
      <c r="Q62" s="3" t="s">
        <v>9</v>
      </c>
      <c r="R62" s="6">
        <v>8</v>
      </c>
      <c r="S62" s="7">
        <v>986.4</v>
      </c>
      <c r="T62" s="6">
        <v>8.4</v>
      </c>
      <c r="U62" s="6">
        <v>1.3</v>
      </c>
      <c r="V62" s="6">
        <v>4.8</v>
      </c>
      <c r="W62" s="6">
        <v>9.4</v>
      </c>
      <c r="X62" s="6">
        <v>5.2</v>
      </c>
      <c r="Y62" s="6">
        <v>6.5</v>
      </c>
      <c r="Z62" s="6">
        <v>10.8</v>
      </c>
      <c r="AA62" s="7">
        <v>908</v>
      </c>
    </row>
    <row r="63" spans="1:27" ht="16" thickTop="1" thickBot="1">
      <c r="A63" s="4" t="s">
        <v>170</v>
      </c>
      <c r="B63" s="4" t="s">
        <v>171</v>
      </c>
      <c r="C63" s="4" t="s">
        <v>9</v>
      </c>
      <c r="D63" s="13" t="s">
        <v>151</v>
      </c>
      <c r="E63" s="5" t="s">
        <v>170</v>
      </c>
      <c r="F63" s="5">
        <v>383.9</v>
      </c>
      <c r="G63" s="10">
        <v>1.5793175306069289</v>
      </c>
      <c r="H63" s="9">
        <v>6.7725970304766875E-2</v>
      </c>
      <c r="I63" s="10">
        <v>3.4631414430841367</v>
      </c>
      <c r="J63" s="1" t="s">
        <v>9</v>
      </c>
      <c r="K63" s="7">
        <v>606.29999999999995</v>
      </c>
      <c r="L63" s="6">
        <v>26</v>
      </c>
      <c r="M63" s="7">
        <v>1329.5</v>
      </c>
      <c r="N63" s="3" t="s">
        <v>9</v>
      </c>
      <c r="O63" s="6">
        <v>56.3</v>
      </c>
      <c r="P63" s="6">
        <v>0.14665277415993749</v>
      </c>
      <c r="Q63" s="3" t="s">
        <v>9</v>
      </c>
      <c r="R63" s="6">
        <v>62.9</v>
      </c>
      <c r="S63" s="7">
        <v>1532.2</v>
      </c>
      <c r="T63" s="6">
        <v>62.6</v>
      </c>
      <c r="U63" s="6">
        <v>7</v>
      </c>
      <c r="V63" s="6">
        <v>39.200000000000003</v>
      </c>
      <c r="W63" s="6">
        <v>21.9</v>
      </c>
      <c r="X63" s="6">
        <v>11.2</v>
      </c>
      <c r="Y63" s="5">
        <v>404.1</v>
      </c>
      <c r="Z63" s="6">
        <v>44.1</v>
      </c>
      <c r="AA63" s="7">
        <v>2082.4</v>
      </c>
    </row>
    <row r="64" spans="1:27" ht="16" thickTop="1" thickBot="1">
      <c r="A64" s="4" t="s">
        <v>172</v>
      </c>
      <c r="B64" s="4" t="s">
        <v>173</v>
      </c>
      <c r="C64" s="4" t="s">
        <v>9</v>
      </c>
      <c r="D64" s="13" t="s">
        <v>151</v>
      </c>
      <c r="E64" s="5" t="s">
        <v>172</v>
      </c>
      <c r="F64" s="5">
        <v>57.1</v>
      </c>
      <c r="G64" s="10">
        <v>2.9106830122591942</v>
      </c>
      <c r="H64" s="9">
        <v>0.18388791593695272</v>
      </c>
      <c r="I64" s="9">
        <v>0.1786339754816112</v>
      </c>
      <c r="J64" s="1" t="s">
        <v>9</v>
      </c>
      <c r="K64" s="7">
        <v>166.2</v>
      </c>
      <c r="L64" s="6">
        <v>10.5</v>
      </c>
      <c r="M64" s="6">
        <v>10.199999999999999</v>
      </c>
      <c r="N64" s="3" t="s">
        <v>9</v>
      </c>
      <c r="O64" s="6">
        <v>10.1</v>
      </c>
      <c r="P64" s="6">
        <v>0.17688266199649735</v>
      </c>
      <c r="Q64" s="3" t="s">
        <v>9</v>
      </c>
      <c r="R64" s="6">
        <v>5.4</v>
      </c>
      <c r="S64" s="7">
        <v>401.1</v>
      </c>
      <c r="T64" s="6">
        <v>4.7</v>
      </c>
      <c r="U64" s="6">
        <v>1.4</v>
      </c>
      <c r="V64" s="6">
        <v>2.7</v>
      </c>
      <c r="W64" s="6">
        <v>3.8</v>
      </c>
      <c r="X64" s="6">
        <v>2.9</v>
      </c>
      <c r="Y64" s="6">
        <v>4.8</v>
      </c>
      <c r="Z64" s="6">
        <v>9</v>
      </c>
      <c r="AA64" s="7">
        <v>379</v>
      </c>
    </row>
    <row r="65" spans="1:27" ht="16" thickTop="1" thickBot="1">
      <c r="A65" s="4" t="s">
        <v>174</v>
      </c>
      <c r="B65" s="4" t="s">
        <v>175</v>
      </c>
      <c r="C65" s="4" t="s">
        <v>9</v>
      </c>
      <c r="D65" s="13" t="s">
        <v>151</v>
      </c>
      <c r="E65" s="5" t="s">
        <v>174</v>
      </c>
      <c r="F65" s="5">
        <v>29.2</v>
      </c>
      <c r="G65" s="11">
        <v>1.4589041095890412</v>
      </c>
      <c r="H65" s="9">
        <v>0.11301369863013698</v>
      </c>
      <c r="I65" s="9">
        <v>0.1541095890410959</v>
      </c>
      <c r="J65" s="1" t="s">
        <v>9</v>
      </c>
      <c r="K65" s="5">
        <v>42.6</v>
      </c>
      <c r="L65" s="6">
        <v>3.3</v>
      </c>
      <c r="M65" s="6">
        <v>4.5</v>
      </c>
      <c r="N65" s="3" t="s">
        <v>9</v>
      </c>
      <c r="O65" s="6">
        <v>10.8</v>
      </c>
      <c r="P65" s="6">
        <v>0.36986301369863017</v>
      </c>
      <c r="Q65" s="3" t="s">
        <v>9</v>
      </c>
      <c r="R65" s="6">
        <v>5.9</v>
      </c>
      <c r="S65" s="7">
        <v>316.10000000000002</v>
      </c>
      <c r="T65" s="6">
        <v>1.7</v>
      </c>
      <c r="U65" s="6">
        <v>1.9</v>
      </c>
      <c r="V65" s="6">
        <v>3.1</v>
      </c>
      <c r="W65" s="6">
        <v>3.9</v>
      </c>
      <c r="X65" s="6">
        <v>3</v>
      </c>
      <c r="Y65" s="6">
        <v>6.7</v>
      </c>
      <c r="Z65" s="6">
        <v>5</v>
      </c>
      <c r="AA65" s="7">
        <v>201.4</v>
      </c>
    </row>
    <row r="66" spans="1:27" ht="16" thickTop="1" thickBot="1">
      <c r="A66" s="4" t="s">
        <v>176</v>
      </c>
      <c r="B66" s="4" t="s">
        <v>176</v>
      </c>
      <c r="C66" s="4" t="s">
        <v>9</v>
      </c>
      <c r="D66" s="13" t="s">
        <v>151</v>
      </c>
      <c r="E66" s="5" t="s">
        <v>176</v>
      </c>
      <c r="F66" s="5">
        <v>8.4</v>
      </c>
      <c r="G66" s="11">
        <v>1.2023809523809523</v>
      </c>
      <c r="H66" s="10">
        <v>1.6547619047619047</v>
      </c>
      <c r="I66" s="11">
        <v>1.2261904761904763</v>
      </c>
      <c r="J66" s="1" t="s">
        <v>9</v>
      </c>
      <c r="K66" s="5">
        <v>10.1</v>
      </c>
      <c r="L66" s="7">
        <v>13.9</v>
      </c>
      <c r="M66" s="5">
        <v>10.3</v>
      </c>
      <c r="N66" s="3" t="s">
        <v>9</v>
      </c>
      <c r="O66" s="7">
        <v>28.9</v>
      </c>
      <c r="P66" s="7">
        <v>3.4404761904761902</v>
      </c>
      <c r="Q66" s="3" t="s">
        <v>9</v>
      </c>
      <c r="R66" s="5">
        <v>7.5</v>
      </c>
      <c r="S66" s="5">
        <v>7.4</v>
      </c>
      <c r="T66" s="5">
        <v>9.1999999999999993</v>
      </c>
      <c r="U66" s="6">
        <v>3.1</v>
      </c>
      <c r="V66" s="7">
        <v>16.2</v>
      </c>
      <c r="W66" s="5">
        <v>8.1999999999999993</v>
      </c>
      <c r="X66" s="7">
        <v>13.1</v>
      </c>
      <c r="Y66" s="5">
        <v>12.8</v>
      </c>
      <c r="Z66" s="5">
        <v>7.3</v>
      </c>
      <c r="AA66" s="5">
        <v>7.1</v>
      </c>
    </row>
    <row r="67" spans="1:27" ht="16" thickTop="1" thickBot="1">
      <c r="A67" s="4" t="s">
        <v>177</v>
      </c>
      <c r="B67" s="4" t="s">
        <v>178</v>
      </c>
      <c r="C67" s="4" t="s">
        <v>9</v>
      </c>
      <c r="D67" s="13" t="s">
        <v>151</v>
      </c>
      <c r="E67" s="5" t="s">
        <v>177</v>
      </c>
      <c r="F67" s="5">
        <v>2.2999999999999998</v>
      </c>
      <c r="G67" s="10">
        <v>12.869565217391306</v>
      </c>
      <c r="H67" s="11">
        <v>1.7391304347826089</v>
      </c>
      <c r="I67" s="11">
        <v>1.5652173913043479</v>
      </c>
      <c r="J67" s="1" t="s">
        <v>9</v>
      </c>
      <c r="K67" s="7">
        <v>29.6</v>
      </c>
      <c r="L67" s="5">
        <v>4</v>
      </c>
      <c r="M67" s="5">
        <v>3.6</v>
      </c>
      <c r="N67" s="3" t="s">
        <v>9</v>
      </c>
      <c r="O67" s="7">
        <v>13.1</v>
      </c>
      <c r="P67" s="7">
        <v>5.6956521739130439</v>
      </c>
      <c r="Q67" s="3" t="s">
        <v>9</v>
      </c>
      <c r="R67" s="5">
        <v>3.1</v>
      </c>
      <c r="S67" s="5">
        <v>3</v>
      </c>
      <c r="T67" s="7">
        <v>6.8</v>
      </c>
      <c r="U67" s="5">
        <v>1.1000000000000001</v>
      </c>
      <c r="V67" s="5">
        <v>5</v>
      </c>
      <c r="W67" s="5">
        <v>8.4</v>
      </c>
      <c r="X67" s="5">
        <v>1.9</v>
      </c>
      <c r="Y67" s="5">
        <v>4.7</v>
      </c>
      <c r="Z67" s="5">
        <v>2.1</v>
      </c>
      <c r="AA67" s="7">
        <v>8.6999999999999993</v>
      </c>
    </row>
    <row r="68" spans="1:27" ht="16" thickTop="1" thickBot="1">
      <c r="A68" s="4" t="s">
        <v>179</v>
      </c>
      <c r="B68" s="4" t="s">
        <v>180</v>
      </c>
      <c r="C68" s="4" t="s">
        <v>181</v>
      </c>
      <c r="D68" s="13" t="s">
        <v>151</v>
      </c>
      <c r="E68" s="5" t="s">
        <v>179</v>
      </c>
      <c r="F68" s="4"/>
      <c r="G68" s="12" t="e">
        <v>#DIV/0!</v>
      </c>
      <c r="H68" s="12" t="e">
        <v>#DIV/0!</v>
      </c>
      <c r="I68" s="12" t="e">
        <v>#DIV/0!</v>
      </c>
      <c r="J68" s="1" t="s">
        <v>9</v>
      </c>
      <c r="K68" s="4"/>
      <c r="L68" s="4"/>
      <c r="M68" s="4"/>
      <c r="N68" s="3" t="s">
        <v>9</v>
      </c>
      <c r="O68" s="4"/>
      <c r="P68" s="4"/>
      <c r="Q68" s="3" t="s">
        <v>9</v>
      </c>
      <c r="R68" s="4"/>
      <c r="S68" s="4"/>
      <c r="T68" s="4"/>
      <c r="U68" s="4"/>
      <c r="V68" s="4"/>
      <c r="W68" s="4"/>
      <c r="X68" s="4"/>
      <c r="Y68" s="4"/>
      <c r="Z68" s="4"/>
      <c r="AA68" s="4"/>
    </row>
    <row r="69" spans="1:27" ht="16" thickTop="1" thickBot="1">
      <c r="A69" s="4" t="s">
        <v>182</v>
      </c>
      <c r="B69" s="4" t="s">
        <v>183</v>
      </c>
      <c r="C69" s="4" t="s">
        <v>184</v>
      </c>
      <c r="D69" s="13" t="s">
        <v>151</v>
      </c>
      <c r="E69" s="5" t="s">
        <v>182</v>
      </c>
      <c r="F69" s="5">
        <v>180.5</v>
      </c>
      <c r="G69" s="11">
        <v>0.45484764542936285</v>
      </c>
      <c r="H69" s="9">
        <v>5.3739612188365649E-2</v>
      </c>
      <c r="I69" s="9">
        <v>3.8781163434903044E-3</v>
      </c>
      <c r="J69" s="1" t="s">
        <v>9</v>
      </c>
      <c r="K69" s="5">
        <v>82.1</v>
      </c>
      <c r="L69" s="6">
        <v>9.6999999999999993</v>
      </c>
      <c r="M69" s="6">
        <v>0.7</v>
      </c>
      <c r="N69" s="3" t="s">
        <v>9</v>
      </c>
      <c r="O69" s="7">
        <v>22860.400000000001</v>
      </c>
      <c r="P69" s="7">
        <v>126.65041551246539</v>
      </c>
      <c r="Q69" s="3" t="s">
        <v>9</v>
      </c>
      <c r="R69" s="6">
        <v>2.2000000000000002</v>
      </c>
      <c r="S69" s="6">
        <v>53.2</v>
      </c>
      <c r="T69" s="6">
        <v>5.2</v>
      </c>
      <c r="U69" s="6">
        <v>0.5</v>
      </c>
      <c r="V69" s="6">
        <v>1.9</v>
      </c>
      <c r="W69" s="6">
        <v>5.7</v>
      </c>
      <c r="X69" s="6">
        <v>1.8</v>
      </c>
      <c r="Y69" s="6">
        <v>2.8</v>
      </c>
      <c r="Z69" s="5">
        <v>246.7</v>
      </c>
      <c r="AA69" s="5">
        <v>291.3</v>
      </c>
    </row>
    <row r="70" spans="1:27" ht="16" thickTop="1" thickBot="1">
      <c r="A70" s="4" t="s">
        <v>185</v>
      </c>
      <c r="B70" s="4" t="s">
        <v>186</v>
      </c>
      <c r="C70" s="4" t="s">
        <v>187</v>
      </c>
      <c r="D70" s="13" t="s">
        <v>151</v>
      </c>
      <c r="E70" s="5" t="s">
        <v>185</v>
      </c>
      <c r="F70" s="5">
        <v>337.3</v>
      </c>
      <c r="G70" s="9">
        <v>5.3364957011562408E-3</v>
      </c>
      <c r="H70" s="10">
        <v>9.9833975689297354</v>
      </c>
      <c r="I70" s="10">
        <v>2.2152386599466349</v>
      </c>
      <c r="J70" s="1" t="s">
        <v>9</v>
      </c>
      <c r="K70" s="6">
        <v>1.8</v>
      </c>
      <c r="L70" s="7">
        <v>3367.4</v>
      </c>
      <c r="M70" s="7">
        <v>747.2</v>
      </c>
      <c r="N70" s="3" t="s">
        <v>9</v>
      </c>
      <c r="O70" s="6">
        <v>21.6</v>
      </c>
      <c r="P70" s="6">
        <v>6.403794841387489E-2</v>
      </c>
      <c r="Q70" s="3" t="s">
        <v>9</v>
      </c>
      <c r="R70" s="6">
        <v>2.2999999999999998</v>
      </c>
      <c r="S70" s="6">
        <v>3.4</v>
      </c>
      <c r="T70" s="6">
        <v>17.600000000000001</v>
      </c>
      <c r="U70" s="6">
        <v>0.5</v>
      </c>
      <c r="V70" s="6">
        <v>1.1000000000000001</v>
      </c>
      <c r="W70" s="6">
        <v>7.3</v>
      </c>
      <c r="X70" s="5">
        <v>898</v>
      </c>
      <c r="Y70" s="6">
        <v>32.1</v>
      </c>
      <c r="Z70" s="6">
        <v>2.2000000000000002</v>
      </c>
      <c r="AA70" s="6">
        <v>5.4</v>
      </c>
    </row>
    <row r="71" spans="1:27" ht="16" thickTop="1" thickBot="1">
      <c r="A71" s="4" t="s">
        <v>188</v>
      </c>
      <c r="B71" s="4" t="s">
        <v>189</v>
      </c>
      <c r="C71" s="4" t="s">
        <v>9</v>
      </c>
      <c r="D71" s="13" t="s">
        <v>190</v>
      </c>
      <c r="E71" s="5" t="s">
        <v>188</v>
      </c>
      <c r="F71" s="5">
        <v>196.2</v>
      </c>
      <c r="G71" s="9">
        <v>0.67737003058103984</v>
      </c>
      <c r="H71" s="9">
        <v>0.27064220183486243</v>
      </c>
      <c r="I71" s="9">
        <v>0.58307849133537215</v>
      </c>
      <c r="J71" s="1" t="s">
        <v>9</v>
      </c>
      <c r="K71" s="6">
        <v>132.9</v>
      </c>
      <c r="L71" s="6">
        <v>53.1</v>
      </c>
      <c r="M71" s="6">
        <v>114.4</v>
      </c>
      <c r="N71" s="3" t="s">
        <v>9</v>
      </c>
      <c r="O71" s="6">
        <v>139.5</v>
      </c>
      <c r="P71" s="6">
        <v>0.71100917431192667</v>
      </c>
      <c r="Q71" s="3" t="s">
        <v>9</v>
      </c>
      <c r="R71" s="7">
        <v>588.79999999999995</v>
      </c>
      <c r="S71" s="5">
        <v>226</v>
      </c>
      <c r="T71" s="6">
        <v>105.6</v>
      </c>
      <c r="U71" s="7">
        <v>519.5</v>
      </c>
      <c r="V71" s="6">
        <v>81</v>
      </c>
      <c r="W71" s="5">
        <v>206.8</v>
      </c>
      <c r="X71" s="5">
        <v>166</v>
      </c>
      <c r="Y71" s="6">
        <v>146.4</v>
      </c>
      <c r="Z71" s="7">
        <v>582</v>
      </c>
      <c r="AA71" s="6">
        <v>105.2</v>
      </c>
    </row>
    <row r="72" spans="1:27" ht="16" thickTop="1" thickBot="1">
      <c r="A72" s="4" t="s">
        <v>191</v>
      </c>
      <c r="B72" s="4" t="s">
        <v>192</v>
      </c>
      <c r="C72" s="4" t="s">
        <v>9</v>
      </c>
      <c r="D72" s="13" t="s">
        <v>190</v>
      </c>
      <c r="E72" s="5" t="s">
        <v>191</v>
      </c>
      <c r="F72" s="5">
        <v>187.8</v>
      </c>
      <c r="G72" s="9">
        <v>0.66240681576144833</v>
      </c>
      <c r="H72" s="10">
        <v>4.1059637912673059</v>
      </c>
      <c r="I72" s="11">
        <v>1.1405750798722043</v>
      </c>
      <c r="J72" s="1" t="s">
        <v>9</v>
      </c>
      <c r="K72" s="6">
        <v>124.4</v>
      </c>
      <c r="L72" s="7">
        <v>771.1</v>
      </c>
      <c r="M72" s="5">
        <v>214.2</v>
      </c>
      <c r="N72" s="3" t="s">
        <v>9</v>
      </c>
      <c r="O72" s="7">
        <v>570.1</v>
      </c>
      <c r="P72" s="7">
        <v>3.0356762513312034</v>
      </c>
      <c r="Q72" s="3" t="s">
        <v>9</v>
      </c>
      <c r="R72" s="6">
        <v>109.8</v>
      </c>
      <c r="S72" s="5">
        <v>231.3</v>
      </c>
      <c r="T72" s="7">
        <v>537.9</v>
      </c>
      <c r="U72" s="6">
        <v>136.6</v>
      </c>
      <c r="V72" s="6">
        <v>30</v>
      </c>
      <c r="W72" s="7">
        <v>243.7</v>
      </c>
      <c r="X72" s="7">
        <v>440.9</v>
      </c>
      <c r="Y72" s="7">
        <v>267.5</v>
      </c>
      <c r="Z72" s="6">
        <v>122.4</v>
      </c>
      <c r="AA72" s="5">
        <v>219.2</v>
      </c>
    </row>
    <row r="73" spans="1:27" ht="16" thickTop="1" thickBot="1">
      <c r="A73" s="4" t="s">
        <v>193</v>
      </c>
      <c r="B73" s="4" t="s">
        <v>194</v>
      </c>
      <c r="C73" s="4" t="s">
        <v>9</v>
      </c>
      <c r="D73" s="13" t="s">
        <v>190</v>
      </c>
      <c r="E73" s="5" t="s">
        <v>193</v>
      </c>
      <c r="F73" s="5">
        <v>9.9</v>
      </c>
      <c r="G73" s="9">
        <v>0.16161616161616163</v>
      </c>
      <c r="H73" s="9">
        <v>0.39393939393939392</v>
      </c>
      <c r="I73" s="9">
        <v>0.18181818181818182</v>
      </c>
      <c r="J73" s="1" t="s">
        <v>9</v>
      </c>
      <c r="K73" s="6">
        <v>1.6</v>
      </c>
      <c r="L73" s="6">
        <v>3.9</v>
      </c>
      <c r="M73" s="6">
        <v>1.8</v>
      </c>
      <c r="N73" s="3" t="s">
        <v>9</v>
      </c>
      <c r="O73" s="5">
        <v>4.8</v>
      </c>
      <c r="P73" s="5">
        <v>0.48484848484848481</v>
      </c>
      <c r="Q73" s="3" t="s">
        <v>9</v>
      </c>
      <c r="R73" s="7">
        <v>325.39999999999998</v>
      </c>
      <c r="S73" s="7">
        <v>88.5</v>
      </c>
      <c r="T73" s="6">
        <v>2</v>
      </c>
      <c r="U73" s="6">
        <v>0.8</v>
      </c>
      <c r="V73" s="6">
        <v>1.5</v>
      </c>
      <c r="W73" s="5">
        <v>4.5</v>
      </c>
      <c r="X73" s="6">
        <v>1.9</v>
      </c>
      <c r="Y73" s="5">
        <v>6.5</v>
      </c>
      <c r="Z73" s="7">
        <v>416.8</v>
      </c>
      <c r="AA73" s="5">
        <v>13.8</v>
      </c>
    </row>
    <row r="74" spans="1:27" ht="16" thickTop="1" thickBot="1">
      <c r="A74" s="4" t="s">
        <v>195</v>
      </c>
      <c r="B74" s="4" t="s">
        <v>196</v>
      </c>
      <c r="C74" s="4" t="s">
        <v>197</v>
      </c>
      <c r="D74" s="13" t="s">
        <v>190</v>
      </c>
      <c r="E74" s="5" t="s">
        <v>195</v>
      </c>
      <c r="F74" s="5">
        <v>105.9</v>
      </c>
      <c r="G74" s="9">
        <v>0.75165250236071757</v>
      </c>
      <c r="H74" s="9">
        <v>0.21907459867799808</v>
      </c>
      <c r="I74" s="9">
        <v>0.4560906515580736</v>
      </c>
      <c r="J74" s="1" t="s">
        <v>9</v>
      </c>
      <c r="K74" s="6">
        <v>79.599999999999994</v>
      </c>
      <c r="L74" s="6">
        <v>23.2</v>
      </c>
      <c r="M74" s="6">
        <v>48.3</v>
      </c>
      <c r="N74" s="3" t="s">
        <v>9</v>
      </c>
      <c r="O74" s="6">
        <v>79.2</v>
      </c>
      <c r="P74" s="6">
        <v>0.74787535410764872</v>
      </c>
      <c r="Q74" s="3" t="s">
        <v>9</v>
      </c>
      <c r="R74" s="7">
        <v>199.1</v>
      </c>
      <c r="S74" s="5">
        <v>117.7</v>
      </c>
      <c r="T74" s="7">
        <v>204.4</v>
      </c>
      <c r="U74" s="7">
        <v>209.2</v>
      </c>
      <c r="V74" s="5">
        <v>100.7</v>
      </c>
      <c r="W74" s="7">
        <v>628.6</v>
      </c>
      <c r="X74" s="5">
        <v>90.3</v>
      </c>
      <c r="Y74" s="6">
        <v>60.1</v>
      </c>
      <c r="Z74" s="7">
        <v>195.6</v>
      </c>
      <c r="AA74" s="6">
        <v>67.599999999999994</v>
      </c>
    </row>
    <row r="75" spans="1:27" ht="16" thickTop="1" thickBot="1">
      <c r="A75" s="4" t="s">
        <v>198</v>
      </c>
      <c r="B75" s="4" t="s">
        <v>199</v>
      </c>
      <c r="C75" s="4" t="s">
        <v>9</v>
      </c>
      <c r="D75" s="13" t="s">
        <v>190</v>
      </c>
      <c r="E75" s="5" t="s">
        <v>198</v>
      </c>
      <c r="F75" s="5">
        <v>15.1</v>
      </c>
      <c r="G75" s="10">
        <v>4.1986754966887414</v>
      </c>
      <c r="H75" s="9">
        <v>0.40397350993377484</v>
      </c>
      <c r="I75" s="9">
        <v>0.20529801324503313</v>
      </c>
      <c r="J75" s="1" t="s">
        <v>9</v>
      </c>
      <c r="K75" s="7">
        <v>63.4</v>
      </c>
      <c r="L75" s="6">
        <v>6.1</v>
      </c>
      <c r="M75" s="6">
        <v>3.1</v>
      </c>
      <c r="N75" s="3" t="s">
        <v>9</v>
      </c>
      <c r="O75" s="7">
        <v>4838.2</v>
      </c>
      <c r="P75" s="7">
        <v>320.41059602649005</v>
      </c>
      <c r="Q75" s="3" t="s">
        <v>9</v>
      </c>
      <c r="R75" s="6">
        <v>3.7</v>
      </c>
      <c r="S75" s="6">
        <v>3</v>
      </c>
      <c r="T75" s="6">
        <v>6.5</v>
      </c>
      <c r="U75" s="6">
        <v>4.0999999999999996</v>
      </c>
      <c r="V75" s="6">
        <v>4.7</v>
      </c>
      <c r="W75" s="6">
        <v>3.5</v>
      </c>
      <c r="X75" s="6">
        <v>4.8</v>
      </c>
      <c r="Y75" s="6">
        <v>2.5</v>
      </c>
      <c r="Z75" s="5">
        <v>13.2</v>
      </c>
      <c r="AA75" s="7">
        <v>38.1</v>
      </c>
    </row>
    <row r="76" spans="1:27" ht="16" thickTop="1" thickBot="1">
      <c r="A76" s="4" t="s">
        <v>200</v>
      </c>
      <c r="B76" s="4" t="s">
        <v>201</v>
      </c>
      <c r="C76" s="4" t="s">
        <v>202</v>
      </c>
      <c r="D76" s="13" t="s">
        <v>190</v>
      </c>
      <c r="E76" s="5" t="s">
        <v>200</v>
      </c>
      <c r="F76" s="5">
        <v>54.8</v>
      </c>
      <c r="G76" s="11">
        <v>1.0054744525547445</v>
      </c>
      <c r="H76" s="9">
        <v>0.68430656934306577</v>
      </c>
      <c r="I76" s="9">
        <v>0.72810218978102192</v>
      </c>
      <c r="J76" s="1" t="s">
        <v>9</v>
      </c>
      <c r="K76" s="5">
        <v>55.1</v>
      </c>
      <c r="L76" s="6">
        <v>37.5</v>
      </c>
      <c r="M76" s="6">
        <v>39.9</v>
      </c>
      <c r="N76" s="3" t="s">
        <v>9</v>
      </c>
      <c r="O76" s="7">
        <v>141.6</v>
      </c>
      <c r="P76" s="7">
        <v>2.5839416058394162</v>
      </c>
      <c r="Q76" s="3" t="s">
        <v>9</v>
      </c>
      <c r="R76" s="6">
        <v>38.700000000000003</v>
      </c>
      <c r="S76" s="5">
        <v>68.099999999999994</v>
      </c>
      <c r="T76" s="6">
        <v>43.8</v>
      </c>
      <c r="U76" s="7">
        <v>73.3</v>
      </c>
      <c r="V76" s="6">
        <v>38.200000000000003</v>
      </c>
      <c r="W76" s="7">
        <v>317.89999999999998</v>
      </c>
      <c r="X76" s="5">
        <v>65.3</v>
      </c>
      <c r="Y76" s="5">
        <v>46.4</v>
      </c>
      <c r="Z76" s="5">
        <v>44.2</v>
      </c>
      <c r="AA76" s="5">
        <v>45.9</v>
      </c>
    </row>
    <row r="77" spans="1:27" ht="16" thickTop="1" thickBot="1">
      <c r="A77" s="4" t="s">
        <v>200</v>
      </c>
      <c r="B77" s="4" t="s">
        <v>201</v>
      </c>
      <c r="C77" s="4" t="s">
        <v>202</v>
      </c>
      <c r="D77" s="13" t="s">
        <v>190</v>
      </c>
      <c r="E77" s="5" t="s">
        <v>200</v>
      </c>
      <c r="F77" s="5">
        <v>70</v>
      </c>
      <c r="G77" s="10">
        <v>1.362857142857143</v>
      </c>
      <c r="H77" s="11">
        <v>1.0371428571428571</v>
      </c>
      <c r="I77" s="11">
        <v>1.1114285714285714</v>
      </c>
      <c r="J77" s="1" t="s">
        <v>9</v>
      </c>
      <c r="K77" s="7">
        <v>95.4</v>
      </c>
      <c r="L77" s="5">
        <v>72.599999999999994</v>
      </c>
      <c r="M77" s="5">
        <v>77.8</v>
      </c>
      <c r="N77" s="3" t="s">
        <v>9</v>
      </c>
      <c r="O77" s="7">
        <v>284.39999999999998</v>
      </c>
      <c r="P77" s="7">
        <v>4.0628571428571423</v>
      </c>
      <c r="Q77" s="3" t="s">
        <v>9</v>
      </c>
      <c r="R77" s="5">
        <v>87.6</v>
      </c>
      <c r="S77" s="7">
        <v>130.69999999999999</v>
      </c>
      <c r="T77" s="7">
        <v>86.8</v>
      </c>
      <c r="U77" s="7">
        <v>99.9</v>
      </c>
      <c r="V77" s="6">
        <v>23.3</v>
      </c>
      <c r="W77" s="7">
        <v>736.4</v>
      </c>
      <c r="X77" s="7">
        <v>132.1</v>
      </c>
      <c r="Y77" s="7">
        <v>129</v>
      </c>
      <c r="Z77" s="7">
        <v>121.1</v>
      </c>
      <c r="AA77" s="5">
        <v>82.4</v>
      </c>
    </row>
    <row r="78" spans="1:27" ht="16" thickTop="1" thickBot="1">
      <c r="A78" s="4" t="s">
        <v>203</v>
      </c>
      <c r="B78" s="4" t="s">
        <v>204</v>
      </c>
      <c r="C78" s="4" t="s">
        <v>205</v>
      </c>
      <c r="D78" s="13" t="s">
        <v>190</v>
      </c>
      <c r="E78" s="5" t="s">
        <v>203</v>
      </c>
      <c r="F78" s="4"/>
      <c r="G78" s="12" t="e">
        <v>#DIV/0!</v>
      </c>
      <c r="H78" s="12" t="e">
        <v>#DIV/0!</v>
      </c>
      <c r="I78" s="12" t="e">
        <v>#DIV/0!</v>
      </c>
      <c r="J78" s="1" t="s">
        <v>9</v>
      </c>
      <c r="K78" s="4"/>
      <c r="L78" s="4"/>
      <c r="M78" s="4"/>
      <c r="N78" s="3" t="s">
        <v>9</v>
      </c>
      <c r="O78" s="4"/>
      <c r="P78" s="4"/>
      <c r="Q78" s="3" t="s">
        <v>9</v>
      </c>
      <c r="R78" s="4"/>
      <c r="S78" s="4"/>
      <c r="T78" s="4"/>
      <c r="U78" s="4"/>
      <c r="V78" s="4"/>
      <c r="W78" s="4"/>
      <c r="X78" s="4"/>
      <c r="Y78" s="4"/>
      <c r="Z78" s="4"/>
      <c r="AA78" s="4"/>
    </row>
    <row r="79" spans="1:27" ht="16" thickTop="1" thickBot="1">
      <c r="A79" s="4" t="s">
        <v>206</v>
      </c>
      <c r="B79" s="4" t="s">
        <v>207</v>
      </c>
      <c r="C79" s="4" t="s">
        <v>208</v>
      </c>
      <c r="D79" s="13" t="s">
        <v>190</v>
      </c>
      <c r="E79" s="5" t="s">
        <v>206</v>
      </c>
      <c r="F79" s="5">
        <v>78.7</v>
      </c>
      <c r="G79" s="9">
        <v>0.24396442185514611</v>
      </c>
      <c r="H79" s="9">
        <v>3.4307496823379927E-2</v>
      </c>
      <c r="I79" s="9">
        <v>0.66963151207115634</v>
      </c>
      <c r="J79" s="1" t="s">
        <v>9</v>
      </c>
      <c r="K79" s="6">
        <v>19.2</v>
      </c>
      <c r="L79" s="6">
        <v>2.7</v>
      </c>
      <c r="M79" s="6">
        <v>52.7</v>
      </c>
      <c r="N79" s="3" t="s">
        <v>9</v>
      </c>
      <c r="O79" s="6">
        <v>8.1</v>
      </c>
      <c r="P79" s="6">
        <v>0.10292249047013977</v>
      </c>
      <c r="Q79" s="3" t="s">
        <v>9</v>
      </c>
      <c r="R79" s="7">
        <v>318.3</v>
      </c>
      <c r="S79" s="7">
        <v>178</v>
      </c>
      <c r="T79" s="6">
        <v>4</v>
      </c>
      <c r="U79" s="7">
        <v>258</v>
      </c>
      <c r="V79" s="6">
        <v>7.5</v>
      </c>
      <c r="W79" s="7">
        <v>900.6</v>
      </c>
      <c r="X79" s="6">
        <v>1.4</v>
      </c>
      <c r="Y79" s="6">
        <v>4.5999999999999996</v>
      </c>
      <c r="Z79" s="7">
        <v>268.39999999999998</v>
      </c>
      <c r="AA79" s="6">
        <v>16.399999999999999</v>
      </c>
    </row>
    <row r="80" spans="1:27" ht="16" thickTop="1" thickBot="1">
      <c r="A80" s="4" t="s">
        <v>209</v>
      </c>
      <c r="B80" s="4" t="s">
        <v>210</v>
      </c>
      <c r="C80" s="4" t="s">
        <v>9</v>
      </c>
      <c r="D80" s="13" t="s">
        <v>190</v>
      </c>
      <c r="E80" s="5" t="s">
        <v>209</v>
      </c>
      <c r="F80" s="5">
        <v>77</v>
      </c>
      <c r="G80" s="9">
        <v>2.4675324675324673E-2</v>
      </c>
      <c r="H80" s="10">
        <v>12.244155844155843</v>
      </c>
      <c r="I80" s="9">
        <v>5.454545454545455E-2</v>
      </c>
      <c r="J80" s="1" t="s">
        <v>9</v>
      </c>
      <c r="K80" s="6">
        <v>1.9</v>
      </c>
      <c r="L80" s="7">
        <v>942.8</v>
      </c>
      <c r="M80" s="6">
        <v>4.2</v>
      </c>
      <c r="N80" s="3" t="s">
        <v>9</v>
      </c>
      <c r="O80" s="6">
        <v>2.1</v>
      </c>
      <c r="P80" s="6">
        <v>2.7272727272727275E-2</v>
      </c>
      <c r="Q80" s="3" t="s">
        <v>9</v>
      </c>
      <c r="R80" s="6">
        <v>32.5</v>
      </c>
      <c r="S80" s="5">
        <v>96.3</v>
      </c>
      <c r="T80" s="6">
        <v>3.5</v>
      </c>
      <c r="U80" s="6">
        <v>4</v>
      </c>
      <c r="V80" s="6">
        <v>8.1</v>
      </c>
      <c r="W80" s="6">
        <v>3.4</v>
      </c>
      <c r="X80" s="6">
        <v>20</v>
      </c>
      <c r="Y80" s="7">
        <v>1230.8</v>
      </c>
      <c r="Z80" s="6">
        <v>14.6</v>
      </c>
      <c r="AA80" s="5">
        <v>62.9</v>
      </c>
    </row>
    <row r="81" spans="1:27" ht="16" thickTop="1" thickBot="1">
      <c r="A81" s="4" t="s">
        <v>211</v>
      </c>
      <c r="B81" s="4" t="s">
        <v>212</v>
      </c>
      <c r="C81" s="4" t="s">
        <v>213</v>
      </c>
      <c r="D81" s="13" t="s">
        <v>190</v>
      </c>
      <c r="E81" s="5" t="s">
        <v>211</v>
      </c>
      <c r="F81" s="5">
        <v>21.1</v>
      </c>
      <c r="G81" s="10">
        <v>1.9952606635071088</v>
      </c>
      <c r="H81" s="10">
        <v>4.7677725118483405</v>
      </c>
      <c r="I81" s="10">
        <v>1.6919431279620853</v>
      </c>
      <c r="J81" s="1" t="s">
        <v>9</v>
      </c>
      <c r="K81" s="7">
        <v>42.1</v>
      </c>
      <c r="L81" s="7">
        <v>100.6</v>
      </c>
      <c r="M81" s="7">
        <v>35.700000000000003</v>
      </c>
      <c r="N81" s="3" t="s">
        <v>9</v>
      </c>
      <c r="O81" s="7">
        <v>53.3</v>
      </c>
      <c r="P81" s="7">
        <v>2.5260663507109</v>
      </c>
      <c r="Q81" s="3" t="s">
        <v>9</v>
      </c>
      <c r="R81" s="7">
        <v>96.8</v>
      </c>
      <c r="S81" s="7">
        <v>50.1</v>
      </c>
      <c r="T81" s="5">
        <v>23.9</v>
      </c>
      <c r="U81" s="6">
        <v>8</v>
      </c>
      <c r="V81" s="6">
        <v>6.7</v>
      </c>
      <c r="W81" s="7">
        <v>29</v>
      </c>
      <c r="X81" s="7">
        <v>53.4</v>
      </c>
      <c r="Y81" s="7">
        <v>68.099999999999994</v>
      </c>
      <c r="Z81" s="7">
        <v>91.3</v>
      </c>
      <c r="AA81" s="7">
        <v>37.9</v>
      </c>
    </row>
    <row r="82" spans="1:27" ht="16" thickTop="1" thickBot="1">
      <c r="A82" s="4" t="s">
        <v>214</v>
      </c>
      <c r="B82" s="4" t="s">
        <v>215</v>
      </c>
      <c r="C82" s="4" t="s">
        <v>9</v>
      </c>
      <c r="D82" s="13" t="s">
        <v>190</v>
      </c>
      <c r="E82" s="5" t="s">
        <v>214</v>
      </c>
      <c r="F82" s="5">
        <v>570.9</v>
      </c>
      <c r="G82" s="9">
        <v>0.12646698195831144</v>
      </c>
      <c r="H82" s="10">
        <v>4.8166053599579612</v>
      </c>
      <c r="I82" s="9">
        <v>0.22175512348922755</v>
      </c>
      <c r="J82" s="1" t="s">
        <v>9</v>
      </c>
      <c r="K82" s="6">
        <v>72.2</v>
      </c>
      <c r="L82" s="7">
        <v>2749.8</v>
      </c>
      <c r="M82" s="6">
        <v>126.6</v>
      </c>
      <c r="N82" s="3" t="s">
        <v>9</v>
      </c>
      <c r="O82" s="6">
        <v>71.599999999999994</v>
      </c>
      <c r="P82" s="6">
        <v>0.12541600980907339</v>
      </c>
      <c r="Q82" s="3" t="s">
        <v>9</v>
      </c>
      <c r="R82" s="5">
        <v>447.6</v>
      </c>
      <c r="S82" s="7">
        <v>1119.2</v>
      </c>
      <c r="T82" s="6">
        <v>22.6</v>
      </c>
      <c r="U82" s="6">
        <v>83.5</v>
      </c>
      <c r="V82" s="6">
        <v>101.7</v>
      </c>
      <c r="W82" s="6">
        <v>79.099999999999994</v>
      </c>
      <c r="X82" s="6">
        <v>234.1</v>
      </c>
      <c r="Y82" s="7">
        <v>4512.3</v>
      </c>
      <c r="Z82" s="5">
        <v>579.1</v>
      </c>
      <c r="AA82" s="7">
        <v>1079.5</v>
      </c>
    </row>
    <row r="83" spans="1:27" ht="16" thickTop="1" thickBot="1">
      <c r="A83" s="4" t="s">
        <v>216</v>
      </c>
      <c r="B83" s="4" t="s">
        <v>217</v>
      </c>
      <c r="C83" s="4" t="s">
        <v>9</v>
      </c>
      <c r="D83" s="13" t="s">
        <v>190</v>
      </c>
      <c r="E83" s="5" t="s">
        <v>216</v>
      </c>
      <c r="F83" s="5">
        <v>161.5</v>
      </c>
      <c r="G83" s="9">
        <v>2.4767801857585141E-2</v>
      </c>
      <c r="H83" s="10">
        <v>16.220433436532506</v>
      </c>
      <c r="I83" s="9">
        <v>1.6718266253869969E-2</v>
      </c>
      <c r="J83" s="1" t="s">
        <v>9</v>
      </c>
      <c r="K83" s="6">
        <v>4</v>
      </c>
      <c r="L83" s="7">
        <v>2619.6</v>
      </c>
      <c r="M83" s="6">
        <v>2.7</v>
      </c>
      <c r="N83" s="3" t="s">
        <v>9</v>
      </c>
      <c r="O83" s="6">
        <v>6.9</v>
      </c>
      <c r="P83" s="6">
        <v>4.2724458204334369E-2</v>
      </c>
      <c r="Q83" s="3" t="s">
        <v>9</v>
      </c>
      <c r="R83" s="6">
        <v>3.6</v>
      </c>
      <c r="S83" s="6">
        <v>2.4</v>
      </c>
      <c r="T83" s="6">
        <v>4.7</v>
      </c>
      <c r="U83" s="6">
        <v>1</v>
      </c>
      <c r="V83" s="6">
        <v>27.9</v>
      </c>
      <c r="W83" s="6">
        <v>3.3</v>
      </c>
      <c r="X83" s="6">
        <v>4.9000000000000004</v>
      </c>
      <c r="Y83" s="6">
        <v>7.4</v>
      </c>
      <c r="Z83" s="6">
        <v>2.2999999999999998</v>
      </c>
      <c r="AA83" s="6">
        <v>6.2</v>
      </c>
    </row>
    <row r="84" spans="1:27" ht="16" thickTop="1" thickBot="1">
      <c r="A84" s="4" t="s">
        <v>218</v>
      </c>
      <c r="B84" s="4" t="s">
        <v>219</v>
      </c>
      <c r="C84" s="4" t="s">
        <v>9</v>
      </c>
      <c r="D84" s="13" t="s">
        <v>190</v>
      </c>
      <c r="E84" s="5" t="s">
        <v>218</v>
      </c>
      <c r="F84" s="5">
        <v>14.6</v>
      </c>
      <c r="G84" s="9">
        <v>0.33561643835616439</v>
      </c>
      <c r="H84" s="10">
        <v>21.116438356164384</v>
      </c>
      <c r="I84" s="9">
        <v>0.23287671232876711</v>
      </c>
      <c r="J84" s="1" t="s">
        <v>9</v>
      </c>
      <c r="K84" s="6">
        <v>4.9000000000000004</v>
      </c>
      <c r="L84" s="7">
        <v>308.3</v>
      </c>
      <c r="M84" s="6">
        <v>3.4</v>
      </c>
      <c r="N84" s="3" t="s">
        <v>9</v>
      </c>
      <c r="O84" s="6">
        <v>6</v>
      </c>
      <c r="P84" s="6">
        <v>0.41095890410958907</v>
      </c>
      <c r="Q84" s="3" t="s">
        <v>9</v>
      </c>
      <c r="R84" s="6">
        <v>1.8</v>
      </c>
      <c r="S84" s="6">
        <v>2.4</v>
      </c>
      <c r="T84" s="6">
        <v>3.6</v>
      </c>
      <c r="U84" s="6">
        <v>1.2</v>
      </c>
      <c r="V84" s="6">
        <v>2.8</v>
      </c>
      <c r="W84" s="6">
        <v>6.2</v>
      </c>
      <c r="X84" s="6">
        <v>5.3</v>
      </c>
      <c r="Y84" s="6">
        <v>7.5</v>
      </c>
      <c r="Z84" s="6">
        <v>4.2</v>
      </c>
      <c r="AA84" s="5">
        <v>9.9</v>
      </c>
    </row>
    <row r="85" spans="1:27" ht="16" thickTop="1" thickBot="1">
      <c r="A85" s="4" t="s">
        <v>220</v>
      </c>
      <c r="B85" s="4" t="s">
        <v>221</v>
      </c>
      <c r="C85" s="4" t="s">
        <v>9</v>
      </c>
      <c r="D85" s="13" t="s">
        <v>190</v>
      </c>
      <c r="E85" s="5" t="s">
        <v>220</v>
      </c>
      <c r="F85" s="5">
        <v>634</v>
      </c>
      <c r="G85" s="9">
        <v>2.0189274447949528E-2</v>
      </c>
      <c r="H85" s="10">
        <v>7.528706624605678</v>
      </c>
      <c r="I85" s="9">
        <v>1.5457413249211358E-2</v>
      </c>
      <c r="J85" s="1" t="s">
        <v>9</v>
      </c>
      <c r="K85" s="6">
        <v>12.8</v>
      </c>
      <c r="L85" s="7">
        <v>4773.2</v>
      </c>
      <c r="M85" s="6">
        <v>9.8000000000000007</v>
      </c>
      <c r="N85" s="3" t="s">
        <v>9</v>
      </c>
      <c r="O85" s="6">
        <v>24.9</v>
      </c>
      <c r="P85" s="6">
        <v>3.9274447949526808E-2</v>
      </c>
      <c r="Q85" s="3" t="s">
        <v>9</v>
      </c>
      <c r="R85" s="6">
        <v>6.3</v>
      </c>
      <c r="S85" s="6">
        <v>8.1</v>
      </c>
      <c r="T85" s="6">
        <v>13.7</v>
      </c>
      <c r="U85" s="6">
        <v>3.3</v>
      </c>
      <c r="V85" s="6">
        <v>8.4</v>
      </c>
      <c r="W85" s="6">
        <v>14.2</v>
      </c>
      <c r="X85" s="6">
        <v>12.1</v>
      </c>
      <c r="Y85" s="6">
        <v>14.4</v>
      </c>
      <c r="Z85" s="6">
        <v>11</v>
      </c>
      <c r="AA85" s="6">
        <v>21.4</v>
      </c>
    </row>
    <row r="86" spans="1:27" ht="16" thickTop="1" thickBot="1">
      <c r="A86" s="4" t="s">
        <v>222</v>
      </c>
      <c r="B86" s="4" t="s">
        <v>223</v>
      </c>
      <c r="C86" s="4" t="s">
        <v>9</v>
      </c>
      <c r="D86" s="13" t="s">
        <v>190</v>
      </c>
      <c r="E86" s="5" t="s">
        <v>222</v>
      </c>
      <c r="F86" s="5">
        <v>568.70000000000005</v>
      </c>
      <c r="G86" s="9">
        <v>3.8684719535783366E-3</v>
      </c>
      <c r="H86" s="10">
        <v>7.0511693335677856</v>
      </c>
      <c r="I86" s="9">
        <v>3.516792685071215E-3</v>
      </c>
      <c r="J86" s="1" t="s">
        <v>9</v>
      </c>
      <c r="K86" s="6">
        <v>2.2000000000000002</v>
      </c>
      <c r="L86" s="7">
        <v>4010</v>
      </c>
      <c r="M86" s="6">
        <v>2</v>
      </c>
      <c r="N86" s="3" t="s">
        <v>9</v>
      </c>
      <c r="O86" s="6">
        <v>3.2</v>
      </c>
      <c r="P86" s="6">
        <v>5.6268682961139443E-3</v>
      </c>
      <c r="Q86" s="3" t="s">
        <v>9</v>
      </c>
      <c r="R86" s="6">
        <v>2</v>
      </c>
      <c r="S86" s="6">
        <v>1.7</v>
      </c>
      <c r="T86" s="6">
        <v>3.5</v>
      </c>
      <c r="U86" s="6">
        <v>0.7</v>
      </c>
      <c r="V86" s="6">
        <v>15.4</v>
      </c>
      <c r="W86" s="6">
        <v>4</v>
      </c>
      <c r="X86" s="6">
        <v>0.8</v>
      </c>
      <c r="Y86" s="6">
        <v>10.6</v>
      </c>
      <c r="Z86" s="6">
        <v>2.1</v>
      </c>
      <c r="AA86" s="6">
        <v>9.4</v>
      </c>
    </row>
    <row r="87" spans="1:27" ht="16" thickTop="1" thickBot="1">
      <c r="A87" s="4" t="s">
        <v>224</v>
      </c>
      <c r="B87" s="4" t="s">
        <v>225</v>
      </c>
      <c r="C87" s="4" t="s">
        <v>9</v>
      </c>
      <c r="D87" s="13" t="s">
        <v>226</v>
      </c>
      <c r="E87" s="5" t="s">
        <v>224</v>
      </c>
      <c r="F87" s="5">
        <v>107.5</v>
      </c>
      <c r="G87" s="9">
        <v>9.3953488372093025E-2</v>
      </c>
      <c r="H87" s="10">
        <v>13.87720930232558</v>
      </c>
      <c r="I87" s="9">
        <v>0.1172093023255814</v>
      </c>
      <c r="J87" s="1" t="s">
        <v>9</v>
      </c>
      <c r="K87" s="6">
        <v>10.1</v>
      </c>
      <c r="L87" s="7">
        <v>1491.8</v>
      </c>
      <c r="M87" s="6">
        <v>12.6</v>
      </c>
      <c r="N87" s="3" t="s">
        <v>9</v>
      </c>
      <c r="O87" s="6">
        <v>11.7</v>
      </c>
      <c r="P87" s="6">
        <v>0.10883720930232557</v>
      </c>
      <c r="Q87" s="3" t="s">
        <v>9</v>
      </c>
      <c r="R87" s="6">
        <v>33.5</v>
      </c>
      <c r="S87" s="5">
        <v>148.19999999999999</v>
      </c>
      <c r="T87" s="6">
        <v>8.1</v>
      </c>
      <c r="U87" s="6">
        <v>4.7</v>
      </c>
      <c r="V87" s="6">
        <v>15.5</v>
      </c>
      <c r="W87" s="6">
        <v>19.7</v>
      </c>
      <c r="X87" s="6">
        <v>6.2</v>
      </c>
      <c r="Y87" s="6">
        <v>12.7</v>
      </c>
      <c r="Z87" s="6">
        <v>10.5</v>
      </c>
      <c r="AA87" s="5">
        <v>95.4</v>
      </c>
    </row>
    <row r="88" spans="1:27" ht="16" thickTop="1" thickBot="1">
      <c r="A88" s="4" t="s">
        <v>227</v>
      </c>
      <c r="B88" s="4" t="s">
        <v>228</v>
      </c>
      <c r="C88" s="4" t="s">
        <v>9</v>
      </c>
      <c r="D88" s="13" t="s">
        <v>226</v>
      </c>
      <c r="E88" s="5" t="s">
        <v>227</v>
      </c>
      <c r="F88" s="5">
        <v>14.8</v>
      </c>
      <c r="G88" s="9">
        <v>0.15540540540540537</v>
      </c>
      <c r="H88" s="9">
        <v>0.20945945945945946</v>
      </c>
      <c r="I88" s="9">
        <v>0.24324324324324323</v>
      </c>
      <c r="J88" s="1" t="s">
        <v>9</v>
      </c>
      <c r="K88" s="6">
        <v>2.2999999999999998</v>
      </c>
      <c r="L88" s="6">
        <v>3.1</v>
      </c>
      <c r="M88" s="6">
        <v>3.6</v>
      </c>
      <c r="N88" s="3" t="s">
        <v>9</v>
      </c>
      <c r="O88" s="5">
        <v>6.8</v>
      </c>
      <c r="P88" s="5">
        <v>0.45945945945945943</v>
      </c>
      <c r="Q88" s="3" t="s">
        <v>9</v>
      </c>
      <c r="R88" s="6">
        <v>3.8</v>
      </c>
      <c r="S88" s="6">
        <v>4.9000000000000004</v>
      </c>
      <c r="T88" s="6">
        <v>1.3</v>
      </c>
      <c r="U88" s="6">
        <v>3.3</v>
      </c>
      <c r="V88" s="7">
        <v>104.9</v>
      </c>
      <c r="W88" s="6">
        <v>1.2</v>
      </c>
      <c r="X88" s="6">
        <v>1.2</v>
      </c>
      <c r="Y88" s="5">
        <v>22.6</v>
      </c>
      <c r="Z88" s="6">
        <v>3.6</v>
      </c>
      <c r="AA88" s="6">
        <v>5.7</v>
      </c>
    </row>
    <row r="89" spans="1:27" ht="16" thickTop="1" thickBot="1">
      <c r="A89" s="4" t="s">
        <v>227</v>
      </c>
      <c r="B89" s="4" t="s">
        <v>228</v>
      </c>
      <c r="C89" s="4" t="s">
        <v>9</v>
      </c>
      <c r="D89" s="13" t="s">
        <v>226</v>
      </c>
      <c r="E89" s="5" t="s">
        <v>227</v>
      </c>
      <c r="F89" s="5">
        <v>91.1</v>
      </c>
      <c r="G89" s="9">
        <v>6.8057080131723388E-2</v>
      </c>
      <c r="H89" s="9">
        <v>3.7321624588364438E-2</v>
      </c>
      <c r="I89" s="9">
        <v>5.2689352360043906E-2</v>
      </c>
      <c r="J89" s="1" t="s">
        <v>9</v>
      </c>
      <c r="K89" s="6">
        <v>6.2</v>
      </c>
      <c r="L89" s="6">
        <v>3.4</v>
      </c>
      <c r="M89" s="6">
        <v>4.8</v>
      </c>
      <c r="N89" s="3" t="s">
        <v>9</v>
      </c>
      <c r="O89" s="6">
        <v>5.9</v>
      </c>
      <c r="P89" s="6">
        <v>6.4763995609220651E-2</v>
      </c>
      <c r="Q89" s="3" t="s">
        <v>9</v>
      </c>
      <c r="R89" s="6">
        <v>1.2</v>
      </c>
      <c r="S89" s="6">
        <v>1</v>
      </c>
      <c r="T89" s="6">
        <v>3.2</v>
      </c>
      <c r="U89" s="6">
        <v>1.6</v>
      </c>
      <c r="V89" s="7">
        <v>1211.5999999999999</v>
      </c>
      <c r="W89" s="6">
        <v>6</v>
      </c>
      <c r="X89" s="6">
        <v>3.2</v>
      </c>
      <c r="Y89" s="5">
        <v>89.1</v>
      </c>
      <c r="Z89" s="6">
        <v>2.4</v>
      </c>
      <c r="AA89" s="6">
        <v>13.4</v>
      </c>
    </row>
    <row r="90" spans="1:27" ht="16" thickTop="1" thickBot="1">
      <c r="A90" s="4" t="s">
        <v>229</v>
      </c>
      <c r="B90" s="4" t="s">
        <v>230</v>
      </c>
      <c r="C90" s="4" t="s">
        <v>231</v>
      </c>
      <c r="D90" s="13" t="s">
        <v>226</v>
      </c>
      <c r="E90" s="5" t="s">
        <v>229</v>
      </c>
      <c r="F90" s="5">
        <v>456.4</v>
      </c>
      <c r="G90" s="11">
        <v>0.87357581069237511</v>
      </c>
      <c r="H90" s="10">
        <v>1.159290096406661</v>
      </c>
      <c r="I90" s="10">
        <v>1.8893514460999123</v>
      </c>
      <c r="J90" s="1" t="s">
        <v>9</v>
      </c>
      <c r="K90" s="5">
        <v>398.7</v>
      </c>
      <c r="L90" s="7">
        <v>529.1</v>
      </c>
      <c r="M90" s="7">
        <v>862.3</v>
      </c>
      <c r="N90" s="3" t="s">
        <v>9</v>
      </c>
      <c r="O90" s="7">
        <v>1325.2</v>
      </c>
      <c r="P90" s="7">
        <v>2.9035933391761617</v>
      </c>
      <c r="Q90" s="3" t="s">
        <v>9</v>
      </c>
      <c r="R90" s="7">
        <v>1356.8</v>
      </c>
      <c r="S90" s="7">
        <v>878.2</v>
      </c>
      <c r="T90" s="6">
        <v>189.6</v>
      </c>
      <c r="U90" s="6">
        <v>348.3</v>
      </c>
      <c r="V90" s="7">
        <v>534.5</v>
      </c>
      <c r="W90" s="7">
        <v>692.5</v>
      </c>
      <c r="X90" s="6">
        <v>73.400000000000006</v>
      </c>
      <c r="Y90" s="6">
        <v>257.8</v>
      </c>
      <c r="Z90" s="7">
        <v>1714.3</v>
      </c>
      <c r="AA90" s="7">
        <v>611.70000000000005</v>
      </c>
    </row>
    <row r="91" spans="1:27" ht="16" thickTop="1" thickBot="1">
      <c r="A91" s="4" t="s">
        <v>232</v>
      </c>
      <c r="B91" s="4" t="s">
        <v>233</v>
      </c>
      <c r="C91" s="4" t="s">
        <v>9</v>
      </c>
      <c r="D91" s="15" t="s">
        <v>234</v>
      </c>
      <c r="E91" s="5" t="s">
        <v>232</v>
      </c>
      <c r="F91" s="5">
        <v>52.9</v>
      </c>
      <c r="G91" s="11">
        <v>0.94896030245746699</v>
      </c>
      <c r="H91" s="9">
        <v>0.4631379962192817</v>
      </c>
      <c r="I91" s="11">
        <v>0.947069943289225</v>
      </c>
      <c r="J91" s="1" t="s">
        <v>9</v>
      </c>
      <c r="K91" s="5">
        <v>50.2</v>
      </c>
      <c r="L91" s="6">
        <v>24.5</v>
      </c>
      <c r="M91" s="5">
        <v>50.1</v>
      </c>
      <c r="N91" s="3" t="s">
        <v>9</v>
      </c>
      <c r="O91" s="7">
        <v>210.2</v>
      </c>
      <c r="P91" s="7">
        <v>3.9735349716446122</v>
      </c>
      <c r="Q91" s="3" t="s">
        <v>9</v>
      </c>
      <c r="R91" s="6">
        <v>5.7</v>
      </c>
      <c r="S91" s="7">
        <v>217.2</v>
      </c>
      <c r="T91" s="6">
        <v>18.899999999999999</v>
      </c>
      <c r="U91" s="6">
        <v>10</v>
      </c>
      <c r="V91" s="7">
        <v>430.1</v>
      </c>
      <c r="W91" s="6">
        <v>5.5</v>
      </c>
      <c r="X91" s="6">
        <v>6.9</v>
      </c>
      <c r="Y91" s="6">
        <v>1.5</v>
      </c>
      <c r="Z91" s="6">
        <v>6.4</v>
      </c>
      <c r="AA91" s="5">
        <v>56.5</v>
      </c>
    </row>
    <row r="92" spans="1:27" ht="16" thickTop="1" thickBot="1">
      <c r="A92" s="4" t="s">
        <v>235</v>
      </c>
      <c r="B92" s="4" t="s">
        <v>236</v>
      </c>
      <c r="C92" s="4" t="s">
        <v>237</v>
      </c>
      <c r="D92" s="15" t="s">
        <v>234</v>
      </c>
      <c r="E92" s="5" t="s">
        <v>235</v>
      </c>
      <c r="F92" s="5">
        <v>147.80000000000001</v>
      </c>
      <c r="G92" s="9">
        <v>4.4654939106901215E-2</v>
      </c>
      <c r="H92" s="10">
        <v>1.6786197564276046</v>
      </c>
      <c r="I92" s="9">
        <v>0.24966170500676588</v>
      </c>
      <c r="J92" s="1" t="s">
        <v>9</v>
      </c>
      <c r="K92" s="6">
        <v>6.6</v>
      </c>
      <c r="L92" s="7">
        <v>248.1</v>
      </c>
      <c r="M92" s="6">
        <v>36.9</v>
      </c>
      <c r="N92" s="3" t="s">
        <v>9</v>
      </c>
      <c r="O92" s="6">
        <v>10</v>
      </c>
      <c r="P92" s="6">
        <v>6.7658998646820026E-2</v>
      </c>
      <c r="Q92" s="3" t="s">
        <v>9</v>
      </c>
      <c r="R92" s="6">
        <v>9.6</v>
      </c>
      <c r="S92" s="7">
        <v>358.1</v>
      </c>
      <c r="T92" s="6">
        <v>39.299999999999997</v>
      </c>
      <c r="U92" s="6">
        <v>120.3</v>
      </c>
      <c r="V92" s="6">
        <v>32.200000000000003</v>
      </c>
      <c r="W92" s="6">
        <v>4.3</v>
      </c>
      <c r="X92" s="7">
        <v>241.3</v>
      </c>
      <c r="Y92" s="5">
        <v>248.8</v>
      </c>
      <c r="Z92" s="6">
        <v>13.3</v>
      </c>
      <c r="AA92" s="7">
        <v>262.89999999999998</v>
      </c>
    </row>
    <row r="93" spans="1:27" ht="16" thickTop="1" thickBot="1">
      <c r="A93" s="4" t="s">
        <v>238</v>
      </c>
      <c r="B93" s="4" t="s">
        <v>239</v>
      </c>
      <c r="C93" s="4" t="s">
        <v>9</v>
      </c>
      <c r="D93" s="15" t="s">
        <v>234</v>
      </c>
      <c r="E93" s="5" t="s">
        <v>238</v>
      </c>
      <c r="F93" s="5">
        <v>1.6</v>
      </c>
      <c r="G93" s="9">
        <v>0.3125</v>
      </c>
      <c r="H93" s="11">
        <v>0.37499999999999994</v>
      </c>
      <c r="I93" s="11">
        <v>0.43749999999999994</v>
      </c>
      <c r="J93" s="1" t="s">
        <v>9</v>
      </c>
      <c r="K93" s="6">
        <v>0.5</v>
      </c>
      <c r="L93" s="5">
        <v>0.6</v>
      </c>
      <c r="M93" s="5">
        <v>0.7</v>
      </c>
      <c r="N93" s="3" t="s">
        <v>9</v>
      </c>
      <c r="O93" s="5">
        <v>1.1000000000000001</v>
      </c>
      <c r="P93" s="5">
        <v>0.6875</v>
      </c>
      <c r="Q93" s="3" t="s">
        <v>9</v>
      </c>
      <c r="R93" s="6">
        <v>0.5</v>
      </c>
      <c r="S93" s="5">
        <v>16.3</v>
      </c>
      <c r="T93" s="6">
        <v>0.8</v>
      </c>
      <c r="U93" s="6">
        <v>0.5</v>
      </c>
      <c r="V93" s="6">
        <v>0.5</v>
      </c>
      <c r="W93" s="5">
        <v>1.2</v>
      </c>
      <c r="X93" s="5">
        <v>0.7</v>
      </c>
      <c r="Y93" s="5">
        <v>0.7</v>
      </c>
      <c r="Z93" s="5">
        <v>0.9</v>
      </c>
      <c r="AA93" s="5">
        <v>17.899999999999999</v>
      </c>
    </row>
    <row r="94" spans="1:27" ht="16" thickTop="1" thickBot="1">
      <c r="A94" s="4" t="s">
        <v>240</v>
      </c>
      <c r="B94" s="4" t="s">
        <v>241</v>
      </c>
      <c r="C94" s="4" t="s">
        <v>242</v>
      </c>
      <c r="D94" s="15" t="s">
        <v>234</v>
      </c>
      <c r="E94" s="5" t="s">
        <v>240</v>
      </c>
      <c r="F94" s="5">
        <v>18.3</v>
      </c>
      <c r="G94" s="10">
        <v>1.6174863387978142</v>
      </c>
      <c r="H94" s="10">
        <v>5.0983606557377046</v>
      </c>
      <c r="I94" s="10">
        <v>2.3661202185792347</v>
      </c>
      <c r="J94" s="1" t="s">
        <v>9</v>
      </c>
      <c r="K94" s="7">
        <v>29.6</v>
      </c>
      <c r="L94" s="7">
        <v>93.3</v>
      </c>
      <c r="M94" s="7">
        <v>43.3</v>
      </c>
      <c r="N94" s="3" t="s">
        <v>9</v>
      </c>
      <c r="O94" s="5">
        <v>31</v>
      </c>
      <c r="P94" s="5">
        <v>1.6939890710382512</v>
      </c>
      <c r="Q94" s="3" t="s">
        <v>9</v>
      </c>
      <c r="R94" s="6">
        <v>5.8</v>
      </c>
      <c r="S94" s="6">
        <v>10.5</v>
      </c>
      <c r="T94" s="7">
        <v>100.6</v>
      </c>
      <c r="U94" s="6">
        <v>6.3</v>
      </c>
      <c r="V94" s="5">
        <v>12.6</v>
      </c>
      <c r="W94" s="6">
        <v>7.2</v>
      </c>
      <c r="X94" s="7">
        <v>83.3</v>
      </c>
      <c r="Y94" s="7">
        <v>44.9</v>
      </c>
      <c r="Z94" s="6">
        <v>6.1</v>
      </c>
      <c r="AA94" s="5">
        <v>24</v>
      </c>
    </row>
    <row r="95" spans="1:27" ht="16" thickTop="1" thickBot="1">
      <c r="A95" s="4" t="s">
        <v>243</v>
      </c>
      <c r="B95" s="4" t="s">
        <v>244</v>
      </c>
      <c r="C95" s="4" t="s">
        <v>245</v>
      </c>
      <c r="D95" s="15" t="s">
        <v>234</v>
      </c>
      <c r="E95" s="5" t="s">
        <v>243</v>
      </c>
      <c r="F95" s="5">
        <v>97.2</v>
      </c>
      <c r="G95" s="9">
        <v>0.15020576131687241</v>
      </c>
      <c r="H95" s="10">
        <v>7.3960905349794235</v>
      </c>
      <c r="I95" s="11">
        <v>1.2098765432098764</v>
      </c>
      <c r="J95" s="1" t="s">
        <v>9</v>
      </c>
      <c r="K95" s="6">
        <v>14.6</v>
      </c>
      <c r="L95" s="7">
        <v>718.9</v>
      </c>
      <c r="M95" s="5">
        <v>117.6</v>
      </c>
      <c r="N95" s="3" t="s">
        <v>9</v>
      </c>
      <c r="O95" s="6">
        <v>37.200000000000003</v>
      </c>
      <c r="P95" s="6">
        <v>0.38271604938271608</v>
      </c>
      <c r="Q95" s="3" t="s">
        <v>9</v>
      </c>
      <c r="R95" s="6">
        <v>2.4</v>
      </c>
      <c r="S95" s="5">
        <v>72.099999999999994</v>
      </c>
      <c r="T95" s="7">
        <v>248.6</v>
      </c>
      <c r="U95" s="5">
        <v>104.7</v>
      </c>
      <c r="V95" s="6">
        <v>64.3</v>
      </c>
      <c r="W95" s="6">
        <v>3.5</v>
      </c>
      <c r="X95" s="7">
        <v>213.6</v>
      </c>
      <c r="Y95" s="5">
        <v>139.69999999999999</v>
      </c>
      <c r="Z95" s="6">
        <v>4.7</v>
      </c>
      <c r="AA95" s="5">
        <v>98.6</v>
      </c>
    </row>
    <row r="96" spans="1:27" ht="16" thickTop="1" thickBot="1">
      <c r="A96" s="4" t="s">
        <v>246</v>
      </c>
      <c r="B96" s="4" t="s">
        <v>247</v>
      </c>
      <c r="C96" s="4" t="s">
        <v>248</v>
      </c>
      <c r="D96" s="15" t="s">
        <v>234</v>
      </c>
      <c r="E96" s="5" t="s">
        <v>246</v>
      </c>
      <c r="F96" s="5">
        <v>18.600000000000001</v>
      </c>
      <c r="G96" s="9">
        <v>0.40322580645161288</v>
      </c>
      <c r="H96" s="9">
        <v>0.40322580645161288</v>
      </c>
      <c r="I96" s="9">
        <v>0.24193548387096772</v>
      </c>
      <c r="J96" s="1" t="s">
        <v>9</v>
      </c>
      <c r="K96" s="6">
        <v>7.5</v>
      </c>
      <c r="L96" s="6">
        <v>7.5</v>
      </c>
      <c r="M96" s="6">
        <v>4.5</v>
      </c>
      <c r="N96" s="3" t="s">
        <v>9</v>
      </c>
      <c r="O96" s="5">
        <v>8.8000000000000007</v>
      </c>
      <c r="P96" s="5">
        <v>0.4731182795698925</v>
      </c>
      <c r="Q96" s="3" t="s">
        <v>9</v>
      </c>
      <c r="R96" s="6">
        <v>2.2000000000000002</v>
      </c>
      <c r="S96" s="6">
        <v>4.8</v>
      </c>
      <c r="T96" s="7">
        <v>306.2</v>
      </c>
      <c r="U96" s="6">
        <v>5.3</v>
      </c>
      <c r="V96" s="7">
        <v>259.3</v>
      </c>
      <c r="W96" s="5">
        <v>9.9</v>
      </c>
      <c r="X96" s="6">
        <v>8.3000000000000007</v>
      </c>
      <c r="Y96" s="5">
        <v>50.6</v>
      </c>
      <c r="Z96" s="6">
        <v>7</v>
      </c>
      <c r="AA96" s="6">
        <v>10.6</v>
      </c>
    </row>
    <row r="97" spans="1:27" ht="16" thickTop="1" thickBot="1">
      <c r="A97" s="4" t="s">
        <v>249</v>
      </c>
      <c r="B97" s="4" t="s">
        <v>250</v>
      </c>
      <c r="C97" s="4" t="s">
        <v>251</v>
      </c>
      <c r="D97" s="15" t="s">
        <v>234</v>
      </c>
      <c r="E97" s="5" t="s">
        <v>249</v>
      </c>
      <c r="F97" s="5">
        <v>306.2</v>
      </c>
      <c r="G97" s="10">
        <v>12.767472240365775</v>
      </c>
      <c r="H97" s="10">
        <v>2.6146309601567603</v>
      </c>
      <c r="I97" s="11">
        <v>1.2733507511430437</v>
      </c>
      <c r="J97" s="1" t="s">
        <v>9</v>
      </c>
      <c r="K97" s="7">
        <v>3909.4</v>
      </c>
      <c r="L97" s="7">
        <v>800.6</v>
      </c>
      <c r="M97" s="5">
        <v>389.9</v>
      </c>
      <c r="N97" s="3" t="s">
        <v>9</v>
      </c>
      <c r="O97" s="6">
        <v>83.3</v>
      </c>
      <c r="P97" s="6">
        <v>0.2720444154147616</v>
      </c>
      <c r="Q97" s="3" t="s">
        <v>9</v>
      </c>
      <c r="R97" s="6">
        <v>63.6</v>
      </c>
      <c r="S97" s="7">
        <v>1658.2</v>
      </c>
      <c r="T97" s="5">
        <v>315.10000000000002</v>
      </c>
      <c r="U97" s="6">
        <v>10.7</v>
      </c>
      <c r="V97" s="6">
        <v>17.100000000000001</v>
      </c>
      <c r="W97" s="7">
        <v>475.5</v>
      </c>
      <c r="X97" s="6">
        <v>131.30000000000001</v>
      </c>
      <c r="Y97" s="7">
        <v>1332.5</v>
      </c>
      <c r="Z97" s="6">
        <v>57</v>
      </c>
      <c r="AA97" s="7">
        <v>1594.2</v>
      </c>
    </row>
    <row r="98" spans="1:27" ht="16" thickTop="1" thickBot="1">
      <c r="A98" s="4" t="s">
        <v>252</v>
      </c>
      <c r="B98" s="4" t="s">
        <v>253</v>
      </c>
      <c r="C98" s="4" t="s">
        <v>254</v>
      </c>
      <c r="D98" s="15" t="s">
        <v>234</v>
      </c>
      <c r="E98" s="5" t="s">
        <v>252</v>
      </c>
      <c r="F98" s="5">
        <v>111.2</v>
      </c>
      <c r="G98" s="11">
        <v>0.7769784172661871</v>
      </c>
      <c r="H98" s="11">
        <v>1.289568345323741</v>
      </c>
      <c r="I98" s="10">
        <v>4.0773381294964022</v>
      </c>
      <c r="J98" s="1" t="s">
        <v>9</v>
      </c>
      <c r="K98" s="5">
        <v>86.4</v>
      </c>
      <c r="L98" s="5">
        <v>143.4</v>
      </c>
      <c r="M98" s="7">
        <v>453.4</v>
      </c>
      <c r="N98" s="3" t="s">
        <v>9</v>
      </c>
      <c r="O98" s="6">
        <v>17.5</v>
      </c>
      <c r="P98" s="6">
        <v>0.15737410071942445</v>
      </c>
      <c r="Q98" s="3" t="s">
        <v>9</v>
      </c>
      <c r="R98" s="5">
        <v>84.3</v>
      </c>
      <c r="S98" s="7">
        <v>444.6</v>
      </c>
      <c r="T98" s="6">
        <v>9.9</v>
      </c>
      <c r="U98" s="6">
        <v>14.9</v>
      </c>
      <c r="V98" s="6">
        <v>59</v>
      </c>
      <c r="W98" s="7">
        <v>231.9</v>
      </c>
      <c r="X98" s="6">
        <v>11.9</v>
      </c>
      <c r="Y98" s="5">
        <v>178.2</v>
      </c>
      <c r="Z98" s="5">
        <v>129.9</v>
      </c>
      <c r="AA98" s="7">
        <v>345.6</v>
      </c>
    </row>
    <row r="99" spans="1:27" ht="16" thickTop="1" thickBot="1">
      <c r="A99" s="4" t="s">
        <v>255</v>
      </c>
      <c r="B99" s="4" t="s">
        <v>256</v>
      </c>
      <c r="C99" s="4" t="s">
        <v>257</v>
      </c>
      <c r="D99" s="15" t="s">
        <v>234</v>
      </c>
      <c r="E99" s="5" t="s">
        <v>255</v>
      </c>
      <c r="F99" s="5">
        <v>53.8</v>
      </c>
      <c r="G99" s="10">
        <v>1.5501858736059482</v>
      </c>
      <c r="H99" s="10">
        <v>1.3457249070631971</v>
      </c>
      <c r="I99" s="10">
        <v>1.3494423791821561</v>
      </c>
      <c r="J99" s="1" t="s">
        <v>9</v>
      </c>
      <c r="K99" s="7">
        <v>83.4</v>
      </c>
      <c r="L99" s="7">
        <v>72.400000000000006</v>
      </c>
      <c r="M99" s="7">
        <v>72.599999999999994</v>
      </c>
      <c r="N99" s="3" t="s">
        <v>9</v>
      </c>
      <c r="O99" s="5">
        <v>48</v>
      </c>
      <c r="P99" s="5">
        <v>0.89219330855018597</v>
      </c>
      <c r="Q99" s="3" t="s">
        <v>9</v>
      </c>
      <c r="R99" s="7">
        <v>148.4</v>
      </c>
      <c r="S99" s="7">
        <v>130.80000000000001</v>
      </c>
      <c r="T99" s="6">
        <v>30.1</v>
      </c>
      <c r="U99" s="6">
        <v>12.3</v>
      </c>
      <c r="V99" s="6">
        <v>10.199999999999999</v>
      </c>
      <c r="W99" s="6">
        <v>10.9</v>
      </c>
      <c r="X99" s="7">
        <v>162.1</v>
      </c>
      <c r="Y99" s="6">
        <v>16.5</v>
      </c>
      <c r="Z99" s="7">
        <v>111.7</v>
      </c>
      <c r="AA99" s="7">
        <v>124.8</v>
      </c>
    </row>
    <row r="100" spans="1:27" ht="16" thickTop="1" thickBot="1">
      <c r="A100" s="4" t="s">
        <v>258</v>
      </c>
      <c r="B100" s="4" t="s">
        <v>259</v>
      </c>
      <c r="C100" s="4" t="s">
        <v>260</v>
      </c>
      <c r="D100" s="15" t="s">
        <v>234</v>
      </c>
      <c r="E100" s="5" t="s">
        <v>258</v>
      </c>
      <c r="F100" s="5">
        <v>69.5</v>
      </c>
      <c r="G100" s="10">
        <v>6.6661870503597127</v>
      </c>
      <c r="H100" s="11">
        <v>0.87769784172661869</v>
      </c>
      <c r="I100" s="10">
        <v>3.050359712230216</v>
      </c>
      <c r="J100" s="1" t="s">
        <v>9</v>
      </c>
      <c r="K100" s="7">
        <v>463.3</v>
      </c>
      <c r="L100" s="5">
        <v>61</v>
      </c>
      <c r="M100" s="7">
        <v>212</v>
      </c>
      <c r="N100" s="3" t="s">
        <v>9</v>
      </c>
      <c r="O100" s="6">
        <v>20.100000000000001</v>
      </c>
      <c r="P100" s="6">
        <v>0.28920863309352518</v>
      </c>
      <c r="Q100" s="3" t="s">
        <v>9</v>
      </c>
      <c r="R100" s="6">
        <v>6</v>
      </c>
      <c r="S100" s="7">
        <v>151.4</v>
      </c>
      <c r="T100" s="6">
        <v>13.2</v>
      </c>
      <c r="U100" s="7">
        <v>112.9</v>
      </c>
      <c r="V100" s="7">
        <v>117.8</v>
      </c>
      <c r="W100" s="6">
        <v>18.100000000000001</v>
      </c>
      <c r="X100" s="6">
        <v>23.6</v>
      </c>
      <c r="Y100" s="6">
        <v>29.4</v>
      </c>
      <c r="Z100" s="6">
        <v>3.4</v>
      </c>
      <c r="AA100" s="7">
        <v>169.2</v>
      </c>
    </row>
    <row r="101" spans="1:27" ht="16" thickTop="1" thickBot="1">
      <c r="A101" s="4" t="s">
        <v>261</v>
      </c>
      <c r="B101" s="4" t="s">
        <v>262</v>
      </c>
      <c r="C101" s="4" t="s">
        <v>263</v>
      </c>
      <c r="D101" s="15" t="s">
        <v>234</v>
      </c>
      <c r="E101" s="5" t="s">
        <v>261</v>
      </c>
      <c r="F101" s="5">
        <v>158.4</v>
      </c>
      <c r="G101" s="10">
        <v>1.4236111111111112</v>
      </c>
      <c r="H101" s="10">
        <v>1.6363636363636362</v>
      </c>
      <c r="I101" s="10">
        <v>1.8996212121212119</v>
      </c>
      <c r="J101" s="1" t="s">
        <v>9</v>
      </c>
      <c r="K101" s="7">
        <v>225.5</v>
      </c>
      <c r="L101" s="7">
        <v>259.2</v>
      </c>
      <c r="M101" s="7">
        <v>300.89999999999998</v>
      </c>
      <c r="N101" s="3" t="s">
        <v>9</v>
      </c>
      <c r="O101" s="7">
        <v>406.9</v>
      </c>
      <c r="P101" s="7">
        <v>2.568813131313131</v>
      </c>
      <c r="Q101" s="3" t="s">
        <v>9</v>
      </c>
      <c r="R101" s="6">
        <v>25.9</v>
      </c>
      <c r="S101" s="6">
        <v>71.900000000000006</v>
      </c>
      <c r="T101" s="7">
        <v>1174.0999999999999</v>
      </c>
      <c r="U101" s="6">
        <v>76.2</v>
      </c>
      <c r="V101" s="7">
        <v>791</v>
      </c>
      <c r="W101" s="6">
        <v>109</v>
      </c>
      <c r="X101" s="7">
        <v>642.5</v>
      </c>
      <c r="Y101" s="5">
        <v>171.8</v>
      </c>
      <c r="Z101" s="6">
        <v>42.1</v>
      </c>
      <c r="AA101" s="7">
        <v>250.2</v>
      </c>
    </row>
    <row r="102" spans="1:27" ht="16" thickTop="1" thickBot="1">
      <c r="A102" s="4" t="s">
        <v>264</v>
      </c>
      <c r="B102" s="4" t="s">
        <v>265</v>
      </c>
      <c r="C102" s="4" t="s">
        <v>9</v>
      </c>
      <c r="D102" s="15" t="s">
        <v>234</v>
      </c>
      <c r="E102" s="5" t="s">
        <v>264</v>
      </c>
      <c r="F102" s="5">
        <v>7.7</v>
      </c>
      <c r="G102" s="11">
        <v>1.2077922077922079</v>
      </c>
      <c r="H102" s="9">
        <v>0.19480519480519481</v>
      </c>
      <c r="I102" s="9">
        <v>0.44155844155844154</v>
      </c>
      <c r="J102" s="1" t="s">
        <v>9</v>
      </c>
      <c r="K102" s="5">
        <v>9.3000000000000007</v>
      </c>
      <c r="L102" s="6">
        <v>1.5</v>
      </c>
      <c r="M102" s="6">
        <v>3.4</v>
      </c>
      <c r="N102" s="3" t="s">
        <v>9</v>
      </c>
      <c r="O102" s="5">
        <v>7</v>
      </c>
      <c r="P102" s="5">
        <v>0.90909090909090906</v>
      </c>
      <c r="Q102" s="3" t="s">
        <v>9</v>
      </c>
      <c r="R102" s="5">
        <v>7.9</v>
      </c>
      <c r="S102" s="5">
        <v>7.7</v>
      </c>
      <c r="T102" s="6">
        <v>4.4000000000000004</v>
      </c>
      <c r="U102" s="6">
        <v>2.6</v>
      </c>
      <c r="V102" s="7">
        <v>11.4</v>
      </c>
      <c r="W102" s="5">
        <v>6.8</v>
      </c>
      <c r="X102" s="6">
        <v>3.5</v>
      </c>
      <c r="Y102" s="5">
        <v>6.6</v>
      </c>
      <c r="Z102" s="7">
        <v>12.8</v>
      </c>
      <c r="AA102" s="5">
        <v>9.6999999999999993</v>
      </c>
    </row>
    <row r="103" spans="1:27" ht="16" thickTop="1" thickBot="1">
      <c r="A103" s="4" t="s">
        <v>266</v>
      </c>
      <c r="B103" s="4" t="s">
        <v>267</v>
      </c>
      <c r="C103" s="4" t="s">
        <v>268</v>
      </c>
      <c r="D103" s="15" t="s">
        <v>234</v>
      </c>
      <c r="E103" s="5" t="s">
        <v>266</v>
      </c>
      <c r="F103" s="5">
        <v>18.3</v>
      </c>
      <c r="G103" s="9">
        <v>0.3551912568306011</v>
      </c>
      <c r="H103" s="9">
        <v>0.33879781420765026</v>
      </c>
      <c r="I103" s="9">
        <v>0.61202185792349717</v>
      </c>
      <c r="J103" s="1" t="s">
        <v>9</v>
      </c>
      <c r="K103" s="6">
        <v>6.5</v>
      </c>
      <c r="L103" s="6">
        <v>6.2</v>
      </c>
      <c r="M103" s="6">
        <v>11.2</v>
      </c>
      <c r="N103" s="3" t="s">
        <v>9</v>
      </c>
      <c r="O103" s="5">
        <v>14.7</v>
      </c>
      <c r="P103" s="5">
        <v>0.80327868852459006</v>
      </c>
      <c r="Q103" s="3" t="s">
        <v>9</v>
      </c>
      <c r="R103" s="7">
        <v>683.5</v>
      </c>
      <c r="S103" s="7">
        <v>132.6</v>
      </c>
      <c r="T103" s="6">
        <v>9.6</v>
      </c>
      <c r="U103" s="6">
        <v>2.8</v>
      </c>
      <c r="V103" s="5">
        <v>11.7</v>
      </c>
      <c r="W103" s="6">
        <v>3</v>
      </c>
      <c r="X103" s="5">
        <v>21.2</v>
      </c>
      <c r="Y103" s="6">
        <v>6.9</v>
      </c>
      <c r="Z103" s="7">
        <v>493.2</v>
      </c>
      <c r="AA103" s="6">
        <v>7.6</v>
      </c>
    </row>
    <row r="104" spans="1:27" ht="16" thickTop="1" thickBot="1">
      <c r="A104" s="4" t="s">
        <v>266</v>
      </c>
      <c r="B104" s="4" t="s">
        <v>267</v>
      </c>
      <c r="C104" s="4" t="s">
        <v>268</v>
      </c>
      <c r="D104" s="15" t="s">
        <v>234</v>
      </c>
      <c r="E104" s="5" t="s">
        <v>266</v>
      </c>
      <c r="F104" s="5">
        <v>2.8</v>
      </c>
      <c r="G104" s="11">
        <v>0.57142857142857151</v>
      </c>
      <c r="H104" s="11">
        <v>0.14285714285714288</v>
      </c>
      <c r="I104" s="11">
        <v>0.17857142857142858</v>
      </c>
      <c r="J104" s="1" t="s">
        <v>9</v>
      </c>
      <c r="K104" s="5">
        <v>1.6</v>
      </c>
      <c r="L104" s="5">
        <v>0.4</v>
      </c>
      <c r="M104" s="5">
        <v>0.5</v>
      </c>
      <c r="N104" s="3" t="s">
        <v>9</v>
      </c>
      <c r="O104" s="5">
        <v>1.3</v>
      </c>
      <c r="P104" s="5">
        <v>0.46428571428571436</v>
      </c>
      <c r="Q104" s="3" t="s">
        <v>9</v>
      </c>
      <c r="R104" s="7">
        <v>19.8</v>
      </c>
      <c r="S104" s="5">
        <v>2.5</v>
      </c>
      <c r="T104" s="6">
        <v>0.4</v>
      </c>
      <c r="U104" s="5">
        <v>0.4</v>
      </c>
      <c r="V104" s="5">
        <v>0.6</v>
      </c>
      <c r="W104" s="5">
        <v>1</v>
      </c>
      <c r="X104" s="5">
        <v>0.7</v>
      </c>
      <c r="Y104" s="5">
        <v>1.3</v>
      </c>
      <c r="Z104" s="5">
        <v>4.5</v>
      </c>
      <c r="AA104" s="5">
        <v>1</v>
      </c>
    </row>
    <row r="105" spans="1:27" ht="16" thickTop="1" thickBot="1">
      <c r="A105" s="4" t="s">
        <v>269</v>
      </c>
      <c r="B105" s="4" t="s">
        <v>270</v>
      </c>
      <c r="C105" s="4" t="s">
        <v>271</v>
      </c>
      <c r="D105" s="15" t="s">
        <v>234</v>
      </c>
      <c r="E105" s="5" t="s">
        <v>269</v>
      </c>
      <c r="F105" s="5">
        <v>3.3</v>
      </c>
      <c r="G105" s="11">
        <v>1.5151515151515151</v>
      </c>
      <c r="H105" s="11">
        <v>1.2727272727272729</v>
      </c>
      <c r="I105" s="11">
        <v>1.0303030303030303</v>
      </c>
      <c r="J105" s="1" t="s">
        <v>9</v>
      </c>
      <c r="K105" s="5">
        <v>5</v>
      </c>
      <c r="L105" s="5">
        <v>4.2</v>
      </c>
      <c r="M105" s="5">
        <v>3.4</v>
      </c>
      <c r="N105" s="3" t="s">
        <v>9</v>
      </c>
      <c r="O105" s="7">
        <v>42.3</v>
      </c>
      <c r="P105" s="7">
        <v>12.818181818181818</v>
      </c>
      <c r="Q105" s="3" t="s">
        <v>9</v>
      </c>
      <c r="R105" s="5">
        <v>1.9</v>
      </c>
      <c r="S105" s="5">
        <v>6.3</v>
      </c>
      <c r="T105" s="5">
        <v>4.7</v>
      </c>
      <c r="U105" s="5">
        <v>1.3</v>
      </c>
      <c r="V105" s="5">
        <v>4.0999999999999996</v>
      </c>
      <c r="W105" s="5">
        <v>6.8</v>
      </c>
      <c r="X105" s="7">
        <v>23.7</v>
      </c>
      <c r="Y105" s="5">
        <v>4.5</v>
      </c>
      <c r="Z105" s="5">
        <v>3.1</v>
      </c>
      <c r="AA105" s="5">
        <v>7.4</v>
      </c>
    </row>
    <row r="106" spans="1:27" ht="16" thickTop="1" thickBot="1">
      <c r="A106" s="4" t="s">
        <v>272</v>
      </c>
      <c r="B106" s="4" t="s">
        <v>273</v>
      </c>
      <c r="C106" s="4" t="s">
        <v>274</v>
      </c>
      <c r="D106" s="15" t="s">
        <v>234</v>
      </c>
      <c r="E106" s="5" t="s">
        <v>272</v>
      </c>
      <c r="F106" s="5">
        <v>84.9</v>
      </c>
      <c r="G106" s="9">
        <v>0.12485276796230858</v>
      </c>
      <c r="H106" s="9">
        <v>4.2402826855123671E-2</v>
      </c>
      <c r="I106" s="9">
        <v>0.35571260306242636</v>
      </c>
      <c r="J106" s="1" t="s">
        <v>9</v>
      </c>
      <c r="K106" s="6">
        <v>10.6</v>
      </c>
      <c r="L106" s="6">
        <v>3.6</v>
      </c>
      <c r="M106" s="6">
        <v>30.2</v>
      </c>
      <c r="N106" s="3" t="s">
        <v>9</v>
      </c>
      <c r="O106" s="6">
        <v>12.2</v>
      </c>
      <c r="P106" s="6">
        <v>0.143698468786808</v>
      </c>
      <c r="Q106" s="3" t="s">
        <v>9</v>
      </c>
      <c r="R106" s="6">
        <v>6.1</v>
      </c>
      <c r="S106" s="7">
        <v>304.60000000000002</v>
      </c>
      <c r="T106" s="6">
        <v>16.5</v>
      </c>
      <c r="U106" s="6">
        <v>1.6</v>
      </c>
      <c r="V106" s="6">
        <v>3.2</v>
      </c>
      <c r="W106" s="6">
        <v>1.8</v>
      </c>
      <c r="X106" s="6">
        <v>8.6</v>
      </c>
      <c r="Y106" s="7">
        <v>445.4</v>
      </c>
      <c r="Z106" s="6">
        <v>9.6999999999999993</v>
      </c>
      <c r="AA106" s="7">
        <v>557.20000000000005</v>
      </c>
    </row>
    <row r="107" spans="1:27" ht="16" thickTop="1" thickBot="1">
      <c r="A107" s="4" t="s">
        <v>275</v>
      </c>
      <c r="B107" s="4" t="s">
        <v>276</v>
      </c>
      <c r="C107" s="4" t="s">
        <v>277</v>
      </c>
      <c r="D107" s="15" t="s">
        <v>234</v>
      </c>
      <c r="E107" s="5" t="s">
        <v>275</v>
      </c>
      <c r="F107" s="5">
        <v>13.2</v>
      </c>
      <c r="G107" s="10">
        <v>3.5454545454545454</v>
      </c>
      <c r="H107" s="9">
        <v>0.24242424242424246</v>
      </c>
      <c r="I107" s="11">
        <v>1.1287878787878789</v>
      </c>
      <c r="J107" s="1" t="s">
        <v>9</v>
      </c>
      <c r="K107" s="7">
        <v>46.8</v>
      </c>
      <c r="L107" s="6">
        <v>3.2</v>
      </c>
      <c r="M107" s="5">
        <v>14.9</v>
      </c>
      <c r="N107" s="3" t="s">
        <v>9</v>
      </c>
      <c r="O107" s="5">
        <v>6.5</v>
      </c>
      <c r="P107" s="5">
        <v>0.49242424242424243</v>
      </c>
      <c r="Q107" s="3" t="s">
        <v>9</v>
      </c>
      <c r="R107" s="6">
        <v>2</v>
      </c>
      <c r="S107" s="5">
        <v>10.8</v>
      </c>
      <c r="T107" s="6">
        <v>4.5999999999999996</v>
      </c>
      <c r="U107" s="6">
        <v>1.3</v>
      </c>
      <c r="V107" s="6">
        <v>3.1</v>
      </c>
      <c r="W107" s="7">
        <v>24.3</v>
      </c>
      <c r="X107" s="6">
        <v>1.8</v>
      </c>
      <c r="Y107" s="6">
        <v>2.6</v>
      </c>
      <c r="Z107" s="6">
        <v>4.4000000000000004</v>
      </c>
      <c r="AA107" s="7">
        <v>34.700000000000003</v>
      </c>
    </row>
    <row r="108" spans="1:27" ht="16" thickTop="1" thickBot="1">
      <c r="A108" s="4" t="s">
        <v>278</v>
      </c>
      <c r="B108" s="4" t="s">
        <v>279</v>
      </c>
      <c r="C108" s="4" t="s">
        <v>9</v>
      </c>
      <c r="D108" s="15" t="s">
        <v>234</v>
      </c>
      <c r="E108" s="5" t="s">
        <v>278</v>
      </c>
      <c r="F108" s="5">
        <v>0.7</v>
      </c>
      <c r="G108" s="11">
        <v>1.142857142857143</v>
      </c>
      <c r="H108" s="10">
        <v>1.7142857142857144</v>
      </c>
      <c r="I108" s="11">
        <v>1.2857142857142858</v>
      </c>
      <c r="J108" s="1" t="s">
        <v>9</v>
      </c>
      <c r="K108" s="5">
        <v>0.8</v>
      </c>
      <c r="L108" s="7">
        <v>1.2</v>
      </c>
      <c r="M108" s="5">
        <v>0.9</v>
      </c>
      <c r="N108" s="3" t="s">
        <v>9</v>
      </c>
      <c r="O108" s="5">
        <v>2.1</v>
      </c>
      <c r="P108" s="5">
        <v>3.0000000000000004</v>
      </c>
      <c r="Q108" s="3" t="s">
        <v>9</v>
      </c>
      <c r="R108" s="5">
        <v>1.6</v>
      </c>
      <c r="S108" s="5">
        <v>2.6</v>
      </c>
      <c r="T108" s="5">
        <v>0.8</v>
      </c>
      <c r="U108" s="5">
        <v>0.7</v>
      </c>
      <c r="V108" s="5">
        <v>0.6</v>
      </c>
      <c r="W108" s="5">
        <v>1.3</v>
      </c>
      <c r="X108" s="5">
        <v>0.8</v>
      </c>
      <c r="Y108" s="5">
        <v>2.4</v>
      </c>
      <c r="Z108" s="5">
        <v>1.1000000000000001</v>
      </c>
      <c r="AA108" s="7">
        <v>1.5</v>
      </c>
    </row>
    <row r="109" spans="1:27" ht="16" thickTop="1" thickBot="1">
      <c r="A109" s="4" t="s">
        <v>278</v>
      </c>
      <c r="B109" s="4" t="s">
        <v>279</v>
      </c>
      <c r="C109" s="4" t="s">
        <v>9</v>
      </c>
      <c r="D109" s="15" t="s">
        <v>234</v>
      </c>
      <c r="E109" s="5" t="s">
        <v>278</v>
      </c>
      <c r="F109" s="5">
        <v>4.2</v>
      </c>
      <c r="G109" s="11">
        <v>1.5238095238095237</v>
      </c>
      <c r="H109" s="10">
        <v>2.6904761904761907</v>
      </c>
      <c r="I109" s="10">
        <v>2.1666666666666665</v>
      </c>
      <c r="J109" s="1" t="s">
        <v>9</v>
      </c>
      <c r="K109" s="5">
        <v>6.4</v>
      </c>
      <c r="L109" s="7">
        <v>11.3</v>
      </c>
      <c r="M109" s="7">
        <v>9.1</v>
      </c>
      <c r="N109" s="3" t="s">
        <v>9</v>
      </c>
      <c r="O109" s="7">
        <v>22.5</v>
      </c>
      <c r="P109" s="7">
        <v>5.3571428571428568</v>
      </c>
      <c r="Q109" s="3" t="s">
        <v>9</v>
      </c>
      <c r="R109" s="7">
        <v>11.5</v>
      </c>
      <c r="S109" s="5">
        <v>7.4</v>
      </c>
      <c r="T109" s="5">
        <v>6.8</v>
      </c>
      <c r="U109" s="5">
        <v>2.8</v>
      </c>
      <c r="V109" s="5">
        <v>4</v>
      </c>
      <c r="W109" s="5">
        <v>9.1999999999999993</v>
      </c>
      <c r="X109" s="5">
        <v>7.4</v>
      </c>
      <c r="Y109" s="5">
        <v>10.8</v>
      </c>
      <c r="Z109" s="5">
        <v>8.1999999999999993</v>
      </c>
      <c r="AA109" s="5">
        <v>5.3</v>
      </c>
    </row>
    <row r="110" spans="1:27" ht="16" thickTop="1" thickBot="1">
      <c r="A110" s="4" t="s">
        <v>278</v>
      </c>
      <c r="B110" s="4" t="s">
        <v>279</v>
      </c>
      <c r="C110" s="4" t="s">
        <v>9</v>
      </c>
      <c r="D110" s="15" t="s">
        <v>234</v>
      </c>
      <c r="E110" s="5" t="s">
        <v>278</v>
      </c>
      <c r="F110" s="5">
        <v>10.5</v>
      </c>
      <c r="G110" s="11">
        <v>0.70476190476190481</v>
      </c>
      <c r="H110" s="9">
        <v>0.2857142857142857</v>
      </c>
      <c r="I110" s="9">
        <v>0.19047619047619047</v>
      </c>
      <c r="J110" s="1" t="s">
        <v>9</v>
      </c>
      <c r="K110" s="5">
        <v>7.4</v>
      </c>
      <c r="L110" s="6">
        <v>3</v>
      </c>
      <c r="M110" s="6">
        <v>2</v>
      </c>
      <c r="N110" s="3" t="s">
        <v>9</v>
      </c>
      <c r="O110" s="5">
        <v>5.6</v>
      </c>
      <c r="P110" s="5">
        <v>0.53333333333333333</v>
      </c>
      <c r="Q110" s="3" t="s">
        <v>9</v>
      </c>
      <c r="R110" s="7">
        <v>145.69999999999999</v>
      </c>
      <c r="S110" s="7">
        <v>34.200000000000003</v>
      </c>
      <c r="T110" s="6">
        <v>3</v>
      </c>
      <c r="U110" s="6">
        <v>2.7</v>
      </c>
      <c r="V110" s="7">
        <v>21.9</v>
      </c>
      <c r="W110" s="5">
        <v>5.8</v>
      </c>
      <c r="X110" s="6">
        <v>3.4</v>
      </c>
      <c r="Y110" s="5">
        <v>7</v>
      </c>
      <c r="Z110" s="7">
        <v>115</v>
      </c>
      <c r="AA110" s="5">
        <v>6.6</v>
      </c>
    </row>
    <row r="111" spans="1:27" ht="16" thickTop="1" thickBot="1">
      <c r="A111" s="4" t="s">
        <v>280</v>
      </c>
      <c r="B111" s="4" t="s">
        <v>281</v>
      </c>
      <c r="C111" s="4" t="s">
        <v>9</v>
      </c>
      <c r="D111" s="15" t="s">
        <v>234</v>
      </c>
      <c r="E111" s="5" t="s">
        <v>280</v>
      </c>
      <c r="F111" s="5">
        <v>4.5999999999999996</v>
      </c>
      <c r="G111" s="11">
        <v>1.0434782608695652</v>
      </c>
      <c r="H111" s="11">
        <v>0.47826086956521746</v>
      </c>
      <c r="I111" s="11">
        <v>0.36956521739130438</v>
      </c>
      <c r="J111" s="1" t="s">
        <v>9</v>
      </c>
      <c r="K111" s="5">
        <v>4.8</v>
      </c>
      <c r="L111" s="5">
        <v>2.2000000000000002</v>
      </c>
      <c r="M111" s="5">
        <v>1.7</v>
      </c>
      <c r="N111" s="3" t="s">
        <v>9</v>
      </c>
      <c r="O111" s="5">
        <v>15.3</v>
      </c>
      <c r="P111" s="5">
        <v>3.3260869565217397</v>
      </c>
      <c r="Q111" s="3" t="s">
        <v>9</v>
      </c>
      <c r="R111" s="7">
        <v>25.9</v>
      </c>
      <c r="S111" s="5">
        <v>5</v>
      </c>
      <c r="T111" s="5">
        <v>3.4</v>
      </c>
      <c r="U111" s="5">
        <v>2.1</v>
      </c>
      <c r="V111" s="7">
        <v>10.5</v>
      </c>
      <c r="W111" s="5">
        <v>4.9000000000000004</v>
      </c>
      <c r="X111" s="5">
        <v>5.0999999999999996</v>
      </c>
      <c r="Y111" s="5">
        <v>2.9</v>
      </c>
      <c r="Z111" s="5">
        <v>14.6</v>
      </c>
      <c r="AA111" s="5">
        <v>5.8</v>
      </c>
    </row>
    <row r="112" spans="1:27" ht="16" thickTop="1" thickBot="1">
      <c r="A112" s="4" t="s">
        <v>280</v>
      </c>
      <c r="B112" s="4" t="s">
        <v>281</v>
      </c>
      <c r="C112" s="4" t="s">
        <v>9</v>
      </c>
      <c r="D112" s="15" t="s">
        <v>234</v>
      </c>
      <c r="E112" s="5" t="s">
        <v>280</v>
      </c>
      <c r="F112" s="5">
        <v>1.7</v>
      </c>
      <c r="G112" s="11">
        <v>1.2941176470588236</v>
      </c>
      <c r="H112" s="11">
        <v>0.52941176470588236</v>
      </c>
      <c r="I112" s="11">
        <v>2</v>
      </c>
      <c r="J112" s="1" t="s">
        <v>9</v>
      </c>
      <c r="K112" s="5">
        <v>2.2000000000000002</v>
      </c>
      <c r="L112" s="5">
        <v>0.9</v>
      </c>
      <c r="M112" s="5">
        <v>3.4</v>
      </c>
      <c r="N112" s="3" t="s">
        <v>9</v>
      </c>
      <c r="O112" s="5">
        <v>3.9</v>
      </c>
      <c r="P112" s="5">
        <v>2.2941176470588234</v>
      </c>
      <c r="Q112" s="3" t="s">
        <v>9</v>
      </c>
      <c r="R112" s="7">
        <v>15.7</v>
      </c>
      <c r="S112" s="5">
        <v>4</v>
      </c>
      <c r="T112" s="5">
        <v>2.7</v>
      </c>
      <c r="U112" s="5">
        <v>1.8</v>
      </c>
      <c r="V112" s="5">
        <v>2.2999999999999998</v>
      </c>
      <c r="W112" s="5">
        <v>3.8</v>
      </c>
      <c r="X112" s="5">
        <v>0.8</v>
      </c>
      <c r="Y112" s="5">
        <v>1.2</v>
      </c>
      <c r="Z112" s="7">
        <v>10.1</v>
      </c>
      <c r="AA112" s="5">
        <v>1.4</v>
      </c>
    </row>
    <row r="113" spans="1:27" ht="16" thickTop="1" thickBot="1">
      <c r="A113" s="4" t="s">
        <v>280</v>
      </c>
      <c r="B113" s="4" t="s">
        <v>281</v>
      </c>
      <c r="C113" s="4" t="s">
        <v>9</v>
      </c>
      <c r="D113" s="15" t="s">
        <v>234</v>
      </c>
      <c r="E113" s="5" t="s">
        <v>280</v>
      </c>
      <c r="F113" s="5">
        <v>1.7</v>
      </c>
      <c r="G113" s="11">
        <v>1</v>
      </c>
      <c r="H113" s="11">
        <v>0.4705882352941177</v>
      </c>
      <c r="I113" s="11">
        <v>1.8235294117647061</v>
      </c>
      <c r="J113" s="1" t="s">
        <v>9</v>
      </c>
      <c r="K113" s="5">
        <v>1.7</v>
      </c>
      <c r="L113" s="5">
        <v>0.8</v>
      </c>
      <c r="M113" s="5">
        <v>3.1</v>
      </c>
      <c r="N113" s="3" t="s">
        <v>9</v>
      </c>
      <c r="O113" s="5">
        <v>2.6</v>
      </c>
      <c r="P113" s="5">
        <v>1.5294117647058825</v>
      </c>
      <c r="Q113" s="3" t="s">
        <v>9</v>
      </c>
      <c r="R113" s="5">
        <v>2.5</v>
      </c>
      <c r="S113" s="5">
        <v>3.8</v>
      </c>
      <c r="T113" s="5">
        <v>2.4</v>
      </c>
      <c r="U113" s="5">
        <v>2</v>
      </c>
      <c r="V113" s="7">
        <v>4.9000000000000004</v>
      </c>
      <c r="W113" s="5">
        <v>4.5999999999999996</v>
      </c>
      <c r="X113" s="5">
        <v>1.3</v>
      </c>
      <c r="Y113" s="5">
        <v>3.1</v>
      </c>
      <c r="Z113" s="5">
        <v>0.6</v>
      </c>
      <c r="AA113" s="5">
        <v>7.4</v>
      </c>
    </row>
    <row r="114" spans="1:27" ht="16" thickTop="1" thickBot="1">
      <c r="A114" s="4" t="s">
        <v>282</v>
      </c>
      <c r="B114" s="4" t="s">
        <v>283</v>
      </c>
      <c r="C114" s="4" t="s">
        <v>284</v>
      </c>
      <c r="D114" s="15" t="s">
        <v>234</v>
      </c>
      <c r="E114" s="5" t="s">
        <v>282</v>
      </c>
      <c r="F114" s="5">
        <v>536</v>
      </c>
      <c r="G114" s="10">
        <v>2.6087686567164177</v>
      </c>
      <c r="H114" s="10">
        <v>1.9873134328358211</v>
      </c>
      <c r="I114" s="10">
        <v>3.2029850746268655</v>
      </c>
      <c r="J114" s="1" t="s">
        <v>9</v>
      </c>
      <c r="K114" s="7">
        <v>1398.3</v>
      </c>
      <c r="L114" s="7">
        <v>1065.2</v>
      </c>
      <c r="M114" s="7">
        <v>1716.8</v>
      </c>
      <c r="N114" s="3" t="s">
        <v>9</v>
      </c>
      <c r="O114" s="5">
        <v>650.6</v>
      </c>
      <c r="P114" s="5">
        <v>1.2138059701492538</v>
      </c>
      <c r="Q114" s="3" t="s">
        <v>9</v>
      </c>
      <c r="R114" s="7">
        <v>1090.9000000000001</v>
      </c>
      <c r="S114" s="7">
        <v>910.8</v>
      </c>
      <c r="T114" s="5">
        <v>591.70000000000005</v>
      </c>
      <c r="U114" s="7">
        <v>789</v>
      </c>
      <c r="V114" s="6">
        <v>275.39999999999998</v>
      </c>
      <c r="W114" s="5">
        <v>564.5</v>
      </c>
      <c r="X114" s="6">
        <v>404.3</v>
      </c>
      <c r="Y114" s="7">
        <v>709.8</v>
      </c>
      <c r="Z114" s="7">
        <v>1428.4</v>
      </c>
      <c r="AA114" s="6">
        <v>203.1</v>
      </c>
    </row>
    <row r="115" spans="1:27" ht="16" thickTop="1" thickBot="1">
      <c r="A115" s="4" t="s">
        <v>285</v>
      </c>
      <c r="B115" s="4" t="s">
        <v>286</v>
      </c>
      <c r="C115" s="4" t="s">
        <v>9</v>
      </c>
      <c r="D115" s="15" t="s">
        <v>234</v>
      </c>
      <c r="E115" s="5" t="s">
        <v>285</v>
      </c>
      <c r="F115" s="5">
        <v>67.099999999999994</v>
      </c>
      <c r="G115" s="9">
        <v>4.6199701937406863E-2</v>
      </c>
      <c r="H115" s="10">
        <v>15.357675111773474</v>
      </c>
      <c r="I115" s="9">
        <v>7.4515648286140101E-2</v>
      </c>
      <c r="J115" s="1" t="s">
        <v>9</v>
      </c>
      <c r="K115" s="6">
        <v>3.1</v>
      </c>
      <c r="L115" s="7">
        <v>1030.5</v>
      </c>
      <c r="M115" s="6">
        <v>5</v>
      </c>
      <c r="N115" s="3" t="s">
        <v>9</v>
      </c>
      <c r="O115" s="6">
        <v>4.3</v>
      </c>
      <c r="P115" s="6">
        <v>6.4083457526080481E-2</v>
      </c>
      <c r="Q115" s="3" t="s">
        <v>9</v>
      </c>
      <c r="R115" s="6">
        <v>0.8</v>
      </c>
      <c r="S115" s="6">
        <v>5</v>
      </c>
      <c r="T115" s="6">
        <v>5.0999999999999996</v>
      </c>
      <c r="U115" s="6">
        <v>1.5</v>
      </c>
      <c r="V115" s="7">
        <v>102</v>
      </c>
      <c r="W115" s="6">
        <v>6.8</v>
      </c>
      <c r="X115" s="6">
        <v>2.5</v>
      </c>
      <c r="Y115" s="6">
        <v>20.6</v>
      </c>
      <c r="Z115" s="6">
        <v>1.4</v>
      </c>
      <c r="AA115" s="6">
        <v>6.2</v>
      </c>
    </row>
    <row r="116" spans="1:27" ht="16" thickTop="1" thickBot="1">
      <c r="A116" s="4" t="s">
        <v>287</v>
      </c>
      <c r="B116" s="4" t="s">
        <v>288</v>
      </c>
      <c r="C116" s="4" t="s">
        <v>289</v>
      </c>
      <c r="D116" s="15" t="s">
        <v>234</v>
      </c>
      <c r="E116" s="5" t="s">
        <v>287</v>
      </c>
      <c r="F116" s="5">
        <v>90.6</v>
      </c>
      <c r="G116" s="10">
        <v>3.4392935982339958</v>
      </c>
      <c r="H116" s="9">
        <v>0.41059602649006627</v>
      </c>
      <c r="I116" s="10">
        <v>1.8907284768211923</v>
      </c>
      <c r="J116" s="1" t="s">
        <v>9</v>
      </c>
      <c r="K116" s="7">
        <v>311.60000000000002</v>
      </c>
      <c r="L116" s="6">
        <v>37.200000000000003</v>
      </c>
      <c r="M116" s="7">
        <v>171.3</v>
      </c>
      <c r="N116" s="3" t="s">
        <v>9</v>
      </c>
      <c r="O116" s="7">
        <v>188.7</v>
      </c>
      <c r="P116" s="7">
        <v>2.0827814569536423</v>
      </c>
      <c r="Q116" s="3" t="s">
        <v>9</v>
      </c>
      <c r="R116" s="6">
        <v>33</v>
      </c>
      <c r="S116" s="7">
        <v>234.2</v>
      </c>
      <c r="T116" s="6">
        <v>31.1</v>
      </c>
      <c r="U116" s="6">
        <v>53.6</v>
      </c>
      <c r="V116" s="6">
        <v>49.7</v>
      </c>
      <c r="W116" s="7">
        <v>157.19999999999999</v>
      </c>
      <c r="X116" s="6">
        <v>52.7</v>
      </c>
      <c r="Y116" s="6">
        <v>26.1</v>
      </c>
      <c r="Z116" s="6">
        <v>55.4</v>
      </c>
      <c r="AA116" s="5">
        <v>111.8</v>
      </c>
    </row>
    <row r="117" spans="1:27" ht="16" thickTop="1" thickBot="1">
      <c r="A117" s="4" t="s">
        <v>290</v>
      </c>
      <c r="B117" s="4" t="s">
        <v>291</v>
      </c>
      <c r="C117" s="4" t="s">
        <v>9</v>
      </c>
      <c r="D117" s="15" t="s">
        <v>234</v>
      </c>
      <c r="E117" s="5" t="s">
        <v>290</v>
      </c>
      <c r="F117" s="5">
        <v>2.2999999999999998</v>
      </c>
      <c r="G117" s="11">
        <v>1.347826086956522</v>
      </c>
      <c r="H117" s="10">
        <v>2.1739130434782612</v>
      </c>
      <c r="I117" s="11">
        <v>1.2608695652173914</v>
      </c>
      <c r="J117" s="1" t="s">
        <v>9</v>
      </c>
      <c r="K117" s="5">
        <v>3.1</v>
      </c>
      <c r="L117" s="7">
        <v>5</v>
      </c>
      <c r="M117" s="5">
        <v>2.9</v>
      </c>
      <c r="N117" s="3" t="s">
        <v>9</v>
      </c>
      <c r="O117" s="7">
        <v>12.7</v>
      </c>
      <c r="P117" s="7">
        <v>5.5217391304347831</v>
      </c>
      <c r="Q117" s="3" t="s">
        <v>9</v>
      </c>
      <c r="R117" s="5">
        <v>2.7</v>
      </c>
      <c r="S117" s="5">
        <v>2.2000000000000002</v>
      </c>
      <c r="T117" s="7">
        <v>4.2</v>
      </c>
      <c r="U117" s="5">
        <v>2</v>
      </c>
      <c r="V117" s="5">
        <v>2.6</v>
      </c>
      <c r="W117" s="5">
        <v>2.1</v>
      </c>
      <c r="X117" s="5">
        <v>4.5999999999999996</v>
      </c>
      <c r="Y117" s="5">
        <v>7.3</v>
      </c>
      <c r="Z117" s="5">
        <v>4.0999999999999996</v>
      </c>
      <c r="AA117" s="5">
        <v>6.6</v>
      </c>
    </row>
    <row r="118" spans="1:27" ht="16" thickTop="1" thickBot="1">
      <c r="A118" s="4" t="s">
        <v>292</v>
      </c>
      <c r="B118" s="4" t="s">
        <v>292</v>
      </c>
      <c r="C118" s="4" t="s">
        <v>9</v>
      </c>
      <c r="D118" s="15" t="s">
        <v>234</v>
      </c>
      <c r="E118" s="5" t="s">
        <v>292</v>
      </c>
      <c r="F118" s="5">
        <v>417.6</v>
      </c>
      <c r="G118" s="10">
        <v>1.5447796934865901</v>
      </c>
      <c r="H118" s="10">
        <v>1.3069923371647507</v>
      </c>
      <c r="I118" s="10">
        <v>1.5936302681992336</v>
      </c>
      <c r="J118" s="1" t="s">
        <v>9</v>
      </c>
      <c r="K118" s="7">
        <v>645.1</v>
      </c>
      <c r="L118" s="7">
        <v>545.79999999999995</v>
      </c>
      <c r="M118" s="7">
        <v>665.5</v>
      </c>
      <c r="N118" s="3" t="s">
        <v>9</v>
      </c>
      <c r="O118" s="5">
        <v>422.7</v>
      </c>
      <c r="P118" s="5">
        <v>1.0122126436781609</v>
      </c>
      <c r="Q118" s="3" t="s">
        <v>9</v>
      </c>
      <c r="R118" s="6">
        <v>207.2</v>
      </c>
      <c r="S118" s="6">
        <v>363.9</v>
      </c>
      <c r="T118" s="5">
        <v>454.5</v>
      </c>
      <c r="U118" s="7">
        <v>477.5</v>
      </c>
      <c r="V118" s="7">
        <v>1060.2</v>
      </c>
      <c r="W118" s="7">
        <v>466.8</v>
      </c>
      <c r="X118" s="7">
        <v>593.4</v>
      </c>
      <c r="Y118" s="7">
        <v>652.1</v>
      </c>
      <c r="Z118" s="6">
        <v>214.1</v>
      </c>
      <c r="AA118" s="7">
        <v>540.9</v>
      </c>
    </row>
    <row r="119" spans="1:27" ht="16" thickTop="1" thickBot="1">
      <c r="A119" s="4" t="s">
        <v>293</v>
      </c>
      <c r="B119" s="4" t="s">
        <v>294</v>
      </c>
      <c r="C119" s="4" t="s">
        <v>9</v>
      </c>
      <c r="D119" s="15" t="s">
        <v>234</v>
      </c>
      <c r="E119" s="5" t="s">
        <v>293</v>
      </c>
      <c r="F119" s="5">
        <v>89.6</v>
      </c>
      <c r="G119" s="9">
        <v>0.17633928571428573</v>
      </c>
      <c r="H119" s="9">
        <v>1.4508928571428574E-2</v>
      </c>
      <c r="I119" s="9">
        <v>0.27120535714285715</v>
      </c>
      <c r="J119" s="1" t="s">
        <v>9</v>
      </c>
      <c r="K119" s="6">
        <v>15.8</v>
      </c>
      <c r="L119" s="6">
        <v>1.3</v>
      </c>
      <c r="M119" s="6">
        <v>24.3</v>
      </c>
      <c r="N119" s="3" t="s">
        <v>9</v>
      </c>
      <c r="O119" s="6">
        <v>5.8</v>
      </c>
      <c r="P119" s="6">
        <v>6.4732142857142863E-2</v>
      </c>
      <c r="Q119" s="3" t="s">
        <v>9</v>
      </c>
      <c r="R119" s="6">
        <v>8.6999999999999993</v>
      </c>
      <c r="S119" s="7">
        <v>750.8</v>
      </c>
      <c r="T119" s="6">
        <v>33</v>
      </c>
      <c r="U119" s="6">
        <v>14.3</v>
      </c>
      <c r="V119" s="6">
        <v>20</v>
      </c>
      <c r="W119" s="6">
        <v>3.3</v>
      </c>
      <c r="X119" s="7">
        <v>211.2</v>
      </c>
      <c r="Y119" s="5">
        <v>63.7</v>
      </c>
      <c r="Z119" s="6">
        <v>5.2</v>
      </c>
      <c r="AA119" s="5">
        <v>296.3</v>
      </c>
    </row>
    <row r="120" spans="1:27" ht="16" thickTop="1" thickBot="1">
      <c r="A120" s="4" t="s">
        <v>295</v>
      </c>
      <c r="B120" s="4" t="s">
        <v>296</v>
      </c>
      <c r="C120" s="4" t="s">
        <v>9</v>
      </c>
      <c r="D120" s="15" t="s">
        <v>234</v>
      </c>
      <c r="E120" s="5" t="s">
        <v>295</v>
      </c>
      <c r="F120" s="5">
        <v>76.7</v>
      </c>
      <c r="G120" s="10">
        <v>1.2529335071707952</v>
      </c>
      <c r="H120" s="9">
        <v>0.69621903520208606</v>
      </c>
      <c r="I120" s="10">
        <v>1.1121251629726205</v>
      </c>
      <c r="J120" s="1" t="s">
        <v>9</v>
      </c>
      <c r="K120" s="7">
        <v>96.1</v>
      </c>
      <c r="L120" s="6">
        <v>53.4</v>
      </c>
      <c r="M120" s="7">
        <v>85.3</v>
      </c>
      <c r="N120" s="3" t="s">
        <v>9</v>
      </c>
      <c r="O120" s="7">
        <v>85.4</v>
      </c>
      <c r="P120" s="7">
        <v>1.1134289439374185</v>
      </c>
      <c r="Q120" s="3" t="s">
        <v>9</v>
      </c>
      <c r="R120" s="7">
        <v>209.8</v>
      </c>
      <c r="S120" s="5">
        <v>107.8</v>
      </c>
      <c r="T120" s="6">
        <v>71.8</v>
      </c>
      <c r="U120" s="7">
        <v>116.9</v>
      </c>
      <c r="V120" s="6">
        <v>41.2</v>
      </c>
      <c r="W120" s="6">
        <v>50</v>
      </c>
      <c r="X120" s="5">
        <v>80</v>
      </c>
      <c r="Y120" s="6">
        <v>52.8</v>
      </c>
      <c r="Z120" s="7">
        <v>191.5</v>
      </c>
      <c r="AA120" s="5">
        <v>71.7</v>
      </c>
    </row>
    <row r="121" spans="1:27" ht="16" thickTop="1" thickBot="1">
      <c r="A121" s="4" t="s">
        <v>297</v>
      </c>
      <c r="B121" s="4" t="s">
        <v>298</v>
      </c>
      <c r="C121" s="4" t="s">
        <v>9</v>
      </c>
      <c r="D121" s="15" t="s">
        <v>234</v>
      </c>
      <c r="E121" s="5" t="s">
        <v>297</v>
      </c>
      <c r="F121" s="5">
        <v>21.9</v>
      </c>
      <c r="G121" s="10">
        <v>2.2785388127853881</v>
      </c>
      <c r="H121" s="10">
        <v>10.69406392694064</v>
      </c>
      <c r="I121" s="10">
        <v>3.1963470319634704</v>
      </c>
      <c r="J121" s="1" t="s">
        <v>9</v>
      </c>
      <c r="K121" s="7">
        <v>49.9</v>
      </c>
      <c r="L121" s="7">
        <v>234.2</v>
      </c>
      <c r="M121" s="7">
        <v>70</v>
      </c>
      <c r="N121" s="3" t="s">
        <v>9</v>
      </c>
      <c r="O121" s="5">
        <v>16.3</v>
      </c>
      <c r="P121" s="5">
        <v>0.7442922374429225</v>
      </c>
      <c r="Q121" s="3" t="s">
        <v>9</v>
      </c>
      <c r="R121" s="5">
        <v>14.5</v>
      </c>
      <c r="S121" s="5">
        <v>14.3</v>
      </c>
      <c r="T121" s="7">
        <v>48.4</v>
      </c>
      <c r="U121" s="6">
        <v>1.5</v>
      </c>
      <c r="V121" s="5">
        <v>9.4</v>
      </c>
      <c r="W121" s="7">
        <v>47.9</v>
      </c>
      <c r="X121" s="7">
        <v>170.6</v>
      </c>
      <c r="Y121" s="7">
        <v>38.5</v>
      </c>
      <c r="Z121" s="5">
        <v>20</v>
      </c>
      <c r="AA121" s="6">
        <v>7.7</v>
      </c>
    </row>
    <row r="122" spans="1:27" ht="16" thickTop="1" thickBot="1">
      <c r="A122" s="4" t="s">
        <v>299</v>
      </c>
      <c r="B122" s="4" t="s">
        <v>300</v>
      </c>
      <c r="C122" s="4" t="s">
        <v>9</v>
      </c>
      <c r="D122" s="15" t="s">
        <v>234</v>
      </c>
      <c r="E122" s="5" t="s">
        <v>299</v>
      </c>
      <c r="F122" s="5">
        <v>5.4</v>
      </c>
      <c r="G122" s="11">
        <v>1.7407407407407407</v>
      </c>
      <c r="H122" s="11">
        <v>1.7592592592592591</v>
      </c>
      <c r="I122" s="11">
        <v>0.9814814814814814</v>
      </c>
      <c r="J122" s="1" t="s">
        <v>9</v>
      </c>
      <c r="K122" s="5">
        <v>9.4</v>
      </c>
      <c r="L122" s="5">
        <v>9.5</v>
      </c>
      <c r="M122" s="5">
        <v>5.3</v>
      </c>
      <c r="N122" s="3" t="s">
        <v>9</v>
      </c>
      <c r="O122" s="5">
        <v>5.5</v>
      </c>
      <c r="P122" s="5">
        <v>1.0185185185185184</v>
      </c>
      <c r="Q122" s="3" t="s">
        <v>9</v>
      </c>
      <c r="R122" s="5">
        <v>7.9</v>
      </c>
      <c r="S122" s="5">
        <v>4.2</v>
      </c>
      <c r="T122" s="5">
        <v>5.5</v>
      </c>
      <c r="U122" s="5">
        <v>4.3</v>
      </c>
      <c r="V122" s="5">
        <v>5.0999999999999996</v>
      </c>
      <c r="W122" s="5">
        <v>5.8</v>
      </c>
      <c r="X122" s="5">
        <v>6.6</v>
      </c>
      <c r="Y122" s="5">
        <v>6.5</v>
      </c>
      <c r="Z122" s="5">
        <v>8.6</v>
      </c>
      <c r="AA122" s="5">
        <v>5.4</v>
      </c>
    </row>
    <row r="123" spans="1:27" ht="16" thickTop="1" thickBot="1">
      <c r="A123" s="4" t="s">
        <v>301</v>
      </c>
      <c r="B123" s="4" t="s">
        <v>302</v>
      </c>
      <c r="C123" s="4" t="s">
        <v>303</v>
      </c>
      <c r="D123" s="15" t="s">
        <v>234</v>
      </c>
      <c r="E123" s="5" t="s">
        <v>301</v>
      </c>
      <c r="F123" s="5">
        <v>1468.9</v>
      </c>
      <c r="G123" s="9">
        <v>0.34624548982231601</v>
      </c>
      <c r="H123" s="9">
        <v>2.5869698413779015E-3</v>
      </c>
      <c r="I123" s="9">
        <v>9.653482197562803E-2</v>
      </c>
      <c r="J123" s="1" t="s">
        <v>9</v>
      </c>
      <c r="K123" s="6">
        <v>508.6</v>
      </c>
      <c r="L123" s="6">
        <v>3.8</v>
      </c>
      <c r="M123" s="6">
        <v>141.80000000000001</v>
      </c>
      <c r="N123" s="3" t="s">
        <v>9</v>
      </c>
      <c r="O123" s="7">
        <v>15630.8</v>
      </c>
      <c r="P123" s="7">
        <v>10.641160051739396</v>
      </c>
      <c r="Q123" s="3" t="s">
        <v>9</v>
      </c>
      <c r="R123" s="6">
        <v>130.19999999999999</v>
      </c>
      <c r="S123" s="7">
        <v>2367.6999999999998</v>
      </c>
      <c r="T123" s="6">
        <v>49</v>
      </c>
      <c r="U123" s="6">
        <v>3.5</v>
      </c>
      <c r="V123" s="6">
        <v>121.7</v>
      </c>
      <c r="W123" s="5">
        <v>2568.1999999999998</v>
      </c>
      <c r="X123" s="6">
        <v>2</v>
      </c>
      <c r="Y123" s="6">
        <v>29.6</v>
      </c>
      <c r="Z123" s="6">
        <v>177.4</v>
      </c>
      <c r="AA123" s="5">
        <v>1976.2</v>
      </c>
    </row>
    <row r="124" spans="1:27" ht="16" thickTop="1" thickBot="1">
      <c r="A124" s="4" t="s">
        <v>304</v>
      </c>
      <c r="B124" s="4" t="s">
        <v>305</v>
      </c>
      <c r="C124" s="4" t="s">
        <v>306</v>
      </c>
      <c r="D124" s="15" t="s">
        <v>234</v>
      </c>
      <c r="E124" s="5" t="s">
        <v>304</v>
      </c>
      <c r="F124" s="5">
        <v>102.3</v>
      </c>
      <c r="G124" s="9">
        <v>0.67155425219941356</v>
      </c>
      <c r="H124" s="10">
        <v>10.095796676441838</v>
      </c>
      <c r="I124" s="10">
        <v>1.3812316715542523</v>
      </c>
      <c r="J124" s="1" t="s">
        <v>9</v>
      </c>
      <c r="K124" s="6">
        <v>68.7</v>
      </c>
      <c r="L124" s="7">
        <v>1032.8</v>
      </c>
      <c r="M124" s="7">
        <v>141.30000000000001</v>
      </c>
      <c r="N124" s="3" t="s">
        <v>9</v>
      </c>
      <c r="O124" s="7">
        <v>343.7</v>
      </c>
      <c r="P124" s="7">
        <v>3.3597262952101663</v>
      </c>
      <c r="Q124" s="3" t="s">
        <v>9</v>
      </c>
      <c r="R124" s="5">
        <v>90.9</v>
      </c>
      <c r="S124" s="7">
        <v>311.3</v>
      </c>
      <c r="T124" s="7">
        <v>1051.0999999999999</v>
      </c>
      <c r="U124" s="6">
        <v>3.7</v>
      </c>
      <c r="V124" s="6">
        <v>22.1</v>
      </c>
      <c r="W124" s="6">
        <v>3.8</v>
      </c>
      <c r="X124" s="7">
        <v>133.80000000000001</v>
      </c>
      <c r="Y124" s="6">
        <v>39.6</v>
      </c>
      <c r="Z124" s="6">
        <v>74.400000000000006</v>
      </c>
      <c r="AA124" s="7">
        <v>230.2</v>
      </c>
    </row>
    <row r="125" spans="1:27" ht="16" thickTop="1" thickBot="1">
      <c r="A125" s="4" t="s">
        <v>307</v>
      </c>
      <c r="B125" s="4" t="s">
        <v>308</v>
      </c>
      <c r="C125" s="4" t="s">
        <v>309</v>
      </c>
      <c r="D125" s="15" t="s">
        <v>234</v>
      </c>
      <c r="E125" s="5" t="s">
        <v>307</v>
      </c>
      <c r="F125" s="5">
        <v>269</v>
      </c>
      <c r="G125" s="9">
        <v>0.44572490706319706</v>
      </c>
      <c r="H125" s="10">
        <v>1.6118959107806692</v>
      </c>
      <c r="I125" s="9">
        <v>0.63011152416356875</v>
      </c>
      <c r="J125" s="1" t="s">
        <v>9</v>
      </c>
      <c r="K125" s="6">
        <v>119.9</v>
      </c>
      <c r="L125" s="7">
        <v>433.6</v>
      </c>
      <c r="M125" s="6">
        <v>169.5</v>
      </c>
      <c r="N125" s="3" t="s">
        <v>9</v>
      </c>
      <c r="O125" s="6">
        <v>113.9</v>
      </c>
      <c r="P125" s="6">
        <v>0.4234200743494424</v>
      </c>
      <c r="Q125" s="3" t="s">
        <v>9</v>
      </c>
      <c r="R125" s="7">
        <v>491.4</v>
      </c>
      <c r="S125" s="7">
        <v>437.3</v>
      </c>
      <c r="T125" s="7">
        <v>1271.5999999999999</v>
      </c>
      <c r="U125" s="6">
        <v>174.3</v>
      </c>
      <c r="V125" s="7">
        <v>782.9</v>
      </c>
      <c r="W125" s="6">
        <v>226.6</v>
      </c>
      <c r="X125" s="7">
        <v>363.2</v>
      </c>
      <c r="Y125" s="6">
        <v>87.9</v>
      </c>
      <c r="Z125" s="7">
        <v>649.6</v>
      </c>
      <c r="AA125" s="7">
        <v>408</v>
      </c>
    </row>
    <row r="126" spans="1:27" ht="16" thickTop="1" thickBot="1">
      <c r="A126" s="4" t="s">
        <v>310</v>
      </c>
      <c r="B126" s="4" t="s">
        <v>311</v>
      </c>
      <c r="C126" s="4" t="s">
        <v>312</v>
      </c>
      <c r="D126" s="15" t="s">
        <v>234</v>
      </c>
      <c r="E126" s="5" t="s">
        <v>310</v>
      </c>
      <c r="F126" s="5">
        <v>63.6</v>
      </c>
      <c r="G126" s="9">
        <v>3.3018867924528301E-2</v>
      </c>
      <c r="H126" s="9">
        <v>3.4591194968553458E-2</v>
      </c>
      <c r="I126" s="9">
        <v>4.7169811320754713E-2</v>
      </c>
      <c r="J126" s="1" t="s">
        <v>9</v>
      </c>
      <c r="K126" s="6">
        <v>2.1</v>
      </c>
      <c r="L126" s="6">
        <v>2.2000000000000002</v>
      </c>
      <c r="M126" s="6">
        <v>3</v>
      </c>
      <c r="N126" s="3" t="s">
        <v>9</v>
      </c>
      <c r="O126" s="6">
        <v>7.6</v>
      </c>
      <c r="P126" s="6">
        <v>0.11949685534591194</v>
      </c>
      <c r="Q126" s="3" t="s">
        <v>9</v>
      </c>
      <c r="R126" s="6">
        <v>2</v>
      </c>
      <c r="S126" s="7">
        <v>991.6</v>
      </c>
      <c r="T126" s="6">
        <v>4.9000000000000004</v>
      </c>
      <c r="U126" s="6">
        <v>2.7</v>
      </c>
      <c r="V126" s="6">
        <v>1.8</v>
      </c>
      <c r="W126" s="6">
        <v>6.7</v>
      </c>
      <c r="X126" s="7">
        <v>456.3</v>
      </c>
      <c r="Y126" s="6">
        <v>5.7</v>
      </c>
      <c r="Z126" s="6">
        <v>3.2</v>
      </c>
      <c r="AA126" s="6">
        <v>5.4</v>
      </c>
    </row>
    <row r="127" spans="1:27" ht="16" thickTop="1" thickBot="1">
      <c r="A127" s="4" t="s">
        <v>313</v>
      </c>
      <c r="B127" s="4" t="s">
        <v>314</v>
      </c>
      <c r="C127" s="4" t="s">
        <v>9</v>
      </c>
      <c r="D127" s="15" t="s">
        <v>234</v>
      </c>
      <c r="E127" s="5" t="s">
        <v>313</v>
      </c>
      <c r="F127" s="5">
        <v>2.5</v>
      </c>
      <c r="G127" s="11">
        <v>1.1599999999999999</v>
      </c>
      <c r="H127" s="11">
        <v>1.72</v>
      </c>
      <c r="I127" s="11">
        <v>1.3199999999999998</v>
      </c>
      <c r="J127" s="1" t="s">
        <v>9</v>
      </c>
      <c r="K127" s="5">
        <v>2.9</v>
      </c>
      <c r="L127" s="5">
        <v>4.3</v>
      </c>
      <c r="M127" s="5">
        <v>3.3</v>
      </c>
      <c r="N127" s="3" t="s">
        <v>9</v>
      </c>
      <c r="O127" s="5">
        <v>10</v>
      </c>
      <c r="P127" s="5">
        <v>4</v>
      </c>
      <c r="Q127" s="3" t="s">
        <v>9</v>
      </c>
      <c r="R127" s="5">
        <v>2.8</v>
      </c>
      <c r="S127" s="5">
        <v>1</v>
      </c>
      <c r="T127" s="5">
        <v>2.2000000000000002</v>
      </c>
      <c r="U127" s="5">
        <v>1.9</v>
      </c>
      <c r="V127" s="5">
        <v>1.2</v>
      </c>
      <c r="W127" s="5">
        <v>5.9</v>
      </c>
      <c r="X127" s="5">
        <v>2</v>
      </c>
      <c r="Y127" s="5">
        <v>4.8</v>
      </c>
      <c r="Z127" s="5">
        <v>2.8</v>
      </c>
      <c r="AA127" s="5">
        <v>4</v>
      </c>
    </row>
    <row r="128" spans="1:27" ht="16" thickTop="1" thickBot="1">
      <c r="A128" s="4" t="s">
        <v>315</v>
      </c>
      <c r="B128" s="4" t="s">
        <v>316</v>
      </c>
      <c r="C128" s="4" t="s">
        <v>9</v>
      </c>
      <c r="D128" s="15" t="s">
        <v>234</v>
      </c>
      <c r="E128" s="5" t="s">
        <v>315</v>
      </c>
      <c r="F128" s="5">
        <v>4.2</v>
      </c>
      <c r="G128" s="11">
        <v>0.59523809523809523</v>
      </c>
      <c r="H128" s="11">
        <v>1.5</v>
      </c>
      <c r="I128" s="11">
        <v>0.7142857142857143</v>
      </c>
      <c r="J128" s="1" t="s">
        <v>9</v>
      </c>
      <c r="K128" s="5">
        <v>2.5</v>
      </c>
      <c r="L128" s="5">
        <v>6.3</v>
      </c>
      <c r="M128" s="5">
        <v>3</v>
      </c>
      <c r="N128" s="3" t="s">
        <v>9</v>
      </c>
      <c r="O128" s="5">
        <v>13.1</v>
      </c>
      <c r="P128" s="5">
        <v>3.1190476190476186</v>
      </c>
      <c r="Q128" s="3" t="s">
        <v>9</v>
      </c>
      <c r="R128" s="5">
        <v>1.7</v>
      </c>
      <c r="S128" s="5">
        <v>8.1</v>
      </c>
      <c r="T128" s="5">
        <v>5</v>
      </c>
      <c r="U128" s="5">
        <v>2.7</v>
      </c>
      <c r="V128" s="5">
        <v>4.5</v>
      </c>
      <c r="W128" s="5">
        <v>8.6</v>
      </c>
      <c r="X128" s="5">
        <v>5.4</v>
      </c>
      <c r="Y128" s="5">
        <v>4.2</v>
      </c>
      <c r="Z128" s="5">
        <v>5.0999999999999996</v>
      </c>
      <c r="AA128" s="5">
        <v>7.8</v>
      </c>
    </row>
    <row r="129" spans="1:27" ht="16" thickTop="1" thickBot="1">
      <c r="A129" s="4" t="s">
        <v>317</v>
      </c>
      <c r="B129" s="4" t="s">
        <v>318</v>
      </c>
      <c r="C129" s="4" t="s">
        <v>319</v>
      </c>
      <c r="D129" s="15" t="s">
        <v>234</v>
      </c>
      <c r="E129" s="5" t="s">
        <v>317</v>
      </c>
      <c r="F129" s="5">
        <v>66.099999999999994</v>
      </c>
      <c r="G129" s="10">
        <v>2.1361573373676248</v>
      </c>
      <c r="H129" s="10">
        <v>1.9077155824508321</v>
      </c>
      <c r="I129" s="10">
        <v>1.314674735249622</v>
      </c>
      <c r="J129" s="1" t="s">
        <v>9</v>
      </c>
      <c r="K129" s="7">
        <v>141.19999999999999</v>
      </c>
      <c r="L129" s="7">
        <v>126.1</v>
      </c>
      <c r="M129" s="7">
        <v>86.9</v>
      </c>
      <c r="N129" s="3" t="s">
        <v>9</v>
      </c>
      <c r="O129" s="5">
        <v>57.3</v>
      </c>
      <c r="P129" s="5">
        <v>0.86686838124054466</v>
      </c>
      <c r="Q129" s="3" t="s">
        <v>9</v>
      </c>
      <c r="R129" s="7">
        <v>76</v>
      </c>
      <c r="S129" s="7">
        <v>100.4</v>
      </c>
      <c r="T129" s="7">
        <v>99.8</v>
      </c>
      <c r="U129" s="5">
        <v>62.8</v>
      </c>
      <c r="V129" s="6">
        <v>14.1</v>
      </c>
      <c r="W129" s="6">
        <v>23.2</v>
      </c>
      <c r="X129" s="7">
        <v>79.7</v>
      </c>
      <c r="Y129" s="7">
        <v>137.30000000000001</v>
      </c>
      <c r="Z129" s="7">
        <v>132.69999999999999</v>
      </c>
      <c r="AA129" s="7">
        <v>140.9</v>
      </c>
    </row>
    <row r="130" spans="1:27" ht="16" thickTop="1" thickBot="1">
      <c r="A130" s="4" t="s">
        <v>320</v>
      </c>
      <c r="B130" s="4" t="s">
        <v>321</v>
      </c>
      <c r="C130" s="4" t="s">
        <v>9</v>
      </c>
      <c r="D130" s="15" t="s">
        <v>322</v>
      </c>
      <c r="E130" s="5" t="s">
        <v>320</v>
      </c>
      <c r="F130" s="5">
        <v>87.1</v>
      </c>
      <c r="G130" s="9">
        <v>0.29621125143513205</v>
      </c>
      <c r="H130" s="9">
        <v>0.37428243398392658</v>
      </c>
      <c r="I130" s="9">
        <v>0.39265212399540761</v>
      </c>
      <c r="J130" s="1" t="s">
        <v>9</v>
      </c>
      <c r="K130" s="6">
        <v>25.8</v>
      </c>
      <c r="L130" s="6">
        <v>32.6</v>
      </c>
      <c r="M130" s="6">
        <v>34.200000000000003</v>
      </c>
      <c r="N130" s="3" t="s">
        <v>9</v>
      </c>
      <c r="O130" s="6">
        <v>21</v>
      </c>
      <c r="P130" s="6">
        <v>0.24110218140068887</v>
      </c>
      <c r="Q130" s="3" t="s">
        <v>9</v>
      </c>
      <c r="R130" s="6">
        <v>48.5</v>
      </c>
      <c r="S130" s="6">
        <v>27.1</v>
      </c>
      <c r="T130" s="6">
        <v>53.3</v>
      </c>
      <c r="U130" s="7">
        <v>193.9</v>
      </c>
      <c r="V130" s="6">
        <v>57</v>
      </c>
      <c r="W130" s="6">
        <v>61.1</v>
      </c>
      <c r="X130" s="6">
        <v>31.5</v>
      </c>
      <c r="Y130" s="6">
        <v>24.3</v>
      </c>
      <c r="Z130" s="6">
        <v>45</v>
      </c>
      <c r="AA130" s="6">
        <v>20.100000000000001</v>
      </c>
    </row>
    <row r="131" spans="1:27" ht="16" thickTop="1" thickBot="1">
      <c r="A131" s="4" t="s">
        <v>323</v>
      </c>
      <c r="B131" s="4" t="s">
        <v>324</v>
      </c>
      <c r="C131" s="4" t="s">
        <v>9</v>
      </c>
      <c r="D131" s="15" t="s">
        <v>322</v>
      </c>
      <c r="E131" s="5" t="s">
        <v>323</v>
      </c>
      <c r="F131" s="5">
        <v>50.1</v>
      </c>
      <c r="G131" s="9">
        <v>6.3872255489021965E-2</v>
      </c>
      <c r="H131" s="9">
        <v>0.66866267465069862</v>
      </c>
      <c r="I131" s="9">
        <v>8.7824351297405193E-2</v>
      </c>
      <c r="J131" s="1" t="s">
        <v>9</v>
      </c>
      <c r="K131" s="6">
        <v>3.2</v>
      </c>
      <c r="L131" s="6">
        <v>33.5</v>
      </c>
      <c r="M131" s="6">
        <v>4.4000000000000004</v>
      </c>
      <c r="N131" s="3" t="s">
        <v>9</v>
      </c>
      <c r="O131" s="6">
        <v>6</v>
      </c>
      <c r="P131" s="6">
        <v>0.11976047904191617</v>
      </c>
      <c r="Q131" s="3" t="s">
        <v>9</v>
      </c>
      <c r="R131" s="6">
        <v>2.2000000000000002</v>
      </c>
      <c r="S131" s="6">
        <v>1.6</v>
      </c>
      <c r="T131" s="6">
        <v>5.2</v>
      </c>
      <c r="U131" s="7">
        <v>101.3</v>
      </c>
      <c r="V131" s="6">
        <v>2.1</v>
      </c>
      <c r="W131" s="6">
        <v>4.4000000000000004</v>
      </c>
      <c r="X131" s="6">
        <v>1.1000000000000001</v>
      </c>
      <c r="Y131" s="6">
        <v>7.7</v>
      </c>
      <c r="Z131" s="6">
        <v>2.8</v>
      </c>
      <c r="AA131" s="6">
        <v>4.7</v>
      </c>
    </row>
    <row r="132" spans="1:27" ht="16" thickTop="1" thickBot="1">
      <c r="A132" s="4" t="s">
        <v>325</v>
      </c>
      <c r="B132" s="4" t="s">
        <v>326</v>
      </c>
      <c r="C132" s="4" t="s">
        <v>9</v>
      </c>
      <c r="D132" s="15" t="s">
        <v>322</v>
      </c>
      <c r="E132" s="5" t="s">
        <v>325</v>
      </c>
      <c r="F132" s="5">
        <v>75</v>
      </c>
      <c r="G132" s="10">
        <v>4.6480000000000006</v>
      </c>
      <c r="H132" s="10">
        <v>1.6039999999999999</v>
      </c>
      <c r="I132" s="10">
        <v>2.9826666666666664</v>
      </c>
      <c r="J132" s="1" t="s">
        <v>9</v>
      </c>
      <c r="K132" s="7">
        <v>348.6</v>
      </c>
      <c r="L132" s="7">
        <v>120.3</v>
      </c>
      <c r="M132" s="7">
        <v>223.7</v>
      </c>
      <c r="N132" s="3" t="s">
        <v>9</v>
      </c>
      <c r="O132" s="7">
        <v>113.7</v>
      </c>
      <c r="P132" s="7">
        <v>1.516</v>
      </c>
      <c r="Q132" s="3" t="s">
        <v>9</v>
      </c>
      <c r="R132" s="7">
        <v>139.9</v>
      </c>
      <c r="S132" s="7">
        <v>109.8</v>
      </c>
      <c r="T132" s="7">
        <v>98.5</v>
      </c>
      <c r="U132" s="5">
        <v>66.400000000000006</v>
      </c>
      <c r="V132" s="6">
        <v>48.4</v>
      </c>
      <c r="W132" s="5">
        <v>85.7</v>
      </c>
      <c r="X132" s="7">
        <v>100.5</v>
      </c>
      <c r="Y132" s="5">
        <v>75.900000000000006</v>
      </c>
      <c r="Z132" s="7">
        <v>157.19999999999999</v>
      </c>
      <c r="AA132" s="7">
        <v>99.9</v>
      </c>
    </row>
    <row r="133" spans="1:27" ht="16" thickTop="1" thickBot="1">
      <c r="A133" s="4" t="s">
        <v>327</v>
      </c>
      <c r="B133" s="4" t="s">
        <v>328</v>
      </c>
      <c r="C133" s="4" t="s">
        <v>9</v>
      </c>
      <c r="D133" s="15" t="s">
        <v>322</v>
      </c>
      <c r="E133" s="5" t="s">
        <v>327</v>
      </c>
      <c r="F133" s="5">
        <v>19</v>
      </c>
      <c r="G133" s="9">
        <v>0.39999999999999997</v>
      </c>
      <c r="H133" s="11">
        <v>2.2052631578947368</v>
      </c>
      <c r="I133" s="9">
        <v>0.44210526315789478</v>
      </c>
      <c r="J133" s="1" t="s">
        <v>9</v>
      </c>
      <c r="K133" s="6">
        <v>7.6</v>
      </c>
      <c r="L133" s="5">
        <v>41.9</v>
      </c>
      <c r="M133" s="6">
        <v>8.4</v>
      </c>
      <c r="N133" s="3" t="s">
        <v>9</v>
      </c>
      <c r="O133" s="6">
        <v>5</v>
      </c>
      <c r="P133" s="6">
        <v>0.26315789473684209</v>
      </c>
      <c r="Q133" s="3" t="s">
        <v>9</v>
      </c>
      <c r="R133" s="6">
        <v>7.2</v>
      </c>
      <c r="S133" s="5">
        <v>10.5</v>
      </c>
      <c r="T133" s="6">
        <v>4</v>
      </c>
      <c r="U133" s="6">
        <v>6.9</v>
      </c>
      <c r="V133" s="6">
        <v>5.9</v>
      </c>
      <c r="W133" s="6">
        <v>3.1</v>
      </c>
      <c r="X133" s="6">
        <v>2.4</v>
      </c>
      <c r="Y133" s="6">
        <v>1.7</v>
      </c>
      <c r="Z133" s="6">
        <v>6.4</v>
      </c>
      <c r="AA133" s="5">
        <v>18.600000000000001</v>
      </c>
    </row>
    <row r="134" spans="1:27" ht="16" thickTop="1" thickBot="1">
      <c r="A134" s="4" t="s">
        <v>329</v>
      </c>
      <c r="B134" s="4" t="s">
        <v>330</v>
      </c>
      <c r="C134" s="4" t="s">
        <v>331</v>
      </c>
      <c r="D134" s="15" t="s">
        <v>322</v>
      </c>
      <c r="E134" s="5" t="s">
        <v>329</v>
      </c>
      <c r="F134" s="5">
        <v>96.5</v>
      </c>
      <c r="G134" s="9">
        <v>0.12953367875647667</v>
      </c>
      <c r="H134" s="9">
        <v>3.1088082901554404E-2</v>
      </c>
      <c r="I134" s="9">
        <v>0.39896373056994816</v>
      </c>
      <c r="J134" s="1" t="s">
        <v>9</v>
      </c>
      <c r="K134" s="6">
        <v>12.5</v>
      </c>
      <c r="L134" s="6">
        <v>3</v>
      </c>
      <c r="M134" s="6">
        <v>38.5</v>
      </c>
      <c r="N134" s="3" t="s">
        <v>9</v>
      </c>
      <c r="O134" s="6">
        <v>11.8</v>
      </c>
      <c r="P134" s="6">
        <v>0.122279792746114</v>
      </c>
      <c r="Q134" s="3" t="s">
        <v>9</v>
      </c>
      <c r="R134" s="7">
        <v>135.5</v>
      </c>
      <c r="S134" s="7">
        <v>527.29999999999995</v>
      </c>
      <c r="T134" s="6">
        <v>17.5</v>
      </c>
      <c r="U134" s="6">
        <v>2.9</v>
      </c>
      <c r="V134" s="6">
        <v>5.9</v>
      </c>
      <c r="W134" s="6">
        <v>1.9</v>
      </c>
      <c r="X134" s="6">
        <v>9.6999999999999993</v>
      </c>
      <c r="Y134" s="7">
        <v>1131.4000000000001</v>
      </c>
      <c r="Z134" s="5">
        <v>105.6</v>
      </c>
      <c r="AA134" s="7">
        <v>464.7</v>
      </c>
    </row>
    <row r="135" spans="1:27" ht="16" thickTop="1" thickBot="1">
      <c r="A135" s="4" t="s">
        <v>332</v>
      </c>
      <c r="B135" s="4" t="s">
        <v>333</v>
      </c>
      <c r="C135" s="4" t="s">
        <v>9</v>
      </c>
      <c r="D135" s="15" t="s">
        <v>322</v>
      </c>
      <c r="E135" s="5" t="s">
        <v>332</v>
      </c>
      <c r="F135" s="5">
        <v>10.5</v>
      </c>
      <c r="G135" s="11">
        <v>1.1714285714285715</v>
      </c>
      <c r="H135" s="11">
        <v>1.2571428571428571</v>
      </c>
      <c r="I135" s="11">
        <v>0.84761904761904761</v>
      </c>
      <c r="J135" s="1" t="s">
        <v>9</v>
      </c>
      <c r="K135" s="5">
        <v>12.3</v>
      </c>
      <c r="L135" s="5">
        <v>13.2</v>
      </c>
      <c r="M135" s="5">
        <v>8.9</v>
      </c>
      <c r="N135" s="3" t="s">
        <v>9</v>
      </c>
      <c r="O135" s="5">
        <v>16.600000000000001</v>
      </c>
      <c r="P135" s="5">
        <v>1.5809523809523811</v>
      </c>
      <c r="Q135" s="3" t="s">
        <v>9</v>
      </c>
      <c r="R135" s="5">
        <v>17.2</v>
      </c>
      <c r="S135" s="5">
        <v>10.3</v>
      </c>
      <c r="T135" s="5">
        <v>11</v>
      </c>
      <c r="U135" s="5">
        <v>4.9000000000000004</v>
      </c>
      <c r="V135" s="7">
        <v>35.4</v>
      </c>
      <c r="W135" s="7">
        <v>47.5</v>
      </c>
      <c r="X135" s="5">
        <v>10.4</v>
      </c>
      <c r="Y135" s="7">
        <v>31.1</v>
      </c>
      <c r="Z135" s="5">
        <v>14</v>
      </c>
      <c r="AA135" s="5">
        <v>21.7</v>
      </c>
    </row>
    <row r="136" spans="1:27" ht="16" thickTop="1" thickBot="1">
      <c r="A136" s="4" t="s">
        <v>334</v>
      </c>
      <c r="B136" s="4" t="s">
        <v>334</v>
      </c>
      <c r="C136" s="4" t="s">
        <v>9</v>
      </c>
      <c r="D136" s="15" t="s">
        <v>322</v>
      </c>
      <c r="E136" s="5" t="s">
        <v>334</v>
      </c>
      <c r="F136" s="5">
        <v>161.9</v>
      </c>
      <c r="G136" s="9">
        <v>0.4607782581840642</v>
      </c>
      <c r="H136" s="9">
        <v>0.87831995058678192</v>
      </c>
      <c r="I136" s="9">
        <v>0.80111179740580596</v>
      </c>
      <c r="J136" s="1" t="s">
        <v>9</v>
      </c>
      <c r="K136" s="6">
        <v>74.599999999999994</v>
      </c>
      <c r="L136" s="6">
        <v>142.19999999999999</v>
      </c>
      <c r="M136" s="6">
        <v>129.69999999999999</v>
      </c>
      <c r="N136" s="3" t="s">
        <v>9</v>
      </c>
      <c r="O136" s="7">
        <v>250.7</v>
      </c>
      <c r="P136" s="7">
        <v>1.5484867201976527</v>
      </c>
      <c r="Q136" s="3" t="s">
        <v>9</v>
      </c>
      <c r="R136" s="5">
        <v>144.69999999999999</v>
      </c>
      <c r="S136" s="6">
        <v>87</v>
      </c>
      <c r="T136" s="7">
        <v>410.8</v>
      </c>
      <c r="U136" s="7">
        <v>318.10000000000002</v>
      </c>
      <c r="V136" s="7">
        <v>371.6</v>
      </c>
      <c r="W136" s="5">
        <v>160.30000000000001</v>
      </c>
      <c r="X136" s="7">
        <v>477.3</v>
      </c>
      <c r="Y136" s="7">
        <v>235.7</v>
      </c>
      <c r="Z136" s="6">
        <v>141.19999999999999</v>
      </c>
      <c r="AA136" s="6">
        <v>94.4</v>
      </c>
    </row>
    <row r="137" spans="1:27" ht="16" thickTop="1" thickBot="1">
      <c r="A137" s="4" t="s">
        <v>335</v>
      </c>
      <c r="B137" s="4" t="s">
        <v>336</v>
      </c>
      <c r="C137" s="4" t="s">
        <v>337</v>
      </c>
      <c r="D137" s="15" t="s">
        <v>322</v>
      </c>
      <c r="E137" s="5" t="s">
        <v>335</v>
      </c>
      <c r="F137" s="5">
        <v>119.9</v>
      </c>
      <c r="G137" s="9">
        <v>0.64553794829024191</v>
      </c>
      <c r="H137" s="10">
        <v>3.3769808173477895</v>
      </c>
      <c r="I137" s="11">
        <v>1.0725604670558797</v>
      </c>
      <c r="J137" s="1" t="s">
        <v>9</v>
      </c>
      <c r="K137" s="6">
        <v>77.400000000000006</v>
      </c>
      <c r="L137" s="7">
        <v>404.9</v>
      </c>
      <c r="M137" s="5">
        <v>128.6</v>
      </c>
      <c r="N137" s="3" t="s">
        <v>9</v>
      </c>
      <c r="O137" s="5">
        <v>110.7</v>
      </c>
      <c r="P137" s="5">
        <v>0.9232693911592994</v>
      </c>
      <c r="Q137" s="3" t="s">
        <v>9</v>
      </c>
      <c r="R137" s="6">
        <v>30.4</v>
      </c>
      <c r="S137" s="6">
        <v>42</v>
      </c>
      <c r="T137" s="7">
        <v>222.6</v>
      </c>
      <c r="U137" s="7">
        <v>387.2</v>
      </c>
      <c r="V137" s="6">
        <v>12.7</v>
      </c>
      <c r="W137" s="6">
        <v>80.599999999999994</v>
      </c>
      <c r="X137" s="7">
        <v>452</v>
      </c>
      <c r="Y137" s="5">
        <v>93.9</v>
      </c>
      <c r="Z137" s="6">
        <v>52.1</v>
      </c>
      <c r="AA137" s="6">
        <v>59.7</v>
      </c>
    </row>
    <row r="138" spans="1:27" ht="16" thickTop="1" thickBot="1">
      <c r="A138" s="4" t="s">
        <v>338</v>
      </c>
      <c r="B138" s="4" t="s">
        <v>339</v>
      </c>
      <c r="C138" s="4" t="s">
        <v>9</v>
      </c>
      <c r="D138" s="15" t="s">
        <v>322</v>
      </c>
      <c r="E138" s="5" t="s">
        <v>338</v>
      </c>
      <c r="F138" s="4"/>
      <c r="G138" s="12" t="e">
        <v>#DIV/0!</v>
      </c>
      <c r="H138" s="12" t="e">
        <v>#DIV/0!</v>
      </c>
      <c r="I138" s="12" t="e">
        <v>#DIV/0!</v>
      </c>
      <c r="J138" s="1" t="s">
        <v>9</v>
      </c>
      <c r="K138" s="4"/>
      <c r="L138" s="4"/>
      <c r="M138" s="4"/>
      <c r="N138" s="3" t="s">
        <v>9</v>
      </c>
      <c r="O138" s="4"/>
      <c r="P138" s="4"/>
      <c r="Q138" s="3" t="s">
        <v>9</v>
      </c>
      <c r="R138" s="4"/>
      <c r="S138" s="4"/>
      <c r="T138" s="4"/>
      <c r="U138" s="4"/>
      <c r="V138" s="4"/>
      <c r="W138" s="4"/>
      <c r="X138" s="4"/>
      <c r="Y138" s="4"/>
      <c r="Z138" s="4"/>
      <c r="AA138" s="4"/>
    </row>
    <row r="139" spans="1:27" ht="16" thickTop="1" thickBot="1">
      <c r="A139" s="4" t="s">
        <v>340</v>
      </c>
      <c r="B139" s="4" t="s">
        <v>341</v>
      </c>
      <c r="C139" s="4" t="s">
        <v>9</v>
      </c>
      <c r="D139" s="15" t="s">
        <v>322</v>
      </c>
      <c r="E139" s="5" t="s">
        <v>340</v>
      </c>
      <c r="F139" s="5">
        <v>1.7</v>
      </c>
      <c r="G139" s="11">
        <v>2.9411764705882355</v>
      </c>
      <c r="H139" s="11">
        <v>1.8823529411764708</v>
      </c>
      <c r="I139" s="11">
        <v>2.7058823529411762</v>
      </c>
      <c r="J139" s="1" t="s">
        <v>9</v>
      </c>
      <c r="K139" s="5">
        <v>5</v>
      </c>
      <c r="L139" s="5">
        <v>3.2</v>
      </c>
      <c r="M139" s="5">
        <v>4.5999999999999996</v>
      </c>
      <c r="N139" s="3" t="s">
        <v>9</v>
      </c>
      <c r="O139" s="5">
        <v>21.2</v>
      </c>
      <c r="P139" s="5">
        <v>12.470588235294118</v>
      </c>
      <c r="Q139" s="3" t="s">
        <v>9</v>
      </c>
      <c r="R139" s="5">
        <v>3.8</v>
      </c>
      <c r="S139" s="5">
        <v>3.3</v>
      </c>
      <c r="T139" s="7">
        <v>3.7</v>
      </c>
      <c r="U139" s="5">
        <v>5.2</v>
      </c>
      <c r="V139" s="5">
        <v>4.3</v>
      </c>
      <c r="W139" s="5">
        <v>8</v>
      </c>
      <c r="X139" s="5">
        <v>4.3</v>
      </c>
      <c r="Y139" s="7">
        <v>9.1999999999999993</v>
      </c>
      <c r="Z139" s="5">
        <v>3.9</v>
      </c>
      <c r="AA139" s="5">
        <v>4.5</v>
      </c>
    </row>
    <row r="140" spans="1:27" ht="16" thickTop="1" thickBot="1">
      <c r="A140" s="4" t="s">
        <v>342</v>
      </c>
      <c r="B140" s="4" t="s">
        <v>343</v>
      </c>
      <c r="C140" s="4" t="s">
        <v>9</v>
      </c>
      <c r="D140" s="15" t="s">
        <v>322</v>
      </c>
      <c r="E140" s="5" t="s">
        <v>342</v>
      </c>
      <c r="F140" s="5">
        <v>86.1</v>
      </c>
      <c r="G140" s="9">
        <v>0.35888501742160278</v>
      </c>
      <c r="H140" s="9">
        <v>0.34727061556329852</v>
      </c>
      <c r="I140" s="9">
        <v>0.33914053426248547</v>
      </c>
      <c r="J140" s="1" t="s">
        <v>9</v>
      </c>
      <c r="K140" s="6">
        <v>30.9</v>
      </c>
      <c r="L140" s="6">
        <v>29.9</v>
      </c>
      <c r="M140" s="6">
        <v>29.2</v>
      </c>
      <c r="N140" s="3" t="s">
        <v>9</v>
      </c>
      <c r="O140" s="6">
        <v>59.4</v>
      </c>
      <c r="P140" s="6">
        <v>0.68989547038327526</v>
      </c>
      <c r="Q140" s="3" t="s">
        <v>9</v>
      </c>
      <c r="R140" s="7">
        <v>743.4</v>
      </c>
      <c r="S140" s="7">
        <v>355.9</v>
      </c>
      <c r="T140" s="7">
        <v>551.79999999999995</v>
      </c>
      <c r="U140" s="6">
        <v>55.4</v>
      </c>
      <c r="V140" s="6">
        <v>57.7</v>
      </c>
      <c r="W140" s="6">
        <v>46.8</v>
      </c>
      <c r="X140" s="7">
        <v>2480.8000000000002</v>
      </c>
      <c r="Y140" s="6">
        <v>29.3</v>
      </c>
      <c r="Z140" s="7">
        <v>560.79999999999995</v>
      </c>
      <c r="AA140" s="7">
        <v>198.4</v>
      </c>
    </row>
    <row r="141" spans="1:27" ht="16" thickTop="1" thickBot="1">
      <c r="A141" s="4" t="s">
        <v>344</v>
      </c>
      <c r="B141" s="4" t="s">
        <v>345</v>
      </c>
      <c r="C141" s="4" t="s">
        <v>9</v>
      </c>
      <c r="D141" s="15" t="s">
        <v>322</v>
      </c>
      <c r="E141" s="5" t="s">
        <v>344</v>
      </c>
      <c r="F141" s="5">
        <v>42.3</v>
      </c>
      <c r="G141" s="11">
        <v>1.8912529550827426E-2</v>
      </c>
      <c r="H141" s="10">
        <v>22.101654846335698</v>
      </c>
      <c r="I141" s="11">
        <v>6.6193853427895979E-2</v>
      </c>
      <c r="J141" s="1" t="s">
        <v>9</v>
      </c>
      <c r="K141" s="5">
        <v>0.8</v>
      </c>
      <c r="L141" s="7">
        <v>934.9</v>
      </c>
      <c r="M141" s="5">
        <v>2.8</v>
      </c>
      <c r="N141" s="3" t="s">
        <v>9</v>
      </c>
      <c r="O141" s="5">
        <v>6.3</v>
      </c>
      <c r="P141" s="5">
        <v>0.14893617021276595</v>
      </c>
      <c r="Q141" s="3" t="s">
        <v>9</v>
      </c>
      <c r="R141" s="5">
        <v>1.4</v>
      </c>
      <c r="S141" s="5">
        <v>0.9</v>
      </c>
      <c r="T141" s="6">
        <v>1.2</v>
      </c>
      <c r="U141" s="5">
        <v>0.7</v>
      </c>
      <c r="V141" s="5">
        <v>1.4</v>
      </c>
      <c r="W141" s="5">
        <v>6.1</v>
      </c>
      <c r="X141" s="5">
        <v>1.7</v>
      </c>
      <c r="Y141" s="5">
        <v>1.4</v>
      </c>
      <c r="Z141" s="5">
        <v>0.9</v>
      </c>
      <c r="AA141" s="5">
        <v>2.5</v>
      </c>
    </row>
    <row r="142" spans="1:27" ht="16" thickTop="1" thickBot="1">
      <c r="A142" s="4" t="s">
        <v>346</v>
      </c>
      <c r="B142" s="4" t="s">
        <v>347</v>
      </c>
      <c r="C142" s="4" t="s">
        <v>9</v>
      </c>
      <c r="D142" s="15" t="s">
        <v>322</v>
      </c>
      <c r="E142" s="5" t="s">
        <v>346</v>
      </c>
      <c r="F142" s="5">
        <v>59.2</v>
      </c>
      <c r="G142" s="11">
        <v>3.2094594594594593E-2</v>
      </c>
      <c r="H142" s="10">
        <v>9.9374999999999982</v>
      </c>
      <c r="I142" s="11">
        <v>1.1824324324324323E-2</v>
      </c>
      <c r="J142" s="1" t="s">
        <v>9</v>
      </c>
      <c r="K142" s="5">
        <v>1.9</v>
      </c>
      <c r="L142" s="7">
        <v>588.29999999999995</v>
      </c>
      <c r="M142" s="5">
        <v>0.7</v>
      </c>
      <c r="N142" s="3" t="s">
        <v>9</v>
      </c>
      <c r="O142" s="5">
        <v>2.5</v>
      </c>
      <c r="P142" s="5">
        <v>4.2229729729729729E-2</v>
      </c>
      <c r="Q142" s="3" t="s">
        <v>9</v>
      </c>
      <c r="R142" s="5">
        <v>0.6</v>
      </c>
      <c r="S142" s="5">
        <v>0.7</v>
      </c>
      <c r="T142" s="6">
        <v>2</v>
      </c>
      <c r="U142" s="5">
        <v>0.5</v>
      </c>
      <c r="V142" s="5">
        <v>0.6</v>
      </c>
      <c r="W142" s="5">
        <v>1.1000000000000001</v>
      </c>
      <c r="X142" s="5">
        <v>2.2000000000000002</v>
      </c>
      <c r="Y142" s="5">
        <v>3.5</v>
      </c>
      <c r="Z142" s="5">
        <v>0.7</v>
      </c>
      <c r="AA142" s="5">
        <v>2.2000000000000002</v>
      </c>
    </row>
    <row r="143" spans="1:27" ht="16" thickTop="1" thickBot="1">
      <c r="A143" s="4" t="s">
        <v>348</v>
      </c>
      <c r="B143" s="4" t="s">
        <v>349</v>
      </c>
      <c r="C143" s="4" t="s">
        <v>9</v>
      </c>
      <c r="D143" s="15" t="s">
        <v>322</v>
      </c>
      <c r="E143" s="5" t="s">
        <v>348</v>
      </c>
      <c r="F143" s="5">
        <v>252.2</v>
      </c>
      <c r="G143" s="10">
        <v>10.435368754956386</v>
      </c>
      <c r="H143" s="9">
        <v>0.29421094369547979</v>
      </c>
      <c r="I143" s="11">
        <v>1.1617763679619351</v>
      </c>
      <c r="J143" s="1" t="s">
        <v>9</v>
      </c>
      <c r="K143" s="7">
        <v>2631.8</v>
      </c>
      <c r="L143" s="6">
        <v>74.2</v>
      </c>
      <c r="M143" s="5">
        <v>293</v>
      </c>
      <c r="N143" s="3" t="s">
        <v>9</v>
      </c>
      <c r="O143" s="6">
        <v>96.7</v>
      </c>
      <c r="P143" s="6">
        <v>0.38342585249801747</v>
      </c>
      <c r="Q143" s="3" t="s">
        <v>9</v>
      </c>
      <c r="R143" s="6">
        <v>175.6</v>
      </c>
      <c r="S143" s="5">
        <v>481.7</v>
      </c>
      <c r="T143" s="6">
        <v>70.8</v>
      </c>
      <c r="U143" s="7">
        <v>374.4</v>
      </c>
      <c r="V143" s="6">
        <v>20</v>
      </c>
      <c r="W143" s="6">
        <v>89.1</v>
      </c>
      <c r="X143" s="6">
        <v>74</v>
      </c>
      <c r="Y143" s="7">
        <v>1701.7</v>
      </c>
      <c r="Z143" s="6">
        <v>165.1</v>
      </c>
      <c r="AA143" s="7">
        <v>472.8</v>
      </c>
    </row>
    <row r="144" spans="1:27" ht="16" thickTop="1" thickBot="1">
      <c r="A144" s="4" t="s">
        <v>350</v>
      </c>
      <c r="B144" s="4" t="s">
        <v>351</v>
      </c>
      <c r="C144" s="4" t="s">
        <v>352</v>
      </c>
      <c r="D144" s="15" t="s">
        <v>322</v>
      </c>
      <c r="E144" s="5" t="s">
        <v>350</v>
      </c>
      <c r="F144" s="5">
        <v>107.6</v>
      </c>
      <c r="G144" s="10">
        <v>1.950743494423792</v>
      </c>
      <c r="H144" s="9">
        <v>0.57249070631970267</v>
      </c>
      <c r="I144" s="11">
        <v>0.91914498141263956</v>
      </c>
      <c r="J144" s="1" t="s">
        <v>9</v>
      </c>
      <c r="K144" s="7">
        <v>209.9</v>
      </c>
      <c r="L144" s="6">
        <v>61.6</v>
      </c>
      <c r="M144" s="5">
        <v>98.9</v>
      </c>
      <c r="N144" s="3" t="s">
        <v>9</v>
      </c>
      <c r="O144" s="7">
        <v>228</v>
      </c>
      <c r="P144" s="7">
        <v>2.1189591078066914</v>
      </c>
      <c r="Q144" s="3" t="s">
        <v>9</v>
      </c>
      <c r="R144" s="7">
        <v>164.9</v>
      </c>
      <c r="S144" s="7">
        <v>141</v>
      </c>
      <c r="T144" s="7">
        <v>167.8</v>
      </c>
      <c r="U144" s="7">
        <v>158.80000000000001</v>
      </c>
      <c r="V144" s="6">
        <v>53.2</v>
      </c>
      <c r="W144" s="7">
        <v>607.1</v>
      </c>
      <c r="X144" s="5">
        <v>105.5</v>
      </c>
      <c r="Y144" s="5">
        <v>93.8</v>
      </c>
      <c r="Z144" s="7">
        <v>131.1</v>
      </c>
      <c r="AA144" s="7">
        <v>147.1</v>
      </c>
    </row>
    <row r="145" spans="1:27" ht="16" thickTop="1" thickBot="1">
      <c r="A145" s="4" t="s">
        <v>353</v>
      </c>
      <c r="B145" s="4" t="s">
        <v>353</v>
      </c>
      <c r="C145" s="4" t="s">
        <v>9</v>
      </c>
      <c r="D145" s="15" t="s">
        <v>322</v>
      </c>
      <c r="E145" s="5" t="s">
        <v>353</v>
      </c>
      <c r="F145" s="5">
        <v>0.8</v>
      </c>
      <c r="G145" s="11">
        <v>0.87499999999999989</v>
      </c>
      <c r="H145" s="10">
        <v>13.374999999999998</v>
      </c>
      <c r="I145" s="11">
        <v>2</v>
      </c>
      <c r="J145" s="1" t="s">
        <v>9</v>
      </c>
      <c r="K145" s="5">
        <v>0.7</v>
      </c>
      <c r="L145" s="7">
        <v>10.7</v>
      </c>
      <c r="M145" s="5">
        <v>1.6</v>
      </c>
      <c r="N145" s="3" t="s">
        <v>9</v>
      </c>
      <c r="O145" s="5">
        <v>1.3</v>
      </c>
      <c r="P145" s="5">
        <v>1.625</v>
      </c>
      <c r="Q145" s="3" t="s">
        <v>9</v>
      </c>
      <c r="R145" s="5">
        <v>2.1</v>
      </c>
      <c r="S145" s="5">
        <v>4.5999999999999996</v>
      </c>
      <c r="T145" s="7">
        <v>2.2000000000000002</v>
      </c>
      <c r="U145" s="5">
        <v>0.7</v>
      </c>
      <c r="V145" s="5">
        <v>0.7</v>
      </c>
      <c r="W145" s="5">
        <v>0.9</v>
      </c>
      <c r="X145" s="5">
        <v>0.7</v>
      </c>
      <c r="Y145" s="5">
        <v>0.9</v>
      </c>
      <c r="Z145" s="5">
        <v>1.2</v>
      </c>
      <c r="AA145" s="5">
        <v>9.1</v>
      </c>
    </row>
    <row r="146" spans="1:27" ht="16" thickTop="1" thickBot="1">
      <c r="A146" s="4" t="s">
        <v>354</v>
      </c>
      <c r="B146" s="4" t="s">
        <v>355</v>
      </c>
      <c r="C146" s="4" t="s">
        <v>9</v>
      </c>
      <c r="D146" s="15" t="s">
        <v>322</v>
      </c>
      <c r="E146" s="5" t="s">
        <v>354</v>
      </c>
      <c r="F146" s="5">
        <v>716.5</v>
      </c>
      <c r="G146" s="9">
        <v>2.3726448011165387E-3</v>
      </c>
      <c r="H146" s="10">
        <v>5.2912770411723651</v>
      </c>
      <c r="I146" s="9">
        <v>1.8143754361479413E-3</v>
      </c>
      <c r="J146" s="1" t="s">
        <v>9</v>
      </c>
      <c r="K146" s="6">
        <v>1.7</v>
      </c>
      <c r="L146" s="7">
        <v>3791.2</v>
      </c>
      <c r="M146" s="6">
        <v>1.3</v>
      </c>
      <c r="N146" s="3" t="s">
        <v>9</v>
      </c>
      <c r="O146" s="6">
        <v>1.9</v>
      </c>
      <c r="P146" s="6">
        <v>2.6517794836008373E-3</v>
      </c>
      <c r="Q146" s="3" t="s">
        <v>9</v>
      </c>
      <c r="R146" s="6">
        <v>0.5</v>
      </c>
      <c r="S146" s="6">
        <v>3</v>
      </c>
      <c r="T146" s="6">
        <v>3</v>
      </c>
      <c r="U146" s="6">
        <v>0.6</v>
      </c>
      <c r="V146" s="6">
        <v>0.8</v>
      </c>
      <c r="W146" s="6">
        <v>1.6</v>
      </c>
      <c r="X146" s="6">
        <v>1</v>
      </c>
      <c r="Y146" s="6">
        <v>1.7</v>
      </c>
      <c r="Z146" s="6">
        <v>1.9</v>
      </c>
      <c r="AA146" s="6">
        <v>4.2</v>
      </c>
    </row>
    <row r="147" spans="1:27" ht="16" thickTop="1" thickBot="1">
      <c r="A147" s="4" t="s">
        <v>356</v>
      </c>
      <c r="B147" s="4" t="s">
        <v>356</v>
      </c>
      <c r="C147" s="4" t="s">
        <v>9</v>
      </c>
      <c r="D147" s="15" t="s">
        <v>322</v>
      </c>
      <c r="E147" s="5" t="s">
        <v>356</v>
      </c>
      <c r="F147" s="5">
        <v>717.9</v>
      </c>
      <c r="G147" s="11">
        <v>0.61470956957793566</v>
      </c>
      <c r="H147" s="10">
        <v>1.7435575985513303</v>
      </c>
      <c r="I147" s="9">
        <v>0.55731996099735348</v>
      </c>
      <c r="J147" s="1" t="s">
        <v>9</v>
      </c>
      <c r="K147" s="5">
        <v>441.3</v>
      </c>
      <c r="L147" s="7">
        <v>1251.7</v>
      </c>
      <c r="M147" s="6">
        <v>400.1</v>
      </c>
      <c r="N147" s="3" t="s">
        <v>9</v>
      </c>
      <c r="O147" s="6">
        <v>56.2</v>
      </c>
      <c r="P147" s="6">
        <v>7.8283883549240846E-2</v>
      </c>
      <c r="Q147" s="3" t="s">
        <v>9</v>
      </c>
      <c r="R147" s="5">
        <v>679.7</v>
      </c>
      <c r="S147" s="5">
        <v>950.6</v>
      </c>
      <c r="T147" s="6">
        <v>554.29999999999995</v>
      </c>
      <c r="U147" s="5">
        <v>480.3</v>
      </c>
      <c r="V147" s="6">
        <v>68.900000000000006</v>
      </c>
      <c r="W147" s="6">
        <v>32.5</v>
      </c>
      <c r="X147" s="6">
        <v>434.5</v>
      </c>
      <c r="Y147" s="7">
        <v>2377.8000000000002</v>
      </c>
      <c r="Z147" s="5">
        <v>963.1</v>
      </c>
      <c r="AA147" s="7">
        <v>1935.3</v>
      </c>
    </row>
    <row r="148" spans="1:27" ht="16" thickTop="1" thickBot="1">
      <c r="A148" s="4" t="s">
        <v>357</v>
      </c>
      <c r="B148" s="4" t="s">
        <v>358</v>
      </c>
      <c r="C148" s="4" t="s">
        <v>359</v>
      </c>
      <c r="D148" s="15" t="s">
        <v>322</v>
      </c>
      <c r="E148" s="5" t="s">
        <v>357</v>
      </c>
      <c r="F148" s="5">
        <v>429.2</v>
      </c>
      <c r="G148" s="9">
        <v>0.53844361602982294</v>
      </c>
      <c r="H148" s="9">
        <v>0.55055917986952474</v>
      </c>
      <c r="I148" s="9">
        <v>0.47576887232059645</v>
      </c>
      <c r="J148" s="1" t="s">
        <v>9</v>
      </c>
      <c r="K148" s="6">
        <v>231.1</v>
      </c>
      <c r="L148" s="6">
        <v>236.3</v>
      </c>
      <c r="M148" s="6">
        <v>204.2</v>
      </c>
      <c r="N148" s="3" t="s">
        <v>9</v>
      </c>
      <c r="O148" s="6">
        <v>152.30000000000001</v>
      </c>
      <c r="P148" s="6">
        <v>0.35484622553588074</v>
      </c>
      <c r="Q148" s="3" t="s">
        <v>9</v>
      </c>
      <c r="R148" s="7">
        <v>880</v>
      </c>
      <c r="S148" s="7">
        <v>586</v>
      </c>
      <c r="T148" s="6">
        <v>244.8</v>
      </c>
      <c r="U148" s="7">
        <v>793.5</v>
      </c>
      <c r="V148" s="7">
        <v>816.2</v>
      </c>
      <c r="W148" s="6">
        <v>239</v>
      </c>
      <c r="X148" s="6">
        <v>183.4</v>
      </c>
      <c r="Y148" s="6">
        <v>271.2</v>
      </c>
      <c r="Z148" s="7">
        <v>1067.9000000000001</v>
      </c>
      <c r="AA148" s="7">
        <v>721.5</v>
      </c>
    </row>
    <row r="149" spans="1:27" ht="16" thickTop="1" thickBot="1">
      <c r="A149" s="4" t="s">
        <v>360</v>
      </c>
      <c r="B149" s="4" t="s">
        <v>361</v>
      </c>
      <c r="C149" s="4" t="s">
        <v>9</v>
      </c>
      <c r="D149" s="15" t="s">
        <v>322</v>
      </c>
      <c r="E149" s="5" t="s">
        <v>360</v>
      </c>
      <c r="F149" s="5">
        <v>148.30000000000001</v>
      </c>
      <c r="G149" s="11">
        <v>1.0660822656776803</v>
      </c>
      <c r="H149" s="10">
        <v>1.5967633175994604</v>
      </c>
      <c r="I149" s="11">
        <v>0.93863789615643956</v>
      </c>
      <c r="J149" s="1" t="s">
        <v>9</v>
      </c>
      <c r="K149" s="5">
        <v>158.1</v>
      </c>
      <c r="L149" s="7">
        <v>236.8</v>
      </c>
      <c r="M149" s="5">
        <v>139.19999999999999</v>
      </c>
      <c r="N149" s="3" t="s">
        <v>9</v>
      </c>
      <c r="O149" s="6">
        <v>132.69999999999999</v>
      </c>
      <c r="P149" s="6">
        <v>0.89480782198246778</v>
      </c>
      <c r="Q149" s="3" t="s">
        <v>9</v>
      </c>
      <c r="R149" s="7">
        <v>213.5</v>
      </c>
      <c r="S149" s="5">
        <v>130.5</v>
      </c>
      <c r="T149" s="7">
        <v>329.4</v>
      </c>
      <c r="U149" s="7">
        <v>234.9</v>
      </c>
      <c r="V149" s="6">
        <v>93.1</v>
      </c>
      <c r="W149" s="6">
        <v>115.1</v>
      </c>
      <c r="X149" s="7">
        <v>942.8</v>
      </c>
      <c r="Y149" s="7">
        <v>285.10000000000002</v>
      </c>
      <c r="Z149" s="5">
        <v>160.30000000000001</v>
      </c>
      <c r="AA149" s="5">
        <v>142.80000000000001</v>
      </c>
    </row>
    <row r="150" spans="1:27" ht="16" thickTop="1" thickBot="1">
      <c r="A150" s="4" t="s">
        <v>362</v>
      </c>
      <c r="B150" s="4" t="s">
        <v>363</v>
      </c>
      <c r="C150" s="4" t="s">
        <v>9</v>
      </c>
      <c r="D150" s="15" t="s">
        <v>322</v>
      </c>
      <c r="E150" s="5" t="s">
        <v>362</v>
      </c>
      <c r="F150" s="5">
        <v>22.2</v>
      </c>
      <c r="G150" s="10">
        <v>2.3513513513513518</v>
      </c>
      <c r="H150" s="9">
        <v>0.41891891891891897</v>
      </c>
      <c r="I150" s="11">
        <v>0.80180180180180183</v>
      </c>
      <c r="J150" s="1" t="s">
        <v>9</v>
      </c>
      <c r="K150" s="7">
        <v>52.2</v>
      </c>
      <c r="L150" s="6">
        <v>9.3000000000000007</v>
      </c>
      <c r="M150" s="5">
        <v>17.8</v>
      </c>
      <c r="N150" s="3" t="s">
        <v>9</v>
      </c>
      <c r="O150" s="6">
        <v>8.1999999999999993</v>
      </c>
      <c r="P150" s="6">
        <v>0.36936936936936937</v>
      </c>
      <c r="Q150" s="3" t="s">
        <v>9</v>
      </c>
      <c r="R150" s="7">
        <v>534.4</v>
      </c>
      <c r="S150" s="7">
        <v>113.7</v>
      </c>
      <c r="T150" s="6">
        <v>6</v>
      </c>
      <c r="U150" s="6">
        <v>3.7</v>
      </c>
      <c r="V150" s="6">
        <v>2.7</v>
      </c>
      <c r="W150" s="6">
        <v>4.7</v>
      </c>
      <c r="X150" s="5">
        <v>24.5</v>
      </c>
      <c r="Y150" s="6">
        <v>6.7</v>
      </c>
      <c r="Z150" s="7">
        <v>567.5</v>
      </c>
      <c r="AA150" s="5">
        <v>14</v>
      </c>
    </row>
    <row r="151" spans="1:27" ht="16" thickTop="1" thickBot="1">
      <c r="A151" s="4" t="s">
        <v>364</v>
      </c>
      <c r="B151" s="4" t="s">
        <v>365</v>
      </c>
      <c r="C151" s="4" t="s">
        <v>9</v>
      </c>
      <c r="D151" s="15" t="s">
        <v>322</v>
      </c>
      <c r="E151" s="5" t="s">
        <v>364</v>
      </c>
      <c r="F151" s="5">
        <v>17.3</v>
      </c>
      <c r="G151" s="11">
        <v>0.63583815028901736</v>
      </c>
      <c r="H151" s="11">
        <v>0.76878612716763006</v>
      </c>
      <c r="I151" s="9">
        <v>0.39306358381502887</v>
      </c>
      <c r="J151" s="1" t="s">
        <v>9</v>
      </c>
      <c r="K151" s="5">
        <v>11</v>
      </c>
      <c r="L151" s="5">
        <v>13.3</v>
      </c>
      <c r="M151" s="6">
        <v>6.8</v>
      </c>
      <c r="N151" s="3" t="s">
        <v>9</v>
      </c>
      <c r="O151" s="5">
        <v>20.6</v>
      </c>
      <c r="P151" s="5">
        <v>1.1907514450867052</v>
      </c>
      <c r="Q151" s="3" t="s">
        <v>9</v>
      </c>
      <c r="R151" s="6">
        <v>4.3</v>
      </c>
      <c r="S151" s="5">
        <v>11.1</v>
      </c>
      <c r="T151" s="6">
        <v>6.5</v>
      </c>
      <c r="U151" s="6">
        <v>5.8</v>
      </c>
      <c r="V151" s="7">
        <v>156.6</v>
      </c>
      <c r="W151" s="6">
        <v>4</v>
      </c>
      <c r="X151" s="5">
        <v>11</v>
      </c>
      <c r="Y151" s="5">
        <v>36.9</v>
      </c>
      <c r="Z151" s="6">
        <v>6.2</v>
      </c>
      <c r="AA151" s="5">
        <v>13.5</v>
      </c>
    </row>
    <row r="152" spans="1:27" ht="16" thickTop="1" thickBot="1">
      <c r="A152" s="4" t="s">
        <v>366</v>
      </c>
      <c r="B152" s="4" t="s">
        <v>367</v>
      </c>
      <c r="C152" s="4" t="s">
        <v>9</v>
      </c>
      <c r="D152" s="15" t="s">
        <v>322</v>
      </c>
      <c r="E152" s="5" t="s">
        <v>366</v>
      </c>
      <c r="F152" s="5">
        <v>127.1</v>
      </c>
      <c r="G152" s="9">
        <v>0.27458693941778128</v>
      </c>
      <c r="H152" s="9">
        <v>0.2045633359559402</v>
      </c>
      <c r="I152" s="9">
        <v>0.5523210070810386</v>
      </c>
      <c r="J152" s="1" t="s">
        <v>9</v>
      </c>
      <c r="K152" s="6">
        <v>34.9</v>
      </c>
      <c r="L152" s="6">
        <v>26</v>
      </c>
      <c r="M152" s="6">
        <v>70.2</v>
      </c>
      <c r="N152" s="3" t="s">
        <v>9</v>
      </c>
      <c r="O152" s="6">
        <v>30.5</v>
      </c>
      <c r="P152" s="6">
        <v>0.23996852871754526</v>
      </c>
      <c r="Q152" s="3" t="s">
        <v>9</v>
      </c>
      <c r="R152" s="5">
        <v>94.5</v>
      </c>
      <c r="S152" s="7">
        <v>482.6</v>
      </c>
      <c r="T152" s="6">
        <v>17.8</v>
      </c>
      <c r="U152" s="6">
        <v>8.5</v>
      </c>
      <c r="V152" s="6">
        <v>5.8</v>
      </c>
      <c r="W152" s="6">
        <v>23.3</v>
      </c>
      <c r="X152" s="6">
        <v>16.600000000000001</v>
      </c>
      <c r="Y152" s="7">
        <v>301.7</v>
      </c>
      <c r="Z152" s="5">
        <v>96.3</v>
      </c>
      <c r="AA152" s="7">
        <v>512.9</v>
      </c>
    </row>
    <row r="153" spans="1:27" ht="16" thickTop="1" thickBot="1">
      <c r="A153" s="4" t="s">
        <v>368</v>
      </c>
      <c r="B153" s="4" t="s">
        <v>368</v>
      </c>
      <c r="C153" s="4" t="s">
        <v>9</v>
      </c>
      <c r="D153" s="15" t="s">
        <v>322</v>
      </c>
      <c r="E153" s="5" t="s">
        <v>368</v>
      </c>
      <c r="F153" s="5">
        <v>37.1</v>
      </c>
      <c r="G153" s="10">
        <v>2.8517520215633421</v>
      </c>
      <c r="H153" s="10">
        <v>1.8005390835579513</v>
      </c>
      <c r="I153" s="10">
        <v>1.4097035040431265</v>
      </c>
      <c r="J153" s="1" t="s">
        <v>9</v>
      </c>
      <c r="K153" s="7">
        <v>105.8</v>
      </c>
      <c r="L153" s="7">
        <v>66.8</v>
      </c>
      <c r="M153" s="7">
        <v>52.3</v>
      </c>
      <c r="N153" s="3" t="s">
        <v>9</v>
      </c>
      <c r="O153" s="7">
        <v>78.599999999999994</v>
      </c>
      <c r="P153" s="7">
        <v>2.118598382749326</v>
      </c>
      <c r="Q153" s="3" t="s">
        <v>9</v>
      </c>
      <c r="R153" s="5">
        <v>33.700000000000003</v>
      </c>
      <c r="S153" s="5">
        <v>36.700000000000003</v>
      </c>
      <c r="T153" s="5">
        <v>36.9</v>
      </c>
      <c r="U153" s="7">
        <v>69</v>
      </c>
      <c r="V153" s="6">
        <v>8.4</v>
      </c>
      <c r="W153" s="5">
        <v>44.4</v>
      </c>
      <c r="X153" s="7">
        <v>111.5</v>
      </c>
      <c r="Y153" s="7">
        <v>430.2</v>
      </c>
      <c r="Z153" s="5">
        <v>39.799999999999997</v>
      </c>
      <c r="AA153" s="7">
        <v>71.8</v>
      </c>
    </row>
    <row r="154" spans="1:27" ht="16" thickTop="1" thickBot="1">
      <c r="A154" s="4" t="s">
        <v>368</v>
      </c>
      <c r="B154" s="4" t="s">
        <v>368</v>
      </c>
      <c r="C154" s="4" t="s">
        <v>9</v>
      </c>
      <c r="D154" s="15" t="s">
        <v>322</v>
      </c>
      <c r="E154" s="5" t="s">
        <v>368</v>
      </c>
      <c r="F154" s="5">
        <v>266.10000000000002</v>
      </c>
      <c r="G154" s="10">
        <v>1.5900037579857196</v>
      </c>
      <c r="H154" s="10">
        <v>1.7399473881999248</v>
      </c>
      <c r="I154" s="10">
        <v>1.1668545659526492</v>
      </c>
      <c r="J154" s="1" t="s">
        <v>9</v>
      </c>
      <c r="K154" s="7">
        <v>423.1</v>
      </c>
      <c r="L154" s="7">
        <v>463</v>
      </c>
      <c r="M154" s="7">
        <v>310.5</v>
      </c>
      <c r="N154" s="3" t="s">
        <v>9</v>
      </c>
      <c r="O154" s="7">
        <v>325.7</v>
      </c>
      <c r="P154" s="7">
        <v>1.2239759488913942</v>
      </c>
      <c r="Q154" s="3" t="s">
        <v>9</v>
      </c>
      <c r="R154" s="7">
        <v>348.7</v>
      </c>
      <c r="S154" s="7">
        <v>298.89999999999998</v>
      </c>
      <c r="T154" s="5">
        <v>279.7</v>
      </c>
      <c r="U154" s="7">
        <v>299.10000000000002</v>
      </c>
      <c r="V154" s="6">
        <v>186.4</v>
      </c>
      <c r="W154" s="7">
        <v>622</v>
      </c>
      <c r="X154" s="7">
        <v>417.1</v>
      </c>
      <c r="Y154" s="7">
        <v>1934.9</v>
      </c>
      <c r="Z154" s="7">
        <v>466.4</v>
      </c>
      <c r="AA154" s="7">
        <v>476.5</v>
      </c>
    </row>
    <row r="155" spans="1:27" ht="16" thickTop="1" thickBot="1">
      <c r="A155" s="4" t="s">
        <v>369</v>
      </c>
      <c r="B155" s="4" t="s">
        <v>370</v>
      </c>
      <c r="C155" s="4" t="s">
        <v>9</v>
      </c>
      <c r="D155" s="15" t="s">
        <v>322</v>
      </c>
      <c r="E155" s="5" t="s">
        <v>369</v>
      </c>
      <c r="F155" s="5">
        <v>10.3</v>
      </c>
      <c r="G155" s="9">
        <v>0.42718446601941751</v>
      </c>
      <c r="H155" s="9">
        <v>0.10679611650485438</v>
      </c>
      <c r="I155" s="9">
        <v>0.1941747572815534</v>
      </c>
      <c r="J155" s="1" t="s">
        <v>9</v>
      </c>
      <c r="K155" s="6">
        <v>4.4000000000000004</v>
      </c>
      <c r="L155" s="6">
        <v>1.1000000000000001</v>
      </c>
      <c r="M155" s="6">
        <v>2</v>
      </c>
      <c r="N155" s="3" t="s">
        <v>9</v>
      </c>
      <c r="O155" s="5">
        <v>10.6</v>
      </c>
      <c r="P155" s="5">
        <v>1.029126213592233</v>
      </c>
      <c r="Q155" s="3" t="s">
        <v>9</v>
      </c>
      <c r="R155" s="7">
        <v>369.6</v>
      </c>
      <c r="S155" s="7">
        <v>78.5</v>
      </c>
      <c r="T155" s="6">
        <v>4.0999999999999996</v>
      </c>
      <c r="U155" s="6">
        <v>1.5</v>
      </c>
      <c r="V155" s="6">
        <v>2.2000000000000002</v>
      </c>
      <c r="W155" s="5">
        <v>6.3</v>
      </c>
      <c r="X155" s="6">
        <v>4.5</v>
      </c>
      <c r="Y155" s="6">
        <v>4.9000000000000004</v>
      </c>
      <c r="Z155" s="7">
        <v>243.4</v>
      </c>
      <c r="AA155" s="5">
        <v>7.7</v>
      </c>
    </row>
    <row r="156" spans="1:27" ht="16" thickTop="1" thickBot="1">
      <c r="A156" s="4" t="s">
        <v>371</v>
      </c>
      <c r="B156" s="4" t="s">
        <v>371</v>
      </c>
      <c r="C156" s="4" t="s">
        <v>9</v>
      </c>
      <c r="D156" s="15" t="s">
        <v>322</v>
      </c>
      <c r="E156" s="5" t="s">
        <v>371</v>
      </c>
      <c r="F156" s="5">
        <v>1.1000000000000001</v>
      </c>
      <c r="G156" s="10">
        <v>9.4545454545454533</v>
      </c>
      <c r="H156" s="11">
        <v>3.0909090909090904</v>
      </c>
      <c r="I156" s="11">
        <v>2.2727272727272725</v>
      </c>
      <c r="J156" s="1" t="s">
        <v>9</v>
      </c>
      <c r="K156" s="7">
        <v>10.4</v>
      </c>
      <c r="L156" s="5">
        <v>3.4</v>
      </c>
      <c r="M156" s="5">
        <v>2.5</v>
      </c>
      <c r="N156" s="3" t="s">
        <v>9</v>
      </c>
      <c r="O156" s="5">
        <v>14</v>
      </c>
      <c r="P156" s="5">
        <v>12.727272727272727</v>
      </c>
      <c r="Q156" s="3" t="s">
        <v>9</v>
      </c>
      <c r="R156" s="5">
        <v>5.9</v>
      </c>
      <c r="S156" s="5">
        <v>2.2999999999999998</v>
      </c>
      <c r="T156" s="7">
        <v>7</v>
      </c>
      <c r="U156" s="7">
        <v>3.4</v>
      </c>
      <c r="V156" s="5">
        <v>1.9</v>
      </c>
      <c r="W156" s="5">
        <v>3.7</v>
      </c>
      <c r="X156" s="7">
        <v>14</v>
      </c>
      <c r="Y156" s="7">
        <v>3.5</v>
      </c>
      <c r="Z156" s="5">
        <v>10.6</v>
      </c>
      <c r="AA156" s="5">
        <v>8.1</v>
      </c>
    </row>
    <row r="157" spans="1:27" ht="16" thickTop="1" thickBot="1">
      <c r="A157" s="4" t="s">
        <v>371</v>
      </c>
      <c r="B157" s="4" t="s">
        <v>371</v>
      </c>
      <c r="C157" s="4" t="s">
        <v>9</v>
      </c>
      <c r="D157" s="15" t="s">
        <v>322</v>
      </c>
      <c r="E157" s="5" t="s">
        <v>371</v>
      </c>
      <c r="F157" s="5">
        <v>1.1000000000000001</v>
      </c>
      <c r="G157" s="10">
        <v>9.4545454545454533</v>
      </c>
      <c r="H157" s="11">
        <v>3.0909090909090904</v>
      </c>
      <c r="I157" s="11">
        <v>2.2727272727272725</v>
      </c>
      <c r="J157" s="1" t="s">
        <v>9</v>
      </c>
      <c r="K157" s="7">
        <v>10.4</v>
      </c>
      <c r="L157" s="5">
        <v>3.4</v>
      </c>
      <c r="M157" s="5">
        <v>2.5</v>
      </c>
      <c r="N157" s="3" t="s">
        <v>9</v>
      </c>
      <c r="O157" s="5">
        <v>14</v>
      </c>
      <c r="P157" s="5">
        <v>12.727272727272727</v>
      </c>
      <c r="Q157" s="3" t="s">
        <v>9</v>
      </c>
      <c r="R157" s="5">
        <v>5.9</v>
      </c>
      <c r="S157" s="5">
        <v>2.2999999999999998</v>
      </c>
      <c r="T157" s="7">
        <v>7</v>
      </c>
      <c r="U157" s="7">
        <v>3.4</v>
      </c>
      <c r="V157" s="5">
        <v>1.9</v>
      </c>
      <c r="W157" s="5">
        <v>3.7</v>
      </c>
      <c r="X157" s="7">
        <v>14</v>
      </c>
      <c r="Y157" s="7">
        <v>3.5</v>
      </c>
      <c r="Z157" s="5">
        <v>10.6</v>
      </c>
      <c r="AA157" s="5">
        <v>8.1</v>
      </c>
    </row>
    <row r="158" spans="1:27" ht="16" thickTop="1" thickBot="1">
      <c r="A158" s="4" t="s">
        <v>372</v>
      </c>
      <c r="B158" s="4" t="s">
        <v>373</v>
      </c>
      <c r="C158" s="4" t="s">
        <v>9</v>
      </c>
      <c r="D158" s="15" t="s">
        <v>322</v>
      </c>
      <c r="E158" s="5" t="s">
        <v>372</v>
      </c>
      <c r="F158" s="5">
        <v>51</v>
      </c>
      <c r="G158" s="9">
        <v>9.0196078431372548E-2</v>
      </c>
      <c r="H158" s="9">
        <v>0.20392156862745098</v>
      </c>
      <c r="I158" s="10">
        <v>1.8941176470588235</v>
      </c>
      <c r="J158" s="1" t="s">
        <v>9</v>
      </c>
      <c r="K158" s="6">
        <v>4.5999999999999996</v>
      </c>
      <c r="L158" s="6">
        <v>10.4</v>
      </c>
      <c r="M158" s="7">
        <v>96.6</v>
      </c>
      <c r="N158" s="3" t="s">
        <v>9</v>
      </c>
      <c r="O158" s="6">
        <v>10.3</v>
      </c>
      <c r="P158" s="6">
        <v>0.20196078431372549</v>
      </c>
      <c r="Q158" s="3" t="s">
        <v>9</v>
      </c>
      <c r="R158" s="5">
        <v>54.8</v>
      </c>
      <c r="S158" s="7">
        <v>100.8</v>
      </c>
      <c r="T158" s="5">
        <v>291.2</v>
      </c>
      <c r="U158" s="6">
        <v>22.4</v>
      </c>
      <c r="V158" s="6">
        <v>18.8</v>
      </c>
      <c r="W158" s="6">
        <v>17.100000000000001</v>
      </c>
      <c r="X158" s="6">
        <v>19.8</v>
      </c>
      <c r="Y158" s="7">
        <v>1577.8</v>
      </c>
      <c r="Z158" s="5">
        <v>55.7</v>
      </c>
      <c r="AA158" s="7">
        <v>91.7</v>
      </c>
    </row>
    <row r="159" spans="1:27" ht="16" thickTop="1" thickBot="1">
      <c r="A159" s="4" t="s">
        <v>374</v>
      </c>
      <c r="B159" s="4" t="s">
        <v>375</v>
      </c>
      <c r="C159" s="4" t="s">
        <v>376</v>
      </c>
      <c r="D159" s="15" t="s">
        <v>322</v>
      </c>
      <c r="E159" s="5" t="s">
        <v>374</v>
      </c>
      <c r="F159" s="5">
        <v>26</v>
      </c>
      <c r="G159" s="10">
        <v>5.0615384615384613</v>
      </c>
      <c r="H159" s="11">
        <v>0.2846153846153846</v>
      </c>
      <c r="I159" s="11">
        <v>1.4</v>
      </c>
      <c r="J159" s="1" t="s">
        <v>9</v>
      </c>
      <c r="K159" s="7">
        <v>131.6</v>
      </c>
      <c r="L159" s="5">
        <v>7.4</v>
      </c>
      <c r="M159" s="5">
        <v>36.4</v>
      </c>
      <c r="N159" s="3" t="s">
        <v>9</v>
      </c>
      <c r="O159" s="5">
        <v>54.5</v>
      </c>
      <c r="P159" s="5">
        <v>2.0961538461538463</v>
      </c>
      <c r="Q159" s="3" t="s">
        <v>9</v>
      </c>
      <c r="R159" s="7">
        <v>100</v>
      </c>
      <c r="S159" s="7">
        <v>211.1</v>
      </c>
      <c r="T159" s="6">
        <v>1.4</v>
      </c>
      <c r="U159" s="5">
        <v>5.7</v>
      </c>
      <c r="V159" s="5">
        <v>3.1</v>
      </c>
      <c r="W159" s="5">
        <v>8.4</v>
      </c>
      <c r="X159" s="5">
        <v>11.5</v>
      </c>
      <c r="Y159" s="5">
        <v>4.3</v>
      </c>
      <c r="Z159" s="5">
        <v>54.2</v>
      </c>
      <c r="AA159" s="5">
        <v>6.4</v>
      </c>
    </row>
    <row r="160" spans="1:27" ht="16" thickTop="1" thickBot="1">
      <c r="A160" s="4" t="s">
        <v>374</v>
      </c>
      <c r="B160" s="4" t="s">
        <v>375</v>
      </c>
      <c r="C160" s="4" t="s">
        <v>376</v>
      </c>
      <c r="D160" s="15" t="s">
        <v>322</v>
      </c>
      <c r="E160" s="5" t="s">
        <v>374</v>
      </c>
      <c r="F160" s="5">
        <v>120.8</v>
      </c>
      <c r="G160" s="10">
        <v>3.4130794701986757</v>
      </c>
      <c r="H160" s="9">
        <v>0.25413907284768211</v>
      </c>
      <c r="I160" s="11">
        <v>0.96026490066225167</v>
      </c>
      <c r="J160" s="1" t="s">
        <v>9</v>
      </c>
      <c r="K160" s="7">
        <v>412.3</v>
      </c>
      <c r="L160" s="6">
        <v>30.7</v>
      </c>
      <c r="M160" s="5">
        <v>116</v>
      </c>
      <c r="N160" s="3" t="s">
        <v>9</v>
      </c>
      <c r="O160" s="5">
        <v>315.2</v>
      </c>
      <c r="P160" s="5">
        <v>2.6092715231788079</v>
      </c>
      <c r="Q160" s="3" t="s">
        <v>9</v>
      </c>
      <c r="R160" s="7">
        <v>552.9</v>
      </c>
      <c r="S160" s="7">
        <v>962.7</v>
      </c>
      <c r="T160" s="6">
        <v>39.1</v>
      </c>
      <c r="U160" s="5">
        <v>125.7</v>
      </c>
      <c r="V160" s="6">
        <v>12.2</v>
      </c>
      <c r="W160" s="6">
        <v>39.299999999999997</v>
      </c>
      <c r="X160" s="6">
        <v>47.7</v>
      </c>
      <c r="Y160" s="6">
        <v>17.5</v>
      </c>
      <c r="Z160" s="7">
        <v>404</v>
      </c>
      <c r="AA160" s="6">
        <v>36.1</v>
      </c>
    </row>
    <row r="161" spans="1:27" ht="16" thickTop="1" thickBot="1">
      <c r="A161" s="4" t="s">
        <v>377</v>
      </c>
      <c r="B161" s="4" t="s">
        <v>378</v>
      </c>
      <c r="C161" s="4" t="s">
        <v>9</v>
      </c>
      <c r="D161" s="15" t="s">
        <v>322</v>
      </c>
      <c r="E161" s="5" t="s">
        <v>377</v>
      </c>
      <c r="F161" s="5">
        <v>36.1</v>
      </c>
      <c r="G161" s="9">
        <v>0.15512465373961218</v>
      </c>
      <c r="H161" s="9">
        <v>0.23268698060941828</v>
      </c>
      <c r="I161" s="9">
        <v>6.6481994459833785E-2</v>
      </c>
      <c r="J161" s="1" t="s">
        <v>9</v>
      </c>
      <c r="K161" s="6">
        <v>5.6</v>
      </c>
      <c r="L161" s="6">
        <v>8.4</v>
      </c>
      <c r="M161" s="6">
        <v>2.4</v>
      </c>
      <c r="N161" s="3" t="s">
        <v>9</v>
      </c>
      <c r="O161" s="6">
        <v>4.9000000000000004</v>
      </c>
      <c r="P161" s="6">
        <v>0.13573407202216067</v>
      </c>
      <c r="Q161" s="3" t="s">
        <v>9</v>
      </c>
      <c r="R161" s="6">
        <v>1.2</v>
      </c>
      <c r="S161" s="6">
        <v>6.1</v>
      </c>
      <c r="T161" s="6">
        <v>2.4</v>
      </c>
      <c r="U161" s="6">
        <v>1.6</v>
      </c>
      <c r="V161" s="7">
        <v>460.1</v>
      </c>
      <c r="W161" s="6">
        <v>6.8</v>
      </c>
      <c r="X161" s="6">
        <v>0.7</v>
      </c>
      <c r="Y161" s="5">
        <v>49.4</v>
      </c>
      <c r="Z161" s="6">
        <v>4.9000000000000004</v>
      </c>
      <c r="AA161" s="6">
        <v>5.7</v>
      </c>
    </row>
    <row r="162" spans="1:27" ht="16" thickTop="1" thickBot="1">
      <c r="A162" s="4" t="s">
        <v>379</v>
      </c>
      <c r="B162" s="4" t="s">
        <v>380</v>
      </c>
      <c r="C162" s="4" t="s">
        <v>381</v>
      </c>
      <c r="D162" s="15" t="s">
        <v>322</v>
      </c>
      <c r="E162" s="5" t="s">
        <v>379</v>
      </c>
      <c r="F162" s="5">
        <v>152.4</v>
      </c>
      <c r="G162" s="10">
        <v>1.4829396325459316</v>
      </c>
      <c r="H162" s="10">
        <v>1.7683727034120735</v>
      </c>
      <c r="I162" s="10">
        <v>1.3805774278215224</v>
      </c>
      <c r="J162" s="1" t="s">
        <v>9</v>
      </c>
      <c r="K162" s="7">
        <v>226</v>
      </c>
      <c r="L162" s="7">
        <v>269.5</v>
      </c>
      <c r="M162" s="7">
        <v>210.4</v>
      </c>
      <c r="N162" s="3" t="s">
        <v>9</v>
      </c>
      <c r="O162" s="5">
        <v>131.69999999999999</v>
      </c>
      <c r="P162" s="5">
        <v>0.8641732283464566</v>
      </c>
      <c r="Q162" s="3" t="s">
        <v>9</v>
      </c>
      <c r="R162" s="5">
        <v>149.19999999999999</v>
      </c>
      <c r="S162" s="6">
        <v>108.3</v>
      </c>
      <c r="T162" s="7">
        <v>296</v>
      </c>
      <c r="U162" s="7">
        <v>370.2</v>
      </c>
      <c r="V162" s="6">
        <v>35.5</v>
      </c>
      <c r="W162" s="6">
        <v>111.7</v>
      </c>
      <c r="X162" s="7">
        <v>341.9</v>
      </c>
      <c r="Y162" s="5">
        <v>137.1</v>
      </c>
      <c r="Z162" s="5">
        <v>161.69999999999999</v>
      </c>
      <c r="AA162" s="6">
        <v>69.5</v>
      </c>
    </row>
    <row r="163" spans="1:27" ht="16" thickTop="1" thickBot="1">
      <c r="A163" s="4" t="s">
        <v>382</v>
      </c>
      <c r="B163" s="4" t="s">
        <v>383</v>
      </c>
      <c r="C163" s="4" t="s">
        <v>9</v>
      </c>
      <c r="D163" s="15" t="s">
        <v>322</v>
      </c>
      <c r="E163" s="5" t="s">
        <v>382</v>
      </c>
      <c r="F163" s="5">
        <v>106.9</v>
      </c>
      <c r="G163" s="10">
        <v>11.048643592142188</v>
      </c>
      <c r="H163" s="11">
        <v>0.8475210477081383</v>
      </c>
      <c r="I163" s="10">
        <v>11.371375116931711</v>
      </c>
      <c r="J163" s="1" t="s">
        <v>9</v>
      </c>
      <c r="K163" s="7">
        <v>1181.0999999999999</v>
      </c>
      <c r="L163" s="5">
        <v>90.6</v>
      </c>
      <c r="M163" s="7">
        <v>1215.5999999999999</v>
      </c>
      <c r="N163" s="3" t="s">
        <v>9</v>
      </c>
      <c r="O163" s="7">
        <v>2790.3</v>
      </c>
      <c r="P163" s="7">
        <v>26.101964452759589</v>
      </c>
      <c r="Q163" s="3" t="s">
        <v>9</v>
      </c>
      <c r="R163" s="6">
        <v>6.2</v>
      </c>
      <c r="S163" s="7">
        <v>190.3</v>
      </c>
      <c r="T163" s="6">
        <v>29</v>
      </c>
      <c r="U163" s="5">
        <v>118.3</v>
      </c>
      <c r="V163" s="6">
        <v>5.2</v>
      </c>
      <c r="W163" s="6">
        <v>11.1</v>
      </c>
      <c r="X163" s="6">
        <v>63.6</v>
      </c>
      <c r="Y163" s="7">
        <v>1031.4000000000001</v>
      </c>
      <c r="Z163" s="6">
        <v>16.3</v>
      </c>
      <c r="AA163" s="5">
        <v>129.6</v>
      </c>
    </row>
    <row r="164" spans="1:27" ht="16" thickTop="1" thickBot="1">
      <c r="A164" s="4" t="s">
        <v>384</v>
      </c>
      <c r="B164" s="4" t="s">
        <v>385</v>
      </c>
      <c r="C164" s="4" t="s">
        <v>386</v>
      </c>
      <c r="D164" s="15" t="s">
        <v>322</v>
      </c>
      <c r="E164" s="5" t="s">
        <v>384</v>
      </c>
      <c r="F164" s="5">
        <v>70.5</v>
      </c>
      <c r="G164" s="10">
        <v>6.1205673758865249</v>
      </c>
      <c r="H164" s="9">
        <v>0.68226950354609928</v>
      </c>
      <c r="I164" s="10">
        <v>2.2808510638297874</v>
      </c>
      <c r="J164" s="1" t="s">
        <v>9</v>
      </c>
      <c r="K164" s="7">
        <v>431.5</v>
      </c>
      <c r="L164" s="6">
        <v>48.1</v>
      </c>
      <c r="M164" s="7">
        <v>160.80000000000001</v>
      </c>
      <c r="N164" s="3" t="s">
        <v>9</v>
      </c>
      <c r="O164" s="5">
        <v>93.5</v>
      </c>
      <c r="P164" s="5">
        <v>1.3262411347517731</v>
      </c>
      <c r="Q164" s="3" t="s">
        <v>9</v>
      </c>
      <c r="R164" s="7">
        <v>592</v>
      </c>
      <c r="S164" s="7">
        <v>148.4</v>
      </c>
      <c r="T164" s="7">
        <v>149.19999999999999</v>
      </c>
      <c r="U164" s="5">
        <v>54.1</v>
      </c>
      <c r="V164" s="6">
        <v>17.2</v>
      </c>
      <c r="W164" s="5">
        <v>72.7</v>
      </c>
      <c r="X164" s="6">
        <v>48.2</v>
      </c>
      <c r="Y164" s="5">
        <v>57.1</v>
      </c>
      <c r="Z164" s="7">
        <v>340.4</v>
      </c>
      <c r="AA164" s="7">
        <v>106.3</v>
      </c>
    </row>
    <row r="165" spans="1:27" ht="16" thickTop="1" thickBot="1">
      <c r="A165" s="4" t="s">
        <v>387</v>
      </c>
      <c r="B165" s="4" t="s">
        <v>388</v>
      </c>
      <c r="C165" s="4" t="s">
        <v>389</v>
      </c>
      <c r="D165" s="15" t="s">
        <v>322</v>
      </c>
      <c r="E165" s="5" t="s">
        <v>387</v>
      </c>
      <c r="F165" s="5">
        <v>67.599999999999994</v>
      </c>
      <c r="G165" s="9">
        <v>0.27958579881656803</v>
      </c>
      <c r="H165" s="9">
        <v>0.14792899408284024</v>
      </c>
      <c r="I165" s="11">
        <v>1.2529585798816569</v>
      </c>
      <c r="J165" s="1" t="s">
        <v>9</v>
      </c>
      <c r="K165" s="6">
        <v>18.899999999999999</v>
      </c>
      <c r="L165" s="6">
        <v>10</v>
      </c>
      <c r="M165" s="5">
        <v>84.7</v>
      </c>
      <c r="N165" s="3" t="s">
        <v>9</v>
      </c>
      <c r="O165" s="6">
        <v>18.7</v>
      </c>
      <c r="P165" s="6">
        <v>0.27662721893491127</v>
      </c>
      <c r="Q165" s="3" t="s">
        <v>9</v>
      </c>
      <c r="R165" s="6">
        <v>20.6</v>
      </c>
      <c r="S165" s="7">
        <v>1253.5</v>
      </c>
      <c r="T165" s="6">
        <v>6.1</v>
      </c>
      <c r="U165" s="6">
        <v>5.2</v>
      </c>
      <c r="V165" s="6">
        <v>12.6</v>
      </c>
      <c r="W165" s="6">
        <v>11.9</v>
      </c>
      <c r="X165" s="6">
        <v>15.5</v>
      </c>
      <c r="Y165" s="6">
        <v>10.8</v>
      </c>
      <c r="Z165" s="6">
        <v>10.3</v>
      </c>
      <c r="AA165" s="7">
        <v>232.8</v>
      </c>
    </row>
    <row r="166" spans="1:27" ht="16" thickTop="1" thickBot="1">
      <c r="A166" s="4" t="s">
        <v>390</v>
      </c>
      <c r="B166" s="4" t="s">
        <v>390</v>
      </c>
      <c r="C166" s="4" t="s">
        <v>9</v>
      </c>
      <c r="D166" s="15" t="s">
        <v>322</v>
      </c>
      <c r="E166" s="5" t="s">
        <v>390</v>
      </c>
      <c r="F166" s="5">
        <v>103.5</v>
      </c>
      <c r="G166" s="11">
        <v>6.7632850241545889E-3</v>
      </c>
      <c r="H166" s="10">
        <v>28.249275362318841</v>
      </c>
      <c r="I166" s="11">
        <v>4.057971014492754E-2</v>
      </c>
      <c r="J166" s="1" t="s">
        <v>9</v>
      </c>
      <c r="K166" s="5">
        <v>0.7</v>
      </c>
      <c r="L166" s="7">
        <v>2923.8</v>
      </c>
      <c r="M166" s="5">
        <v>4.2</v>
      </c>
      <c r="N166" s="3" t="s">
        <v>9</v>
      </c>
      <c r="O166" s="5">
        <v>1.7</v>
      </c>
      <c r="P166" s="5">
        <v>1.6425120772946861E-2</v>
      </c>
      <c r="Q166" s="3" t="s">
        <v>9</v>
      </c>
      <c r="R166" s="5">
        <v>0.5</v>
      </c>
      <c r="S166" s="5">
        <v>2.7</v>
      </c>
      <c r="T166" s="6">
        <v>1.9</v>
      </c>
      <c r="U166" s="5">
        <v>0.6</v>
      </c>
      <c r="V166" s="5">
        <v>0.9</v>
      </c>
      <c r="W166" s="5">
        <v>1.3</v>
      </c>
      <c r="X166" s="5">
        <v>0.5</v>
      </c>
      <c r="Y166" s="5">
        <v>2.2999999999999998</v>
      </c>
      <c r="Z166" s="5">
        <v>0.4</v>
      </c>
      <c r="AA166" s="5">
        <v>2.1</v>
      </c>
    </row>
    <row r="167" spans="1:27" ht="16" thickTop="1" thickBot="1">
      <c r="A167" s="4" t="s">
        <v>390</v>
      </c>
      <c r="B167" s="4" t="s">
        <v>390</v>
      </c>
      <c r="C167" s="4" t="s">
        <v>9</v>
      </c>
      <c r="D167" s="15" t="s">
        <v>322</v>
      </c>
      <c r="E167" s="5" t="s">
        <v>390</v>
      </c>
      <c r="F167" s="5">
        <v>7.2</v>
      </c>
      <c r="G167" s="11">
        <v>0.70833333333333326</v>
      </c>
      <c r="H167" s="10">
        <v>21.125</v>
      </c>
      <c r="I167" s="11">
        <v>1.1527777777777779</v>
      </c>
      <c r="J167" s="1" t="s">
        <v>9</v>
      </c>
      <c r="K167" s="5">
        <v>5.0999999999999996</v>
      </c>
      <c r="L167" s="7">
        <v>152.1</v>
      </c>
      <c r="M167" s="5">
        <v>8.3000000000000007</v>
      </c>
      <c r="N167" s="3" t="s">
        <v>9</v>
      </c>
      <c r="O167" s="5">
        <v>10.199999999999999</v>
      </c>
      <c r="P167" s="5">
        <v>1.4166666666666665</v>
      </c>
      <c r="Q167" s="3" t="s">
        <v>9</v>
      </c>
      <c r="R167" s="5">
        <v>3.8</v>
      </c>
      <c r="S167" s="5">
        <v>4.0999999999999996</v>
      </c>
      <c r="T167" s="5">
        <v>5.6</v>
      </c>
      <c r="U167" s="5">
        <v>3.4</v>
      </c>
      <c r="V167" s="5">
        <v>4.3</v>
      </c>
      <c r="W167" s="5">
        <v>5.7</v>
      </c>
      <c r="X167" s="5">
        <v>4.0999999999999996</v>
      </c>
      <c r="Y167" s="5">
        <v>11.6</v>
      </c>
      <c r="Z167" s="5">
        <v>3.6</v>
      </c>
      <c r="AA167" s="5">
        <v>5.9</v>
      </c>
    </row>
    <row r="168" spans="1:27" ht="16" thickTop="1" thickBot="1">
      <c r="A168" s="4" t="s">
        <v>391</v>
      </c>
      <c r="B168" s="4" t="s">
        <v>392</v>
      </c>
      <c r="C168" s="4" t="s">
        <v>9</v>
      </c>
      <c r="D168" s="15" t="s">
        <v>322</v>
      </c>
      <c r="E168" s="5" t="s">
        <v>391</v>
      </c>
      <c r="F168" s="5">
        <v>103.5</v>
      </c>
      <c r="G168" s="11">
        <v>6.7632850241545889E-3</v>
      </c>
      <c r="H168" s="10">
        <v>28.249275362318841</v>
      </c>
      <c r="I168" s="11">
        <v>4.057971014492754E-2</v>
      </c>
      <c r="J168" s="1" t="s">
        <v>9</v>
      </c>
      <c r="K168" s="5">
        <v>0.7</v>
      </c>
      <c r="L168" s="7">
        <v>2923.8</v>
      </c>
      <c r="M168" s="5">
        <v>4.2</v>
      </c>
      <c r="N168" s="3" t="s">
        <v>9</v>
      </c>
      <c r="O168" s="5">
        <v>1.7</v>
      </c>
      <c r="P168" s="5">
        <v>1.6425120772946861E-2</v>
      </c>
      <c r="Q168" s="3" t="s">
        <v>9</v>
      </c>
      <c r="R168" s="5">
        <v>0.5</v>
      </c>
      <c r="S168" s="5">
        <v>2.7</v>
      </c>
      <c r="T168" s="6">
        <v>1.9</v>
      </c>
      <c r="U168" s="5">
        <v>0.6</v>
      </c>
      <c r="V168" s="5">
        <v>0.9</v>
      </c>
      <c r="W168" s="5">
        <v>1.3</v>
      </c>
      <c r="X168" s="5">
        <v>0.5</v>
      </c>
      <c r="Y168" s="5">
        <v>2.2999999999999998</v>
      </c>
      <c r="Z168" s="5">
        <v>0.4</v>
      </c>
      <c r="AA168" s="5">
        <v>2.1</v>
      </c>
    </row>
    <row r="169" spans="1:27" ht="16" thickTop="1" thickBot="1">
      <c r="A169" s="4" t="s">
        <v>393</v>
      </c>
      <c r="B169" s="4" t="s">
        <v>394</v>
      </c>
      <c r="C169" s="4" t="s">
        <v>9</v>
      </c>
      <c r="D169" s="15" t="s">
        <v>322</v>
      </c>
      <c r="E169" s="5" t="s">
        <v>393</v>
      </c>
      <c r="F169" s="5">
        <v>897.1</v>
      </c>
      <c r="G169" s="9">
        <v>1.9061420131534949E-2</v>
      </c>
      <c r="H169" s="10">
        <v>6.0869468286701593</v>
      </c>
      <c r="I169" s="9">
        <v>4.9046928993423259E-3</v>
      </c>
      <c r="J169" s="1" t="s">
        <v>9</v>
      </c>
      <c r="K169" s="6">
        <v>17.100000000000001</v>
      </c>
      <c r="L169" s="7">
        <v>5460.6</v>
      </c>
      <c r="M169" s="6">
        <v>4.4000000000000004</v>
      </c>
      <c r="N169" s="3" t="s">
        <v>9</v>
      </c>
      <c r="O169" s="6">
        <v>4.4000000000000004</v>
      </c>
      <c r="P169" s="6">
        <v>4.9046928993423259E-3</v>
      </c>
      <c r="Q169" s="3" t="s">
        <v>9</v>
      </c>
      <c r="R169" s="6">
        <v>3.1</v>
      </c>
      <c r="S169" s="6">
        <v>21.4</v>
      </c>
      <c r="T169" s="6">
        <v>1.9</v>
      </c>
      <c r="U169" s="6">
        <v>0.9</v>
      </c>
      <c r="V169" s="6">
        <v>1</v>
      </c>
      <c r="W169" s="6">
        <v>2.8</v>
      </c>
      <c r="X169" s="6">
        <v>1</v>
      </c>
      <c r="Y169" s="6">
        <v>7.7</v>
      </c>
      <c r="Z169" s="6">
        <v>2.5</v>
      </c>
      <c r="AA169" s="6">
        <v>15.8</v>
      </c>
    </row>
    <row r="170" spans="1:27" ht="16" thickTop="1" thickBot="1">
      <c r="A170" s="4" t="s">
        <v>395</v>
      </c>
      <c r="B170" s="4" t="s">
        <v>396</v>
      </c>
      <c r="C170" s="4" t="s">
        <v>9</v>
      </c>
      <c r="D170" s="15" t="s">
        <v>322</v>
      </c>
      <c r="E170" s="5" t="s">
        <v>395</v>
      </c>
      <c r="F170" s="5">
        <v>86.4</v>
      </c>
      <c r="G170" s="9">
        <v>4.3981481481481476E-2</v>
      </c>
      <c r="H170" s="10">
        <v>11.662037037037036</v>
      </c>
      <c r="I170" s="9">
        <v>4.5138888888888888E-2</v>
      </c>
      <c r="J170" s="1" t="s">
        <v>9</v>
      </c>
      <c r="K170" s="6">
        <v>3.8</v>
      </c>
      <c r="L170" s="7">
        <v>1007.6</v>
      </c>
      <c r="M170" s="6">
        <v>3.9</v>
      </c>
      <c r="N170" s="3" t="s">
        <v>9</v>
      </c>
      <c r="O170" s="6">
        <v>4.5999999999999996</v>
      </c>
      <c r="P170" s="6">
        <v>5.3240740740740734E-2</v>
      </c>
      <c r="Q170" s="3" t="s">
        <v>9</v>
      </c>
      <c r="R170" s="6">
        <v>1.8</v>
      </c>
      <c r="S170" s="6">
        <v>1.8</v>
      </c>
      <c r="T170" s="6">
        <v>3</v>
      </c>
      <c r="U170" s="6">
        <v>0.7</v>
      </c>
      <c r="V170" s="6">
        <v>1</v>
      </c>
      <c r="W170" s="6">
        <v>5.0999999999999996</v>
      </c>
      <c r="X170" s="6">
        <v>3.9</v>
      </c>
      <c r="Y170" s="6">
        <v>2.8</v>
      </c>
      <c r="Z170" s="6">
        <v>2.7</v>
      </c>
      <c r="AA170" s="6">
        <v>1.9</v>
      </c>
    </row>
    <row r="171" spans="1:27" ht="16" thickTop="1" thickBot="1">
      <c r="A171" s="4" t="s">
        <v>397</v>
      </c>
      <c r="B171" s="4" t="s">
        <v>398</v>
      </c>
      <c r="C171" s="4" t="s">
        <v>9</v>
      </c>
      <c r="D171" s="15" t="s">
        <v>322</v>
      </c>
      <c r="E171" s="5" t="s">
        <v>397</v>
      </c>
      <c r="F171" s="5">
        <v>100.8</v>
      </c>
      <c r="G171" s="9">
        <v>0.73710317460317465</v>
      </c>
      <c r="H171" s="9">
        <v>0.85912698412698407</v>
      </c>
      <c r="I171" s="10">
        <v>2.8412698412698409</v>
      </c>
      <c r="J171" s="1" t="s">
        <v>9</v>
      </c>
      <c r="K171" s="6">
        <v>74.3</v>
      </c>
      <c r="L171" s="6">
        <v>86.6</v>
      </c>
      <c r="M171" s="7">
        <v>286.39999999999998</v>
      </c>
      <c r="N171" s="3" t="s">
        <v>9</v>
      </c>
      <c r="O171" s="5">
        <v>102.2</v>
      </c>
      <c r="P171" s="5">
        <v>1.0138888888888888</v>
      </c>
      <c r="Q171" s="3" t="s">
        <v>9</v>
      </c>
      <c r="R171" s="7">
        <v>119.3</v>
      </c>
      <c r="S171" s="6">
        <v>59.7</v>
      </c>
      <c r="T171" s="7">
        <v>216.8</v>
      </c>
      <c r="U171" s="7">
        <v>138</v>
      </c>
      <c r="V171" s="6">
        <v>31.1</v>
      </c>
      <c r="W171" s="6">
        <v>67.900000000000006</v>
      </c>
      <c r="X171" s="5">
        <v>91.3</v>
      </c>
      <c r="Y171" s="5">
        <v>92.4</v>
      </c>
      <c r="Z171" s="7">
        <v>125.2</v>
      </c>
      <c r="AA171" s="7">
        <v>149.5</v>
      </c>
    </row>
    <row r="172" spans="1:27" ht="16" thickTop="1" thickBot="1">
      <c r="A172" s="4" t="s">
        <v>399</v>
      </c>
      <c r="B172" s="4" t="s">
        <v>400</v>
      </c>
      <c r="C172" s="4" t="s">
        <v>9</v>
      </c>
      <c r="D172" s="15" t="s">
        <v>322</v>
      </c>
      <c r="E172" s="5" t="s">
        <v>399</v>
      </c>
      <c r="F172" s="5">
        <v>163.5</v>
      </c>
      <c r="G172" s="10">
        <v>1.5712538226299693</v>
      </c>
      <c r="H172" s="10">
        <v>1.489296636085627</v>
      </c>
      <c r="I172" s="9">
        <v>0.80672782874617743</v>
      </c>
      <c r="J172" s="1" t="s">
        <v>9</v>
      </c>
      <c r="K172" s="7">
        <v>256.89999999999998</v>
      </c>
      <c r="L172" s="7">
        <v>243.5</v>
      </c>
      <c r="M172" s="6">
        <v>131.9</v>
      </c>
      <c r="N172" s="3" t="s">
        <v>9</v>
      </c>
      <c r="O172" s="6">
        <v>122.6</v>
      </c>
      <c r="P172" s="6">
        <v>0.74984709480122325</v>
      </c>
      <c r="Q172" s="3" t="s">
        <v>9</v>
      </c>
      <c r="R172" s="6">
        <v>77.5</v>
      </c>
      <c r="S172" s="5">
        <v>143.30000000000001</v>
      </c>
      <c r="T172" s="6">
        <v>114.9</v>
      </c>
      <c r="U172" s="7">
        <v>202.5</v>
      </c>
      <c r="V172" s="6">
        <v>91.1</v>
      </c>
      <c r="W172" s="6">
        <v>78.3</v>
      </c>
      <c r="X172" s="7">
        <v>310.60000000000002</v>
      </c>
      <c r="Y172" s="7">
        <v>258.5</v>
      </c>
      <c r="Z172" s="6">
        <v>57.8</v>
      </c>
      <c r="AA172" s="7">
        <v>203.6</v>
      </c>
    </row>
    <row r="173" spans="1:27" ht="16" thickTop="1" thickBot="1">
      <c r="A173" s="4" t="s">
        <v>401</v>
      </c>
      <c r="B173" s="4" t="s">
        <v>402</v>
      </c>
      <c r="C173" s="4" t="s">
        <v>403</v>
      </c>
      <c r="D173" s="15" t="s">
        <v>322</v>
      </c>
      <c r="E173" s="5" t="s">
        <v>401</v>
      </c>
      <c r="F173" s="5">
        <v>246.6</v>
      </c>
      <c r="G173" s="10">
        <v>1.4817518248175181</v>
      </c>
      <c r="H173" s="9">
        <v>0.73276561232765614</v>
      </c>
      <c r="I173" s="11">
        <v>0.96066504460665048</v>
      </c>
      <c r="J173" s="1" t="s">
        <v>9</v>
      </c>
      <c r="K173" s="7">
        <v>365.4</v>
      </c>
      <c r="L173" s="6">
        <v>180.7</v>
      </c>
      <c r="M173" s="5">
        <v>236.9</v>
      </c>
      <c r="N173" s="3" t="s">
        <v>9</v>
      </c>
      <c r="O173" s="7">
        <v>482.2</v>
      </c>
      <c r="P173" s="7">
        <v>1.9553933495539335</v>
      </c>
      <c r="Q173" s="3" t="s">
        <v>9</v>
      </c>
      <c r="R173" s="7">
        <v>265.2</v>
      </c>
      <c r="S173" s="7">
        <v>277.2</v>
      </c>
      <c r="T173" s="5">
        <v>262.39999999999998</v>
      </c>
      <c r="U173" s="7">
        <v>401</v>
      </c>
      <c r="V173" s="6">
        <v>106.9</v>
      </c>
      <c r="W173" s="7">
        <v>478.2</v>
      </c>
      <c r="X173" s="7">
        <v>285.39999999999998</v>
      </c>
      <c r="Y173" s="6">
        <v>221.5</v>
      </c>
      <c r="Z173" s="5">
        <v>261</v>
      </c>
      <c r="AA173" s="7">
        <v>418.9</v>
      </c>
    </row>
    <row r="174" spans="1:27" ht="16" thickTop="1" thickBot="1">
      <c r="A174" s="4" t="s">
        <v>404</v>
      </c>
      <c r="B174" s="4" t="s">
        <v>404</v>
      </c>
      <c r="C174" s="4" t="s">
        <v>9</v>
      </c>
      <c r="D174" s="15" t="s">
        <v>322</v>
      </c>
      <c r="E174" s="5" t="s">
        <v>404</v>
      </c>
      <c r="F174" s="5">
        <v>92.4</v>
      </c>
      <c r="G174" s="9">
        <v>0.5183982683982683</v>
      </c>
      <c r="H174" s="9">
        <v>0.47077922077922074</v>
      </c>
      <c r="I174" s="9">
        <v>0.38095238095238099</v>
      </c>
      <c r="J174" s="1" t="s">
        <v>9</v>
      </c>
      <c r="K174" s="6">
        <v>47.9</v>
      </c>
      <c r="L174" s="6">
        <v>43.5</v>
      </c>
      <c r="M174" s="6">
        <v>35.200000000000003</v>
      </c>
      <c r="N174" s="3" t="s">
        <v>9</v>
      </c>
      <c r="O174" s="6">
        <v>44.7</v>
      </c>
      <c r="P174" s="6">
        <v>0.48376623376623379</v>
      </c>
      <c r="Q174" s="3" t="s">
        <v>9</v>
      </c>
      <c r="R174" s="6">
        <v>39.1</v>
      </c>
      <c r="S174" s="6">
        <v>30.3</v>
      </c>
      <c r="T174" s="6">
        <v>43.2</v>
      </c>
      <c r="U174" s="7">
        <v>263.8</v>
      </c>
      <c r="V174" s="6">
        <v>71.8</v>
      </c>
      <c r="W174" s="5">
        <v>85</v>
      </c>
      <c r="X174" s="6">
        <v>42.7</v>
      </c>
      <c r="Y174" s="6">
        <v>49.6</v>
      </c>
      <c r="Z174" s="6">
        <v>47.9</v>
      </c>
      <c r="AA174" s="6">
        <v>42.8</v>
      </c>
    </row>
    <row r="175" spans="1:27" ht="16" thickTop="1" thickBot="1">
      <c r="A175" s="4" t="s">
        <v>405</v>
      </c>
      <c r="B175" s="4" t="s">
        <v>406</v>
      </c>
      <c r="C175" s="4" t="s">
        <v>407</v>
      </c>
      <c r="D175" s="15" t="s">
        <v>322</v>
      </c>
      <c r="E175" s="5" t="s">
        <v>405</v>
      </c>
      <c r="F175" s="5">
        <v>171</v>
      </c>
      <c r="G175" s="9">
        <v>0.43918128654970756</v>
      </c>
      <c r="H175" s="9">
        <v>0.4409356725146199</v>
      </c>
      <c r="I175" s="9">
        <v>0.53742690058479536</v>
      </c>
      <c r="J175" s="1" t="s">
        <v>9</v>
      </c>
      <c r="K175" s="6">
        <v>75.099999999999994</v>
      </c>
      <c r="L175" s="6">
        <v>75.400000000000006</v>
      </c>
      <c r="M175" s="6">
        <v>91.9</v>
      </c>
      <c r="N175" s="3" t="s">
        <v>9</v>
      </c>
      <c r="O175" s="6">
        <v>89.7</v>
      </c>
      <c r="P175" s="6">
        <v>0.5245614035087719</v>
      </c>
      <c r="Q175" s="3" t="s">
        <v>9</v>
      </c>
      <c r="R175" s="6">
        <v>84.9</v>
      </c>
      <c r="S175" s="6">
        <v>80.400000000000006</v>
      </c>
      <c r="T175" s="6">
        <v>107</v>
      </c>
      <c r="U175" s="7">
        <v>335.9</v>
      </c>
      <c r="V175" s="6">
        <v>70.8</v>
      </c>
      <c r="W175" s="6">
        <v>137.5</v>
      </c>
      <c r="X175" s="6">
        <v>130.1</v>
      </c>
      <c r="Y175" s="6">
        <v>125.3</v>
      </c>
      <c r="Z175" s="6">
        <v>75.099999999999994</v>
      </c>
      <c r="AA175" s="6">
        <v>72.5</v>
      </c>
    </row>
    <row r="176" spans="1:27" ht="16" thickTop="1" thickBot="1">
      <c r="A176" s="4" t="s">
        <v>408</v>
      </c>
      <c r="B176" s="4" t="s">
        <v>409</v>
      </c>
      <c r="C176" s="4" t="s">
        <v>9</v>
      </c>
      <c r="D176" s="15" t="s">
        <v>322</v>
      </c>
      <c r="E176" s="5" t="s">
        <v>408</v>
      </c>
      <c r="F176" s="5">
        <v>34.799999999999997</v>
      </c>
      <c r="G176" s="11">
        <v>0.8045977011494253</v>
      </c>
      <c r="H176" s="9">
        <v>9.4827586206896561E-2</v>
      </c>
      <c r="I176" s="10">
        <v>45.27873563218391</v>
      </c>
      <c r="J176" s="1" t="s">
        <v>9</v>
      </c>
      <c r="K176" s="5">
        <v>28</v>
      </c>
      <c r="L176" s="6">
        <v>3.3</v>
      </c>
      <c r="M176" s="7">
        <v>1575.7</v>
      </c>
      <c r="N176" s="3" t="s">
        <v>9</v>
      </c>
      <c r="O176" s="6">
        <v>4.3</v>
      </c>
      <c r="P176" s="6">
        <v>0.1235632183908046</v>
      </c>
      <c r="Q176" s="3" t="s">
        <v>9</v>
      </c>
      <c r="R176" s="6">
        <v>3.2</v>
      </c>
      <c r="S176" s="7">
        <v>80</v>
      </c>
      <c r="T176" s="6">
        <v>6.5</v>
      </c>
      <c r="U176" s="6">
        <v>11.1</v>
      </c>
      <c r="V176" s="6">
        <v>3.6</v>
      </c>
      <c r="W176" s="6">
        <v>1.8</v>
      </c>
      <c r="X176" s="6">
        <v>4.4000000000000004</v>
      </c>
      <c r="Y176" s="6">
        <v>3</v>
      </c>
      <c r="Z176" s="6">
        <v>3.8</v>
      </c>
      <c r="AA176" s="5">
        <v>35.9</v>
      </c>
    </row>
    <row r="177" spans="1:27" ht="16" thickTop="1" thickBot="1">
      <c r="A177" s="4" t="s">
        <v>410</v>
      </c>
      <c r="B177" s="4" t="s">
        <v>410</v>
      </c>
      <c r="C177" s="4" t="s">
        <v>9</v>
      </c>
      <c r="D177" s="15" t="s">
        <v>322</v>
      </c>
      <c r="E177" s="5" t="s">
        <v>410</v>
      </c>
      <c r="F177" s="5">
        <v>18.899999999999999</v>
      </c>
      <c r="G177" s="10">
        <v>3.3650793650793656</v>
      </c>
      <c r="H177" s="10">
        <v>1.6349206349206349</v>
      </c>
      <c r="I177" s="10">
        <v>1.9365079365079367</v>
      </c>
      <c r="J177" s="1" t="s">
        <v>9</v>
      </c>
      <c r="K177" s="7">
        <v>63.6</v>
      </c>
      <c r="L177" s="7">
        <v>30.9</v>
      </c>
      <c r="M177" s="7">
        <v>36.6</v>
      </c>
      <c r="N177" s="3" t="s">
        <v>9</v>
      </c>
      <c r="O177" s="7">
        <v>53.1</v>
      </c>
      <c r="P177" s="7">
        <v>2.8095238095238098</v>
      </c>
      <c r="Q177" s="3" t="s">
        <v>9</v>
      </c>
      <c r="R177" s="7">
        <v>49.9</v>
      </c>
      <c r="S177" s="5">
        <v>26.8</v>
      </c>
      <c r="T177" s="5">
        <v>21.1</v>
      </c>
      <c r="U177" s="7">
        <v>63.3</v>
      </c>
      <c r="V177" s="6">
        <v>6.7</v>
      </c>
      <c r="W177" s="5">
        <v>22.4</v>
      </c>
      <c r="X177" s="7">
        <v>64.099999999999994</v>
      </c>
      <c r="Y177" s="7">
        <v>47.1</v>
      </c>
      <c r="Z177" s="7">
        <v>48.7</v>
      </c>
      <c r="AA177" s="5">
        <v>17.3</v>
      </c>
    </row>
    <row r="178" spans="1:27" ht="16" thickTop="1" thickBot="1">
      <c r="A178" s="4" t="s">
        <v>411</v>
      </c>
      <c r="B178" s="4" t="s">
        <v>412</v>
      </c>
      <c r="C178" s="4" t="s">
        <v>9</v>
      </c>
      <c r="D178" s="15" t="s">
        <v>322</v>
      </c>
      <c r="E178" s="5" t="s">
        <v>411</v>
      </c>
      <c r="F178" s="5">
        <v>206.1</v>
      </c>
      <c r="G178" s="10">
        <v>1.3013100436681222</v>
      </c>
      <c r="H178" s="10">
        <v>1.5419699175157691</v>
      </c>
      <c r="I178" s="10">
        <v>1.3993207180980105</v>
      </c>
      <c r="J178" s="1" t="s">
        <v>9</v>
      </c>
      <c r="K178" s="7">
        <v>268.2</v>
      </c>
      <c r="L178" s="7">
        <v>317.8</v>
      </c>
      <c r="M178" s="7">
        <v>288.39999999999998</v>
      </c>
      <c r="N178" s="3" t="s">
        <v>9</v>
      </c>
      <c r="O178" s="7">
        <v>731</v>
      </c>
      <c r="P178" s="7">
        <v>3.5468219311014071</v>
      </c>
      <c r="Q178" s="3" t="s">
        <v>9</v>
      </c>
      <c r="R178" s="7">
        <v>391.4</v>
      </c>
      <c r="S178" s="7">
        <v>326.3</v>
      </c>
      <c r="T178" s="5">
        <v>205.5</v>
      </c>
      <c r="U178" s="7">
        <v>251.5</v>
      </c>
      <c r="V178" s="7">
        <v>315</v>
      </c>
      <c r="W178" s="7">
        <v>429.5</v>
      </c>
      <c r="X178" s="7">
        <v>249.7</v>
      </c>
      <c r="Y178" s="7">
        <v>278.39999999999998</v>
      </c>
      <c r="Z178" s="7">
        <v>321.89999999999998</v>
      </c>
      <c r="AA178" s="7">
        <v>316.5</v>
      </c>
    </row>
    <row r="179" spans="1:27" ht="16" thickTop="1" thickBot="1">
      <c r="A179" s="4" t="s">
        <v>413</v>
      </c>
      <c r="B179" s="4" t="s">
        <v>414</v>
      </c>
      <c r="C179" s="4" t="s">
        <v>9</v>
      </c>
      <c r="D179" s="15" t="s">
        <v>415</v>
      </c>
      <c r="E179" s="5" t="s">
        <v>413</v>
      </c>
      <c r="F179" s="5">
        <v>7.7</v>
      </c>
      <c r="G179" s="11">
        <v>0.1038961038961039</v>
      </c>
      <c r="H179" s="11">
        <v>0.20779220779220781</v>
      </c>
      <c r="I179" s="11">
        <v>0.27272727272727271</v>
      </c>
      <c r="J179" s="1" t="s">
        <v>9</v>
      </c>
      <c r="K179" s="5">
        <v>0.8</v>
      </c>
      <c r="L179" s="5">
        <v>1.6</v>
      </c>
      <c r="M179" s="5">
        <v>2.1</v>
      </c>
      <c r="N179" s="3" t="s">
        <v>9</v>
      </c>
      <c r="O179" s="5">
        <v>1.7</v>
      </c>
      <c r="P179" s="5">
        <v>0.22077922077922077</v>
      </c>
      <c r="Q179" s="3" t="s">
        <v>9</v>
      </c>
      <c r="R179" s="5">
        <v>1.7</v>
      </c>
      <c r="S179" s="7">
        <v>123.1</v>
      </c>
      <c r="T179" s="6">
        <v>1.8</v>
      </c>
      <c r="U179" s="5">
        <v>0.9</v>
      </c>
      <c r="V179" s="5">
        <v>2.2000000000000002</v>
      </c>
      <c r="W179" s="5">
        <v>3.1</v>
      </c>
      <c r="X179" s="5">
        <v>2.2999999999999998</v>
      </c>
      <c r="Y179" s="5">
        <v>4</v>
      </c>
      <c r="Z179" s="5">
        <v>2.2999999999999998</v>
      </c>
      <c r="AA179" s="5">
        <v>5.3</v>
      </c>
    </row>
    <row r="180" spans="1:27" ht="16" thickTop="1" thickBot="1">
      <c r="A180" s="4" t="s">
        <v>416</v>
      </c>
      <c r="B180" s="4" t="s">
        <v>417</v>
      </c>
      <c r="C180" s="4" t="s">
        <v>9</v>
      </c>
      <c r="D180" s="15" t="s">
        <v>415</v>
      </c>
      <c r="E180" s="5" t="s">
        <v>416</v>
      </c>
      <c r="F180" s="5">
        <v>140.1</v>
      </c>
      <c r="G180" s="10">
        <v>6.7801570306923624</v>
      </c>
      <c r="H180" s="11">
        <v>1.047822983583155</v>
      </c>
      <c r="I180" s="10">
        <v>3.5124910778015708</v>
      </c>
      <c r="J180" s="1" t="s">
        <v>9</v>
      </c>
      <c r="K180" s="7">
        <v>949.9</v>
      </c>
      <c r="L180" s="5">
        <v>146.80000000000001</v>
      </c>
      <c r="M180" s="7">
        <v>492.1</v>
      </c>
      <c r="N180" s="3" t="s">
        <v>9</v>
      </c>
      <c r="O180" s="7">
        <v>287.89999999999998</v>
      </c>
      <c r="P180" s="7">
        <v>2.0549607423269092</v>
      </c>
      <c r="Q180" s="3" t="s">
        <v>9</v>
      </c>
      <c r="R180" s="5">
        <v>151</v>
      </c>
      <c r="S180" s="5">
        <v>166.7</v>
      </c>
      <c r="T180" s="6">
        <v>107.6</v>
      </c>
      <c r="U180" s="7">
        <v>289.7</v>
      </c>
      <c r="V180" s="6">
        <v>33.799999999999997</v>
      </c>
      <c r="W180" s="6">
        <v>99.4</v>
      </c>
      <c r="X180" s="6">
        <v>63.9</v>
      </c>
      <c r="Y180" s="6">
        <v>45</v>
      </c>
      <c r="Z180" s="5">
        <v>168.1</v>
      </c>
      <c r="AA180" s="5">
        <v>144.1</v>
      </c>
    </row>
    <row r="181" spans="1:27" ht="16" thickTop="1" thickBot="1">
      <c r="A181" s="4" t="s">
        <v>418</v>
      </c>
      <c r="B181" s="4" t="s">
        <v>419</v>
      </c>
      <c r="C181" s="4" t="s">
        <v>9</v>
      </c>
      <c r="D181" s="15" t="s">
        <v>415</v>
      </c>
      <c r="E181" s="5" t="s">
        <v>418</v>
      </c>
      <c r="F181" s="5">
        <v>2.5</v>
      </c>
      <c r="G181" s="11">
        <v>0.84000000000000008</v>
      </c>
      <c r="H181" s="11">
        <v>0.4</v>
      </c>
      <c r="I181" s="11">
        <v>0.44000000000000006</v>
      </c>
      <c r="J181" s="1" t="s">
        <v>9</v>
      </c>
      <c r="K181" s="5">
        <v>2.1</v>
      </c>
      <c r="L181" s="5">
        <v>1</v>
      </c>
      <c r="M181" s="5">
        <v>1.1000000000000001</v>
      </c>
      <c r="N181" s="3" t="s">
        <v>9</v>
      </c>
      <c r="O181" s="7">
        <v>13.5</v>
      </c>
      <c r="P181" s="7">
        <v>5.4</v>
      </c>
      <c r="Q181" s="3" t="s">
        <v>9</v>
      </c>
      <c r="R181" s="7">
        <v>7.6</v>
      </c>
      <c r="S181" s="5">
        <v>2.2999999999999998</v>
      </c>
      <c r="T181" s="5">
        <v>3</v>
      </c>
      <c r="U181" s="5">
        <v>0.8</v>
      </c>
      <c r="V181" s="5">
        <v>4.5</v>
      </c>
      <c r="W181" s="5">
        <v>1.6</v>
      </c>
      <c r="X181" s="5">
        <v>2.8</v>
      </c>
      <c r="Y181" s="5">
        <v>4</v>
      </c>
      <c r="Z181" s="5">
        <v>4.5</v>
      </c>
      <c r="AA181" s="5">
        <v>3.1</v>
      </c>
    </row>
    <row r="182" spans="1:27" ht="16" thickTop="1" thickBot="1">
      <c r="A182" s="4" t="s">
        <v>420</v>
      </c>
      <c r="B182" s="4" t="s">
        <v>421</v>
      </c>
      <c r="C182" s="4" t="s">
        <v>9</v>
      </c>
      <c r="D182" s="15" t="s">
        <v>415</v>
      </c>
      <c r="E182" s="5" t="s">
        <v>420</v>
      </c>
      <c r="F182" s="5">
        <v>11.5</v>
      </c>
      <c r="G182" s="11">
        <v>0.67826086956521736</v>
      </c>
      <c r="H182" s="11">
        <v>0.87826086956521732</v>
      </c>
      <c r="I182" s="9">
        <v>0.30434782608695654</v>
      </c>
      <c r="J182" s="1" t="s">
        <v>9</v>
      </c>
      <c r="K182" s="5">
        <v>7.8</v>
      </c>
      <c r="L182" s="5">
        <v>10.1</v>
      </c>
      <c r="M182" s="6">
        <v>3.5</v>
      </c>
      <c r="N182" s="3" t="s">
        <v>9</v>
      </c>
      <c r="O182" s="5">
        <v>21.1</v>
      </c>
      <c r="P182" s="5">
        <v>1.8347826086956522</v>
      </c>
      <c r="Q182" s="3" t="s">
        <v>9</v>
      </c>
      <c r="R182" s="6">
        <v>4.0999999999999996</v>
      </c>
      <c r="S182" s="6">
        <v>4.5999999999999996</v>
      </c>
      <c r="T182" s="6">
        <v>4.5999999999999996</v>
      </c>
      <c r="U182" s="6">
        <v>3</v>
      </c>
      <c r="V182" s="6">
        <v>5.9</v>
      </c>
      <c r="W182" s="7">
        <v>487.5</v>
      </c>
      <c r="X182" s="6">
        <v>5.6</v>
      </c>
      <c r="Y182" s="5">
        <v>9.8000000000000007</v>
      </c>
      <c r="Z182" s="6">
        <v>5.2</v>
      </c>
      <c r="AA182" s="5">
        <v>16.5</v>
      </c>
    </row>
    <row r="183" spans="1:27" ht="16" thickTop="1" thickBot="1">
      <c r="A183" s="4" t="s">
        <v>422</v>
      </c>
      <c r="B183" s="4" t="s">
        <v>423</v>
      </c>
      <c r="C183" s="4" t="s">
        <v>9</v>
      </c>
      <c r="D183" s="15" t="s">
        <v>415</v>
      </c>
      <c r="E183" s="5" t="s">
        <v>422</v>
      </c>
      <c r="F183" s="5">
        <v>8.6</v>
      </c>
      <c r="G183" s="11">
        <v>0.7558139534883721</v>
      </c>
      <c r="H183" s="11">
        <v>0.76744186046511631</v>
      </c>
      <c r="I183" s="11">
        <v>0.63953488372093026</v>
      </c>
      <c r="J183" s="1" t="s">
        <v>9</v>
      </c>
      <c r="K183" s="5">
        <v>6.5</v>
      </c>
      <c r="L183" s="5">
        <v>6.6</v>
      </c>
      <c r="M183" s="5">
        <v>5.5</v>
      </c>
      <c r="N183" s="3" t="s">
        <v>9</v>
      </c>
      <c r="O183" s="5">
        <v>16.7</v>
      </c>
      <c r="P183" s="5">
        <v>1.941860465116279</v>
      </c>
      <c r="Q183" s="3" t="s">
        <v>9</v>
      </c>
      <c r="R183" s="6">
        <v>4.0999999999999996</v>
      </c>
      <c r="S183" s="6">
        <v>2.6</v>
      </c>
      <c r="T183" s="6">
        <v>2.7</v>
      </c>
      <c r="U183" s="6">
        <v>1.8</v>
      </c>
      <c r="V183" s="6">
        <v>4.5</v>
      </c>
      <c r="W183" s="7">
        <v>488.6</v>
      </c>
      <c r="X183" s="5">
        <v>5.9</v>
      </c>
      <c r="Y183" s="6">
        <v>4.5</v>
      </c>
      <c r="Z183" s="5">
        <v>3.8</v>
      </c>
      <c r="AA183" s="5">
        <v>11.2</v>
      </c>
    </row>
    <row r="184" spans="1:27" ht="16" thickTop="1" thickBot="1">
      <c r="A184" s="4" t="s">
        <v>424</v>
      </c>
      <c r="B184" s="4" t="s">
        <v>425</v>
      </c>
      <c r="C184" s="4" t="s">
        <v>9</v>
      </c>
      <c r="D184" s="15" t="s">
        <v>415</v>
      </c>
      <c r="E184" s="5" t="s">
        <v>424</v>
      </c>
      <c r="F184" s="5">
        <v>27.8</v>
      </c>
      <c r="G184" s="9">
        <v>0.22302158273381295</v>
      </c>
      <c r="H184" s="9">
        <v>0.18345323741007191</v>
      </c>
      <c r="I184" s="9">
        <v>9.3525179856115109E-2</v>
      </c>
      <c r="J184" s="1" t="s">
        <v>9</v>
      </c>
      <c r="K184" s="6">
        <v>6.2</v>
      </c>
      <c r="L184" s="6">
        <v>5.0999999999999996</v>
      </c>
      <c r="M184" s="6">
        <v>2.6</v>
      </c>
      <c r="N184" s="3" t="s">
        <v>9</v>
      </c>
      <c r="O184" s="6">
        <v>5.0999999999999996</v>
      </c>
      <c r="P184" s="6">
        <v>0.18345323741007191</v>
      </c>
      <c r="Q184" s="3" t="s">
        <v>9</v>
      </c>
      <c r="R184" s="6">
        <v>1.8</v>
      </c>
      <c r="S184" s="6">
        <v>1.1000000000000001</v>
      </c>
      <c r="T184" s="6">
        <v>3.7</v>
      </c>
      <c r="U184" s="6">
        <v>2.2000000000000002</v>
      </c>
      <c r="V184" s="6">
        <v>8</v>
      </c>
      <c r="W184" s="7">
        <v>2790.1</v>
      </c>
      <c r="X184" s="6">
        <v>2.2999999999999998</v>
      </c>
      <c r="Y184" s="6">
        <v>6.4</v>
      </c>
      <c r="Z184" s="6">
        <v>1.1000000000000001</v>
      </c>
      <c r="AA184" s="6">
        <v>3.2</v>
      </c>
    </row>
    <row r="185" spans="1:27" ht="16" thickTop="1" thickBot="1">
      <c r="A185" s="4" t="s">
        <v>426</v>
      </c>
      <c r="B185" s="4" t="s">
        <v>427</v>
      </c>
      <c r="C185" s="4" t="s">
        <v>9</v>
      </c>
      <c r="D185" s="15" t="s">
        <v>415</v>
      </c>
      <c r="E185" s="5" t="s">
        <v>426</v>
      </c>
      <c r="F185" s="5">
        <v>9.3000000000000007</v>
      </c>
      <c r="G185" s="10">
        <v>13.978494623655912</v>
      </c>
      <c r="H185" s="11">
        <v>1.4193548387096773</v>
      </c>
      <c r="I185" s="11">
        <v>0.94623655913978499</v>
      </c>
      <c r="J185" s="1" t="s">
        <v>9</v>
      </c>
      <c r="K185" s="7">
        <v>130</v>
      </c>
      <c r="L185" s="5">
        <v>13.2</v>
      </c>
      <c r="M185" s="5">
        <v>8.8000000000000007</v>
      </c>
      <c r="N185" s="3" t="s">
        <v>9</v>
      </c>
      <c r="O185" s="6">
        <v>3.7</v>
      </c>
      <c r="P185" s="6">
        <v>0.39784946236559138</v>
      </c>
      <c r="Q185" s="3" t="s">
        <v>9</v>
      </c>
      <c r="R185" s="6">
        <v>1.1000000000000001</v>
      </c>
      <c r="S185" s="6">
        <v>3.6</v>
      </c>
      <c r="T185" s="6">
        <v>5.6</v>
      </c>
      <c r="U185" s="5">
        <v>7.2</v>
      </c>
      <c r="V185" s="7">
        <v>52</v>
      </c>
      <c r="W185" s="7">
        <v>62.5</v>
      </c>
      <c r="X185" s="6">
        <v>2.9</v>
      </c>
      <c r="Y185" s="6">
        <v>1.8</v>
      </c>
      <c r="Z185" s="6">
        <v>3.2</v>
      </c>
      <c r="AA185" s="5">
        <v>7</v>
      </c>
    </row>
    <row r="186" spans="1:27" ht="16" thickTop="1" thickBot="1">
      <c r="A186" s="4" t="s">
        <v>428</v>
      </c>
      <c r="B186" s="4" t="s">
        <v>429</v>
      </c>
      <c r="C186" s="4" t="s">
        <v>9</v>
      </c>
      <c r="D186" s="15" t="s">
        <v>415</v>
      </c>
      <c r="E186" s="5" t="s">
        <v>428</v>
      </c>
      <c r="F186" s="5">
        <v>999.4</v>
      </c>
      <c r="G186" s="9">
        <v>2.7016209725835502E-3</v>
      </c>
      <c r="H186" s="9">
        <v>6.0036021612967783E-4</v>
      </c>
      <c r="I186" s="9">
        <v>7.0042025215129072E-4</v>
      </c>
      <c r="J186" s="1" t="s">
        <v>9</v>
      </c>
      <c r="K186" s="6">
        <v>2.7</v>
      </c>
      <c r="L186" s="6">
        <v>0.6</v>
      </c>
      <c r="M186" s="6">
        <v>0.7</v>
      </c>
      <c r="N186" s="3" t="s">
        <v>9</v>
      </c>
      <c r="O186" s="6">
        <v>7.9</v>
      </c>
      <c r="P186" s="6">
        <v>7.9047428457074253E-3</v>
      </c>
      <c r="Q186" s="3" t="s">
        <v>9</v>
      </c>
      <c r="R186" s="6">
        <v>2.6</v>
      </c>
      <c r="S186" s="6">
        <v>1.2</v>
      </c>
      <c r="T186" s="6">
        <v>2.2000000000000002</v>
      </c>
      <c r="U186" s="6">
        <v>10.5</v>
      </c>
      <c r="V186" s="6">
        <v>103.5</v>
      </c>
      <c r="W186" s="7">
        <v>10963.9</v>
      </c>
      <c r="X186" s="6">
        <v>2.9</v>
      </c>
      <c r="Y186" s="6">
        <v>2.8</v>
      </c>
      <c r="Z186" s="6">
        <v>3.8</v>
      </c>
      <c r="AA186" s="6">
        <v>81.2</v>
      </c>
    </row>
    <row r="187" spans="1:27" ht="16" thickTop="1" thickBot="1">
      <c r="A187" s="4" t="s">
        <v>430</v>
      </c>
      <c r="B187" s="4" t="s">
        <v>431</v>
      </c>
      <c r="C187" s="4" t="s">
        <v>432</v>
      </c>
      <c r="D187" s="15" t="s">
        <v>415</v>
      </c>
      <c r="E187" s="5" t="s">
        <v>430</v>
      </c>
      <c r="F187" s="5">
        <v>9.5</v>
      </c>
      <c r="G187" s="11">
        <v>0.56842105263157894</v>
      </c>
      <c r="H187" s="9">
        <v>0.44210526315789478</v>
      </c>
      <c r="I187" s="11">
        <v>0.48421052631578942</v>
      </c>
      <c r="J187" s="1" t="s">
        <v>9</v>
      </c>
      <c r="K187" s="5">
        <v>5.4</v>
      </c>
      <c r="L187" s="6">
        <v>4.2</v>
      </c>
      <c r="M187" s="5">
        <v>4.5999999999999996</v>
      </c>
      <c r="N187" s="3" t="s">
        <v>9</v>
      </c>
      <c r="O187" s="5">
        <v>9</v>
      </c>
      <c r="P187" s="5">
        <v>0.94736842105263153</v>
      </c>
      <c r="Q187" s="3" t="s">
        <v>9</v>
      </c>
      <c r="R187" s="6">
        <v>3.7</v>
      </c>
      <c r="S187" s="7">
        <v>39.5</v>
      </c>
      <c r="T187" s="6">
        <v>4.9000000000000004</v>
      </c>
      <c r="U187" s="6">
        <v>3.7</v>
      </c>
      <c r="V187" s="7">
        <v>90.8</v>
      </c>
      <c r="W187" s="5">
        <v>6.2</v>
      </c>
      <c r="X187" s="6">
        <v>3.7</v>
      </c>
      <c r="Y187" s="7">
        <v>57.1</v>
      </c>
      <c r="Z187" s="6">
        <v>3.5</v>
      </c>
      <c r="AA187" s="7">
        <v>22.6</v>
      </c>
    </row>
    <row r="188" spans="1:27" ht="16" thickTop="1" thickBot="1">
      <c r="A188" s="4" t="s">
        <v>433</v>
      </c>
      <c r="B188" s="4" t="s">
        <v>434</v>
      </c>
      <c r="C188" s="4" t="s">
        <v>9</v>
      </c>
      <c r="D188" s="15" t="s">
        <v>415</v>
      </c>
      <c r="E188" s="5" t="s">
        <v>433</v>
      </c>
      <c r="F188" s="5">
        <v>361.8</v>
      </c>
      <c r="G188" s="10">
        <v>1.1282476506357102</v>
      </c>
      <c r="H188" s="10">
        <v>1.3559977888336097</v>
      </c>
      <c r="I188" s="11">
        <v>1.0013819789939193</v>
      </c>
      <c r="J188" s="1" t="s">
        <v>9</v>
      </c>
      <c r="K188" s="7">
        <v>408.2</v>
      </c>
      <c r="L188" s="7">
        <v>490.6</v>
      </c>
      <c r="M188" s="5">
        <v>362.3</v>
      </c>
      <c r="N188" s="3" t="s">
        <v>9</v>
      </c>
      <c r="O188" s="6">
        <v>149.4</v>
      </c>
      <c r="P188" s="6">
        <v>0.41293532338308458</v>
      </c>
      <c r="Q188" s="3" t="s">
        <v>9</v>
      </c>
      <c r="R188" s="6">
        <v>61.7</v>
      </c>
      <c r="S188" s="6">
        <v>227</v>
      </c>
      <c r="T188" s="5">
        <v>326.60000000000002</v>
      </c>
      <c r="U188" s="7">
        <v>461</v>
      </c>
      <c r="V188" s="6">
        <v>53.1</v>
      </c>
      <c r="W188" s="6">
        <v>66.900000000000006</v>
      </c>
      <c r="X188" s="6">
        <v>41.6</v>
      </c>
      <c r="Y188" s="7">
        <v>1128.9000000000001</v>
      </c>
      <c r="Z188" s="6">
        <v>106.2</v>
      </c>
      <c r="AA188" s="7">
        <v>1438.4</v>
      </c>
    </row>
    <row r="189" spans="1:27" ht="16" thickTop="1" thickBot="1">
      <c r="A189" s="4" t="s">
        <v>435</v>
      </c>
      <c r="B189" s="4" t="s">
        <v>436</v>
      </c>
      <c r="C189" s="4" t="s">
        <v>9</v>
      </c>
      <c r="D189" s="15" t="s">
        <v>415</v>
      </c>
      <c r="E189" s="5" t="s">
        <v>435</v>
      </c>
      <c r="F189" s="5">
        <v>4.4000000000000004</v>
      </c>
      <c r="G189" s="11">
        <v>1</v>
      </c>
      <c r="H189" s="11">
        <v>0.7727272727272726</v>
      </c>
      <c r="I189" s="11">
        <v>0.40909090909090906</v>
      </c>
      <c r="J189" s="1" t="s">
        <v>9</v>
      </c>
      <c r="K189" s="5">
        <v>4.4000000000000004</v>
      </c>
      <c r="L189" s="5">
        <v>3.4</v>
      </c>
      <c r="M189" s="5">
        <v>1.8</v>
      </c>
      <c r="N189" s="3" t="s">
        <v>9</v>
      </c>
      <c r="O189" s="7">
        <v>105.8</v>
      </c>
      <c r="P189" s="7">
        <v>24.045454545454543</v>
      </c>
      <c r="Q189" s="3" t="s">
        <v>9</v>
      </c>
      <c r="R189" s="5">
        <v>1</v>
      </c>
      <c r="S189" s="5">
        <v>1.8</v>
      </c>
      <c r="T189" s="6">
        <v>2.6</v>
      </c>
      <c r="U189" s="5">
        <v>0.9</v>
      </c>
      <c r="V189" s="5">
        <v>2.4</v>
      </c>
      <c r="W189" s="7">
        <v>75.2</v>
      </c>
      <c r="X189" s="5">
        <v>2.2999999999999998</v>
      </c>
      <c r="Y189" s="5">
        <v>5.7</v>
      </c>
      <c r="Z189" s="5">
        <v>2.2999999999999998</v>
      </c>
      <c r="AA189" s="5">
        <v>3.1</v>
      </c>
    </row>
    <row r="190" spans="1:27" ht="16" thickTop="1" thickBot="1">
      <c r="A190" s="4" t="s">
        <v>437</v>
      </c>
      <c r="B190" s="4" t="s">
        <v>438</v>
      </c>
      <c r="C190" s="4" t="s">
        <v>9</v>
      </c>
      <c r="D190" s="15" t="s">
        <v>415</v>
      </c>
      <c r="E190" s="5" t="s">
        <v>437</v>
      </c>
      <c r="F190" s="5">
        <v>53.1</v>
      </c>
      <c r="G190" s="9">
        <v>3.954802259887006E-2</v>
      </c>
      <c r="H190" s="10">
        <v>13.741996233521657</v>
      </c>
      <c r="I190" s="9">
        <v>5.4613935969868167E-2</v>
      </c>
      <c r="J190" s="1" t="s">
        <v>9</v>
      </c>
      <c r="K190" s="6">
        <v>2.1</v>
      </c>
      <c r="L190" s="7">
        <v>729.7</v>
      </c>
      <c r="M190" s="6">
        <v>2.9</v>
      </c>
      <c r="N190" s="3" t="s">
        <v>9</v>
      </c>
      <c r="O190" s="6">
        <v>2</v>
      </c>
      <c r="P190" s="6">
        <v>3.7664783427495289E-2</v>
      </c>
      <c r="Q190" s="3" t="s">
        <v>9</v>
      </c>
      <c r="R190" s="6">
        <v>4</v>
      </c>
      <c r="S190" s="6">
        <v>2.6</v>
      </c>
      <c r="T190" s="6">
        <v>2.7</v>
      </c>
      <c r="U190" s="6">
        <v>2.8</v>
      </c>
      <c r="V190" s="7">
        <v>147</v>
      </c>
      <c r="W190" s="6">
        <v>1.8</v>
      </c>
      <c r="X190" s="6">
        <v>5</v>
      </c>
      <c r="Y190" s="5">
        <v>27.6</v>
      </c>
      <c r="Z190" s="6">
        <v>3.4</v>
      </c>
      <c r="AA190" s="6">
        <v>2</v>
      </c>
    </row>
    <row r="191" spans="1:27" ht="16" thickTop="1" thickBot="1">
      <c r="A191" s="4" t="s">
        <v>439</v>
      </c>
      <c r="B191" s="4" t="s">
        <v>440</v>
      </c>
      <c r="C191" s="4" t="s">
        <v>9</v>
      </c>
      <c r="D191" s="15" t="s">
        <v>415</v>
      </c>
      <c r="E191" s="5" t="s">
        <v>439</v>
      </c>
      <c r="F191" s="5">
        <v>6.4</v>
      </c>
      <c r="G191" s="11">
        <v>0.9375</v>
      </c>
      <c r="H191" s="10">
        <v>19.359375</v>
      </c>
      <c r="I191" s="11">
        <v>0.890625</v>
      </c>
      <c r="J191" s="1" t="s">
        <v>9</v>
      </c>
      <c r="K191" s="5">
        <v>6</v>
      </c>
      <c r="L191" s="7">
        <v>123.9</v>
      </c>
      <c r="M191" s="5">
        <v>5.7</v>
      </c>
      <c r="N191" s="3" t="s">
        <v>9</v>
      </c>
      <c r="O191" s="7">
        <v>16.399999999999999</v>
      </c>
      <c r="P191" s="7">
        <v>2.5624999999999996</v>
      </c>
      <c r="Q191" s="3" t="s">
        <v>9</v>
      </c>
      <c r="R191" s="5">
        <v>2.9</v>
      </c>
      <c r="S191" s="5">
        <v>3.7</v>
      </c>
      <c r="T191" s="5">
        <v>8.5</v>
      </c>
      <c r="U191" s="5">
        <v>1.8</v>
      </c>
      <c r="V191" s="5">
        <v>2.9</v>
      </c>
      <c r="W191" s="5">
        <v>15.3</v>
      </c>
      <c r="X191" s="5">
        <v>6.2</v>
      </c>
      <c r="Y191" s="5">
        <v>7.3</v>
      </c>
      <c r="Z191" s="5">
        <v>3.4</v>
      </c>
      <c r="AA191" s="5">
        <v>6.9</v>
      </c>
    </row>
    <row r="192" spans="1:27" ht="16" thickTop="1" thickBot="1">
      <c r="A192" s="4" t="s">
        <v>441</v>
      </c>
      <c r="B192" s="4" t="s">
        <v>442</v>
      </c>
      <c r="C192" s="4" t="s">
        <v>9</v>
      </c>
      <c r="D192" s="15" t="s">
        <v>415</v>
      </c>
      <c r="E192" s="5" t="s">
        <v>441</v>
      </c>
      <c r="F192" s="5">
        <v>50.5</v>
      </c>
      <c r="G192" s="11">
        <v>8.5148514851485141E-2</v>
      </c>
      <c r="H192" s="10">
        <v>14.200000000000001</v>
      </c>
      <c r="I192" s="11">
        <v>0.10099009900990098</v>
      </c>
      <c r="J192" s="1" t="s">
        <v>9</v>
      </c>
      <c r="K192" s="5">
        <v>4.3</v>
      </c>
      <c r="L192" s="7">
        <v>717.1</v>
      </c>
      <c r="M192" s="5">
        <v>5.0999999999999996</v>
      </c>
      <c r="N192" s="3" t="s">
        <v>9</v>
      </c>
      <c r="O192" s="5">
        <v>13</v>
      </c>
      <c r="P192" s="5">
        <v>0.25742574257425743</v>
      </c>
      <c r="Q192" s="3" t="s">
        <v>9</v>
      </c>
      <c r="R192" s="5">
        <v>3.9</v>
      </c>
      <c r="S192" s="5">
        <v>5.5</v>
      </c>
      <c r="T192" s="6">
        <v>4.9000000000000004</v>
      </c>
      <c r="U192" s="5">
        <v>2.4</v>
      </c>
      <c r="V192" s="5">
        <v>2.2999999999999998</v>
      </c>
      <c r="W192" s="5">
        <v>11.9</v>
      </c>
      <c r="X192" s="5">
        <v>4.7</v>
      </c>
      <c r="Y192" s="5">
        <v>6.3</v>
      </c>
      <c r="Z192" s="5">
        <v>5.7</v>
      </c>
      <c r="AA192" s="5">
        <v>6</v>
      </c>
    </row>
    <row r="193" spans="1:27" ht="16" thickTop="1" thickBot="1">
      <c r="A193" s="4" t="s">
        <v>443</v>
      </c>
      <c r="B193" s="4" t="s">
        <v>443</v>
      </c>
      <c r="C193" s="4" t="s">
        <v>9</v>
      </c>
      <c r="D193" s="15" t="s">
        <v>415</v>
      </c>
      <c r="E193" s="5" t="s">
        <v>443</v>
      </c>
      <c r="F193" s="5">
        <v>6.3</v>
      </c>
      <c r="G193" s="10">
        <v>2.5396825396825395</v>
      </c>
      <c r="H193" s="11">
        <v>0.79365079365079372</v>
      </c>
      <c r="I193" s="10">
        <v>5.0952380952380958</v>
      </c>
      <c r="J193" s="1" t="s">
        <v>9</v>
      </c>
      <c r="K193" s="7">
        <v>16</v>
      </c>
      <c r="L193" s="5">
        <v>5</v>
      </c>
      <c r="M193" s="7">
        <v>32.1</v>
      </c>
      <c r="N193" s="3" t="s">
        <v>9</v>
      </c>
      <c r="O193" s="7">
        <v>24.4</v>
      </c>
      <c r="P193" s="7">
        <v>3.873015873015873</v>
      </c>
      <c r="Q193" s="3" t="s">
        <v>9</v>
      </c>
      <c r="R193" s="5">
        <v>5</v>
      </c>
      <c r="S193" s="7">
        <v>24.6</v>
      </c>
      <c r="T193" s="7">
        <v>7.3</v>
      </c>
      <c r="U193" s="6">
        <v>3.1</v>
      </c>
      <c r="V193" s="6">
        <v>2.2000000000000002</v>
      </c>
      <c r="W193" s="5">
        <v>8.4</v>
      </c>
      <c r="X193" s="5">
        <v>8</v>
      </c>
      <c r="Y193" s="5">
        <v>10.9</v>
      </c>
      <c r="Z193" s="6">
        <v>2.2000000000000002</v>
      </c>
      <c r="AA193" s="7">
        <v>16.2</v>
      </c>
    </row>
    <row r="194" spans="1:27" ht="16" thickTop="1" thickBot="1">
      <c r="A194" s="4" t="s">
        <v>444</v>
      </c>
      <c r="B194" s="4" t="s">
        <v>445</v>
      </c>
      <c r="C194" s="4" t="s">
        <v>9</v>
      </c>
      <c r="D194" s="15" t="s">
        <v>415</v>
      </c>
      <c r="E194" s="5" t="s">
        <v>444</v>
      </c>
      <c r="F194" s="5">
        <v>167.5</v>
      </c>
      <c r="G194" s="9">
        <v>6.5671641791044781E-3</v>
      </c>
      <c r="H194" s="9">
        <v>7.7611940298507468E-3</v>
      </c>
      <c r="I194" s="9">
        <v>4.1791044776119399E-3</v>
      </c>
      <c r="J194" s="1" t="s">
        <v>9</v>
      </c>
      <c r="K194" s="6">
        <v>1.1000000000000001</v>
      </c>
      <c r="L194" s="6">
        <v>1.3</v>
      </c>
      <c r="M194" s="6">
        <v>0.7</v>
      </c>
      <c r="N194" s="3" t="s">
        <v>9</v>
      </c>
      <c r="O194" s="5">
        <v>6.1</v>
      </c>
      <c r="P194" s="5">
        <v>3.6417910447761194E-2</v>
      </c>
      <c r="Q194" s="3" t="s">
        <v>9</v>
      </c>
      <c r="R194" s="6">
        <v>0.6</v>
      </c>
      <c r="S194" s="6">
        <v>0.8</v>
      </c>
      <c r="T194" s="6">
        <v>2.2000000000000002</v>
      </c>
      <c r="U194" s="6">
        <v>1.3</v>
      </c>
      <c r="V194" s="5">
        <v>14.8</v>
      </c>
      <c r="W194" s="7">
        <v>5418.3</v>
      </c>
      <c r="X194" s="6">
        <v>1.3</v>
      </c>
      <c r="Y194" s="6">
        <v>1.5</v>
      </c>
      <c r="Z194" s="6">
        <v>0.8</v>
      </c>
      <c r="AA194" s="5">
        <v>14.1</v>
      </c>
    </row>
    <row r="195" spans="1:27" ht="16" thickTop="1" thickBot="1">
      <c r="A195" s="4" t="s">
        <v>444</v>
      </c>
      <c r="B195" s="4" t="s">
        <v>445</v>
      </c>
      <c r="C195" s="4" t="s">
        <v>9</v>
      </c>
      <c r="D195" s="15" t="s">
        <v>415</v>
      </c>
      <c r="E195" s="5" t="s">
        <v>444</v>
      </c>
      <c r="F195" s="5">
        <v>1301.4000000000001</v>
      </c>
      <c r="G195" s="9">
        <v>5.8398647610265857E-3</v>
      </c>
      <c r="H195" s="9">
        <v>7.0693099738742878E-3</v>
      </c>
      <c r="I195" s="9">
        <v>4.9177808513908095E-3</v>
      </c>
      <c r="J195" s="1" t="s">
        <v>9</v>
      </c>
      <c r="K195" s="6">
        <v>7.6</v>
      </c>
      <c r="L195" s="6">
        <v>9.1999999999999993</v>
      </c>
      <c r="M195" s="6">
        <v>6.4</v>
      </c>
      <c r="N195" s="3" t="s">
        <v>9</v>
      </c>
      <c r="O195" s="6">
        <v>17</v>
      </c>
      <c r="P195" s="6">
        <v>1.3062855386506839E-2</v>
      </c>
      <c r="Q195" s="3" t="s">
        <v>9</v>
      </c>
      <c r="R195" s="6">
        <v>7.5</v>
      </c>
      <c r="S195" s="6">
        <v>10.199999999999999</v>
      </c>
      <c r="T195" s="6">
        <v>11.6</v>
      </c>
      <c r="U195" s="6">
        <v>17.600000000000001</v>
      </c>
      <c r="V195" s="6">
        <v>120.7</v>
      </c>
      <c r="W195" s="7">
        <v>12811.9</v>
      </c>
      <c r="X195" s="6">
        <v>9</v>
      </c>
      <c r="Y195" s="6">
        <v>11.8</v>
      </c>
      <c r="Z195" s="6">
        <v>8.5</v>
      </c>
      <c r="AA195" s="6">
        <v>162.30000000000001</v>
      </c>
    </row>
    <row r="196" spans="1:27" ht="16" thickTop="1" thickBot="1">
      <c r="A196" s="4" t="s">
        <v>446</v>
      </c>
      <c r="B196" s="4" t="s">
        <v>447</v>
      </c>
      <c r="C196" s="4" t="s">
        <v>448</v>
      </c>
      <c r="D196" s="15" t="s">
        <v>415</v>
      </c>
      <c r="E196" s="5" t="s">
        <v>446</v>
      </c>
      <c r="F196" s="5">
        <v>23.9</v>
      </c>
      <c r="G196" s="9">
        <v>4.1841004184100423E-2</v>
      </c>
      <c r="H196" s="9">
        <v>3.3472803347280339E-2</v>
      </c>
      <c r="I196" s="9">
        <v>7.1129707112970716E-2</v>
      </c>
      <c r="J196" s="1" t="s">
        <v>9</v>
      </c>
      <c r="K196" s="6">
        <v>1</v>
      </c>
      <c r="L196" s="6">
        <v>0.8</v>
      </c>
      <c r="M196" s="6">
        <v>1.7</v>
      </c>
      <c r="N196" s="3" t="s">
        <v>9</v>
      </c>
      <c r="O196" s="6">
        <v>1.1000000000000001</v>
      </c>
      <c r="P196" s="6">
        <v>4.6025104602510469E-2</v>
      </c>
      <c r="Q196" s="3" t="s">
        <v>9</v>
      </c>
      <c r="R196" s="7">
        <v>716.4</v>
      </c>
      <c r="S196" s="7">
        <v>127.9</v>
      </c>
      <c r="T196" s="6">
        <v>0.6</v>
      </c>
      <c r="U196" s="6">
        <v>1.3</v>
      </c>
      <c r="V196" s="6">
        <v>6</v>
      </c>
      <c r="W196" s="6">
        <v>6.7</v>
      </c>
      <c r="X196" s="6">
        <v>0.8</v>
      </c>
      <c r="Y196" s="6">
        <v>3.4</v>
      </c>
      <c r="Z196" s="7">
        <v>673.8</v>
      </c>
      <c r="AA196" s="6">
        <v>6.7</v>
      </c>
    </row>
    <row r="197" spans="1:27" ht="16" thickTop="1" thickBot="1">
      <c r="A197" s="4" t="s">
        <v>446</v>
      </c>
      <c r="B197" s="4" t="s">
        <v>447</v>
      </c>
      <c r="C197" s="4" t="s">
        <v>448</v>
      </c>
      <c r="D197" s="15" t="s">
        <v>415</v>
      </c>
      <c r="E197" s="5" t="s">
        <v>446</v>
      </c>
      <c r="F197" s="5">
        <v>34.299999999999997</v>
      </c>
      <c r="G197" s="10">
        <v>1.6559766763848398</v>
      </c>
      <c r="H197" s="9">
        <v>0.478134110787172</v>
      </c>
      <c r="I197" s="11">
        <v>0.76384839650145775</v>
      </c>
      <c r="J197" s="1" t="s">
        <v>9</v>
      </c>
      <c r="K197" s="7">
        <v>56.8</v>
      </c>
      <c r="L197" s="6">
        <v>16.399999999999999</v>
      </c>
      <c r="M197" s="5">
        <v>26.2</v>
      </c>
      <c r="N197" s="3" t="s">
        <v>9</v>
      </c>
      <c r="O197" s="6">
        <v>16.2</v>
      </c>
      <c r="P197" s="6">
        <v>0.47230320699708456</v>
      </c>
      <c r="Q197" s="3" t="s">
        <v>9</v>
      </c>
      <c r="R197" s="7">
        <v>54</v>
      </c>
      <c r="S197" s="5">
        <v>32.299999999999997</v>
      </c>
      <c r="T197" s="6">
        <v>5.3</v>
      </c>
      <c r="U197" s="7">
        <v>51.7</v>
      </c>
      <c r="V197" s="6">
        <v>10.8</v>
      </c>
      <c r="W197" s="5">
        <v>32.6</v>
      </c>
      <c r="X197" s="6">
        <v>7.5</v>
      </c>
      <c r="Y197" s="6">
        <v>3.1</v>
      </c>
      <c r="Z197" s="5">
        <v>33.5</v>
      </c>
      <c r="AA197" s="5">
        <v>34.4</v>
      </c>
    </row>
    <row r="198" spans="1:27" ht="16" thickTop="1" thickBot="1">
      <c r="A198" s="4" t="s">
        <v>446</v>
      </c>
      <c r="B198" s="4" t="s">
        <v>447</v>
      </c>
      <c r="C198" s="4" t="s">
        <v>448</v>
      </c>
      <c r="D198" s="15" t="s">
        <v>415</v>
      </c>
      <c r="E198" s="5" t="s">
        <v>446</v>
      </c>
      <c r="F198" s="5">
        <v>16.399999999999999</v>
      </c>
      <c r="G198" s="11">
        <v>0.48780487804878053</v>
      </c>
      <c r="H198" s="11">
        <v>0.5</v>
      </c>
      <c r="I198" s="11">
        <v>0.51219512195121952</v>
      </c>
      <c r="J198" s="1" t="s">
        <v>9</v>
      </c>
      <c r="K198" s="5">
        <v>8</v>
      </c>
      <c r="L198" s="5">
        <v>8.1999999999999993</v>
      </c>
      <c r="M198" s="5">
        <v>8.4</v>
      </c>
      <c r="N198" s="3" t="s">
        <v>9</v>
      </c>
      <c r="O198" s="5">
        <v>15.1</v>
      </c>
      <c r="P198" s="5">
        <v>0.92073170731707321</v>
      </c>
      <c r="Q198" s="3" t="s">
        <v>9</v>
      </c>
      <c r="R198" s="5">
        <v>21.9</v>
      </c>
      <c r="S198" s="5">
        <v>7.7</v>
      </c>
      <c r="T198" s="6">
        <v>6.9</v>
      </c>
      <c r="U198" s="7">
        <v>37.1</v>
      </c>
      <c r="V198" s="6">
        <v>5.2</v>
      </c>
      <c r="W198" s="5">
        <v>12.5</v>
      </c>
      <c r="X198" s="5">
        <v>8.9</v>
      </c>
      <c r="Y198" s="5">
        <v>8.9</v>
      </c>
      <c r="Z198" s="5">
        <v>11</v>
      </c>
      <c r="AA198" s="5">
        <v>13.5</v>
      </c>
    </row>
    <row r="199" spans="1:27" ht="16" thickTop="1" thickBot="1">
      <c r="A199" s="4" t="s">
        <v>446</v>
      </c>
      <c r="B199" s="4" t="s">
        <v>447</v>
      </c>
      <c r="C199" s="4" t="s">
        <v>448</v>
      </c>
      <c r="D199" s="15" t="s">
        <v>415</v>
      </c>
      <c r="E199" s="5" t="s">
        <v>446</v>
      </c>
      <c r="F199" s="5">
        <v>5.8</v>
      </c>
      <c r="G199" s="11">
        <v>1.6724137931034482</v>
      </c>
      <c r="H199" s="11">
        <v>1.0862068965517242</v>
      </c>
      <c r="I199" s="11">
        <v>1.2068965517241379</v>
      </c>
      <c r="J199" s="1" t="s">
        <v>9</v>
      </c>
      <c r="K199" s="5">
        <v>9.6999999999999993</v>
      </c>
      <c r="L199" s="5">
        <v>6.3</v>
      </c>
      <c r="M199" s="5">
        <v>7</v>
      </c>
      <c r="N199" s="3" t="s">
        <v>9</v>
      </c>
      <c r="O199" s="5">
        <v>8.9</v>
      </c>
      <c r="P199" s="5">
        <v>1.5344827586206897</v>
      </c>
      <c r="Q199" s="3" t="s">
        <v>9</v>
      </c>
      <c r="R199" s="7">
        <v>128.4</v>
      </c>
      <c r="S199" s="7">
        <v>18.899999999999999</v>
      </c>
      <c r="T199" s="5">
        <v>4.9000000000000004</v>
      </c>
      <c r="U199" s="5">
        <v>3</v>
      </c>
      <c r="V199" s="5">
        <v>4.4000000000000004</v>
      </c>
      <c r="W199" s="5">
        <v>3.3</v>
      </c>
      <c r="X199" s="5">
        <v>6.1</v>
      </c>
      <c r="Y199" s="5">
        <v>4.5</v>
      </c>
      <c r="Z199" s="7">
        <v>101.4</v>
      </c>
      <c r="AA199" s="5">
        <v>9.9</v>
      </c>
    </row>
    <row r="200" spans="1:27" ht="16" thickTop="1" thickBot="1">
      <c r="A200" s="4" t="s">
        <v>449</v>
      </c>
      <c r="B200" s="4" t="s">
        <v>449</v>
      </c>
      <c r="C200" s="4" t="s">
        <v>9</v>
      </c>
      <c r="D200" s="15" t="s">
        <v>415</v>
      </c>
      <c r="E200" s="5" t="s">
        <v>449</v>
      </c>
      <c r="F200" s="4"/>
      <c r="G200" s="12" t="e">
        <v>#DIV/0!</v>
      </c>
      <c r="H200" s="12" t="e">
        <v>#DIV/0!</v>
      </c>
      <c r="I200" s="12" t="e">
        <v>#DIV/0!</v>
      </c>
      <c r="J200" s="1" t="s">
        <v>9</v>
      </c>
      <c r="K200" s="4"/>
      <c r="L200" s="4"/>
      <c r="M200" s="4"/>
      <c r="N200" s="3" t="s">
        <v>9</v>
      </c>
      <c r="O200" s="4"/>
      <c r="P200" s="4" t="e">
        <v>#DIV/0!</v>
      </c>
      <c r="Q200" s="3" t="s">
        <v>9</v>
      </c>
      <c r="R200" s="4"/>
      <c r="S200" s="4"/>
      <c r="T200" s="4"/>
      <c r="U200" s="4"/>
      <c r="V200" s="4"/>
      <c r="W200" s="4"/>
      <c r="X200" s="4"/>
      <c r="Y200" s="4"/>
      <c r="Z200" s="4"/>
      <c r="AA200" s="4"/>
    </row>
    <row r="201" spans="1:27" ht="16" thickTop="1" thickBot="1">
      <c r="A201" s="4" t="s">
        <v>450</v>
      </c>
      <c r="B201" s="4" t="s">
        <v>450</v>
      </c>
      <c r="C201" s="4" t="s">
        <v>9</v>
      </c>
      <c r="D201" s="15" t="s">
        <v>415</v>
      </c>
      <c r="E201" s="5" t="s">
        <v>450</v>
      </c>
      <c r="F201" s="4"/>
      <c r="G201" s="12" t="e">
        <v>#DIV/0!</v>
      </c>
      <c r="H201" s="12" t="e">
        <v>#DIV/0!</v>
      </c>
      <c r="I201" s="12" t="e">
        <v>#DIV/0!</v>
      </c>
      <c r="J201" s="1" t="s">
        <v>9</v>
      </c>
      <c r="K201" s="4"/>
      <c r="L201" s="4"/>
      <c r="M201" s="4"/>
      <c r="N201" s="3" t="s">
        <v>9</v>
      </c>
      <c r="O201" s="4"/>
      <c r="P201" s="4" t="e">
        <v>#DIV/0!</v>
      </c>
      <c r="Q201" s="3" t="s">
        <v>9</v>
      </c>
      <c r="R201" s="4"/>
      <c r="S201" s="4"/>
      <c r="T201" s="4"/>
      <c r="U201" s="4"/>
      <c r="V201" s="4"/>
      <c r="W201" s="4"/>
      <c r="X201" s="4"/>
      <c r="Y201" s="4"/>
      <c r="Z201" s="4"/>
      <c r="AA201" s="4"/>
    </row>
    <row r="202" spans="1:27" ht="16" thickTop="1" thickBot="1">
      <c r="A202" s="4" t="s">
        <v>451</v>
      </c>
      <c r="B202" s="4" t="s">
        <v>452</v>
      </c>
      <c r="C202" s="4" t="s">
        <v>9</v>
      </c>
      <c r="D202" s="15" t="s">
        <v>415</v>
      </c>
      <c r="E202" s="5" t="s">
        <v>451</v>
      </c>
      <c r="F202" s="5">
        <v>10.9</v>
      </c>
      <c r="G202" s="9">
        <v>0.20183486238532111</v>
      </c>
      <c r="H202" s="10">
        <v>9.5963302752293576</v>
      </c>
      <c r="I202" s="10">
        <v>1.3486238532110091</v>
      </c>
      <c r="J202" s="1" t="s">
        <v>9</v>
      </c>
      <c r="K202" s="6">
        <v>2.2000000000000002</v>
      </c>
      <c r="L202" s="7">
        <v>104.6</v>
      </c>
      <c r="M202" s="7">
        <v>14.7</v>
      </c>
      <c r="N202" s="3" t="s">
        <v>9</v>
      </c>
      <c r="O202" s="5">
        <v>11.1</v>
      </c>
      <c r="P202" s="5">
        <v>1.0183486238532109</v>
      </c>
      <c r="Q202" s="3" t="s">
        <v>9</v>
      </c>
      <c r="R202" s="6">
        <v>1.9</v>
      </c>
      <c r="S202" s="6">
        <v>6</v>
      </c>
      <c r="T202" s="6">
        <v>3.9</v>
      </c>
      <c r="U202" s="6">
        <v>1.2</v>
      </c>
      <c r="V202" s="6">
        <v>3.5</v>
      </c>
      <c r="W202" s="5">
        <v>3.7</v>
      </c>
      <c r="X202" s="6">
        <v>3.1</v>
      </c>
      <c r="Y202" s="5">
        <v>4.5</v>
      </c>
      <c r="Z202" s="6">
        <v>1.2</v>
      </c>
      <c r="AA202" s="5">
        <v>4.5999999999999996</v>
      </c>
    </row>
    <row r="203" spans="1:27" ht="16" thickTop="1" thickBot="1">
      <c r="A203" s="4" t="s">
        <v>453</v>
      </c>
      <c r="B203" s="4" t="s">
        <v>454</v>
      </c>
      <c r="C203" s="4" t="s">
        <v>455</v>
      </c>
      <c r="D203" s="15" t="s">
        <v>415</v>
      </c>
      <c r="E203" s="5" t="s">
        <v>453</v>
      </c>
      <c r="F203" s="5">
        <v>325.7</v>
      </c>
      <c r="G203" s="10">
        <v>2.2806263432606695</v>
      </c>
      <c r="H203" s="10">
        <v>3.4973902364138776</v>
      </c>
      <c r="I203" s="10">
        <v>1.7055572612833896</v>
      </c>
      <c r="J203" s="1" t="s">
        <v>9</v>
      </c>
      <c r="K203" s="7">
        <v>742.8</v>
      </c>
      <c r="L203" s="7">
        <v>1139.0999999999999</v>
      </c>
      <c r="M203" s="7">
        <v>555.5</v>
      </c>
      <c r="N203" s="3" t="s">
        <v>9</v>
      </c>
      <c r="O203" s="7">
        <v>523.79999999999995</v>
      </c>
      <c r="P203" s="7">
        <v>1.6082284310715382</v>
      </c>
      <c r="Q203" s="3" t="s">
        <v>9</v>
      </c>
      <c r="R203" s="6">
        <v>164</v>
      </c>
      <c r="S203" s="5">
        <v>331.4</v>
      </c>
      <c r="T203" s="6">
        <v>165.1</v>
      </c>
      <c r="U203" s="7">
        <v>393.4</v>
      </c>
      <c r="V203" s="6">
        <v>113.7</v>
      </c>
      <c r="W203" s="6">
        <v>92.5</v>
      </c>
      <c r="X203" s="6">
        <v>86.1</v>
      </c>
      <c r="Y203" s="7">
        <v>484.4</v>
      </c>
      <c r="Z203" s="6">
        <v>150.1</v>
      </c>
      <c r="AA203" s="7">
        <v>561.70000000000005</v>
      </c>
    </row>
    <row r="204" spans="1:27" ht="16" thickTop="1" thickBot="1">
      <c r="A204" s="4" t="s">
        <v>456</v>
      </c>
      <c r="B204" s="4" t="s">
        <v>456</v>
      </c>
      <c r="C204" s="4" t="s">
        <v>9</v>
      </c>
      <c r="D204" s="15" t="s">
        <v>415</v>
      </c>
      <c r="E204" s="5" t="s">
        <v>456</v>
      </c>
      <c r="F204" s="5">
        <v>255.2</v>
      </c>
      <c r="G204" s="9">
        <v>4.3495297805642631E-2</v>
      </c>
      <c r="H204" s="10">
        <v>11.597178683385581</v>
      </c>
      <c r="I204" s="9">
        <v>7.3275862068965511E-2</v>
      </c>
      <c r="J204" s="1" t="s">
        <v>9</v>
      </c>
      <c r="K204" s="6">
        <v>11.1</v>
      </c>
      <c r="L204" s="7">
        <v>2959.6</v>
      </c>
      <c r="M204" s="6">
        <v>18.7</v>
      </c>
      <c r="N204" s="3" t="s">
        <v>9</v>
      </c>
      <c r="O204" s="6">
        <v>25.3</v>
      </c>
      <c r="P204" s="6">
        <v>9.9137931034482762E-2</v>
      </c>
      <c r="Q204" s="3" t="s">
        <v>9</v>
      </c>
      <c r="R204" s="6">
        <v>6.4</v>
      </c>
      <c r="S204" s="6">
        <v>8.1</v>
      </c>
      <c r="T204" s="6">
        <v>12.8</v>
      </c>
      <c r="U204" s="6">
        <v>6</v>
      </c>
      <c r="V204" s="6">
        <v>6.6</v>
      </c>
      <c r="W204" s="6">
        <v>11.1</v>
      </c>
      <c r="X204" s="6">
        <v>14.8</v>
      </c>
      <c r="Y204" s="6">
        <v>16.3</v>
      </c>
      <c r="Z204" s="6">
        <v>7.2</v>
      </c>
      <c r="AA204" s="6">
        <v>13.7</v>
      </c>
    </row>
    <row r="205" spans="1:27" ht="16" thickTop="1" thickBot="1">
      <c r="A205" s="4" t="s">
        <v>457</v>
      </c>
      <c r="B205" s="4" t="s">
        <v>458</v>
      </c>
      <c r="C205" s="4" t="s">
        <v>9</v>
      </c>
      <c r="D205" s="15" t="s">
        <v>415</v>
      </c>
      <c r="E205" s="5" t="s">
        <v>457</v>
      </c>
      <c r="F205" s="5">
        <v>153.9</v>
      </c>
      <c r="G205" s="11">
        <v>0.80896686159844056</v>
      </c>
      <c r="H205" s="10">
        <v>1.8050682261208577</v>
      </c>
      <c r="I205" s="9">
        <v>0.22352176738141649</v>
      </c>
      <c r="J205" s="1" t="s">
        <v>9</v>
      </c>
      <c r="K205" s="5">
        <v>124.5</v>
      </c>
      <c r="L205" s="7">
        <v>277.8</v>
      </c>
      <c r="M205" s="6">
        <v>34.4</v>
      </c>
      <c r="N205" s="3" t="s">
        <v>9</v>
      </c>
      <c r="O205" s="6">
        <v>5.7</v>
      </c>
      <c r="P205" s="6">
        <v>3.7037037037037035E-2</v>
      </c>
      <c r="Q205" s="3" t="s">
        <v>9</v>
      </c>
      <c r="R205" s="6">
        <v>13.1</v>
      </c>
      <c r="S205" s="5">
        <v>211.8</v>
      </c>
      <c r="T205" s="6">
        <v>11.2</v>
      </c>
      <c r="U205" s="5">
        <v>195</v>
      </c>
      <c r="V205" s="5">
        <v>85.9</v>
      </c>
      <c r="W205" s="6">
        <v>3.7</v>
      </c>
      <c r="X205" s="6">
        <v>5.7</v>
      </c>
      <c r="Y205" s="7">
        <v>2146.1999999999998</v>
      </c>
      <c r="Z205" s="6">
        <v>9.9</v>
      </c>
      <c r="AA205" s="7">
        <v>281.8</v>
      </c>
    </row>
    <row r="206" spans="1:27" ht="16" thickTop="1" thickBot="1">
      <c r="A206" s="4" t="s">
        <v>459</v>
      </c>
      <c r="B206" s="4" t="s">
        <v>460</v>
      </c>
      <c r="C206" s="4" t="s">
        <v>461</v>
      </c>
      <c r="D206" s="15" t="s">
        <v>415</v>
      </c>
      <c r="E206" s="5" t="s">
        <v>459</v>
      </c>
      <c r="F206" s="5">
        <v>85.3</v>
      </c>
      <c r="G206" s="10">
        <v>10.642438452520516</v>
      </c>
      <c r="H206" s="11">
        <v>0.83821805392731541</v>
      </c>
      <c r="I206" s="10">
        <v>3.765533411488863</v>
      </c>
      <c r="J206" s="1" t="s">
        <v>9</v>
      </c>
      <c r="K206" s="7">
        <v>907.8</v>
      </c>
      <c r="L206" s="5">
        <v>71.5</v>
      </c>
      <c r="M206" s="7">
        <v>321.2</v>
      </c>
      <c r="N206" s="3" t="s">
        <v>9</v>
      </c>
      <c r="O206" s="6">
        <v>8.5</v>
      </c>
      <c r="P206" s="6">
        <v>9.9648300117233302E-2</v>
      </c>
      <c r="Q206" s="3" t="s">
        <v>9</v>
      </c>
      <c r="R206" s="6">
        <v>13.1</v>
      </c>
      <c r="S206" s="7">
        <v>142.9</v>
      </c>
      <c r="T206" s="6">
        <v>9</v>
      </c>
      <c r="U206" s="6">
        <v>27.9</v>
      </c>
      <c r="V206" s="6">
        <v>26.4</v>
      </c>
      <c r="W206" s="6">
        <v>3.1</v>
      </c>
      <c r="X206" s="6">
        <v>12.4</v>
      </c>
      <c r="Y206" s="7">
        <v>822.8</v>
      </c>
      <c r="Z206" s="6">
        <v>18.7</v>
      </c>
      <c r="AA206" s="7">
        <v>300.60000000000002</v>
      </c>
    </row>
    <row r="207" spans="1:27" ht="16" thickTop="1" thickBot="1">
      <c r="A207" s="4" t="s">
        <v>462</v>
      </c>
      <c r="B207" s="4" t="s">
        <v>463</v>
      </c>
      <c r="C207" s="4" t="s">
        <v>9</v>
      </c>
      <c r="D207" s="15" t="s">
        <v>415</v>
      </c>
      <c r="E207" s="5" t="s">
        <v>462</v>
      </c>
      <c r="F207" s="5">
        <v>162.6</v>
      </c>
      <c r="G207" s="9">
        <v>9.8400984009840101E-3</v>
      </c>
      <c r="H207" s="10">
        <v>18.505535055350553</v>
      </c>
      <c r="I207" s="9">
        <v>1.9065190651906521E-2</v>
      </c>
      <c r="J207" s="1" t="s">
        <v>9</v>
      </c>
      <c r="K207" s="6">
        <v>1.6</v>
      </c>
      <c r="L207" s="7">
        <v>3009</v>
      </c>
      <c r="M207" s="6">
        <v>3.1</v>
      </c>
      <c r="N207" s="3" t="s">
        <v>9</v>
      </c>
      <c r="O207" s="6">
        <v>5.5</v>
      </c>
      <c r="P207" s="6">
        <v>3.3825338253382534E-2</v>
      </c>
      <c r="Q207" s="3" t="s">
        <v>9</v>
      </c>
      <c r="R207" s="6">
        <v>1</v>
      </c>
      <c r="S207" s="6">
        <v>0.9</v>
      </c>
      <c r="T207" s="6">
        <v>2.2000000000000002</v>
      </c>
      <c r="U207" s="6">
        <v>2.2000000000000002</v>
      </c>
      <c r="V207" s="6">
        <v>4.0999999999999996</v>
      </c>
      <c r="W207" s="6">
        <v>0.9</v>
      </c>
      <c r="X207" s="6">
        <v>1.2</v>
      </c>
      <c r="Y207" s="6">
        <v>4.5999999999999996</v>
      </c>
      <c r="Z207" s="6">
        <v>0.9</v>
      </c>
      <c r="AA207" s="6">
        <v>8.3000000000000007</v>
      </c>
    </row>
    <row r="208" spans="1:27" ht="16" thickTop="1" thickBot="1">
      <c r="A208" s="4" t="s">
        <v>464</v>
      </c>
      <c r="B208" s="4" t="s">
        <v>465</v>
      </c>
      <c r="C208" s="4" t="s">
        <v>9</v>
      </c>
      <c r="D208" s="15" t="s">
        <v>415</v>
      </c>
      <c r="E208" s="5" t="s">
        <v>464</v>
      </c>
      <c r="F208" s="5">
        <v>5.7</v>
      </c>
      <c r="G208" s="11">
        <v>1.5438596491228072</v>
      </c>
      <c r="H208" s="11">
        <v>1.5964912280701753</v>
      </c>
      <c r="I208" s="9">
        <v>0.50877192982456132</v>
      </c>
      <c r="J208" s="1" t="s">
        <v>9</v>
      </c>
      <c r="K208" s="5">
        <v>8.8000000000000007</v>
      </c>
      <c r="L208" s="5">
        <v>9.1</v>
      </c>
      <c r="M208" s="6">
        <v>2.9</v>
      </c>
      <c r="N208" s="3" t="s">
        <v>9</v>
      </c>
      <c r="O208" s="5">
        <v>11.8</v>
      </c>
      <c r="P208" s="5">
        <v>2.0701754385964914</v>
      </c>
      <c r="Q208" s="3" t="s">
        <v>9</v>
      </c>
      <c r="R208" s="6">
        <v>3.2</v>
      </c>
      <c r="S208" s="5">
        <v>4.0999999999999996</v>
      </c>
      <c r="T208" s="5">
        <v>5.7</v>
      </c>
      <c r="U208" s="5">
        <v>3.7</v>
      </c>
      <c r="V208" s="6">
        <v>3.1</v>
      </c>
      <c r="W208" s="7">
        <v>9.3000000000000007</v>
      </c>
      <c r="X208" s="5">
        <v>4.0999999999999996</v>
      </c>
      <c r="Y208" s="5">
        <v>7.5</v>
      </c>
      <c r="Z208" s="5">
        <v>7.7</v>
      </c>
      <c r="AA208" s="5">
        <v>7.5</v>
      </c>
    </row>
    <row r="209" spans="1:27" ht="16" thickTop="1" thickBot="1">
      <c r="A209" s="4" t="s">
        <v>466</v>
      </c>
      <c r="B209" s="4" t="s">
        <v>467</v>
      </c>
      <c r="C209" s="4" t="s">
        <v>9</v>
      </c>
      <c r="D209" s="15" t="s">
        <v>415</v>
      </c>
      <c r="E209" s="5" t="s">
        <v>466</v>
      </c>
      <c r="F209" s="5">
        <v>4.3</v>
      </c>
      <c r="G209" s="11">
        <v>1.5813953488372092</v>
      </c>
      <c r="H209" s="11">
        <v>2.1860465116279073</v>
      </c>
      <c r="I209" s="11">
        <v>1.8604651162790697</v>
      </c>
      <c r="J209" s="1" t="s">
        <v>9</v>
      </c>
      <c r="K209" s="5">
        <v>6.8</v>
      </c>
      <c r="L209" s="5">
        <v>9.4</v>
      </c>
      <c r="M209" s="5">
        <v>8</v>
      </c>
      <c r="N209" s="3" t="s">
        <v>9</v>
      </c>
      <c r="O209" s="7">
        <v>39.200000000000003</v>
      </c>
      <c r="P209" s="7">
        <v>9.1162790697674421</v>
      </c>
      <c r="Q209" s="3" t="s">
        <v>9</v>
      </c>
      <c r="R209" s="5">
        <v>6.6</v>
      </c>
      <c r="S209" s="7">
        <v>19.100000000000001</v>
      </c>
      <c r="T209" s="7">
        <v>6.2</v>
      </c>
      <c r="U209" s="5">
        <v>2.4</v>
      </c>
      <c r="V209" s="5">
        <v>6</v>
      </c>
      <c r="W209" s="5">
        <v>6.3</v>
      </c>
      <c r="X209" s="5">
        <v>9.6999999999999993</v>
      </c>
      <c r="Y209" s="5">
        <v>9.6999999999999993</v>
      </c>
      <c r="Z209" s="5">
        <v>3.5</v>
      </c>
      <c r="AA209" s="7">
        <v>10.6</v>
      </c>
    </row>
    <row r="210" spans="1:27" ht="16" thickTop="1" thickBot="1">
      <c r="A210" s="4" t="s">
        <v>468</v>
      </c>
      <c r="B210" s="4" t="s">
        <v>469</v>
      </c>
      <c r="C210" s="4" t="s">
        <v>9</v>
      </c>
      <c r="D210" s="15" t="s">
        <v>415</v>
      </c>
      <c r="E210" s="5" t="s">
        <v>468</v>
      </c>
      <c r="F210" s="5">
        <v>18.3</v>
      </c>
      <c r="G210" s="10">
        <v>3.3879781420765025</v>
      </c>
      <c r="H210" s="10">
        <v>1.6284153005464481</v>
      </c>
      <c r="I210" s="10">
        <v>3.2185792349726774</v>
      </c>
      <c r="J210" s="1" t="s">
        <v>9</v>
      </c>
      <c r="K210" s="7">
        <v>62</v>
      </c>
      <c r="L210" s="7">
        <v>29.8</v>
      </c>
      <c r="M210" s="7">
        <v>58.9</v>
      </c>
      <c r="N210" s="3" t="s">
        <v>9</v>
      </c>
      <c r="O210" s="5">
        <v>25</v>
      </c>
      <c r="P210" s="5">
        <v>1.3661202185792349</v>
      </c>
      <c r="Q210" s="3" t="s">
        <v>9</v>
      </c>
      <c r="R210" s="7">
        <v>41.1</v>
      </c>
      <c r="S210" s="5">
        <v>21.1</v>
      </c>
      <c r="T210" s="7">
        <v>21.2</v>
      </c>
      <c r="U210" s="5">
        <v>12.4</v>
      </c>
      <c r="V210" s="7">
        <v>29.2</v>
      </c>
      <c r="W210" s="5">
        <v>14.8</v>
      </c>
      <c r="X210" s="6">
        <v>3.6</v>
      </c>
      <c r="Y210" s="5">
        <v>9</v>
      </c>
      <c r="Z210" s="7">
        <v>48.1</v>
      </c>
      <c r="AA210" s="7">
        <v>37.5</v>
      </c>
    </row>
    <row r="211" spans="1:27" ht="16" thickTop="1" thickBot="1">
      <c r="A211" s="4" t="s">
        <v>470</v>
      </c>
      <c r="B211" s="4" t="s">
        <v>471</v>
      </c>
      <c r="C211" s="4" t="s">
        <v>472</v>
      </c>
      <c r="D211" s="15" t="s">
        <v>415</v>
      </c>
      <c r="E211" s="5" t="s">
        <v>470</v>
      </c>
      <c r="F211" s="5">
        <v>9.9</v>
      </c>
      <c r="G211" s="11">
        <v>0.92929292929292917</v>
      </c>
      <c r="H211" s="10">
        <v>2.7878787878787881</v>
      </c>
      <c r="I211" s="11">
        <v>0.51515151515151514</v>
      </c>
      <c r="J211" s="1" t="s">
        <v>9</v>
      </c>
      <c r="K211" s="5">
        <v>9.1999999999999993</v>
      </c>
      <c r="L211" s="7">
        <v>27.6</v>
      </c>
      <c r="M211" s="5">
        <v>5.0999999999999996</v>
      </c>
      <c r="N211" s="3" t="s">
        <v>9</v>
      </c>
      <c r="O211" s="7">
        <v>20.7</v>
      </c>
      <c r="P211" s="7">
        <v>2.0909090909090908</v>
      </c>
      <c r="Q211" s="3" t="s">
        <v>9</v>
      </c>
      <c r="R211" s="6">
        <v>2.7</v>
      </c>
      <c r="S211" s="5">
        <v>7</v>
      </c>
      <c r="T211" s="6">
        <v>5.7</v>
      </c>
      <c r="U211" s="6">
        <v>3.4</v>
      </c>
      <c r="V211" s="5">
        <v>12.2</v>
      </c>
      <c r="W211" s="5">
        <v>12.2</v>
      </c>
      <c r="X211" s="5">
        <v>8.9</v>
      </c>
      <c r="Y211" s="5">
        <v>11.3</v>
      </c>
      <c r="Z211" s="5">
        <v>5.4</v>
      </c>
      <c r="AA211" s="5">
        <v>10.3</v>
      </c>
    </row>
    <row r="212" spans="1:27" ht="16" thickTop="1" thickBot="1">
      <c r="A212" s="4" t="s">
        <v>473</v>
      </c>
      <c r="B212" s="4" t="s">
        <v>474</v>
      </c>
      <c r="C212" s="4" t="s">
        <v>9</v>
      </c>
      <c r="D212" s="15" t="s">
        <v>415</v>
      </c>
      <c r="E212" s="5" t="s">
        <v>473</v>
      </c>
      <c r="F212" s="5">
        <v>20.5</v>
      </c>
      <c r="G212" s="9">
        <v>0.29756097560975608</v>
      </c>
      <c r="H212" s="9">
        <v>0.26829268292682928</v>
      </c>
      <c r="I212" s="9">
        <v>6.829268292682926E-2</v>
      </c>
      <c r="J212" s="1" t="s">
        <v>9</v>
      </c>
      <c r="K212" s="6">
        <v>6.1</v>
      </c>
      <c r="L212" s="6">
        <v>5.5</v>
      </c>
      <c r="M212" s="6">
        <v>1.4</v>
      </c>
      <c r="N212" s="3" t="s">
        <v>9</v>
      </c>
      <c r="O212" s="6">
        <v>2.1</v>
      </c>
      <c r="P212" s="6">
        <v>0.10243902439024391</v>
      </c>
      <c r="Q212" s="3" t="s">
        <v>9</v>
      </c>
      <c r="R212" s="6">
        <v>2</v>
      </c>
      <c r="S212" s="6">
        <v>5.8</v>
      </c>
      <c r="T212" s="6">
        <v>3.6</v>
      </c>
      <c r="U212" s="6">
        <v>3.6</v>
      </c>
      <c r="V212" s="7">
        <v>124.6</v>
      </c>
      <c r="W212" s="7">
        <v>567.9</v>
      </c>
      <c r="X212" s="6">
        <v>3.8</v>
      </c>
      <c r="Y212" s="5">
        <v>20.5</v>
      </c>
      <c r="Z212" s="6">
        <v>1</v>
      </c>
      <c r="AA212" s="5">
        <v>11.2</v>
      </c>
    </row>
    <row r="213" spans="1:27" ht="16" thickTop="1" thickBot="1">
      <c r="A213" s="4" t="s">
        <v>475</v>
      </c>
      <c r="B213" s="4" t="s">
        <v>476</v>
      </c>
      <c r="C213" s="4" t="s">
        <v>9</v>
      </c>
      <c r="D213" s="15" t="s">
        <v>415</v>
      </c>
      <c r="E213" s="5" t="s">
        <v>475</v>
      </c>
      <c r="F213" s="5">
        <v>4.8</v>
      </c>
      <c r="G213" s="11">
        <v>1.1875</v>
      </c>
      <c r="H213" s="11">
        <v>0.43750000000000006</v>
      </c>
      <c r="I213" s="11">
        <v>0.97916666666666674</v>
      </c>
      <c r="J213" s="1" t="s">
        <v>9</v>
      </c>
      <c r="K213" s="5">
        <v>5.7</v>
      </c>
      <c r="L213" s="5">
        <v>2.1</v>
      </c>
      <c r="M213" s="5">
        <v>4.7</v>
      </c>
      <c r="N213" s="3" t="s">
        <v>9</v>
      </c>
      <c r="O213" s="7">
        <v>22.8</v>
      </c>
      <c r="P213" s="7">
        <v>4.75</v>
      </c>
      <c r="Q213" s="3" t="s">
        <v>9</v>
      </c>
      <c r="R213" s="5">
        <v>5.7</v>
      </c>
      <c r="S213" s="7">
        <v>12.3</v>
      </c>
      <c r="T213" s="5">
        <v>5.3</v>
      </c>
      <c r="U213" s="5">
        <v>3.2</v>
      </c>
      <c r="V213" s="5">
        <v>3.8</v>
      </c>
      <c r="W213" s="5">
        <v>4.5</v>
      </c>
      <c r="X213" s="5">
        <v>4.8</v>
      </c>
      <c r="Y213" s="5">
        <v>9.6999999999999993</v>
      </c>
      <c r="Z213" s="5">
        <v>5.9</v>
      </c>
      <c r="AA213" s="5">
        <v>14.7</v>
      </c>
    </row>
    <row r="214" spans="1:27" ht="16" thickTop="1" thickBot="1">
      <c r="A214" s="4" t="s">
        <v>477</v>
      </c>
      <c r="B214" s="4" t="s">
        <v>478</v>
      </c>
      <c r="C214" s="4" t="s">
        <v>9</v>
      </c>
      <c r="D214" s="15" t="s">
        <v>415</v>
      </c>
      <c r="E214" s="5" t="s">
        <v>477</v>
      </c>
      <c r="F214" s="5">
        <v>145.6</v>
      </c>
      <c r="G214" s="9">
        <v>3.8461538461538464E-2</v>
      </c>
      <c r="H214" s="10">
        <v>19.181318681318682</v>
      </c>
      <c r="I214" s="9">
        <v>0.37774725274725274</v>
      </c>
      <c r="J214" s="1" t="s">
        <v>9</v>
      </c>
      <c r="K214" s="6">
        <v>5.6</v>
      </c>
      <c r="L214" s="7">
        <v>2792.8</v>
      </c>
      <c r="M214" s="6">
        <v>55</v>
      </c>
      <c r="N214" s="3" t="s">
        <v>9</v>
      </c>
      <c r="O214" s="6">
        <v>3.6</v>
      </c>
      <c r="P214" s="6">
        <v>2.4725274725274728E-2</v>
      </c>
      <c r="Q214" s="3" t="s">
        <v>9</v>
      </c>
      <c r="R214" s="6">
        <v>1.6</v>
      </c>
      <c r="S214" s="6">
        <v>2.2000000000000002</v>
      </c>
      <c r="T214" s="6">
        <v>6.2</v>
      </c>
      <c r="U214" s="6">
        <v>1</v>
      </c>
      <c r="V214" s="6">
        <v>3.8</v>
      </c>
      <c r="W214" s="6">
        <v>10.6</v>
      </c>
      <c r="X214" s="6">
        <v>4.8</v>
      </c>
      <c r="Y214" s="6">
        <v>3.1</v>
      </c>
      <c r="Z214" s="6">
        <v>1.1000000000000001</v>
      </c>
      <c r="AA214" s="6">
        <v>8.1999999999999993</v>
      </c>
    </row>
    <row r="215" spans="1:27" ht="16" thickTop="1" thickBot="1">
      <c r="A215" s="4" t="s">
        <v>479</v>
      </c>
      <c r="B215" s="4" t="s">
        <v>480</v>
      </c>
      <c r="C215" s="4" t="s">
        <v>481</v>
      </c>
      <c r="D215" s="15" t="s">
        <v>415</v>
      </c>
      <c r="E215" s="5" t="s">
        <v>479</v>
      </c>
      <c r="F215" s="5">
        <v>3.8</v>
      </c>
      <c r="G215" s="11">
        <v>1.4736842105263157</v>
      </c>
      <c r="H215" s="10">
        <v>12.842105263157894</v>
      </c>
      <c r="I215" s="11">
        <v>1.1842105263157896</v>
      </c>
      <c r="J215" s="1" t="s">
        <v>9</v>
      </c>
      <c r="K215" s="5">
        <v>5.6</v>
      </c>
      <c r="L215" s="7">
        <v>48.8</v>
      </c>
      <c r="M215" s="5">
        <v>4.5</v>
      </c>
      <c r="N215" s="3" t="s">
        <v>9</v>
      </c>
      <c r="O215" s="5">
        <v>4.5</v>
      </c>
      <c r="P215" s="5">
        <v>1.1842105263157896</v>
      </c>
      <c r="Q215" s="3" t="s">
        <v>9</v>
      </c>
      <c r="R215" s="5">
        <v>1.8</v>
      </c>
      <c r="S215" s="5">
        <v>4.8</v>
      </c>
      <c r="T215" s="5">
        <v>4.0999999999999996</v>
      </c>
      <c r="U215" s="5">
        <v>1.4</v>
      </c>
      <c r="V215" s="5">
        <v>4.4000000000000004</v>
      </c>
      <c r="W215" s="5">
        <v>5.4</v>
      </c>
      <c r="X215" s="5">
        <v>3.3</v>
      </c>
      <c r="Y215" s="5">
        <v>8.3000000000000007</v>
      </c>
      <c r="Z215" s="5">
        <v>4.8</v>
      </c>
      <c r="AA215" s="5">
        <v>7.3</v>
      </c>
    </row>
    <row r="216" spans="1:27" ht="16" thickTop="1" thickBot="1">
      <c r="A216" s="4" t="s">
        <v>482</v>
      </c>
      <c r="B216" s="4" t="s">
        <v>483</v>
      </c>
      <c r="C216" s="4" t="s">
        <v>484</v>
      </c>
      <c r="D216" s="14" t="s">
        <v>485</v>
      </c>
      <c r="E216" s="5" t="s">
        <v>482</v>
      </c>
      <c r="F216" s="5">
        <v>313</v>
      </c>
      <c r="G216" s="9">
        <v>0.66996805111821078</v>
      </c>
      <c r="H216" s="10">
        <v>1.6686900958466453</v>
      </c>
      <c r="I216" s="9">
        <v>0.72843450479233229</v>
      </c>
      <c r="J216" s="1" t="s">
        <v>9</v>
      </c>
      <c r="K216" s="6">
        <v>209.7</v>
      </c>
      <c r="L216" s="7">
        <v>522.29999999999995</v>
      </c>
      <c r="M216" s="6">
        <v>228</v>
      </c>
      <c r="N216" s="3" t="s">
        <v>9</v>
      </c>
      <c r="O216" s="6">
        <v>253.6</v>
      </c>
      <c r="P216" s="6">
        <v>0.81022364217252396</v>
      </c>
      <c r="Q216" s="3" t="s">
        <v>9</v>
      </c>
      <c r="R216" s="5">
        <v>277.2</v>
      </c>
      <c r="S216" s="6">
        <v>145.5</v>
      </c>
      <c r="T216" s="5">
        <v>324.60000000000002</v>
      </c>
      <c r="U216" s="5">
        <v>270.10000000000002</v>
      </c>
      <c r="V216" s="7">
        <v>1386.3</v>
      </c>
      <c r="W216" s="7">
        <v>740</v>
      </c>
      <c r="X216" s="7">
        <v>744.2</v>
      </c>
      <c r="Y216" s="7">
        <v>510.8</v>
      </c>
      <c r="Z216" s="6">
        <v>219.8</v>
      </c>
      <c r="AA216" s="6">
        <v>181.9</v>
      </c>
    </row>
    <row r="217" spans="1:27" ht="16" thickTop="1" thickBot="1">
      <c r="A217" s="4" t="s">
        <v>486</v>
      </c>
      <c r="B217" s="4" t="s">
        <v>487</v>
      </c>
      <c r="C217" s="4" t="s">
        <v>9</v>
      </c>
      <c r="D217" s="14" t="s">
        <v>485</v>
      </c>
      <c r="E217" s="5" t="s">
        <v>486</v>
      </c>
      <c r="F217" s="5">
        <v>580.29999999999995</v>
      </c>
      <c r="G217" s="9">
        <v>0.4125452352231605</v>
      </c>
      <c r="H217" s="11">
        <v>0.74444252972600389</v>
      </c>
      <c r="I217" s="9">
        <v>0.5314492503877305</v>
      </c>
      <c r="J217" s="1" t="s">
        <v>9</v>
      </c>
      <c r="K217" s="6">
        <v>239.4</v>
      </c>
      <c r="L217" s="5">
        <v>432</v>
      </c>
      <c r="M217" s="6">
        <v>308.39999999999998</v>
      </c>
      <c r="N217" s="3" t="s">
        <v>9</v>
      </c>
      <c r="O217" s="5">
        <v>492.9</v>
      </c>
      <c r="P217" s="5">
        <v>0.84938824745821129</v>
      </c>
      <c r="Q217" s="3" t="s">
        <v>9</v>
      </c>
      <c r="R217" s="6">
        <v>174.6</v>
      </c>
      <c r="S217" s="6">
        <v>218.1</v>
      </c>
      <c r="T217" s="6">
        <v>298.3</v>
      </c>
      <c r="U217" s="5">
        <v>782.2</v>
      </c>
      <c r="V217" s="5">
        <v>417.7</v>
      </c>
      <c r="W217" s="7">
        <v>1149.2</v>
      </c>
      <c r="X217" s="6">
        <v>199.6</v>
      </c>
      <c r="Y217" s="6">
        <v>291.10000000000002</v>
      </c>
      <c r="Z217" s="6">
        <v>128</v>
      </c>
      <c r="AA217" s="6">
        <v>259.60000000000002</v>
      </c>
    </row>
    <row r="218" spans="1:27" ht="16" thickTop="1" thickBot="1">
      <c r="A218" s="4" t="s">
        <v>488</v>
      </c>
      <c r="B218" s="4" t="s">
        <v>489</v>
      </c>
      <c r="C218" s="4" t="s">
        <v>9</v>
      </c>
      <c r="D218" s="14" t="s">
        <v>485</v>
      </c>
      <c r="E218" s="5" t="s">
        <v>488</v>
      </c>
      <c r="F218" s="5">
        <v>13.2</v>
      </c>
      <c r="G218" s="10">
        <v>21.295454545454547</v>
      </c>
      <c r="H218" s="9">
        <v>6.0606060606060615E-2</v>
      </c>
      <c r="I218" s="9">
        <v>0.35606060606060608</v>
      </c>
      <c r="J218" s="1" t="s">
        <v>9</v>
      </c>
      <c r="K218" s="7">
        <v>281.10000000000002</v>
      </c>
      <c r="L218" s="6">
        <v>0.8</v>
      </c>
      <c r="M218" s="6">
        <v>4.7</v>
      </c>
      <c r="N218" s="3" t="s">
        <v>9</v>
      </c>
      <c r="O218" s="5">
        <v>7.1</v>
      </c>
      <c r="P218" s="5">
        <v>0.53787878787878785</v>
      </c>
      <c r="Q218" s="3" t="s">
        <v>9</v>
      </c>
      <c r="R218" s="6">
        <v>0.5</v>
      </c>
      <c r="S218" s="7">
        <v>82.2</v>
      </c>
      <c r="T218" s="6">
        <v>1.9</v>
      </c>
      <c r="U218" s="6">
        <v>0.9</v>
      </c>
      <c r="V218" s="5">
        <v>6.7</v>
      </c>
      <c r="W218" s="5">
        <v>6.7</v>
      </c>
      <c r="X218" s="6">
        <v>0.8</v>
      </c>
      <c r="Y218" s="7">
        <v>43.8</v>
      </c>
      <c r="Z218" s="6">
        <v>1.9</v>
      </c>
      <c r="AA218" s="7">
        <v>84.2</v>
      </c>
    </row>
    <row r="219" spans="1:27" ht="16" thickTop="1" thickBot="1">
      <c r="A219" s="4" t="s">
        <v>490</v>
      </c>
      <c r="B219" s="4" t="s">
        <v>491</v>
      </c>
      <c r="C219" s="4" t="s">
        <v>492</v>
      </c>
      <c r="D219" s="14" t="s">
        <v>485</v>
      </c>
      <c r="E219" s="5" t="s">
        <v>490</v>
      </c>
      <c r="F219" s="5">
        <v>96.5</v>
      </c>
      <c r="G219" s="10">
        <v>2.9036269430051811</v>
      </c>
      <c r="H219" s="9">
        <v>3.2124352331606217E-2</v>
      </c>
      <c r="I219" s="10">
        <v>1.3202072538860103</v>
      </c>
      <c r="J219" s="1" t="s">
        <v>9</v>
      </c>
      <c r="K219" s="7">
        <v>280.2</v>
      </c>
      <c r="L219" s="6">
        <v>3.1</v>
      </c>
      <c r="M219" s="7">
        <v>127.4</v>
      </c>
      <c r="N219" s="3" t="s">
        <v>9</v>
      </c>
      <c r="O219" s="6">
        <v>6.4</v>
      </c>
      <c r="P219" s="6">
        <v>6.6321243523316059E-2</v>
      </c>
      <c r="Q219" s="3" t="s">
        <v>9</v>
      </c>
      <c r="R219" s="7">
        <v>281.8</v>
      </c>
      <c r="S219" s="5">
        <v>104.8</v>
      </c>
      <c r="T219" s="6">
        <v>5.4</v>
      </c>
      <c r="U219" s="7">
        <v>122.9</v>
      </c>
      <c r="V219" s="6">
        <v>8.6</v>
      </c>
      <c r="W219" s="6">
        <v>9.3000000000000007</v>
      </c>
      <c r="X219" s="6">
        <v>3.4</v>
      </c>
      <c r="Y219" s="6">
        <v>4.3</v>
      </c>
      <c r="Z219" s="7">
        <v>216.6</v>
      </c>
      <c r="AA219" s="6">
        <v>49.6</v>
      </c>
    </row>
    <row r="220" spans="1:27" ht="16" thickTop="1" thickBot="1">
      <c r="A220" s="4" t="s">
        <v>493</v>
      </c>
      <c r="B220" s="4" t="s">
        <v>494</v>
      </c>
      <c r="C220" s="4" t="s">
        <v>495</v>
      </c>
      <c r="D220" s="14" t="s">
        <v>485</v>
      </c>
      <c r="E220" s="5" t="s">
        <v>493</v>
      </c>
      <c r="F220" s="5">
        <v>1144.4000000000001</v>
      </c>
      <c r="G220" s="9">
        <v>1.3107305138063614E-3</v>
      </c>
      <c r="H220" s="9">
        <v>1.1359664452988466E-3</v>
      </c>
      <c r="I220" s="9">
        <v>6.9905627403005937E-4</v>
      </c>
      <c r="J220" s="1" t="s">
        <v>9</v>
      </c>
      <c r="K220" s="6">
        <v>1.5</v>
      </c>
      <c r="L220" s="6">
        <v>1.3</v>
      </c>
      <c r="M220" s="6">
        <v>0.8</v>
      </c>
      <c r="N220" s="3" t="s">
        <v>9</v>
      </c>
      <c r="O220" s="6">
        <v>2.5</v>
      </c>
      <c r="P220" s="6">
        <v>2.1845508563439354E-3</v>
      </c>
      <c r="Q220" s="3" t="s">
        <v>9</v>
      </c>
      <c r="R220" s="6">
        <v>0.7</v>
      </c>
      <c r="S220" s="6">
        <v>3.5</v>
      </c>
      <c r="T220" s="6">
        <v>6.4</v>
      </c>
      <c r="U220" s="6">
        <v>0.7</v>
      </c>
      <c r="V220" s="7">
        <v>3577.8</v>
      </c>
      <c r="W220" s="6">
        <v>1.2</v>
      </c>
      <c r="X220" s="6">
        <v>1.4</v>
      </c>
      <c r="Y220" s="5">
        <v>883.8</v>
      </c>
      <c r="Z220" s="6">
        <v>0.7</v>
      </c>
      <c r="AA220" s="6">
        <v>21.7</v>
      </c>
    </row>
    <row r="221" spans="1:27" ht="16" thickTop="1" thickBot="1">
      <c r="A221" s="4" t="s">
        <v>496</v>
      </c>
      <c r="B221" s="4" t="s">
        <v>496</v>
      </c>
      <c r="C221" s="4" t="s">
        <v>9</v>
      </c>
      <c r="D221" s="14" t="s">
        <v>485</v>
      </c>
      <c r="E221" s="5" t="s">
        <v>496</v>
      </c>
      <c r="F221" s="5">
        <v>226</v>
      </c>
      <c r="G221" s="9">
        <v>0.81592920353982301</v>
      </c>
      <c r="H221" s="11">
        <v>0.93407079646017699</v>
      </c>
      <c r="I221" s="11">
        <v>0.95221238938053088</v>
      </c>
      <c r="J221" s="1" t="s">
        <v>9</v>
      </c>
      <c r="K221" s="6">
        <v>184.4</v>
      </c>
      <c r="L221" s="5">
        <v>211.1</v>
      </c>
      <c r="M221" s="5">
        <v>215.2</v>
      </c>
      <c r="N221" s="3" t="s">
        <v>9</v>
      </c>
      <c r="O221" s="6">
        <v>104.7</v>
      </c>
      <c r="P221" s="6">
        <v>0.46327433628318587</v>
      </c>
      <c r="Q221" s="3" t="s">
        <v>9</v>
      </c>
      <c r="R221" s="6">
        <v>112.5</v>
      </c>
      <c r="S221" s="5">
        <v>204.1</v>
      </c>
      <c r="T221" s="6">
        <v>221.2</v>
      </c>
      <c r="U221" s="7">
        <v>297.5</v>
      </c>
      <c r="V221" s="5">
        <v>205.1</v>
      </c>
      <c r="W221" s="5">
        <v>192.6</v>
      </c>
      <c r="X221" s="7">
        <v>272.5</v>
      </c>
      <c r="Y221" s="6">
        <v>190</v>
      </c>
      <c r="Z221" s="6">
        <v>152.69999999999999</v>
      </c>
      <c r="AA221" s="5">
        <v>203.9</v>
      </c>
    </row>
    <row r="222" spans="1:27" ht="16" thickTop="1" thickBot="1">
      <c r="A222" s="4" t="s">
        <v>497</v>
      </c>
      <c r="B222" s="4" t="s">
        <v>498</v>
      </c>
      <c r="C222" s="4" t="s">
        <v>9</v>
      </c>
      <c r="D222" s="14" t="s">
        <v>485</v>
      </c>
      <c r="E222" s="5" t="s">
        <v>497</v>
      </c>
      <c r="F222" s="5">
        <v>395</v>
      </c>
      <c r="G222" s="9">
        <v>9.6962025316455688E-2</v>
      </c>
      <c r="H222" s="9">
        <v>0.10987341772151898</v>
      </c>
      <c r="I222" s="9">
        <v>0.4574683544303797</v>
      </c>
      <c r="J222" s="1" t="s">
        <v>9</v>
      </c>
      <c r="K222" s="6">
        <v>38.299999999999997</v>
      </c>
      <c r="L222" s="6">
        <v>43.4</v>
      </c>
      <c r="M222" s="6">
        <v>180.7</v>
      </c>
      <c r="N222" s="3" t="s">
        <v>9</v>
      </c>
      <c r="O222" s="6">
        <v>92.3</v>
      </c>
      <c r="P222" s="6">
        <v>0.23367088607594935</v>
      </c>
      <c r="Q222" s="3" t="s">
        <v>9</v>
      </c>
      <c r="R222" s="6">
        <v>31.7</v>
      </c>
      <c r="S222" s="6">
        <v>62.8</v>
      </c>
      <c r="T222" s="6">
        <v>11.6</v>
      </c>
      <c r="U222" s="7">
        <v>824.3</v>
      </c>
      <c r="V222" s="6">
        <v>10.4</v>
      </c>
      <c r="W222" s="6">
        <v>28.5</v>
      </c>
      <c r="X222" s="6">
        <v>2.1</v>
      </c>
      <c r="Y222" s="6">
        <v>39.1</v>
      </c>
      <c r="Z222" s="6">
        <v>54</v>
      </c>
      <c r="AA222" s="6">
        <v>67.099999999999994</v>
      </c>
    </row>
    <row r="223" spans="1:27" ht="16" thickTop="1" thickBot="1">
      <c r="A223" s="4" t="s">
        <v>499</v>
      </c>
      <c r="B223" s="4" t="s">
        <v>500</v>
      </c>
      <c r="C223" s="4" t="s">
        <v>501</v>
      </c>
      <c r="D223" s="14" t="s">
        <v>485</v>
      </c>
      <c r="E223" s="5" t="s">
        <v>499</v>
      </c>
      <c r="F223" s="5">
        <v>70.400000000000006</v>
      </c>
      <c r="G223" s="9">
        <v>6.5340909090909075E-2</v>
      </c>
      <c r="H223" s="9">
        <v>0.13778409090909088</v>
      </c>
      <c r="I223" s="9">
        <v>6.6761363636363633E-2</v>
      </c>
      <c r="J223" s="1" t="s">
        <v>9</v>
      </c>
      <c r="K223" s="6">
        <v>4.5999999999999996</v>
      </c>
      <c r="L223" s="6">
        <v>9.6999999999999993</v>
      </c>
      <c r="M223" s="6">
        <v>4.7</v>
      </c>
      <c r="N223" s="3" t="s">
        <v>9</v>
      </c>
      <c r="O223" s="6">
        <v>7.3</v>
      </c>
      <c r="P223" s="6">
        <v>0.10369318181818181</v>
      </c>
      <c r="Q223" s="3" t="s">
        <v>9</v>
      </c>
      <c r="R223" s="6">
        <v>3.2</v>
      </c>
      <c r="S223" s="6">
        <v>5.4</v>
      </c>
      <c r="T223" s="6">
        <v>4.4000000000000004</v>
      </c>
      <c r="U223" s="6">
        <v>2.4</v>
      </c>
      <c r="V223" s="7">
        <v>921.7</v>
      </c>
      <c r="W223" s="6">
        <v>6</v>
      </c>
      <c r="X223" s="6">
        <v>5.2</v>
      </c>
      <c r="Y223" s="5">
        <v>70.5</v>
      </c>
      <c r="Z223" s="6">
        <v>3.1</v>
      </c>
      <c r="AA223" s="6">
        <v>11</v>
      </c>
    </row>
    <row r="224" spans="1:27" ht="16" thickTop="1" thickBot="1">
      <c r="A224" s="4" t="s">
        <v>502</v>
      </c>
      <c r="B224" s="4" t="s">
        <v>503</v>
      </c>
      <c r="C224" s="4" t="s">
        <v>9</v>
      </c>
      <c r="D224" s="14" t="s">
        <v>485</v>
      </c>
      <c r="E224" s="5" t="s">
        <v>502</v>
      </c>
      <c r="F224" s="5">
        <v>1262</v>
      </c>
      <c r="G224" s="9">
        <v>8.7163232963549924E-4</v>
      </c>
      <c r="H224" s="10">
        <v>4.0061806656101426</v>
      </c>
      <c r="I224" s="10">
        <v>2.8379556259904914</v>
      </c>
      <c r="J224" s="1" t="s">
        <v>9</v>
      </c>
      <c r="K224" s="6">
        <v>1.1000000000000001</v>
      </c>
      <c r="L224" s="7">
        <v>5055.8</v>
      </c>
      <c r="M224" s="7">
        <v>3581.5</v>
      </c>
      <c r="N224" s="3" t="s">
        <v>9</v>
      </c>
      <c r="O224" s="6">
        <v>2.7</v>
      </c>
      <c r="P224" s="6">
        <v>2.13946117274168E-3</v>
      </c>
      <c r="Q224" s="3" t="s">
        <v>9</v>
      </c>
      <c r="R224" s="6">
        <v>0.9</v>
      </c>
      <c r="S224" s="6">
        <v>5.3</v>
      </c>
      <c r="T224" s="7">
        <v>4892.2</v>
      </c>
      <c r="U224" s="6">
        <v>2.5</v>
      </c>
      <c r="V224" s="6">
        <v>1.7</v>
      </c>
      <c r="W224" s="6">
        <v>3.5</v>
      </c>
      <c r="X224" s="7">
        <v>2237.6</v>
      </c>
      <c r="Y224" s="6">
        <v>3.6</v>
      </c>
      <c r="Z224" s="6">
        <v>2</v>
      </c>
      <c r="AA224" s="6">
        <v>5.7</v>
      </c>
    </row>
    <row r="225" spans="1:27" ht="16" thickTop="1" thickBot="1">
      <c r="A225" s="4" t="s">
        <v>504</v>
      </c>
      <c r="B225" s="4" t="s">
        <v>505</v>
      </c>
      <c r="C225" s="4" t="s">
        <v>9</v>
      </c>
      <c r="D225" s="14" t="s">
        <v>485</v>
      </c>
      <c r="E225" s="5" t="s">
        <v>504</v>
      </c>
      <c r="F225" s="5">
        <v>599.79999999999995</v>
      </c>
      <c r="G225" s="9">
        <v>5.335111703901301E-3</v>
      </c>
      <c r="H225" s="10">
        <v>6.3031010336778932</v>
      </c>
      <c r="I225" s="11">
        <v>0.61320440146715582</v>
      </c>
      <c r="J225" s="1" t="s">
        <v>9</v>
      </c>
      <c r="K225" s="6">
        <v>3.2</v>
      </c>
      <c r="L225" s="7">
        <v>3780.6</v>
      </c>
      <c r="M225" s="5">
        <v>367.8</v>
      </c>
      <c r="N225" s="3" t="s">
        <v>9</v>
      </c>
      <c r="O225" s="6">
        <v>3.2</v>
      </c>
      <c r="P225" s="6">
        <v>5.335111703901301E-3</v>
      </c>
      <c r="Q225" s="3" t="s">
        <v>9</v>
      </c>
      <c r="R225" s="6">
        <v>3.2</v>
      </c>
      <c r="S225" s="6">
        <v>2.5</v>
      </c>
      <c r="T225" s="7">
        <v>742.9</v>
      </c>
      <c r="U225" s="6">
        <v>4.5</v>
      </c>
      <c r="V225" s="6">
        <v>8.3000000000000007</v>
      </c>
      <c r="W225" s="6">
        <v>11.6</v>
      </c>
      <c r="X225" s="5">
        <v>474.6</v>
      </c>
      <c r="Y225" s="6">
        <v>13.7</v>
      </c>
      <c r="Z225" s="6">
        <v>4.5999999999999996</v>
      </c>
      <c r="AA225" s="6">
        <v>8.6</v>
      </c>
    </row>
    <row r="226" spans="1:27" ht="16" thickTop="1" thickBot="1">
      <c r="A226" s="4" t="s">
        <v>506</v>
      </c>
      <c r="B226" s="4" t="s">
        <v>507</v>
      </c>
      <c r="C226" s="4" t="s">
        <v>9</v>
      </c>
      <c r="D226" s="14" t="s">
        <v>485</v>
      </c>
      <c r="E226" s="5" t="s">
        <v>506</v>
      </c>
      <c r="F226" s="5">
        <v>873.6</v>
      </c>
      <c r="G226" s="9">
        <v>1.2591575091575092E-3</v>
      </c>
      <c r="H226" s="10">
        <v>4.7475961538461533</v>
      </c>
      <c r="I226" s="10">
        <v>3.6964285714285712</v>
      </c>
      <c r="J226" s="1" t="s">
        <v>9</v>
      </c>
      <c r="K226" s="6">
        <v>1.1000000000000001</v>
      </c>
      <c r="L226" s="7">
        <v>4147.5</v>
      </c>
      <c r="M226" s="7">
        <v>3229.2</v>
      </c>
      <c r="N226" s="3" t="s">
        <v>9</v>
      </c>
      <c r="O226" s="6">
        <v>4.3</v>
      </c>
      <c r="P226" s="6">
        <v>4.922161172161172E-3</v>
      </c>
      <c r="Q226" s="3" t="s">
        <v>9</v>
      </c>
      <c r="R226" s="6">
        <v>2.1</v>
      </c>
      <c r="S226" s="6">
        <v>4.0999999999999996</v>
      </c>
      <c r="T226" s="6">
        <v>285.60000000000002</v>
      </c>
      <c r="U226" s="6">
        <v>5</v>
      </c>
      <c r="V226" s="6">
        <v>3</v>
      </c>
      <c r="W226" s="6">
        <v>1.3</v>
      </c>
      <c r="X226" s="6">
        <v>38.700000000000003</v>
      </c>
      <c r="Y226" s="6">
        <v>8.4</v>
      </c>
      <c r="Z226" s="6">
        <v>0.8</v>
      </c>
      <c r="AA226" s="6">
        <v>9.1</v>
      </c>
    </row>
    <row r="227" spans="1:27" ht="16" thickTop="1" thickBot="1">
      <c r="A227" s="4" t="s">
        <v>508</v>
      </c>
      <c r="B227" s="4" t="s">
        <v>508</v>
      </c>
      <c r="C227" s="4" t="s">
        <v>9</v>
      </c>
      <c r="D227" s="14" t="s">
        <v>485</v>
      </c>
      <c r="E227" s="5" t="s">
        <v>508</v>
      </c>
      <c r="F227" s="5">
        <v>53.1</v>
      </c>
      <c r="G227" s="10">
        <v>4.8041431261770242</v>
      </c>
      <c r="H227" s="9">
        <v>0.24858757062146891</v>
      </c>
      <c r="I227" s="10">
        <v>6.4500941619585683</v>
      </c>
      <c r="J227" s="1" t="s">
        <v>9</v>
      </c>
      <c r="K227" s="7">
        <v>255.1</v>
      </c>
      <c r="L227" s="6">
        <v>13.2</v>
      </c>
      <c r="M227" s="7">
        <v>342.5</v>
      </c>
      <c r="N227" s="3" t="s">
        <v>9</v>
      </c>
      <c r="O227" s="5">
        <v>56.9</v>
      </c>
      <c r="P227" s="5">
        <v>1.0715630885122409</v>
      </c>
      <c r="Q227" s="3" t="s">
        <v>9</v>
      </c>
      <c r="R227" s="6">
        <v>19.7</v>
      </c>
      <c r="S227" s="7">
        <v>178.6</v>
      </c>
      <c r="T227" s="6">
        <v>13.4</v>
      </c>
      <c r="U227" s="6">
        <v>3</v>
      </c>
      <c r="V227" s="7">
        <v>231.1</v>
      </c>
      <c r="W227" s="7">
        <v>233.4</v>
      </c>
      <c r="X227" s="6">
        <v>6.2</v>
      </c>
      <c r="Y227" s="5">
        <v>46.2</v>
      </c>
      <c r="Z227" s="6">
        <v>12.5</v>
      </c>
      <c r="AA227" s="7">
        <v>159.1</v>
      </c>
    </row>
    <row r="228" spans="1:27" ht="16" thickTop="1" thickBot="1">
      <c r="A228" s="4" t="s">
        <v>509</v>
      </c>
      <c r="B228" s="4" t="s">
        <v>510</v>
      </c>
      <c r="C228" s="4" t="s">
        <v>511</v>
      </c>
      <c r="D228" s="14" t="s">
        <v>485</v>
      </c>
      <c r="E228" s="5" t="s">
        <v>509</v>
      </c>
      <c r="F228" s="5">
        <v>516.29999999999995</v>
      </c>
      <c r="G228" s="9">
        <v>1.0071663761379045E-2</v>
      </c>
      <c r="H228" s="9">
        <v>4.4547743559945766E-3</v>
      </c>
      <c r="I228" s="9">
        <v>1.0846407127638969E-2</v>
      </c>
      <c r="J228" s="1" t="s">
        <v>9</v>
      </c>
      <c r="K228" s="6">
        <v>5.2</v>
      </c>
      <c r="L228" s="6">
        <v>2.2999999999999998</v>
      </c>
      <c r="M228" s="6">
        <v>5.6</v>
      </c>
      <c r="N228" s="3" t="s">
        <v>9</v>
      </c>
      <c r="O228" s="6">
        <v>9.6999999999999993</v>
      </c>
      <c r="P228" s="6">
        <v>1.8787526631803216E-2</v>
      </c>
      <c r="Q228" s="3" t="s">
        <v>9</v>
      </c>
      <c r="R228" s="6">
        <v>2.2000000000000002</v>
      </c>
      <c r="S228" s="6">
        <v>5.9</v>
      </c>
      <c r="T228" s="6">
        <v>7.5</v>
      </c>
      <c r="U228" s="6">
        <v>1</v>
      </c>
      <c r="V228" s="7">
        <v>3129</v>
      </c>
      <c r="W228" s="6">
        <v>8.3000000000000007</v>
      </c>
      <c r="X228" s="6">
        <v>2.8</v>
      </c>
      <c r="Y228" s="5">
        <v>619.9</v>
      </c>
      <c r="Z228" s="6">
        <v>4.9000000000000004</v>
      </c>
      <c r="AA228" s="6">
        <v>17.2</v>
      </c>
    </row>
    <row r="229" spans="1:27" ht="16" thickTop="1" thickBot="1">
      <c r="A229" s="4" t="s">
        <v>512</v>
      </c>
      <c r="B229" s="4" t="s">
        <v>513</v>
      </c>
      <c r="C229" s="4" t="s">
        <v>514</v>
      </c>
      <c r="D229" s="14" t="s">
        <v>485</v>
      </c>
      <c r="E229" s="5" t="s">
        <v>512</v>
      </c>
      <c r="F229" s="5">
        <v>607.79999999999995</v>
      </c>
      <c r="G229" s="9">
        <v>8.2263902599539335E-3</v>
      </c>
      <c r="H229" s="9">
        <v>9.3780848963474842E-3</v>
      </c>
      <c r="I229" s="9">
        <v>3.784139519578809E-3</v>
      </c>
      <c r="J229" s="1" t="s">
        <v>9</v>
      </c>
      <c r="K229" s="6">
        <v>5</v>
      </c>
      <c r="L229" s="6">
        <v>5.7</v>
      </c>
      <c r="M229" s="6">
        <v>2.2999999999999998</v>
      </c>
      <c r="N229" s="3" t="s">
        <v>9</v>
      </c>
      <c r="O229" s="6">
        <v>7.3</v>
      </c>
      <c r="P229" s="6">
        <v>1.2010529779532741E-2</v>
      </c>
      <c r="Q229" s="3" t="s">
        <v>9</v>
      </c>
      <c r="R229" s="6">
        <v>3.4</v>
      </c>
      <c r="S229" s="6">
        <v>2.2999999999999998</v>
      </c>
      <c r="T229" s="6">
        <v>7.6</v>
      </c>
      <c r="U229" s="6">
        <v>2.8</v>
      </c>
      <c r="V229" s="7">
        <v>3586.6</v>
      </c>
      <c r="W229" s="6">
        <v>9.6999999999999993</v>
      </c>
      <c r="X229" s="6">
        <v>7.7</v>
      </c>
      <c r="Y229" s="5">
        <v>759.3</v>
      </c>
      <c r="Z229" s="6">
        <v>5.5</v>
      </c>
      <c r="AA229" s="6">
        <v>22.8</v>
      </c>
    </row>
    <row r="230" spans="1:27" ht="16" thickTop="1" thickBot="1">
      <c r="A230" s="4" t="s">
        <v>515</v>
      </c>
      <c r="B230" s="4" t="s">
        <v>516</v>
      </c>
      <c r="C230" s="4" t="s">
        <v>517</v>
      </c>
      <c r="D230" s="14" t="s">
        <v>485</v>
      </c>
      <c r="E230" s="5" t="s">
        <v>515</v>
      </c>
      <c r="F230" s="5">
        <v>562.5</v>
      </c>
      <c r="G230" s="9">
        <v>7.4666666666666666E-3</v>
      </c>
      <c r="H230" s="9">
        <v>2.1333333333333334E-3</v>
      </c>
      <c r="I230" s="9">
        <v>2.1333333333333334E-3</v>
      </c>
      <c r="J230" s="1" t="s">
        <v>9</v>
      </c>
      <c r="K230" s="6">
        <v>4.2</v>
      </c>
      <c r="L230" s="6">
        <v>1.2</v>
      </c>
      <c r="M230" s="6">
        <v>1.2</v>
      </c>
      <c r="N230" s="3" t="s">
        <v>9</v>
      </c>
      <c r="O230" s="6">
        <v>10.9</v>
      </c>
      <c r="P230" s="6">
        <v>1.9377777777777778E-2</v>
      </c>
      <c r="Q230" s="3" t="s">
        <v>9</v>
      </c>
      <c r="R230" s="6">
        <v>1.9</v>
      </c>
      <c r="S230" s="6">
        <v>6.2</v>
      </c>
      <c r="T230" s="6">
        <v>4.0999999999999996</v>
      </c>
      <c r="U230" s="6">
        <v>3.3</v>
      </c>
      <c r="V230" s="7">
        <v>2833.6</v>
      </c>
      <c r="W230" s="6">
        <v>5.9</v>
      </c>
      <c r="X230" s="6">
        <v>1.8</v>
      </c>
      <c r="Y230" s="5">
        <v>822.7</v>
      </c>
      <c r="Z230" s="6">
        <v>0.7</v>
      </c>
      <c r="AA230" s="6">
        <v>14.3</v>
      </c>
    </row>
    <row r="231" spans="1:27" ht="16" thickTop="1" thickBot="1">
      <c r="A231" s="4" t="s">
        <v>518</v>
      </c>
      <c r="B231" s="4" t="s">
        <v>519</v>
      </c>
      <c r="C231" s="4" t="s">
        <v>9</v>
      </c>
      <c r="D231" s="14" t="s">
        <v>485</v>
      </c>
      <c r="E231" s="5" t="s">
        <v>518</v>
      </c>
      <c r="F231" s="4"/>
      <c r="G231" s="12" t="e">
        <v>#DIV/0!</v>
      </c>
      <c r="H231" s="12" t="e">
        <v>#DIV/0!</v>
      </c>
      <c r="I231" s="12" t="e">
        <v>#DIV/0!</v>
      </c>
      <c r="J231" s="1" t="s">
        <v>9</v>
      </c>
      <c r="K231" s="4"/>
      <c r="L231" s="4"/>
      <c r="M231" s="4"/>
      <c r="N231" s="3" t="s">
        <v>9</v>
      </c>
      <c r="O231" s="4"/>
      <c r="P231" s="4" t="e">
        <v>#DIV/0!</v>
      </c>
      <c r="Q231" s="3" t="s">
        <v>9</v>
      </c>
      <c r="R231" s="4"/>
      <c r="S231" s="4"/>
      <c r="T231" s="4"/>
      <c r="U231" s="4"/>
      <c r="V231" s="4"/>
      <c r="W231" s="4"/>
      <c r="X231" s="4"/>
      <c r="Y231" s="4"/>
      <c r="Z231" s="4"/>
      <c r="AA231" s="4"/>
    </row>
    <row r="232" spans="1:27" ht="16" thickTop="1" thickBot="1">
      <c r="A232" s="4" t="s">
        <v>520</v>
      </c>
      <c r="B232" s="4" t="s">
        <v>521</v>
      </c>
      <c r="C232" s="4" t="s">
        <v>9</v>
      </c>
      <c r="D232" s="14" t="s">
        <v>485</v>
      </c>
      <c r="E232" s="5" t="s">
        <v>520</v>
      </c>
      <c r="F232" s="5">
        <v>550.1</v>
      </c>
      <c r="G232" s="9">
        <v>0.25813488456644246</v>
      </c>
      <c r="H232" s="10">
        <v>3.6149790947100522</v>
      </c>
      <c r="I232" s="10">
        <v>4.1819669151063446</v>
      </c>
      <c r="J232" s="1" t="s">
        <v>9</v>
      </c>
      <c r="K232" s="6">
        <v>142</v>
      </c>
      <c r="L232" s="7">
        <v>1988.6</v>
      </c>
      <c r="M232" s="7">
        <v>2300.5</v>
      </c>
      <c r="N232" s="3" t="s">
        <v>9</v>
      </c>
      <c r="O232" s="6">
        <v>318.10000000000002</v>
      </c>
      <c r="P232" s="6">
        <v>0.57825849845482646</v>
      </c>
      <c r="Q232" s="3" t="s">
        <v>9</v>
      </c>
      <c r="R232" s="6">
        <v>217.6</v>
      </c>
      <c r="S232" s="6">
        <v>138.5</v>
      </c>
      <c r="T232" s="6">
        <v>294.39999999999998</v>
      </c>
      <c r="U232" s="5">
        <v>471.4</v>
      </c>
      <c r="V232" s="6">
        <v>278.89999999999998</v>
      </c>
      <c r="W232" s="6">
        <v>123.5</v>
      </c>
      <c r="X232" s="6">
        <v>288.10000000000002</v>
      </c>
      <c r="Y232" s="6">
        <v>254.3</v>
      </c>
      <c r="Z232" s="6">
        <v>231.6</v>
      </c>
      <c r="AA232" s="6">
        <v>192.5</v>
      </c>
    </row>
    <row r="233" spans="1:27" ht="16" thickTop="1" thickBot="1">
      <c r="A233" s="4" t="s">
        <v>522</v>
      </c>
      <c r="B233" s="4" t="s">
        <v>523</v>
      </c>
      <c r="C233" s="4" t="s">
        <v>9</v>
      </c>
      <c r="D233" s="14" t="s">
        <v>485</v>
      </c>
      <c r="E233" s="5" t="s">
        <v>522</v>
      </c>
      <c r="F233" s="5">
        <v>2.9</v>
      </c>
      <c r="G233" s="11">
        <v>1.1724137931034482</v>
      </c>
      <c r="H233" s="11">
        <v>1</v>
      </c>
      <c r="I233" s="11">
        <v>0.55172413793103448</v>
      </c>
      <c r="J233" s="1" t="s">
        <v>9</v>
      </c>
      <c r="K233" s="5">
        <v>3.4</v>
      </c>
      <c r="L233" s="5">
        <v>2.9</v>
      </c>
      <c r="M233" s="5">
        <v>1.6</v>
      </c>
      <c r="N233" s="3" t="s">
        <v>9</v>
      </c>
      <c r="O233" s="7">
        <v>7.5</v>
      </c>
      <c r="P233" s="7">
        <v>2.5862068965517242</v>
      </c>
      <c r="Q233" s="3" t="s">
        <v>9</v>
      </c>
      <c r="R233" s="5">
        <v>0.8</v>
      </c>
      <c r="S233" s="6">
        <v>0.2</v>
      </c>
      <c r="T233" s="6">
        <v>1.3</v>
      </c>
      <c r="U233" s="5">
        <v>0.9</v>
      </c>
      <c r="V233" s="5">
        <v>2.5</v>
      </c>
      <c r="W233" s="5">
        <v>1.7</v>
      </c>
      <c r="X233" s="5">
        <v>2.4</v>
      </c>
      <c r="Y233" s="5">
        <v>1.6</v>
      </c>
      <c r="Z233" s="5">
        <v>0.7</v>
      </c>
      <c r="AA233" s="5">
        <v>2.8</v>
      </c>
    </row>
    <row r="234" spans="1:27" ht="16" thickTop="1" thickBot="1">
      <c r="A234" s="4" t="s">
        <v>524</v>
      </c>
      <c r="B234" s="4" t="s">
        <v>525</v>
      </c>
      <c r="C234" s="4" t="s">
        <v>526</v>
      </c>
      <c r="D234" s="14" t="s">
        <v>485</v>
      </c>
      <c r="E234" s="5" t="s">
        <v>524</v>
      </c>
      <c r="F234" s="5">
        <v>1110.7</v>
      </c>
      <c r="G234" s="10">
        <v>1.2287746466192491</v>
      </c>
      <c r="H234" s="9">
        <v>0.75384892410191762</v>
      </c>
      <c r="I234" s="11">
        <v>0.953272710903034</v>
      </c>
      <c r="J234" s="1" t="s">
        <v>9</v>
      </c>
      <c r="K234" s="7">
        <v>1364.8</v>
      </c>
      <c r="L234" s="6">
        <v>837.3</v>
      </c>
      <c r="M234" s="5">
        <v>1058.8</v>
      </c>
      <c r="N234" s="3" t="s">
        <v>9</v>
      </c>
      <c r="O234" s="6">
        <v>704.1</v>
      </c>
      <c r="P234" s="6">
        <v>0.63392455208427112</v>
      </c>
      <c r="Q234" s="3" t="s">
        <v>9</v>
      </c>
      <c r="R234" s="6">
        <v>528.9</v>
      </c>
      <c r="S234" s="6">
        <v>659.6</v>
      </c>
      <c r="T234" s="6">
        <v>953</v>
      </c>
      <c r="U234" s="7">
        <v>1374.6</v>
      </c>
      <c r="V234" s="7">
        <v>1293.7</v>
      </c>
      <c r="W234" s="6">
        <v>682.1</v>
      </c>
      <c r="X234" s="7">
        <v>1233.2</v>
      </c>
      <c r="Y234" s="5">
        <v>1160.5</v>
      </c>
      <c r="Z234" s="6">
        <v>692.8</v>
      </c>
      <c r="AA234" s="6">
        <v>780.7</v>
      </c>
    </row>
    <row r="235" spans="1:27" ht="16" thickTop="1" thickBot="1">
      <c r="A235" s="4" t="s">
        <v>527</v>
      </c>
      <c r="B235" s="4" t="s">
        <v>528</v>
      </c>
      <c r="C235" s="4" t="s">
        <v>9</v>
      </c>
      <c r="D235" s="14" t="s">
        <v>485</v>
      </c>
      <c r="E235" s="5" t="s">
        <v>527</v>
      </c>
      <c r="F235" s="4"/>
      <c r="G235" s="12" t="e">
        <v>#DIV/0!</v>
      </c>
      <c r="H235" s="12" t="e">
        <v>#DIV/0!</v>
      </c>
      <c r="I235" s="12" t="e">
        <v>#DIV/0!</v>
      </c>
      <c r="J235" s="1" t="s">
        <v>9</v>
      </c>
      <c r="K235" s="4"/>
      <c r="L235" s="4"/>
      <c r="M235" s="4"/>
      <c r="N235" s="3" t="s">
        <v>9</v>
      </c>
      <c r="O235" s="4"/>
      <c r="P235" s="4" t="e">
        <v>#DIV/0!</v>
      </c>
      <c r="Q235" s="3" t="s">
        <v>9</v>
      </c>
      <c r="R235" s="4"/>
      <c r="S235" s="4"/>
      <c r="T235" s="4"/>
      <c r="U235" s="4"/>
      <c r="V235" s="4"/>
      <c r="W235" s="4"/>
      <c r="X235" s="4"/>
      <c r="Y235" s="4"/>
      <c r="Z235" s="4"/>
      <c r="AA235" s="4"/>
    </row>
    <row r="236" spans="1:27" ht="16" thickTop="1" thickBot="1">
      <c r="A236" s="4" t="s">
        <v>529</v>
      </c>
      <c r="B236" s="4" t="s">
        <v>530</v>
      </c>
      <c r="C236" s="4" t="s">
        <v>531</v>
      </c>
      <c r="D236" s="14" t="s">
        <v>485</v>
      </c>
      <c r="E236" s="5" t="s">
        <v>529</v>
      </c>
      <c r="F236" s="5">
        <v>543.9</v>
      </c>
      <c r="G236" s="9">
        <v>8.2735797021511303E-3</v>
      </c>
      <c r="H236" s="9">
        <v>1.5444015444015446E-2</v>
      </c>
      <c r="I236" s="9">
        <v>1.1399154256297114E-2</v>
      </c>
      <c r="J236" s="1" t="s">
        <v>9</v>
      </c>
      <c r="K236" s="6">
        <v>4.5</v>
      </c>
      <c r="L236" s="6">
        <v>8.4</v>
      </c>
      <c r="M236" s="6">
        <v>6.2</v>
      </c>
      <c r="N236" s="3" t="s">
        <v>9</v>
      </c>
      <c r="O236" s="6">
        <v>6.9</v>
      </c>
      <c r="P236" s="6">
        <v>1.2686155543298402E-2</v>
      </c>
      <c r="Q236" s="3" t="s">
        <v>9</v>
      </c>
      <c r="R236" s="6">
        <v>2.1</v>
      </c>
      <c r="S236" s="6">
        <v>2.1</v>
      </c>
      <c r="T236" s="6">
        <v>4.7</v>
      </c>
      <c r="U236" s="6">
        <v>1.8</v>
      </c>
      <c r="V236" s="7">
        <v>2579.1999999999998</v>
      </c>
      <c r="W236" s="6">
        <v>5.7</v>
      </c>
      <c r="X236" s="6">
        <v>1.8</v>
      </c>
      <c r="Y236" s="5">
        <v>816.5</v>
      </c>
      <c r="Z236" s="6">
        <v>2.7</v>
      </c>
      <c r="AA236" s="6">
        <v>22.3</v>
      </c>
    </row>
    <row r="237" spans="1:27" ht="16" thickTop="1" thickBot="1">
      <c r="A237" s="4" t="s">
        <v>532</v>
      </c>
      <c r="B237" s="4" t="s">
        <v>533</v>
      </c>
      <c r="C237" s="4" t="s">
        <v>9</v>
      </c>
      <c r="D237" s="14" t="s">
        <v>485</v>
      </c>
      <c r="E237" s="5" t="s">
        <v>532</v>
      </c>
      <c r="F237" s="5">
        <v>16.8</v>
      </c>
      <c r="G237" s="11">
        <v>0.61309523809523814</v>
      </c>
      <c r="H237" s="9">
        <v>0.36309523809523808</v>
      </c>
      <c r="I237" s="9">
        <v>0.5535714285714286</v>
      </c>
      <c r="J237" s="1" t="s">
        <v>9</v>
      </c>
      <c r="K237" s="5">
        <v>10.3</v>
      </c>
      <c r="L237" s="6">
        <v>6.1</v>
      </c>
      <c r="M237" s="6">
        <v>9.3000000000000007</v>
      </c>
      <c r="N237" s="3" t="s">
        <v>9</v>
      </c>
      <c r="O237" s="5">
        <v>24</v>
      </c>
      <c r="P237" s="5">
        <v>1.4285714285714286</v>
      </c>
      <c r="Q237" s="3" t="s">
        <v>9</v>
      </c>
      <c r="R237" s="7">
        <v>638</v>
      </c>
      <c r="S237" s="7">
        <v>62.5</v>
      </c>
      <c r="T237" s="6">
        <v>7</v>
      </c>
      <c r="U237" s="6">
        <v>5.3</v>
      </c>
      <c r="V237" s="6">
        <v>5.9</v>
      </c>
      <c r="W237" s="6">
        <v>4.0999999999999996</v>
      </c>
      <c r="X237" s="6">
        <v>5.5</v>
      </c>
      <c r="Y237" s="6">
        <v>8</v>
      </c>
      <c r="Z237" s="7">
        <v>369.2</v>
      </c>
      <c r="AA237" s="6">
        <v>6.8</v>
      </c>
    </row>
    <row r="238" spans="1:27" ht="16" thickTop="1" thickBot="1">
      <c r="A238" s="4" t="s">
        <v>534</v>
      </c>
      <c r="B238" s="4" t="s">
        <v>535</v>
      </c>
      <c r="C238" s="4" t="s">
        <v>536</v>
      </c>
      <c r="D238" s="14" t="s">
        <v>485</v>
      </c>
      <c r="E238" s="5" t="s">
        <v>534</v>
      </c>
      <c r="F238" s="4"/>
      <c r="G238" s="12" t="e">
        <v>#DIV/0!</v>
      </c>
      <c r="H238" s="12" t="e">
        <v>#DIV/0!</v>
      </c>
      <c r="I238" s="12" t="e">
        <v>#DIV/0!</v>
      </c>
      <c r="J238" s="1" t="s">
        <v>9</v>
      </c>
      <c r="K238" s="4"/>
      <c r="L238" s="4"/>
      <c r="M238" s="4"/>
      <c r="N238" s="3" t="s">
        <v>9</v>
      </c>
      <c r="O238" s="4"/>
      <c r="P238" s="4" t="e">
        <v>#DIV/0!</v>
      </c>
      <c r="Q238" s="3" t="s">
        <v>9</v>
      </c>
      <c r="R238" s="4"/>
      <c r="S238" s="4"/>
      <c r="T238" s="4"/>
      <c r="U238" s="4"/>
      <c r="V238" s="4"/>
      <c r="W238" s="4"/>
      <c r="X238" s="4"/>
      <c r="Y238" s="4"/>
      <c r="Z238" s="4"/>
      <c r="AA238" s="4"/>
    </row>
    <row r="239" spans="1:27" ht="16" thickTop="1" thickBot="1">
      <c r="A239" s="4" t="s">
        <v>537</v>
      </c>
      <c r="B239" s="4" t="s">
        <v>538</v>
      </c>
      <c r="C239" s="4" t="s">
        <v>9</v>
      </c>
      <c r="D239" s="14" t="s">
        <v>485</v>
      </c>
      <c r="E239" s="5" t="s">
        <v>537</v>
      </c>
      <c r="F239" s="5">
        <v>52</v>
      </c>
      <c r="G239" s="10">
        <v>2.4365384615384618</v>
      </c>
      <c r="H239" s="11">
        <v>0.80192307692307696</v>
      </c>
      <c r="I239" s="11">
        <v>0.94615384615384623</v>
      </c>
      <c r="J239" s="1" t="s">
        <v>9</v>
      </c>
      <c r="K239" s="7">
        <v>126.7</v>
      </c>
      <c r="L239" s="5">
        <v>41.7</v>
      </c>
      <c r="M239" s="5">
        <v>49.2</v>
      </c>
      <c r="N239" s="3" t="s">
        <v>9</v>
      </c>
      <c r="O239" s="5">
        <v>49.4</v>
      </c>
      <c r="P239" s="5">
        <v>0.95</v>
      </c>
      <c r="Q239" s="3" t="s">
        <v>9</v>
      </c>
      <c r="R239" s="5">
        <v>56.5</v>
      </c>
      <c r="S239" s="5">
        <v>60.9</v>
      </c>
      <c r="T239" s="7">
        <v>66.2</v>
      </c>
      <c r="U239" s="7">
        <v>74.099999999999994</v>
      </c>
      <c r="V239" s="6">
        <v>41.3</v>
      </c>
      <c r="W239" s="5">
        <v>49.1</v>
      </c>
      <c r="X239" s="6">
        <v>46.2</v>
      </c>
      <c r="Y239" s="5">
        <v>76.599999999999994</v>
      </c>
      <c r="Z239" s="7">
        <v>72.8</v>
      </c>
      <c r="AA239" s="5">
        <v>69.400000000000006</v>
      </c>
    </row>
    <row r="240" spans="1:27" ht="16" thickTop="1" thickBot="1">
      <c r="A240" s="4" t="s">
        <v>539</v>
      </c>
      <c r="B240" s="4" t="s">
        <v>540</v>
      </c>
      <c r="C240" s="4" t="s">
        <v>541</v>
      </c>
      <c r="D240" s="14" t="s">
        <v>485</v>
      </c>
      <c r="E240" s="5" t="s">
        <v>539</v>
      </c>
      <c r="F240" s="5">
        <v>195.3</v>
      </c>
      <c r="G240" s="11">
        <v>1.1720430107526882</v>
      </c>
      <c r="H240" s="10">
        <v>2.4444444444444442</v>
      </c>
      <c r="I240" s="10">
        <v>4.3461341525857646</v>
      </c>
      <c r="J240" s="1" t="s">
        <v>9</v>
      </c>
      <c r="K240" s="5">
        <v>228.9</v>
      </c>
      <c r="L240" s="7">
        <v>477.4</v>
      </c>
      <c r="M240" s="7">
        <v>848.8</v>
      </c>
      <c r="N240" s="3" t="s">
        <v>9</v>
      </c>
      <c r="O240" s="7">
        <v>1377.6</v>
      </c>
      <c r="P240" s="7">
        <v>7.0537634408602141</v>
      </c>
      <c r="Q240" s="3" t="s">
        <v>9</v>
      </c>
      <c r="R240" s="7">
        <v>706.6</v>
      </c>
      <c r="S240" s="7">
        <v>455</v>
      </c>
      <c r="T240" s="7">
        <v>508.5</v>
      </c>
      <c r="U240" s="6">
        <v>25.7</v>
      </c>
      <c r="V240" s="6">
        <v>34</v>
      </c>
      <c r="W240" s="7">
        <v>549.79999999999995</v>
      </c>
      <c r="X240" s="5">
        <v>192.9</v>
      </c>
      <c r="Y240" s="6">
        <v>94.1</v>
      </c>
      <c r="Z240" s="7">
        <v>986.2</v>
      </c>
      <c r="AA240" s="7">
        <v>439.8</v>
      </c>
    </row>
    <row r="241" spans="1:27" ht="16" thickTop="1" thickBot="1">
      <c r="A241" s="4" t="s">
        <v>542</v>
      </c>
      <c r="B241" s="4" t="s">
        <v>543</v>
      </c>
      <c r="C241" s="4" t="s">
        <v>544</v>
      </c>
      <c r="D241" s="14" t="s">
        <v>485</v>
      </c>
      <c r="E241" s="5" t="s">
        <v>542</v>
      </c>
      <c r="F241" s="5">
        <v>259.7</v>
      </c>
      <c r="G241" s="11">
        <v>1.0924143242202542</v>
      </c>
      <c r="H241" s="10">
        <v>4.2229495571813631</v>
      </c>
      <c r="I241" s="10">
        <v>1.3288409703504045</v>
      </c>
      <c r="J241" s="1" t="s">
        <v>9</v>
      </c>
      <c r="K241" s="5">
        <v>283.7</v>
      </c>
      <c r="L241" s="7">
        <v>1096.7</v>
      </c>
      <c r="M241" s="7">
        <v>345.1</v>
      </c>
      <c r="N241" s="3" t="s">
        <v>9</v>
      </c>
      <c r="O241" s="7">
        <v>319.89999999999998</v>
      </c>
      <c r="P241" s="7">
        <v>1.2318059299191375</v>
      </c>
      <c r="Q241" s="3" t="s">
        <v>9</v>
      </c>
      <c r="R241" s="5">
        <v>250</v>
      </c>
      <c r="S241" s="5">
        <v>276.2</v>
      </c>
      <c r="T241" s="7">
        <v>913.5</v>
      </c>
      <c r="U241" s="5">
        <v>292.3</v>
      </c>
      <c r="V241" s="6">
        <v>140.19999999999999</v>
      </c>
      <c r="W241" s="7">
        <v>316.89999999999998</v>
      </c>
      <c r="X241" s="7">
        <v>1518.3</v>
      </c>
      <c r="Y241" s="7">
        <v>401.3</v>
      </c>
      <c r="Z241" s="7">
        <v>351</v>
      </c>
      <c r="AA241" s="5">
        <v>219.4</v>
      </c>
    </row>
    <row r="242" spans="1:27" ht="16" thickTop="1" thickBot="1">
      <c r="A242" s="4" t="s">
        <v>545</v>
      </c>
      <c r="B242" s="4" t="s">
        <v>546</v>
      </c>
      <c r="C242" s="4" t="s">
        <v>9</v>
      </c>
      <c r="D242" s="14" t="s">
        <v>485</v>
      </c>
      <c r="E242" s="5" t="s">
        <v>545</v>
      </c>
      <c r="F242" s="5">
        <v>22.9</v>
      </c>
      <c r="G242" s="9">
        <v>0.41048034934497818</v>
      </c>
      <c r="H242" s="10">
        <v>2.2139737991266379</v>
      </c>
      <c r="I242" s="9">
        <v>0.41921397379912667</v>
      </c>
      <c r="J242" s="1" t="s">
        <v>9</v>
      </c>
      <c r="K242" s="6">
        <v>9.4</v>
      </c>
      <c r="L242" s="7">
        <v>50.7</v>
      </c>
      <c r="M242" s="6">
        <v>9.6</v>
      </c>
      <c r="N242" s="3" t="s">
        <v>9</v>
      </c>
      <c r="O242" s="7">
        <v>76.3</v>
      </c>
      <c r="P242" s="7">
        <v>3.3318777292576418</v>
      </c>
      <c r="Q242" s="3" t="s">
        <v>9</v>
      </c>
      <c r="R242" s="6">
        <v>6.4</v>
      </c>
      <c r="S242" s="7">
        <v>34.9</v>
      </c>
      <c r="T242" s="7">
        <v>273.39999999999998</v>
      </c>
      <c r="U242" s="6">
        <v>4.0999999999999996</v>
      </c>
      <c r="V242" s="6">
        <v>2.7</v>
      </c>
      <c r="W242" s="6">
        <v>7.7</v>
      </c>
      <c r="X242" s="5">
        <v>22.8</v>
      </c>
      <c r="Y242" s="7">
        <v>125.2</v>
      </c>
      <c r="Z242" s="6">
        <v>4.9000000000000004</v>
      </c>
      <c r="AA242" s="7">
        <v>46.3</v>
      </c>
    </row>
    <row r="243" spans="1:27" ht="16" thickTop="1" thickBot="1">
      <c r="A243" s="4" t="s">
        <v>547</v>
      </c>
      <c r="B243" s="4" t="s">
        <v>548</v>
      </c>
      <c r="C243" s="4" t="s">
        <v>9</v>
      </c>
      <c r="D243" s="14" t="s">
        <v>485</v>
      </c>
      <c r="E243" s="5" t="s">
        <v>547</v>
      </c>
      <c r="F243" s="5">
        <v>53</v>
      </c>
      <c r="G243" s="9">
        <v>0.14528301886792452</v>
      </c>
      <c r="H243" s="9">
        <v>0.12264150943396226</v>
      </c>
      <c r="I243" s="9">
        <v>9.2452830188679253E-2</v>
      </c>
      <c r="J243" s="1" t="s">
        <v>9</v>
      </c>
      <c r="K243" s="6">
        <v>7.7</v>
      </c>
      <c r="L243" s="6">
        <v>6.5</v>
      </c>
      <c r="M243" s="6">
        <v>4.9000000000000004</v>
      </c>
      <c r="N243" s="3" t="s">
        <v>9</v>
      </c>
      <c r="O243" s="6">
        <v>21.6</v>
      </c>
      <c r="P243" s="6">
        <v>0.40754716981132078</v>
      </c>
      <c r="Q243" s="3" t="s">
        <v>9</v>
      </c>
      <c r="R243" s="6">
        <v>8.8000000000000007</v>
      </c>
      <c r="S243" s="6">
        <v>9.8000000000000007</v>
      </c>
      <c r="T243" s="6">
        <v>7.7</v>
      </c>
      <c r="U243" s="6">
        <v>7.4</v>
      </c>
      <c r="V243" s="6">
        <v>14.3</v>
      </c>
      <c r="W243" s="7">
        <v>5755.3</v>
      </c>
      <c r="X243" s="6">
        <v>3.6</v>
      </c>
      <c r="Y243" s="6">
        <v>10.8</v>
      </c>
      <c r="Z243" s="6">
        <v>15.5</v>
      </c>
      <c r="AA243" s="6">
        <v>20.9</v>
      </c>
    </row>
    <row r="244" spans="1:27" ht="16" thickTop="1" thickBot="1">
      <c r="A244" s="4" t="s">
        <v>549</v>
      </c>
      <c r="B244" s="4" t="s">
        <v>550</v>
      </c>
      <c r="C244" s="4" t="s">
        <v>9</v>
      </c>
      <c r="D244" s="14" t="s">
        <v>485</v>
      </c>
      <c r="E244" s="5" t="s">
        <v>549</v>
      </c>
      <c r="F244" s="5">
        <v>47</v>
      </c>
      <c r="G244" s="9">
        <v>0.65106382978723409</v>
      </c>
      <c r="H244" s="9">
        <v>0.71489361702127663</v>
      </c>
      <c r="I244" s="10">
        <v>1.6063829787234043</v>
      </c>
      <c r="J244" s="1" t="s">
        <v>9</v>
      </c>
      <c r="K244" s="6">
        <v>30.6</v>
      </c>
      <c r="L244" s="6">
        <v>33.6</v>
      </c>
      <c r="M244" s="7">
        <v>75.5</v>
      </c>
      <c r="N244" s="3" t="s">
        <v>9</v>
      </c>
      <c r="O244" s="7">
        <v>366.2</v>
      </c>
      <c r="P244" s="7">
        <v>7.7914893617021272</v>
      </c>
      <c r="Q244" s="3" t="s">
        <v>9</v>
      </c>
      <c r="R244" s="6">
        <v>20.2</v>
      </c>
      <c r="S244" s="7">
        <v>104.4</v>
      </c>
      <c r="T244" s="5">
        <v>71.400000000000006</v>
      </c>
      <c r="U244" s="6">
        <v>6</v>
      </c>
      <c r="V244" s="5">
        <v>39.6</v>
      </c>
      <c r="W244" s="5">
        <v>37.5</v>
      </c>
      <c r="X244" s="7">
        <v>345.4</v>
      </c>
      <c r="Y244" s="6">
        <v>8.6</v>
      </c>
      <c r="Z244" s="7">
        <v>62.7</v>
      </c>
      <c r="AA244" s="7">
        <v>197.1</v>
      </c>
    </row>
    <row r="245" spans="1:27" ht="16" thickTop="1" thickBot="1">
      <c r="A245" s="4" t="s">
        <v>551</v>
      </c>
      <c r="B245" s="4" t="s">
        <v>552</v>
      </c>
      <c r="C245" s="4" t="s">
        <v>553</v>
      </c>
      <c r="D245" s="14" t="s">
        <v>485</v>
      </c>
      <c r="E245" s="5" t="s">
        <v>551</v>
      </c>
      <c r="F245" s="5">
        <v>198.1</v>
      </c>
      <c r="G245" s="9">
        <v>0.67188288743059055</v>
      </c>
      <c r="H245" s="10">
        <v>2.5719333669863707</v>
      </c>
      <c r="I245" s="11">
        <v>1.01110550227158</v>
      </c>
      <c r="J245" s="1" t="s">
        <v>9</v>
      </c>
      <c r="K245" s="6">
        <v>133.1</v>
      </c>
      <c r="L245" s="7">
        <v>509.5</v>
      </c>
      <c r="M245" s="5">
        <v>200.3</v>
      </c>
      <c r="N245" s="3" t="s">
        <v>9</v>
      </c>
      <c r="O245" s="5">
        <v>192.1</v>
      </c>
      <c r="P245" s="5">
        <v>0.96971226653205456</v>
      </c>
      <c r="Q245" s="3" t="s">
        <v>9</v>
      </c>
      <c r="R245" s="6">
        <v>70.900000000000006</v>
      </c>
      <c r="S245" s="6">
        <v>53.9</v>
      </c>
      <c r="T245" s="7">
        <v>592.5</v>
      </c>
      <c r="U245" s="7">
        <v>265.60000000000002</v>
      </c>
      <c r="V245" s="6">
        <v>159.6</v>
      </c>
      <c r="W245" s="6">
        <v>129.19999999999999</v>
      </c>
      <c r="X245" s="7">
        <v>819.7</v>
      </c>
      <c r="Y245" s="7">
        <v>718.6</v>
      </c>
      <c r="Z245" s="6">
        <v>78.7</v>
      </c>
      <c r="AA245" s="6">
        <v>53.6</v>
      </c>
    </row>
    <row r="246" spans="1:27" ht="16" thickTop="1" thickBot="1">
      <c r="A246" s="4" t="s">
        <v>554</v>
      </c>
      <c r="B246" s="4" t="s">
        <v>555</v>
      </c>
      <c r="C246" s="4" t="s">
        <v>556</v>
      </c>
      <c r="D246" s="14" t="s">
        <v>485</v>
      </c>
      <c r="E246" s="5" t="s">
        <v>554</v>
      </c>
      <c r="F246" s="5">
        <v>1462.7</v>
      </c>
      <c r="G246" s="9">
        <v>3.3499692349764137E-3</v>
      </c>
      <c r="H246" s="9">
        <v>3.1448690777329592E-3</v>
      </c>
      <c r="I246" s="9">
        <v>3.8285362685444723E-3</v>
      </c>
      <c r="J246" s="1" t="s">
        <v>9</v>
      </c>
      <c r="K246" s="6">
        <v>4.9000000000000004</v>
      </c>
      <c r="L246" s="6">
        <v>4.5999999999999996</v>
      </c>
      <c r="M246" s="6">
        <v>5.6</v>
      </c>
      <c r="N246" s="3" t="s">
        <v>9</v>
      </c>
      <c r="O246" s="6">
        <v>13.1</v>
      </c>
      <c r="P246" s="6">
        <v>8.956040199630819E-3</v>
      </c>
      <c r="Q246" s="3" t="s">
        <v>9</v>
      </c>
      <c r="R246" s="6">
        <v>23.1</v>
      </c>
      <c r="S246" s="6">
        <v>13.7</v>
      </c>
      <c r="T246" s="6">
        <v>13.8</v>
      </c>
      <c r="U246" s="6">
        <v>3.2</v>
      </c>
      <c r="V246" s="7">
        <v>4002.9</v>
      </c>
      <c r="W246" s="6">
        <v>13.1</v>
      </c>
      <c r="X246" s="6">
        <v>6.8</v>
      </c>
      <c r="Y246" s="5">
        <v>1097.2</v>
      </c>
      <c r="Z246" s="6">
        <v>25.7</v>
      </c>
      <c r="AA246" s="6">
        <v>41.7</v>
      </c>
    </row>
    <row r="247" spans="1:27" ht="16" thickTop="1" thickBot="1">
      <c r="A247" s="4" t="s">
        <v>557</v>
      </c>
      <c r="B247" s="4" t="s">
        <v>558</v>
      </c>
      <c r="C247" s="4" t="s">
        <v>559</v>
      </c>
      <c r="D247" s="14" t="s">
        <v>485</v>
      </c>
      <c r="E247" s="5" t="s">
        <v>557</v>
      </c>
      <c r="F247" s="5">
        <v>649.79999999999995</v>
      </c>
      <c r="G247" s="9">
        <v>0.43259464450600194</v>
      </c>
      <c r="H247" s="9">
        <v>0.75176977531548173</v>
      </c>
      <c r="I247" s="9">
        <v>0.36903662665435522</v>
      </c>
      <c r="J247" s="1" t="s">
        <v>9</v>
      </c>
      <c r="K247" s="6">
        <v>281.10000000000002</v>
      </c>
      <c r="L247" s="6">
        <v>488.5</v>
      </c>
      <c r="M247" s="6">
        <v>239.8</v>
      </c>
      <c r="N247" s="3" t="s">
        <v>9</v>
      </c>
      <c r="O247" s="6">
        <v>226.8</v>
      </c>
      <c r="P247" s="6">
        <v>0.34903047091412748</v>
      </c>
      <c r="Q247" s="3" t="s">
        <v>9</v>
      </c>
      <c r="R247" s="6">
        <v>154.9</v>
      </c>
      <c r="S247" s="6">
        <v>247.7</v>
      </c>
      <c r="T247" s="7">
        <v>1000.5</v>
      </c>
      <c r="U247" s="7">
        <v>758.8</v>
      </c>
      <c r="V247" s="7">
        <v>1273.2</v>
      </c>
      <c r="W247" s="6">
        <v>366.2</v>
      </c>
      <c r="X247" s="7">
        <v>3020.1</v>
      </c>
      <c r="Y247" s="7">
        <v>1540.8</v>
      </c>
      <c r="Z247" s="6">
        <v>164.7</v>
      </c>
      <c r="AA247" s="6">
        <v>389.5</v>
      </c>
    </row>
    <row r="248" spans="1:27" ht="16" thickTop="1" thickBot="1">
      <c r="A248" s="4" t="s">
        <v>560</v>
      </c>
      <c r="B248" s="4" t="s">
        <v>561</v>
      </c>
      <c r="C248" s="4" t="s">
        <v>9</v>
      </c>
      <c r="D248" s="14" t="s">
        <v>485</v>
      </c>
      <c r="E248" s="5" t="s">
        <v>560</v>
      </c>
      <c r="F248" s="5">
        <v>14.9</v>
      </c>
      <c r="G248" s="9">
        <v>0.15436241610738252</v>
      </c>
      <c r="H248" s="9">
        <v>0.22147651006711408</v>
      </c>
      <c r="I248" s="9">
        <v>0.38926174496644295</v>
      </c>
      <c r="J248" s="1" t="s">
        <v>9</v>
      </c>
      <c r="K248" s="6">
        <v>2.2999999999999998</v>
      </c>
      <c r="L248" s="6">
        <v>3.3</v>
      </c>
      <c r="M248" s="6">
        <v>5.8</v>
      </c>
      <c r="N248" s="3" t="s">
        <v>9</v>
      </c>
      <c r="O248" s="6">
        <v>6.1</v>
      </c>
      <c r="P248" s="6">
        <v>0.40939597315436238</v>
      </c>
      <c r="Q248" s="3" t="s">
        <v>9</v>
      </c>
      <c r="R248" s="6">
        <v>3</v>
      </c>
      <c r="S248" s="6">
        <v>2.4</v>
      </c>
      <c r="T248" s="6">
        <v>4.8</v>
      </c>
      <c r="U248" s="6">
        <v>2.7</v>
      </c>
      <c r="V248" s="7">
        <v>175</v>
      </c>
      <c r="W248" s="5">
        <v>7.6</v>
      </c>
      <c r="X248" s="6">
        <v>6.2</v>
      </c>
      <c r="Y248" s="5">
        <v>17.8</v>
      </c>
      <c r="Z248" s="6">
        <v>4.8</v>
      </c>
      <c r="AA248" s="5">
        <v>10.199999999999999</v>
      </c>
    </row>
    <row r="249" spans="1:27" ht="16" thickTop="1" thickBot="1">
      <c r="A249" s="4" t="s">
        <v>562</v>
      </c>
      <c r="B249" s="4" t="s">
        <v>563</v>
      </c>
      <c r="C249" s="4" t="s">
        <v>9</v>
      </c>
      <c r="D249" s="14" t="s">
        <v>485</v>
      </c>
      <c r="E249" s="5" t="s">
        <v>562</v>
      </c>
      <c r="F249" s="5">
        <v>125.1</v>
      </c>
      <c r="G249" s="9">
        <v>1.838529176658673E-2</v>
      </c>
      <c r="H249" s="10">
        <v>12.302957633892886</v>
      </c>
      <c r="I249" s="10">
        <v>1.507593924860112</v>
      </c>
      <c r="J249" s="1" t="s">
        <v>9</v>
      </c>
      <c r="K249" s="6">
        <v>2.2999999999999998</v>
      </c>
      <c r="L249" s="7">
        <v>1539.1</v>
      </c>
      <c r="M249" s="7">
        <v>188.6</v>
      </c>
      <c r="N249" s="3" t="s">
        <v>9</v>
      </c>
      <c r="O249" s="6">
        <v>13.5</v>
      </c>
      <c r="P249" s="6">
        <v>0.10791366906474821</v>
      </c>
      <c r="Q249" s="3" t="s">
        <v>9</v>
      </c>
      <c r="R249" s="6">
        <v>2.2999999999999998</v>
      </c>
      <c r="S249" s="6">
        <v>2.5</v>
      </c>
      <c r="T249" s="5">
        <v>117.2</v>
      </c>
      <c r="U249" s="6">
        <v>2.1</v>
      </c>
      <c r="V249" s="6">
        <v>2.6</v>
      </c>
      <c r="W249" s="6">
        <v>5.9</v>
      </c>
      <c r="X249" s="5">
        <v>172.2</v>
      </c>
      <c r="Y249" s="6">
        <v>2.5</v>
      </c>
      <c r="Z249" s="6">
        <v>4.2</v>
      </c>
      <c r="AA249" s="6">
        <v>6.9</v>
      </c>
    </row>
    <row r="250" spans="1:27" ht="16" thickTop="1" thickBot="1">
      <c r="A250" s="4" t="s">
        <v>564</v>
      </c>
      <c r="B250" s="4" t="s">
        <v>565</v>
      </c>
      <c r="C250" s="4" t="s">
        <v>9</v>
      </c>
      <c r="D250" s="14" t="s">
        <v>485</v>
      </c>
      <c r="E250" s="5" t="s">
        <v>564</v>
      </c>
      <c r="F250" s="5">
        <v>183.7</v>
      </c>
      <c r="G250" s="9">
        <v>3.2661948829613499E-2</v>
      </c>
      <c r="H250" s="10">
        <v>7.085465432770822</v>
      </c>
      <c r="I250" s="10">
        <v>7.1301034295046275</v>
      </c>
      <c r="J250" s="1" t="s">
        <v>9</v>
      </c>
      <c r="K250" s="6">
        <v>6</v>
      </c>
      <c r="L250" s="7">
        <v>1301.5999999999999</v>
      </c>
      <c r="M250" s="7">
        <v>1309.8</v>
      </c>
      <c r="N250" s="3" t="s">
        <v>9</v>
      </c>
      <c r="O250" s="6">
        <v>11.5</v>
      </c>
      <c r="P250" s="6">
        <v>6.2602068590092541E-2</v>
      </c>
      <c r="Q250" s="3" t="s">
        <v>9</v>
      </c>
      <c r="R250" s="6">
        <v>0.8</v>
      </c>
      <c r="S250" s="6">
        <v>0.9</v>
      </c>
      <c r="T250" s="6">
        <v>27.7</v>
      </c>
      <c r="U250" s="6">
        <v>0.4</v>
      </c>
      <c r="V250" s="6">
        <v>2.2999999999999998</v>
      </c>
      <c r="W250" s="7">
        <v>1607.8</v>
      </c>
      <c r="X250" s="6">
        <v>5.7</v>
      </c>
      <c r="Y250" s="6">
        <v>13.2</v>
      </c>
      <c r="Z250" s="6">
        <v>0.6</v>
      </c>
      <c r="AA250" s="6">
        <v>3.1</v>
      </c>
    </row>
    <row r="251" spans="1:27" ht="16" thickTop="1" thickBot="1">
      <c r="A251" s="4" t="s">
        <v>566</v>
      </c>
      <c r="B251" s="4" t="s">
        <v>567</v>
      </c>
      <c r="C251" s="4" t="s">
        <v>568</v>
      </c>
      <c r="D251" s="14" t="s">
        <v>485</v>
      </c>
      <c r="E251" s="5" t="s">
        <v>566</v>
      </c>
      <c r="F251" s="5">
        <v>931.2</v>
      </c>
      <c r="G251" s="9">
        <v>0.2699742268041237</v>
      </c>
      <c r="H251" s="10">
        <v>1.3025128865979381</v>
      </c>
      <c r="I251" s="9">
        <v>0.5990120274914088</v>
      </c>
      <c r="J251" s="1" t="s">
        <v>9</v>
      </c>
      <c r="K251" s="6">
        <v>251.4</v>
      </c>
      <c r="L251" s="7">
        <v>1212.9000000000001</v>
      </c>
      <c r="M251" s="6">
        <v>557.79999999999995</v>
      </c>
      <c r="N251" s="3" t="s">
        <v>9</v>
      </c>
      <c r="O251" s="6">
        <v>623.6</v>
      </c>
      <c r="P251" s="6">
        <v>0.6696735395189003</v>
      </c>
      <c r="Q251" s="3" t="s">
        <v>9</v>
      </c>
      <c r="R251" s="5">
        <v>714.4</v>
      </c>
      <c r="S251" s="6">
        <v>488.9</v>
      </c>
      <c r="T251" s="7">
        <v>3175.4</v>
      </c>
      <c r="U251" s="5">
        <v>1103.0999999999999</v>
      </c>
      <c r="V251" s="6">
        <v>610.6</v>
      </c>
      <c r="W251" s="6">
        <v>331.1</v>
      </c>
      <c r="X251" s="7">
        <v>2800.3</v>
      </c>
      <c r="Y251" s="7">
        <v>1411</v>
      </c>
      <c r="Z251" s="5">
        <v>828.2</v>
      </c>
      <c r="AA251" s="6">
        <v>381</v>
      </c>
    </row>
    <row r="252" spans="1:27" ht="16" thickTop="1" thickBot="1">
      <c r="A252" s="4" t="s">
        <v>569</v>
      </c>
      <c r="B252" s="4" t="s">
        <v>570</v>
      </c>
      <c r="C252" s="4" t="s">
        <v>9</v>
      </c>
      <c r="D252" s="14" t="s">
        <v>485</v>
      </c>
      <c r="E252" s="5" t="s">
        <v>569</v>
      </c>
      <c r="F252" s="5">
        <v>111.3</v>
      </c>
      <c r="G252" s="11">
        <v>0.94339622641509435</v>
      </c>
      <c r="H252" s="9">
        <v>0.80862533692722371</v>
      </c>
      <c r="I252" s="9">
        <v>0.78616352201257866</v>
      </c>
      <c r="J252" s="1" t="s">
        <v>9</v>
      </c>
      <c r="K252" s="5">
        <v>105</v>
      </c>
      <c r="L252" s="6">
        <v>90</v>
      </c>
      <c r="M252" s="6">
        <v>87.5</v>
      </c>
      <c r="N252" s="3" t="s">
        <v>9</v>
      </c>
      <c r="O252" s="5">
        <v>104</v>
      </c>
      <c r="P252" s="5">
        <v>0.93441150044923638</v>
      </c>
      <c r="Q252" s="3" t="s">
        <v>9</v>
      </c>
      <c r="R252" s="5">
        <v>118.8</v>
      </c>
      <c r="S252" s="6">
        <v>73.5</v>
      </c>
      <c r="T252" s="6">
        <v>70.099999999999994</v>
      </c>
      <c r="U252" s="5">
        <v>122.7</v>
      </c>
      <c r="V252" s="7">
        <v>315</v>
      </c>
      <c r="W252" s="5">
        <v>105</v>
      </c>
      <c r="X252" s="6">
        <v>74.400000000000006</v>
      </c>
      <c r="Y252" s="6">
        <v>87.3</v>
      </c>
      <c r="Z252" s="7">
        <v>145.80000000000001</v>
      </c>
      <c r="AA252" s="5">
        <v>107.4</v>
      </c>
    </row>
    <row r="253" spans="1:27" ht="16" thickTop="1" thickBot="1">
      <c r="A253" s="4" t="s">
        <v>571</v>
      </c>
      <c r="B253" s="4" t="s">
        <v>572</v>
      </c>
      <c r="C253" s="4" t="s">
        <v>9</v>
      </c>
      <c r="D253" s="14" t="s">
        <v>485</v>
      </c>
      <c r="E253" s="5" t="s">
        <v>571</v>
      </c>
      <c r="F253" s="5">
        <v>9</v>
      </c>
      <c r="G253" s="11">
        <v>0.65555555555555556</v>
      </c>
      <c r="H253" s="11">
        <v>0.60000000000000009</v>
      </c>
      <c r="I253" s="11">
        <v>0.81111111111111112</v>
      </c>
      <c r="J253" s="1" t="s">
        <v>9</v>
      </c>
      <c r="K253" s="5">
        <v>5.9</v>
      </c>
      <c r="L253" s="5">
        <v>5.4</v>
      </c>
      <c r="M253" s="5">
        <v>7.3</v>
      </c>
      <c r="N253" s="3" t="s">
        <v>9</v>
      </c>
      <c r="O253" s="5">
        <v>15.7</v>
      </c>
      <c r="P253" s="5">
        <v>1.7444444444444445</v>
      </c>
      <c r="Q253" s="3" t="s">
        <v>9</v>
      </c>
      <c r="R253" s="5">
        <v>6.4</v>
      </c>
      <c r="S253" s="5">
        <v>4.5</v>
      </c>
      <c r="T253" s="6">
        <v>6.2</v>
      </c>
      <c r="U253" s="5">
        <v>3.7</v>
      </c>
      <c r="V253" s="5">
        <v>4.2</v>
      </c>
      <c r="W253" s="7">
        <v>834.4</v>
      </c>
      <c r="X253" s="5">
        <v>6.1</v>
      </c>
      <c r="Y253" s="5">
        <v>7.1</v>
      </c>
      <c r="Z253" s="5">
        <v>6.2</v>
      </c>
      <c r="AA253" s="5">
        <v>13.9</v>
      </c>
    </row>
    <row r="254" spans="1:27" ht="16" thickTop="1" thickBot="1">
      <c r="A254" s="4" t="s">
        <v>573</v>
      </c>
      <c r="B254" s="4" t="s">
        <v>574</v>
      </c>
      <c r="C254" s="4" t="s">
        <v>9</v>
      </c>
      <c r="D254" s="14" t="s">
        <v>575</v>
      </c>
      <c r="E254" s="5" t="s">
        <v>573</v>
      </c>
      <c r="F254" s="5">
        <v>7.5</v>
      </c>
      <c r="G254" s="9">
        <v>0.42666666666666669</v>
      </c>
      <c r="H254" s="9">
        <v>0.4</v>
      </c>
      <c r="I254" s="9">
        <v>0.24000000000000002</v>
      </c>
      <c r="J254" s="1" t="s">
        <v>9</v>
      </c>
      <c r="K254" s="6">
        <v>3.2</v>
      </c>
      <c r="L254" s="6">
        <v>3</v>
      </c>
      <c r="M254" s="6">
        <v>1.8</v>
      </c>
      <c r="N254" s="3" t="s">
        <v>9</v>
      </c>
      <c r="O254" s="5">
        <v>9</v>
      </c>
      <c r="P254" s="5">
        <v>1.2</v>
      </c>
      <c r="Q254" s="3" t="s">
        <v>9</v>
      </c>
      <c r="R254" s="6">
        <v>0.7</v>
      </c>
      <c r="S254" s="6">
        <v>2.9</v>
      </c>
      <c r="T254" s="6">
        <v>2.6</v>
      </c>
      <c r="U254" s="6">
        <v>0.9</v>
      </c>
      <c r="V254" s="7">
        <v>94.6</v>
      </c>
      <c r="W254" s="6">
        <v>0.9</v>
      </c>
      <c r="X254" s="6">
        <v>2.1</v>
      </c>
      <c r="Y254" s="5">
        <v>14.9</v>
      </c>
      <c r="Z254" s="6">
        <v>0.6</v>
      </c>
      <c r="AA254" s="5">
        <v>3.3</v>
      </c>
    </row>
    <row r="255" spans="1:27" ht="16" thickTop="1" thickBot="1">
      <c r="A255" s="4" t="s">
        <v>576</v>
      </c>
      <c r="B255" s="4" t="s">
        <v>576</v>
      </c>
      <c r="C255" s="4" t="s">
        <v>9</v>
      </c>
      <c r="D255" s="14" t="s">
        <v>575</v>
      </c>
      <c r="E255" s="5" t="s">
        <v>576</v>
      </c>
      <c r="F255" s="5">
        <v>5.8</v>
      </c>
      <c r="G255" s="11">
        <v>0.53448275862068972</v>
      </c>
      <c r="H255" s="9">
        <v>0.15517241379310345</v>
      </c>
      <c r="I255" s="11">
        <v>0.53448275862068972</v>
      </c>
      <c r="J255" s="1" t="s">
        <v>9</v>
      </c>
      <c r="K255" s="5">
        <v>3.1</v>
      </c>
      <c r="L255" s="6">
        <v>0.9</v>
      </c>
      <c r="M255" s="5">
        <v>3.1</v>
      </c>
      <c r="N255" s="3" t="s">
        <v>9</v>
      </c>
      <c r="O255" s="5">
        <v>16.899999999999999</v>
      </c>
      <c r="P255" s="5">
        <v>2.9137931034482758</v>
      </c>
      <c r="Q255" s="3" t="s">
        <v>9</v>
      </c>
      <c r="R255" s="7">
        <v>256.10000000000002</v>
      </c>
      <c r="S255" s="7">
        <v>19.399999999999999</v>
      </c>
      <c r="T255" s="6">
        <v>3.9</v>
      </c>
      <c r="U255" s="7">
        <v>8.6</v>
      </c>
      <c r="V255" s="6">
        <v>1.3</v>
      </c>
      <c r="W255" s="5">
        <v>3.9</v>
      </c>
      <c r="X255" s="7">
        <v>619.9</v>
      </c>
      <c r="Y255" s="7">
        <v>426.8</v>
      </c>
      <c r="Z255" s="7">
        <v>242.2</v>
      </c>
      <c r="AA255" s="5">
        <v>6.8</v>
      </c>
    </row>
    <row r="256" spans="1:27" ht="16" thickTop="1" thickBot="1">
      <c r="A256" s="4" t="s">
        <v>577</v>
      </c>
      <c r="B256" s="4" t="s">
        <v>578</v>
      </c>
      <c r="C256" s="4" t="s">
        <v>579</v>
      </c>
      <c r="D256" s="14" t="s">
        <v>575</v>
      </c>
      <c r="E256" s="5" t="s">
        <v>577</v>
      </c>
      <c r="F256" s="5">
        <v>503.1</v>
      </c>
      <c r="G256" s="9">
        <v>0.73126614987080096</v>
      </c>
      <c r="H256" s="11">
        <v>1.1701451003776586</v>
      </c>
      <c r="I256" s="9">
        <v>0.70244484197972568</v>
      </c>
      <c r="J256" s="1" t="s">
        <v>9</v>
      </c>
      <c r="K256" s="6">
        <v>367.9</v>
      </c>
      <c r="L256" s="5">
        <v>588.70000000000005</v>
      </c>
      <c r="M256" s="6">
        <v>353.4</v>
      </c>
      <c r="N256" s="3" t="s">
        <v>9</v>
      </c>
      <c r="O256" s="7">
        <v>4020.3</v>
      </c>
      <c r="P256" s="7">
        <v>7.9910554561717353</v>
      </c>
      <c r="Q256" s="3" t="s">
        <v>9</v>
      </c>
      <c r="R256" s="6">
        <v>311</v>
      </c>
      <c r="S256" s="5">
        <v>469.7</v>
      </c>
      <c r="T256" s="5">
        <v>551.4</v>
      </c>
      <c r="U256" s="5">
        <v>487.6</v>
      </c>
      <c r="V256" s="6">
        <v>283.5</v>
      </c>
      <c r="W256" s="7">
        <v>5590.9</v>
      </c>
      <c r="X256" s="5">
        <v>475.8</v>
      </c>
      <c r="Y256" s="5">
        <v>818.8</v>
      </c>
      <c r="Z256" s="6">
        <v>363.9</v>
      </c>
      <c r="AA256" s="5">
        <v>559.5</v>
      </c>
    </row>
    <row r="257" spans="1:27" ht="16" thickTop="1" thickBot="1">
      <c r="A257" s="4" t="s">
        <v>580</v>
      </c>
      <c r="B257" s="4" t="s">
        <v>581</v>
      </c>
      <c r="C257" s="4" t="s">
        <v>582</v>
      </c>
      <c r="D257" s="14" t="s">
        <v>575</v>
      </c>
      <c r="E257" s="5" t="s">
        <v>580</v>
      </c>
      <c r="F257" s="5">
        <v>2787.1</v>
      </c>
      <c r="G257" s="9">
        <v>4.7361056295073733E-3</v>
      </c>
      <c r="H257" s="10">
        <v>2.104804276846902</v>
      </c>
      <c r="I257" s="9">
        <v>7.4988339133866743E-3</v>
      </c>
      <c r="J257" s="1" t="s">
        <v>9</v>
      </c>
      <c r="K257" s="6">
        <v>13.2</v>
      </c>
      <c r="L257" s="7">
        <v>5866.3</v>
      </c>
      <c r="M257" s="6">
        <v>20.9</v>
      </c>
      <c r="N257" s="3" t="s">
        <v>9</v>
      </c>
      <c r="O257" s="6">
        <v>29.7</v>
      </c>
      <c r="P257" s="6">
        <v>1.065623766639159E-2</v>
      </c>
      <c r="Q257" s="3" t="s">
        <v>9</v>
      </c>
      <c r="R257" s="6">
        <v>3.2</v>
      </c>
      <c r="S257" s="6">
        <v>9.1</v>
      </c>
      <c r="T257" s="6">
        <v>7</v>
      </c>
      <c r="U257" s="6">
        <v>5.7</v>
      </c>
      <c r="V257" s="6">
        <v>15.4</v>
      </c>
      <c r="W257" s="6">
        <v>4.7</v>
      </c>
      <c r="X257" s="6">
        <v>7</v>
      </c>
      <c r="Y257" s="6">
        <v>13.9</v>
      </c>
      <c r="Z257" s="6">
        <v>7.4</v>
      </c>
      <c r="AA257" s="6">
        <v>36.1</v>
      </c>
    </row>
    <row r="258" spans="1:27" ht="16" thickTop="1" thickBot="1">
      <c r="A258" s="4" t="s">
        <v>583</v>
      </c>
      <c r="B258" s="4" t="s">
        <v>584</v>
      </c>
      <c r="C258" s="4" t="s">
        <v>585</v>
      </c>
      <c r="D258" s="14" t="s">
        <v>575</v>
      </c>
      <c r="E258" s="5" t="s">
        <v>583</v>
      </c>
      <c r="F258" s="5">
        <v>55.1</v>
      </c>
      <c r="G258" s="9">
        <v>0.10344827586206896</v>
      </c>
      <c r="H258" s="10">
        <v>15.1524500907441</v>
      </c>
      <c r="I258" s="11">
        <v>0.33212341197822143</v>
      </c>
      <c r="J258" s="1" t="s">
        <v>9</v>
      </c>
      <c r="K258" s="6">
        <v>5.7</v>
      </c>
      <c r="L258" s="7">
        <v>834.9</v>
      </c>
      <c r="M258" s="5">
        <v>18.3</v>
      </c>
      <c r="N258" s="3" t="s">
        <v>9</v>
      </c>
      <c r="O258" s="6">
        <v>10.199999999999999</v>
      </c>
      <c r="P258" s="6">
        <v>0.18511796733212341</v>
      </c>
      <c r="Q258" s="3" t="s">
        <v>9</v>
      </c>
      <c r="R258" s="6">
        <v>2.2999999999999998</v>
      </c>
      <c r="S258" s="6">
        <v>4</v>
      </c>
      <c r="T258" s="6">
        <v>5.7</v>
      </c>
      <c r="U258" s="6">
        <v>4.7</v>
      </c>
      <c r="V258" s="6">
        <v>1.3</v>
      </c>
      <c r="W258" s="6">
        <v>9.5</v>
      </c>
      <c r="X258" s="6">
        <v>5.6</v>
      </c>
      <c r="Y258" s="6">
        <v>2.9</v>
      </c>
      <c r="Z258" s="6">
        <v>7.2</v>
      </c>
      <c r="AA258" s="6">
        <v>2.2999999999999998</v>
      </c>
    </row>
    <row r="259" spans="1:27" ht="16" thickTop="1" thickBot="1">
      <c r="A259" s="4" t="s">
        <v>586</v>
      </c>
      <c r="B259" s="4" t="s">
        <v>587</v>
      </c>
      <c r="C259" s="4" t="s">
        <v>588</v>
      </c>
      <c r="D259" s="14" t="s">
        <v>575</v>
      </c>
      <c r="E259" s="5" t="s">
        <v>586</v>
      </c>
      <c r="F259" s="5">
        <v>1490.6</v>
      </c>
      <c r="G259" s="10">
        <v>1.545619213739434</v>
      </c>
      <c r="H259" s="10">
        <v>1.7005232792164231</v>
      </c>
      <c r="I259" s="10">
        <v>1.5102643230913726</v>
      </c>
      <c r="J259" s="1" t="s">
        <v>9</v>
      </c>
      <c r="K259" s="7">
        <v>2303.9</v>
      </c>
      <c r="L259" s="7">
        <v>2534.8000000000002</v>
      </c>
      <c r="M259" s="7">
        <v>2251.1999999999998</v>
      </c>
      <c r="N259" s="3" t="s">
        <v>9</v>
      </c>
      <c r="O259" s="5">
        <v>1645.5</v>
      </c>
      <c r="P259" s="5">
        <v>1.1039178854152691</v>
      </c>
      <c r="Q259" s="3" t="s">
        <v>9</v>
      </c>
      <c r="R259" s="5">
        <v>1570.1</v>
      </c>
      <c r="S259" s="7">
        <v>2465.6</v>
      </c>
      <c r="T259" s="7">
        <v>2644.9</v>
      </c>
      <c r="U259" s="6">
        <v>1049.7</v>
      </c>
      <c r="V259" s="6">
        <v>589</v>
      </c>
      <c r="W259" s="6">
        <v>1072.7</v>
      </c>
      <c r="X259" s="7">
        <v>4311.8</v>
      </c>
      <c r="Y259" s="7">
        <v>7818.8</v>
      </c>
      <c r="Z259" s="7">
        <v>1998.1</v>
      </c>
      <c r="AA259" s="7">
        <v>3424.1</v>
      </c>
    </row>
    <row r="260" spans="1:27" ht="16" thickTop="1" thickBot="1">
      <c r="A260" s="4" t="s">
        <v>589</v>
      </c>
      <c r="B260" s="4" t="s">
        <v>590</v>
      </c>
      <c r="C260" s="4" t="s">
        <v>9</v>
      </c>
      <c r="D260" s="14" t="s">
        <v>575</v>
      </c>
      <c r="E260" s="5" t="s">
        <v>589</v>
      </c>
      <c r="F260" s="5">
        <v>5.8</v>
      </c>
      <c r="G260" s="11">
        <v>0.87931034482758619</v>
      </c>
      <c r="H260" s="11">
        <v>2.103448275862069</v>
      </c>
      <c r="I260" s="11">
        <v>1.1551724137931034</v>
      </c>
      <c r="J260" s="1" t="s">
        <v>9</v>
      </c>
      <c r="K260" s="5">
        <v>5.0999999999999996</v>
      </c>
      <c r="L260" s="5">
        <v>12.2</v>
      </c>
      <c r="M260" s="5">
        <v>6.7</v>
      </c>
      <c r="N260" s="3" t="s">
        <v>9</v>
      </c>
      <c r="O260" s="5">
        <v>10.4</v>
      </c>
      <c r="P260" s="5">
        <v>1.7931034482758621</v>
      </c>
      <c r="Q260" s="3" t="s">
        <v>9</v>
      </c>
      <c r="R260" s="5">
        <v>4.9000000000000004</v>
      </c>
      <c r="S260" s="5">
        <v>7</v>
      </c>
      <c r="T260" s="5">
        <v>6.6</v>
      </c>
      <c r="U260" s="5">
        <v>4.4000000000000004</v>
      </c>
      <c r="V260" s="5">
        <v>6.2</v>
      </c>
      <c r="W260" s="5">
        <v>7</v>
      </c>
      <c r="X260" s="7">
        <v>15</v>
      </c>
      <c r="Y260" s="5">
        <v>5.8</v>
      </c>
      <c r="Z260" s="5">
        <v>8.6999999999999993</v>
      </c>
      <c r="AA260" s="5">
        <v>7.4</v>
      </c>
    </row>
    <row r="261" spans="1:27" ht="16" thickTop="1" thickBot="1">
      <c r="A261" s="4" t="s">
        <v>591</v>
      </c>
      <c r="B261" s="4" t="s">
        <v>592</v>
      </c>
      <c r="C261" s="4" t="s">
        <v>9</v>
      </c>
      <c r="D261" s="14" t="s">
        <v>575</v>
      </c>
      <c r="E261" s="5" t="s">
        <v>591</v>
      </c>
      <c r="F261" s="5">
        <v>0.9</v>
      </c>
      <c r="G261" s="11">
        <v>1.8888888888888888</v>
      </c>
      <c r="H261" s="11">
        <v>1.3333333333333333</v>
      </c>
      <c r="I261" s="11">
        <v>0.88888888888888895</v>
      </c>
      <c r="J261" s="1" t="s">
        <v>9</v>
      </c>
      <c r="K261" s="5">
        <v>1.7</v>
      </c>
      <c r="L261" s="5">
        <v>1.2</v>
      </c>
      <c r="M261" s="5">
        <v>0.8</v>
      </c>
      <c r="N261" s="3" t="s">
        <v>9</v>
      </c>
      <c r="O261" s="5">
        <v>2.2000000000000002</v>
      </c>
      <c r="P261" s="5">
        <v>2.4444444444444446</v>
      </c>
      <c r="Q261" s="3" t="s">
        <v>9</v>
      </c>
      <c r="R261" s="5">
        <v>0.7</v>
      </c>
      <c r="S261" s="5">
        <v>1.1000000000000001</v>
      </c>
      <c r="T261" s="5">
        <v>1.2</v>
      </c>
      <c r="U261" s="5">
        <v>0.5</v>
      </c>
      <c r="V261" s="5">
        <v>0.8</v>
      </c>
      <c r="W261" s="5">
        <v>0.8</v>
      </c>
      <c r="X261" s="7">
        <v>4.5999999999999996</v>
      </c>
      <c r="Y261" s="5">
        <v>1.1000000000000001</v>
      </c>
      <c r="Z261" s="5">
        <v>0.4</v>
      </c>
      <c r="AA261" s="5">
        <v>1.5</v>
      </c>
    </row>
    <row r="262" spans="1:27" ht="16" thickTop="1" thickBot="1">
      <c r="A262" s="4" t="s">
        <v>593</v>
      </c>
      <c r="B262" s="4" t="s">
        <v>594</v>
      </c>
      <c r="C262" s="4" t="s">
        <v>9</v>
      </c>
      <c r="D262" s="14" t="s">
        <v>575</v>
      </c>
      <c r="E262" s="5" t="s">
        <v>593</v>
      </c>
      <c r="F262" s="5">
        <v>75.5</v>
      </c>
      <c r="G262" s="9">
        <v>0.66622516556291389</v>
      </c>
      <c r="H262" s="9">
        <v>0.58807947019867546</v>
      </c>
      <c r="I262" s="9">
        <v>0.52582781456953642</v>
      </c>
      <c r="J262" s="1" t="s">
        <v>9</v>
      </c>
      <c r="K262" s="6">
        <v>50.3</v>
      </c>
      <c r="L262" s="6">
        <v>44.4</v>
      </c>
      <c r="M262" s="6">
        <v>39.700000000000003</v>
      </c>
      <c r="N262" s="3" t="s">
        <v>9</v>
      </c>
      <c r="O262" s="5">
        <v>50.8</v>
      </c>
      <c r="P262" s="5">
        <v>0.67284768211920531</v>
      </c>
      <c r="Q262" s="3" t="s">
        <v>9</v>
      </c>
      <c r="R262" s="7">
        <v>118.3</v>
      </c>
      <c r="S262" s="6">
        <v>47.8</v>
      </c>
      <c r="T262" s="6">
        <v>61.7</v>
      </c>
      <c r="U262" s="7">
        <v>122</v>
      </c>
      <c r="V262" s="6">
        <v>33</v>
      </c>
      <c r="W262" s="6">
        <v>36.700000000000003</v>
      </c>
      <c r="X262" s="7">
        <v>190.2</v>
      </c>
      <c r="Y262" s="5">
        <v>96</v>
      </c>
      <c r="Z262" s="5">
        <v>92.6</v>
      </c>
      <c r="AA262" s="5">
        <v>59.4</v>
      </c>
    </row>
    <row r="263" spans="1:27" ht="16" thickTop="1" thickBot="1">
      <c r="A263" s="4" t="s">
        <v>595</v>
      </c>
      <c r="B263" s="4" t="s">
        <v>595</v>
      </c>
      <c r="C263" s="4" t="s">
        <v>9</v>
      </c>
      <c r="D263" s="14" t="s">
        <v>575</v>
      </c>
      <c r="E263" s="5" t="s">
        <v>595</v>
      </c>
      <c r="F263" s="5">
        <v>1.2</v>
      </c>
      <c r="G263" s="11">
        <v>3.4166666666666665</v>
      </c>
      <c r="H263" s="11">
        <v>2.5833333333333335</v>
      </c>
      <c r="I263" s="11">
        <v>1.1666666666666667</v>
      </c>
      <c r="J263" s="1" t="s">
        <v>9</v>
      </c>
      <c r="K263" s="5">
        <v>4.0999999999999996</v>
      </c>
      <c r="L263" s="5">
        <v>3.1</v>
      </c>
      <c r="M263" s="5">
        <v>1.4</v>
      </c>
      <c r="N263" s="3" t="s">
        <v>9</v>
      </c>
      <c r="O263" s="7">
        <v>9.6999999999999993</v>
      </c>
      <c r="P263" s="7">
        <v>8.0833333333333339</v>
      </c>
      <c r="Q263" s="3" t="s">
        <v>9</v>
      </c>
      <c r="R263" s="5">
        <v>1.7</v>
      </c>
      <c r="S263" s="5">
        <v>3.6</v>
      </c>
      <c r="T263" s="7">
        <v>2.6</v>
      </c>
      <c r="U263" s="5">
        <v>2.1</v>
      </c>
      <c r="V263" s="5">
        <v>3.1</v>
      </c>
      <c r="W263" s="7">
        <v>9</v>
      </c>
      <c r="X263" s="5">
        <v>4.4000000000000004</v>
      </c>
      <c r="Y263" s="5">
        <v>2.7</v>
      </c>
      <c r="Z263" s="5">
        <v>3.5</v>
      </c>
      <c r="AA263" s="5">
        <v>3.9</v>
      </c>
    </row>
    <row r="264" spans="1:27" ht="16" thickTop="1" thickBot="1">
      <c r="A264" s="4" t="s">
        <v>595</v>
      </c>
      <c r="B264" s="4" t="s">
        <v>595</v>
      </c>
      <c r="C264" s="4" t="s">
        <v>9</v>
      </c>
      <c r="D264" s="14" t="s">
        <v>575</v>
      </c>
      <c r="E264" s="5" t="s">
        <v>595</v>
      </c>
      <c r="F264" s="5">
        <v>1.2</v>
      </c>
      <c r="G264" s="11">
        <v>3.4166666666666665</v>
      </c>
      <c r="H264" s="11">
        <v>2.5833333333333335</v>
      </c>
      <c r="I264" s="11">
        <v>1.1666666666666667</v>
      </c>
      <c r="J264" s="1" t="s">
        <v>9</v>
      </c>
      <c r="K264" s="5">
        <v>4.0999999999999996</v>
      </c>
      <c r="L264" s="5">
        <v>3.1</v>
      </c>
      <c r="M264" s="5">
        <v>1.4</v>
      </c>
      <c r="N264" s="3" t="s">
        <v>9</v>
      </c>
      <c r="O264" s="7">
        <v>9.6999999999999993</v>
      </c>
      <c r="P264" s="7">
        <v>8.0833333333333339</v>
      </c>
      <c r="Q264" s="3" t="s">
        <v>9</v>
      </c>
      <c r="R264" s="5">
        <v>1.7</v>
      </c>
      <c r="S264" s="5">
        <v>3.6</v>
      </c>
      <c r="T264" s="7">
        <v>2.6</v>
      </c>
      <c r="U264" s="5">
        <v>2.1</v>
      </c>
      <c r="V264" s="5">
        <v>3.1</v>
      </c>
      <c r="W264" s="7">
        <v>9</v>
      </c>
      <c r="X264" s="5">
        <v>4.4000000000000004</v>
      </c>
      <c r="Y264" s="5">
        <v>2.7</v>
      </c>
      <c r="Z264" s="5">
        <v>3.5</v>
      </c>
      <c r="AA264" s="5">
        <v>3.9</v>
      </c>
    </row>
    <row r="265" spans="1:27" ht="16" thickTop="1" thickBot="1">
      <c r="A265" s="4" t="s">
        <v>596</v>
      </c>
      <c r="B265" s="4" t="s">
        <v>597</v>
      </c>
      <c r="C265" s="4" t="s">
        <v>598</v>
      </c>
      <c r="D265" s="14" t="s">
        <v>575</v>
      </c>
      <c r="E265" s="5" t="s">
        <v>596</v>
      </c>
      <c r="F265" s="5">
        <v>139.9</v>
      </c>
      <c r="G265" s="10">
        <v>1.1308077197998569</v>
      </c>
      <c r="H265" s="10">
        <v>1.6397426733380986</v>
      </c>
      <c r="I265" s="10">
        <v>1.139385275196569</v>
      </c>
      <c r="J265" s="1" t="s">
        <v>9</v>
      </c>
      <c r="K265" s="7">
        <v>158.19999999999999</v>
      </c>
      <c r="L265" s="7">
        <v>229.4</v>
      </c>
      <c r="M265" s="7">
        <v>159.4</v>
      </c>
      <c r="N265" s="3" t="s">
        <v>9</v>
      </c>
      <c r="O265" s="7">
        <v>209.9</v>
      </c>
      <c r="P265" s="7">
        <v>1.5003573981415297</v>
      </c>
      <c r="Q265" s="3" t="s">
        <v>9</v>
      </c>
      <c r="R265" s="7">
        <v>199.2</v>
      </c>
      <c r="S265" s="5">
        <v>128.19999999999999</v>
      </c>
      <c r="T265" s="7">
        <v>200.3</v>
      </c>
      <c r="U265" s="7">
        <v>209.1</v>
      </c>
      <c r="V265" s="7">
        <v>190.7</v>
      </c>
      <c r="W265" s="7">
        <v>327.5</v>
      </c>
      <c r="X265" s="7">
        <v>706.2</v>
      </c>
      <c r="Y265" s="7">
        <v>325.7</v>
      </c>
      <c r="Z265" s="7">
        <v>207.4</v>
      </c>
      <c r="AA265" s="5">
        <v>134.69999999999999</v>
      </c>
    </row>
    <row r="266" spans="1:27" ht="16" thickTop="1" thickBot="1">
      <c r="A266" s="4" t="s">
        <v>599</v>
      </c>
      <c r="B266" s="4" t="s">
        <v>600</v>
      </c>
      <c r="C266" s="4" t="s">
        <v>9</v>
      </c>
      <c r="D266" s="14" t="s">
        <v>575</v>
      </c>
      <c r="E266" s="5" t="s">
        <v>599</v>
      </c>
      <c r="F266" s="5">
        <v>56.7</v>
      </c>
      <c r="G266" s="9">
        <v>9.700176366843033E-2</v>
      </c>
      <c r="H266" s="9">
        <v>2.292768959435626E-2</v>
      </c>
      <c r="I266" s="9">
        <v>7.2310405643738973E-2</v>
      </c>
      <c r="J266" s="1" t="s">
        <v>9</v>
      </c>
      <c r="K266" s="6">
        <v>5.5</v>
      </c>
      <c r="L266" s="6">
        <v>1.3</v>
      </c>
      <c r="M266" s="6">
        <v>4.0999999999999996</v>
      </c>
      <c r="N266" s="3" t="s">
        <v>9</v>
      </c>
      <c r="O266" s="6">
        <v>11.1</v>
      </c>
      <c r="P266" s="6">
        <v>0.19576719576719576</v>
      </c>
      <c r="Q266" s="3" t="s">
        <v>9</v>
      </c>
      <c r="R266" s="6">
        <v>3.9</v>
      </c>
      <c r="S266" s="6">
        <v>4.7</v>
      </c>
      <c r="T266" s="6">
        <v>5.8</v>
      </c>
      <c r="U266" s="7">
        <v>128.1</v>
      </c>
      <c r="V266" s="6">
        <v>2.2000000000000002</v>
      </c>
      <c r="W266" s="6">
        <v>8</v>
      </c>
      <c r="X266" s="6">
        <v>4</v>
      </c>
      <c r="Y266" s="6">
        <v>5.6</v>
      </c>
      <c r="Z266" s="6">
        <v>6</v>
      </c>
      <c r="AA266" s="6">
        <v>12.8</v>
      </c>
    </row>
    <row r="267" spans="1:27" ht="16" thickTop="1" thickBot="1">
      <c r="A267" s="4" t="s">
        <v>601</v>
      </c>
      <c r="B267" s="4" t="s">
        <v>601</v>
      </c>
      <c r="C267" s="4" t="s">
        <v>9</v>
      </c>
      <c r="D267" s="14" t="s">
        <v>575</v>
      </c>
      <c r="E267" s="5" t="s">
        <v>601</v>
      </c>
      <c r="F267" s="5">
        <v>95.9</v>
      </c>
      <c r="G267" s="11">
        <v>3.7539103232533885E-2</v>
      </c>
      <c r="H267" s="11">
        <v>9.4890510948905105E-2</v>
      </c>
      <c r="I267" s="11">
        <v>3.3368091762252347E-2</v>
      </c>
      <c r="J267" s="1" t="s">
        <v>9</v>
      </c>
      <c r="K267" s="5">
        <v>3.6</v>
      </c>
      <c r="L267" s="5">
        <v>9.1</v>
      </c>
      <c r="M267" s="5">
        <v>3.2</v>
      </c>
      <c r="N267" s="3" t="s">
        <v>9</v>
      </c>
      <c r="O267" s="5">
        <v>17.100000000000001</v>
      </c>
      <c r="P267" s="5">
        <v>0.17831074035453598</v>
      </c>
      <c r="Q267" s="3" t="s">
        <v>9</v>
      </c>
      <c r="R267" s="5">
        <v>2.8</v>
      </c>
      <c r="S267" s="5">
        <v>5.0999999999999996</v>
      </c>
      <c r="T267" s="6">
        <v>3.8</v>
      </c>
      <c r="U267" s="7">
        <v>219.3</v>
      </c>
      <c r="V267" s="5">
        <v>4.4000000000000004</v>
      </c>
      <c r="W267" s="5">
        <v>5.2</v>
      </c>
      <c r="X267" s="6">
        <v>2.4</v>
      </c>
      <c r="Y267" s="5">
        <v>4.0999999999999996</v>
      </c>
      <c r="Z267" s="6">
        <v>1.4</v>
      </c>
      <c r="AA267" s="5">
        <v>7</v>
      </c>
    </row>
    <row r="268" spans="1:27" ht="16" thickTop="1" thickBot="1">
      <c r="A268" s="4" t="s">
        <v>602</v>
      </c>
      <c r="B268" s="4" t="s">
        <v>603</v>
      </c>
      <c r="C268" s="4" t="s">
        <v>9</v>
      </c>
      <c r="D268" s="14" t="s">
        <v>575</v>
      </c>
      <c r="E268" s="5" t="s">
        <v>602</v>
      </c>
      <c r="F268" s="5">
        <v>122.8</v>
      </c>
      <c r="G268" s="9">
        <v>4.3973941368078182E-2</v>
      </c>
      <c r="H268" s="9">
        <v>9.7719869706840382E-3</v>
      </c>
      <c r="I268" s="9">
        <v>2.1172638436482087E-2</v>
      </c>
      <c r="J268" s="1" t="s">
        <v>9</v>
      </c>
      <c r="K268" s="6">
        <v>5.4</v>
      </c>
      <c r="L268" s="6">
        <v>1.2</v>
      </c>
      <c r="M268" s="6">
        <v>2.6</v>
      </c>
      <c r="N268" s="3" t="s">
        <v>9</v>
      </c>
      <c r="O268" s="5">
        <v>7.3</v>
      </c>
      <c r="P268" s="5">
        <v>5.9446254071661236E-2</v>
      </c>
      <c r="Q268" s="3" t="s">
        <v>9</v>
      </c>
      <c r="R268" s="6">
        <v>1.8</v>
      </c>
      <c r="S268" s="6">
        <v>1.2</v>
      </c>
      <c r="T268" s="6">
        <v>2.4</v>
      </c>
      <c r="U268" s="5">
        <v>220.9</v>
      </c>
      <c r="V268" s="6">
        <v>6.1</v>
      </c>
      <c r="W268" s="6">
        <v>3.7</v>
      </c>
      <c r="X268" s="6">
        <v>5.7</v>
      </c>
      <c r="Y268" s="6">
        <v>2.5</v>
      </c>
      <c r="Z268" s="6">
        <v>2</v>
      </c>
      <c r="AA268" s="5">
        <v>7.3</v>
      </c>
    </row>
    <row r="269" spans="1:27" ht="16" thickTop="1" thickBot="1">
      <c r="A269" s="4" t="s">
        <v>604</v>
      </c>
      <c r="B269" s="4" t="s">
        <v>605</v>
      </c>
      <c r="C269" s="4" t="s">
        <v>9</v>
      </c>
      <c r="D269" s="14" t="s">
        <v>575</v>
      </c>
      <c r="E269" s="5" t="s">
        <v>604</v>
      </c>
      <c r="F269" s="5">
        <v>1.7</v>
      </c>
      <c r="G269" s="11">
        <v>1.7647058823529411</v>
      </c>
      <c r="H269" s="11">
        <v>0.94117647058823539</v>
      </c>
      <c r="I269" s="11">
        <v>0.70588235294117652</v>
      </c>
      <c r="J269" s="1" t="s">
        <v>9</v>
      </c>
      <c r="K269" s="5">
        <v>3</v>
      </c>
      <c r="L269" s="5">
        <v>1.6</v>
      </c>
      <c r="M269" s="5">
        <v>1.2</v>
      </c>
      <c r="N269" s="3" t="s">
        <v>9</v>
      </c>
      <c r="O269" s="5">
        <v>4</v>
      </c>
      <c r="P269" s="5">
        <v>2.3529411764705883</v>
      </c>
      <c r="Q269" s="3" t="s">
        <v>9</v>
      </c>
      <c r="R269" s="5">
        <v>1.8</v>
      </c>
      <c r="S269" s="5">
        <v>1.5</v>
      </c>
      <c r="T269" s="7">
        <v>3.9</v>
      </c>
      <c r="U269" s="5">
        <v>3.5</v>
      </c>
      <c r="V269" s="5">
        <v>4.5</v>
      </c>
      <c r="W269" s="5">
        <v>1.4</v>
      </c>
      <c r="X269" s="5">
        <v>35.1</v>
      </c>
      <c r="Y269" s="5">
        <v>11.1</v>
      </c>
      <c r="Z269" s="5">
        <v>1.5</v>
      </c>
      <c r="AA269" s="5">
        <v>1.2</v>
      </c>
    </row>
    <row r="270" spans="1:27" ht="16" thickTop="1" thickBot="1">
      <c r="A270" s="4" t="s">
        <v>606</v>
      </c>
      <c r="B270" s="4" t="s">
        <v>606</v>
      </c>
      <c r="C270" s="4" t="s">
        <v>9</v>
      </c>
      <c r="D270" s="14" t="s">
        <v>575</v>
      </c>
      <c r="E270" s="5" t="s">
        <v>606</v>
      </c>
      <c r="F270" s="5">
        <v>1.2</v>
      </c>
      <c r="G270" s="11">
        <v>1.6666666666666667</v>
      </c>
      <c r="H270" s="11">
        <v>0.41666666666666669</v>
      </c>
      <c r="I270" s="11">
        <v>0.5</v>
      </c>
      <c r="J270" s="1" t="s">
        <v>9</v>
      </c>
      <c r="K270" s="5">
        <v>2</v>
      </c>
      <c r="L270" s="5">
        <v>0.5</v>
      </c>
      <c r="M270" s="5">
        <v>0.6</v>
      </c>
      <c r="N270" s="3" t="s">
        <v>9</v>
      </c>
      <c r="O270" s="5">
        <v>4.0999999999999996</v>
      </c>
      <c r="P270" s="5">
        <v>3.4166666666666665</v>
      </c>
      <c r="Q270" s="3" t="s">
        <v>9</v>
      </c>
      <c r="R270" s="5">
        <v>1.6</v>
      </c>
      <c r="S270" s="5">
        <v>0.4</v>
      </c>
      <c r="T270" s="5">
        <v>1.3</v>
      </c>
      <c r="U270" s="5">
        <v>1.4</v>
      </c>
      <c r="V270" s="5">
        <v>0.6</v>
      </c>
      <c r="W270" s="5">
        <v>0.5</v>
      </c>
      <c r="X270" s="5">
        <v>0.5</v>
      </c>
      <c r="Y270" s="5">
        <v>1.4</v>
      </c>
      <c r="Z270" s="5">
        <v>0.5</v>
      </c>
      <c r="AA270" s="5">
        <v>3.8</v>
      </c>
    </row>
    <row r="271" spans="1:27" ht="16" thickTop="1" thickBot="1">
      <c r="A271" s="4" t="s">
        <v>606</v>
      </c>
      <c r="B271" s="4" t="s">
        <v>606</v>
      </c>
      <c r="C271" s="4" t="s">
        <v>9</v>
      </c>
      <c r="D271" s="14" t="s">
        <v>575</v>
      </c>
      <c r="E271" s="5" t="s">
        <v>606</v>
      </c>
      <c r="F271" s="5">
        <v>1.2</v>
      </c>
      <c r="G271" s="11">
        <v>1.6666666666666667</v>
      </c>
      <c r="H271" s="11">
        <v>0.41666666666666669</v>
      </c>
      <c r="I271" s="11">
        <v>0.5</v>
      </c>
      <c r="J271" s="1" t="s">
        <v>9</v>
      </c>
      <c r="K271" s="5">
        <v>2</v>
      </c>
      <c r="L271" s="5">
        <v>0.5</v>
      </c>
      <c r="M271" s="5">
        <v>0.6</v>
      </c>
      <c r="N271" s="3" t="s">
        <v>9</v>
      </c>
      <c r="O271" s="5">
        <v>4.0999999999999996</v>
      </c>
      <c r="P271" s="5">
        <v>3.4166666666666665</v>
      </c>
      <c r="Q271" s="3" t="s">
        <v>9</v>
      </c>
      <c r="R271" s="5">
        <v>1.6</v>
      </c>
      <c r="S271" s="5">
        <v>0.4</v>
      </c>
      <c r="T271" s="5">
        <v>1.3</v>
      </c>
      <c r="U271" s="5">
        <v>1.4</v>
      </c>
      <c r="V271" s="5">
        <v>0.6</v>
      </c>
      <c r="W271" s="5">
        <v>0.5</v>
      </c>
      <c r="X271" s="5">
        <v>0.5</v>
      </c>
      <c r="Y271" s="5">
        <v>1.4</v>
      </c>
      <c r="Z271" s="5">
        <v>0.5</v>
      </c>
      <c r="AA271" s="5">
        <v>3.8</v>
      </c>
    </row>
    <row r="272" spans="1:27" ht="16" thickTop="1" thickBot="1">
      <c r="A272" s="4" t="s">
        <v>607</v>
      </c>
      <c r="B272" s="4" t="s">
        <v>608</v>
      </c>
      <c r="C272" s="4" t="s">
        <v>609</v>
      </c>
      <c r="D272" s="14" t="s">
        <v>575</v>
      </c>
      <c r="E272" s="5" t="s">
        <v>607</v>
      </c>
      <c r="F272" s="5">
        <v>289.3</v>
      </c>
      <c r="G272" s="11">
        <v>1.0152091254752851</v>
      </c>
      <c r="H272" s="9">
        <v>0.77013480815762181</v>
      </c>
      <c r="I272" s="9">
        <v>0.62772208779813343</v>
      </c>
      <c r="J272" s="1" t="s">
        <v>9</v>
      </c>
      <c r="K272" s="5">
        <v>293.7</v>
      </c>
      <c r="L272" s="6">
        <v>222.8</v>
      </c>
      <c r="M272" s="6">
        <v>181.6</v>
      </c>
      <c r="N272" s="3" t="s">
        <v>9</v>
      </c>
      <c r="O272" s="6">
        <v>95.2</v>
      </c>
      <c r="P272" s="6">
        <v>0.32907016937435191</v>
      </c>
      <c r="Q272" s="3" t="s">
        <v>9</v>
      </c>
      <c r="R272" s="6">
        <v>114</v>
      </c>
      <c r="S272" s="6">
        <v>174</v>
      </c>
      <c r="T272" s="6">
        <v>125.8</v>
      </c>
      <c r="U272" s="7">
        <v>413.6</v>
      </c>
      <c r="V272" s="7">
        <v>426.2</v>
      </c>
      <c r="W272" s="6">
        <v>199.3</v>
      </c>
      <c r="X272" s="7">
        <v>558.20000000000005</v>
      </c>
      <c r="Y272" s="7">
        <v>560.5</v>
      </c>
      <c r="Z272" s="6">
        <v>104</v>
      </c>
      <c r="AA272" s="5">
        <v>294.5</v>
      </c>
    </row>
    <row r="273" spans="1:27" ht="16" thickTop="1" thickBot="1">
      <c r="A273" s="4" t="s">
        <v>610</v>
      </c>
      <c r="B273" s="4" t="s">
        <v>611</v>
      </c>
      <c r="C273" s="4" t="s">
        <v>9</v>
      </c>
      <c r="D273" s="14" t="s">
        <v>575</v>
      </c>
      <c r="E273" s="5" t="s">
        <v>610</v>
      </c>
      <c r="F273" s="5">
        <v>8.6999999999999993</v>
      </c>
      <c r="G273" s="11">
        <v>0.83908045977011503</v>
      </c>
      <c r="H273" s="11">
        <v>0.54022988505747138</v>
      </c>
      <c r="I273" s="11">
        <v>0.57471264367816099</v>
      </c>
      <c r="J273" s="1" t="s">
        <v>9</v>
      </c>
      <c r="K273" s="5">
        <v>7.3</v>
      </c>
      <c r="L273" s="5">
        <v>4.7</v>
      </c>
      <c r="M273" s="5">
        <v>5</v>
      </c>
      <c r="N273" s="3" t="s">
        <v>9</v>
      </c>
      <c r="O273" s="5">
        <v>6</v>
      </c>
      <c r="P273" s="5">
        <v>0.68965517241379315</v>
      </c>
      <c r="Q273" s="3" t="s">
        <v>9</v>
      </c>
      <c r="R273" s="6">
        <v>2.2000000000000002</v>
      </c>
      <c r="S273" s="5">
        <v>4.8</v>
      </c>
      <c r="T273" s="6">
        <v>3.3</v>
      </c>
      <c r="U273" s="6">
        <v>2.2999999999999998</v>
      </c>
      <c r="V273" s="7">
        <v>78.5</v>
      </c>
      <c r="W273" s="5">
        <v>3.9</v>
      </c>
      <c r="X273" s="6">
        <v>1.7</v>
      </c>
      <c r="Y273" s="5">
        <v>4.2</v>
      </c>
      <c r="Z273" s="5">
        <v>5.5</v>
      </c>
      <c r="AA273" s="5">
        <v>16</v>
      </c>
    </row>
    <row r="274" spans="1:27" ht="16" thickTop="1" thickBot="1">
      <c r="A274" s="4" t="s">
        <v>612</v>
      </c>
      <c r="B274" s="4" t="s">
        <v>613</v>
      </c>
      <c r="C274" s="4" t="s">
        <v>9</v>
      </c>
      <c r="D274" s="14" t="s">
        <v>575</v>
      </c>
      <c r="E274" s="5" t="s">
        <v>612</v>
      </c>
      <c r="F274" s="5">
        <v>1.1000000000000001</v>
      </c>
      <c r="G274" s="11">
        <v>4.3636363636363633</v>
      </c>
      <c r="H274" s="11">
        <v>5.6363636363636358</v>
      </c>
      <c r="I274" s="11">
        <v>1.6363636363636362</v>
      </c>
      <c r="J274" s="1" t="s">
        <v>9</v>
      </c>
      <c r="K274" s="5">
        <v>4.8</v>
      </c>
      <c r="L274" s="5">
        <v>6.2</v>
      </c>
      <c r="M274" s="5">
        <v>1.8</v>
      </c>
      <c r="N274" s="3" t="s">
        <v>9</v>
      </c>
      <c r="O274" s="5">
        <v>8.6</v>
      </c>
      <c r="P274" s="5">
        <v>7.8181818181818175</v>
      </c>
      <c r="Q274" s="3" t="s">
        <v>9</v>
      </c>
      <c r="R274" s="5">
        <v>2.8</v>
      </c>
      <c r="S274" s="7">
        <v>4.3</v>
      </c>
      <c r="T274" s="7">
        <v>2.9</v>
      </c>
      <c r="U274" s="5">
        <v>2.4</v>
      </c>
      <c r="V274" s="7">
        <v>7.7</v>
      </c>
      <c r="W274" s="5">
        <v>6.7</v>
      </c>
      <c r="X274" s="5">
        <v>2.8</v>
      </c>
      <c r="Y274" s="5">
        <v>3</v>
      </c>
      <c r="Z274" s="5">
        <v>1.5</v>
      </c>
      <c r="AA274" s="7">
        <v>6.4</v>
      </c>
    </row>
    <row r="275" spans="1:27" ht="16" thickTop="1" thickBot="1">
      <c r="A275" s="4" t="s">
        <v>614</v>
      </c>
      <c r="B275" s="4" t="s">
        <v>615</v>
      </c>
      <c r="C275" s="4" t="s">
        <v>9</v>
      </c>
      <c r="D275" s="14" t="s">
        <v>575</v>
      </c>
      <c r="E275" s="5" t="s">
        <v>614</v>
      </c>
      <c r="F275" s="5">
        <v>55</v>
      </c>
      <c r="G275" s="11">
        <v>5.8181818181818182E-2</v>
      </c>
      <c r="H275" s="11">
        <v>0.06</v>
      </c>
      <c r="I275" s="11">
        <v>4.7272727272727272E-2</v>
      </c>
      <c r="J275" s="1" t="s">
        <v>9</v>
      </c>
      <c r="K275" s="5">
        <v>3.2</v>
      </c>
      <c r="L275" s="5">
        <v>3.3</v>
      </c>
      <c r="M275" s="5">
        <v>2.6</v>
      </c>
      <c r="N275" s="3" t="s">
        <v>9</v>
      </c>
      <c r="O275" s="5">
        <v>1.7</v>
      </c>
      <c r="P275" s="5">
        <v>3.0909090909090907E-2</v>
      </c>
      <c r="Q275" s="3" t="s">
        <v>9</v>
      </c>
      <c r="R275" s="5">
        <v>1.6</v>
      </c>
      <c r="S275" s="5">
        <v>2</v>
      </c>
      <c r="T275" s="6">
        <v>1.6</v>
      </c>
      <c r="U275" s="5">
        <v>55.6</v>
      </c>
      <c r="V275" s="5">
        <v>4</v>
      </c>
      <c r="W275" s="5">
        <v>4.7</v>
      </c>
      <c r="X275" s="5">
        <v>3.8</v>
      </c>
      <c r="Y275" s="5">
        <v>3</v>
      </c>
      <c r="Z275" s="5">
        <v>3.4</v>
      </c>
      <c r="AA275" s="5">
        <v>4.9000000000000004</v>
      </c>
    </row>
    <row r="276" spans="1:27" ht="16" thickTop="1" thickBot="1">
      <c r="A276" s="4" t="s">
        <v>616</v>
      </c>
      <c r="B276" s="4" t="s">
        <v>617</v>
      </c>
      <c r="C276" s="4" t="s">
        <v>618</v>
      </c>
      <c r="D276" s="14" t="s">
        <v>575</v>
      </c>
      <c r="E276" s="5" t="s">
        <v>616</v>
      </c>
      <c r="F276" s="5">
        <v>103.7</v>
      </c>
      <c r="G276" s="10">
        <v>1.2584378013500481</v>
      </c>
      <c r="H276" s="9">
        <v>0.55641272902603667</v>
      </c>
      <c r="I276" s="11">
        <v>0.87753134040501446</v>
      </c>
      <c r="J276" s="1" t="s">
        <v>9</v>
      </c>
      <c r="K276" s="7">
        <v>130.5</v>
      </c>
      <c r="L276" s="6">
        <v>57.7</v>
      </c>
      <c r="M276" s="5">
        <v>91</v>
      </c>
      <c r="N276" s="3" t="s">
        <v>9</v>
      </c>
      <c r="O276" s="5">
        <v>114.8</v>
      </c>
      <c r="P276" s="5">
        <v>1.107039537126326</v>
      </c>
      <c r="Q276" s="3" t="s">
        <v>9</v>
      </c>
      <c r="R276" s="7">
        <v>126.5</v>
      </c>
      <c r="S276" s="5">
        <v>94.3</v>
      </c>
      <c r="T276" s="6">
        <v>54.6</v>
      </c>
      <c r="U276" s="7">
        <v>236.4</v>
      </c>
      <c r="V276" s="6">
        <v>35.9</v>
      </c>
      <c r="W276" s="6">
        <v>38.9</v>
      </c>
      <c r="X276" s="6">
        <v>59.4</v>
      </c>
      <c r="Y276" s="6">
        <v>36.9</v>
      </c>
      <c r="Z276" s="5">
        <v>112.5</v>
      </c>
      <c r="AA276" s="6">
        <v>72.099999999999994</v>
      </c>
    </row>
    <row r="277" spans="1:27" ht="16" thickTop="1" thickBot="1">
      <c r="A277" s="4" t="s">
        <v>619</v>
      </c>
      <c r="B277" s="4" t="s">
        <v>620</v>
      </c>
      <c r="C277" s="4" t="s">
        <v>9</v>
      </c>
      <c r="D277" s="14" t="s">
        <v>621</v>
      </c>
      <c r="E277" s="5" t="s">
        <v>619</v>
      </c>
      <c r="F277" s="5">
        <v>2.8</v>
      </c>
      <c r="G277" s="11">
        <v>1</v>
      </c>
      <c r="H277" s="11">
        <v>0.4285714285714286</v>
      </c>
      <c r="I277" s="11">
        <v>0.8928571428571429</v>
      </c>
      <c r="J277" s="1" t="s">
        <v>9</v>
      </c>
      <c r="K277" s="5">
        <v>2.8</v>
      </c>
      <c r="L277" s="5">
        <v>1.2</v>
      </c>
      <c r="M277" s="5">
        <v>2.5</v>
      </c>
      <c r="N277" s="3" t="s">
        <v>9</v>
      </c>
      <c r="O277" s="5">
        <v>4.9000000000000004</v>
      </c>
      <c r="P277" s="5">
        <v>1.7500000000000002</v>
      </c>
      <c r="Q277" s="3" t="s">
        <v>9</v>
      </c>
      <c r="R277" s="5">
        <v>5.7</v>
      </c>
      <c r="S277" s="5">
        <v>0.9</v>
      </c>
      <c r="T277" s="7">
        <v>6.6</v>
      </c>
      <c r="U277" s="5">
        <v>2.4</v>
      </c>
      <c r="V277" s="7">
        <v>13.4</v>
      </c>
      <c r="W277" s="5">
        <v>4.9000000000000004</v>
      </c>
      <c r="X277" s="5">
        <v>3.7</v>
      </c>
      <c r="Y277" s="5">
        <v>3.8</v>
      </c>
      <c r="Z277" s="5">
        <v>2.4</v>
      </c>
      <c r="AA277" s="5">
        <v>4.5999999999999996</v>
      </c>
    </row>
    <row r="278" spans="1:27" ht="16" thickTop="1" thickBot="1">
      <c r="A278" s="4" t="s">
        <v>622</v>
      </c>
      <c r="B278" s="4" t="s">
        <v>623</v>
      </c>
      <c r="C278" s="4" t="s">
        <v>9</v>
      </c>
      <c r="D278" s="14" t="s">
        <v>621</v>
      </c>
      <c r="E278" s="5" t="s">
        <v>622</v>
      </c>
      <c r="F278" s="5">
        <v>3914.6</v>
      </c>
      <c r="G278" s="9">
        <v>1.7958412098298675E-2</v>
      </c>
      <c r="H278" s="10">
        <v>1.8176314310529813</v>
      </c>
      <c r="I278" s="9">
        <v>7.7913452204567517E-3</v>
      </c>
      <c r="J278" s="1" t="s">
        <v>9</v>
      </c>
      <c r="K278" s="6">
        <v>70.3</v>
      </c>
      <c r="L278" s="7">
        <v>7115.3</v>
      </c>
      <c r="M278" s="6">
        <v>30.5</v>
      </c>
      <c r="N278" s="3" t="s">
        <v>9</v>
      </c>
      <c r="O278" s="6">
        <v>11.9</v>
      </c>
      <c r="P278" s="6">
        <v>3.039901905686405E-3</v>
      </c>
      <c r="Q278" s="3" t="s">
        <v>9</v>
      </c>
      <c r="R278" s="6">
        <v>1.5</v>
      </c>
      <c r="S278" s="6">
        <v>17.3</v>
      </c>
      <c r="T278" s="6">
        <v>1.7</v>
      </c>
      <c r="U278" s="6">
        <v>1.2</v>
      </c>
      <c r="V278" s="6">
        <v>8.1999999999999993</v>
      </c>
      <c r="W278" s="6">
        <v>7.2</v>
      </c>
      <c r="X278" s="6">
        <v>1.2</v>
      </c>
      <c r="Y278" s="6">
        <v>4.5999999999999996</v>
      </c>
      <c r="Z278" s="6">
        <v>8.9</v>
      </c>
      <c r="AA278" s="6">
        <v>60</v>
      </c>
    </row>
    <row r="279" spans="1:27" ht="16" thickTop="1" thickBot="1">
      <c r="A279" s="4" t="s">
        <v>624</v>
      </c>
      <c r="B279" s="4" t="s">
        <v>625</v>
      </c>
      <c r="C279" s="4" t="s">
        <v>9</v>
      </c>
      <c r="D279" s="14" t="s">
        <v>621</v>
      </c>
      <c r="E279" s="5" t="s">
        <v>624</v>
      </c>
      <c r="F279" s="5">
        <v>262.89999999999998</v>
      </c>
      <c r="G279" s="9">
        <v>0.78851274248763803</v>
      </c>
      <c r="H279" s="11">
        <v>1.1540509699505515</v>
      </c>
      <c r="I279" s="9">
        <v>0.81095473564092813</v>
      </c>
      <c r="J279" s="1" t="s">
        <v>9</v>
      </c>
      <c r="K279" s="6">
        <v>207.3</v>
      </c>
      <c r="L279" s="5">
        <v>303.39999999999998</v>
      </c>
      <c r="M279" s="6">
        <v>213.2</v>
      </c>
      <c r="N279" s="3" t="s">
        <v>9</v>
      </c>
      <c r="O279" s="5">
        <v>229.3</v>
      </c>
      <c r="P279" s="5">
        <v>0.87219475085583886</v>
      </c>
      <c r="Q279" s="3" t="s">
        <v>9</v>
      </c>
      <c r="R279" s="7">
        <v>297.7</v>
      </c>
      <c r="S279" s="6">
        <v>187.7</v>
      </c>
      <c r="T279" s="7">
        <v>315.39999999999998</v>
      </c>
      <c r="U279" s="7">
        <v>349.7</v>
      </c>
      <c r="V279" s="6">
        <v>184.7</v>
      </c>
      <c r="W279" s="5">
        <v>279.60000000000002</v>
      </c>
      <c r="X279" s="5">
        <v>280.39999999999998</v>
      </c>
      <c r="Y279" s="7">
        <v>319.5</v>
      </c>
      <c r="Z279" s="7">
        <v>360.7</v>
      </c>
      <c r="AA279" s="5">
        <v>236</v>
      </c>
    </row>
    <row r="280" spans="1:27" ht="16" thickTop="1" thickBot="1">
      <c r="A280" s="4" t="s">
        <v>626</v>
      </c>
      <c r="B280" s="4" t="s">
        <v>627</v>
      </c>
      <c r="C280" s="4" t="s">
        <v>9</v>
      </c>
      <c r="D280" s="14" t="s">
        <v>621</v>
      </c>
      <c r="E280" s="5" t="s">
        <v>626</v>
      </c>
      <c r="F280" s="5">
        <v>106.8</v>
      </c>
      <c r="G280" s="9">
        <v>3.1835205992509365E-2</v>
      </c>
      <c r="H280" s="10">
        <v>9.9925093632958806</v>
      </c>
      <c r="I280" s="9">
        <v>0.44288389513108611</v>
      </c>
      <c r="J280" s="1" t="s">
        <v>9</v>
      </c>
      <c r="K280" s="6">
        <v>3.4</v>
      </c>
      <c r="L280" s="7">
        <v>1067.2</v>
      </c>
      <c r="M280" s="6">
        <v>47.3</v>
      </c>
      <c r="N280" s="3" t="s">
        <v>9</v>
      </c>
      <c r="O280" s="6">
        <v>12.1</v>
      </c>
      <c r="P280" s="6">
        <v>0.11329588014981273</v>
      </c>
      <c r="Q280" s="3" t="s">
        <v>9</v>
      </c>
      <c r="R280" s="6">
        <v>7.5</v>
      </c>
      <c r="S280" s="6">
        <v>4.8</v>
      </c>
      <c r="T280" s="6">
        <v>6.6</v>
      </c>
      <c r="U280" s="6">
        <v>1.1000000000000001</v>
      </c>
      <c r="V280" s="6">
        <v>6.4</v>
      </c>
      <c r="W280" s="6">
        <v>7.6</v>
      </c>
      <c r="X280" s="6">
        <v>3.5</v>
      </c>
      <c r="Y280" s="6">
        <v>6.6</v>
      </c>
      <c r="Z280" s="6">
        <v>3.3</v>
      </c>
      <c r="AA280" s="6">
        <v>3.6</v>
      </c>
    </row>
    <row r="281" spans="1:27" ht="16" thickTop="1" thickBot="1">
      <c r="A281" s="4" t="s">
        <v>628</v>
      </c>
      <c r="B281" s="4" t="s">
        <v>629</v>
      </c>
      <c r="C281" s="4" t="s">
        <v>9</v>
      </c>
      <c r="D281" s="14" t="s">
        <v>621</v>
      </c>
      <c r="E281" s="5" t="s">
        <v>628</v>
      </c>
      <c r="F281" s="5">
        <v>1280.4000000000001</v>
      </c>
      <c r="G281" s="9">
        <v>1.6791627616369882E-2</v>
      </c>
      <c r="H281" s="10">
        <v>4.9332239925023424</v>
      </c>
      <c r="I281" s="9">
        <v>8.4348641049671984E-3</v>
      </c>
      <c r="J281" s="1" t="s">
        <v>9</v>
      </c>
      <c r="K281" s="6">
        <v>21.5</v>
      </c>
      <c r="L281" s="7">
        <v>6316.5</v>
      </c>
      <c r="M281" s="6">
        <v>10.8</v>
      </c>
      <c r="N281" s="3" t="s">
        <v>9</v>
      </c>
      <c r="O281" s="6">
        <v>19.3</v>
      </c>
      <c r="P281" s="6">
        <v>1.5073414557950639E-2</v>
      </c>
      <c r="Q281" s="3" t="s">
        <v>9</v>
      </c>
      <c r="R281" s="6">
        <v>2</v>
      </c>
      <c r="S281" s="6">
        <v>17.7</v>
      </c>
      <c r="T281" s="6">
        <v>6</v>
      </c>
      <c r="U281" s="6">
        <v>1.5</v>
      </c>
      <c r="V281" s="6">
        <v>4.9000000000000004</v>
      </c>
      <c r="W281" s="6">
        <v>3.6</v>
      </c>
      <c r="X281" s="6">
        <v>5.7</v>
      </c>
      <c r="Y281" s="6">
        <v>3.5</v>
      </c>
      <c r="Z281" s="6">
        <v>6.8</v>
      </c>
      <c r="AA281" s="6">
        <v>19.399999999999999</v>
      </c>
    </row>
    <row r="282" spans="1:27" ht="16" thickTop="1" thickBot="1">
      <c r="A282" s="4" t="s">
        <v>630</v>
      </c>
      <c r="B282" s="4" t="s">
        <v>631</v>
      </c>
      <c r="C282" s="4" t="s">
        <v>9</v>
      </c>
      <c r="D282" s="14" t="s">
        <v>621</v>
      </c>
      <c r="E282" s="5" t="s">
        <v>630</v>
      </c>
      <c r="F282" s="5">
        <v>46.8</v>
      </c>
      <c r="G282" s="9">
        <v>0.14316239316239318</v>
      </c>
      <c r="H282" s="10">
        <v>6.3247863247863254</v>
      </c>
      <c r="I282" s="10">
        <v>15.94017094017094</v>
      </c>
      <c r="J282" s="1" t="s">
        <v>9</v>
      </c>
      <c r="K282" s="6">
        <v>6.7</v>
      </c>
      <c r="L282" s="7">
        <v>296</v>
      </c>
      <c r="M282" s="7">
        <v>746</v>
      </c>
      <c r="N282" s="3" t="s">
        <v>9</v>
      </c>
      <c r="O282" s="6">
        <v>5.0999999999999996</v>
      </c>
      <c r="P282" s="6">
        <v>0.10897435897435898</v>
      </c>
      <c r="Q282" s="3" t="s">
        <v>9</v>
      </c>
      <c r="R282" s="6">
        <v>3.9</v>
      </c>
      <c r="S282" s="6">
        <v>3.5</v>
      </c>
      <c r="T282" s="6">
        <v>34.299999999999997</v>
      </c>
      <c r="U282" s="6">
        <v>2.5</v>
      </c>
      <c r="V282" s="6">
        <v>2</v>
      </c>
      <c r="W282" s="6">
        <v>6</v>
      </c>
      <c r="X282" s="6">
        <v>20.8</v>
      </c>
      <c r="Y282" s="6">
        <v>11.7</v>
      </c>
      <c r="Z282" s="6">
        <v>1.3</v>
      </c>
      <c r="AA282" s="6">
        <v>2.7</v>
      </c>
    </row>
    <row r="283" spans="1:27" ht="16" thickTop="1" thickBot="1">
      <c r="A283" s="4" t="s">
        <v>632</v>
      </c>
      <c r="B283" s="4" t="s">
        <v>633</v>
      </c>
      <c r="C283" s="4" t="s">
        <v>9</v>
      </c>
      <c r="D283" s="14" t="s">
        <v>621</v>
      </c>
      <c r="E283" s="5" t="s">
        <v>632</v>
      </c>
      <c r="F283" s="5">
        <v>163</v>
      </c>
      <c r="G283" s="9">
        <v>1.3496932515337425E-2</v>
      </c>
      <c r="H283" s="10">
        <v>15.345398773006137</v>
      </c>
      <c r="I283" s="9">
        <v>3.0061349693251537E-2</v>
      </c>
      <c r="J283" s="1" t="s">
        <v>9</v>
      </c>
      <c r="K283" s="6">
        <v>2.2000000000000002</v>
      </c>
      <c r="L283" s="7">
        <v>2501.3000000000002</v>
      </c>
      <c r="M283" s="6">
        <v>4.9000000000000004</v>
      </c>
      <c r="N283" s="3" t="s">
        <v>9</v>
      </c>
      <c r="O283" s="6">
        <v>8.1999999999999993</v>
      </c>
      <c r="P283" s="6">
        <v>5.0306748466257663E-2</v>
      </c>
      <c r="Q283" s="3" t="s">
        <v>9</v>
      </c>
      <c r="R283" s="6">
        <v>7.1</v>
      </c>
      <c r="S283" s="6">
        <v>5.5</v>
      </c>
      <c r="T283" s="6">
        <v>16.100000000000001</v>
      </c>
      <c r="U283" s="6">
        <v>3.8</v>
      </c>
      <c r="V283" s="6">
        <v>2.7</v>
      </c>
      <c r="W283" s="6">
        <v>7.6</v>
      </c>
      <c r="X283" s="6">
        <v>66.900000000000006</v>
      </c>
      <c r="Y283" s="6">
        <v>4.3</v>
      </c>
      <c r="Z283" s="6">
        <v>6.2</v>
      </c>
      <c r="AA283" s="6">
        <v>4</v>
      </c>
    </row>
    <row r="284" spans="1:27" ht="16" thickTop="1" thickBot="1">
      <c r="A284" s="4" t="s">
        <v>634</v>
      </c>
      <c r="B284" s="4" t="s">
        <v>635</v>
      </c>
      <c r="C284" s="4" t="s">
        <v>9</v>
      </c>
      <c r="D284" s="14" t="s">
        <v>621</v>
      </c>
      <c r="E284" s="5" t="s">
        <v>634</v>
      </c>
      <c r="F284" s="5">
        <v>134</v>
      </c>
      <c r="G284" s="11">
        <v>0.92462686567164187</v>
      </c>
      <c r="H284" s="9">
        <v>0.15298507462686567</v>
      </c>
      <c r="I284" s="11">
        <v>1.1141791044776119</v>
      </c>
      <c r="J284" s="1" t="s">
        <v>9</v>
      </c>
      <c r="K284" s="5">
        <v>123.9</v>
      </c>
      <c r="L284" s="6">
        <v>20.5</v>
      </c>
      <c r="M284" s="5">
        <v>149.30000000000001</v>
      </c>
      <c r="N284" s="3" t="s">
        <v>9</v>
      </c>
      <c r="O284" s="6">
        <v>73.7</v>
      </c>
      <c r="P284" s="6">
        <v>0.55000000000000004</v>
      </c>
      <c r="Q284" s="3" t="s">
        <v>9</v>
      </c>
      <c r="R284" s="6">
        <v>103.1</v>
      </c>
      <c r="S284" s="7">
        <v>320.89999999999998</v>
      </c>
      <c r="T284" s="6">
        <v>10.3</v>
      </c>
      <c r="U284" s="5">
        <v>134.4</v>
      </c>
      <c r="V284" s="6">
        <v>27.5</v>
      </c>
      <c r="W284" s="6">
        <v>24.5</v>
      </c>
      <c r="X284" s="6">
        <v>25.8</v>
      </c>
      <c r="Y284" s="7">
        <v>1043.4000000000001</v>
      </c>
      <c r="Z284" s="7">
        <v>153</v>
      </c>
      <c r="AA284" s="7">
        <v>307.7</v>
      </c>
    </row>
    <row r="285" spans="1:27" ht="16" thickTop="1" thickBot="1">
      <c r="A285" s="4" t="s">
        <v>636</v>
      </c>
      <c r="B285" s="4" t="s">
        <v>637</v>
      </c>
      <c r="C285" s="4" t="s">
        <v>9</v>
      </c>
      <c r="D285" s="14" t="s">
        <v>621</v>
      </c>
      <c r="E285" s="5" t="s">
        <v>636</v>
      </c>
      <c r="F285" s="5">
        <v>301.8</v>
      </c>
      <c r="G285" s="9">
        <v>0.72001325381047054</v>
      </c>
      <c r="H285" s="9">
        <v>0.61862160371106689</v>
      </c>
      <c r="I285" s="9">
        <v>0.73658051689860837</v>
      </c>
      <c r="J285" s="1" t="s">
        <v>9</v>
      </c>
      <c r="K285" s="6">
        <v>217.3</v>
      </c>
      <c r="L285" s="6">
        <v>186.7</v>
      </c>
      <c r="M285" s="6">
        <v>222.3</v>
      </c>
      <c r="N285" s="3" t="s">
        <v>9</v>
      </c>
      <c r="O285" s="5">
        <v>340.2</v>
      </c>
      <c r="P285" s="5">
        <v>1.1272365805168985</v>
      </c>
      <c r="Q285" s="3" t="s">
        <v>9</v>
      </c>
      <c r="R285" s="6">
        <v>188.5</v>
      </c>
      <c r="S285" s="6">
        <v>137.80000000000001</v>
      </c>
      <c r="T285" s="7">
        <v>2338.1</v>
      </c>
      <c r="U285" s="5">
        <v>373.6</v>
      </c>
      <c r="V285" s="6">
        <v>136.69999999999999</v>
      </c>
      <c r="W285" s="5">
        <v>318.7</v>
      </c>
      <c r="X285" s="7">
        <v>3886.2</v>
      </c>
      <c r="Y285" s="6">
        <v>111.8</v>
      </c>
      <c r="Z285" s="6">
        <v>177.7</v>
      </c>
      <c r="AA285" s="6">
        <v>116.7</v>
      </c>
    </row>
    <row r="286" spans="1:27" ht="16" thickTop="1" thickBot="1">
      <c r="A286" s="4" t="s">
        <v>638</v>
      </c>
      <c r="B286" s="4" t="s">
        <v>639</v>
      </c>
      <c r="C286" s="4" t="s">
        <v>9</v>
      </c>
      <c r="D286" s="14" t="s">
        <v>621</v>
      </c>
      <c r="E286" s="5" t="s">
        <v>638</v>
      </c>
      <c r="F286" s="5">
        <v>63.3</v>
      </c>
      <c r="G286" s="10">
        <v>32.854660347551338</v>
      </c>
      <c r="H286" s="10">
        <v>1.7093206951026858</v>
      </c>
      <c r="I286" s="10">
        <v>14.603475513428121</v>
      </c>
      <c r="J286" s="1" t="s">
        <v>9</v>
      </c>
      <c r="K286" s="7">
        <v>2079.6999999999998</v>
      </c>
      <c r="L286" s="7">
        <v>108.2</v>
      </c>
      <c r="M286" s="7">
        <v>924.4</v>
      </c>
      <c r="N286" s="3" t="s">
        <v>9</v>
      </c>
      <c r="O286" s="6">
        <v>21.7</v>
      </c>
      <c r="P286" s="6">
        <v>0.34281200631911535</v>
      </c>
      <c r="Q286" s="3" t="s">
        <v>9</v>
      </c>
      <c r="R286" s="6">
        <v>51.1</v>
      </c>
      <c r="S286" s="7">
        <v>114</v>
      </c>
      <c r="T286" s="6">
        <v>6.9</v>
      </c>
      <c r="U286" s="6">
        <v>3.9</v>
      </c>
      <c r="V286" s="6">
        <v>30.7</v>
      </c>
      <c r="W286" s="7">
        <v>533.6</v>
      </c>
      <c r="X286" s="6">
        <v>8.5</v>
      </c>
      <c r="Y286" s="6">
        <v>9.3000000000000007</v>
      </c>
      <c r="Z286" s="5">
        <v>55.7</v>
      </c>
      <c r="AA286" s="7">
        <v>91.2</v>
      </c>
    </row>
    <row r="287" spans="1:27" ht="16" thickTop="1" thickBot="1">
      <c r="A287" s="4" t="s">
        <v>640</v>
      </c>
      <c r="B287" s="4" t="s">
        <v>640</v>
      </c>
      <c r="C287" s="4" t="s">
        <v>9</v>
      </c>
      <c r="D287" s="14" t="s">
        <v>621</v>
      </c>
      <c r="E287" s="5" t="s">
        <v>640</v>
      </c>
      <c r="F287" s="5">
        <v>2.7</v>
      </c>
      <c r="G287" s="10">
        <v>3.4814814814814814</v>
      </c>
      <c r="H287" s="11">
        <v>2.0370370370370368</v>
      </c>
      <c r="I287" s="10">
        <v>3.2592592592592595</v>
      </c>
      <c r="J287" s="1" t="s">
        <v>9</v>
      </c>
      <c r="K287" s="7">
        <v>9.4</v>
      </c>
      <c r="L287" s="5">
        <v>5.5</v>
      </c>
      <c r="M287" s="7">
        <v>8.8000000000000007</v>
      </c>
      <c r="N287" s="3" t="s">
        <v>9</v>
      </c>
      <c r="O287" s="5">
        <v>3.4</v>
      </c>
      <c r="P287" s="5">
        <v>1.2592592592592591</v>
      </c>
      <c r="Q287" s="3" t="s">
        <v>9</v>
      </c>
      <c r="R287" s="5">
        <v>9.6</v>
      </c>
      <c r="S287" s="7">
        <v>13.7</v>
      </c>
      <c r="T287" s="7">
        <v>17.399999999999999</v>
      </c>
      <c r="U287" s="5">
        <v>1.7</v>
      </c>
      <c r="V287" s="5">
        <v>6</v>
      </c>
      <c r="W287" s="5">
        <v>2.2000000000000002</v>
      </c>
      <c r="X287" s="5">
        <v>8.6999999999999993</v>
      </c>
      <c r="Y287" s="5">
        <v>12.8</v>
      </c>
      <c r="Z287" s="5">
        <v>7.1</v>
      </c>
      <c r="AA287" s="5">
        <v>11.4</v>
      </c>
    </row>
    <row r="288" spans="1:27" ht="16" thickTop="1" thickBot="1">
      <c r="A288" s="4" t="s">
        <v>641</v>
      </c>
      <c r="B288" s="4" t="s">
        <v>642</v>
      </c>
      <c r="C288" s="4" t="s">
        <v>9</v>
      </c>
      <c r="D288" s="14" t="s">
        <v>621</v>
      </c>
      <c r="E288" s="5" t="s">
        <v>641</v>
      </c>
      <c r="F288" s="5">
        <v>3</v>
      </c>
      <c r="G288" s="11">
        <v>0.53333333333333333</v>
      </c>
      <c r="H288" s="11">
        <v>0.39999999999999997</v>
      </c>
      <c r="I288" s="11">
        <v>0.3666666666666667</v>
      </c>
      <c r="J288" s="1" t="s">
        <v>9</v>
      </c>
      <c r="K288" s="5">
        <v>1.6</v>
      </c>
      <c r="L288" s="5">
        <v>1.2</v>
      </c>
      <c r="M288" s="5">
        <v>1.1000000000000001</v>
      </c>
      <c r="N288" s="3" t="s">
        <v>9</v>
      </c>
      <c r="O288" s="5">
        <v>3.2</v>
      </c>
      <c r="P288" s="5">
        <v>1.0666666666666667</v>
      </c>
      <c r="Q288" s="3" t="s">
        <v>9</v>
      </c>
      <c r="R288" s="5">
        <v>1</v>
      </c>
      <c r="S288" s="5">
        <v>0.8</v>
      </c>
      <c r="T288" s="6">
        <v>1.2</v>
      </c>
      <c r="U288" s="5">
        <v>0.5</v>
      </c>
      <c r="V288" s="5">
        <v>1.3</v>
      </c>
      <c r="W288" s="5">
        <v>1.1000000000000001</v>
      </c>
      <c r="X288" s="5">
        <v>1</v>
      </c>
      <c r="Y288" s="5">
        <v>1.4</v>
      </c>
      <c r="Z288" s="5">
        <v>0.9</v>
      </c>
      <c r="AA288" s="5">
        <v>3</v>
      </c>
    </row>
    <row r="289" spans="1:27" ht="16" thickTop="1" thickBot="1">
      <c r="A289" s="4" t="s">
        <v>643</v>
      </c>
      <c r="B289" s="4" t="s">
        <v>644</v>
      </c>
      <c r="C289" s="4" t="s">
        <v>9</v>
      </c>
      <c r="D289" s="14" t="s">
        <v>621</v>
      </c>
      <c r="E289" s="5" t="s">
        <v>643</v>
      </c>
      <c r="F289" s="5">
        <v>27.4</v>
      </c>
      <c r="G289" s="10">
        <v>48.047445255474457</v>
      </c>
      <c r="H289" s="10">
        <v>11.576642335766424</v>
      </c>
      <c r="I289" s="10">
        <v>7.1058394160583944</v>
      </c>
      <c r="J289" s="1" t="s">
        <v>9</v>
      </c>
      <c r="K289" s="7">
        <v>1316.5</v>
      </c>
      <c r="L289" s="7">
        <v>317.2</v>
      </c>
      <c r="M289" s="7">
        <v>194.7</v>
      </c>
      <c r="N289" s="3" t="s">
        <v>9</v>
      </c>
      <c r="O289" s="6">
        <v>10.7</v>
      </c>
      <c r="P289" s="6">
        <v>0.39051094890510946</v>
      </c>
      <c r="Q289" s="3" t="s">
        <v>9</v>
      </c>
      <c r="R289" s="6">
        <v>1.4</v>
      </c>
      <c r="S289" s="6">
        <v>1</v>
      </c>
      <c r="T289" s="7">
        <v>60</v>
      </c>
      <c r="U289" s="6">
        <v>4</v>
      </c>
      <c r="V289" s="6">
        <v>1.2</v>
      </c>
      <c r="W289" s="5">
        <v>19.7</v>
      </c>
      <c r="X289" s="7">
        <v>53.5</v>
      </c>
      <c r="Y289" s="6">
        <v>14.8</v>
      </c>
      <c r="Z289" s="6">
        <v>2.8</v>
      </c>
      <c r="AA289" s="6">
        <v>1.7</v>
      </c>
    </row>
    <row r="290" spans="1:27" ht="16" thickTop="1" thickBot="1">
      <c r="A290" s="4" t="s">
        <v>645</v>
      </c>
      <c r="B290" s="4" t="s">
        <v>646</v>
      </c>
      <c r="C290" s="4" t="s">
        <v>9</v>
      </c>
      <c r="D290" s="14" t="s">
        <v>621</v>
      </c>
      <c r="E290" s="5" t="s">
        <v>645</v>
      </c>
      <c r="F290" s="5">
        <v>5.5</v>
      </c>
      <c r="G290" s="10">
        <v>60.127272727272725</v>
      </c>
      <c r="H290" s="10">
        <v>9.2727272727272734</v>
      </c>
      <c r="I290" s="10">
        <v>22.836363636363636</v>
      </c>
      <c r="J290" s="1" t="s">
        <v>9</v>
      </c>
      <c r="K290" s="7">
        <v>330.7</v>
      </c>
      <c r="L290" s="7">
        <v>51</v>
      </c>
      <c r="M290" s="7">
        <v>125.6</v>
      </c>
      <c r="N290" s="3" t="s">
        <v>9</v>
      </c>
      <c r="O290" s="5">
        <v>2.7</v>
      </c>
      <c r="P290" s="5">
        <v>0.49090909090909096</v>
      </c>
      <c r="Q290" s="3" t="s">
        <v>9</v>
      </c>
      <c r="R290" s="5">
        <v>1.8</v>
      </c>
      <c r="S290" s="5">
        <v>1</v>
      </c>
      <c r="T290" s="7">
        <v>17.7</v>
      </c>
      <c r="U290" s="5">
        <v>0.8</v>
      </c>
      <c r="V290" s="5">
        <v>0.6</v>
      </c>
      <c r="W290" s="5">
        <v>3.9</v>
      </c>
      <c r="X290" s="5">
        <v>5.8</v>
      </c>
      <c r="Y290" s="5">
        <v>1.7</v>
      </c>
      <c r="Z290" s="5">
        <v>3.5</v>
      </c>
      <c r="AA290" s="5">
        <v>3.5</v>
      </c>
    </row>
    <row r="291" spans="1:27" ht="16" thickTop="1" thickBot="1">
      <c r="A291" s="4" t="s">
        <v>647</v>
      </c>
      <c r="B291" s="4" t="s">
        <v>647</v>
      </c>
      <c r="C291" s="4" t="s">
        <v>9</v>
      </c>
      <c r="D291" s="14" t="s">
        <v>621</v>
      </c>
      <c r="E291" s="5" t="s">
        <v>647</v>
      </c>
      <c r="F291" s="5">
        <v>10.1</v>
      </c>
      <c r="G291" s="11">
        <v>0.26732673267326734</v>
      </c>
      <c r="H291" s="10">
        <v>4.4455445544554459</v>
      </c>
      <c r="I291" s="11">
        <v>0.91089108910891081</v>
      </c>
      <c r="J291" s="1" t="s">
        <v>9</v>
      </c>
      <c r="K291" s="5">
        <v>2.7</v>
      </c>
      <c r="L291" s="7">
        <v>44.9</v>
      </c>
      <c r="M291" s="5">
        <v>9.1999999999999993</v>
      </c>
      <c r="N291" s="3" t="s">
        <v>9</v>
      </c>
      <c r="O291" s="5">
        <v>6.2</v>
      </c>
      <c r="P291" s="5">
        <v>0.61386138613861385</v>
      </c>
      <c r="Q291" s="3" t="s">
        <v>9</v>
      </c>
      <c r="R291" s="5">
        <v>0.7</v>
      </c>
      <c r="S291" s="5">
        <v>0.8</v>
      </c>
      <c r="T291" s="6">
        <v>1.6</v>
      </c>
      <c r="U291" s="5">
        <v>0.7</v>
      </c>
      <c r="V291" s="5">
        <v>1.1000000000000001</v>
      </c>
      <c r="W291" s="5">
        <v>2.6</v>
      </c>
      <c r="X291" s="5">
        <v>3.3</v>
      </c>
      <c r="Y291" s="5">
        <v>1.6</v>
      </c>
      <c r="Z291" s="5">
        <v>0.8</v>
      </c>
      <c r="AA291" s="5">
        <v>1.7</v>
      </c>
    </row>
    <row r="292" spans="1:27" ht="16" thickTop="1" thickBot="1">
      <c r="A292" s="4" t="s">
        <v>648</v>
      </c>
      <c r="B292" s="4" t="s">
        <v>649</v>
      </c>
      <c r="C292" s="4" t="s">
        <v>9</v>
      </c>
      <c r="D292" s="14" t="s">
        <v>621</v>
      </c>
      <c r="E292" s="5" t="s">
        <v>648</v>
      </c>
      <c r="F292" s="5">
        <v>78.3</v>
      </c>
      <c r="G292" s="9">
        <v>8.5568326947637302E-2</v>
      </c>
      <c r="H292" s="10">
        <v>16.887611749680715</v>
      </c>
      <c r="I292" s="9">
        <v>1.532567049808429E-2</v>
      </c>
      <c r="J292" s="1" t="s">
        <v>9</v>
      </c>
      <c r="K292" s="6">
        <v>6.7</v>
      </c>
      <c r="L292" s="7">
        <v>1322.3</v>
      </c>
      <c r="M292" s="6">
        <v>1.2</v>
      </c>
      <c r="N292" s="3" t="s">
        <v>9</v>
      </c>
      <c r="O292" s="6">
        <v>6.6</v>
      </c>
      <c r="P292" s="6">
        <v>8.4291187739463605E-2</v>
      </c>
      <c r="Q292" s="3" t="s">
        <v>9</v>
      </c>
      <c r="R292" s="6">
        <v>2.2000000000000002</v>
      </c>
      <c r="S292" s="6">
        <v>7.2</v>
      </c>
      <c r="T292" s="6">
        <v>4.5</v>
      </c>
      <c r="U292" s="6">
        <v>1.9</v>
      </c>
      <c r="V292" s="6">
        <v>2.6</v>
      </c>
      <c r="W292" s="6">
        <v>5.6</v>
      </c>
      <c r="X292" s="6">
        <v>4.8</v>
      </c>
      <c r="Y292" s="6">
        <v>12</v>
      </c>
      <c r="Z292" s="6">
        <v>1.5</v>
      </c>
      <c r="AA292" s="6">
        <v>3.3</v>
      </c>
    </row>
    <row r="293" spans="1:27" ht="16" thickTop="1" thickBot="1">
      <c r="A293" s="4" t="s">
        <v>650</v>
      </c>
      <c r="B293" s="4" t="s">
        <v>651</v>
      </c>
      <c r="C293" s="4" t="s">
        <v>652</v>
      </c>
      <c r="D293" s="14" t="s">
        <v>621</v>
      </c>
      <c r="E293" s="5" t="s">
        <v>650</v>
      </c>
      <c r="F293" s="5">
        <v>96.3</v>
      </c>
      <c r="G293" s="11">
        <v>1.1100726895119419</v>
      </c>
      <c r="H293" s="9">
        <v>0.14641744548286603</v>
      </c>
      <c r="I293" s="9">
        <v>0.80893042575285579</v>
      </c>
      <c r="J293" s="1" t="s">
        <v>9</v>
      </c>
      <c r="K293" s="5">
        <v>106.9</v>
      </c>
      <c r="L293" s="6">
        <v>14.1</v>
      </c>
      <c r="M293" s="6">
        <v>77.900000000000006</v>
      </c>
      <c r="N293" s="3" t="s">
        <v>9</v>
      </c>
      <c r="O293" s="6">
        <v>4</v>
      </c>
      <c r="P293" s="6">
        <v>4.1536863966770511E-2</v>
      </c>
      <c r="Q293" s="3" t="s">
        <v>9</v>
      </c>
      <c r="R293" s="6">
        <v>76.8</v>
      </c>
      <c r="S293" s="6">
        <v>53.9</v>
      </c>
      <c r="T293" s="6">
        <v>6</v>
      </c>
      <c r="U293" s="6">
        <v>13.8</v>
      </c>
      <c r="V293" s="6">
        <v>27.1</v>
      </c>
      <c r="W293" s="6">
        <v>59.1</v>
      </c>
      <c r="X293" s="6">
        <v>10.6</v>
      </c>
      <c r="Y293" s="7">
        <v>253.1</v>
      </c>
      <c r="Z293" s="6">
        <v>67.5</v>
      </c>
      <c r="AA293" s="7">
        <v>310.7</v>
      </c>
    </row>
    <row r="294" spans="1:27" ht="16" thickTop="1" thickBot="1">
      <c r="A294" s="4" t="s">
        <v>653</v>
      </c>
      <c r="B294" s="4" t="s">
        <v>654</v>
      </c>
      <c r="C294" s="4" t="s">
        <v>9</v>
      </c>
      <c r="D294" s="14" t="s">
        <v>621</v>
      </c>
      <c r="E294" s="5" t="s">
        <v>653</v>
      </c>
      <c r="F294" s="5">
        <v>188.2</v>
      </c>
      <c r="G294" s="9">
        <v>5.2072263549415521E-2</v>
      </c>
      <c r="H294" s="10">
        <v>14.696599362380448</v>
      </c>
      <c r="I294" s="9">
        <v>0.10361317747077578</v>
      </c>
      <c r="J294" s="1" t="s">
        <v>9</v>
      </c>
      <c r="K294" s="6">
        <v>9.8000000000000007</v>
      </c>
      <c r="L294" s="7">
        <v>2765.9</v>
      </c>
      <c r="M294" s="6">
        <v>19.5</v>
      </c>
      <c r="N294" s="3" t="s">
        <v>9</v>
      </c>
      <c r="O294" s="6">
        <v>16.2</v>
      </c>
      <c r="P294" s="6">
        <v>8.6078639744952182E-2</v>
      </c>
      <c r="Q294" s="3" t="s">
        <v>9</v>
      </c>
      <c r="R294" s="6">
        <v>6.4</v>
      </c>
      <c r="S294" s="6">
        <v>7.7</v>
      </c>
      <c r="T294" s="6">
        <v>9.4</v>
      </c>
      <c r="U294" s="6">
        <v>3.7</v>
      </c>
      <c r="V294" s="6">
        <v>2.9</v>
      </c>
      <c r="W294" s="6">
        <v>12.1</v>
      </c>
      <c r="X294" s="6">
        <v>8.3000000000000007</v>
      </c>
      <c r="Y294" s="6">
        <v>4.3</v>
      </c>
      <c r="Z294" s="6">
        <v>4</v>
      </c>
      <c r="AA294" s="6">
        <v>20.3</v>
      </c>
    </row>
    <row r="295" spans="1:27" ht="16" thickTop="1" thickBot="1">
      <c r="A295" s="4" t="s">
        <v>655</v>
      </c>
      <c r="B295" s="4" t="s">
        <v>656</v>
      </c>
      <c r="C295" s="4" t="s">
        <v>656</v>
      </c>
      <c r="D295" s="14" t="s">
        <v>621</v>
      </c>
      <c r="E295" s="5" t="s">
        <v>655</v>
      </c>
      <c r="F295" s="5">
        <v>42.7</v>
      </c>
      <c r="G295" s="9">
        <v>0.31381733021077279</v>
      </c>
      <c r="H295" s="9">
        <v>0.2576112412177986</v>
      </c>
      <c r="I295" s="9">
        <v>0.18266978922716626</v>
      </c>
      <c r="J295" s="1" t="s">
        <v>9</v>
      </c>
      <c r="K295" s="6">
        <v>13.4</v>
      </c>
      <c r="L295" s="6">
        <v>11</v>
      </c>
      <c r="M295" s="6">
        <v>7.8</v>
      </c>
      <c r="N295" s="3" t="s">
        <v>9</v>
      </c>
      <c r="O295" s="6">
        <v>4.5999999999999996</v>
      </c>
      <c r="P295" s="6">
        <v>0.10772833723653394</v>
      </c>
      <c r="Q295" s="3" t="s">
        <v>9</v>
      </c>
      <c r="R295" s="6">
        <v>5</v>
      </c>
      <c r="S295" s="6">
        <v>3.7</v>
      </c>
      <c r="T295" s="6">
        <v>3.6</v>
      </c>
      <c r="U295" s="7">
        <v>64</v>
      </c>
      <c r="V295" s="7">
        <v>301</v>
      </c>
      <c r="W295" s="6">
        <v>10.4</v>
      </c>
      <c r="X295" s="6">
        <v>2.6</v>
      </c>
      <c r="Y295" s="5">
        <v>53.3</v>
      </c>
      <c r="Z295" s="6">
        <v>7.2</v>
      </c>
      <c r="AA295" s="6">
        <v>12.1</v>
      </c>
    </row>
    <row r="296" spans="1:27" ht="16" thickTop="1" thickBot="1">
      <c r="A296" s="4" t="s">
        <v>657</v>
      </c>
      <c r="B296" s="4" t="s">
        <v>658</v>
      </c>
      <c r="C296" s="4" t="s">
        <v>9</v>
      </c>
      <c r="D296" s="14" t="s">
        <v>621</v>
      </c>
      <c r="E296" s="5" t="s">
        <v>657</v>
      </c>
      <c r="F296" s="5">
        <v>0.6</v>
      </c>
      <c r="G296" s="11">
        <v>1.1666666666666667</v>
      </c>
      <c r="H296" s="10">
        <v>2.166666666666667</v>
      </c>
      <c r="I296" s="11">
        <v>2.166666666666667</v>
      </c>
      <c r="J296" s="1" t="s">
        <v>9</v>
      </c>
      <c r="K296" s="5">
        <v>0.7</v>
      </c>
      <c r="L296" s="7">
        <v>1.3</v>
      </c>
      <c r="M296" s="5">
        <v>1.3</v>
      </c>
      <c r="N296" s="3" t="s">
        <v>9</v>
      </c>
      <c r="O296" s="7">
        <v>3</v>
      </c>
      <c r="P296" s="7">
        <v>5</v>
      </c>
      <c r="Q296" s="3" t="s">
        <v>9</v>
      </c>
      <c r="R296" s="5">
        <v>0.6</v>
      </c>
      <c r="S296" s="5">
        <v>0.7</v>
      </c>
      <c r="T296" s="7">
        <v>0.9</v>
      </c>
      <c r="U296" s="5">
        <v>1.7</v>
      </c>
      <c r="V296" s="5">
        <v>0.8</v>
      </c>
      <c r="W296" s="5">
        <v>4.4000000000000004</v>
      </c>
      <c r="X296" s="5">
        <v>1.2</v>
      </c>
      <c r="Y296" s="5">
        <v>1.1000000000000001</v>
      </c>
      <c r="Z296" s="5">
        <v>0.7</v>
      </c>
      <c r="AA296" s="5">
        <v>1.5</v>
      </c>
    </row>
    <row r="297" spans="1:27" ht="16" thickTop="1" thickBot="1">
      <c r="A297" s="4" t="s">
        <v>659</v>
      </c>
      <c r="B297" s="4" t="s">
        <v>660</v>
      </c>
      <c r="C297" s="4" t="s">
        <v>661</v>
      </c>
      <c r="D297" s="14" t="s">
        <v>621</v>
      </c>
      <c r="E297" s="5" t="s">
        <v>659</v>
      </c>
      <c r="F297" s="5">
        <v>34.4</v>
      </c>
      <c r="G297" s="11">
        <v>1.4418604651162792</v>
      </c>
      <c r="H297" s="11">
        <v>1.3691860465116279</v>
      </c>
      <c r="I297" s="10">
        <v>1.2180232558139534</v>
      </c>
      <c r="J297" s="1" t="s">
        <v>9</v>
      </c>
      <c r="K297" s="5">
        <v>49.6</v>
      </c>
      <c r="L297" s="5">
        <v>47.1</v>
      </c>
      <c r="M297" s="7">
        <v>41.9</v>
      </c>
      <c r="N297" s="3" t="s">
        <v>9</v>
      </c>
      <c r="O297" s="7">
        <v>113.4</v>
      </c>
      <c r="P297" s="7">
        <v>3.2965116279069768</v>
      </c>
      <c r="Q297" s="3" t="s">
        <v>9</v>
      </c>
      <c r="R297" s="6">
        <v>26.4</v>
      </c>
      <c r="S297" s="5">
        <v>32.5</v>
      </c>
      <c r="T297" s="6">
        <v>13.8</v>
      </c>
      <c r="U297" s="7">
        <v>52.9</v>
      </c>
      <c r="V297" s="6">
        <v>10.8</v>
      </c>
      <c r="W297" s="7">
        <v>77.7</v>
      </c>
      <c r="X297" s="5">
        <v>37.5</v>
      </c>
      <c r="Y297" s="7">
        <v>88.4</v>
      </c>
      <c r="Z297" s="6">
        <v>18.8</v>
      </c>
      <c r="AA297" s="7">
        <v>53.1</v>
      </c>
    </row>
    <row r="298" spans="1:27" ht="16" thickTop="1" thickBot="1">
      <c r="A298" s="4" t="s">
        <v>662</v>
      </c>
      <c r="B298" s="4" t="s">
        <v>663</v>
      </c>
      <c r="C298" s="4" t="s">
        <v>9</v>
      </c>
      <c r="D298" s="14" t="s">
        <v>621</v>
      </c>
      <c r="E298" s="5" t="s">
        <v>662</v>
      </c>
      <c r="F298" s="4"/>
      <c r="G298" s="12" t="e">
        <v>#DIV/0!</v>
      </c>
      <c r="H298" s="12" t="e">
        <v>#DIV/0!</v>
      </c>
      <c r="I298" s="12" t="e">
        <v>#DIV/0!</v>
      </c>
      <c r="J298" s="1" t="s">
        <v>9</v>
      </c>
      <c r="K298" s="4"/>
      <c r="L298" s="4"/>
      <c r="M298" s="4"/>
      <c r="N298" s="3" t="s">
        <v>9</v>
      </c>
      <c r="O298" s="4"/>
      <c r="P298" s="4" t="e">
        <v>#DIV/0!</v>
      </c>
      <c r="Q298" s="3" t="s">
        <v>9</v>
      </c>
      <c r="R298" s="4"/>
      <c r="S298" s="4"/>
      <c r="T298" s="4"/>
      <c r="U298" s="4"/>
      <c r="V298" s="4"/>
      <c r="W298" s="4"/>
      <c r="X298" s="4"/>
      <c r="Y298" s="4"/>
      <c r="Z298" s="4"/>
      <c r="AA298" s="4"/>
    </row>
    <row r="299" spans="1:27" ht="16" thickTop="1" thickBot="1">
      <c r="A299" s="4" t="s">
        <v>664</v>
      </c>
      <c r="B299" s="4" t="s">
        <v>665</v>
      </c>
      <c r="C299" s="4" t="s">
        <v>666</v>
      </c>
      <c r="D299" s="14" t="s">
        <v>621</v>
      </c>
      <c r="E299" s="5" t="s">
        <v>664</v>
      </c>
      <c r="F299" s="5">
        <v>105.8</v>
      </c>
      <c r="G299" s="11">
        <v>1.3005671077504726</v>
      </c>
      <c r="H299" s="11">
        <v>0.7344045368620038</v>
      </c>
      <c r="I299" s="11">
        <v>1.1049149338374291</v>
      </c>
      <c r="J299" s="1" t="s">
        <v>9</v>
      </c>
      <c r="K299" s="5">
        <v>137.6</v>
      </c>
      <c r="L299" s="5">
        <v>77.7</v>
      </c>
      <c r="M299" s="5">
        <v>116.9</v>
      </c>
      <c r="N299" s="3" t="s">
        <v>9</v>
      </c>
      <c r="O299" s="5">
        <v>114.9</v>
      </c>
      <c r="P299" s="5">
        <v>1.0860113421550095</v>
      </c>
      <c r="Q299" s="3" t="s">
        <v>9</v>
      </c>
      <c r="R299" s="7">
        <v>423.1</v>
      </c>
      <c r="S299" s="5">
        <v>127.1</v>
      </c>
      <c r="T299" s="6">
        <v>65.099999999999994</v>
      </c>
      <c r="U299" s="7">
        <v>264.60000000000002</v>
      </c>
      <c r="V299" s="6">
        <v>31.6</v>
      </c>
      <c r="W299" s="7">
        <v>186.3</v>
      </c>
      <c r="X299" s="7">
        <v>155.80000000000001</v>
      </c>
      <c r="Y299" s="5">
        <v>76.900000000000006</v>
      </c>
      <c r="Z299" s="7">
        <v>489.7</v>
      </c>
      <c r="AA299" s="5">
        <v>121.4</v>
      </c>
    </row>
    <row r="300" spans="1:27" ht="16" thickTop="1" thickBot="1">
      <c r="A300" s="4" t="s">
        <v>667</v>
      </c>
      <c r="B300" s="4" t="s">
        <v>668</v>
      </c>
      <c r="C300" s="4" t="s">
        <v>9</v>
      </c>
      <c r="D300" s="14" t="s">
        <v>621</v>
      </c>
      <c r="E300" s="5" t="s">
        <v>667</v>
      </c>
      <c r="F300" s="5">
        <v>299.7</v>
      </c>
      <c r="G300" s="9">
        <v>5.538872205538873E-2</v>
      </c>
      <c r="H300" s="9">
        <v>2.4024024024024024E-2</v>
      </c>
      <c r="I300" s="9">
        <v>0.12812812812812813</v>
      </c>
      <c r="J300" s="1" t="s">
        <v>9</v>
      </c>
      <c r="K300" s="6">
        <v>16.600000000000001</v>
      </c>
      <c r="L300" s="6">
        <v>7.2</v>
      </c>
      <c r="M300" s="6">
        <v>38.4</v>
      </c>
      <c r="N300" s="3" t="s">
        <v>9</v>
      </c>
      <c r="O300" s="6">
        <v>26.4</v>
      </c>
      <c r="P300" s="6">
        <v>8.8088088088088087E-2</v>
      </c>
      <c r="Q300" s="3" t="s">
        <v>9</v>
      </c>
      <c r="R300" s="6">
        <v>19.2</v>
      </c>
      <c r="S300" s="7">
        <v>560.79999999999995</v>
      </c>
      <c r="T300" s="6">
        <v>17.3</v>
      </c>
      <c r="U300" s="5">
        <v>326.60000000000002</v>
      </c>
      <c r="V300" s="6">
        <v>3.4</v>
      </c>
      <c r="W300" s="6">
        <v>16.100000000000001</v>
      </c>
      <c r="X300" s="6">
        <v>39.799999999999997</v>
      </c>
      <c r="Y300" s="7">
        <v>3185.8</v>
      </c>
      <c r="Z300" s="6">
        <v>18.399999999999999</v>
      </c>
      <c r="AA300" s="7">
        <v>549.70000000000005</v>
      </c>
    </row>
    <row r="301" spans="1:27" ht="16" thickTop="1" thickBot="1">
      <c r="A301" s="4" t="s">
        <v>669</v>
      </c>
      <c r="B301" s="4" t="s">
        <v>670</v>
      </c>
      <c r="C301" s="4" t="s">
        <v>9</v>
      </c>
      <c r="D301" s="14" t="s">
        <v>621</v>
      </c>
      <c r="E301" s="5" t="s">
        <v>669</v>
      </c>
      <c r="F301" s="5">
        <v>523.70000000000005</v>
      </c>
      <c r="G301" s="11">
        <v>0.87893832346763412</v>
      </c>
      <c r="H301" s="10">
        <v>1.6194386098911591</v>
      </c>
      <c r="I301" s="11">
        <v>0.97880465915600534</v>
      </c>
      <c r="J301" s="1" t="s">
        <v>9</v>
      </c>
      <c r="K301" s="5">
        <v>460.3</v>
      </c>
      <c r="L301" s="7">
        <v>848.1</v>
      </c>
      <c r="M301" s="5">
        <v>512.6</v>
      </c>
      <c r="N301" s="3" t="s">
        <v>9</v>
      </c>
      <c r="O301" s="6">
        <v>304.10000000000002</v>
      </c>
      <c r="P301" s="6">
        <v>0.58067595951880846</v>
      </c>
      <c r="Q301" s="3" t="s">
        <v>9</v>
      </c>
      <c r="R301" s="6">
        <v>186.6</v>
      </c>
      <c r="S301" s="5">
        <v>604.5</v>
      </c>
      <c r="T301" s="7">
        <v>904.3</v>
      </c>
      <c r="U301" s="5">
        <v>458.6</v>
      </c>
      <c r="V301" s="5">
        <v>520.70000000000005</v>
      </c>
      <c r="W301" s="6">
        <v>281.7</v>
      </c>
      <c r="X301" s="7">
        <v>1690.7</v>
      </c>
      <c r="Y301" s="7">
        <v>1286.0999999999999</v>
      </c>
      <c r="Z301" s="6">
        <v>204.9</v>
      </c>
      <c r="AA301" s="7">
        <v>1648.1</v>
      </c>
    </row>
    <row r="302" spans="1:27" ht="16" thickTop="1" thickBot="1">
      <c r="A302" s="4" t="s">
        <v>671</v>
      </c>
      <c r="B302" s="4" t="s">
        <v>672</v>
      </c>
      <c r="C302" s="4" t="s">
        <v>9</v>
      </c>
      <c r="D302" s="14" t="s">
        <v>621</v>
      </c>
      <c r="E302" s="5" t="s">
        <v>671</v>
      </c>
      <c r="F302" s="5">
        <v>20.3</v>
      </c>
      <c r="G302" s="9">
        <v>0.33990147783251234</v>
      </c>
      <c r="H302" s="9">
        <v>3.9408866995073892E-2</v>
      </c>
      <c r="I302" s="9">
        <v>0.21674876847290642</v>
      </c>
      <c r="J302" s="1" t="s">
        <v>9</v>
      </c>
      <c r="K302" s="6">
        <v>6.9</v>
      </c>
      <c r="L302" s="6">
        <v>0.8</v>
      </c>
      <c r="M302" s="6">
        <v>4.4000000000000004</v>
      </c>
      <c r="N302" s="3" t="s">
        <v>9</v>
      </c>
      <c r="O302" s="6">
        <v>8.8000000000000007</v>
      </c>
      <c r="P302" s="6">
        <v>0.43349753694581283</v>
      </c>
      <c r="Q302" s="3" t="s">
        <v>9</v>
      </c>
      <c r="R302" s="7">
        <v>766</v>
      </c>
      <c r="S302" s="7">
        <v>182.4</v>
      </c>
      <c r="T302" s="6">
        <v>2.4</v>
      </c>
      <c r="U302" s="6">
        <v>0.9</v>
      </c>
      <c r="V302" s="6">
        <v>1.5</v>
      </c>
      <c r="W302" s="6">
        <v>1.3</v>
      </c>
      <c r="X302" s="6">
        <v>3.6</v>
      </c>
      <c r="Y302" s="6">
        <v>4.5999999999999996</v>
      </c>
      <c r="Z302" s="7">
        <v>793.7</v>
      </c>
      <c r="AA302" s="5">
        <v>26</v>
      </c>
    </row>
    <row r="303" spans="1:27" ht="16" thickTop="1" thickBot="1">
      <c r="A303" s="4" t="s">
        <v>673</v>
      </c>
      <c r="B303" s="4" t="s">
        <v>674</v>
      </c>
      <c r="C303" s="4" t="s">
        <v>9</v>
      </c>
      <c r="D303" s="14" t="s">
        <v>621</v>
      </c>
      <c r="E303" s="5" t="s">
        <v>673</v>
      </c>
      <c r="F303" s="5">
        <v>47.4</v>
      </c>
      <c r="G303" s="9">
        <v>0.16455696202531644</v>
      </c>
      <c r="H303" s="10">
        <v>13.820675105485233</v>
      </c>
      <c r="I303" s="9">
        <v>0.14978902953586498</v>
      </c>
      <c r="J303" s="1" t="s">
        <v>9</v>
      </c>
      <c r="K303" s="6">
        <v>7.8</v>
      </c>
      <c r="L303" s="7">
        <v>655.1</v>
      </c>
      <c r="M303" s="6">
        <v>7.1</v>
      </c>
      <c r="N303" s="3" t="s">
        <v>9</v>
      </c>
      <c r="O303" s="6">
        <v>7.4</v>
      </c>
      <c r="P303" s="6">
        <v>0.15611814345991562</v>
      </c>
      <c r="Q303" s="3" t="s">
        <v>9</v>
      </c>
      <c r="R303" s="6">
        <v>3.1</v>
      </c>
      <c r="S303" s="6">
        <v>5.6</v>
      </c>
      <c r="T303" s="6">
        <v>6.2</v>
      </c>
      <c r="U303" s="6">
        <v>5</v>
      </c>
      <c r="V303" s="6">
        <v>6</v>
      </c>
      <c r="W303" s="6">
        <v>13.6</v>
      </c>
      <c r="X303" s="6">
        <v>6</v>
      </c>
      <c r="Y303" s="6">
        <v>5.8</v>
      </c>
      <c r="Z303" s="6">
        <v>6.3</v>
      </c>
      <c r="AA303" s="6">
        <v>4.7</v>
      </c>
    </row>
    <row r="304" spans="1:27" ht="16" thickTop="1" thickBot="1">
      <c r="A304" s="4" t="s">
        <v>675</v>
      </c>
      <c r="B304" s="4" t="s">
        <v>675</v>
      </c>
      <c r="C304" s="4" t="s">
        <v>9</v>
      </c>
      <c r="D304" s="14" t="s">
        <v>621</v>
      </c>
      <c r="E304" s="5" t="s">
        <v>675</v>
      </c>
      <c r="F304" s="5">
        <v>36.4</v>
      </c>
      <c r="G304" s="11">
        <v>1.1126373626373627</v>
      </c>
      <c r="H304" s="10">
        <v>2.6236263736263736</v>
      </c>
      <c r="I304" s="10">
        <v>1.6758241758241759</v>
      </c>
      <c r="J304" s="1" t="s">
        <v>9</v>
      </c>
      <c r="K304" s="5">
        <v>40.5</v>
      </c>
      <c r="L304" s="7">
        <v>95.5</v>
      </c>
      <c r="M304" s="7">
        <v>61</v>
      </c>
      <c r="N304" s="3" t="s">
        <v>9</v>
      </c>
      <c r="O304" s="6">
        <v>16</v>
      </c>
      <c r="P304" s="6">
        <v>0.43956043956043955</v>
      </c>
      <c r="Q304" s="3" t="s">
        <v>9</v>
      </c>
      <c r="R304" s="6">
        <v>6.9</v>
      </c>
      <c r="S304" s="7">
        <v>153.5</v>
      </c>
      <c r="T304" s="7">
        <v>163.30000000000001</v>
      </c>
      <c r="U304" s="6">
        <v>9</v>
      </c>
      <c r="V304" s="6">
        <v>3.7</v>
      </c>
      <c r="W304" s="6">
        <v>5.5</v>
      </c>
      <c r="X304" s="6">
        <v>4.7</v>
      </c>
      <c r="Y304" s="6">
        <v>7.1</v>
      </c>
      <c r="Z304" s="6">
        <v>6.8</v>
      </c>
      <c r="AA304" s="7">
        <v>232.3</v>
      </c>
    </row>
    <row r="305" spans="1:27" ht="16" thickTop="1" thickBot="1">
      <c r="A305" s="4" t="s">
        <v>676</v>
      </c>
      <c r="B305" s="4" t="s">
        <v>677</v>
      </c>
      <c r="C305" s="4" t="s">
        <v>9</v>
      </c>
      <c r="D305" s="14" t="s">
        <v>621</v>
      </c>
      <c r="E305" s="5" t="s">
        <v>676</v>
      </c>
      <c r="F305" s="5">
        <v>238.3</v>
      </c>
      <c r="G305" s="9">
        <v>1.3008812421317666E-2</v>
      </c>
      <c r="H305" s="10">
        <v>7.2148552245069233</v>
      </c>
      <c r="I305" s="9">
        <v>8.2249265631556864E-2</v>
      </c>
      <c r="J305" s="1" t="s">
        <v>9</v>
      </c>
      <c r="K305" s="6">
        <v>3.1</v>
      </c>
      <c r="L305" s="7">
        <v>1719.3</v>
      </c>
      <c r="M305" s="6">
        <v>19.600000000000001</v>
      </c>
      <c r="N305" s="3" t="s">
        <v>9</v>
      </c>
      <c r="O305" s="6">
        <v>4.0999999999999996</v>
      </c>
      <c r="P305" s="6">
        <v>1.7205203524968526E-2</v>
      </c>
      <c r="Q305" s="3" t="s">
        <v>9</v>
      </c>
      <c r="R305" s="6">
        <v>4.0999999999999996</v>
      </c>
      <c r="S305" s="6">
        <v>4.2</v>
      </c>
      <c r="T305" s="6">
        <v>4</v>
      </c>
      <c r="U305" s="6">
        <v>0.5</v>
      </c>
      <c r="V305" s="7">
        <v>565.79999999999995</v>
      </c>
      <c r="W305" s="6">
        <v>2.1</v>
      </c>
      <c r="X305" s="6">
        <v>4.3</v>
      </c>
      <c r="Y305" s="6">
        <v>69.3</v>
      </c>
      <c r="Z305" s="6">
        <v>1.3</v>
      </c>
      <c r="AA305" s="6">
        <v>2</v>
      </c>
    </row>
    <row r="306" spans="1:27" ht="16" thickTop="1" thickBot="1">
      <c r="A306" s="4" t="s">
        <v>678</v>
      </c>
      <c r="B306" s="4" t="s">
        <v>679</v>
      </c>
      <c r="C306" s="4" t="s">
        <v>9</v>
      </c>
      <c r="D306" s="14" t="s">
        <v>621</v>
      </c>
      <c r="E306" s="5" t="s">
        <v>678</v>
      </c>
      <c r="F306" s="5">
        <v>117.7</v>
      </c>
      <c r="G306" s="9">
        <v>4.3330501274426503E-2</v>
      </c>
      <c r="H306" s="10">
        <v>12.032285471537808</v>
      </c>
      <c r="I306" s="9">
        <v>5.0127442650807139E-2</v>
      </c>
      <c r="J306" s="1" t="s">
        <v>9</v>
      </c>
      <c r="K306" s="6">
        <v>5.0999999999999996</v>
      </c>
      <c r="L306" s="7">
        <v>1416.2</v>
      </c>
      <c r="M306" s="6">
        <v>5.9</v>
      </c>
      <c r="N306" s="3" t="s">
        <v>9</v>
      </c>
      <c r="O306" s="6">
        <v>1.9</v>
      </c>
      <c r="P306" s="6">
        <v>1.6142735768903991E-2</v>
      </c>
      <c r="Q306" s="3" t="s">
        <v>9</v>
      </c>
      <c r="R306" s="6">
        <v>1.9</v>
      </c>
      <c r="S306" s="6">
        <v>7.2</v>
      </c>
      <c r="T306" s="6">
        <v>3.2</v>
      </c>
      <c r="U306" s="6">
        <v>1.5</v>
      </c>
      <c r="V306" s="6">
        <v>1.1000000000000001</v>
      </c>
      <c r="W306" s="6">
        <v>2.9</v>
      </c>
      <c r="X306" s="6">
        <v>5.6</v>
      </c>
      <c r="Y306" s="6">
        <v>4.0999999999999996</v>
      </c>
      <c r="Z306" s="6">
        <v>3.5</v>
      </c>
      <c r="AA306" s="6">
        <v>5.4</v>
      </c>
    </row>
    <row r="307" spans="1:27" ht="16" thickTop="1" thickBot="1">
      <c r="A307" s="4" t="s">
        <v>680</v>
      </c>
      <c r="B307" s="4" t="s">
        <v>681</v>
      </c>
      <c r="C307" s="4" t="s">
        <v>9</v>
      </c>
      <c r="D307" s="14" t="s">
        <v>621</v>
      </c>
      <c r="E307" s="5" t="s">
        <v>680</v>
      </c>
      <c r="F307" s="5">
        <v>4.3</v>
      </c>
      <c r="G307" s="11">
        <v>2.558139534883721</v>
      </c>
      <c r="H307" s="11">
        <v>1.1162790697674418</v>
      </c>
      <c r="I307" s="11">
        <v>1.1627906976744187</v>
      </c>
      <c r="J307" s="1" t="s">
        <v>9</v>
      </c>
      <c r="K307" s="5">
        <v>11</v>
      </c>
      <c r="L307" s="5">
        <v>4.8</v>
      </c>
      <c r="M307" s="5">
        <v>5</v>
      </c>
      <c r="N307" s="3" t="s">
        <v>9</v>
      </c>
      <c r="O307" s="5">
        <v>6.9</v>
      </c>
      <c r="P307" s="5">
        <v>1.6046511627906979</v>
      </c>
      <c r="Q307" s="3" t="s">
        <v>9</v>
      </c>
      <c r="R307" s="5">
        <v>0.9</v>
      </c>
      <c r="S307" s="5">
        <v>6.1</v>
      </c>
      <c r="T307" s="6">
        <v>1.9</v>
      </c>
      <c r="U307" s="5">
        <v>1.5</v>
      </c>
      <c r="V307" s="5">
        <v>1.3</v>
      </c>
      <c r="W307" s="5">
        <v>2.6</v>
      </c>
      <c r="X307" s="5">
        <v>2.2000000000000002</v>
      </c>
      <c r="Y307" s="5">
        <v>2.6</v>
      </c>
      <c r="Z307" s="5">
        <v>2.6</v>
      </c>
      <c r="AA307" s="5">
        <v>1.8</v>
      </c>
    </row>
    <row r="308" spans="1:27" ht="16" thickTop="1" thickBot="1">
      <c r="A308" s="4" t="s">
        <v>682</v>
      </c>
      <c r="B308" s="4" t="s">
        <v>683</v>
      </c>
      <c r="C308" s="4" t="s">
        <v>9</v>
      </c>
      <c r="D308" s="14" t="s">
        <v>621</v>
      </c>
      <c r="E308" s="5" t="s">
        <v>682</v>
      </c>
      <c r="F308" s="5">
        <v>177.3</v>
      </c>
      <c r="G308" s="9">
        <v>4.5121263395375068E-2</v>
      </c>
      <c r="H308" s="9">
        <v>9.5882684715172008E-3</v>
      </c>
      <c r="I308" s="9">
        <v>1.1844331641285956E-2</v>
      </c>
      <c r="J308" s="1" t="s">
        <v>9</v>
      </c>
      <c r="K308" s="6">
        <v>8</v>
      </c>
      <c r="L308" s="6">
        <v>1.7</v>
      </c>
      <c r="M308" s="6">
        <v>2.1</v>
      </c>
      <c r="N308" s="3" t="s">
        <v>9</v>
      </c>
      <c r="O308" s="6">
        <v>2.7</v>
      </c>
      <c r="P308" s="6">
        <v>1.5228426395939087E-2</v>
      </c>
      <c r="Q308" s="3" t="s">
        <v>9</v>
      </c>
      <c r="R308" s="6">
        <v>1.4</v>
      </c>
      <c r="S308" s="6">
        <v>3.8</v>
      </c>
      <c r="T308" s="6">
        <v>5.3</v>
      </c>
      <c r="U308" s="6">
        <v>2</v>
      </c>
      <c r="V308" s="7">
        <v>1666.8</v>
      </c>
      <c r="W308" s="6">
        <v>26</v>
      </c>
      <c r="X308" s="6">
        <v>5</v>
      </c>
      <c r="Y308" s="5">
        <v>198.8</v>
      </c>
      <c r="Z308" s="6">
        <v>2.5</v>
      </c>
      <c r="AA308" s="6">
        <v>4.3</v>
      </c>
    </row>
    <row r="309" spans="1:27" ht="16" thickTop="1" thickBot="1">
      <c r="A309" s="4" t="s">
        <v>684</v>
      </c>
      <c r="B309" s="4" t="s">
        <v>685</v>
      </c>
      <c r="C309" s="4" t="s">
        <v>9</v>
      </c>
      <c r="D309" s="14" t="s">
        <v>621</v>
      </c>
      <c r="E309" s="5" t="s">
        <v>684</v>
      </c>
      <c r="F309" s="5">
        <v>3</v>
      </c>
      <c r="G309" s="11">
        <v>1.8666666666666665</v>
      </c>
      <c r="H309" s="11">
        <v>2.1666666666666665</v>
      </c>
      <c r="I309" s="11">
        <v>0.79999999999999993</v>
      </c>
      <c r="J309" s="1" t="s">
        <v>9</v>
      </c>
      <c r="K309" s="5">
        <v>5.6</v>
      </c>
      <c r="L309" s="5">
        <v>6.5</v>
      </c>
      <c r="M309" s="5">
        <v>2.4</v>
      </c>
      <c r="N309" s="3" t="s">
        <v>9</v>
      </c>
      <c r="O309" s="5">
        <v>3.9</v>
      </c>
      <c r="P309" s="5">
        <v>1.3</v>
      </c>
      <c r="Q309" s="3" t="s">
        <v>9</v>
      </c>
      <c r="R309" s="5">
        <v>2.9</v>
      </c>
      <c r="S309" s="5">
        <v>1.2</v>
      </c>
      <c r="T309" s="5">
        <v>3.3</v>
      </c>
      <c r="U309" s="7">
        <v>7.5</v>
      </c>
      <c r="V309" s="7">
        <v>6</v>
      </c>
      <c r="W309" s="5">
        <v>1.3</v>
      </c>
      <c r="X309" s="5">
        <v>1.7</v>
      </c>
      <c r="Y309" s="5">
        <v>8</v>
      </c>
      <c r="Z309" s="5">
        <v>0.8</v>
      </c>
      <c r="AA309" s="5">
        <v>3.9</v>
      </c>
    </row>
    <row r="310" spans="1:27" ht="16" thickTop="1" thickBot="1">
      <c r="A310" s="4" t="s">
        <v>686</v>
      </c>
      <c r="B310" s="4" t="s">
        <v>687</v>
      </c>
      <c r="C310" s="4" t="s">
        <v>9</v>
      </c>
      <c r="D310" s="14" t="s">
        <v>621</v>
      </c>
      <c r="E310" s="5" t="s">
        <v>686</v>
      </c>
      <c r="F310" s="5">
        <v>591.20000000000005</v>
      </c>
      <c r="G310" s="9">
        <v>0.43166441136671174</v>
      </c>
      <c r="H310" s="11">
        <v>1.0786535859269282</v>
      </c>
      <c r="I310" s="9">
        <v>0.72344384303112308</v>
      </c>
      <c r="J310" s="1" t="s">
        <v>9</v>
      </c>
      <c r="K310" s="6">
        <v>255.2</v>
      </c>
      <c r="L310" s="5">
        <v>637.70000000000005</v>
      </c>
      <c r="M310" s="6">
        <v>427.7</v>
      </c>
      <c r="N310" s="3" t="s">
        <v>9</v>
      </c>
      <c r="O310" s="6">
        <v>374.3</v>
      </c>
      <c r="P310" s="6">
        <v>0.63311907983761839</v>
      </c>
      <c r="Q310" s="3" t="s">
        <v>9</v>
      </c>
      <c r="R310" s="6">
        <v>416</v>
      </c>
      <c r="S310" s="5">
        <v>615.5</v>
      </c>
      <c r="T310" s="5">
        <v>548.5</v>
      </c>
      <c r="U310" s="5">
        <v>669.5</v>
      </c>
      <c r="V310" s="6">
        <v>203.2</v>
      </c>
      <c r="W310" s="6">
        <v>377.2</v>
      </c>
      <c r="X310" s="7">
        <v>1360.6</v>
      </c>
      <c r="Y310" s="7">
        <v>1433.9</v>
      </c>
      <c r="Z310" s="6">
        <v>493.6</v>
      </c>
      <c r="AA310" s="7">
        <v>1075.2</v>
      </c>
    </row>
    <row r="311" spans="1:27" ht="16" thickTop="1" thickBot="1">
      <c r="A311" s="4" t="s">
        <v>688</v>
      </c>
      <c r="B311" s="4" t="s">
        <v>689</v>
      </c>
      <c r="C311" s="4" t="s">
        <v>9</v>
      </c>
      <c r="D311" s="14" t="s">
        <v>690</v>
      </c>
      <c r="E311" s="5" t="s">
        <v>688</v>
      </c>
      <c r="F311" s="5">
        <v>1852.6</v>
      </c>
      <c r="G311" s="10">
        <v>1.9440785922487316</v>
      </c>
      <c r="H311" s="10">
        <v>2.4791104393824899</v>
      </c>
      <c r="I311" s="10">
        <v>1.6661988556623126</v>
      </c>
      <c r="J311" s="1" t="s">
        <v>9</v>
      </c>
      <c r="K311" s="7">
        <v>3601.6</v>
      </c>
      <c r="L311" s="7">
        <v>4592.8</v>
      </c>
      <c r="M311" s="7">
        <v>3086.8</v>
      </c>
      <c r="N311" s="3" t="s">
        <v>9</v>
      </c>
      <c r="O311" s="7">
        <v>5697.7</v>
      </c>
      <c r="P311" s="7">
        <v>3.0755154917413368</v>
      </c>
      <c r="Q311" s="3" t="s">
        <v>9</v>
      </c>
      <c r="R311" s="6">
        <v>1203.3</v>
      </c>
      <c r="S311" s="7">
        <v>2561.1999999999998</v>
      </c>
      <c r="T311" s="7">
        <v>5564.3</v>
      </c>
      <c r="U311" s="6">
        <v>925.9</v>
      </c>
      <c r="V311" s="6">
        <v>700.6</v>
      </c>
      <c r="W311" s="7">
        <v>3093.2</v>
      </c>
      <c r="X311" s="7">
        <v>4647.3999999999996</v>
      </c>
      <c r="Y311" s="5">
        <v>2524.1</v>
      </c>
      <c r="Z311" s="6">
        <v>1055.0999999999999</v>
      </c>
      <c r="AA311" s="7">
        <v>3016.4</v>
      </c>
    </row>
    <row r="312" spans="1:27" ht="16" thickTop="1" thickBot="1">
      <c r="A312" s="4" t="s">
        <v>691</v>
      </c>
      <c r="B312" s="4" t="s">
        <v>692</v>
      </c>
      <c r="C312" s="4" t="s">
        <v>9</v>
      </c>
      <c r="D312" s="14" t="s">
        <v>690</v>
      </c>
      <c r="E312" s="5" t="s">
        <v>691</v>
      </c>
      <c r="F312" s="5">
        <v>55</v>
      </c>
      <c r="G312" s="9">
        <v>0.08</v>
      </c>
      <c r="H312" s="9">
        <v>0.1690909090909091</v>
      </c>
      <c r="I312" s="9">
        <v>0.24181818181818182</v>
      </c>
      <c r="J312" s="1" t="s">
        <v>9</v>
      </c>
      <c r="K312" s="6">
        <v>4.4000000000000004</v>
      </c>
      <c r="L312" s="6">
        <v>9.3000000000000007</v>
      </c>
      <c r="M312" s="6">
        <v>13.3</v>
      </c>
      <c r="N312" s="3" t="s">
        <v>9</v>
      </c>
      <c r="O312" s="6">
        <v>20</v>
      </c>
      <c r="P312" s="6">
        <v>0.36363636363636365</v>
      </c>
      <c r="Q312" s="3" t="s">
        <v>9</v>
      </c>
      <c r="R312" s="6">
        <v>5.2</v>
      </c>
      <c r="S312" s="7">
        <v>190.9</v>
      </c>
      <c r="T312" s="6">
        <v>9.4</v>
      </c>
      <c r="U312" s="6">
        <v>1.5</v>
      </c>
      <c r="V312" s="6">
        <v>2.8</v>
      </c>
      <c r="W312" s="6">
        <v>4</v>
      </c>
      <c r="X312" s="6">
        <v>16.100000000000001</v>
      </c>
      <c r="Y312" s="7">
        <v>4313.1000000000004</v>
      </c>
      <c r="Z312" s="6">
        <v>4.2</v>
      </c>
      <c r="AA312" s="7">
        <v>235.1</v>
      </c>
    </row>
    <row r="313" spans="1:27" ht="16" thickTop="1" thickBot="1">
      <c r="A313" s="4" t="s">
        <v>693</v>
      </c>
      <c r="B313" s="4" t="s">
        <v>694</v>
      </c>
      <c r="C313" s="4" t="s">
        <v>9</v>
      </c>
      <c r="D313" s="14" t="s">
        <v>690</v>
      </c>
      <c r="E313" s="5" t="s">
        <v>693</v>
      </c>
      <c r="F313" s="5">
        <v>11.6</v>
      </c>
      <c r="G313" s="11">
        <v>0.63793103448275867</v>
      </c>
      <c r="H313" s="9">
        <v>0.16379310344827586</v>
      </c>
      <c r="I313" s="11">
        <v>0.42241379310344834</v>
      </c>
      <c r="J313" s="1" t="s">
        <v>9</v>
      </c>
      <c r="K313" s="5">
        <v>7.4</v>
      </c>
      <c r="L313" s="6">
        <v>1.9</v>
      </c>
      <c r="M313" s="5">
        <v>4.9000000000000004</v>
      </c>
      <c r="N313" s="3" t="s">
        <v>9</v>
      </c>
      <c r="O313" s="5">
        <v>5.7</v>
      </c>
      <c r="P313" s="5">
        <v>0.49137931034482762</v>
      </c>
      <c r="Q313" s="3" t="s">
        <v>9</v>
      </c>
      <c r="R313" s="6">
        <v>2.2999999999999998</v>
      </c>
      <c r="S313" s="6">
        <v>4</v>
      </c>
      <c r="T313" s="6">
        <v>3.3</v>
      </c>
      <c r="U313" s="6">
        <v>0.8</v>
      </c>
      <c r="V313" s="7">
        <v>144.69999999999999</v>
      </c>
      <c r="W313" s="5">
        <v>7.6</v>
      </c>
      <c r="X313" s="5">
        <v>5.4</v>
      </c>
      <c r="Y313" s="5">
        <v>31.9</v>
      </c>
      <c r="Z313" s="5">
        <v>6.3</v>
      </c>
      <c r="AA313" s="5">
        <v>8.8000000000000007</v>
      </c>
    </row>
    <row r="314" spans="1:27" ht="16" thickTop="1" thickBot="1">
      <c r="A314" s="4" t="s">
        <v>695</v>
      </c>
      <c r="B314" s="4" t="s">
        <v>696</v>
      </c>
      <c r="C314" s="4" t="s">
        <v>697</v>
      </c>
      <c r="D314" s="14" t="s">
        <v>690</v>
      </c>
      <c r="E314" s="5" t="s">
        <v>695</v>
      </c>
      <c r="F314" s="5">
        <v>167.8</v>
      </c>
      <c r="G314" s="11">
        <v>1.0363528009535161</v>
      </c>
      <c r="H314" s="11">
        <v>1.0679380214541119</v>
      </c>
      <c r="I314" s="11">
        <v>0.89392133492252679</v>
      </c>
      <c r="J314" s="1" t="s">
        <v>9</v>
      </c>
      <c r="K314" s="5">
        <v>173.9</v>
      </c>
      <c r="L314" s="5">
        <v>179.2</v>
      </c>
      <c r="M314" s="5">
        <v>150</v>
      </c>
      <c r="N314" s="3" t="s">
        <v>9</v>
      </c>
      <c r="O314" s="6">
        <v>103.5</v>
      </c>
      <c r="P314" s="6">
        <v>0.61680572109654341</v>
      </c>
      <c r="Q314" s="3" t="s">
        <v>9</v>
      </c>
      <c r="R314" s="7">
        <v>528.4</v>
      </c>
      <c r="S314" s="5">
        <v>190.2</v>
      </c>
      <c r="T314" s="7">
        <v>209.9</v>
      </c>
      <c r="U314" s="7">
        <v>364.8</v>
      </c>
      <c r="V314" s="6">
        <v>50.9</v>
      </c>
      <c r="W314" s="6">
        <v>120.5</v>
      </c>
      <c r="X314" s="6">
        <v>109.7</v>
      </c>
      <c r="Y314" s="5">
        <v>147.69999999999999</v>
      </c>
      <c r="Z314" s="7">
        <v>498.6</v>
      </c>
      <c r="AA314" s="6">
        <v>92.5</v>
      </c>
    </row>
    <row r="315" spans="1:27" ht="16" thickTop="1" thickBot="1">
      <c r="A315" s="4" t="s">
        <v>698</v>
      </c>
      <c r="B315" s="4" t="s">
        <v>699</v>
      </c>
      <c r="C315" s="4" t="s">
        <v>9</v>
      </c>
      <c r="D315" s="14" t="s">
        <v>690</v>
      </c>
      <c r="E315" s="5" t="s">
        <v>698</v>
      </c>
      <c r="F315" s="5">
        <v>267.8</v>
      </c>
      <c r="G315" s="9">
        <v>0.68334578043315908</v>
      </c>
      <c r="H315" s="9">
        <v>0.62210604929051527</v>
      </c>
      <c r="I315" s="9">
        <v>0.77035100821508584</v>
      </c>
      <c r="J315" s="1" t="s">
        <v>9</v>
      </c>
      <c r="K315" s="6">
        <v>183</v>
      </c>
      <c r="L315" s="6">
        <v>166.6</v>
      </c>
      <c r="M315" s="6">
        <v>206.3</v>
      </c>
      <c r="N315" s="3" t="s">
        <v>9</v>
      </c>
      <c r="O315" s="7">
        <v>359.4</v>
      </c>
      <c r="P315" s="7">
        <v>1.3420463032113517</v>
      </c>
      <c r="Q315" s="3" t="s">
        <v>9</v>
      </c>
      <c r="R315" s="6">
        <v>182.9</v>
      </c>
      <c r="S315" s="6">
        <v>169.1</v>
      </c>
      <c r="T315" s="7">
        <v>954.9</v>
      </c>
      <c r="U315" s="7">
        <v>477.9</v>
      </c>
      <c r="V315" s="7">
        <v>460.3</v>
      </c>
      <c r="W315" s="7">
        <v>691.1</v>
      </c>
      <c r="X315" s="7">
        <v>1193.3</v>
      </c>
      <c r="Y315" s="7">
        <v>347</v>
      </c>
      <c r="Z315" s="6">
        <v>194.6</v>
      </c>
      <c r="AA315" s="6">
        <v>189.2</v>
      </c>
    </row>
    <row r="316" spans="1:27" ht="16" thickTop="1" thickBot="1">
      <c r="A316" s="4" t="s">
        <v>700</v>
      </c>
      <c r="B316" s="4" t="s">
        <v>701</v>
      </c>
      <c r="C316" s="4" t="s">
        <v>702</v>
      </c>
      <c r="D316" s="14" t="s">
        <v>690</v>
      </c>
      <c r="E316" s="5" t="s">
        <v>700</v>
      </c>
      <c r="F316" s="5">
        <v>167</v>
      </c>
      <c r="G316" s="9">
        <v>5.5688622754491025E-2</v>
      </c>
      <c r="H316" s="10">
        <v>12.118562874251497</v>
      </c>
      <c r="I316" s="10">
        <v>2.716766467065868</v>
      </c>
      <c r="J316" s="1" t="s">
        <v>9</v>
      </c>
      <c r="K316" s="6">
        <v>9.3000000000000007</v>
      </c>
      <c r="L316" s="7">
        <v>2023.8</v>
      </c>
      <c r="M316" s="7">
        <v>453.7</v>
      </c>
      <c r="N316" s="3" t="s">
        <v>9</v>
      </c>
      <c r="O316" s="6">
        <v>8.3000000000000007</v>
      </c>
      <c r="P316" s="6">
        <v>4.9700598802395211E-2</v>
      </c>
      <c r="Q316" s="3" t="s">
        <v>9</v>
      </c>
      <c r="R316" s="6">
        <v>0.6</v>
      </c>
      <c r="S316" s="6">
        <v>7.6</v>
      </c>
      <c r="T316" s="7">
        <v>877.7</v>
      </c>
      <c r="U316" s="6">
        <v>2</v>
      </c>
      <c r="V316" s="6">
        <v>26</v>
      </c>
      <c r="W316" s="6">
        <v>4.7</v>
      </c>
      <c r="X316" s="7">
        <v>750.5</v>
      </c>
      <c r="Y316" s="7">
        <v>445.1</v>
      </c>
      <c r="Z316" s="6">
        <v>0.9</v>
      </c>
      <c r="AA316" s="6">
        <v>9.5</v>
      </c>
    </row>
    <row r="317" spans="1:27" ht="16" thickTop="1" thickBot="1">
      <c r="A317" s="4" t="s">
        <v>703</v>
      </c>
      <c r="B317" s="4" t="s">
        <v>704</v>
      </c>
      <c r="C317" s="4" t="s">
        <v>705</v>
      </c>
      <c r="D317" s="14" t="s">
        <v>690</v>
      </c>
      <c r="E317" s="5" t="s">
        <v>703</v>
      </c>
      <c r="F317" s="5">
        <v>302.3</v>
      </c>
      <c r="G317" s="9">
        <v>1.1577902745616936E-2</v>
      </c>
      <c r="H317" s="10">
        <v>7.6351306649024142</v>
      </c>
      <c r="I317" s="10">
        <v>1.4247436321534899</v>
      </c>
      <c r="J317" s="1" t="s">
        <v>9</v>
      </c>
      <c r="K317" s="6">
        <v>3.5</v>
      </c>
      <c r="L317" s="7">
        <v>2308.1</v>
      </c>
      <c r="M317" s="7">
        <v>430.7</v>
      </c>
      <c r="N317" s="3" t="s">
        <v>9</v>
      </c>
      <c r="O317" s="6">
        <v>2.5</v>
      </c>
      <c r="P317" s="6">
        <v>8.2699305325835259E-3</v>
      </c>
      <c r="Q317" s="3" t="s">
        <v>9</v>
      </c>
      <c r="R317" s="6">
        <v>5.0999999999999996</v>
      </c>
      <c r="S317" s="6">
        <v>4</v>
      </c>
      <c r="T317" s="7">
        <v>809.2</v>
      </c>
      <c r="U317" s="6">
        <v>4</v>
      </c>
      <c r="V317" s="6">
        <v>5</v>
      </c>
      <c r="W317" s="6">
        <v>12.3</v>
      </c>
      <c r="X317" s="6">
        <v>60.1</v>
      </c>
      <c r="Y317" s="6">
        <v>2.5</v>
      </c>
      <c r="Z317" s="6">
        <v>7.6</v>
      </c>
      <c r="AA317" s="6">
        <v>3.9</v>
      </c>
    </row>
    <row r="318" spans="1:27" ht="16" thickTop="1" thickBot="1">
      <c r="A318" s="4" t="s">
        <v>706</v>
      </c>
      <c r="B318" s="4" t="s">
        <v>707</v>
      </c>
      <c r="C318" s="4" t="s">
        <v>9</v>
      </c>
      <c r="D318" s="14" t="s">
        <v>690</v>
      </c>
      <c r="E318" s="5" t="s">
        <v>706</v>
      </c>
      <c r="F318" s="5">
        <v>195.9</v>
      </c>
      <c r="G318" s="10">
        <v>6.2991322103113836</v>
      </c>
      <c r="H318" s="10">
        <v>2.5900969882593157</v>
      </c>
      <c r="I318" s="10">
        <v>1.6375701888718734</v>
      </c>
      <c r="J318" s="1" t="s">
        <v>9</v>
      </c>
      <c r="K318" s="7">
        <v>1234</v>
      </c>
      <c r="L318" s="7">
        <v>507.4</v>
      </c>
      <c r="M318" s="7">
        <v>320.8</v>
      </c>
      <c r="N318" s="3" t="s">
        <v>9</v>
      </c>
      <c r="O318" s="6">
        <v>57.6</v>
      </c>
      <c r="P318" s="6">
        <v>0.29402756508422667</v>
      </c>
      <c r="Q318" s="3" t="s">
        <v>9</v>
      </c>
      <c r="R318" s="6">
        <v>10</v>
      </c>
      <c r="S318" s="5">
        <v>188.8</v>
      </c>
      <c r="T318" s="5">
        <v>272.7</v>
      </c>
      <c r="U318" s="6">
        <v>105.5</v>
      </c>
      <c r="V318" s="6">
        <v>133.69999999999999</v>
      </c>
      <c r="W318" s="7">
        <v>758.9</v>
      </c>
      <c r="X318" s="7">
        <v>697.8</v>
      </c>
      <c r="Y318" s="6">
        <v>49.5</v>
      </c>
      <c r="Z318" s="6">
        <v>5.4</v>
      </c>
      <c r="AA318" s="5">
        <v>156.5</v>
      </c>
    </row>
    <row r="319" spans="1:27" ht="16" thickTop="1" thickBot="1">
      <c r="A319" s="4" t="s">
        <v>708</v>
      </c>
      <c r="B319" s="4" t="s">
        <v>709</v>
      </c>
      <c r="C319" s="4" t="s">
        <v>710</v>
      </c>
      <c r="D319" s="14" t="s">
        <v>690</v>
      </c>
      <c r="E319" s="5" t="s">
        <v>708</v>
      </c>
      <c r="F319" s="4"/>
      <c r="G319" s="12" t="e">
        <v>#DIV/0!</v>
      </c>
      <c r="H319" s="12" t="e">
        <v>#DIV/0!</v>
      </c>
      <c r="I319" s="12" t="e">
        <v>#DIV/0!</v>
      </c>
      <c r="J319" s="1" t="s">
        <v>9</v>
      </c>
      <c r="K319" s="4"/>
      <c r="L319" s="4"/>
      <c r="M319" s="4"/>
      <c r="N319" s="3" t="s">
        <v>9</v>
      </c>
      <c r="O319" s="4"/>
      <c r="P319" s="4" t="e">
        <v>#DIV/0!</v>
      </c>
      <c r="Q319" s="3" t="s">
        <v>9</v>
      </c>
      <c r="R319" s="4"/>
      <c r="S319" s="4"/>
      <c r="T319" s="4"/>
      <c r="U319" s="4"/>
      <c r="V319" s="4"/>
      <c r="W319" s="4"/>
      <c r="X319" s="4"/>
      <c r="Y319" s="4"/>
      <c r="Z319" s="4"/>
      <c r="AA319" s="4"/>
    </row>
    <row r="320" spans="1:27" ht="16" thickTop="1" thickBot="1">
      <c r="A320" s="4" t="s">
        <v>711</v>
      </c>
      <c r="B320" s="4" t="s">
        <v>711</v>
      </c>
      <c r="C320" s="4" t="s">
        <v>9</v>
      </c>
      <c r="D320" s="14" t="s">
        <v>690</v>
      </c>
      <c r="E320" s="5" t="s">
        <v>711</v>
      </c>
      <c r="F320" s="5">
        <v>215</v>
      </c>
      <c r="G320" s="11">
        <v>0.88790697674418606</v>
      </c>
      <c r="H320" s="10">
        <v>1.3120930232558141</v>
      </c>
      <c r="I320" s="11">
        <v>1.001860465116279</v>
      </c>
      <c r="J320" s="1" t="s">
        <v>9</v>
      </c>
      <c r="K320" s="5">
        <v>190.9</v>
      </c>
      <c r="L320" s="7">
        <v>282.10000000000002</v>
      </c>
      <c r="M320" s="5">
        <v>215.4</v>
      </c>
      <c r="N320" s="3" t="s">
        <v>9</v>
      </c>
      <c r="O320" s="7">
        <v>497.6</v>
      </c>
      <c r="P320" s="7">
        <v>2.3144186046511628</v>
      </c>
      <c r="Q320" s="3" t="s">
        <v>9</v>
      </c>
      <c r="R320" s="7">
        <v>348.1</v>
      </c>
      <c r="S320" s="5">
        <v>239.7</v>
      </c>
      <c r="T320" s="6">
        <v>160.19999999999999</v>
      </c>
      <c r="U320" s="7">
        <v>273.3</v>
      </c>
      <c r="V320" s="6">
        <v>144.5</v>
      </c>
      <c r="W320" s="7">
        <v>452</v>
      </c>
      <c r="X320" s="5">
        <v>190.4</v>
      </c>
      <c r="Y320" s="5">
        <v>211</v>
      </c>
      <c r="Z320" s="7">
        <v>263.60000000000002</v>
      </c>
      <c r="AA320" s="5">
        <v>197.7</v>
      </c>
    </row>
    <row r="321" spans="1:27" ht="16" thickTop="1" thickBot="1">
      <c r="A321" s="4" t="s">
        <v>712</v>
      </c>
      <c r="B321" s="4" t="s">
        <v>713</v>
      </c>
      <c r="C321" s="4" t="s">
        <v>714</v>
      </c>
      <c r="D321" s="14" t="s">
        <v>690</v>
      </c>
      <c r="E321" s="5" t="s">
        <v>712</v>
      </c>
      <c r="F321" s="5">
        <v>163.19999999999999</v>
      </c>
      <c r="G321" s="10">
        <v>1.201593137254902</v>
      </c>
      <c r="H321" s="10">
        <v>1.4503676470588236</v>
      </c>
      <c r="I321" s="11">
        <v>1.0435049019607845</v>
      </c>
      <c r="J321" s="1" t="s">
        <v>9</v>
      </c>
      <c r="K321" s="7">
        <v>196.1</v>
      </c>
      <c r="L321" s="7">
        <v>236.7</v>
      </c>
      <c r="M321" s="5">
        <v>170.3</v>
      </c>
      <c r="N321" s="3" t="s">
        <v>9</v>
      </c>
      <c r="O321" s="5">
        <v>159.69999999999999</v>
      </c>
      <c r="P321" s="5">
        <v>0.97855392156862742</v>
      </c>
      <c r="Q321" s="3" t="s">
        <v>9</v>
      </c>
      <c r="R321" s="5">
        <v>124.5</v>
      </c>
      <c r="S321" s="7">
        <v>210.1</v>
      </c>
      <c r="T321" s="7">
        <v>281.89999999999998</v>
      </c>
      <c r="U321" s="7">
        <v>215.4</v>
      </c>
      <c r="V321" s="6">
        <v>43.3</v>
      </c>
      <c r="W321" s="5">
        <v>173.8</v>
      </c>
      <c r="X321" s="7">
        <v>414.5</v>
      </c>
      <c r="Y321" s="7">
        <v>451.1</v>
      </c>
      <c r="Z321" s="5">
        <v>151.30000000000001</v>
      </c>
      <c r="AA321" s="7">
        <v>300.89999999999998</v>
      </c>
    </row>
    <row r="322" spans="1:27" ht="16" thickTop="1" thickBot="1">
      <c r="A322" s="4" t="s">
        <v>715</v>
      </c>
      <c r="B322" s="4" t="s">
        <v>716</v>
      </c>
      <c r="C322" s="4" t="s">
        <v>717</v>
      </c>
      <c r="D322" s="14" t="s">
        <v>690</v>
      </c>
      <c r="E322" s="5" t="s">
        <v>715</v>
      </c>
      <c r="F322" s="5">
        <v>15.4</v>
      </c>
      <c r="G322" s="10">
        <v>11.785714285714285</v>
      </c>
      <c r="H322" s="10">
        <v>5.7727272727272734</v>
      </c>
      <c r="I322" s="10">
        <v>11.025974025974026</v>
      </c>
      <c r="J322" s="1" t="s">
        <v>9</v>
      </c>
      <c r="K322" s="7">
        <v>181.5</v>
      </c>
      <c r="L322" s="7">
        <v>88.9</v>
      </c>
      <c r="M322" s="7">
        <v>169.8</v>
      </c>
      <c r="N322" s="3" t="s">
        <v>9</v>
      </c>
      <c r="O322" s="5">
        <v>6.3</v>
      </c>
      <c r="P322" s="5">
        <v>0.40909090909090906</v>
      </c>
      <c r="Q322" s="3" t="s">
        <v>9</v>
      </c>
      <c r="R322" s="6">
        <v>0.7</v>
      </c>
      <c r="S322" s="6">
        <v>9.1</v>
      </c>
      <c r="T322" s="6">
        <v>2.4</v>
      </c>
      <c r="U322" s="6">
        <v>1.3</v>
      </c>
      <c r="V322" s="7">
        <v>45.1</v>
      </c>
      <c r="W322" s="6">
        <v>1.8</v>
      </c>
      <c r="X322" s="6">
        <v>0.7</v>
      </c>
      <c r="Y322" s="5">
        <v>9.3000000000000007</v>
      </c>
      <c r="Z322" s="6">
        <v>2.1</v>
      </c>
      <c r="AA322" s="6">
        <v>6.1</v>
      </c>
    </row>
    <row r="323" spans="1:27" ht="16" thickTop="1" thickBot="1">
      <c r="A323" s="4" t="s">
        <v>718</v>
      </c>
      <c r="B323" s="4" t="s">
        <v>719</v>
      </c>
      <c r="C323" s="4" t="s">
        <v>9</v>
      </c>
      <c r="D323" s="14" t="s">
        <v>690</v>
      </c>
      <c r="E323" s="5" t="s">
        <v>718</v>
      </c>
      <c r="F323" s="5">
        <v>484.7</v>
      </c>
      <c r="G323" s="9">
        <v>0.17185888178254591</v>
      </c>
      <c r="H323" s="9">
        <v>2.1662884258304108E-2</v>
      </c>
      <c r="I323" s="9">
        <v>0.36868165875799463</v>
      </c>
      <c r="J323" s="1" t="s">
        <v>9</v>
      </c>
      <c r="K323" s="6">
        <v>83.3</v>
      </c>
      <c r="L323" s="6">
        <v>10.5</v>
      </c>
      <c r="M323" s="6">
        <v>178.7</v>
      </c>
      <c r="N323" s="3" t="s">
        <v>9</v>
      </c>
      <c r="O323" s="6">
        <v>13.1</v>
      </c>
      <c r="P323" s="6">
        <v>2.7027027027027029E-2</v>
      </c>
      <c r="Q323" s="3" t="s">
        <v>9</v>
      </c>
      <c r="R323" s="6">
        <v>27</v>
      </c>
      <c r="S323" s="7">
        <v>1522</v>
      </c>
      <c r="T323" s="6">
        <v>25.8</v>
      </c>
      <c r="U323" s="6">
        <v>5.7</v>
      </c>
      <c r="V323" s="6">
        <v>31.5</v>
      </c>
      <c r="W323" s="7">
        <v>9614.7999999999993</v>
      </c>
      <c r="X323" s="6">
        <v>1.4</v>
      </c>
      <c r="Y323" s="6">
        <v>2.1</v>
      </c>
      <c r="Z323" s="6">
        <v>26.5</v>
      </c>
      <c r="AA323" s="7">
        <v>1758.5</v>
      </c>
    </row>
    <row r="324" spans="1:27" ht="16" thickTop="1" thickBot="1">
      <c r="A324" s="4" t="s">
        <v>720</v>
      </c>
      <c r="B324" s="4" t="s">
        <v>721</v>
      </c>
      <c r="C324" s="4" t="s">
        <v>9</v>
      </c>
      <c r="D324" s="14" t="s">
        <v>690</v>
      </c>
      <c r="E324" s="5" t="s">
        <v>720</v>
      </c>
      <c r="F324" s="5">
        <v>33.6</v>
      </c>
      <c r="G324" s="9">
        <v>0.30059523809523808</v>
      </c>
      <c r="H324" s="9">
        <v>0.2589285714285714</v>
      </c>
      <c r="I324" s="9">
        <v>0.27976190476190477</v>
      </c>
      <c r="J324" s="1" t="s">
        <v>9</v>
      </c>
      <c r="K324" s="6">
        <v>10.1</v>
      </c>
      <c r="L324" s="6">
        <v>8.6999999999999993</v>
      </c>
      <c r="M324" s="6">
        <v>9.4</v>
      </c>
      <c r="N324" s="3" t="s">
        <v>9</v>
      </c>
      <c r="O324" s="6">
        <v>11.9</v>
      </c>
      <c r="P324" s="6">
        <v>0.35416666666666669</v>
      </c>
      <c r="Q324" s="3" t="s">
        <v>9</v>
      </c>
      <c r="R324" s="6">
        <v>5.5</v>
      </c>
      <c r="S324" s="6">
        <v>11.3</v>
      </c>
      <c r="T324" s="6">
        <v>4.2</v>
      </c>
      <c r="U324" s="7">
        <v>52.5</v>
      </c>
      <c r="V324" s="6">
        <v>8.6999999999999993</v>
      </c>
      <c r="W324" s="6">
        <v>9.6</v>
      </c>
      <c r="X324" s="6">
        <v>5.6</v>
      </c>
      <c r="Y324" s="6">
        <v>12</v>
      </c>
      <c r="Z324" s="6">
        <v>6</v>
      </c>
      <c r="AA324" s="6">
        <v>7.9</v>
      </c>
    </row>
    <row r="325" spans="1:27" ht="16" thickTop="1" thickBot="1">
      <c r="A325" s="4" t="s">
        <v>722</v>
      </c>
      <c r="B325" s="4" t="s">
        <v>723</v>
      </c>
      <c r="C325" s="4" t="s">
        <v>724</v>
      </c>
      <c r="D325" s="14" t="s">
        <v>690</v>
      </c>
      <c r="E325" s="5" t="s">
        <v>722</v>
      </c>
      <c r="F325" s="5">
        <v>116.2</v>
      </c>
      <c r="G325" s="9">
        <v>4.2168674698795185E-2</v>
      </c>
      <c r="H325" s="10">
        <v>1.3132530120481927</v>
      </c>
      <c r="I325" s="9">
        <v>0.35542168674698793</v>
      </c>
      <c r="J325" s="1" t="s">
        <v>9</v>
      </c>
      <c r="K325" s="6">
        <v>4.9000000000000004</v>
      </c>
      <c r="L325" s="7">
        <v>152.6</v>
      </c>
      <c r="M325" s="6">
        <v>41.3</v>
      </c>
      <c r="N325" s="3" t="s">
        <v>9</v>
      </c>
      <c r="O325" s="6">
        <v>6.8</v>
      </c>
      <c r="P325" s="6">
        <v>5.8519793459552494E-2</v>
      </c>
      <c r="Q325" s="3" t="s">
        <v>9</v>
      </c>
      <c r="R325" s="6">
        <v>49.6</v>
      </c>
      <c r="S325" s="6">
        <v>21.8</v>
      </c>
      <c r="T325" s="6">
        <v>15.7</v>
      </c>
      <c r="U325" s="7">
        <v>231.3</v>
      </c>
      <c r="V325" s="6">
        <v>22.1</v>
      </c>
      <c r="W325" s="6">
        <v>5.4</v>
      </c>
      <c r="X325" s="6">
        <v>11.5</v>
      </c>
      <c r="Y325" s="6">
        <v>19.7</v>
      </c>
      <c r="Z325" s="6">
        <v>44.1</v>
      </c>
      <c r="AA325" s="6">
        <v>18.7</v>
      </c>
    </row>
    <row r="326" spans="1:27" ht="16" thickTop="1" thickBot="1">
      <c r="A326" s="4" t="s">
        <v>725</v>
      </c>
      <c r="B326" s="4" t="s">
        <v>726</v>
      </c>
      <c r="C326" s="4" t="s">
        <v>9</v>
      </c>
      <c r="D326" s="14" t="s">
        <v>690</v>
      </c>
      <c r="E326" s="5" t="s">
        <v>725</v>
      </c>
      <c r="F326" s="5">
        <v>132.30000000000001</v>
      </c>
      <c r="G326" s="9">
        <v>0.70672713529856379</v>
      </c>
      <c r="H326" s="9">
        <v>0.83673469387755095</v>
      </c>
      <c r="I326" s="10">
        <v>1.7603930461073316</v>
      </c>
      <c r="J326" s="1" t="s">
        <v>9</v>
      </c>
      <c r="K326" s="6">
        <v>93.5</v>
      </c>
      <c r="L326" s="6">
        <v>110.7</v>
      </c>
      <c r="M326" s="7">
        <v>232.9</v>
      </c>
      <c r="N326" s="3" t="s">
        <v>9</v>
      </c>
      <c r="O326" s="7">
        <v>297.3</v>
      </c>
      <c r="P326" s="7">
        <v>2.2471655328798184</v>
      </c>
      <c r="Q326" s="3" t="s">
        <v>9</v>
      </c>
      <c r="R326" s="7">
        <v>174.3</v>
      </c>
      <c r="S326" s="6">
        <v>100.3</v>
      </c>
      <c r="T326" s="7">
        <v>234</v>
      </c>
      <c r="U326" s="7">
        <v>275.60000000000002</v>
      </c>
      <c r="V326" s="6">
        <v>29.7</v>
      </c>
      <c r="W326" s="7">
        <v>159.30000000000001</v>
      </c>
      <c r="X326" s="5">
        <v>139.1</v>
      </c>
      <c r="Y326" s="6">
        <v>61</v>
      </c>
      <c r="Z326" s="7">
        <v>149.6</v>
      </c>
      <c r="AA326" s="6">
        <v>107.2</v>
      </c>
    </row>
    <row r="327" spans="1:27" ht="16" thickTop="1" thickBot="1">
      <c r="A327" s="4" t="s">
        <v>727</v>
      </c>
      <c r="B327" s="4" t="s">
        <v>728</v>
      </c>
      <c r="C327" s="4" t="s">
        <v>9</v>
      </c>
      <c r="D327" s="14" t="s">
        <v>690</v>
      </c>
      <c r="E327" s="5" t="s">
        <v>727</v>
      </c>
      <c r="F327" s="5">
        <v>79.3</v>
      </c>
      <c r="G327" s="9">
        <v>6.8095838587641871E-2</v>
      </c>
      <c r="H327" s="11">
        <v>0.95460277427490547</v>
      </c>
      <c r="I327" s="10">
        <v>39.689785624211858</v>
      </c>
      <c r="J327" s="1" t="s">
        <v>9</v>
      </c>
      <c r="K327" s="6">
        <v>5.4</v>
      </c>
      <c r="L327" s="5">
        <v>75.7</v>
      </c>
      <c r="M327" s="7">
        <v>3147.4</v>
      </c>
      <c r="N327" s="3" t="s">
        <v>9</v>
      </c>
      <c r="O327" s="6">
        <v>11.9</v>
      </c>
      <c r="P327" s="6">
        <v>0.15006305170239598</v>
      </c>
      <c r="Q327" s="3" t="s">
        <v>9</v>
      </c>
      <c r="R327" s="6">
        <v>5.0999999999999996</v>
      </c>
      <c r="S327" s="6">
        <v>2.8</v>
      </c>
      <c r="T327" s="7">
        <v>636</v>
      </c>
      <c r="U327" s="6">
        <v>2.1</v>
      </c>
      <c r="V327" s="6">
        <v>4.5</v>
      </c>
      <c r="W327" s="6">
        <v>1.6</v>
      </c>
      <c r="X327" s="7">
        <v>1154.4000000000001</v>
      </c>
      <c r="Y327" s="6">
        <v>3</v>
      </c>
      <c r="Z327" s="6">
        <v>8.8000000000000007</v>
      </c>
      <c r="AA327" s="6">
        <v>4.4000000000000004</v>
      </c>
    </row>
    <row r="328" spans="1:27" ht="16" thickTop="1" thickBot="1">
      <c r="A328" s="4" t="s">
        <v>729</v>
      </c>
      <c r="B328" s="4" t="s">
        <v>730</v>
      </c>
      <c r="C328" s="4" t="s">
        <v>9</v>
      </c>
      <c r="D328" s="14" t="s">
        <v>690</v>
      </c>
      <c r="E328" s="5" t="s">
        <v>729</v>
      </c>
      <c r="F328" s="5">
        <v>4.0999999999999996</v>
      </c>
      <c r="G328" s="11">
        <v>0.46341463414634149</v>
      </c>
      <c r="H328" s="11">
        <v>1.75609756097561</v>
      </c>
      <c r="I328" s="11">
        <v>1.1219512195121952</v>
      </c>
      <c r="J328" s="1" t="s">
        <v>9</v>
      </c>
      <c r="K328" s="5">
        <v>1.9</v>
      </c>
      <c r="L328" s="5">
        <v>7.2</v>
      </c>
      <c r="M328" s="5">
        <v>4.5999999999999996</v>
      </c>
      <c r="N328" s="3" t="s">
        <v>9</v>
      </c>
      <c r="O328" s="5">
        <v>21.1</v>
      </c>
      <c r="P328" s="5">
        <v>5.1463414634146352</v>
      </c>
      <c r="Q328" s="3" t="s">
        <v>9</v>
      </c>
      <c r="R328" s="5">
        <v>1.5</v>
      </c>
      <c r="S328" s="5">
        <v>3.2</v>
      </c>
      <c r="T328" s="7">
        <v>4.8</v>
      </c>
      <c r="U328" s="5">
        <v>2</v>
      </c>
      <c r="V328" s="6">
        <v>1.2</v>
      </c>
      <c r="W328" s="5">
        <v>4</v>
      </c>
      <c r="X328" s="5">
        <v>9.8000000000000007</v>
      </c>
      <c r="Y328" s="5">
        <v>4.8</v>
      </c>
      <c r="Z328" s="5">
        <v>4.0999999999999996</v>
      </c>
      <c r="AA328" s="5">
        <v>12</v>
      </c>
    </row>
    <row r="329" spans="1:27" ht="16" thickTop="1" thickBot="1">
      <c r="A329" s="4" t="s">
        <v>731</v>
      </c>
      <c r="B329" s="4" t="s">
        <v>732</v>
      </c>
      <c r="C329" s="4" t="s">
        <v>9</v>
      </c>
      <c r="D329" s="14" t="s">
        <v>690</v>
      </c>
      <c r="E329" s="5" t="s">
        <v>731</v>
      </c>
      <c r="F329" s="5">
        <v>265.5</v>
      </c>
      <c r="G329" s="10">
        <v>1.6523540489642183</v>
      </c>
      <c r="H329" s="10">
        <v>1.7694915254237289</v>
      </c>
      <c r="I329" s="10">
        <v>1.758568738229755</v>
      </c>
      <c r="J329" s="1" t="s">
        <v>9</v>
      </c>
      <c r="K329" s="7">
        <v>438.7</v>
      </c>
      <c r="L329" s="7">
        <v>469.8</v>
      </c>
      <c r="M329" s="7">
        <v>466.9</v>
      </c>
      <c r="N329" s="3" t="s">
        <v>9</v>
      </c>
      <c r="O329" s="7">
        <v>686.4</v>
      </c>
      <c r="P329" s="7">
        <v>2.5853107344632766</v>
      </c>
      <c r="Q329" s="3" t="s">
        <v>9</v>
      </c>
      <c r="R329" s="7">
        <v>620.70000000000005</v>
      </c>
      <c r="S329" s="7">
        <v>710.1</v>
      </c>
      <c r="T329" s="7">
        <v>682.2</v>
      </c>
      <c r="U329" s="6">
        <v>145</v>
      </c>
      <c r="V329" s="5">
        <v>331.8</v>
      </c>
      <c r="W329" s="7">
        <v>697.7</v>
      </c>
      <c r="X329" s="7">
        <v>427</v>
      </c>
      <c r="Y329" s="7">
        <v>690.9</v>
      </c>
      <c r="Z329" s="7">
        <v>1085.0999999999999</v>
      </c>
      <c r="AA329" s="7">
        <v>511.4</v>
      </c>
    </row>
    <row r="330" spans="1:27" ht="16" thickTop="1" thickBot="1">
      <c r="A330" s="4" t="s">
        <v>733</v>
      </c>
      <c r="B330" s="4" t="s">
        <v>734</v>
      </c>
      <c r="C330" s="4" t="s">
        <v>735</v>
      </c>
      <c r="D330" s="14" t="s">
        <v>690</v>
      </c>
      <c r="E330" s="5" t="s">
        <v>733</v>
      </c>
      <c r="F330" s="5">
        <v>1980.5</v>
      </c>
      <c r="G330" s="9">
        <v>0.90007573844988631</v>
      </c>
      <c r="H330" s="10">
        <v>1.1555667760666497</v>
      </c>
      <c r="I330" s="11">
        <v>1.0030295379954557</v>
      </c>
      <c r="J330" s="1" t="s">
        <v>9</v>
      </c>
      <c r="K330" s="6">
        <v>1782.6</v>
      </c>
      <c r="L330" s="7">
        <v>2288.6</v>
      </c>
      <c r="M330" s="5">
        <v>1986.5</v>
      </c>
      <c r="N330" s="3" t="s">
        <v>9</v>
      </c>
      <c r="O330" s="6">
        <v>1580.2</v>
      </c>
      <c r="P330" s="6">
        <v>0.79787932340318102</v>
      </c>
      <c r="Q330" s="3" t="s">
        <v>9</v>
      </c>
      <c r="R330" s="6">
        <v>1105.9000000000001</v>
      </c>
      <c r="S330" s="7">
        <v>2500.5</v>
      </c>
      <c r="T330" s="5">
        <v>1919.5</v>
      </c>
      <c r="U330" s="5">
        <v>1871.2</v>
      </c>
      <c r="V330" s="6">
        <v>1068.5</v>
      </c>
      <c r="W330" s="7">
        <v>3043.6</v>
      </c>
      <c r="X330" s="7">
        <v>4350.5</v>
      </c>
      <c r="Y330" s="5">
        <v>2236.1</v>
      </c>
      <c r="Z330" s="6">
        <v>1164.3</v>
      </c>
      <c r="AA330" s="7">
        <v>4350.6000000000004</v>
      </c>
    </row>
    <row r="331" spans="1:27" ht="16" thickTop="1" thickBot="1">
      <c r="A331" s="4" t="s">
        <v>736</v>
      </c>
      <c r="B331" s="4" t="s">
        <v>737</v>
      </c>
      <c r="C331" s="4" t="s">
        <v>738</v>
      </c>
      <c r="D331" s="14" t="s">
        <v>690</v>
      </c>
      <c r="E331" s="5" t="s">
        <v>736</v>
      </c>
      <c r="F331" s="5">
        <v>90.9</v>
      </c>
      <c r="G331" s="10">
        <v>2.2299229922992296</v>
      </c>
      <c r="H331" s="10">
        <v>1.8778877887788776</v>
      </c>
      <c r="I331" s="10">
        <v>2.3971397139713972</v>
      </c>
      <c r="J331" s="1" t="s">
        <v>9</v>
      </c>
      <c r="K331" s="7">
        <v>202.7</v>
      </c>
      <c r="L331" s="7">
        <v>170.7</v>
      </c>
      <c r="M331" s="7">
        <v>217.9</v>
      </c>
      <c r="N331" s="3" t="s">
        <v>9</v>
      </c>
      <c r="O331" s="7">
        <v>235</v>
      </c>
      <c r="P331" s="7">
        <v>2.5852585258525851</v>
      </c>
      <c r="Q331" s="3" t="s">
        <v>9</v>
      </c>
      <c r="R331" s="6">
        <v>63.5</v>
      </c>
      <c r="S331" s="5">
        <v>92.7</v>
      </c>
      <c r="T331" s="7">
        <v>170.2</v>
      </c>
      <c r="U331" s="5">
        <v>91</v>
      </c>
      <c r="V331" s="6">
        <v>54</v>
      </c>
      <c r="W331" s="7">
        <v>251.8</v>
      </c>
      <c r="X331" s="7">
        <v>189.2</v>
      </c>
      <c r="Y331" s="7">
        <v>191.8</v>
      </c>
      <c r="Z331" s="5">
        <v>82.5</v>
      </c>
      <c r="AA331" s="7">
        <v>140.80000000000001</v>
      </c>
    </row>
    <row r="332" spans="1:27" ht="16" thickTop="1" thickBot="1">
      <c r="A332" s="4" t="s">
        <v>739</v>
      </c>
      <c r="B332" s="4" t="s">
        <v>740</v>
      </c>
      <c r="C332" s="4" t="s">
        <v>741</v>
      </c>
      <c r="D332" s="14" t="s">
        <v>690</v>
      </c>
      <c r="E332" s="5" t="s">
        <v>739</v>
      </c>
      <c r="F332" s="5">
        <v>24.2</v>
      </c>
      <c r="G332" s="10">
        <v>3.5289256198347112</v>
      </c>
      <c r="H332" s="9">
        <v>0.72314049586776863</v>
      </c>
      <c r="I332" s="10">
        <v>1.7355371900826446</v>
      </c>
      <c r="J332" s="1" t="s">
        <v>9</v>
      </c>
      <c r="K332" s="7">
        <v>85.4</v>
      </c>
      <c r="L332" s="6">
        <v>17.5</v>
      </c>
      <c r="M332" s="7">
        <v>42</v>
      </c>
      <c r="N332" s="3" t="s">
        <v>9</v>
      </c>
      <c r="O332" s="7">
        <v>77.7</v>
      </c>
      <c r="P332" s="7">
        <v>3.2107438016528929</v>
      </c>
      <c r="Q332" s="3" t="s">
        <v>9</v>
      </c>
      <c r="R332" s="7">
        <v>69.8</v>
      </c>
      <c r="S332" s="7">
        <v>45.8</v>
      </c>
      <c r="T332" s="6">
        <v>23</v>
      </c>
      <c r="U332" s="6">
        <v>17.899999999999999</v>
      </c>
      <c r="V332" s="6">
        <v>17.399999999999999</v>
      </c>
      <c r="W332" s="5">
        <v>18.399999999999999</v>
      </c>
      <c r="X332" s="5">
        <v>22.7</v>
      </c>
      <c r="Y332" s="5">
        <v>29</v>
      </c>
      <c r="Z332" s="7">
        <v>106.4</v>
      </c>
      <c r="AA332" s="7">
        <v>48.4</v>
      </c>
    </row>
    <row r="333" spans="1:27" ht="16" thickTop="1" thickBot="1">
      <c r="A333" s="4" t="s">
        <v>739</v>
      </c>
      <c r="B333" s="4" t="s">
        <v>740</v>
      </c>
      <c r="C333" s="4" t="s">
        <v>741</v>
      </c>
      <c r="D333" s="14" t="s">
        <v>690</v>
      </c>
      <c r="E333" s="5" t="s">
        <v>739</v>
      </c>
      <c r="F333" s="5">
        <v>71.599999999999994</v>
      </c>
      <c r="G333" s="10">
        <v>3.0824022346368718</v>
      </c>
      <c r="H333" s="11">
        <v>1.043296089385475</v>
      </c>
      <c r="I333" s="10">
        <v>2.4301675977653634</v>
      </c>
      <c r="J333" s="1" t="s">
        <v>9</v>
      </c>
      <c r="K333" s="7">
        <v>220.7</v>
      </c>
      <c r="L333" s="5">
        <v>74.7</v>
      </c>
      <c r="M333" s="7">
        <v>174</v>
      </c>
      <c r="N333" s="3" t="s">
        <v>9</v>
      </c>
      <c r="O333" s="7">
        <v>274.3</v>
      </c>
      <c r="P333" s="7">
        <v>3.831005586592179</v>
      </c>
      <c r="Q333" s="3" t="s">
        <v>9</v>
      </c>
      <c r="R333" s="7">
        <v>206.8</v>
      </c>
      <c r="S333" s="7">
        <v>187.9</v>
      </c>
      <c r="T333" s="7">
        <v>79.8</v>
      </c>
      <c r="U333" s="6">
        <v>40.6</v>
      </c>
      <c r="V333" s="6">
        <v>49.9</v>
      </c>
      <c r="W333" s="6">
        <v>33.799999999999997</v>
      </c>
      <c r="X333" s="5">
        <v>90.2</v>
      </c>
      <c r="Y333" s="5">
        <v>70.400000000000006</v>
      </c>
      <c r="Z333" s="7">
        <v>362.9</v>
      </c>
      <c r="AA333" s="7">
        <v>155</v>
      </c>
    </row>
    <row r="334" spans="1:27" ht="16" thickTop="1" thickBot="1">
      <c r="A334" s="4" t="s">
        <v>739</v>
      </c>
      <c r="B334" s="4" t="s">
        <v>740</v>
      </c>
      <c r="C334" s="4" t="s">
        <v>741</v>
      </c>
      <c r="D334" s="14" t="s">
        <v>690</v>
      </c>
      <c r="E334" s="5" t="s">
        <v>739</v>
      </c>
      <c r="F334" s="5">
        <v>68.7</v>
      </c>
      <c r="G334" s="10">
        <v>2.8253275109170302</v>
      </c>
      <c r="H334" s="11">
        <v>1.2008733624454149</v>
      </c>
      <c r="I334" s="10">
        <v>1.9359534206695779</v>
      </c>
      <c r="J334" s="1" t="s">
        <v>9</v>
      </c>
      <c r="K334" s="7">
        <v>194.1</v>
      </c>
      <c r="L334" s="5">
        <v>82.5</v>
      </c>
      <c r="M334" s="7">
        <v>133</v>
      </c>
      <c r="N334" s="3" t="s">
        <v>9</v>
      </c>
      <c r="O334" s="7">
        <v>320</v>
      </c>
      <c r="P334" s="7">
        <v>4.6579330422125178</v>
      </c>
      <c r="Q334" s="3" t="s">
        <v>9</v>
      </c>
      <c r="R334" s="7">
        <v>209.8</v>
      </c>
      <c r="S334" s="7">
        <v>284.7</v>
      </c>
      <c r="T334" s="7">
        <v>122.7</v>
      </c>
      <c r="U334" s="6">
        <v>8.1999999999999993</v>
      </c>
      <c r="V334" s="6">
        <v>17.8</v>
      </c>
      <c r="W334" s="6">
        <v>17.600000000000001</v>
      </c>
      <c r="X334" s="7">
        <v>91.1</v>
      </c>
      <c r="Y334" s="6">
        <v>22.2</v>
      </c>
      <c r="Z334" s="7">
        <v>503.2</v>
      </c>
      <c r="AA334" s="7">
        <v>235</v>
      </c>
    </row>
    <row r="335" spans="1:27" ht="16" thickTop="1" thickBot="1">
      <c r="A335" s="4" t="s">
        <v>742</v>
      </c>
      <c r="B335" s="4" t="s">
        <v>743</v>
      </c>
      <c r="C335" s="4" t="s">
        <v>744</v>
      </c>
      <c r="D335" s="14" t="s">
        <v>690</v>
      </c>
      <c r="E335" s="5" t="s">
        <v>742</v>
      </c>
      <c r="F335" s="5">
        <v>300.10000000000002</v>
      </c>
      <c r="G335" s="11">
        <v>1.0116627790736421</v>
      </c>
      <c r="H335" s="10">
        <v>1.3912029323558812</v>
      </c>
      <c r="I335" s="9">
        <v>0.79840053315561477</v>
      </c>
      <c r="J335" s="1" t="s">
        <v>9</v>
      </c>
      <c r="K335" s="5">
        <v>303.60000000000002</v>
      </c>
      <c r="L335" s="7">
        <v>417.5</v>
      </c>
      <c r="M335" s="6">
        <v>239.6</v>
      </c>
      <c r="N335" s="3" t="s">
        <v>9</v>
      </c>
      <c r="O335" s="6">
        <v>116</v>
      </c>
      <c r="P335" s="6">
        <v>0.38653782072642451</v>
      </c>
      <c r="Q335" s="3" t="s">
        <v>9</v>
      </c>
      <c r="R335" s="6">
        <v>120.3</v>
      </c>
      <c r="S335" s="6">
        <v>165.7</v>
      </c>
      <c r="T335" s="7">
        <v>332</v>
      </c>
      <c r="U335" s="7">
        <v>552.20000000000005</v>
      </c>
      <c r="V335" s="6">
        <v>48.2</v>
      </c>
      <c r="W335" s="6">
        <v>77.599999999999994</v>
      </c>
      <c r="X335" s="7">
        <v>952.5</v>
      </c>
      <c r="Y335" s="7">
        <v>529</v>
      </c>
      <c r="Z335" s="6">
        <v>92.9</v>
      </c>
      <c r="AA335" s="6">
        <v>237.6</v>
      </c>
    </row>
    <row r="336" spans="1:27" ht="16" thickTop="1" thickBot="1">
      <c r="A336" s="4" t="s">
        <v>745</v>
      </c>
      <c r="B336" s="4" t="s">
        <v>746</v>
      </c>
      <c r="C336" s="4" t="s">
        <v>747</v>
      </c>
      <c r="D336" s="14" t="s">
        <v>690</v>
      </c>
      <c r="E336" s="5" t="s">
        <v>745</v>
      </c>
      <c r="F336" s="5">
        <v>38.6</v>
      </c>
      <c r="G336" s="9">
        <v>9.8445595854922269E-2</v>
      </c>
      <c r="H336" s="10">
        <v>5.5103626943005173</v>
      </c>
      <c r="I336" s="10">
        <v>1.2150259067357512</v>
      </c>
      <c r="J336" s="1" t="s">
        <v>9</v>
      </c>
      <c r="K336" s="6">
        <v>3.8</v>
      </c>
      <c r="L336" s="7">
        <v>212.7</v>
      </c>
      <c r="M336" s="7">
        <v>46.9</v>
      </c>
      <c r="N336" s="3" t="s">
        <v>9</v>
      </c>
      <c r="O336" s="6">
        <v>6.6</v>
      </c>
      <c r="P336" s="6">
        <v>0.17098445595854922</v>
      </c>
      <c r="Q336" s="3" t="s">
        <v>9</v>
      </c>
      <c r="R336" s="6">
        <v>6</v>
      </c>
      <c r="S336" s="6">
        <v>11.2</v>
      </c>
      <c r="T336" s="7">
        <v>183.2</v>
      </c>
      <c r="U336" s="7">
        <v>79.5</v>
      </c>
      <c r="V336" s="6">
        <v>8.8000000000000007</v>
      </c>
      <c r="W336" s="5">
        <v>42.8</v>
      </c>
      <c r="X336" s="7">
        <v>299.60000000000002</v>
      </c>
      <c r="Y336" s="7">
        <v>170.1</v>
      </c>
      <c r="Z336" s="6">
        <v>5.3</v>
      </c>
      <c r="AA336" s="6">
        <v>8.3000000000000007</v>
      </c>
    </row>
    <row r="337" spans="1:27" ht="16" thickTop="1" thickBot="1">
      <c r="A337" s="4" t="s">
        <v>748</v>
      </c>
      <c r="B337" s="4" t="s">
        <v>749</v>
      </c>
      <c r="C337" s="4" t="s">
        <v>750</v>
      </c>
      <c r="D337" s="14" t="s">
        <v>690</v>
      </c>
      <c r="E337" s="5" t="s">
        <v>748</v>
      </c>
      <c r="F337" s="5">
        <v>122.9</v>
      </c>
      <c r="G337" s="9">
        <v>0.25467860048820179</v>
      </c>
      <c r="H337" s="9">
        <v>0.53295362082994302</v>
      </c>
      <c r="I337" s="9">
        <v>0.23108218063466229</v>
      </c>
      <c r="J337" s="1" t="s">
        <v>9</v>
      </c>
      <c r="K337" s="6">
        <v>31.3</v>
      </c>
      <c r="L337" s="6">
        <v>65.5</v>
      </c>
      <c r="M337" s="6">
        <v>28.4</v>
      </c>
      <c r="N337" s="3" t="s">
        <v>9</v>
      </c>
      <c r="O337" s="6">
        <v>28.8</v>
      </c>
      <c r="P337" s="6">
        <v>0.23433685923515052</v>
      </c>
      <c r="Q337" s="3" t="s">
        <v>9</v>
      </c>
      <c r="R337" s="6">
        <v>43.4</v>
      </c>
      <c r="S337" s="6">
        <v>32.1</v>
      </c>
      <c r="T337" s="6">
        <v>56.6</v>
      </c>
      <c r="U337" s="7">
        <v>246.2</v>
      </c>
      <c r="V337" s="6">
        <v>59.7</v>
      </c>
      <c r="W337" s="6">
        <v>23.3</v>
      </c>
      <c r="X337" s="5">
        <v>119.7</v>
      </c>
      <c r="Y337" s="6">
        <v>52.8</v>
      </c>
      <c r="Z337" s="6">
        <v>30.9</v>
      </c>
      <c r="AA337" s="6">
        <v>27</v>
      </c>
    </row>
    <row r="338" spans="1:27" ht="16" thickTop="1" thickBot="1">
      <c r="A338" s="4" t="s">
        <v>751</v>
      </c>
      <c r="B338" s="4" t="s">
        <v>752</v>
      </c>
      <c r="C338" s="4" t="s">
        <v>753</v>
      </c>
      <c r="D338" s="14" t="s">
        <v>690</v>
      </c>
      <c r="E338" s="5" t="s">
        <v>751</v>
      </c>
      <c r="F338" s="5">
        <v>266.39999999999998</v>
      </c>
      <c r="G338" s="10">
        <v>2.472597597597598</v>
      </c>
      <c r="H338" s="9">
        <v>0.88363363363363367</v>
      </c>
      <c r="I338" s="10">
        <v>1.412912912912913</v>
      </c>
      <c r="J338" s="1" t="s">
        <v>9</v>
      </c>
      <c r="K338" s="7">
        <v>658.7</v>
      </c>
      <c r="L338" s="6">
        <v>235.4</v>
      </c>
      <c r="M338" s="7">
        <v>376.4</v>
      </c>
      <c r="N338" s="3" t="s">
        <v>9</v>
      </c>
      <c r="O338" s="7">
        <v>873.3</v>
      </c>
      <c r="P338" s="7">
        <v>3.2781531531531534</v>
      </c>
      <c r="Q338" s="3" t="s">
        <v>9</v>
      </c>
      <c r="R338" s="7">
        <v>494.6</v>
      </c>
      <c r="S338" s="7">
        <v>349.5</v>
      </c>
      <c r="T338" s="7">
        <v>457.4</v>
      </c>
      <c r="U338" s="7">
        <v>451</v>
      </c>
      <c r="V338" s="6">
        <v>176.4</v>
      </c>
      <c r="W338" s="6">
        <v>173.3</v>
      </c>
      <c r="X338" s="6">
        <v>98.7</v>
      </c>
      <c r="Y338" s="6">
        <v>64.599999999999994</v>
      </c>
      <c r="Z338" s="7">
        <v>561.1</v>
      </c>
      <c r="AA338" s="5">
        <v>226.2</v>
      </c>
    </row>
    <row r="339" spans="1:27" ht="16" thickTop="1" thickBot="1">
      <c r="A339" s="4" t="s">
        <v>754</v>
      </c>
      <c r="B339" s="4" t="s">
        <v>755</v>
      </c>
      <c r="C339" s="4" t="s">
        <v>756</v>
      </c>
      <c r="D339" s="14" t="s">
        <v>690</v>
      </c>
      <c r="E339" s="5" t="s">
        <v>754</v>
      </c>
      <c r="F339" s="4"/>
      <c r="G339" s="12" t="e">
        <v>#DIV/0!</v>
      </c>
      <c r="H339" s="12" t="e">
        <v>#DIV/0!</v>
      </c>
      <c r="I339" s="12" t="e">
        <v>#DIV/0!</v>
      </c>
      <c r="J339" s="1" t="s">
        <v>9</v>
      </c>
      <c r="K339" s="4"/>
      <c r="L339" s="4"/>
      <c r="M339" s="4"/>
      <c r="N339" s="3" t="s">
        <v>9</v>
      </c>
      <c r="O339" s="4"/>
      <c r="P339" s="4" t="e">
        <v>#DIV/0!</v>
      </c>
      <c r="Q339" s="3" t="s">
        <v>9</v>
      </c>
      <c r="R339" s="4"/>
      <c r="S339" s="4"/>
      <c r="T339" s="4"/>
      <c r="U339" s="4"/>
      <c r="V339" s="4"/>
      <c r="W339" s="4"/>
      <c r="X339" s="4"/>
      <c r="Y339" s="4"/>
      <c r="Z339" s="4"/>
      <c r="AA339" s="4"/>
    </row>
    <row r="340" spans="1:27" ht="16" thickTop="1" thickBot="1">
      <c r="A340" s="4" t="s">
        <v>757</v>
      </c>
      <c r="B340" s="4" t="s">
        <v>758</v>
      </c>
      <c r="C340" s="4" t="s">
        <v>759</v>
      </c>
      <c r="D340" s="14" t="s">
        <v>690</v>
      </c>
      <c r="E340" s="5" t="s">
        <v>757</v>
      </c>
      <c r="F340" s="5">
        <v>158.1</v>
      </c>
      <c r="G340" s="10">
        <v>1.4123972169512968</v>
      </c>
      <c r="H340" s="9">
        <v>0.37697659709044912</v>
      </c>
      <c r="I340" s="10">
        <v>1.3257432005060088</v>
      </c>
      <c r="J340" s="1" t="s">
        <v>9</v>
      </c>
      <c r="K340" s="7">
        <v>223.3</v>
      </c>
      <c r="L340" s="6">
        <v>59.6</v>
      </c>
      <c r="M340" s="7">
        <v>209.6</v>
      </c>
      <c r="N340" s="3" t="s">
        <v>9</v>
      </c>
      <c r="O340" s="7">
        <v>593.4</v>
      </c>
      <c r="P340" s="7">
        <v>3.7533206831119545</v>
      </c>
      <c r="Q340" s="3" t="s">
        <v>9</v>
      </c>
      <c r="R340" s="7">
        <v>603.29999999999995</v>
      </c>
      <c r="S340" s="7">
        <v>263.8</v>
      </c>
      <c r="T340" s="6">
        <v>34.5</v>
      </c>
      <c r="U340" s="7">
        <v>298</v>
      </c>
      <c r="V340" s="6">
        <v>31.8</v>
      </c>
      <c r="W340" s="7">
        <v>341.5</v>
      </c>
      <c r="X340" s="6">
        <v>72.8</v>
      </c>
      <c r="Y340" s="6">
        <v>24.4</v>
      </c>
      <c r="Z340" s="7">
        <v>438.4</v>
      </c>
      <c r="AA340" s="5">
        <v>183.2</v>
      </c>
    </row>
    <row r="341" spans="1:27" ht="16" thickTop="1" thickBot="1">
      <c r="A341" s="4" t="s">
        <v>760</v>
      </c>
      <c r="B341" s="4" t="s">
        <v>760</v>
      </c>
      <c r="C341" s="4" t="s">
        <v>9</v>
      </c>
      <c r="D341" s="14" t="s">
        <v>761</v>
      </c>
      <c r="E341" s="5" t="s">
        <v>760</v>
      </c>
      <c r="F341" s="4"/>
      <c r="G341" s="12" t="e">
        <v>#DIV/0!</v>
      </c>
      <c r="H341" s="12" t="e">
        <v>#DIV/0!</v>
      </c>
      <c r="I341" s="12" t="e">
        <v>#DIV/0!</v>
      </c>
      <c r="J341" s="1" t="s">
        <v>9</v>
      </c>
      <c r="K341" s="4"/>
      <c r="L341" s="4"/>
      <c r="M341" s="4"/>
      <c r="N341" s="3" t="s">
        <v>9</v>
      </c>
      <c r="O341" s="4"/>
      <c r="P341" s="4" t="e">
        <v>#DIV/0!</v>
      </c>
      <c r="Q341" s="3" t="s">
        <v>9</v>
      </c>
      <c r="R341" s="4"/>
      <c r="S341" s="4"/>
      <c r="T341" s="4"/>
      <c r="U341" s="4"/>
      <c r="V341" s="4"/>
      <c r="W341" s="4"/>
      <c r="X341" s="4"/>
      <c r="Y341" s="4"/>
      <c r="Z341" s="4"/>
      <c r="AA341" s="4"/>
    </row>
    <row r="342" spans="1:27" ht="16" thickTop="1" thickBot="1">
      <c r="A342" s="4" t="s">
        <v>762</v>
      </c>
      <c r="B342" s="4" t="s">
        <v>763</v>
      </c>
      <c r="C342" s="4" t="s">
        <v>9</v>
      </c>
      <c r="D342" s="14" t="s">
        <v>761</v>
      </c>
      <c r="E342" s="5" t="s">
        <v>762</v>
      </c>
      <c r="F342" s="5">
        <v>177.5</v>
      </c>
      <c r="G342" s="10">
        <v>1.3971830985915492</v>
      </c>
      <c r="H342" s="10">
        <v>2.1909859154929574</v>
      </c>
      <c r="I342" s="11">
        <v>1.0343661971830986</v>
      </c>
      <c r="J342" s="1" t="s">
        <v>9</v>
      </c>
      <c r="K342" s="7">
        <v>248</v>
      </c>
      <c r="L342" s="7">
        <v>388.9</v>
      </c>
      <c r="M342" s="5">
        <v>183.6</v>
      </c>
      <c r="N342" s="3" t="s">
        <v>9</v>
      </c>
      <c r="O342" s="7">
        <v>462.7</v>
      </c>
      <c r="P342" s="7">
        <v>2.6067605633802815</v>
      </c>
      <c r="Q342" s="3" t="s">
        <v>9</v>
      </c>
      <c r="R342" s="6">
        <v>99</v>
      </c>
      <c r="S342" s="5">
        <v>192.9</v>
      </c>
      <c r="T342" s="7">
        <v>258.2</v>
      </c>
      <c r="U342" s="7">
        <v>227.6</v>
      </c>
      <c r="V342" s="6">
        <v>54.7</v>
      </c>
      <c r="W342" s="7">
        <v>483.9</v>
      </c>
      <c r="X342" s="7">
        <v>416.2</v>
      </c>
      <c r="Y342" s="7">
        <v>386</v>
      </c>
      <c r="Z342" s="6">
        <v>103.2</v>
      </c>
      <c r="AA342" s="5">
        <v>189.7</v>
      </c>
    </row>
    <row r="343" spans="1:27" ht="16" thickTop="1" thickBot="1">
      <c r="A343" s="4" t="s">
        <v>764</v>
      </c>
      <c r="B343" s="4" t="s">
        <v>765</v>
      </c>
      <c r="C343" s="4" t="s">
        <v>9</v>
      </c>
      <c r="D343" s="14" t="s">
        <v>761</v>
      </c>
      <c r="E343" s="5" t="s">
        <v>764</v>
      </c>
      <c r="F343" s="4"/>
      <c r="G343" s="12" t="e">
        <v>#DIV/0!</v>
      </c>
      <c r="H343" s="12" t="e">
        <v>#DIV/0!</v>
      </c>
      <c r="I343" s="12" t="e">
        <v>#DIV/0!</v>
      </c>
      <c r="J343" s="1" t="s">
        <v>9</v>
      </c>
      <c r="K343" s="4"/>
      <c r="L343" s="4"/>
      <c r="M343" s="4"/>
      <c r="N343" s="3" t="s">
        <v>9</v>
      </c>
      <c r="O343" s="4"/>
      <c r="P343" s="4" t="e">
        <v>#DIV/0!</v>
      </c>
      <c r="Q343" s="3" t="s">
        <v>9</v>
      </c>
      <c r="R343" s="4"/>
      <c r="S343" s="4"/>
      <c r="T343" s="4"/>
      <c r="U343" s="4"/>
      <c r="V343" s="4"/>
      <c r="W343" s="4"/>
      <c r="X343" s="4"/>
      <c r="Y343" s="4"/>
      <c r="Z343" s="4"/>
      <c r="AA343" s="4"/>
    </row>
    <row r="344" spans="1:27" ht="16" thickTop="1" thickBot="1">
      <c r="A344" s="4" t="s">
        <v>766</v>
      </c>
      <c r="B344" s="4" t="s">
        <v>767</v>
      </c>
      <c r="C344" s="4" t="s">
        <v>9</v>
      </c>
      <c r="D344" s="14" t="s">
        <v>761</v>
      </c>
      <c r="E344" s="5" t="s">
        <v>766</v>
      </c>
      <c r="F344" s="5">
        <v>25.5</v>
      </c>
      <c r="G344" s="9">
        <v>0.24705882352941175</v>
      </c>
      <c r="H344" s="9">
        <v>0.28627450980392155</v>
      </c>
      <c r="I344" s="9">
        <v>0.37254901960784315</v>
      </c>
      <c r="J344" s="1" t="s">
        <v>9</v>
      </c>
      <c r="K344" s="6">
        <v>6.3</v>
      </c>
      <c r="L344" s="6">
        <v>7.3</v>
      </c>
      <c r="M344" s="6">
        <v>9.5</v>
      </c>
      <c r="N344" s="3" t="s">
        <v>9</v>
      </c>
      <c r="O344" s="6">
        <v>8.4</v>
      </c>
      <c r="P344" s="6">
        <v>0.32941176470588235</v>
      </c>
      <c r="Q344" s="3" t="s">
        <v>9</v>
      </c>
      <c r="R344" s="7">
        <v>646.5</v>
      </c>
      <c r="S344" s="7">
        <v>187.1</v>
      </c>
      <c r="T344" s="6">
        <v>19.5</v>
      </c>
      <c r="U344" s="6">
        <v>5.6</v>
      </c>
      <c r="V344" s="6">
        <v>4.5</v>
      </c>
      <c r="W344" s="6">
        <v>15.4</v>
      </c>
      <c r="X344" s="6">
        <v>12.1</v>
      </c>
      <c r="Y344" s="6">
        <v>7.5</v>
      </c>
      <c r="Z344" s="7">
        <v>571.70000000000005</v>
      </c>
      <c r="AA344" s="5">
        <v>18</v>
      </c>
    </row>
    <row r="345" spans="1:27" ht="16" thickTop="1" thickBot="1">
      <c r="A345" s="4" t="s">
        <v>768</v>
      </c>
      <c r="B345" s="4" t="s">
        <v>769</v>
      </c>
      <c r="C345" s="4" t="s">
        <v>9</v>
      </c>
      <c r="D345" s="14" t="s">
        <v>761</v>
      </c>
      <c r="E345" s="5" t="s">
        <v>768</v>
      </c>
      <c r="F345" s="5">
        <v>6.1</v>
      </c>
      <c r="G345" s="11">
        <v>1</v>
      </c>
      <c r="H345" s="11">
        <v>0.57377049180327877</v>
      </c>
      <c r="I345" s="11">
        <v>0.54098360655737709</v>
      </c>
      <c r="J345" s="1" t="s">
        <v>9</v>
      </c>
      <c r="K345" s="5">
        <v>6.1</v>
      </c>
      <c r="L345" s="5">
        <v>3.5</v>
      </c>
      <c r="M345" s="5">
        <v>3.3</v>
      </c>
      <c r="N345" s="3" t="s">
        <v>9</v>
      </c>
      <c r="O345" s="7">
        <v>15.9</v>
      </c>
      <c r="P345" s="7">
        <v>2.6065573770491803</v>
      </c>
      <c r="Q345" s="3" t="s">
        <v>9</v>
      </c>
      <c r="R345" s="7">
        <v>58.7</v>
      </c>
      <c r="S345" s="5">
        <v>9.5</v>
      </c>
      <c r="T345" s="5">
        <v>4.9000000000000004</v>
      </c>
      <c r="U345" s="5">
        <v>3.4</v>
      </c>
      <c r="V345" s="7">
        <v>45.1</v>
      </c>
      <c r="W345" s="5">
        <v>4.3</v>
      </c>
      <c r="X345" s="5">
        <v>4.0999999999999996</v>
      </c>
      <c r="Y345" s="5">
        <v>3.4</v>
      </c>
      <c r="Z345" s="7">
        <v>40.200000000000003</v>
      </c>
      <c r="AA345" s="5">
        <v>7.1</v>
      </c>
    </row>
    <row r="346" spans="1:27" ht="16" thickTop="1" thickBot="1">
      <c r="A346" s="4" t="s">
        <v>770</v>
      </c>
      <c r="B346" s="4" t="s">
        <v>771</v>
      </c>
      <c r="C346" s="4" t="s">
        <v>772</v>
      </c>
      <c r="D346" s="14" t="s">
        <v>773</v>
      </c>
      <c r="E346" s="5" t="s">
        <v>770</v>
      </c>
      <c r="F346" s="5">
        <v>66.099999999999994</v>
      </c>
      <c r="G346" s="9">
        <v>0.19969742813918306</v>
      </c>
      <c r="H346" s="9">
        <v>6.2027231467473527E-2</v>
      </c>
      <c r="I346" s="9">
        <v>0.28895612708018159</v>
      </c>
      <c r="J346" s="1" t="s">
        <v>9</v>
      </c>
      <c r="K346" s="6">
        <v>13.2</v>
      </c>
      <c r="L346" s="6">
        <v>4.0999999999999996</v>
      </c>
      <c r="M346" s="6">
        <v>19.100000000000001</v>
      </c>
      <c r="N346" s="3" t="s">
        <v>9</v>
      </c>
      <c r="O346" s="6">
        <v>15.8</v>
      </c>
      <c r="P346" s="6">
        <v>0.23903177004538581</v>
      </c>
      <c r="Q346" s="3" t="s">
        <v>9</v>
      </c>
      <c r="R346" s="5">
        <v>48.4</v>
      </c>
      <c r="S346" s="7">
        <v>325.8</v>
      </c>
      <c r="T346" s="6">
        <v>11.2</v>
      </c>
      <c r="U346" s="6">
        <v>1.3</v>
      </c>
      <c r="V346" s="6">
        <v>14.2</v>
      </c>
      <c r="W346" s="6">
        <v>2.7</v>
      </c>
      <c r="X346" s="6">
        <v>6.6</v>
      </c>
      <c r="Y346" s="6">
        <v>29.8</v>
      </c>
      <c r="Z346" s="6">
        <v>43.4</v>
      </c>
      <c r="AA346" s="7">
        <v>341.4</v>
      </c>
    </row>
    <row r="347" spans="1:27" ht="16" thickTop="1" thickBot="1">
      <c r="A347" s="4" t="s">
        <v>774</v>
      </c>
      <c r="B347" s="4" t="s">
        <v>775</v>
      </c>
      <c r="C347" s="4" t="s">
        <v>9</v>
      </c>
      <c r="D347" s="14" t="s">
        <v>773</v>
      </c>
      <c r="E347" s="5" t="s">
        <v>774</v>
      </c>
      <c r="F347" s="5">
        <v>1.4</v>
      </c>
      <c r="G347" s="11">
        <v>1.142857142857143</v>
      </c>
      <c r="H347" s="11">
        <v>1.2142857142857144</v>
      </c>
      <c r="I347" s="11">
        <v>1.142857142857143</v>
      </c>
      <c r="J347" s="1" t="s">
        <v>9</v>
      </c>
      <c r="K347" s="5">
        <v>1.6</v>
      </c>
      <c r="L347" s="5">
        <v>1.7</v>
      </c>
      <c r="M347" s="5">
        <v>1.6</v>
      </c>
      <c r="N347" s="3" t="s">
        <v>9</v>
      </c>
      <c r="O347" s="7">
        <v>5.4</v>
      </c>
      <c r="P347" s="7">
        <v>3.8571428571428577</v>
      </c>
      <c r="Q347" s="3" t="s">
        <v>9</v>
      </c>
      <c r="R347" s="5">
        <v>1.5</v>
      </c>
      <c r="S347" s="5">
        <v>1.3</v>
      </c>
      <c r="T347" s="7">
        <v>3.9</v>
      </c>
      <c r="U347" s="5">
        <v>0.9</v>
      </c>
      <c r="V347" s="5">
        <v>2.9</v>
      </c>
      <c r="W347" s="5">
        <v>2.7</v>
      </c>
      <c r="X347" s="5">
        <v>1.8</v>
      </c>
      <c r="Y347" s="5">
        <v>1.3</v>
      </c>
      <c r="Z347" s="5">
        <v>2.2000000000000002</v>
      </c>
      <c r="AA347" s="5">
        <v>2.8</v>
      </c>
    </row>
    <row r="348" spans="1:27" ht="16" thickTop="1" thickBot="1">
      <c r="A348" s="4" t="s">
        <v>776</v>
      </c>
      <c r="B348" s="4" t="s">
        <v>777</v>
      </c>
      <c r="C348" s="4" t="s">
        <v>9</v>
      </c>
      <c r="D348" s="14" t="s">
        <v>773</v>
      </c>
      <c r="E348" s="5" t="s">
        <v>776</v>
      </c>
      <c r="F348" s="5">
        <v>16.5</v>
      </c>
      <c r="G348" s="9">
        <v>0.16969696969696968</v>
      </c>
      <c r="H348" s="9">
        <v>0.24848484848484848</v>
      </c>
      <c r="I348" s="9">
        <v>0.27272727272727271</v>
      </c>
      <c r="J348" s="1" t="s">
        <v>9</v>
      </c>
      <c r="K348" s="6">
        <v>2.8</v>
      </c>
      <c r="L348" s="6">
        <v>4.0999999999999996</v>
      </c>
      <c r="M348" s="6">
        <v>4.5</v>
      </c>
      <c r="N348" s="3" t="s">
        <v>9</v>
      </c>
      <c r="O348" s="5">
        <v>11.3</v>
      </c>
      <c r="P348" s="5">
        <v>0.68484848484848493</v>
      </c>
      <c r="Q348" s="3" t="s">
        <v>9</v>
      </c>
      <c r="R348" s="6">
        <v>4.7</v>
      </c>
      <c r="S348" s="6">
        <v>2.6</v>
      </c>
      <c r="T348" s="6">
        <v>3.8</v>
      </c>
      <c r="U348" s="6">
        <v>4.2</v>
      </c>
      <c r="V348" s="7">
        <v>230.4</v>
      </c>
      <c r="W348" s="7">
        <v>102.5</v>
      </c>
      <c r="X348" s="6">
        <v>5.6</v>
      </c>
      <c r="Y348" s="5">
        <v>13.9</v>
      </c>
      <c r="Z348" s="6">
        <v>3.5</v>
      </c>
      <c r="AA348" s="5">
        <v>5.9</v>
      </c>
    </row>
    <row r="349" spans="1:27" ht="16" thickTop="1" thickBot="1">
      <c r="A349" s="4" t="s">
        <v>778</v>
      </c>
      <c r="B349" s="4" t="s">
        <v>779</v>
      </c>
      <c r="C349" s="4" t="s">
        <v>780</v>
      </c>
      <c r="D349" s="14" t="s">
        <v>773</v>
      </c>
      <c r="E349" s="5" t="s">
        <v>778</v>
      </c>
      <c r="F349" s="5">
        <v>509.5</v>
      </c>
      <c r="G349" s="9">
        <v>0.81903827281648678</v>
      </c>
      <c r="H349" s="9">
        <v>0.11442590775269872</v>
      </c>
      <c r="I349" s="9">
        <v>0.60667320902845934</v>
      </c>
      <c r="J349" s="1" t="s">
        <v>9</v>
      </c>
      <c r="K349" s="6">
        <v>417.3</v>
      </c>
      <c r="L349" s="6">
        <v>58.3</v>
      </c>
      <c r="M349" s="6">
        <v>309.10000000000002</v>
      </c>
      <c r="N349" s="3" t="s">
        <v>9</v>
      </c>
      <c r="O349" s="6">
        <v>17.600000000000001</v>
      </c>
      <c r="P349" s="6">
        <v>3.4543670264965652E-2</v>
      </c>
      <c r="Q349" s="3" t="s">
        <v>9</v>
      </c>
      <c r="R349" s="6">
        <v>96.8</v>
      </c>
      <c r="S349" s="7">
        <v>1282.2</v>
      </c>
      <c r="T349" s="6">
        <v>35.5</v>
      </c>
      <c r="U349" s="6">
        <v>431</v>
      </c>
      <c r="V349" s="7">
        <v>920.1</v>
      </c>
      <c r="W349" s="6">
        <v>77.5</v>
      </c>
      <c r="X349" s="6">
        <v>67.7</v>
      </c>
      <c r="Y349" s="7">
        <v>586.9</v>
      </c>
      <c r="Z349" s="6">
        <v>112.4</v>
      </c>
      <c r="AA349" s="7">
        <v>1529.6</v>
      </c>
    </row>
    <row r="350" spans="1:27" ht="16" thickTop="1" thickBot="1">
      <c r="A350" s="4" t="s">
        <v>781</v>
      </c>
      <c r="B350" s="4" t="s">
        <v>782</v>
      </c>
      <c r="C350" s="4" t="s">
        <v>9</v>
      </c>
      <c r="D350" s="14" t="s">
        <v>773</v>
      </c>
      <c r="E350" s="5" t="s">
        <v>781</v>
      </c>
      <c r="F350" s="5">
        <v>439.2</v>
      </c>
      <c r="G350" s="11">
        <v>0.87158469945355199</v>
      </c>
      <c r="H350" s="10">
        <v>1.8360655737704918</v>
      </c>
      <c r="I350" s="10">
        <v>1.1830601092896176</v>
      </c>
      <c r="J350" s="1" t="s">
        <v>9</v>
      </c>
      <c r="K350" s="5">
        <v>382.8</v>
      </c>
      <c r="L350" s="7">
        <v>806.4</v>
      </c>
      <c r="M350" s="7">
        <v>519.6</v>
      </c>
      <c r="N350" s="3" t="s">
        <v>9</v>
      </c>
      <c r="O350" s="6">
        <v>362.5</v>
      </c>
      <c r="P350" s="6">
        <v>0.82536429872495454</v>
      </c>
      <c r="Q350" s="3" t="s">
        <v>9</v>
      </c>
      <c r="R350" s="6">
        <v>188.9</v>
      </c>
      <c r="S350" s="6">
        <v>274.89999999999998</v>
      </c>
      <c r="T350" s="7">
        <v>1247.5999999999999</v>
      </c>
      <c r="U350" s="7">
        <v>577.4</v>
      </c>
      <c r="V350" s="6">
        <v>361.7</v>
      </c>
      <c r="W350" s="5">
        <v>377.4</v>
      </c>
      <c r="X350" s="7">
        <v>767.9</v>
      </c>
      <c r="Y350" s="5">
        <v>458.7</v>
      </c>
      <c r="Z350" s="6">
        <v>303.8</v>
      </c>
      <c r="AA350" s="6">
        <v>370</v>
      </c>
    </row>
    <row r="351" spans="1:27" ht="16" thickTop="1" thickBot="1">
      <c r="A351" s="4" t="s">
        <v>783</v>
      </c>
      <c r="B351" s="4" t="s">
        <v>784</v>
      </c>
      <c r="C351" s="4" t="s">
        <v>9</v>
      </c>
      <c r="D351" s="14" t="s">
        <v>773</v>
      </c>
      <c r="E351" s="5" t="s">
        <v>783</v>
      </c>
      <c r="F351" s="5">
        <v>218.2</v>
      </c>
      <c r="G351" s="10">
        <v>1.3240146654445462</v>
      </c>
      <c r="H351" s="11">
        <v>1.0549954170485794</v>
      </c>
      <c r="I351" s="10">
        <v>1.3180568285976171</v>
      </c>
      <c r="J351" s="1" t="s">
        <v>9</v>
      </c>
      <c r="K351" s="7">
        <v>288.89999999999998</v>
      </c>
      <c r="L351" s="5">
        <v>230.2</v>
      </c>
      <c r="M351" s="7">
        <v>287.60000000000002</v>
      </c>
      <c r="N351" s="3" t="s">
        <v>9</v>
      </c>
      <c r="O351" s="5">
        <v>235.5</v>
      </c>
      <c r="P351" s="5">
        <v>1.0792850595783685</v>
      </c>
      <c r="Q351" s="3" t="s">
        <v>9</v>
      </c>
      <c r="R351" s="5">
        <v>256.39999999999998</v>
      </c>
      <c r="S351" s="6">
        <v>168.7</v>
      </c>
      <c r="T351" s="7">
        <v>281.60000000000002</v>
      </c>
      <c r="U351" s="7">
        <v>312.3</v>
      </c>
      <c r="V351" s="6">
        <v>120.1</v>
      </c>
      <c r="W351" s="5">
        <v>194.1</v>
      </c>
      <c r="X351" s="6">
        <v>124.4</v>
      </c>
      <c r="Y351" s="6">
        <v>109.2</v>
      </c>
      <c r="Z351" s="7">
        <v>300.2</v>
      </c>
      <c r="AA351" s="7">
        <v>299.7</v>
      </c>
    </row>
    <row r="352" spans="1:27" ht="16" thickTop="1" thickBot="1">
      <c r="A352" s="4" t="s">
        <v>785</v>
      </c>
      <c r="B352" s="4" t="s">
        <v>786</v>
      </c>
      <c r="C352" s="4" t="s">
        <v>9</v>
      </c>
      <c r="D352" s="14" t="s">
        <v>773</v>
      </c>
      <c r="E352" s="5" t="s">
        <v>785</v>
      </c>
      <c r="F352" s="5">
        <v>42.3</v>
      </c>
      <c r="G352" s="9">
        <v>9.9290780141843976E-2</v>
      </c>
      <c r="H352" s="9">
        <v>0.13238770685579196</v>
      </c>
      <c r="I352" s="9">
        <v>3.0732860520094565E-2</v>
      </c>
      <c r="J352" s="1" t="s">
        <v>9</v>
      </c>
      <c r="K352" s="6">
        <v>4.2</v>
      </c>
      <c r="L352" s="6">
        <v>5.6</v>
      </c>
      <c r="M352" s="6">
        <v>1.3</v>
      </c>
      <c r="N352" s="3" t="s">
        <v>9</v>
      </c>
      <c r="O352" s="6">
        <v>10.7</v>
      </c>
      <c r="P352" s="6">
        <v>0.25295508274231676</v>
      </c>
      <c r="Q352" s="3" t="s">
        <v>9</v>
      </c>
      <c r="R352" s="6">
        <v>2</v>
      </c>
      <c r="S352" s="6">
        <v>3.8</v>
      </c>
      <c r="T352" s="6">
        <v>3.6</v>
      </c>
      <c r="U352" s="6">
        <v>1.3</v>
      </c>
      <c r="V352" s="6">
        <v>3.9</v>
      </c>
      <c r="W352" s="7">
        <v>3759.3</v>
      </c>
      <c r="X352" s="6">
        <v>1.6</v>
      </c>
      <c r="Y352" s="6">
        <v>1.2</v>
      </c>
      <c r="Z352" s="6">
        <v>2.4</v>
      </c>
      <c r="AA352" s="6">
        <v>6.3</v>
      </c>
    </row>
    <row r="353" spans="1:27" ht="16" thickTop="1" thickBot="1">
      <c r="A353" s="4" t="s">
        <v>787</v>
      </c>
      <c r="B353" s="4" t="s">
        <v>788</v>
      </c>
      <c r="C353" s="4" t="s">
        <v>9</v>
      </c>
      <c r="D353" s="14" t="s">
        <v>773</v>
      </c>
      <c r="E353" s="5" t="s">
        <v>787</v>
      </c>
      <c r="F353" s="5">
        <v>0.9</v>
      </c>
      <c r="G353" s="11">
        <v>1.7777777777777779</v>
      </c>
      <c r="H353" s="11">
        <v>3.5555555555555558</v>
      </c>
      <c r="I353" s="11">
        <v>1.3333333333333333</v>
      </c>
      <c r="J353" s="1" t="s">
        <v>9</v>
      </c>
      <c r="K353" s="5">
        <v>1.6</v>
      </c>
      <c r="L353" s="5">
        <v>3.2</v>
      </c>
      <c r="M353" s="5">
        <v>1.2</v>
      </c>
      <c r="N353" s="3" t="s">
        <v>9</v>
      </c>
      <c r="O353" s="5">
        <v>5.3</v>
      </c>
      <c r="P353" s="5">
        <v>5.8888888888888884</v>
      </c>
      <c r="Q353" s="3" t="s">
        <v>9</v>
      </c>
      <c r="R353" s="5">
        <v>1.2</v>
      </c>
      <c r="S353" s="5">
        <v>1.7</v>
      </c>
      <c r="T353" s="5">
        <v>1.4</v>
      </c>
      <c r="U353" s="5">
        <v>1.6</v>
      </c>
      <c r="V353" s="5">
        <v>2.9</v>
      </c>
      <c r="W353" s="5">
        <v>2.2999999999999998</v>
      </c>
      <c r="X353" s="5">
        <v>0.9</v>
      </c>
      <c r="Y353" s="5">
        <v>1.2</v>
      </c>
      <c r="Z353" s="5">
        <v>3.2</v>
      </c>
      <c r="AA353" s="5">
        <v>2.9</v>
      </c>
    </row>
    <row r="354" spans="1:27" ht="16" thickTop="1" thickBot="1">
      <c r="A354" s="4" t="s">
        <v>789</v>
      </c>
      <c r="B354" s="4" t="s">
        <v>790</v>
      </c>
      <c r="C354" s="4" t="s">
        <v>9</v>
      </c>
      <c r="D354" s="14" t="s">
        <v>773</v>
      </c>
      <c r="E354" s="5" t="s">
        <v>789</v>
      </c>
      <c r="F354" s="5">
        <v>27</v>
      </c>
      <c r="G354" s="11">
        <v>0.54814814814814816</v>
      </c>
      <c r="H354" s="9">
        <v>0.33703703703703702</v>
      </c>
      <c r="I354" s="9">
        <v>0.42592592592592593</v>
      </c>
      <c r="J354" s="1" t="s">
        <v>9</v>
      </c>
      <c r="K354" s="5">
        <v>14.8</v>
      </c>
      <c r="L354" s="6">
        <v>9.1</v>
      </c>
      <c r="M354" s="6">
        <v>11.5</v>
      </c>
      <c r="N354" s="3" t="s">
        <v>9</v>
      </c>
      <c r="O354" s="5">
        <v>21.7</v>
      </c>
      <c r="P354" s="5">
        <v>0.8037037037037037</v>
      </c>
      <c r="Q354" s="3" t="s">
        <v>9</v>
      </c>
      <c r="R354" s="6">
        <v>9</v>
      </c>
      <c r="S354" s="7">
        <v>106</v>
      </c>
      <c r="T354" s="6">
        <v>4.3</v>
      </c>
      <c r="U354" s="6">
        <v>0.8</v>
      </c>
      <c r="V354" s="6">
        <v>3.8</v>
      </c>
      <c r="W354" s="5">
        <v>14.2</v>
      </c>
      <c r="X354" s="6">
        <v>7</v>
      </c>
      <c r="Y354" s="5">
        <v>47.4</v>
      </c>
      <c r="Z354" s="6">
        <v>7.6</v>
      </c>
      <c r="AA354" s="7">
        <v>164.4</v>
      </c>
    </row>
    <row r="355" spans="1:27" ht="16" thickTop="1" thickBot="1">
      <c r="A355" s="4" t="s">
        <v>791</v>
      </c>
      <c r="B355" s="4" t="s">
        <v>792</v>
      </c>
      <c r="C355" s="4" t="s">
        <v>9</v>
      </c>
      <c r="D355" s="14" t="s">
        <v>773</v>
      </c>
      <c r="E355" s="5" t="s">
        <v>791</v>
      </c>
      <c r="F355" s="5">
        <v>29.6</v>
      </c>
      <c r="G355" s="10">
        <v>9.3648648648648649</v>
      </c>
      <c r="H355" s="11">
        <v>1.1148648648648649</v>
      </c>
      <c r="I355" s="10">
        <v>2.1959459459459461</v>
      </c>
      <c r="J355" s="1" t="s">
        <v>9</v>
      </c>
      <c r="K355" s="7">
        <v>277.2</v>
      </c>
      <c r="L355" s="5">
        <v>33</v>
      </c>
      <c r="M355" s="7">
        <v>65</v>
      </c>
      <c r="N355" s="3" t="s">
        <v>9</v>
      </c>
      <c r="O355" s="5">
        <v>23.1</v>
      </c>
      <c r="P355" s="5">
        <v>0.78040540540540537</v>
      </c>
      <c r="Q355" s="3" t="s">
        <v>9</v>
      </c>
      <c r="R355" s="7">
        <v>633.20000000000005</v>
      </c>
      <c r="S355" s="7">
        <v>233</v>
      </c>
      <c r="T355" s="6">
        <v>6.9</v>
      </c>
      <c r="U355" s="6">
        <v>4.4000000000000004</v>
      </c>
      <c r="V355" s="6">
        <v>14.4</v>
      </c>
      <c r="W355" s="7">
        <v>42.5</v>
      </c>
      <c r="X355" s="6">
        <v>11.1</v>
      </c>
      <c r="Y355" s="6">
        <v>8.3000000000000007</v>
      </c>
      <c r="Z355" s="7">
        <v>648.20000000000005</v>
      </c>
      <c r="AA355" s="5">
        <v>36.6</v>
      </c>
    </row>
    <row r="356" spans="1:27" ht="16" thickTop="1" thickBot="1">
      <c r="A356" s="4" t="s">
        <v>793</v>
      </c>
      <c r="B356" s="4" t="s">
        <v>793</v>
      </c>
      <c r="C356" s="4" t="s">
        <v>9</v>
      </c>
      <c r="D356" s="14" t="s">
        <v>773</v>
      </c>
      <c r="E356" s="5" t="s">
        <v>793</v>
      </c>
      <c r="F356" s="5">
        <v>50.8</v>
      </c>
      <c r="G356" s="9">
        <v>0.60039370078740162</v>
      </c>
      <c r="H356" s="11">
        <v>0.89960629921259849</v>
      </c>
      <c r="I356" s="9">
        <v>0.77952755905511817</v>
      </c>
      <c r="J356" s="1" t="s">
        <v>9</v>
      </c>
      <c r="K356" s="6">
        <v>30.5</v>
      </c>
      <c r="L356" s="5">
        <v>45.7</v>
      </c>
      <c r="M356" s="6">
        <v>39.6</v>
      </c>
      <c r="N356" s="3" t="s">
        <v>9</v>
      </c>
      <c r="O356" s="5">
        <v>43.3</v>
      </c>
      <c r="P356" s="5">
        <v>0.85236220472440949</v>
      </c>
      <c r="Q356" s="3" t="s">
        <v>9</v>
      </c>
      <c r="R356" s="5">
        <v>40.200000000000003</v>
      </c>
      <c r="S356" s="6">
        <v>34.700000000000003</v>
      </c>
      <c r="T356" s="6">
        <v>41.5</v>
      </c>
      <c r="U356" s="7">
        <v>83.5</v>
      </c>
      <c r="V356" s="6">
        <v>16.8</v>
      </c>
      <c r="W356" s="6">
        <v>33.5</v>
      </c>
      <c r="X356" s="6">
        <v>23.9</v>
      </c>
      <c r="Y356" s="6">
        <v>35.299999999999997</v>
      </c>
      <c r="Z356" s="5">
        <v>45.6</v>
      </c>
      <c r="AA356" s="6">
        <v>30.7</v>
      </c>
    </row>
    <row r="357" spans="1:27" ht="16" thickTop="1" thickBot="1">
      <c r="A357" s="4" t="s">
        <v>794</v>
      </c>
      <c r="B357" s="4" t="s">
        <v>795</v>
      </c>
      <c r="C357" s="4" t="s">
        <v>9</v>
      </c>
      <c r="D357" s="14" t="s">
        <v>773</v>
      </c>
      <c r="E357" s="5" t="s">
        <v>794</v>
      </c>
      <c r="F357" s="5">
        <v>15.2</v>
      </c>
      <c r="G357" s="9">
        <v>0.47368421052631582</v>
      </c>
      <c r="H357" s="9">
        <v>0.55263157894736847</v>
      </c>
      <c r="I357" s="9">
        <v>0.55921052631578949</v>
      </c>
      <c r="J357" s="1" t="s">
        <v>9</v>
      </c>
      <c r="K357" s="6">
        <v>7.2</v>
      </c>
      <c r="L357" s="6">
        <v>8.4</v>
      </c>
      <c r="M357" s="6">
        <v>8.5</v>
      </c>
      <c r="N357" s="3" t="s">
        <v>9</v>
      </c>
      <c r="O357" s="6">
        <v>7.7</v>
      </c>
      <c r="P357" s="6">
        <v>0.50657894736842113</v>
      </c>
      <c r="Q357" s="3" t="s">
        <v>9</v>
      </c>
      <c r="R357" s="6">
        <v>9.6</v>
      </c>
      <c r="S357" s="7">
        <v>66.7</v>
      </c>
      <c r="T357" s="6">
        <v>7.8</v>
      </c>
      <c r="U357" s="6">
        <v>2.2999999999999998</v>
      </c>
      <c r="V357" s="6">
        <v>4.8</v>
      </c>
      <c r="W357" s="6">
        <v>6</v>
      </c>
      <c r="X357" s="6">
        <v>3.6</v>
      </c>
      <c r="Y357" s="7">
        <v>128.4</v>
      </c>
      <c r="Z357" s="6">
        <v>7.3</v>
      </c>
      <c r="AA357" s="7">
        <v>76</v>
      </c>
    </row>
    <row r="358" spans="1:27" ht="16" thickTop="1" thickBot="1">
      <c r="A358" s="4" t="s">
        <v>796</v>
      </c>
      <c r="B358" s="4" t="s">
        <v>797</v>
      </c>
      <c r="C358" s="4" t="s">
        <v>9</v>
      </c>
      <c r="D358" s="14" t="s">
        <v>773</v>
      </c>
      <c r="E358" s="5" t="s">
        <v>796</v>
      </c>
      <c r="F358" s="5">
        <v>152.5</v>
      </c>
      <c r="G358" s="9">
        <v>0.10754098360655737</v>
      </c>
      <c r="H358" s="9">
        <v>4.9836065573770488E-2</v>
      </c>
      <c r="I358" s="9">
        <v>0.38688524590163936</v>
      </c>
      <c r="J358" s="1" t="s">
        <v>9</v>
      </c>
      <c r="K358" s="6">
        <v>16.399999999999999</v>
      </c>
      <c r="L358" s="6">
        <v>7.6</v>
      </c>
      <c r="M358" s="6">
        <v>59</v>
      </c>
      <c r="N358" s="3" t="s">
        <v>9</v>
      </c>
      <c r="O358" s="7">
        <v>541.5</v>
      </c>
      <c r="P358" s="7">
        <v>3.5508196721311474</v>
      </c>
      <c r="Q358" s="3" t="s">
        <v>9</v>
      </c>
      <c r="R358" s="6">
        <v>28.5</v>
      </c>
      <c r="S358" s="7">
        <v>756.8</v>
      </c>
      <c r="T358" s="6">
        <v>20.2</v>
      </c>
      <c r="U358" s="6">
        <v>14.5</v>
      </c>
      <c r="V358" s="6">
        <v>7.2</v>
      </c>
      <c r="W358" s="6">
        <v>6.6</v>
      </c>
      <c r="X358" s="6">
        <v>12.4</v>
      </c>
      <c r="Y358" s="7">
        <v>3709.3</v>
      </c>
      <c r="Z358" s="6">
        <v>32.5</v>
      </c>
      <c r="AA358" s="7">
        <v>832.8</v>
      </c>
    </row>
    <row r="359" spans="1:27" ht="16" thickTop="1" thickBot="1">
      <c r="A359" s="4" t="s">
        <v>798</v>
      </c>
      <c r="B359" s="4" t="s">
        <v>798</v>
      </c>
      <c r="C359" s="4" t="s">
        <v>9</v>
      </c>
      <c r="D359" s="14" t="s">
        <v>773</v>
      </c>
      <c r="E359" s="5" t="s">
        <v>798</v>
      </c>
      <c r="F359" s="5">
        <v>6</v>
      </c>
      <c r="G359" s="11">
        <v>1.4000000000000001</v>
      </c>
      <c r="H359" s="11">
        <v>0.39999999999999997</v>
      </c>
      <c r="I359" s="9">
        <v>0.26666666666666666</v>
      </c>
      <c r="J359" s="1" t="s">
        <v>9</v>
      </c>
      <c r="K359" s="5">
        <v>8.4</v>
      </c>
      <c r="L359" s="5">
        <v>2.4</v>
      </c>
      <c r="M359" s="6">
        <v>1.6</v>
      </c>
      <c r="N359" s="3" t="s">
        <v>9</v>
      </c>
      <c r="O359" s="7">
        <v>18.899999999999999</v>
      </c>
      <c r="P359" s="7">
        <v>3.15</v>
      </c>
      <c r="Q359" s="3" t="s">
        <v>9</v>
      </c>
      <c r="R359" s="5">
        <v>3.1</v>
      </c>
      <c r="S359" s="7">
        <v>15.3</v>
      </c>
      <c r="T359" s="6">
        <v>4</v>
      </c>
      <c r="U359" s="5">
        <v>2.4</v>
      </c>
      <c r="V359" s="6">
        <v>1.6</v>
      </c>
      <c r="W359" s="6">
        <v>1.2</v>
      </c>
      <c r="X359" s="5">
        <v>3.7</v>
      </c>
      <c r="Y359" s="7">
        <v>45.3</v>
      </c>
      <c r="Z359" s="5">
        <v>4.8</v>
      </c>
      <c r="AA359" s="7">
        <v>10.8</v>
      </c>
    </row>
    <row r="360" spans="1:27" ht="16" thickTop="1" thickBot="1">
      <c r="A360" s="4" t="s">
        <v>799</v>
      </c>
      <c r="B360" s="4" t="s">
        <v>799</v>
      </c>
      <c r="C360" s="4" t="s">
        <v>9</v>
      </c>
      <c r="D360" s="14" t="s">
        <v>773</v>
      </c>
      <c r="E360" s="5" t="s">
        <v>799</v>
      </c>
      <c r="F360" s="5">
        <v>16.899999999999999</v>
      </c>
      <c r="G360" s="9">
        <v>0.21893491124260359</v>
      </c>
      <c r="H360" s="9">
        <v>0.49112426035502965</v>
      </c>
      <c r="I360" s="9">
        <v>0.59763313609467461</v>
      </c>
      <c r="J360" s="1" t="s">
        <v>9</v>
      </c>
      <c r="K360" s="6">
        <v>3.7</v>
      </c>
      <c r="L360" s="6">
        <v>8.3000000000000007</v>
      </c>
      <c r="M360" s="6">
        <v>10.1</v>
      </c>
      <c r="N360" s="3" t="s">
        <v>9</v>
      </c>
      <c r="O360" s="6">
        <v>9.1</v>
      </c>
      <c r="P360" s="6">
        <v>0.53846153846153844</v>
      </c>
      <c r="Q360" s="3" t="s">
        <v>9</v>
      </c>
      <c r="R360" s="6">
        <v>9.6999999999999993</v>
      </c>
      <c r="S360" s="7">
        <v>120.3</v>
      </c>
      <c r="T360" s="6">
        <v>4.4000000000000004</v>
      </c>
      <c r="U360" s="6">
        <v>2.8</v>
      </c>
      <c r="V360" s="6">
        <v>1</v>
      </c>
      <c r="W360" s="6">
        <v>2.7</v>
      </c>
      <c r="X360" s="6">
        <v>3.4</v>
      </c>
      <c r="Y360" s="7">
        <v>253.3</v>
      </c>
      <c r="Z360" s="6">
        <v>6.3</v>
      </c>
      <c r="AA360" s="7">
        <v>123</v>
      </c>
    </row>
    <row r="361" spans="1:27" ht="16" thickTop="1" thickBot="1">
      <c r="A361" s="4" t="s">
        <v>800</v>
      </c>
      <c r="B361" s="4" t="s">
        <v>801</v>
      </c>
      <c r="C361" s="4" t="s">
        <v>9</v>
      </c>
      <c r="D361" s="14" t="s">
        <v>773</v>
      </c>
      <c r="E361" s="5" t="s">
        <v>800</v>
      </c>
      <c r="F361" s="5">
        <v>3.4</v>
      </c>
      <c r="G361" s="11">
        <v>0.8529411764705882</v>
      </c>
      <c r="H361" s="11">
        <v>0.79411764705882359</v>
      </c>
      <c r="I361" s="11">
        <v>0.35294117647058826</v>
      </c>
      <c r="J361" s="1" t="s">
        <v>9</v>
      </c>
      <c r="K361" s="5">
        <v>2.9</v>
      </c>
      <c r="L361" s="5">
        <v>2.7</v>
      </c>
      <c r="M361" s="5">
        <v>1.2</v>
      </c>
      <c r="N361" s="3" t="s">
        <v>9</v>
      </c>
      <c r="O361" s="5">
        <v>5.2</v>
      </c>
      <c r="P361" s="5">
        <v>1.5294117647058825</v>
      </c>
      <c r="Q361" s="3" t="s">
        <v>9</v>
      </c>
      <c r="R361" s="5">
        <v>3.3</v>
      </c>
      <c r="S361" s="7">
        <v>5.5</v>
      </c>
      <c r="T361" s="6">
        <v>0.9</v>
      </c>
      <c r="U361" s="6">
        <v>0.4</v>
      </c>
      <c r="V361" s="5">
        <v>3</v>
      </c>
      <c r="W361" s="5">
        <v>1.8</v>
      </c>
      <c r="X361" s="5">
        <v>1.6</v>
      </c>
      <c r="Y361" s="7">
        <v>31.1</v>
      </c>
      <c r="Z361" s="5">
        <v>5.0999999999999996</v>
      </c>
      <c r="AA361" s="7">
        <v>17.399999999999999</v>
      </c>
    </row>
    <row r="362" spans="1:27" ht="16" thickTop="1" thickBot="1">
      <c r="A362" s="4" t="s">
        <v>802</v>
      </c>
      <c r="B362" s="4" t="s">
        <v>803</v>
      </c>
      <c r="C362" s="4" t="s">
        <v>9</v>
      </c>
      <c r="D362" s="14" t="s">
        <v>773</v>
      </c>
      <c r="E362" s="5" t="s">
        <v>802</v>
      </c>
      <c r="F362" s="5">
        <v>66</v>
      </c>
      <c r="G362" s="10">
        <v>6.5666666666666664</v>
      </c>
      <c r="H362" s="11">
        <v>0.72878787878787876</v>
      </c>
      <c r="I362" s="11">
        <v>1.2439393939393939</v>
      </c>
      <c r="J362" s="1" t="s">
        <v>9</v>
      </c>
      <c r="K362" s="7">
        <v>433.4</v>
      </c>
      <c r="L362" s="5">
        <v>48.1</v>
      </c>
      <c r="M362" s="5">
        <v>82.1</v>
      </c>
      <c r="N362" s="3" t="s">
        <v>9</v>
      </c>
      <c r="O362" s="7">
        <v>202.6</v>
      </c>
      <c r="P362" s="7">
        <v>3.0696969696969698</v>
      </c>
      <c r="Q362" s="3" t="s">
        <v>9</v>
      </c>
      <c r="R362" s="6">
        <v>15.8</v>
      </c>
      <c r="S362" s="5">
        <v>60.2</v>
      </c>
      <c r="T362" s="7">
        <v>179.5</v>
      </c>
      <c r="U362" s="5">
        <v>55.7</v>
      </c>
      <c r="V362" s="6">
        <v>15.9</v>
      </c>
      <c r="W362" s="7">
        <v>181.4</v>
      </c>
      <c r="X362" s="5">
        <v>68.2</v>
      </c>
      <c r="Y362" s="7">
        <v>254.2</v>
      </c>
      <c r="Z362" s="6">
        <v>19.8</v>
      </c>
      <c r="AA362" s="7">
        <v>162.30000000000001</v>
      </c>
    </row>
    <row r="363" spans="1:27" ht="16" thickTop="1" thickBot="1">
      <c r="A363" s="4" t="s">
        <v>802</v>
      </c>
      <c r="B363" s="4" t="s">
        <v>803</v>
      </c>
      <c r="C363" s="4" t="s">
        <v>9</v>
      </c>
      <c r="D363" s="14" t="s">
        <v>773</v>
      </c>
      <c r="E363" s="5" t="s">
        <v>802</v>
      </c>
      <c r="F363" s="5">
        <v>2.5</v>
      </c>
      <c r="G363" s="11">
        <v>1.3199999999999998</v>
      </c>
      <c r="H363" s="10">
        <v>2.8</v>
      </c>
      <c r="I363" s="11">
        <v>1.48</v>
      </c>
      <c r="J363" s="1" t="s">
        <v>9</v>
      </c>
      <c r="K363" s="5">
        <v>3.3</v>
      </c>
      <c r="L363" s="7">
        <v>7</v>
      </c>
      <c r="M363" s="5">
        <v>3.7</v>
      </c>
      <c r="N363" s="3" t="s">
        <v>9</v>
      </c>
      <c r="O363" s="5">
        <v>12.7</v>
      </c>
      <c r="P363" s="5">
        <v>5.08</v>
      </c>
      <c r="Q363" s="3" t="s">
        <v>9</v>
      </c>
      <c r="R363" s="5">
        <v>1.7</v>
      </c>
      <c r="S363" s="5">
        <v>2.8</v>
      </c>
      <c r="T363" s="5">
        <v>4.2</v>
      </c>
      <c r="U363" s="5">
        <v>2</v>
      </c>
      <c r="V363" s="5">
        <v>2.7</v>
      </c>
      <c r="W363" s="7">
        <v>5.2</v>
      </c>
      <c r="X363" s="5">
        <v>4.7</v>
      </c>
      <c r="Y363" s="5">
        <v>5.7</v>
      </c>
      <c r="Z363" s="5">
        <v>2.2999999999999998</v>
      </c>
      <c r="AA363" s="5">
        <v>3</v>
      </c>
    </row>
    <row r="364" spans="1:27" ht="16" thickTop="1" thickBot="1">
      <c r="A364" s="4" t="s">
        <v>804</v>
      </c>
      <c r="B364" s="4" t="s">
        <v>805</v>
      </c>
      <c r="C364" s="4" t="s">
        <v>9</v>
      </c>
      <c r="D364" s="14" t="s">
        <v>773</v>
      </c>
      <c r="E364" s="5" t="s">
        <v>804</v>
      </c>
      <c r="F364" s="5">
        <v>18.8</v>
      </c>
      <c r="G364" s="11">
        <v>9.5744680851063829E-2</v>
      </c>
      <c r="H364" s="10">
        <v>7.5744680851063828</v>
      </c>
      <c r="I364" s="11">
        <v>0.94680851063829785</v>
      </c>
      <c r="J364" s="1" t="s">
        <v>9</v>
      </c>
      <c r="K364" s="5">
        <v>1.8</v>
      </c>
      <c r="L364" s="7">
        <v>142.4</v>
      </c>
      <c r="M364" s="5">
        <v>17.8</v>
      </c>
      <c r="N364" s="3" t="s">
        <v>9</v>
      </c>
      <c r="O364" s="5">
        <v>4.2</v>
      </c>
      <c r="P364" s="5">
        <v>0.22340425531914893</v>
      </c>
      <c r="Q364" s="3" t="s">
        <v>9</v>
      </c>
      <c r="R364" s="5">
        <v>2.6</v>
      </c>
      <c r="S364" s="5">
        <v>2</v>
      </c>
      <c r="T364" s="6">
        <v>1.7</v>
      </c>
      <c r="U364" s="5">
        <v>0.8</v>
      </c>
      <c r="V364" s="5">
        <v>3.1</v>
      </c>
      <c r="W364" s="5">
        <v>3.9</v>
      </c>
      <c r="X364" s="5">
        <v>3.1</v>
      </c>
      <c r="Y364" s="5">
        <v>2.1</v>
      </c>
      <c r="Z364" s="5">
        <v>2.8</v>
      </c>
      <c r="AA364" s="5">
        <v>3.2</v>
      </c>
    </row>
    <row r="365" spans="1:27" ht="16" thickTop="1" thickBot="1">
      <c r="A365" s="4" t="s">
        <v>806</v>
      </c>
      <c r="B365" s="4" t="s">
        <v>807</v>
      </c>
      <c r="C365" s="4" t="s">
        <v>9</v>
      </c>
      <c r="D365" s="14" t="s">
        <v>773</v>
      </c>
      <c r="E365" s="5" t="s">
        <v>806</v>
      </c>
      <c r="F365" s="5">
        <v>59.1</v>
      </c>
      <c r="G365" s="9">
        <v>5.414551607445009E-2</v>
      </c>
      <c r="H365" s="10">
        <v>10.120135363790187</v>
      </c>
      <c r="I365" s="10">
        <v>1.8950930626057529</v>
      </c>
      <c r="J365" s="1" t="s">
        <v>9</v>
      </c>
      <c r="K365" s="6">
        <v>3.2</v>
      </c>
      <c r="L365" s="7">
        <v>598.1</v>
      </c>
      <c r="M365" s="7">
        <v>112</v>
      </c>
      <c r="N365" s="3" t="s">
        <v>9</v>
      </c>
      <c r="O365" s="6">
        <v>8.5</v>
      </c>
      <c r="P365" s="6">
        <v>0.14382402707275804</v>
      </c>
      <c r="Q365" s="3" t="s">
        <v>9</v>
      </c>
      <c r="R365" s="6">
        <v>1.7</v>
      </c>
      <c r="S365" s="6">
        <v>2.5</v>
      </c>
      <c r="T365" s="6">
        <v>8.4</v>
      </c>
      <c r="U365" s="6">
        <v>2.4</v>
      </c>
      <c r="V365" s="6">
        <v>1.5</v>
      </c>
      <c r="W365" s="6">
        <v>1.7</v>
      </c>
      <c r="X365" s="6">
        <v>0.8</v>
      </c>
      <c r="Y365" s="6">
        <v>4</v>
      </c>
      <c r="Z365" s="6">
        <v>2.1</v>
      </c>
      <c r="AA365" s="6">
        <v>5.0999999999999996</v>
      </c>
    </row>
    <row r="366" spans="1:27" ht="16" thickTop="1" thickBot="1">
      <c r="A366" s="4" t="s">
        <v>808</v>
      </c>
      <c r="B366" s="4" t="s">
        <v>809</v>
      </c>
      <c r="C366" s="4" t="s">
        <v>9</v>
      </c>
      <c r="D366" s="14" t="s">
        <v>773</v>
      </c>
      <c r="E366" s="5" t="s">
        <v>808</v>
      </c>
      <c r="F366" s="5">
        <v>587.70000000000005</v>
      </c>
      <c r="G366" s="9">
        <v>1.2251148545176109E-2</v>
      </c>
      <c r="H366" s="10">
        <v>8.7039305768249111</v>
      </c>
      <c r="I366" s="11">
        <v>1.2399183256763655</v>
      </c>
      <c r="J366" s="1" t="s">
        <v>9</v>
      </c>
      <c r="K366" s="6">
        <v>7.2</v>
      </c>
      <c r="L366" s="7">
        <v>5115.3</v>
      </c>
      <c r="M366" s="5">
        <v>728.7</v>
      </c>
      <c r="N366" s="3" t="s">
        <v>9</v>
      </c>
      <c r="O366" s="6">
        <v>10</v>
      </c>
      <c r="P366" s="6">
        <v>1.7015484090522375E-2</v>
      </c>
      <c r="Q366" s="3" t="s">
        <v>9</v>
      </c>
      <c r="R366" s="6">
        <v>3.7</v>
      </c>
      <c r="S366" s="6">
        <v>3.8</v>
      </c>
      <c r="T366" s="6">
        <v>19.8</v>
      </c>
      <c r="U366" s="6">
        <v>3.6</v>
      </c>
      <c r="V366" s="6">
        <v>3.6</v>
      </c>
      <c r="W366" s="6">
        <v>15.1</v>
      </c>
      <c r="X366" s="6">
        <v>12.7</v>
      </c>
      <c r="Y366" s="6">
        <v>7.6</v>
      </c>
      <c r="Z366" s="6">
        <v>3.1</v>
      </c>
      <c r="AA366" s="6">
        <v>11.1</v>
      </c>
    </row>
    <row r="367" spans="1:27" ht="16" thickTop="1" thickBot="1">
      <c r="A367" s="4" t="s">
        <v>810</v>
      </c>
      <c r="B367" s="4" t="s">
        <v>811</v>
      </c>
      <c r="C367" s="4" t="s">
        <v>9</v>
      </c>
      <c r="D367" s="14" t="s">
        <v>773</v>
      </c>
      <c r="E367" s="5" t="s">
        <v>810</v>
      </c>
      <c r="F367" s="5">
        <v>2.4</v>
      </c>
      <c r="G367" s="10">
        <v>3.0833333333333335</v>
      </c>
      <c r="H367" s="10">
        <v>2.75</v>
      </c>
      <c r="I367" s="11">
        <v>2.166666666666667</v>
      </c>
      <c r="J367" s="1" t="s">
        <v>9</v>
      </c>
      <c r="K367" s="7">
        <v>7.4</v>
      </c>
      <c r="L367" s="7">
        <v>6.6</v>
      </c>
      <c r="M367" s="5">
        <v>5.2</v>
      </c>
      <c r="N367" s="3" t="s">
        <v>9</v>
      </c>
      <c r="O367" s="5">
        <v>5.8</v>
      </c>
      <c r="P367" s="5">
        <v>2.4166666666666665</v>
      </c>
      <c r="Q367" s="3" t="s">
        <v>9</v>
      </c>
      <c r="R367" s="5">
        <v>1</v>
      </c>
      <c r="S367" s="5">
        <v>4.8</v>
      </c>
      <c r="T367" s="7">
        <v>4.4000000000000004</v>
      </c>
      <c r="U367" s="5">
        <v>3.4</v>
      </c>
      <c r="V367" s="5">
        <v>5.5</v>
      </c>
      <c r="W367" s="5">
        <v>8.6999999999999993</v>
      </c>
      <c r="X367" s="5">
        <v>4.5999999999999996</v>
      </c>
      <c r="Y367" s="5">
        <v>6.7</v>
      </c>
      <c r="Z367" s="5">
        <v>2</v>
      </c>
      <c r="AA367" s="5">
        <v>4.5999999999999996</v>
      </c>
    </row>
    <row r="368" spans="1:27" ht="16" thickTop="1" thickBot="1">
      <c r="A368" s="4" t="s">
        <v>812</v>
      </c>
      <c r="B368" s="4" t="s">
        <v>813</v>
      </c>
      <c r="C368" s="4" t="s">
        <v>814</v>
      </c>
      <c r="D368" s="14" t="s">
        <v>773</v>
      </c>
      <c r="E368" s="5" t="s">
        <v>812</v>
      </c>
      <c r="F368" s="5">
        <v>2.8</v>
      </c>
      <c r="G368" s="11">
        <v>2.2142857142857144</v>
      </c>
      <c r="H368" s="11">
        <v>1.5357142857142858</v>
      </c>
      <c r="I368" s="11">
        <v>0.6785714285714286</v>
      </c>
      <c r="J368" s="1" t="s">
        <v>9</v>
      </c>
      <c r="K368" s="5">
        <v>6.2</v>
      </c>
      <c r="L368" s="5">
        <v>4.3</v>
      </c>
      <c r="M368" s="5">
        <v>1.9</v>
      </c>
      <c r="N368" s="3" t="s">
        <v>9</v>
      </c>
      <c r="O368" s="5">
        <v>8.8000000000000007</v>
      </c>
      <c r="P368" s="5">
        <v>3.1428571428571432</v>
      </c>
      <c r="Q368" s="3" t="s">
        <v>9</v>
      </c>
      <c r="R368" s="5">
        <v>1.6</v>
      </c>
      <c r="S368" s="5">
        <v>3.4</v>
      </c>
      <c r="T368" s="5">
        <v>2.7</v>
      </c>
      <c r="U368" s="5">
        <v>0.7</v>
      </c>
      <c r="V368" s="5">
        <v>3.6</v>
      </c>
      <c r="W368" s="5">
        <v>3.5</v>
      </c>
      <c r="X368" s="5">
        <v>3.9</v>
      </c>
      <c r="Y368" s="5">
        <v>2.6</v>
      </c>
      <c r="Z368" s="5">
        <v>3.6</v>
      </c>
      <c r="AA368" s="5">
        <v>3.3</v>
      </c>
    </row>
    <row r="369" spans="1:27" ht="16" thickTop="1" thickBot="1">
      <c r="A369" s="4" t="s">
        <v>815</v>
      </c>
      <c r="B369" s="4" t="s">
        <v>816</v>
      </c>
      <c r="C369" s="4" t="s">
        <v>817</v>
      </c>
      <c r="D369" s="14" t="s">
        <v>773</v>
      </c>
      <c r="E369" s="5" t="s">
        <v>815</v>
      </c>
      <c r="F369" s="5">
        <v>8.4</v>
      </c>
      <c r="G369" s="10">
        <v>2.0595238095238093</v>
      </c>
      <c r="H369" s="10">
        <v>1.9285714285714284</v>
      </c>
      <c r="I369" s="11">
        <v>0.77380952380952372</v>
      </c>
      <c r="J369" s="1" t="s">
        <v>9</v>
      </c>
      <c r="K369" s="7">
        <v>17.3</v>
      </c>
      <c r="L369" s="7">
        <v>16.2</v>
      </c>
      <c r="M369" s="5">
        <v>6.5</v>
      </c>
      <c r="N369" s="3" t="s">
        <v>9</v>
      </c>
      <c r="O369" s="5">
        <v>14.1</v>
      </c>
      <c r="P369" s="5">
        <v>1.6785714285714284</v>
      </c>
      <c r="Q369" s="3" t="s">
        <v>9</v>
      </c>
      <c r="R369" s="7">
        <v>90.7</v>
      </c>
      <c r="S369" s="7">
        <v>31.1</v>
      </c>
      <c r="T369" s="6">
        <v>3.7</v>
      </c>
      <c r="U369" s="5">
        <v>6</v>
      </c>
      <c r="V369" s="5">
        <v>3.8</v>
      </c>
      <c r="W369" s="5">
        <v>4.2</v>
      </c>
      <c r="X369" s="5">
        <v>3</v>
      </c>
      <c r="Y369" s="5">
        <v>14.5</v>
      </c>
      <c r="Z369" s="7">
        <v>51.9</v>
      </c>
      <c r="AA369" s="5">
        <v>11.1</v>
      </c>
    </row>
    <row r="370" spans="1:27" ht="16" thickTop="1" thickBot="1">
      <c r="A370" s="4" t="s">
        <v>815</v>
      </c>
      <c r="B370" s="4" t="s">
        <v>816</v>
      </c>
      <c r="C370" s="4" t="s">
        <v>817</v>
      </c>
      <c r="D370" s="14" t="s">
        <v>773</v>
      </c>
      <c r="E370" s="5" t="s">
        <v>815</v>
      </c>
      <c r="F370" s="5">
        <v>3.3</v>
      </c>
      <c r="G370" s="11">
        <v>1.0909090909090911</v>
      </c>
      <c r="H370" s="11">
        <v>1.9393939393939397</v>
      </c>
      <c r="I370" s="11">
        <v>0.54545454545454553</v>
      </c>
      <c r="J370" s="1" t="s">
        <v>9</v>
      </c>
      <c r="K370" s="5">
        <v>3.6</v>
      </c>
      <c r="L370" s="5">
        <v>6.4</v>
      </c>
      <c r="M370" s="5">
        <v>1.8</v>
      </c>
      <c r="N370" s="3" t="s">
        <v>9</v>
      </c>
      <c r="O370" s="5">
        <v>2.1</v>
      </c>
      <c r="P370" s="5">
        <v>0.63636363636363646</v>
      </c>
      <c r="Q370" s="3" t="s">
        <v>9</v>
      </c>
      <c r="R370" s="5">
        <v>0.6</v>
      </c>
      <c r="S370" s="5">
        <v>0.9</v>
      </c>
      <c r="T370" s="6">
        <v>2.4</v>
      </c>
      <c r="U370" s="5">
        <v>1.2</v>
      </c>
      <c r="V370" s="5">
        <v>2</v>
      </c>
      <c r="W370" s="5">
        <v>3.8</v>
      </c>
      <c r="X370" s="5">
        <v>2.7</v>
      </c>
      <c r="Y370" s="5">
        <v>3.6</v>
      </c>
      <c r="Z370" s="5">
        <v>4.2</v>
      </c>
      <c r="AA370" s="5">
        <v>6.4</v>
      </c>
    </row>
    <row r="371" spans="1:27" ht="16" thickTop="1" thickBot="1">
      <c r="A371" s="4" t="s">
        <v>818</v>
      </c>
      <c r="B371" s="4" t="s">
        <v>819</v>
      </c>
      <c r="C371" s="4" t="s">
        <v>820</v>
      </c>
      <c r="D371" s="14" t="s">
        <v>773</v>
      </c>
      <c r="E371" s="5" t="s">
        <v>818</v>
      </c>
      <c r="F371" s="5">
        <v>9.9</v>
      </c>
      <c r="G371" s="9">
        <v>0.33333333333333331</v>
      </c>
      <c r="H371" s="9">
        <v>0.31313131313131315</v>
      </c>
      <c r="I371" s="11">
        <v>0.77777777777777779</v>
      </c>
      <c r="J371" s="1" t="s">
        <v>9</v>
      </c>
      <c r="K371" s="6">
        <v>3.3</v>
      </c>
      <c r="L371" s="6">
        <v>3.1</v>
      </c>
      <c r="M371" s="5">
        <v>7.7</v>
      </c>
      <c r="N371" s="3" t="s">
        <v>9</v>
      </c>
      <c r="O371" s="5">
        <v>9.6999999999999993</v>
      </c>
      <c r="P371" s="5">
        <v>0.97979797979797967</v>
      </c>
      <c r="Q371" s="3" t="s">
        <v>9</v>
      </c>
      <c r="R371" s="6">
        <v>2</v>
      </c>
      <c r="S371" s="7">
        <v>32.1</v>
      </c>
      <c r="T371" s="6">
        <v>3.2</v>
      </c>
      <c r="U371" s="6">
        <v>3.2</v>
      </c>
      <c r="V371" s="6">
        <v>2.7</v>
      </c>
      <c r="W371" s="6">
        <v>2.2000000000000002</v>
      </c>
      <c r="X371" s="6">
        <v>3.2</v>
      </c>
      <c r="Y371" s="5">
        <v>7.7</v>
      </c>
      <c r="Z371" s="6">
        <v>3.7</v>
      </c>
      <c r="AA371" s="7">
        <v>25.2</v>
      </c>
    </row>
    <row r="372" spans="1:27" ht="16" thickTop="1" thickBot="1">
      <c r="A372" s="4" t="s">
        <v>818</v>
      </c>
      <c r="B372" s="4" t="s">
        <v>819</v>
      </c>
      <c r="C372" s="4" t="s">
        <v>820</v>
      </c>
      <c r="D372" s="14" t="s">
        <v>773</v>
      </c>
      <c r="E372" s="5" t="s">
        <v>818</v>
      </c>
      <c r="F372" s="5">
        <v>31.4</v>
      </c>
      <c r="G372" s="9">
        <v>0.10509554140127389</v>
      </c>
      <c r="H372" s="9">
        <v>0.18789808917197454</v>
      </c>
      <c r="I372" s="11">
        <v>0.78980891719745228</v>
      </c>
      <c r="J372" s="1" t="s">
        <v>9</v>
      </c>
      <c r="K372" s="6">
        <v>3.3</v>
      </c>
      <c r="L372" s="6">
        <v>5.9</v>
      </c>
      <c r="M372" s="5">
        <v>24.8</v>
      </c>
      <c r="N372" s="3" t="s">
        <v>9</v>
      </c>
      <c r="O372" s="5">
        <v>29.9</v>
      </c>
      <c r="P372" s="5">
        <v>0.95222929936305734</v>
      </c>
      <c r="Q372" s="3" t="s">
        <v>9</v>
      </c>
      <c r="R372" s="6">
        <v>6.6</v>
      </c>
      <c r="S372" s="7">
        <v>133.80000000000001</v>
      </c>
      <c r="T372" s="6">
        <v>11.7</v>
      </c>
      <c r="U372" s="6">
        <v>1.9</v>
      </c>
      <c r="V372" s="6">
        <v>5.0999999999999996</v>
      </c>
      <c r="W372" s="6">
        <v>4.0999999999999996</v>
      </c>
      <c r="X372" s="6">
        <v>9.4</v>
      </c>
      <c r="Y372" s="6">
        <v>5.0999999999999996</v>
      </c>
      <c r="Z372" s="6">
        <v>7.4</v>
      </c>
      <c r="AA372" s="7">
        <v>88.8</v>
      </c>
    </row>
    <row r="373" spans="1:27" ht="16" thickTop="1" thickBot="1">
      <c r="A373" s="4" t="s">
        <v>821</v>
      </c>
      <c r="B373" s="4" t="s">
        <v>822</v>
      </c>
      <c r="C373" s="4" t="s">
        <v>823</v>
      </c>
      <c r="D373" s="14" t="s">
        <v>773</v>
      </c>
      <c r="E373" s="5" t="s">
        <v>821</v>
      </c>
      <c r="F373" s="5">
        <v>2</v>
      </c>
      <c r="G373" s="11">
        <v>5.0999999999999996</v>
      </c>
      <c r="H373" s="11">
        <v>1.8</v>
      </c>
      <c r="I373" s="11">
        <v>3.05</v>
      </c>
      <c r="J373" s="1" t="s">
        <v>9</v>
      </c>
      <c r="K373" s="5">
        <v>10.199999999999999</v>
      </c>
      <c r="L373" s="5">
        <v>3.6</v>
      </c>
      <c r="M373" s="5">
        <v>6.1</v>
      </c>
      <c r="N373" s="3" t="s">
        <v>9</v>
      </c>
      <c r="O373" s="5">
        <v>5.3</v>
      </c>
      <c r="P373" s="5">
        <v>2.65</v>
      </c>
      <c r="Q373" s="3" t="s">
        <v>9</v>
      </c>
      <c r="R373" s="5">
        <v>11.5</v>
      </c>
      <c r="S373" s="5">
        <v>7.3</v>
      </c>
      <c r="T373" s="5">
        <v>2.4</v>
      </c>
      <c r="U373" s="5">
        <v>1.4</v>
      </c>
      <c r="V373" s="5">
        <v>5</v>
      </c>
      <c r="W373" s="5">
        <v>2.1</v>
      </c>
      <c r="X373" s="5">
        <v>4.9000000000000004</v>
      </c>
      <c r="Y373" s="5">
        <v>6.4</v>
      </c>
      <c r="Z373" s="5">
        <v>3.6</v>
      </c>
      <c r="AA373" s="7">
        <v>14.6</v>
      </c>
    </row>
    <row r="374" spans="1:27" ht="16" thickTop="1" thickBot="1">
      <c r="A374" s="4" t="s">
        <v>824</v>
      </c>
      <c r="B374" s="4" t="s">
        <v>825</v>
      </c>
      <c r="C374" s="4" t="s">
        <v>9</v>
      </c>
      <c r="D374" s="14" t="s">
        <v>773</v>
      </c>
      <c r="E374" s="5" t="s">
        <v>824</v>
      </c>
      <c r="F374" s="5">
        <v>160.1</v>
      </c>
      <c r="G374" s="9">
        <v>0.70643347907557774</v>
      </c>
      <c r="H374" s="11">
        <v>1.004372267332917</v>
      </c>
      <c r="I374" s="9">
        <v>0.80324797001873827</v>
      </c>
      <c r="J374" s="1" t="s">
        <v>9</v>
      </c>
      <c r="K374" s="6">
        <v>113.1</v>
      </c>
      <c r="L374" s="5">
        <v>160.80000000000001</v>
      </c>
      <c r="M374" s="6">
        <v>128.6</v>
      </c>
      <c r="N374" s="3" t="s">
        <v>9</v>
      </c>
      <c r="O374" s="7">
        <v>207.3</v>
      </c>
      <c r="P374" s="7">
        <v>1.2948157401623985</v>
      </c>
      <c r="Q374" s="3" t="s">
        <v>9</v>
      </c>
      <c r="R374" s="7">
        <v>214.3</v>
      </c>
      <c r="S374" s="6">
        <v>129.1</v>
      </c>
      <c r="T374" s="6">
        <v>87.2</v>
      </c>
      <c r="U374" s="7">
        <v>339.2</v>
      </c>
      <c r="V374" s="5">
        <v>155.4</v>
      </c>
      <c r="W374" s="7">
        <v>367.1</v>
      </c>
      <c r="X374" s="5">
        <v>143.69999999999999</v>
      </c>
      <c r="Y374" s="5">
        <v>146.1</v>
      </c>
      <c r="Z374" s="7">
        <v>187.8</v>
      </c>
      <c r="AA374" s="6">
        <v>99.8</v>
      </c>
    </row>
    <row r="375" spans="1:27" ht="16" thickTop="1" thickBot="1">
      <c r="A375" s="4" t="s">
        <v>826</v>
      </c>
      <c r="B375" s="4" t="s">
        <v>827</v>
      </c>
      <c r="C375" s="4" t="s">
        <v>9</v>
      </c>
      <c r="D375" s="14" t="s">
        <v>773</v>
      </c>
      <c r="E375" s="5" t="s">
        <v>826</v>
      </c>
      <c r="F375" s="5">
        <v>9.1</v>
      </c>
      <c r="G375" s="11">
        <v>0.18681318681318682</v>
      </c>
      <c r="H375" s="11">
        <v>0.58241758241758246</v>
      </c>
      <c r="I375" s="11">
        <v>0.24175824175824179</v>
      </c>
      <c r="J375" s="1" t="s">
        <v>9</v>
      </c>
      <c r="K375" s="5">
        <v>1.7</v>
      </c>
      <c r="L375" s="5">
        <v>5.3</v>
      </c>
      <c r="M375" s="5">
        <v>2.2000000000000002</v>
      </c>
      <c r="N375" s="3" t="s">
        <v>9</v>
      </c>
      <c r="O375" s="5">
        <v>1.9</v>
      </c>
      <c r="P375" s="5">
        <v>0.2087912087912088</v>
      </c>
      <c r="Q375" s="3" t="s">
        <v>9</v>
      </c>
      <c r="R375" s="5">
        <v>2.6</v>
      </c>
      <c r="S375" s="5">
        <v>2.2000000000000002</v>
      </c>
      <c r="T375" s="6">
        <v>4.0999999999999996</v>
      </c>
      <c r="U375" s="5">
        <v>1.3</v>
      </c>
      <c r="V375" s="5">
        <v>3.7</v>
      </c>
      <c r="W375" s="7">
        <v>1489.4</v>
      </c>
      <c r="X375" s="5">
        <v>2.5</v>
      </c>
      <c r="Y375" s="5">
        <v>2.2000000000000002</v>
      </c>
      <c r="Z375" s="5">
        <v>3.2</v>
      </c>
      <c r="AA375" s="5">
        <v>7.4</v>
      </c>
    </row>
    <row r="376" spans="1:27" ht="16" thickTop="1" thickBot="1">
      <c r="A376" s="4" t="s">
        <v>828</v>
      </c>
      <c r="B376" s="4" t="s">
        <v>828</v>
      </c>
      <c r="C376" s="4" t="s">
        <v>9</v>
      </c>
      <c r="D376" s="14" t="s">
        <v>773</v>
      </c>
      <c r="E376" s="5" t="s">
        <v>828</v>
      </c>
      <c r="F376" s="5">
        <v>224.9</v>
      </c>
      <c r="G376" s="11">
        <v>0.83770564695420191</v>
      </c>
      <c r="H376" s="11">
        <v>0.87194308581591817</v>
      </c>
      <c r="I376" s="10">
        <v>1.3143619386393954</v>
      </c>
      <c r="J376" s="1" t="s">
        <v>9</v>
      </c>
      <c r="K376" s="5">
        <v>188.4</v>
      </c>
      <c r="L376" s="5">
        <v>196.1</v>
      </c>
      <c r="M376" s="7">
        <v>295.60000000000002</v>
      </c>
      <c r="N376" s="3" t="s">
        <v>9</v>
      </c>
      <c r="O376" s="7">
        <v>272.39999999999998</v>
      </c>
      <c r="P376" s="7">
        <v>1.2112049799911071</v>
      </c>
      <c r="Q376" s="3" t="s">
        <v>9</v>
      </c>
      <c r="R376" s="5">
        <v>208.2</v>
      </c>
      <c r="S376" s="6">
        <v>144</v>
      </c>
      <c r="T376" s="7">
        <v>280.89999999999998</v>
      </c>
      <c r="U376" s="7">
        <v>405.2</v>
      </c>
      <c r="V376" s="7">
        <v>310.10000000000002</v>
      </c>
      <c r="W376" s="6">
        <v>144.19999999999999</v>
      </c>
      <c r="X376" s="6">
        <v>137.6</v>
      </c>
      <c r="Y376" s="6">
        <v>103.1</v>
      </c>
      <c r="Z376" s="5">
        <v>223.2</v>
      </c>
      <c r="AA376" s="6">
        <v>172.7</v>
      </c>
    </row>
    <row r="377" spans="1:27" ht="16" thickTop="1" thickBot="1">
      <c r="A377" s="4" t="s">
        <v>829</v>
      </c>
      <c r="B377" s="4" t="s">
        <v>830</v>
      </c>
      <c r="C377" s="4" t="s">
        <v>9</v>
      </c>
      <c r="D377" s="14" t="s">
        <v>773</v>
      </c>
      <c r="E377" s="5" t="s">
        <v>829</v>
      </c>
      <c r="F377" s="5">
        <v>422.2</v>
      </c>
      <c r="G377" s="10">
        <v>1.2060634770251066</v>
      </c>
      <c r="H377" s="11">
        <v>0.93297015632401703</v>
      </c>
      <c r="I377" s="11">
        <v>0.96897205116058749</v>
      </c>
      <c r="J377" s="1" t="s">
        <v>9</v>
      </c>
      <c r="K377" s="7">
        <v>509.2</v>
      </c>
      <c r="L377" s="5">
        <v>393.9</v>
      </c>
      <c r="M377" s="5">
        <v>409.1</v>
      </c>
      <c r="N377" s="3" t="s">
        <v>9</v>
      </c>
      <c r="O377" s="7">
        <v>477.1</v>
      </c>
      <c r="P377" s="7">
        <v>1.1300331596399811</v>
      </c>
      <c r="Q377" s="3" t="s">
        <v>9</v>
      </c>
      <c r="R377" s="7">
        <v>560</v>
      </c>
      <c r="S377" s="5">
        <v>396.7</v>
      </c>
      <c r="T377" s="7">
        <v>722.7</v>
      </c>
      <c r="U377" s="7">
        <v>905.1</v>
      </c>
      <c r="V377" s="6">
        <v>323.3</v>
      </c>
      <c r="W377" s="7">
        <v>470.6</v>
      </c>
      <c r="X377" s="7">
        <v>561.29999999999995</v>
      </c>
      <c r="Y377" s="7">
        <v>583.79999999999995</v>
      </c>
      <c r="Z377" s="7">
        <v>546.9</v>
      </c>
      <c r="AA377" s="6">
        <v>299.10000000000002</v>
      </c>
    </row>
    <row r="378" spans="1:27" ht="16" thickTop="1" thickBot="1">
      <c r="A378" s="4" t="s">
        <v>831</v>
      </c>
      <c r="B378" s="4" t="s">
        <v>831</v>
      </c>
      <c r="C378" s="4" t="s">
        <v>9</v>
      </c>
      <c r="D378" s="14" t="s">
        <v>773</v>
      </c>
      <c r="E378" s="5" t="s">
        <v>831</v>
      </c>
      <c r="F378" s="5">
        <v>0.6</v>
      </c>
      <c r="G378" s="11">
        <v>3.666666666666667</v>
      </c>
      <c r="H378" s="11">
        <v>1.3333333333333335</v>
      </c>
      <c r="I378" s="11">
        <v>6.166666666666667</v>
      </c>
      <c r="J378" s="1" t="s">
        <v>9</v>
      </c>
      <c r="K378" s="5">
        <v>2.2000000000000002</v>
      </c>
      <c r="L378" s="5">
        <v>0.8</v>
      </c>
      <c r="M378" s="5">
        <v>3.7</v>
      </c>
      <c r="N378" s="3" t="s">
        <v>9</v>
      </c>
      <c r="O378" s="7">
        <v>1.4</v>
      </c>
      <c r="P378" s="7">
        <v>2.3333333333333335</v>
      </c>
      <c r="Q378" s="3" t="s">
        <v>9</v>
      </c>
      <c r="R378" s="5">
        <v>1.4</v>
      </c>
      <c r="S378" s="5">
        <v>2.1</v>
      </c>
      <c r="T378" s="7">
        <v>1.9</v>
      </c>
      <c r="U378" s="5">
        <v>2</v>
      </c>
      <c r="V378" s="7">
        <v>3.1</v>
      </c>
      <c r="W378" s="5">
        <v>3</v>
      </c>
      <c r="X378" s="5">
        <v>3.3</v>
      </c>
      <c r="Y378" s="7">
        <v>7.1</v>
      </c>
      <c r="Z378" s="5">
        <v>1.3</v>
      </c>
      <c r="AA378" s="5">
        <v>4.2</v>
      </c>
    </row>
    <row r="379" spans="1:27" ht="16" thickTop="1" thickBot="1">
      <c r="A379" s="4" t="s">
        <v>832</v>
      </c>
      <c r="B379" s="4" t="s">
        <v>833</v>
      </c>
      <c r="C379" s="4" t="s">
        <v>9</v>
      </c>
      <c r="D379" s="14" t="s">
        <v>773</v>
      </c>
      <c r="E379" s="5" t="s">
        <v>832</v>
      </c>
      <c r="F379" s="5">
        <v>3.2</v>
      </c>
      <c r="G379" s="11">
        <v>1.2812499999999998</v>
      </c>
      <c r="H379" s="11">
        <v>1.4374999999999998</v>
      </c>
      <c r="I379" s="11">
        <v>0.78125</v>
      </c>
      <c r="J379" s="1" t="s">
        <v>9</v>
      </c>
      <c r="K379" s="5">
        <v>4.0999999999999996</v>
      </c>
      <c r="L379" s="5">
        <v>4.5999999999999996</v>
      </c>
      <c r="M379" s="5">
        <v>2.5</v>
      </c>
      <c r="N379" s="3" t="s">
        <v>9</v>
      </c>
      <c r="O379" s="5">
        <v>7.9</v>
      </c>
      <c r="P379" s="5">
        <v>2.46875</v>
      </c>
      <c r="Q379" s="3" t="s">
        <v>9</v>
      </c>
      <c r="R379" s="7">
        <v>95.5</v>
      </c>
      <c r="S379" s="7">
        <v>27.2</v>
      </c>
      <c r="T379" s="6">
        <v>1.9</v>
      </c>
      <c r="U379" s="5">
        <v>2.1</v>
      </c>
      <c r="V379" s="5">
        <v>5.9</v>
      </c>
      <c r="W379" s="5">
        <v>1.5</v>
      </c>
      <c r="X379" s="5">
        <v>1</v>
      </c>
      <c r="Y379" s="5">
        <v>4.8</v>
      </c>
      <c r="Z379" s="7">
        <v>184.1</v>
      </c>
      <c r="AA379" s="5">
        <v>2.9</v>
      </c>
    </row>
    <row r="380" spans="1:27" ht="16" thickTop="1" thickBot="1">
      <c r="A380" s="4" t="s">
        <v>832</v>
      </c>
      <c r="B380" s="4" t="s">
        <v>833</v>
      </c>
      <c r="C380" s="4" t="s">
        <v>9</v>
      </c>
      <c r="D380" s="14" t="s">
        <v>773</v>
      </c>
      <c r="E380" s="5" t="s">
        <v>832</v>
      </c>
      <c r="F380" s="5">
        <v>5.5</v>
      </c>
      <c r="G380" s="11">
        <v>1.0181818181818181</v>
      </c>
      <c r="H380" s="11">
        <v>0.78181818181818175</v>
      </c>
      <c r="I380" s="11">
        <v>0.85454545454545461</v>
      </c>
      <c r="J380" s="1" t="s">
        <v>9</v>
      </c>
      <c r="K380" s="5">
        <v>5.6</v>
      </c>
      <c r="L380" s="5">
        <v>4.3</v>
      </c>
      <c r="M380" s="5">
        <v>4.7</v>
      </c>
      <c r="N380" s="3" t="s">
        <v>9</v>
      </c>
      <c r="O380" s="7">
        <v>11.3</v>
      </c>
      <c r="P380" s="7">
        <v>2.0545454545454547</v>
      </c>
      <c r="Q380" s="3" t="s">
        <v>9</v>
      </c>
      <c r="R380" s="7">
        <v>74.900000000000006</v>
      </c>
      <c r="S380" s="7">
        <v>27</v>
      </c>
      <c r="T380" s="5">
        <v>4.5999999999999996</v>
      </c>
      <c r="U380" s="5">
        <v>2.5</v>
      </c>
      <c r="V380" s="5">
        <v>1.5</v>
      </c>
      <c r="W380" s="5">
        <v>5.6</v>
      </c>
      <c r="X380" s="5">
        <v>3.2</v>
      </c>
      <c r="Y380" s="5">
        <v>3.4</v>
      </c>
      <c r="Z380" s="7">
        <v>98.1</v>
      </c>
      <c r="AA380" s="5">
        <v>6.4</v>
      </c>
    </row>
    <row r="381" spans="1:27" ht="16" thickTop="1" thickBot="1">
      <c r="A381" s="4" t="s">
        <v>832</v>
      </c>
      <c r="B381" s="4" t="s">
        <v>833</v>
      </c>
      <c r="C381" s="4" t="s">
        <v>9</v>
      </c>
      <c r="D381" s="14" t="s">
        <v>773</v>
      </c>
      <c r="E381" s="5" t="s">
        <v>832</v>
      </c>
      <c r="F381" s="5">
        <v>66.900000000000006</v>
      </c>
      <c r="G381" s="9">
        <v>0.50224215246636772</v>
      </c>
      <c r="H381" s="9">
        <v>0.44544095665171896</v>
      </c>
      <c r="I381" s="9">
        <v>0.16292974588938713</v>
      </c>
      <c r="J381" s="1" t="s">
        <v>9</v>
      </c>
      <c r="K381" s="6">
        <v>33.6</v>
      </c>
      <c r="L381" s="6">
        <v>29.8</v>
      </c>
      <c r="M381" s="6">
        <v>10.9</v>
      </c>
      <c r="N381" s="3" t="s">
        <v>9</v>
      </c>
      <c r="O381" s="6">
        <v>6.5</v>
      </c>
      <c r="P381" s="6">
        <v>9.7159940209267562E-2</v>
      </c>
      <c r="Q381" s="3" t="s">
        <v>9</v>
      </c>
      <c r="R381" s="7">
        <v>1477.6</v>
      </c>
      <c r="S381" s="7">
        <v>500.3</v>
      </c>
      <c r="T381" s="6">
        <v>3.3</v>
      </c>
      <c r="U381" s="6">
        <v>2.6</v>
      </c>
      <c r="V381" s="6">
        <v>1.9</v>
      </c>
      <c r="W381" s="6">
        <v>2.1</v>
      </c>
      <c r="X381" s="6">
        <v>6.3</v>
      </c>
      <c r="Y381" s="6">
        <v>1.9</v>
      </c>
      <c r="Z381" s="7">
        <v>2911</v>
      </c>
      <c r="AA381" s="6">
        <v>17</v>
      </c>
    </row>
    <row r="382" spans="1:27" ht="16" thickTop="1" thickBot="1">
      <c r="A382" s="4" t="s">
        <v>834</v>
      </c>
      <c r="B382" s="4" t="s">
        <v>834</v>
      </c>
      <c r="C382" s="4"/>
      <c r="D382" s="14" t="s">
        <v>773</v>
      </c>
      <c r="E382" s="5" t="s">
        <v>834</v>
      </c>
      <c r="F382" s="5">
        <v>1.3</v>
      </c>
      <c r="G382" s="11">
        <v>2.5384615384615383</v>
      </c>
      <c r="H382" s="11">
        <v>0.61538461538461542</v>
      </c>
      <c r="I382" s="11">
        <v>1.5384615384615383</v>
      </c>
      <c r="J382" s="1" t="s">
        <v>9</v>
      </c>
      <c r="K382" s="5">
        <v>3.3</v>
      </c>
      <c r="L382" s="5">
        <v>0.8</v>
      </c>
      <c r="M382" s="5">
        <v>2</v>
      </c>
      <c r="N382" s="3" t="s">
        <v>9</v>
      </c>
      <c r="O382" s="5">
        <v>9.4</v>
      </c>
      <c r="P382" s="5">
        <v>7.2307692307692308</v>
      </c>
      <c r="Q382" s="3" t="s">
        <v>9</v>
      </c>
      <c r="R382" s="5">
        <v>0.9</v>
      </c>
      <c r="S382" s="5">
        <v>1.8</v>
      </c>
      <c r="T382" s="7">
        <v>3</v>
      </c>
      <c r="U382" s="5">
        <v>1.7</v>
      </c>
      <c r="V382" s="5">
        <v>1.3</v>
      </c>
      <c r="W382" s="5">
        <v>1.7</v>
      </c>
      <c r="X382" s="5">
        <v>1.5</v>
      </c>
      <c r="Y382" s="5">
        <v>2.5</v>
      </c>
      <c r="Z382" s="5">
        <v>4.2</v>
      </c>
      <c r="AA382" s="5">
        <v>4.8</v>
      </c>
    </row>
    <row r="383" spans="1:27" ht="16" thickTop="1" thickBot="1">
      <c r="A383" s="4" t="s">
        <v>835</v>
      </c>
      <c r="B383" s="4" t="s">
        <v>836</v>
      </c>
      <c r="C383" s="4" t="s">
        <v>9</v>
      </c>
      <c r="D383" s="14" t="s">
        <v>773</v>
      </c>
      <c r="E383" s="5" t="s">
        <v>835</v>
      </c>
      <c r="F383" s="5">
        <v>16.399999999999999</v>
      </c>
      <c r="G383" s="9">
        <v>0.23170731707317074</v>
      </c>
      <c r="H383" s="11">
        <v>0.78658536585365868</v>
      </c>
      <c r="I383" s="9">
        <v>0.31707317073170738</v>
      </c>
      <c r="J383" s="1" t="s">
        <v>9</v>
      </c>
      <c r="K383" s="6">
        <v>3.8</v>
      </c>
      <c r="L383" s="5">
        <v>12.9</v>
      </c>
      <c r="M383" s="6">
        <v>5.2</v>
      </c>
      <c r="N383" s="3" t="s">
        <v>9</v>
      </c>
      <c r="O383" s="5">
        <v>13.6</v>
      </c>
      <c r="P383" s="5">
        <v>0.8292682926829269</v>
      </c>
      <c r="Q383" s="3" t="s">
        <v>9</v>
      </c>
      <c r="R383" s="6">
        <v>9.1999999999999993</v>
      </c>
      <c r="S383" s="6">
        <v>6.9</v>
      </c>
      <c r="T383" s="6">
        <v>7</v>
      </c>
      <c r="U383" s="7">
        <v>49.8</v>
      </c>
      <c r="V383" s="5">
        <v>12.5</v>
      </c>
      <c r="W383" s="6">
        <v>9.4</v>
      </c>
      <c r="X383" s="7">
        <v>43.7</v>
      </c>
      <c r="Y383" s="7">
        <v>37.6</v>
      </c>
      <c r="Z383" s="5">
        <v>10.1</v>
      </c>
      <c r="AA383" s="5">
        <v>10.8</v>
      </c>
    </row>
    <row r="384" spans="1:27" ht="16" thickTop="1" thickBot="1">
      <c r="A384" s="4" t="s">
        <v>837</v>
      </c>
      <c r="B384" s="4" t="s">
        <v>837</v>
      </c>
      <c r="C384" s="4" t="s">
        <v>9</v>
      </c>
      <c r="D384" s="14" t="s">
        <v>773</v>
      </c>
      <c r="E384" s="5" t="s">
        <v>837</v>
      </c>
      <c r="F384" s="5">
        <v>88</v>
      </c>
      <c r="G384" s="9">
        <v>0.11704545454545455</v>
      </c>
      <c r="H384" s="9">
        <v>1.8181818181818184E-2</v>
      </c>
      <c r="I384" s="9">
        <v>0.36249999999999999</v>
      </c>
      <c r="J384" s="1" t="s">
        <v>9</v>
      </c>
      <c r="K384" s="6">
        <v>10.3</v>
      </c>
      <c r="L384" s="6">
        <v>1.6</v>
      </c>
      <c r="M384" s="6">
        <v>31.9</v>
      </c>
      <c r="N384" s="3" t="s">
        <v>9</v>
      </c>
      <c r="O384" s="6">
        <v>7.6</v>
      </c>
      <c r="P384" s="6">
        <v>8.6363636363636365E-2</v>
      </c>
      <c r="Q384" s="3" t="s">
        <v>9</v>
      </c>
      <c r="R384" s="6">
        <v>9.8000000000000007</v>
      </c>
      <c r="S384" s="7">
        <v>228.2</v>
      </c>
      <c r="T384" s="6">
        <v>10.9</v>
      </c>
      <c r="U384" s="6">
        <v>1.8</v>
      </c>
      <c r="V384" s="6">
        <v>1.8</v>
      </c>
      <c r="W384" s="6">
        <v>18.3</v>
      </c>
      <c r="X384" s="6">
        <v>2.9</v>
      </c>
      <c r="Y384" s="6">
        <v>17.5</v>
      </c>
      <c r="Z384" s="6">
        <v>11</v>
      </c>
      <c r="AA384" s="7">
        <v>531.70000000000005</v>
      </c>
    </row>
    <row r="385" spans="1:27" ht="16" thickTop="1" thickBot="1">
      <c r="A385" s="4" t="s">
        <v>838</v>
      </c>
      <c r="B385" s="4" t="s">
        <v>839</v>
      </c>
      <c r="C385" s="4" t="s">
        <v>9</v>
      </c>
      <c r="D385" s="14" t="s">
        <v>773</v>
      </c>
      <c r="E385" s="5" t="s">
        <v>838</v>
      </c>
      <c r="F385" s="5">
        <v>3.4</v>
      </c>
      <c r="G385" s="11">
        <v>1.3235294117647058</v>
      </c>
      <c r="H385" s="11">
        <v>0.61764705882352944</v>
      </c>
      <c r="I385" s="11">
        <v>0.5</v>
      </c>
      <c r="J385" s="1" t="s">
        <v>9</v>
      </c>
      <c r="K385" s="5">
        <v>4.5</v>
      </c>
      <c r="L385" s="5">
        <v>2.1</v>
      </c>
      <c r="M385" s="5">
        <v>1.7</v>
      </c>
      <c r="N385" s="3" t="s">
        <v>9</v>
      </c>
      <c r="O385" s="5">
        <v>5.3</v>
      </c>
      <c r="P385" s="5">
        <v>1.5588235294117647</v>
      </c>
      <c r="Q385" s="3" t="s">
        <v>9</v>
      </c>
      <c r="R385" s="7">
        <v>25.6</v>
      </c>
      <c r="S385" s="7">
        <v>8.1999999999999993</v>
      </c>
      <c r="T385" s="6">
        <v>1</v>
      </c>
      <c r="U385" s="5">
        <v>0.5</v>
      </c>
      <c r="V385" s="5">
        <v>1.2</v>
      </c>
      <c r="W385" s="5">
        <v>2.5</v>
      </c>
      <c r="X385" s="5">
        <v>1.1000000000000001</v>
      </c>
      <c r="Y385" s="5">
        <v>1.7</v>
      </c>
      <c r="Z385" s="7">
        <v>27.8</v>
      </c>
      <c r="AA385" s="5">
        <v>2.7</v>
      </c>
    </row>
    <row r="386" spans="1:27" ht="16" thickTop="1" thickBot="1">
      <c r="A386" s="4" t="s">
        <v>840</v>
      </c>
      <c r="B386" s="4" t="s">
        <v>840</v>
      </c>
      <c r="C386" s="4" t="s">
        <v>9</v>
      </c>
      <c r="D386" s="14" t="s">
        <v>773</v>
      </c>
      <c r="E386" s="5" t="s">
        <v>840</v>
      </c>
      <c r="F386" s="5">
        <v>2.2000000000000002</v>
      </c>
      <c r="G386" s="11">
        <v>0.54545454545454541</v>
      </c>
      <c r="H386" s="11">
        <v>1.3181818181818181</v>
      </c>
      <c r="I386" s="11">
        <v>0.63636363636363624</v>
      </c>
      <c r="J386" s="1" t="s">
        <v>9</v>
      </c>
      <c r="K386" s="5">
        <v>1.2</v>
      </c>
      <c r="L386" s="5">
        <v>2.9</v>
      </c>
      <c r="M386" s="5">
        <v>1.4</v>
      </c>
      <c r="N386" s="3" t="s">
        <v>9</v>
      </c>
      <c r="O386" s="5">
        <v>6.2</v>
      </c>
      <c r="P386" s="5">
        <v>2.8181818181818179</v>
      </c>
      <c r="Q386" s="3" t="s">
        <v>9</v>
      </c>
      <c r="R386" s="5">
        <v>2.5</v>
      </c>
      <c r="S386" s="5">
        <v>1.1000000000000001</v>
      </c>
      <c r="T386" s="6">
        <v>1.3</v>
      </c>
      <c r="U386" s="5">
        <v>0.9</v>
      </c>
      <c r="V386" s="5">
        <v>2</v>
      </c>
      <c r="W386" s="5">
        <v>1.2</v>
      </c>
      <c r="X386" s="5">
        <v>2.1</v>
      </c>
      <c r="Y386" s="5">
        <v>56.1</v>
      </c>
      <c r="Z386" s="5">
        <v>0.7</v>
      </c>
      <c r="AA386" s="5">
        <v>5.5</v>
      </c>
    </row>
    <row r="387" spans="1:27" ht="16" thickTop="1" thickBot="1">
      <c r="A387" s="4" t="s">
        <v>841</v>
      </c>
      <c r="B387" s="4" t="s">
        <v>842</v>
      </c>
      <c r="C387" s="4" t="s">
        <v>843</v>
      </c>
      <c r="D387" s="14" t="s">
        <v>773</v>
      </c>
      <c r="E387" s="5" t="s">
        <v>841</v>
      </c>
      <c r="F387" s="5">
        <v>277.10000000000002</v>
      </c>
      <c r="G387" s="9">
        <v>0.26669072536990257</v>
      </c>
      <c r="H387" s="9">
        <v>0.70804763623240696</v>
      </c>
      <c r="I387" s="9">
        <v>0.38036809815950917</v>
      </c>
      <c r="J387" s="1" t="s">
        <v>9</v>
      </c>
      <c r="K387" s="6">
        <v>73.900000000000006</v>
      </c>
      <c r="L387" s="6">
        <v>196.2</v>
      </c>
      <c r="M387" s="6">
        <v>105.4</v>
      </c>
      <c r="N387" s="3" t="s">
        <v>9</v>
      </c>
      <c r="O387" s="6">
        <v>76</v>
      </c>
      <c r="P387" s="6">
        <v>0.27426921688920963</v>
      </c>
      <c r="Q387" s="3" t="s">
        <v>9</v>
      </c>
      <c r="R387" s="5">
        <v>313.2</v>
      </c>
      <c r="S387" s="7">
        <v>864.5</v>
      </c>
      <c r="T387" s="6">
        <v>26</v>
      </c>
      <c r="U387" s="6">
        <v>49.6</v>
      </c>
      <c r="V387" s="6">
        <v>93.2</v>
      </c>
      <c r="W387" s="6">
        <v>17</v>
      </c>
      <c r="X387" s="6">
        <v>26.6</v>
      </c>
      <c r="Y387" s="6">
        <v>38.5</v>
      </c>
      <c r="Z387" s="6">
        <v>158.80000000000001</v>
      </c>
      <c r="AA387" s="7">
        <v>1036.5</v>
      </c>
    </row>
    <row r="388" spans="1:27" ht="16" thickTop="1" thickBot="1">
      <c r="A388" s="4" t="s">
        <v>844</v>
      </c>
      <c r="B388" s="4" t="s">
        <v>845</v>
      </c>
      <c r="C388" s="4" t="s">
        <v>9</v>
      </c>
      <c r="D388" s="14" t="s">
        <v>773</v>
      </c>
      <c r="E388" s="5" t="s">
        <v>844</v>
      </c>
      <c r="F388" s="5">
        <v>200.3</v>
      </c>
      <c r="G388" s="9">
        <v>0.6804792810783824</v>
      </c>
      <c r="H388" s="9">
        <v>0.52371442835746385</v>
      </c>
      <c r="I388" s="9">
        <v>0.73090364453320023</v>
      </c>
      <c r="J388" s="1" t="s">
        <v>9</v>
      </c>
      <c r="K388" s="6">
        <v>136.30000000000001</v>
      </c>
      <c r="L388" s="6">
        <v>104.9</v>
      </c>
      <c r="M388" s="6">
        <v>146.4</v>
      </c>
      <c r="N388" s="3" t="s">
        <v>9</v>
      </c>
      <c r="O388" s="5">
        <v>176.7</v>
      </c>
      <c r="P388" s="5">
        <v>0.88217673489765336</v>
      </c>
      <c r="Q388" s="3" t="s">
        <v>9</v>
      </c>
      <c r="R388" s="5">
        <v>185.4</v>
      </c>
      <c r="S388" s="6">
        <v>119.8</v>
      </c>
      <c r="T388" s="5">
        <v>203.2</v>
      </c>
      <c r="U388" s="5">
        <v>229.6</v>
      </c>
      <c r="V388" s="7">
        <v>874.6</v>
      </c>
      <c r="W388" s="6">
        <v>160.1</v>
      </c>
      <c r="X388" s="6">
        <v>126.3</v>
      </c>
      <c r="Y388" s="5">
        <v>137.6</v>
      </c>
      <c r="Z388" s="6">
        <v>167</v>
      </c>
      <c r="AA388" s="6">
        <v>153.69999999999999</v>
      </c>
    </row>
    <row r="389" spans="1:27" ht="16" thickTop="1" thickBot="1">
      <c r="A389" s="4" t="s">
        <v>846</v>
      </c>
      <c r="B389" s="4" t="s">
        <v>847</v>
      </c>
      <c r="C389" s="4" t="s">
        <v>848</v>
      </c>
      <c r="D389" s="14" t="s">
        <v>773</v>
      </c>
      <c r="E389" s="5" t="s">
        <v>846</v>
      </c>
      <c r="F389" s="4"/>
      <c r="G389" s="12" t="e">
        <v>#DIV/0!</v>
      </c>
      <c r="H389" s="12" t="e">
        <v>#DIV/0!</v>
      </c>
      <c r="I389" s="12" t="e">
        <v>#DIV/0!</v>
      </c>
      <c r="J389" s="1" t="s">
        <v>9</v>
      </c>
      <c r="K389" s="4"/>
      <c r="L389" s="4"/>
      <c r="M389" s="4"/>
      <c r="N389" s="3" t="s">
        <v>9</v>
      </c>
      <c r="O389" s="4"/>
      <c r="P389" s="4" t="e">
        <v>#DIV/0!</v>
      </c>
      <c r="Q389" s="3" t="s">
        <v>9</v>
      </c>
      <c r="R389" s="4"/>
      <c r="S389" s="4"/>
      <c r="T389" s="4"/>
      <c r="U389" s="4"/>
      <c r="V389" s="4"/>
      <c r="W389" s="4"/>
      <c r="X389" s="4"/>
      <c r="Y389" s="4"/>
      <c r="Z389" s="4"/>
      <c r="AA389" s="4"/>
    </row>
    <row r="390" spans="1:27" ht="16" thickTop="1" thickBot="1">
      <c r="A390" s="4" t="s">
        <v>849</v>
      </c>
      <c r="B390" s="4" t="s">
        <v>850</v>
      </c>
      <c r="C390" s="4" t="s">
        <v>9</v>
      </c>
      <c r="D390" s="14" t="s">
        <v>773</v>
      </c>
      <c r="E390" s="5" t="s">
        <v>849</v>
      </c>
      <c r="F390" s="5">
        <v>1625.5</v>
      </c>
      <c r="G390" s="11">
        <v>1.0625653645032298</v>
      </c>
      <c r="H390" s="11">
        <v>0.96899415564441704</v>
      </c>
      <c r="I390" s="10">
        <v>1.6748077514610888</v>
      </c>
      <c r="J390" s="1" t="s">
        <v>9</v>
      </c>
      <c r="K390" s="5">
        <v>1727.2</v>
      </c>
      <c r="L390" s="5">
        <v>1575.1</v>
      </c>
      <c r="M390" s="7">
        <v>2722.4</v>
      </c>
      <c r="N390" s="3" t="s">
        <v>9</v>
      </c>
      <c r="O390" s="7">
        <v>2652.3</v>
      </c>
      <c r="P390" s="7">
        <v>1.6316825592125501</v>
      </c>
      <c r="Q390" s="3" t="s">
        <v>9</v>
      </c>
      <c r="R390" s="5">
        <v>1595.4</v>
      </c>
      <c r="S390" s="7">
        <v>1901.3</v>
      </c>
      <c r="T390" s="7">
        <v>2162</v>
      </c>
      <c r="U390" s="6">
        <v>912.4</v>
      </c>
      <c r="V390" s="6">
        <v>853.3</v>
      </c>
      <c r="W390" s="6">
        <v>576.5</v>
      </c>
      <c r="X390" s="6">
        <v>1076.8</v>
      </c>
      <c r="Y390" s="6">
        <v>534.6</v>
      </c>
      <c r="Z390" s="7">
        <v>2012</v>
      </c>
      <c r="AA390" s="7">
        <v>3707.6</v>
      </c>
    </row>
    <row r="391" spans="1:27" ht="16" thickTop="1" thickBot="1">
      <c r="A391" s="4" t="s">
        <v>851</v>
      </c>
      <c r="B391" s="4" t="s">
        <v>851</v>
      </c>
      <c r="C391" s="4" t="s">
        <v>9</v>
      </c>
      <c r="D391" s="14" t="s">
        <v>773</v>
      </c>
      <c r="E391" s="5" t="s">
        <v>851</v>
      </c>
      <c r="F391" s="5">
        <v>120.7</v>
      </c>
      <c r="G391" s="9">
        <v>0.14581607290803647</v>
      </c>
      <c r="H391" s="9">
        <v>9.1135045567522794E-3</v>
      </c>
      <c r="I391" s="9">
        <v>0.42336371168185583</v>
      </c>
      <c r="J391" s="1" t="s">
        <v>9</v>
      </c>
      <c r="K391" s="6">
        <v>17.600000000000001</v>
      </c>
      <c r="L391" s="6">
        <v>1.1000000000000001</v>
      </c>
      <c r="M391" s="6">
        <v>51.1</v>
      </c>
      <c r="N391" s="3" t="s">
        <v>9</v>
      </c>
      <c r="O391" s="6">
        <v>10.4</v>
      </c>
      <c r="P391" s="6">
        <v>8.6164043082021538E-2</v>
      </c>
      <c r="Q391" s="3" t="s">
        <v>9</v>
      </c>
      <c r="R391" s="6">
        <v>15.7</v>
      </c>
      <c r="S391" s="7">
        <v>317</v>
      </c>
      <c r="T391" s="6">
        <v>14.5</v>
      </c>
      <c r="U391" s="6">
        <v>1.7</v>
      </c>
      <c r="V391" s="6">
        <v>3.9</v>
      </c>
      <c r="W391" s="6">
        <v>5.9</v>
      </c>
      <c r="X391" s="6">
        <v>5.2</v>
      </c>
      <c r="Y391" s="7">
        <v>330.2</v>
      </c>
      <c r="Z391" s="6">
        <v>17.7</v>
      </c>
      <c r="AA391" s="7">
        <v>577.4</v>
      </c>
    </row>
    <row r="392" spans="1:27" ht="16" thickTop="1" thickBot="1">
      <c r="A392" s="4" t="s">
        <v>852</v>
      </c>
      <c r="B392" s="4" t="s">
        <v>853</v>
      </c>
      <c r="C392" s="4" t="s">
        <v>854</v>
      </c>
      <c r="D392" s="14" t="s">
        <v>773</v>
      </c>
      <c r="E392" s="5" t="s">
        <v>852</v>
      </c>
      <c r="F392" s="4"/>
      <c r="G392" s="12" t="e">
        <v>#DIV/0!</v>
      </c>
      <c r="H392" s="12" t="e">
        <v>#DIV/0!</v>
      </c>
      <c r="I392" s="12" t="e">
        <v>#DIV/0!</v>
      </c>
      <c r="J392" s="1" t="s">
        <v>9</v>
      </c>
      <c r="K392" s="4"/>
      <c r="L392" s="4"/>
      <c r="M392" s="4"/>
      <c r="N392" s="3" t="s">
        <v>9</v>
      </c>
      <c r="O392" s="4"/>
      <c r="P392" s="4" t="e">
        <v>#DIV/0!</v>
      </c>
      <c r="Q392" s="3" t="s">
        <v>9</v>
      </c>
      <c r="R392" s="4"/>
      <c r="S392" s="4"/>
      <c r="T392" s="4"/>
      <c r="U392" s="4"/>
      <c r="V392" s="4"/>
      <c r="W392" s="4"/>
      <c r="X392" s="4"/>
      <c r="Y392" s="4"/>
      <c r="Z392" s="4"/>
      <c r="AA392" s="4"/>
    </row>
    <row r="393" spans="1:27" ht="16" thickTop="1" thickBot="1">
      <c r="A393" s="4" t="s">
        <v>855</v>
      </c>
      <c r="B393" s="4" t="s">
        <v>855</v>
      </c>
      <c r="C393" s="4" t="s">
        <v>9</v>
      </c>
      <c r="D393" s="14" t="s">
        <v>773</v>
      </c>
      <c r="E393" s="5" t="s">
        <v>855</v>
      </c>
      <c r="F393" s="5">
        <v>11.2</v>
      </c>
      <c r="G393" s="9">
        <v>0.13392857142857142</v>
      </c>
      <c r="H393" s="9">
        <v>0.26785714285714285</v>
      </c>
      <c r="I393" s="9">
        <v>0.13392857142857142</v>
      </c>
      <c r="J393" s="1" t="s">
        <v>9</v>
      </c>
      <c r="K393" s="6">
        <v>1.5</v>
      </c>
      <c r="L393" s="6">
        <v>3</v>
      </c>
      <c r="M393" s="6">
        <v>1.5</v>
      </c>
      <c r="N393" s="3" t="s">
        <v>9</v>
      </c>
      <c r="O393" s="5">
        <v>12.1</v>
      </c>
      <c r="P393" s="5">
        <v>1.0803571428571428</v>
      </c>
      <c r="Q393" s="3" t="s">
        <v>9</v>
      </c>
      <c r="R393" s="7">
        <v>171.5</v>
      </c>
      <c r="S393" s="7">
        <v>60.9</v>
      </c>
      <c r="T393" s="6">
        <v>1.1000000000000001</v>
      </c>
      <c r="U393" s="6">
        <v>4.3</v>
      </c>
      <c r="V393" s="7">
        <v>86</v>
      </c>
      <c r="W393" s="6">
        <v>4.5</v>
      </c>
      <c r="X393" s="6">
        <v>2.8</v>
      </c>
      <c r="Y393" s="5">
        <v>16.8</v>
      </c>
      <c r="Z393" s="7">
        <v>92.7</v>
      </c>
      <c r="AA393" s="5">
        <v>7</v>
      </c>
    </row>
    <row r="394" spans="1:27" ht="16" thickTop="1" thickBot="1">
      <c r="A394" s="4" t="s">
        <v>856</v>
      </c>
      <c r="B394" s="4" t="s">
        <v>857</v>
      </c>
      <c r="C394" s="4" t="s">
        <v>858</v>
      </c>
      <c r="D394" s="14" t="s">
        <v>773</v>
      </c>
      <c r="E394" s="5" t="s">
        <v>856</v>
      </c>
      <c r="F394" s="5">
        <v>43</v>
      </c>
      <c r="G394" s="9">
        <v>5.8139534883720929E-2</v>
      </c>
      <c r="H394" s="9">
        <v>0.28139534883720929</v>
      </c>
      <c r="I394" s="9">
        <v>0.23023255813953489</v>
      </c>
      <c r="J394" s="1" t="s">
        <v>9</v>
      </c>
      <c r="K394" s="6">
        <v>2.5</v>
      </c>
      <c r="L394" s="6">
        <v>12.1</v>
      </c>
      <c r="M394" s="6">
        <v>9.9</v>
      </c>
      <c r="N394" s="3" t="s">
        <v>9</v>
      </c>
      <c r="O394" s="6">
        <v>4.2</v>
      </c>
      <c r="P394" s="6">
        <v>9.7674418604651161E-2</v>
      </c>
      <c r="Q394" s="3" t="s">
        <v>9</v>
      </c>
      <c r="R394" s="7">
        <v>386.9</v>
      </c>
      <c r="S394" s="7">
        <v>235.5</v>
      </c>
      <c r="T394" s="6">
        <v>3.3</v>
      </c>
      <c r="U394" s="6">
        <v>2.8</v>
      </c>
      <c r="V394" s="7">
        <v>148.5</v>
      </c>
      <c r="W394" s="6">
        <v>4.4000000000000004</v>
      </c>
      <c r="X394" s="6">
        <v>1.9</v>
      </c>
      <c r="Y394" s="5">
        <v>44.1</v>
      </c>
      <c r="Z394" s="7">
        <v>610.1</v>
      </c>
      <c r="AA394" s="5">
        <v>46.5</v>
      </c>
    </row>
    <row r="395" spans="1:27" ht="16" thickTop="1" thickBot="1">
      <c r="A395" s="4" t="s">
        <v>859</v>
      </c>
      <c r="B395" s="4" t="s">
        <v>859</v>
      </c>
      <c r="C395" s="4" t="s">
        <v>9</v>
      </c>
      <c r="D395" s="14" t="s">
        <v>773</v>
      </c>
      <c r="E395" s="5" t="s">
        <v>859</v>
      </c>
      <c r="F395" s="5">
        <v>2.8</v>
      </c>
      <c r="G395" s="11">
        <v>3.0000000000000004</v>
      </c>
      <c r="H395" s="9">
        <v>0.57142857142857151</v>
      </c>
      <c r="I395" s="11">
        <v>2.285714285714286</v>
      </c>
      <c r="J395" s="1" t="s">
        <v>9</v>
      </c>
      <c r="K395" s="5">
        <v>8.4</v>
      </c>
      <c r="L395" s="6">
        <v>1.6</v>
      </c>
      <c r="M395" s="5">
        <v>6.4</v>
      </c>
      <c r="N395" s="3" t="s">
        <v>9</v>
      </c>
      <c r="O395" s="7">
        <v>16.2</v>
      </c>
      <c r="P395" s="7">
        <v>5.7857142857142856</v>
      </c>
      <c r="Q395" s="3" t="s">
        <v>9</v>
      </c>
      <c r="R395" s="7">
        <v>37.299999999999997</v>
      </c>
      <c r="S395" s="7">
        <v>19.5</v>
      </c>
      <c r="T395" s="7">
        <v>19.899999999999999</v>
      </c>
      <c r="U395" s="6">
        <v>1.4</v>
      </c>
      <c r="V395" s="5">
        <v>1.7</v>
      </c>
      <c r="W395" s="5">
        <v>2.8</v>
      </c>
      <c r="X395" s="7">
        <v>261.10000000000002</v>
      </c>
      <c r="Y395" s="5">
        <v>4.5999999999999996</v>
      </c>
      <c r="Z395" s="5">
        <v>3.1</v>
      </c>
      <c r="AA395" s="5">
        <v>6.1</v>
      </c>
    </row>
    <row r="396" spans="1:27" ht="16" thickTop="1" thickBot="1">
      <c r="A396" s="4" t="s">
        <v>860</v>
      </c>
      <c r="B396" s="4" t="s">
        <v>861</v>
      </c>
      <c r="C396" s="4" t="s">
        <v>9</v>
      </c>
      <c r="D396" s="14" t="s">
        <v>773</v>
      </c>
      <c r="E396" s="5" t="s">
        <v>860</v>
      </c>
      <c r="F396" s="4"/>
      <c r="G396" s="12" t="e">
        <v>#DIV/0!</v>
      </c>
      <c r="H396" s="12" t="e">
        <v>#DIV/0!</v>
      </c>
      <c r="I396" s="12" t="e">
        <v>#DIV/0!</v>
      </c>
      <c r="J396" s="1" t="s">
        <v>9</v>
      </c>
      <c r="K396" s="4"/>
      <c r="L396" s="4"/>
      <c r="M396" s="4"/>
      <c r="N396" s="3" t="s">
        <v>9</v>
      </c>
      <c r="O396" s="4"/>
      <c r="P396" s="4" t="e">
        <v>#DIV/0!</v>
      </c>
      <c r="Q396" s="3" t="s">
        <v>9</v>
      </c>
      <c r="R396" s="4"/>
      <c r="S396" s="4"/>
      <c r="T396" s="4"/>
      <c r="U396" s="4"/>
      <c r="V396" s="4"/>
      <c r="W396" s="4"/>
      <c r="X396" s="4"/>
      <c r="Y396" s="4"/>
      <c r="Z396" s="4"/>
      <c r="AA396" s="4"/>
    </row>
    <row r="397" spans="1:27" ht="16" thickTop="1" thickBot="1">
      <c r="A397" s="4" t="s">
        <v>862</v>
      </c>
      <c r="B397" s="4" t="s">
        <v>863</v>
      </c>
      <c r="C397" s="4" t="s">
        <v>864</v>
      </c>
      <c r="D397" s="14" t="s">
        <v>773</v>
      </c>
      <c r="E397" s="5" t="s">
        <v>862</v>
      </c>
      <c r="F397" s="4"/>
      <c r="G397" s="12" t="e">
        <v>#DIV/0!</v>
      </c>
      <c r="H397" s="12" t="e">
        <v>#DIV/0!</v>
      </c>
      <c r="I397" s="12" t="e">
        <v>#DIV/0!</v>
      </c>
      <c r="J397" s="1" t="s">
        <v>9</v>
      </c>
      <c r="K397" s="4"/>
      <c r="L397" s="4"/>
      <c r="M397" s="4"/>
      <c r="N397" s="3" t="s">
        <v>9</v>
      </c>
      <c r="O397" s="4"/>
      <c r="P397" s="4" t="e">
        <v>#DIV/0!</v>
      </c>
      <c r="Q397" s="3" t="s">
        <v>9</v>
      </c>
      <c r="R397" s="4"/>
      <c r="S397" s="4"/>
      <c r="T397" s="4"/>
      <c r="U397" s="4"/>
      <c r="V397" s="4"/>
      <c r="W397" s="4"/>
      <c r="X397" s="4"/>
      <c r="Y397" s="4"/>
      <c r="Z397" s="4"/>
      <c r="AA397" s="4"/>
    </row>
    <row r="398" spans="1:27" ht="16" thickTop="1" thickBot="1">
      <c r="A398" s="4" t="s">
        <v>865</v>
      </c>
      <c r="B398" s="4" t="s">
        <v>866</v>
      </c>
      <c r="C398" s="4" t="s">
        <v>9</v>
      </c>
      <c r="D398" s="14" t="s">
        <v>773</v>
      </c>
      <c r="E398" s="5" t="s">
        <v>865</v>
      </c>
      <c r="F398" s="4"/>
      <c r="G398" s="12" t="e">
        <v>#DIV/0!</v>
      </c>
      <c r="H398" s="12" t="e">
        <v>#DIV/0!</v>
      </c>
      <c r="I398" s="12" t="e">
        <v>#DIV/0!</v>
      </c>
      <c r="J398" s="1" t="s">
        <v>9</v>
      </c>
      <c r="K398" s="4"/>
      <c r="L398" s="4"/>
      <c r="M398" s="4"/>
      <c r="N398" s="3" t="s">
        <v>9</v>
      </c>
      <c r="O398" s="4"/>
      <c r="P398" s="4" t="e">
        <v>#DIV/0!</v>
      </c>
      <c r="Q398" s="3" t="s">
        <v>9</v>
      </c>
      <c r="R398" s="4"/>
      <c r="S398" s="4"/>
      <c r="T398" s="4"/>
      <c r="U398" s="4"/>
      <c r="V398" s="4"/>
      <c r="W398" s="4"/>
      <c r="X398" s="4"/>
      <c r="Y398" s="4"/>
      <c r="Z398" s="4"/>
      <c r="AA398" s="4"/>
    </row>
    <row r="399" spans="1:27" ht="16" thickTop="1" thickBot="1">
      <c r="A399" s="4" t="s">
        <v>867</v>
      </c>
      <c r="B399" s="4" t="s">
        <v>868</v>
      </c>
      <c r="C399" s="4" t="s">
        <v>9</v>
      </c>
      <c r="D399" s="14" t="s">
        <v>773</v>
      </c>
      <c r="E399" s="5" t="s">
        <v>867</v>
      </c>
      <c r="F399" s="5">
        <v>1.8</v>
      </c>
      <c r="G399" s="11">
        <v>0.88888888888888895</v>
      </c>
      <c r="H399" s="11">
        <v>1.3333333333333333</v>
      </c>
      <c r="I399" s="11">
        <v>1.1111111111111112</v>
      </c>
      <c r="J399" s="1" t="s">
        <v>9</v>
      </c>
      <c r="K399" s="5">
        <v>1.6</v>
      </c>
      <c r="L399" s="5">
        <v>2.4</v>
      </c>
      <c r="M399" s="5">
        <v>2</v>
      </c>
      <c r="N399" s="3" t="s">
        <v>9</v>
      </c>
      <c r="O399" s="5">
        <v>3.9</v>
      </c>
      <c r="P399" s="5">
        <v>2.1666666666666665</v>
      </c>
      <c r="Q399" s="3" t="s">
        <v>9</v>
      </c>
      <c r="R399" s="5">
        <v>1</v>
      </c>
      <c r="S399" s="5">
        <v>1.8</v>
      </c>
      <c r="T399" s="5">
        <v>2.4</v>
      </c>
      <c r="U399" s="5">
        <v>0.6</v>
      </c>
      <c r="V399" s="5">
        <v>1.7</v>
      </c>
      <c r="W399" s="5">
        <v>3.8</v>
      </c>
      <c r="X399" s="5">
        <v>0.6</v>
      </c>
      <c r="Y399" s="7">
        <v>7.8</v>
      </c>
      <c r="Z399" s="5">
        <v>0.8</v>
      </c>
      <c r="AA399" s="5">
        <v>5.8</v>
      </c>
    </row>
    <row r="400" spans="1:27" ht="16" thickTop="1" thickBot="1">
      <c r="A400" s="4" t="s">
        <v>869</v>
      </c>
      <c r="B400" s="4" t="s">
        <v>870</v>
      </c>
      <c r="C400" s="4" t="s">
        <v>9</v>
      </c>
      <c r="D400" s="14" t="s">
        <v>773</v>
      </c>
      <c r="E400" s="5" t="s">
        <v>869</v>
      </c>
      <c r="F400" s="5">
        <v>125.1</v>
      </c>
      <c r="G400" s="9">
        <v>0.21422861710631497</v>
      </c>
      <c r="H400" s="9">
        <v>1.0391686650679457E-2</v>
      </c>
      <c r="I400" s="9">
        <v>0.6003197442046363</v>
      </c>
      <c r="J400" s="1" t="s">
        <v>9</v>
      </c>
      <c r="K400" s="6">
        <v>26.8</v>
      </c>
      <c r="L400" s="6">
        <v>1.3</v>
      </c>
      <c r="M400" s="6">
        <v>75.099999999999994</v>
      </c>
      <c r="N400" s="3" t="s">
        <v>9</v>
      </c>
      <c r="O400" s="6">
        <v>12.2</v>
      </c>
      <c r="P400" s="6">
        <v>9.7521982414068745E-2</v>
      </c>
      <c r="Q400" s="3" t="s">
        <v>9</v>
      </c>
      <c r="R400" s="5">
        <v>101.9</v>
      </c>
      <c r="S400" s="7">
        <v>646.79999999999995</v>
      </c>
      <c r="T400" s="6">
        <v>8.4</v>
      </c>
      <c r="U400" s="6">
        <v>0.7</v>
      </c>
      <c r="V400" s="6">
        <v>2</v>
      </c>
      <c r="W400" s="6">
        <v>60.2</v>
      </c>
      <c r="X400" s="6">
        <v>0.9</v>
      </c>
      <c r="Y400" s="7">
        <v>193.5</v>
      </c>
      <c r="Z400" s="7">
        <v>663</v>
      </c>
      <c r="AA400" s="7">
        <v>773.2</v>
      </c>
    </row>
    <row r="401" spans="1:27" ht="16" thickTop="1" thickBot="1">
      <c r="A401" s="4" t="s">
        <v>871</v>
      </c>
      <c r="B401" s="4" t="s">
        <v>872</v>
      </c>
      <c r="C401" s="4" t="s">
        <v>9</v>
      </c>
      <c r="D401" s="14" t="s">
        <v>773</v>
      </c>
      <c r="E401" s="5" t="s">
        <v>871</v>
      </c>
      <c r="F401" s="5">
        <v>30.6</v>
      </c>
      <c r="G401" s="9">
        <v>9.4771241830065356E-2</v>
      </c>
      <c r="H401" s="9">
        <v>0.15032679738562091</v>
      </c>
      <c r="I401" s="9">
        <v>0.45751633986928103</v>
      </c>
      <c r="J401" s="1" t="s">
        <v>9</v>
      </c>
      <c r="K401" s="6">
        <v>2.9</v>
      </c>
      <c r="L401" s="6">
        <v>4.5999999999999996</v>
      </c>
      <c r="M401" s="6">
        <v>14</v>
      </c>
      <c r="N401" s="3" t="s">
        <v>9</v>
      </c>
      <c r="O401" s="6">
        <v>3.3</v>
      </c>
      <c r="P401" s="6">
        <v>0.10784313725490195</v>
      </c>
      <c r="Q401" s="3" t="s">
        <v>9</v>
      </c>
      <c r="R401" s="6">
        <v>7.9</v>
      </c>
      <c r="S401" s="7">
        <v>105.4</v>
      </c>
      <c r="T401" s="6">
        <v>2.5</v>
      </c>
      <c r="U401" s="6">
        <v>0.8</v>
      </c>
      <c r="V401" s="6">
        <v>3.5</v>
      </c>
      <c r="W401" s="6">
        <v>6.6</v>
      </c>
      <c r="X401" s="6">
        <v>0.9</v>
      </c>
      <c r="Y401" s="7">
        <v>190.1</v>
      </c>
      <c r="Z401" s="5">
        <v>18.5</v>
      </c>
      <c r="AA401" s="7">
        <v>125.5</v>
      </c>
    </row>
    <row r="402" spans="1:27" ht="16" thickTop="1" thickBot="1">
      <c r="A402" s="4" t="s">
        <v>873</v>
      </c>
      <c r="B402" s="4" t="s">
        <v>874</v>
      </c>
      <c r="C402" s="4" t="s">
        <v>9</v>
      </c>
      <c r="D402" s="14" t="s">
        <v>773</v>
      </c>
      <c r="E402" s="5" t="s">
        <v>873</v>
      </c>
      <c r="F402" s="5">
        <v>31.2</v>
      </c>
      <c r="G402" s="9">
        <v>0.17948717948717949</v>
      </c>
      <c r="H402" s="9">
        <v>8.9743589743589744E-2</v>
      </c>
      <c r="I402" s="9">
        <v>0.34294871794871795</v>
      </c>
      <c r="J402" s="1" t="s">
        <v>9</v>
      </c>
      <c r="K402" s="6">
        <v>5.6</v>
      </c>
      <c r="L402" s="6">
        <v>2.8</v>
      </c>
      <c r="M402" s="6">
        <v>10.7</v>
      </c>
      <c r="N402" s="3" t="s">
        <v>9</v>
      </c>
      <c r="O402" s="6">
        <v>20.100000000000001</v>
      </c>
      <c r="P402" s="6">
        <v>0.64423076923076927</v>
      </c>
      <c r="Q402" s="3" t="s">
        <v>9</v>
      </c>
      <c r="R402" s="6">
        <v>7.2</v>
      </c>
      <c r="S402" s="7">
        <v>121</v>
      </c>
      <c r="T402" s="6">
        <v>4.4000000000000004</v>
      </c>
      <c r="U402" s="6">
        <v>2.2000000000000002</v>
      </c>
      <c r="V402" s="6">
        <v>4.3</v>
      </c>
      <c r="W402" s="6">
        <v>4.3</v>
      </c>
      <c r="X402" s="6">
        <v>4.8</v>
      </c>
      <c r="Y402" s="7">
        <v>544.5</v>
      </c>
      <c r="Z402" s="6">
        <v>7.1</v>
      </c>
      <c r="AA402" s="7">
        <v>145.80000000000001</v>
      </c>
    </row>
    <row r="403" spans="1:27" ht="16" thickTop="1" thickBot="1">
      <c r="A403" s="4" t="s">
        <v>875</v>
      </c>
      <c r="B403" s="4" t="s">
        <v>876</v>
      </c>
      <c r="C403" s="4" t="s">
        <v>877</v>
      </c>
      <c r="D403" s="14" t="s">
        <v>773</v>
      </c>
      <c r="E403" s="5" t="s">
        <v>875</v>
      </c>
      <c r="F403" s="5">
        <v>120.8</v>
      </c>
      <c r="G403" s="11">
        <v>0.9660596026490067</v>
      </c>
      <c r="H403" s="10">
        <v>2.3038079470198678</v>
      </c>
      <c r="I403" s="11">
        <v>1.0653973509933774</v>
      </c>
      <c r="J403" s="1" t="s">
        <v>9</v>
      </c>
      <c r="K403" s="5">
        <v>116.7</v>
      </c>
      <c r="L403" s="7">
        <v>278.3</v>
      </c>
      <c r="M403" s="5">
        <v>128.69999999999999</v>
      </c>
      <c r="N403" s="3" t="s">
        <v>9</v>
      </c>
      <c r="O403" s="7">
        <v>205.3</v>
      </c>
      <c r="P403" s="7">
        <v>1.6995033112582782</v>
      </c>
      <c r="Q403" s="3" t="s">
        <v>9</v>
      </c>
      <c r="R403" s="5">
        <v>122</v>
      </c>
      <c r="S403" s="6">
        <v>65.099999999999994</v>
      </c>
      <c r="T403" s="7">
        <v>175.6</v>
      </c>
      <c r="U403" s="7">
        <v>223.8</v>
      </c>
      <c r="V403" s="5">
        <v>116.3</v>
      </c>
      <c r="W403" s="7">
        <v>176.6</v>
      </c>
      <c r="X403" s="7">
        <v>369.1</v>
      </c>
      <c r="Y403" s="7">
        <v>182</v>
      </c>
      <c r="Z403" s="5">
        <v>117.5</v>
      </c>
      <c r="AA403" s="6">
        <v>94</v>
      </c>
    </row>
    <row r="404" spans="1:27" ht="16" thickTop="1" thickBot="1">
      <c r="A404" s="4" t="s">
        <v>878</v>
      </c>
      <c r="B404" s="4" t="s">
        <v>879</v>
      </c>
      <c r="C404" s="4" t="s">
        <v>880</v>
      </c>
      <c r="D404" s="14" t="s">
        <v>773</v>
      </c>
      <c r="E404" s="5" t="s">
        <v>878</v>
      </c>
      <c r="F404" s="5">
        <v>80.599999999999994</v>
      </c>
      <c r="G404" s="11">
        <v>0.9813895781637717</v>
      </c>
      <c r="H404" s="10">
        <v>4.9627791563275441</v>
      </c>
      <c r="I404" s="10">
        <v>5.0099255583126556</v>
      </c>
      <c r="J404" s="1" t="s">
        <v>9</v>
      </c>
      <c r="K404" s="5">
        <v>79.099999999999994</v>
      </c>
      <c r="L404" s="7">
        <v>400</v>
      </c>
      <c r="M404" s="7">
        <v>403.8</v>
      </c>
      <c r="N404" s="3" t="s">
        <v>9</v>
      </c>
      <c r="O404" s="6">
        <v>38.700000000000003</v>
      </c>
      <c r="P404" s="6">
        <v>0.48014888337468992</v>
      </c>
      <c r="Q404" s="3" t="s">
        <v>9</v>
      </c>
      <c r="R404" s="6">
        <v>46.6</v>
      </c>
      <c r="S404" s="7">
        <v>118.4</v>
      </c>
      <c r="T404" s="7">
        <v>308.3</v>
      </c>
      <c r="U404" s="6">
        <v>5.0999999999999996</v>
      </c>
      <c r="V404" s="6">
        <v>28.1</v>
      </c>
      <c r="W404" s="6">
        <v>22.4</v>
      </c>
      <c r="X404" s="7">
        <v>886.7</v>
      </c>
      <c r="Y404" s="7">
        <v>166.5</v>
      </c>
      <c r="Z404" s="5">
        <v>84.7</v>
      </c>
      <c r="AA404" s="5">
        <v>99.6</v>
      </c>
    </row>
    <row r="405" spans="1:27" ht="16" thickTop="1" thickBot="1">
      <c r="A405" s="4" t="s">
        <v>878</v>
      </c>
      <c r="B405" s="4" t="s">
        <v>879</v>
      </c>
      <c r="C405" s="4" t="s">
        <v>880</v>
      </c>
      <c r="D405" s="14" t="s">
        <v>773</v>
      </c>
      <c r="E405" s="5" t="s">
        <v>878</v>
      </c>
      <c r="F405" s="5">
        <v>29.1</v>
      </c>
      <c r="G405" s="11">
        <v>0.73195876288659789</v>
      </c>
      <c r="H405" s="10">
        <v>3.6907216494845363</v>
      </c>
      <c r="I405" s="10">
        <v>3.4432989690721647</v>
      </c>
      <c r="J405" s="1" t="s">
        <v>9</v>
      </c>
      <c r="K405" s="5">
        <v>21.3</v>
      </c>
      <c r="L405" s="7">
        <v>107.4</v>
      </c>
      <c r="M405" s="7">
        <v>100.2</v>
      </c>
      <c r="N405" s="3" t="s">
        <v>9</v>
      </c>
      <c r="O405" s="5">
        <v>34.200000000000003</v>
      </c>
      <c r="P405" s="5">
        <v>1.1752577319587629</v>
      </c>
      <c r="Q405" s="3" t="s">
        <v>9</v>
      </c>
      <c r="R405" s="6">
        <v>19.8</v>
      </c>
      <c r="S405" s="7">
        <v>52.4</v>
      </c>
      <c r="T405" s="7">
        <v>58.2</v>
      </c>
      <c r="U405" s="6">
        <v>3.3</v>
      </c>
      <c r="V405" s="6">
        <v>18.3</v>
      </c>
      <c r="W405" s="5">
        <v>16.7</v>
      </c>
      <c r="X405" s="7">
        <v>229.7</v>
      </c>
      <c r="Y405" s="5">
        <v>47</v>
      </c>
      <c r="Z405" s="5">
        <v>28.1</v>
      </c>
      <c r="AA405" s="7">
        <v>58.4</v>
      </c>
    </row>
    <row r="406" spans="1:27" ht="16" thickTop="1" thickBot="1">
      <c r="A406" s="4" t="s">
        <v>878</v>
      </c>
      <c r="B406" s="4" t="s">
        <v>879</v>
      </c>
      <c r="C406" s="4" t="s">
        <v>880</v>
      </c>
      <c r="D406" s="14" t="s">
        <v>773</v>
      </c>
      <c r="E406" s="5" t="s">
        <v>878</v>
      </c>
      <c r="F406" s="5">
        <v>16.7</v>
      </c>
      <c r="G406" s="11">
        <v>0.85628742514970069</v>
      </c>
      <c r="H406" s="10">
        <v>1.9041916167664672</v>
      </c>
      <c r="I406" s="10">
        <v>2.3832335329341316</v>
      </c>
      <c r="J406" s="1" t="s">
        <v>9</v>
      </c>
      <c r="K406" s="5">
        <v>14.3</v>
      </c>
      <c r="L406" s="7">
        <v>31.8</v>
      </c>
      <c r="M406" s="7">
        <v>39.799999999999997</v>
      </c>
      <c r="N406" s="3" t="s">
        <v>9</v>
      </c>
      <c r="O406" s="5">
        <v>16.2</v>
      </c>
      <c r="P406" s="5">
        <v>0.97005988023952094</v>
      </c>
      <c r="Q406" s="3" t="s">
        <v>9</v>
      </c>
      <c r="R406" s="5">
        <v>12.2</v>
      </c>
      <c r="S406" s="7">
        <v>46.7</v>
      </c>
      <c r="T406" s="7">
        <v>28.7</v>
      </c>
      <c r="U406" s="6">
        <v>4</v>
      </c>
      <c r="V406" s="7">
        <v>31.4</v>
      </c>
      <c r="W406" s="5">
        <v>10.1</v>
      </c>
      <c r="X406" s="7">
        <v>60.5</v>
      </c>
      <c r="Y406" s="7">
        <v>59.4</v>
      </c>
      <c r="Z406" s="5">
        <v>14.8</v>
      </c>
      <c r="AA406" s="7">
        <v>65.7</v>
      </c>
    </row>
    <row r="407" spans="1:27" ht="16" thickTop="1" thickBot="1">
      <c r="A407" s="4" t="s">
        <v>881</v>
      </c>
      <c r="B407" s="4" t="s">
        <v>882</v>
      </c>
      <c r="C407" s="4" t="s">
        <v>9</v>
      </c>
      <c r="D407" s="14" t="s">
        <v>773</v>
      </c>
      <c r="E407" s="5" t="s">
        <v>881</v>
      </c>
      <c r="F407" s="5">
        <v>76.900000000000006</v>
      </c>
      <c r="G407" s="11">
        <v>1.2080624187256177</v>
      </c>
      <c r="H407" s="11">
        <v>0.99739921976592971</v>
      </c>
      <c r="I407" s="11">
        <v>0.86866059817945374</v>
      </c>
      <c r="J407" s="1" t="s">
        <v>9</v>
      </c>
      <c r="K407" s="5">
        <v>92.9</v>
      </c>
      <c r="L407" s="5">
        <v>76.7</v>
      </c>
      <c r="M407" s="5">
        <v>66.8</v>
      </c>
      <c r="N407" s="3" t="s">
        <v>9</v>
      </c>
      <c r="O407" s="5">
        <v>67.599999999999994</v>
      </c>
      <c r="P407" s="5">
        <v>0.87906371911573455</v>
      </c>
      <c r="Q407" s="3" t="s">
        <v>9</v>
      </c>
      <c r="R407" s="6">
        <v>43.8</v>
      </c>
      <c r="S407" s="6">
        <v>46.2</v>
      </c>
      <c r="T407" s="7">
        <v>96.9</v>
      </c>
      <c r="U407" s="7">
        <v>179.4</v>
      </c>
      <c r="V407" s="6">
        <v>22.3</v>
      </c>
      <c r="W407" s="5">
        <v>83.2</v>
      </c>
      <c r="X407" s="5">
        <v>102.8</v>
      </c>
      <c r="Y407" s="5">
        <v>66</v>
      </c>
      <c r="Z407" s="6">
        <v>51.4</v>
      </c>
      <c r="AA407" s="6">
        <v>48.8</v>
      </c>
    </row>
    <row r="408" spans="1:27" ht="16" thickTop="1" thickBot="1">
      <c r="A408" s="4" t="s">
        <v>883</v>
      </c>
      <c r="B408" s="4" t="s">
        <v>884</v>
      </c>
      <c r="C408" s="4" t="s">
        <v>9</v>
      </c>
      <c r="D408" s="14" t="s">
        <v>773</v>
      </c>
      <c r="E408" s="5" t="s">
        <v>883</v>
      </c>
      <c r="F408" s="5">
        <v>151</v>
      </c>
      <c r="G408" s="9">
        <v>0.7655629139072847</v>
      </c>
      <c r="H408" s="9">
        <v>0.60728476821192057</v>
      </c>
      <c r="I408" s="9">
        <v>0.81721854304635766</v>
      </c>
      <c r="J408" s="1" t="s">
        <v>9</v>
      </c>
      <c r="K408" s="6">
        <v>115.6</v>
      </c>
      <c r="L408" s="6">
        <v>91.7</v>
      </c>
      <c r="M408" s="6">
        <v>123.4</v>
      </c>
      <c r="N408" s="3" t="s">
        <v>9</v>
      </c>
      <c r="O408" s="6">
        <v>121.7</v>
      </c>
      <c r="P408" s="6">
        <v>0.8059602649006623</v>
      </c>
      <c r="Q408" s="3" t="s">
        <v>9</v>
      </c>
      <c r="R408" s="6">
        <v>116.3</v>
      </c>
      <c r="S408" s="6">
        <v>88.8</v>
      </c>
      <c r="T408" s="6">
        <v>90.5</v>
      </c>
      <c r="U408" s="7">
        <v>242.5</v>
      </c>
      <c r="V408" s="6">
        <v>34.200000000000003</v>
      </c>
      <c r="W408" s="6">
        <v>96.9</v>
      </c>
      <c r="X408" s="6">
        <v>88.1</v>
      </c>
      <c r="Y408" s="6">
        <v>71.7</v>
      </c>
      <c r="Z408" s="5">
        <v>136.6</v>
      </c>
      <c r="AA408" s="6">
        <v>106.1</v>
      </c>
    </row>
    <row r="409" spans="1:27" ht="16" thickTop="1" thickBot="1">
      <c r="A409" s="4" t="s">
        <v>885</v>
      </c>
      <c r="B409" s="4" t="s">
        <v>886</v>
      </c>
      <c r="C409" s="4" t="s">
        <v>887</v>
      </c>
      <c r="D409" s="14" t="s">
        <v>773</v>
      </c>
      <c r="E409" s="5" t="s">
        <v>885</v>
      </c>
      <c r="F409" s="5">
        <v>278.2</v>
      </c>
      <c r="G409" s="10">
        <v>1.9108554996405465</v>
      </c>
      <c r="H409" s="9">
        <v>0.88856937455068297</v>
      </c>
      <c r="I409" s="10">
        <v>1.9406901509705248</v>
      </c>
      <c r="J409" s="1" t="s">
        <v>9</v>
      </c>
      <c r="K409" s="7">
        <v>531.6</v>
      </c>
      <c r="L409" s="6">
        <v>247.2</v>
      </c>
      <c r="M409" s="7">
        <v>539.9</v>
      </c>
      <c r="N409" s="3" t="s">
        <v>9</v>
      </c>
      <c r="O409" s="7">
        <v>621.79999999999995</v>
      </c>
      <c r="P409" s="7">
        <v>2.2350826743350107</v>
      </c>
      <c r="Q409" s="3" t="s">
        <v>9</v>
      </c>
      <c r="R409" s="7">
        <v>735.8</v>
      </c>
      <c r="S409" s="7">
        <v>429.6</v>
      </c>
      <c r="T409" s="7">
        <v>537.1</v>
      </c>
      <c r="U409" s="7">
        <v>322.89999999999998</v>
      </c>
      <c r="V409" s="6">
        <v>265.3</v>
      </c>
      <c r="W409" s="7">
        <v>327.5</v>
      </c>
      <c r="X409" s="7">
        <v>534.4</v>
      </c>
      <c r="Y409" s="6">
        <v>170.2</v>
      </c>
      <c r="Z409" s="7">
        <v>811.9</v>
      </c>
      <c r="AA409" s="7">
        <v>432.8</v>
      </c>
    </row>
    <row r="410" spans="1:27" ht="16" thickTop="1" thickBot="1">
      <c r="A410" s="4" t="s">
        <v>888</v>
      </c>
      <c r="B410" s="4" t="s">
        <v>888</v>
      </c>
      <c r="C410" s="4" t="s">
        <v>9</v>
      </c>
      <c r="D410" s="14" t="s">
        <v>773</v>
      </c>
      <c r="E410" s="5" t="s">
        <v>888</v>
      </c>
      <c r="F410" s="5">
        <v>32</v>
      </c>
      <c r="G410" s="9">
        <v>0.44374999999999998</v>
      </c>
      <c r="H410" s="9">
        <v>0.35625000000000001</v>
      </c>
      <c r="I410" s="9">
        <v>0.56874999999999998</v>
      </c>
      <c r="J410" s="1" t="s">
        <v>9</v>
      </c>
      <c r="K410" s="6">
        <v>14.2</v>
      </c>
      <c r="L410" s="6">
        <v>11.4</v>
      </c>
      <c r="M410" s="6">
        <v>18.2</v>
      </c>
      <c r="N410" s="3" t="s">
        <v>9</v>
      </c>
      <c r="O410" s="5">
        <v>22.9</v>
      </c>
      <c r="P410" s="5">
        <v>0.71562499999999996</v>
      </c>
      <c r="Q410" s="3" t="s">
        <v>9</v>
      </c>
      <c r="R410" s="6">
        <v>11.2</v>
      </c>
      <c r="S410" s="7">
        <v>112.7</v>
      </c>
      <c r="T410" s="6">
        <v>11.2</v>
      </c>
      <c r="U410" s="6">
        <v>9.1</v>
      </c>
      <c r="V410" s="6">
        <v>12.4</v>
      </c>
      <c r="W410" s="6">
        <v>11.6</v>
      </c>
      <c r="X410" s="6">
        <v>10.9</v>
      </c>
      <c r="Y410" s="5">
        <v>36.799999999999997</v>
      </c>
      <c r="Z410" s="6">
        <v>8.3000000000000007</v>
      </c>
      <c r="AA410" s="7">
        <v>96.1</v>
      </c>
    </row>
    <row r="411" spans="1:27" ht="16" thickTop="1" thickBot="1">
      <c r="A411" s="4" t="s">
        <v>889</v>
      </c>
      <c r="B411" s="4" t="s">
        <v>890</v>
      </c>
      <c r="C411" s="4" t="s">
        <v>9</v>
      </c>
      <c r="D411" s="14" t="s">
        <v>773</v>
      </c>
      <c r="E411" s="5" t="s">
        <v>889</v>
      </c>
      <c r="F411" s="5">
        <v>2.2000000000000002</v>
      </c>
      <c r="G411" s="11">
        <v>2</v>
      </c>
      <c r="H411" s="10">
        <v>5.9545454545454541</v>
      </c>
      <c r="I411" s="10">
        <v>2.8636363636363633</v>
      </c>
      <c r="J411" s="1" t="s">
        <v>9</v>
      </c>
      <c r="K411" s="5">
        <v>4.4000000000000004</v>
      </c>
      <c r="L411" s="7">
        <v>13.1</v>
      </c>
      <c r="M411" s="7">
        <v>6.3</v>
      </c>
      <c r="N411" s="3" t="s">
        <v>9</v>
      </c>
      <c r="O411" s="5">
        <v>7.1</v>
      </c>
      <c r="P411" s="5">
        <v>3.2272727272727271</v>
      </c>
      <c r="Q411" s="3" t="s">
        <v>9</v>
      </c>
      <c r="R411" s="5">
        <v>0.6</v>
      </c>
      <c r="S411" s="5">
        <v>4.8</v>
      </c>
      <c r="T411" s="7">
        <v>6.2</v>
      </c>
      <c r="U411" s="5">
        <v>4.2</v>
      </c>
      <c r="V411" s="5">
        <v>3.4</v>
      </c>
      <c r="W411" s="7">
        <v>9</v>
      </c>
      <c r="X411" s="7">
        <v>5.3</v>
      </c>
      <c r="Y411" s="7">
        <v>7.9</v>
      </c>
      <c r="Z411" s="5">
        <v>2.4</v>
      </c>
      <c r="AA411" s="5">
        <v>2.7</v>
      </c>
    </row>
    <row r="412" spans="1:27" ht="16" thickTop="1" thickBot="1">
      <c r="A412" s="4" t="s">
        <v>891</v>
      </c>
      <c r="B412" s="4" t="s">
        <v>892</v>
      </c>
      <c r="C412" s="4" t="s">
        <v>893</v>
      </c>
      <c r="D412" s="14" t="s">
        <v>773</v>
      </c>
      <c r="E412" s="5" t="s">
        <v>891</v>
      </c>
      <c r="F412" s="5">
        <v>29.2</v>
      </c>
      <c r="G412" s="9">
        <v>7.5342465753424667E-2</v>
      </c>
      <c r="H412" s="10">
        <v>3.4143835616438358</v>
      </c>
      <c r="I412" s="10">
        <v>1.8047945205479454</v>
      </c>
      <c r="J412" s="1" t="s">
        <v>9</v>
      </c>
      <c r="K412" s="6">
        <v>2.2000000000000002</v>
      </c>
      <c r="L412" s="7">
        <v>99.7</v>
      </c>
      <c r="M412" s="7">
        <v>52.7</v>
      </c>
      <c r="N412" s="3" t="s">
        <v>9</v>
      </c>
      <c r="O412" s="6">
        <v>7.9</v>
      </c>
      <c r="P412" s="6">
        <v>0.27054794520547948</v>
      </c>
      <c r="Q412" s="3" t="s">
        <v>9</v>
      </c>
      <c r="R412" s="7">
        <v>169.6</v>
      </c>
      <c r="S412" s="7">
        <v>105.9</v>
      </c>
      <c r="T412" s="6">
        <v>4.5999999999999996</v>
      </c>
      <c r="U412" s="6">
        <v>8.6999999999999993</v>
      </c>
      <c r="V412" s="7">
        <v>41.3</v>
      </c>
      <c r="W412" s="6">
        <v>2.1</v>
      </c>
      <c r="X412" s="6">
        <v>1.1000000000000001</v>
      </c>
      <c r="Y412" s="6">
        <v>1.6</v>
      </c>
      <c r="Z412" s="7">
        <v>53.7</v>
      </c>
      <c r="AA412" s="5">
        <v>42.5</v>
      </c>
    </row>
    <row r="413" spans="1:27" ht="16" thickTop="1" thickBot="1">
      <c r="A413" s="4" t="s">
        <v>894</v>
      </c>
      <c r="B413" s="4" t="s">
        <v>895</v>
      </c>
      <c r="C413" s="4" t="s">
        <v>9</v>
      </c>
      <c r="D413" s="14" t="s">
        <v>773</v>
      </c>
      <c r="E413" s="5" t="s">
        <v>894</v>
      </c>
      <c r="F413" s="5">
        <v>43.1</v>
      </c>
      <c r="G413" s="9">
        <v>0.15081206496519722</v>
      </c>
      <c r="H413" s="9">
        <v>0.22041763341067286</v>
      </c>
      <c r="I413" s="9">
        <v>0.1693735498839907</v>
      </c>
      <c r="J413" s="1" t="s">
        <v>9</v>
      </c>
      <c r="K413" s="6">
        <v>6.5</v>
      </c>
      <c r="L413" s="6">
        <v>9.5</v>
      </c>
      <c r="M413" s="6">
        <v>7.3</v>
      </c>
      <c r="N413" s="3" t="s">
        <v>9</v>
      </c>
      <c r="O413" s="6">
        <v>13.2</v>
      </c>
      <c r="P413" s="6">
        <v>0.30626450116009279</v>
      </c>
      <c r="Q413" s="3" t="s">
        <v>9</v>
      </c>
      <c r="R413" s="6">
        <v>3.9</v>
      </c>
      <c r="S413" s="6">
        <v>6.5</v>
      </c>
      <c r="T413" s="6">
        <v>7.4</v>
      </c>
      <c r="U413" s="6">
        <v>1.8</v>
      </c>
      <c r="V413" s="6">
        <v>10</v>
      </c>
      <c r="W413" s="7">
        <v>4421.8</v>
      </c>
      <c r="X413" s="6">
        <v>4.3</v>
      </c>
      <c r="Y413" s="6">
        <v>3.6</v>
      </c>
      <c r="Z413" s="6">
        <v>4.0999999999999996</v>
      </c>
      <c r="AA413" s="6">
        <v>8.5</v>
      </c>
    </row>
    <row r="414" spans="1:27" ht="16" thickTop="1" thickBot="1">
      <c r="A414" s="4" t="s">
        <v>896</v>
      </c>
      <c r="B414" s="4" t="s">
        <v>897</v>
      </c>
      <c r="C414" s="4" t="s">
        <v>9</v>
      </c>
      <c r="D414" s="14" t="s">
        <v>773</v>
      </c>
      <c r="E414" s="5" t="s">
        <v>896</v>
      </c>
      <c r="F414" s="5">
        <v>16.399999999999999</v>
      </c>
      <c r="G414" s="10">
        <v>2.4146341463414638</v>
      </c>
      <c r="H414" s="10">
        <v>2.280487804878049</v>
      </c>
      <c r="I414" s="10">
        <v>1.4390243902439026</v>
      </c>
      <c r="J414" s="1" t="s">
        <v>9</v>
      </c>
      <c r="K414" s="7">
        <v>39.6</v>
      </c>
      <c r="L414" s="7">
        <v>37.4</v>
      </c>
      <c r="M414" s="7">
        <v>23.6</v>
      </c>
      <c r="N414" s="3" t="s">
        <v>9</v>
      </c>
      <c r="O414" s="5">
        <v>20.7</v>
      </c>
      <c r="P414" s="5">
        <v>1.2621951219512195</v>
      </c>
      <c r="Q414" s="3" t="s">
        <v>9</v>
      </c>
      <c r="R414" s="7">
        <v>29</v>
      </c>
      <c r="S414" s="5">
        <v>16.5</v>
      </c>
      <c r="T414" s="5">
        <v>18.899999999999999</v>
      </c>
      <c r="U414" s="6">
        <v>3.6</v>
      </c>
      <c r="V414" s="7">
        <v>23.9</v>
      </c>
      <c r="W414" s="7">
        <v>165.1</v>
      </c>
      <c r="X414" s="6">
        <v>7.9</v>
      </c>
      <c r="Y414" s="6">
        <v>9.8000000000000007</v>
      </c>
      <c r="Z414" s="7">
        <v>34</v>
      </c>
      <c r="AA414" s="7">
        <v>52.2</v>
      </c>
    </row>
    <row r="415" spans="1:27" ht="16" thickTop="1" thickBot="1">
      <c r="A415" s="4" t="s">
        <v>898</v>
      </c>
      <c r="B415" s="4" t="s">
        <v>899</v>
      </c>
      <c r="C415" s="4" t="s">
        <v>900</v>
      </c>
      <c r="D415" s="14" t="s">
        <v>773</v>
      </c>
      <c r="E415" s="5" t="s">
        <v>898</v>
      </c>
      <c r="F415" s="5">
        <v>12.5</v>
      </c>
      <c r="G415" s="11">
        <v>0.59200000000000008</v>
      </c>
      <c r="H415" s="9">
        <v>0.51200000000000001</v>
      </c>
      <c r="I415" s="9">
        <v>0.33600000000000002</v>
      </c>
      <c r="J415" s="1" t="s">
        <v>9</v>
      </c>
      <c r="K415" s="5">
        <v>7.4</v>
      </c>
      <c r="L415" s="6">
        <v>6.4</v>
      </c>
      <c r="M415" s="6">
        <v>4.2</v>
      </c>
      <c r="N415" s="3" t="s">
        <v>9</v>
      </c>
      <c r="O415" s="7">
        <v>289.60000000000002</v>
      </c>
      <c r="P415" s="7">
        <v>23.168000000000003</v>
      </c>
      <c r="Q415" s="3" t="s">
        <v>9</v>
      </c>
      <c r="R415" s="6">
        <v>0.7</v>
      </c>
      <c r="S415" s="5">
        <v>8.8000000000000007</v>
      </c>
      <c r="T415" s="6">
        <v>4.0999999999999996</v>
      </c>
      <c r="U415" s="6">
        <v>2</v>
      </c>
      <c r="V415" s="7">
        <v>106.8</v>
      </c>
      <c r="W415" s="5">
        <v>8.6</v>
      </c>
      <c r="X415" s="6">
        <v>4.4000000000000004</v>
      </c>
      <c r="Y415" s="7">
        <v>17.8</v>
      </c>
      <c r="Z415" s="6">
        <v>7.5</v>
      </c>
      <c r="AA415" s="6">
        <v>6.9</v>
      </c>
    </row>
    <row r="416" spans="1:27" ht="16" thickTop="1" thickBot="1">
      <c r="A416" s="4" t="s">
        <v>901</v>
      </c>
      <c r="B416" s="4" t="s">
        <v>902</v>
      </c>
      <c r="C416" s="4" t="s">
        <v>9</v>
      </c>
      <c r="D416" s="14" t="s">
        <v>773</v>
      </c>
      <c r="E416" s="5" t="s">
        <v>901</v>
      </c>
      <c r="F416" s="5">
        <v>78.400000000000006</v>
      </c>
      <c r="G416" s="9">
        <v>8.1632653061224483E-2</v>
      </c>
      <c r="H416" s="10">
        <v>2.4056122448979589</v>
      </c>
      <c r="I416" s="9">
        <v>0.39795918367346933</v>
      </c>
      <c r="J416" s="1" t="s">
        <v>9</v>
      </c>
      <c r="K416" s="6">
        <v>6.4</v>
      </c>
      <c r="L416" s="7">
        <v>188.6</v>
      </c>
      <c r="M416" s="6">
        <v>31.2</v>
      </c>
      <c r="N416" s="3" t="s">
        <v>9</v>
      </c>
      <c r="O416" s="6">
        <v>17.2</v>
      </c>
      <c r="P416" s="6">
        <v>0.21938775510204078</v>
      </c>
      <c r="Q416" s="3" t="s">
        <v>9</v>
      </c>
      <c r="R416" s="7">
        <v>192.8</v>
      </c>
      <c r="S416" s="7">
        <v>112.1</v>
      </c>
      <c r="T416" s="7">
        <v>3646.2</v>
      </c>
      <c r="U416" s="6">
        <v>2.7</v>
      </c>
      <c r="V416" s="5">
        <v>76.3</v>
      </c>
      <c r="W416" s="6">
        <v>4.9000000000000004</v>
      </c>
      <c r="X416" s="7">
        <v>1040.7</v>
      </c>
      <c r="Y416" s="6">
        <v>31.6</v>
      </c>
      <c r="Z416" s="7">
        <v>298.8</v>
      </c>
      <c r="AA416" s="5">
        <v>79.2</v>
      </c>
    </row>
    <row r="417" spans="1:27" ht="16" thickTop="1" thickBot="1">
      <c r="A417" s="4" t="s">
        <v>903</v>
      </c>
      <c r="B417" s="4" t="s">
        <v>904</v>
      </c>
      <c r="C417" s="4" t="s">
        <v>9</v>
      </c>
      <c r="D417" s="14" t="s">
        <v>773</v>
      </c>
      <c r="E417" s="5" t="s">
        <v>903</v>
      </c>
      <c r="F417" s="5">
        <v>353.7</v>
      </c>
      <c r="G417" s="11">
        <v>0.98812553011026294</v>
      </c>
      <c r="H417" s="10">
        <v>1.3497314108001131</v>
      </c>
      <c r="I417" s="10">
        <v>1.09245122985581</v>
      </c>
      <c r="J417" s="1" t="s">
        <v>9</v>
      </c>
      <c r="K417" s="5">
        <v>349.5</v>
      </c>
      <c r="L417" s="7">
        <v>477.4</v>
      </c>
      <c r="M417" s="7">
        <v>386.4</v>
      </c>
      <c r="N417" s="3" t="s">
        <v>9</v>
      </c>
      <c r="O417" s="7">
        <v>399.4</v>
      </c>
      <c r="P417" s="7">
        <v>1.1292055414192819</v>
      </c>
      <c r="Q417" s="3" t="s">
        <v>9</v>
      </c>
      <c r="R417" s="7">
        <v>498.1</v>
      </c>
      <c r="S417" s="5">
        <v>311.8</v>
      </c>
      <c r="T417" s="7">
        <v>743.3</v>
      </c>
      <c r="U417" s="5">
        <v>341.7</v>
      </c>
      <c r="V417" s="7">
        <v>796.2</v>
      </c>
      <c r="W417" s="6">
        <v>315.60000000000002</v>
      </c>
      <c r="X417" s="5">
        <v>387.2</v>
      </c>
      <c r="Y417" s="6">
        <v>217.1</v>
      </c>
      <c r="Z417" s="7">
        <v>612.4</v>
      </c>
      <c r="AA417" s="7">
        <v>626.4</v>
      </c>
    </row>
    <row r="418" spans="1:27" ht="16" thickTop="1" thickBot="1">
      <c r="A418" s="4" t="s">
        <v>905</v>
      </c>
      <c r="B418" s="4" t="s">
        <v>906</v>
      </c>
      <c r="C418" s="4" t="s">
        <v>9</v>
      </c>
      <c r="D418" s="14" t="s">
        <v>773</v>
      </c>
      <c r="E418" s="5" t="s">
        <v>905</v>
      </c>
      <c r="F418" s="5">
        <v>1.7</v>
      </c>
      <c r="G418" s="11">
        <v>0.94117647058823539</v>
      </c>
      <c r="H418" s="11">
        <v>0.35294117647058826</v>
      </c>
      <c r="I418" s="11">
        <v>0.41176470588235292</v>
      </c>
      <c r="J418" s="1" t="s">
        <v>9</v>
      </c>
      <c r="K418" s="5">
        <v>1.6</v>
      </c>
      <c r="L418" s="5">
        <v>0.6</v>
      </c>
      <c r="M418" s="5">
        <v>0.7</v>
      </c>
      <c r="N418" s="3" t="s">
        <v>9</v>
      </c>
      <c r="O418" s="5">
        <v>3.8</v>
      </c>
      <c r="P418" s="5">
        <v>2.2352941176470589</v>
      </c>
      <c r="Q418" s="3" t="s">
        <v>9</v>
      </c>
      <c r="R418" s="5">
        <v>2.8</v>
      </c>
      <c r="S418" s="5">
        <v>3.1</v>
      </c>
      <c r="T418" s="6">
        <v>0.9</v>
      </c>
      <c r="U418" s="5">
        <v>0.9</v>
      </c>
      <c r="V418" s="5">
        <v>0.8</v>
      </c>
      <c r="W418" s="5">
        <v>0.8</v>
      </c>
      <c r="X418" s="5">
        <v>1</v>
      </c>
      <c r="Y418" s="5">
        <v>0.7</v>
      </c>
      <c r="Z418" s="5">
        <v>0.7</v>
      </c>
      <c r="AA418" s="5">
        <v>2.2000000000000002</v>
      </c>
    </row>
    <row r="419" spans="1:27" ht="16" thickTop="1" thickBot="1">
      <c r="A419" s="4" t="s">
        <v>907</v>
      </c>
      <c r="B419" s="4" t="s">
        <v>908</v>
      </c>
      <c r="C419" s="4" t="s">
        <v>909</v>
      </c>
      <c r="D419" s="14" t="s">
        <v>773</v>
      </c>
      <c r="E419" s="5" t="s">
        <v>907</v>
      </c>
      <c r="F419" s="5">
        <v>73</v>
      </c>
      <c r="G419" s="11">
        <v>0.74931506849315077</v>
      </c>
      <c r="H419" s="9">
        <v>0.510958904109589</v>
      </c>
      <c r="I419" s="9">
        <v>0.70821917808219181</v>
      </c>
      <c r="J419" s="1" t="s">
        <v>9</v>
      </c>
      <c r="K419" s="5">
        <v>54.7</v>
      </c>
      <c r="L419" s="6">
        <v>37.299999999999997</v>
      </c>
      <c r="M419" s="6">
        <v>51.7</v>
      </c>
      <c r="N419" s="3" t="s">
        <v>9</v>
      </c>
      <c r="O419" s="6">
        <v>43.9</v>
      </c>
      <c r="P419" s="6">
        <v>0.60136986301369866</v>
      </c>
      <c r="Q419" s="3" t="s">
        <v>9</v>
      </c>
      <c r="R419" s="5">
        <v>64.400000000000006</v>
      </c>
      <c r="S419" s="6">
        <v>43.6</v>
      </c>
      <c r="T419" s="6">
        <v>52.4</v>
      </c>
      <c r="U419" s="7">
        <v>147</v>
      </c>
      <c r="V419" s="5">
        <v>65</v>
      </c>
      <c r="W419" s="5">
        <v>79.5</v>
      </c>
      <c r="X419" s="6">
        <v>37</v>
      </c>
      <c r="Y419" s="6">
        <v>43.4</v>
      </c>
      <c r="Z419" s="5">
        <v>57.3</v>
      </c>
      <c r="AA419" s="6">
        <v>35.299999999999997</v>
      </c>
    </row>
    <row r="420" spans="1:27" ht="16" thickTop="1" thickBot="1">
      <c r="A420" s="4" t="s">
        <v>910</v>
      </c>
      <c r="B420" s="4" t="s">
        <v>911</v>
      </c>
      <c r="C420" s="4" t="s">
        <v>9</v>
      </c>
      <c r="D420" s="14" t="s">
        <v>773</v>
      </c>
      <c r="E420" s="5" t="s">
        <v>910</v>
      </c>
      <c r="F420" s="5">
        <v>6</v>
      </c>
      <c r="G420" s="11">
        <v>1.1500000000000001</v>
      </c>
      <c r="H420" s="11">
        <v>0.53333333333333333</v>
      </c>
      <c r="I420" s="11">
        <v>1.4333333333333333</v>
      </c>
      <c r="J420" s="1" t="s">
        <v>9</v>
      </c>
      <c r="K420" s="5">
        <v>6.9</v>
      </c>
      <c r="L420" s="5">
        <v>3.2</v>
      </c>
      <c r="M420" s="5">
        <v>8.6</v>
      </c>
      <c r="N420" s="3" t="s">
        <v>9</v>
      </c>
      <c r="O420" s="5">
        <v>7.7</v>
      </c>
      <c r="P420" s="5">
        <v>1.2833333333333334</v>
      </c>
      <c r="Q420" s="3" t="s">
        <v>9</v>
      </c>
      <c r="R420" s="7">
        <v>18.5</v>
      </c>
      <c r="S420" s="5">
        <v>7.4</v>
      </c>
      <c r="T420" s="7">
        <v>9.3000000000000007</v>
      </c>
      <c r="U420" s="5">
        <v>3.3</v>
      </c>
      <c r="V420" s="5">
        <v>8.1999999999999993</v>
      </c>
      <c r="W420" s="5">
        <v>7.1</v>
      </c>
      <c r="X420" s="7">
        <v>10.3</v>
      </c>
      <c r="Y420" s="5">
        <v>6.4</v>
      </c>
      <c r="Z420" s="5">
        <v>14.2</v>
      </c>
      <c r="AA420" s="5">
        <v>3.5</v>
      </c>
    </row>
    <row r="421" spans="1:27" ht="16" thickTop="1" thickBot="1">
      <c r="A421" s="4" t="s">
        <v>912</v>
      </c>
      <c r="B421" s="4" t="s">
        <v>913</v>
      </c>
      <c r="C421" s="4" t="s">
        <v>914</v>
      </c>
      <c r="D421" s="14" t="s">
        <v>773</v>
      </c>
      <c r="E421" s="5" t="s">
        <v>912</v>
      </c>
      <c r="F421" s="5">
        <v>104.9</v>
      </c>
      <c r="G421" s="9">
        <v>0.11344137273593899</v>
      </c>
      <c r="H421" s="9">
        <v>6.67302192564347E-2</v>
      </c>
      <c r="I421" s="9">
        <v>0.19161105815061963</v>
      </c>
      <c r="J421" s="1" t="s">
        <v>9</v>
      </c>
      <c r="K421" s="6">
        <v>11.9</v>
      </c>
      <c r="L421" s="6">
        <v>7</v>
      </c>
      <c r="M421" s="6">
        <v>20.100000000000001</v>
      </c>
      <c r="N421" s="3" t="s">
        <v>9</v>
      </c>
      <c r="O421" s="6">
        <v>5.6</v>
      </c>
      <c r="P421" s="6">
        <v>5.3384175405147755E-2</v>
      </c>
      <c r="Q421" s="3" t="s">
        <v>9</v>
      </c>
      <c r="R421" s="7">
        <v>716.8</v>
      </c>
      <c r="S421" s="7">
        <v>397.8</v>
      </c>
      <c r="T421" s="6">
        <v>12.4</v>
      </c>
      <c r="U421" s="6">
        <v>14.5</v>
      </c>
      <c r="V421" s="6">
        <v>83.8</v>
      </c>
      <c r="W421" s="6">
        <v>4.5999999999999996</v>
      </c>
      <c r="X421" s="6">
        <v>11.5</v>
      </c>
      <c r="Y421" s="7">
        <v>615.4</v>
      </c>
      <c r="Z421" s="7">
        <v>257.7</v>
      </c>
      <c r="AA421" s="7">
        <v>284.5</v>
      </c>
    </row>
    <row r="422" spans="1:27" ht="16" thickTop="1" thickBot="1">
      <c r="A422" s="4" t="s">
        <v>915</v>
      </c>
      <c r="B422" s="4" t="s">
        <v>916</v>
      </c>
      <c r="C422" s="4" t="s">
        <v>917</v>
      </c>
      <c r="D422" s="14" t="s">
        <v>773</v>
      </c>
      <c r="E422" s="5" t="s">
        <v>915</v>
      </c>
      <c r="F422" s="5">
        <v>1.2</v>
      </c>
      <c r="G422" s="11">
        <v>1.25</v>
      </c>
      <c r="H422" s="11">
        <v>1.5833333333333333</v>
      </c>
      <c r="I422" s="11">
        <v>1.25</v>
      </c>
      <c r="J422" s="1" t="s">
        <v>9</v>
      </c>
      <c r="K422" s="5">
        <v>1.5</v>
      </c>
      <c r="L422" s="5">
        <v>1.9</v>
      </c>
      <c r="M422" s="5">
        <v>1.5</v>
      </c>
      <c r="N422" s="3" t="s">
        <v>9</v>
      </c>
      <c r="O422" s="5">
        <v>5.0999999999999996</v>
      </c>
      <c r="P422" s="5">
        <v>4.25</v>
      </c>
      <c r="Q422" s="3" t="s">
        <v>9</v>
      </c>
      <c r="R422" s="7">
        <v>22.4</v>
      </c>
      <c r="S422" s="7">
        <v>9.8000000000000007</v>
      </c>
      <c r="T422" s="7">
        <v>4.4000000000000004</v>
      </c>
      <c r="U422" s="5">
        <v>1</v>
      </c>
      <c r="V422" s="5">
        <v>0.5</v>
      </c>
      <c r="W422" s="5">
        <v>1.4</v>
      </c>
      <c r="X422" s="5">
        <v>2.2000000000000002</v>
      </c>
      <c r="Y422" s="7">
        <v>14.9</v>
      </c>
      <c r="Z422" s="7">
        <v>13.2</v>
      </c>
      <c r="AA422" s="5">
        <v>2.7</v>
      </c>
    </row>
    <row r="423" spans="1:27" ht="16" thickTop="1" thickBot="1">
      <c r="A423" s="4" t="s">
        <v>918</v>
      </c>
      <c r="B423" s="4" t="s">
        <v>919</v>
      </c>
      <c r="C423" s="4" t="s">
        <v>9</v>
      </c>
      <c r="D423" s="14" t="s">
        <v>773</v>
      </c>
      <c r="E423" s="5" t="s">
        <v>918</v>
      </c>
      <c r="F423" s="5">
        <v>2.4</v>
      </c>
      <c r="G423" s="11">
        <v>0.5</v>
      </c>
      <c r="H423" s="11">
        <v>1.2916666666666667</v>
      </c>
      <c r="I423" s="11">
        <v>0.20833333333333334</v>
      </c>
      <c r="J423" s="1" t="s">
        <v>9</v>
      </c>
      <c r="K423" s="5">
        <v>1.2</v>
      </c>
      <c r="L423" s="5">
        <v>3.1</v>
      </c>
      <c r="M423" s="5">
        <v>0.5</v>
      </c>
      <c r="N423" s="3" t="s">
        <v>9</v>
      </c>
      <c r="O423" s="5">
        <v>1.4</v>
      </c>
      <c r="P423" s="5">
        <v>0.58333333333333337</v>
      </c>
      <c r="Q423" s="3" t="s">
        <v>9</v>
      </c>
      <c r="R423" s="5">
        <v>0.9</v>
      </c>
      <c r="S423" s="5">
        <v>1.4</v>
      </c>
      <c r="T423" s="6">
        <v>1.2</v>
      </c>
      <c r="U423" s="5">
        <v>0.8</v>
      </c>
      <c r="V423" s="7">
        <v>37.1</v>
      </c>
      <c r="W423" s="5">
        <v>1.3</v>
      </c>
      <c r="X423" s="5">
        <v>2.6</v>
      </c>
      <c r="Y423" s="5">
        <v>4.7</v>
      </c>
      <c r="Z423" s="5">
        <v>1.4</v>
      </c>
      <c r="AA423" s="5">
        <v>1</v>
      </c>
    </row>
    <row r="424" spans="1:27" ht="16" thickTop="1" thickBot="1">
      <c r="A424" s="4" t="s">
        <v>920</v>
      </c>
      <c r="B424" s="4" t="s">
        <v>921</v>
      </c>
      <c r="C424" s="4" t="s">
        <v>922</v>
      </c>
      <c r="D424" s="14" t="s">
        <v>773</v>
      </c>
      <c r="E424" s="5" t="s">
        <v>920</v>
      </c>
      <c r="F424" s="4"/>
      <c r="G424" s="12" t="e">
        <v>#DIV/0!</v>
      </c>
      <c r="H424" s="12" t="e">
        <v>#DIV/0!</v>
      </c>
      <c r="I424" s="12" t="e">
        <v>#DIV/0!</v>
      </c>
      <c r="J424" s="1" t="s">
        <v>9</v>
      </c>
      <c r="K424" s="4"/>
      <c r="L424" s="4"/>
      <c r="M424" s="4"/>
      <c r="N424" s="3" t="s">
        <v>9</v>
      </c>
      <c r="O424" s="4"/>
      <c r="P424" s="4" t="e">
        <v>#DIV/0!</v>
      </c>
      <c r="Q424" s="3" t="s">
        <v>9</v>
      </c>
      <c r="R424" s="4"/>
      <c r="S424" s="4"/>
      <c r="T424" s="4"/>
      <c r="U424" s="4"/>
      <c r="V424" s="4"/>
      <c r="W424" s="4"/>
      <c r="X424" s="4"/>
      <c r="Y424" s="4"/>
      <c r="Z424" s="4"/>
      <c r="AA424" s="4"/>
    </row>
    <row r="425" spans="1:27" ht="16" thickTop="1" thickBot="1">
      <c r="A425" s="4" t="s">
        <v>923</v>
      </c>
      <c r="B425" s="4" t="s">
        <v>924</v>
      </c>
      <c r="C425" s="4" t="s">
        <v>9</v>
      </c>
      <c r="D425" s="14" t="s">
        <v>773</v>
      </c>
      <c r="E425" s="5" t="s">
        <v>923</v>
      </c>
      <c r="F425" s="5">
        <v>11</v>
      </c>
      <c r="G425" s="9">
        <v>0.44545454545454549</v>
      </c>
      <c r="H425" s="9">
        <v>6.363636363636363E-2</v>
      </c>
      <c r="I425" s="9">
        <v>0.17272727272727273</v>
      </c>
      <c r="J425" s="1" t="s">
        <v>9</v>
      </c>
      <c r="K425" s="6">
        <v>4.9000000000000004</v>
      </c>
      <c r="L425" s="6">
        <v>0.7</v>
      </c>
      <c r="M425" s="6">
        <v>1.9</v>
      </c>
      <c r="N425" s="3" t="s">
        <v>9</v>
      </c>
      <c r="O425" s="5">
        <v>12.5</v>
      </c>
      <c r="P425" s="5">
        <v>1.1363636363636365</v>
      </c>
      <c r="Q425" s="3" t="s">
        <v>9</v>
      </c>
      <c r="R425" s="6">
        <v>0.9</v>
      </c>
      <c r="S425" s="6">
        <v>2.4</v>
      </c>
      <c r="T425" s="6">
        <v>1.7</v>
      </c>
      <c r="U425" s="6">
        <v>3</v>
      </c>
      <c r="V425" s="7">
        <v>122.3</v>
      </c>
      <c r="W425" s="5">
        <v>7</v>
      </c>
      <c r="X425" s="6">
        <v>2.4</v>
      </c>
      <c r="Y425" s="5">
        <v>22.4</v>
      </c>
      <c r="Z425" s="6">
        <v>1.3</v>
      </c>
      <c r="AA425" s="6">
        <v>3.8</v>
      </c>
    </row>
    <row r="426" spans="1:27" ht="16" thickTop="1" thickBot="1">
      <c r="A426" s="4" t="s">
        <v>925</v>
      </c>
      <c r="B426" s="4" t="s">
        <v>926</v>
      </c>
      <c r="C426" s="4" t="s">
        <v>9</v>
      </c>
      <c r="D426" s="14" t="s">
        <v>773</v>
      </c>
      <c r="E426" s="5" t="s">
        <v>925</v>
      </c>
      <c r="F426" s="5">
        <v>101.6</v>
      </c>
      <c r="G426" s="9">
        <v>8.8582677165354329E-3</v>
      </c>
      <c r="H426" s="10">
        <v>10.118110236220472</v>
      </c>
      <c r="I426" s="9">
        <v>1.4763779527559057E-2</v>
      </c>
      <c r="J426" s="1" t="s">
        <v>9</v>
      </c>
      <c r="K426" s="6">
        <v>0.9</v>
      </c>
      <c r="L426" s="7">
        <v>1028</v>
      </c>
      <c r="M426" s="6">
        <v>1.5</v>
      </c>
      <c r="N426" s="3" t="s">
        <v>9</v>
      </c>
      <c r="O426" s="6">
        <v>10.7</v>
      </c>
      <c r="P426" s="6">
        <v>0.10531496062992125</v>
      </c>
      <c r="Q426" s="3" t="s">
        <v>9</v>
      </c>
      <c r="R426" s="6">
        <v>1.3</v>
      </c>
      <c r="S426" s="6">
        <v>1.6</v>
      </c>
      <c r="T426" s="6">
        <v>0.9</v>
      </c>
      <c r="U426" s="6">
        <v>0.7</v>
      </c>
      <c r="V426" s="6">
        <v>1.2</v>
      </c>
      <c r="W426" s="6">
        <v>1.9</v>
      </c>
      <c r="X426" s="6">
        <v>3.1</v>
      </c>
      <c r="Y426" s="6">
        <v>4</v>
      </c>
      <c r="Z426" s="6">
        <v>1.1000000000000001</v>
      </c>
      <c r="AA426" s="6">
        <v>3.3</v>
      </c>
    </row>
    <row r="427" spans="1:27" ht="16" thickTop="1" thickBot="1">
      <c r="A427" s="4" t="s">
        <v>927</v>
      </c>
      <c r="B427" s="4" t="s">
        <v>928</v>
      </c>
      <c r="C427" s="4" t="s">
        <v>929</v>
      </c>
      <c r="D427" s="14" t="s">
        <v>773</v>
      </c>
      <c r="E427" s="5" t="s">
        <v>927</v>
      </c>
      <c r="F427" s="5">
        <v>4.9000000000000004</v>
      </c>
      <c r="G427" s="11">
        <v>1.1020408163265305</v>
      </c>
      <c r="H427" s="11">
        <v>0.77551020408163251</v>
      </c>
      <c r="I427" s="11">
        <v>1.3265306122448979</v>
      </c>
      <c r="J427" s="1" t="s">
        <v>9</v>
      </c>
      <c r="K427" s="5">
        <v>5.4</v>
      </c>
      <c r="L427" s="5">
        <v>3.8</v>
      </c>
      <c r="M427" s="5">
        <v>6.5</v>
      </c>
      <c r="N427" s="3" t="s">
        <v>9</v>
      </c>
      <c r="O427" s="5">
        <v>8.6999999999999993</v>
      </c>
      <c r="P427" s="5">
        <v>1.7755102040816324</v>
      </c>
      <c r="Q427" s="3" t="s">
        <v>9</v>
      </c>
      <c r="R427" s="5">
        <v>5.6</v>
      </c>
      <c r="S427" s="5">
        <v>7.8</v>
      </c>
      <c r="T427" s="7">
        <v>6</v>
      </c>
      <c r="U427" s="5">
        <v>1.4</v>
      </c>
      <c r="V427" s="7">
        <v>34.6</v>
      </c>
      <c r="W427" s="5">
        <v>5.7</v>
      </c>
      <c r="X427" s="5">
        <v>9.9</v>
      </c>
      <c r="Y427" s="7">
        <v>14.9</v>
      </c>
      <c r="Z427" s="5">
        <v>4.7</v>
      </c>
      <c r="AA427" s="7">
        <v>13.8</v>
      </c>
    </row>
    <row r="428" spans="1:27" ht="16" thickTop="1" thickBot="1">
      <c r="A428" s="4" t="s">
        <v>927</v>
      </c>
      <c r="B428" s="4" t="s">
        <v>928</v>
      </c>
      <c r="C428" s="4" t="s">
        <v>929</v>
      </c>
      <c r="D428" s="14" t="s">
        <v>773</v>
      </c>
      <c r="E428" s="5" t="s">
        <v>927</v>
      </c>
      <c r="F428" s="5">
        <v>28.5</v>
      </c>
      <c r="G428" s="9">
        <v>0.65614035087719291</v>
      </c>
      <c r="H428" s="10">
        <v>1.392982456140351</v>
      </c>
      <c r="I428" s="11">
        <v>0.94385964912280695</v>
      </c>
      <c r="J428" s="1" t="s">
        <v>9</v>
      </c>
      <c r="K428" s="6">
        <v>18.7</v>
      </c>
      <c r="L428" s="7">
        <v>39.700000000000003</v>
      </c>
      <c r="M428" s="5">
        <v>26.9</v>
      </c>
      <c r="N428" s="3" t="s">
        <v>9</v>
      </c>
      <c r="O428" s="5">
        <v>36.1</v>
      </c>
      <c r="P428" s="5">
        <v>1.2666666666666666</v>
      </c>
      <c r="Q428" s="3" t="s">
        <v>9</v>
      </c>
      <c r="R428" s="7">
        <v>57.2</v>
      </c>
      <c r="S428" s="5">
        <v>30.9</v>
      </c>
      <c r="T428" s="6">
        <v>11.6</v>
      </c>
      <c r="U428" s="7">
        <v>45.2</v>
      </c>
      <c r="V428" s="6">
        <v>9.3000000000000007</v>
      </c>
      <c r="W428" s="6">
        <v>17.7</v>
      </c>
      <c r="X428" s="7">
        <v>48.1</v>
      </c>
      <c r="Y428" s="5">
        <v>20.8</v>
      </c>
      <c r="Z428" s="7">
        <v>43.9</v>
      </c>
      <c r="AA428" s="5">
        <v>29.3</v>
      </c>
    </row>
    <row r="429" spans="1:27" ht="16" thickTop="1" thickBot="1">
      <c r="A429" s="4" t="s">
        <v>930</v>
      </c>
      <c r="B429" s="4" t="s">
        <v>931</v>
      </c>
      <c r="C429" s="4" t="s">
        <v>9</v>
      </c>
      <c r="D429" s="14" t="s">
        <v>773</v>
      </c>
      <c r="E429" s="5" t="s">
        <v>930</v>
      </c>
      <c r="F429" s="5">
        <v>113.2</v>
      </c>
      <c r="G429" s="10">
        <v>1.4611307420494699</v>
      </c>
      <c r="H429" s="10">
        <v>1.2340989399293285</v>
      </c>
      <c r="I429" s="10">
        <v>1.6651943462897527</v>
      </c>
      <c r="J429" s="1" t="s">
        <v>9</v>
      </c>
      <c r="K429" s="7">
        <v>165.4</v>
      </c>
      <c r="L429" s="7">
        <v>139.69999999999999</v>
      </c>
      <c r="M429" s="7">
        <v>188.5</v>
      </c>
      <c r="N429" s="3" t="s">
        <v>9</v>
      </c>
      <c r="O429" s="7">
        <v>150.80000000000001</v>
      </c>
      <c r="P429" s="7">
        <v>1.3321554770318023</v>
      </c>
      <c r="Q429" s="3" t="s">
        <v>9</v>
      </c>
      <c r="R429" s="7">
        <v>230.3</v>
      </c>
      <c r="S429" s="7">
        <v>158.5</v>
      </c>
      <c r="T429" s="7">
        <v>139.30000000000001</v>
      </c>
      <c r="U429" s="5">
        <v>124</v>
      </c>
      <c r="V429" s="6">
        <v>53</v>
      </c>
      <c r="W429" s="5">
        <v>128.19999999999999</v>
      </c>
      <c r="X429" s="6">
        <v>59.7</v>
      </c>
      <c r="Y429" s="5">
        <v>121.3</v>
      </c>
      <c r="Z429" s="7">
        <v>265.7</v>
      </c>
      <c r="AA429" s="7">
        <v>183.2</v>
      </c>
    </row>
    <row r="430" spans="1:27" ht="16" thickTop="1" thickBot="1">
      <c r="A430" s="4" t="s">
        <v>932</v>
      </c>
      <c r="B430" s="4" t="s">
        <v>933</v>
      </c>
      <c r="C430" s="4" t="s">
        <v>934</v>
      </c>
      <c r="D430" s="14" t="s">
        <v>773</v>
      </c>
      <c r="E430" s="5" t="s">
        <v>932</v>
      </c>
      <c r="F430" s="5">
        <v>12.8</v>
      </c>
      <c r="G430" s="9">
        <v>7.03125E-2</v>
      </c>
      <c r="H430" s="9">
        <v>7.03125E-2</v>
      </c>
      <c r="I430" s="9">
        <v>5.4687499999999993E-2</v>
      </c>
      <c r="J430" s="1" t="s">
        <v>9</v>
      </c>
      <c r="K430" s="6">
        <v>0.9</v>
      </c>
      <c r="L430" s="6">
        <v>0.9</v>
      </c>
      <c r="M430" s="6">
        <v>0.7</v>
      </c>
      <c r="N430" s="3" t="s">
        <v>9</v>
      </c>
      <c r="O430" s="6">
        <v>1.3</v>
      </c>
      <c r="P430" s="6">
        <v>0.1015625</v>
      </c>
      <c r="Q430" s="3" t="s">
        <v>9</v>
      </c>
      <c r="R430" s="7">
        <v>470.4</v>
      </c>
      <c r="S430" s="7">
        <v>103.4</v>
      </c>
      <c r="T430" s="6">
        <v>2.1</v>
      </c>
      <c r="U430" s="6">
        <v>0.9</v>
      </c>
      <c r="V430" s="7">
        <v>49.7</v>
      </c>
      <c r="W430" s="6">
        <v>2.1</v>
      </c>
      <c r="X430" s="6">
        <v>1.9</v>
      </c>
      <c r="Y430" s="5">
        <v>5.6</v>
      </c>
      <c r="Z430" s="7">
        <v>326.89999999999998</v>
      </c>
      <c r="AA430" s="6">
        <v>1.7</v>
      </c>
    </row>
    <row r="431" spans="1:27" ht="16" thickTop="1" thickBot="1">
      <c r="A431" s="4" t="s">
        <v>935</v>
      </c>
      <c r="B431" s="4" t="s">
        <v>936</v>
      </c>
      <c r="C431" s="4" t="s">
        <v>937</v>
      </c>
      <c r="D431" s="14" t="s">
        <v>773</v>
      </c>
      <c r="E431" s="5" t="s">
        <v>935</v>
      </c>
      <c r="F431" s="5">
        <v>191.7</v>
      </c>
      <c r="G431" s="9">
        <v>0.10172143974960877</v>
      </c>
      <c r="H431" s="9">
        <v>2.1387584767866459E-2</v>
      </c>
      <c r="I431" s="9">
        <v>0.38497652582159625</v>
      </c>
      <c r="J431" s="1" t="s">
        <v>9</v>
      </c>
      <c r="K431" s="6">
        <v>19.5</v>
      </c>
      <c r="L431" s="6">
        <v>4.0999999999999996</v>
      </c>
      <c r="M431" s="6">
        <v>73.8</v>
      </c>
      <c r="N431" s="3" t="s">
        <v>9</v>
      </c>
      <c r="O431" s="6">
        <v>8</v>
      </c>
      <c r="P431" s="6">
        <v>4.1731872717788214E-2</v>
      </c>
      <c r="Q431" s="3" t="s">
        <v>9</v>
      </c>
      <c r="R431" s="6">
        <v>23.9</v>
      </c>
      <c r="S431" s="7">
        <v>655.4</v>
      </c>
      <c r="T431" s="6">
        <v>11.9</v>
      </c>
      <c r="U431" s="6">
        <v>2</v>
      </c>
      <c r="V431" s="6">
        <v>1.2</v>
      </c>
      <c r="W431" s="6">
        <v>6.6</v>
      </c>
      <c r="X431" s="6">
        <v>13.9</v>
      </c>
      <c r="Y431" s="7">
        <v>3599.8</v>
      </c>
      <c r="Z431" s="6">
        <v>31.5</v>
      </c>
      <c r="AA431" s="7">
        <v>968.7</v>
      </c>
    </row>
    <row r="432" spans="1:27" ht="16" thickTop="1" thickBot="1">
      <c r="A432" s="4" t="s">
        <v>938</v>
      </c>
      <c r="B432" s="4" t="s">
        <v>939</v>
      </c>
      <c r="C432" s="4" t="s">
        <v>9</v>
      </c>
      <c r="D432" s="14" t="s">
        <v>773</v>
      </c>
      <c r="E432" s="5" t="s">
        <v>938</v>
      </c>
      <c r="F432" s="5">
        <v>20.6</v>
      </c>
      <c r="G432" s="9">
        <v>0.27669902912621358</v>
      </c>
      <c r="H432" s="10">
        <v>2.8446601941747574</v>
      </c>
      <c r="I432" s="9">
        <v>0.5145631067961165</v>
      </c>
      <c r="J432" s="1" t="s">
        <v>9</v>
      </c>
      <c r="K432" s="6">
        <v>5.7</v>
      </c>
      <c r="L432" s="7">
        <v>58.6</v>
      </c>
      <c r="M432" s="6">
        <v>10.6</v>
      </c>
      <c r="N432" s="3" t="s">
        <v>9</v>
      </c>
      <c r="O432" s="6">
        <v>4.8</v>
      </c>
      <c r="P432" s="6">
        <v>0.23300970873786406</v>
      </c>
      <c r="Q432" s="3" t="s">
        <v>9</v>
      </c>
      <c r="R432" s="6">
        <v>2.6</v>
      </c>
      <c r="S432" s="7">
        <v>71.099999999999994</v>
      </c>
      <c r="T432" s="6">
        <v>12.3</v>
      </c>
      <c r="U432" s="6">
        <v>1</v>
      </c>
      <c r="V432" s="6">
        <v>5.0999999999999996</v>
      </c>
      <c r="W432" s="6">
        <v>8.1</v>
      </c>
      <c r="X432" s="6">
        <v>3.2</v>
      </c>
      <c r="Y432" s="5">
        <v>13.4</v>
      </c>
      <c r="Z432" s="6">
        <v>4.2</v>
      </c>
      <c r="AA432" s="7">
        <v>88.5</v>
      </c>
    </row>
    <row r="433" spans="1:27" ht="16" thickTop="1" thickBot="1">
      <c r="A433" s="4" t="s">
        <v>940</v>
      </c>
      <c r="B433" s="4" t="s">
        <v>941</v>
      </c>
      <c r="C433" s="4" t="s">
        <v>9</v>
      </c>
      <c r="D433" s="14" t="s">
        <v>773</v>
      </c>
      <c r="E433" s="5" t="s">
        <v>940</v>
      </c>
      <c r="F433" s="5">
        <v>11.8</v>
      </c>
      <c r="G433" s="11">
        <v>0.52542372881355925</v>
      </c>
      <c r="H433" s="11">
        <v>0.74576271186440679</v>
      </c>
      <c r="I433" s="11">
        <v>1.0084745762711864</v>
      </c>
      <c r="J433" s="1" t="s">
        <v>9</v>
      </c>
      <c r="K433" s="5">
        <v>6.2</v>
      </c>
      <c r="L433" s="5">
        <v>8.8000000000000007</v>
      </c>
      <c r="M433" s="5">
        <v>11.9</v>
      </c>
      <c r="N433" s="3" t="s">
        <v>9</v>
      </c>
      <c r="O433" s="7">
        <v>21.7</v>
      </c>
      <c r="P433" s="7">
        <v>1.8389830508474574</v>
      </c>
      <c r="Q433" s="3" t="s">
        <v>9</v>
      </c>
      <c r="R433" s="6">
        <v>1.6</v>
      </c>
      <c r="S433" s="7">
        <v>61.4</v>
      </c>
      <c r="T433" s="6">
        <v>4.5999999999999996</v>
      </c>
      <c r="U433" s="6">
        <v>1.7</v>
      </c>
      <c r="V433" s="5">
        <v>9.4</v>
      </c>
      <c r="W433" s="5">
        <v>7.4</v>
      </c>
      <c r="X433" s="5">
        <v>7.6</v>
      </c>
      <c r="Y433" s="7">
        <v>278.2</v>
      </c>
      <c r="Z433" s="6">
        <v>5.4</v>
      </c>
      <c r="AA433" s="7">
        <v>71.8</v>
      </c>
    </row>
    <row r="434" spans="1:27" ht="16" thickTop="1" thickBot="1">
      <c r="A434" s="4" t="s">
        <v>942</v>
      </c>
      <c r="B434" s="4" t="s">
        <v>943</v>
      </c>
      <c r="C434" s="4" t="s">
        <v>9</v>
      </c>
      <c r="D434" s="14" t="s">
        <v>773</v>
      </c>
      <c r="E434" s="5" t="s">
        <v>942</v>
      </c>
      <c r="F434" s="5">
        <v>307.60000000000002</v>
      </c>
      <c r="G434" s="9">
        <v>0.79583875162548767</v>
      </c>
      <c r="H434" s="9">
        <v>0.66482444733420021</v>
      </c>
      <c r="I434" s="9">
        <v>0.67490247074122234</v>
      </c>
      <c r="J434" s="1" t="s">
        <v>9</v>
      </c>
      <c r="K434" s="6">
        <v>244.8</v>
      </c>
      <c r="L434" s="6">
        <v>204.5</v>
      </c>
      <c r="M434" s="6">
        <v>207.6</v>
      </c>
      <c r="N434" s="3" t="s">
        <v>9</v>
      </c>
      <c r="O434" s="6">
        <v>197</v>
      </c>
      <c r="P434" s="6">
        <v>0.64044213263979188</v>
      </c>
      <c r="Q434" s="3" t="s">
        <v>9</v>
      </c>
      <c r="R434" s="6">
        <v>257.39999999999998</v>
      </c>
      <c r="S434" s="6">
        <v>201.7</v>
      </c>
      <c r="T434" s="5">
        <v>328.6</v>
      </c>
      <c r="U434" s="7">
        <v>406.8</v>
      </c>
      <c r="V434" s="7">
        <v>1107.0999999999999</v>
      </c>
      <c r="W434" s="6">
        <v>210.4</v>
      </c>
      <c r="X434" s="6">
        <v>203.2</v>
      </c>
      <c r="Y434" s="5">
        <v>255.7</v>
      </c>
      <c r="Z434" s="6">
        <v>282.60000000000002</v>
      </c>
      <c r="AA434" s="6">
        <v>225.4</v>
      </c>
    </row>
    <row r="435" spans="1:27" ht="16" thickTop="1" thickBot="1">
      <c r="A435" s="4" t="s">
        <v>944</v>
      </c>
      <c r="B435" s="4" t="s">
        <v>945</v>
      </c>
      <c r="C435" s="4" t="s">
        <v>946</v>
      </c>
      <c r="D435" s="14" t="s">
        <v>773</v>
      </c>
      <c r="E435" s="5" t="s">
        <v>944</v>
      </c>
      <c r="F435" s="5">
        <v>401.1</v>
      </c>
      <c r="G435" s="9">
        <v>0.10147095487409624</v>
      </c>
      <c r="H435" s="10">
        <v>9.0413861879830453</v>
      </c>
      <c r="I435" s="11">
        <v>1.1735228122662678</v>
      </c>
      <c r="J435" s="1" t="s">
        <v>9</v>
      </c>
      <c r="K435" s="6">
        <v>40.700000000000003</v>
      </c>
      <c r="L435" s="7">
        <v>3626.5</v>
      </c>
      <c r="M435" s="5">
        <v>470.7</v>
      </c>
      <c r="N435" s="3" t="s">
        <v>9</v>
      </c>
      <c r="O435" s="7">
        <v>1480.6</v>
      </c>
      <c r="P435" s="7">
        <v>3.6913487908252303</v>
      </c>
      <c r="Q435" s="3" t="s">
        <v>9</v>
      </c>
      <c r="R435" s="6">
        <v>101.4</v>
      </c>
      <c r="S435" s="6">
        <v>193.7</v>
      </c>
      <c r="T435" s="6">
        <v>30.1</v>
      </c>
      <c r="U435" s="6">
        <v>19</v>
      </c>
      <c r="V435" s="6">
        <v>246.2</v>
      </c>
      <c r="W435" s="6">
        <v>320.2</v>
      </c>
      <c r="X435" s="6">
        <v>275.5</v>
      </c>
      <c r="Y435" s="7">
        <v>836.8</v>
      </c>
      <c r="Z435" s="6">
        <v>213.2</v>
      </c>
      <c r="AA435" s="5">
        <v>397.4</v>
      </c>
    </row>
    <row r="436" spans="1:27" ht="16" thickTop="1" thickBot="1">
      <c r="A436" s="4" t="s">
        <v>947</v>
      </c>
      <c r="B436" s="4" t="s">
        <v>948</v>
      </c>
      <c r="C436" s="4" t="s">
        <v>949</v>
      </c>
      <c r="D436" s="14" t="s">
        <v>773</v>
      </c>
      <c r="E436" s="5" t="s">
        <v>947</v>
      </c>
      <c r="F436" s="5">
        <v>114.1</v>
      </c>
      <c r="G436" s="11">
        <v>1.0718667835232252</v>
      </c>
      <c r="H436" s="9">
        <v>0.51095530236634534</v>
      </c>
      <c r="I436" s="9">
        <v>0.61086765994741465</v>
      </c>
      <c r="J436" s="1" t="s">
        <v>9</v>
      </c>
      <c r="K436" s="5">
        <v>122.3</v>
      </c>
      <c r="L436" s="6">
        <v>58.3</v>
      </c>
      <c r="M436" s="6">
        <v>69.7</v>
      </c>
      <c r="N436" s="3" t="s">
        <v>9</v>
      </c>
      <c r="O436" s="5">
        <v>108</v>
      </c>
      <c r="P436" s="5">
        <v>0.94653812445223495</v>
      </c>
      <c r="Q436" s="3" t="s">
        <v>9</v>
      </c>
      <c r="R436" s="5">
        <v>117</v>
      </c>
      <c r="S436" s="6">
        <v>82.5</v>
      </c>
      <c r="T436" s="7">
        <v>154.1</v>
      </c>
      <c r="U436" s="7">
        <v>167.5</v>
      </c>
      <c r="V436" s="7">
        <v>144.1</v>
      </c>
      <c r="W436" s="7">
        <v>147.30000000000001</v>
      </c>
      <c r="X436" s="5">
        <v>134.9</v>
      </c>
      <c r="Y436" s="5">
        <v>110.2</v>
      </c>
      <c r="Z436" s="7">
        <v>161.80000000000001</v>
      </c>
      <c r="AA436" s="5">
        <v>119.6</v>
      </c>
    </row>
    <row r="437" spans="1:27" ht="16" thickTop="1" thickBot="1">
      <c r="A437" s="4" t="s">
        <v>950</v>
      </c>
      <c r="B437" s="4" t="s">
        <v>951</v>
      </c>
      <c r="C437" s="4" t="s">
        <v>952</v>
      </c>
      <c r="D437" s="14" t="s">
        <v>773</v>
      </c>
      <c r="E437" s="5" t="s">
        <v>950</v>
      </c>
      <c r="F437" s="5">
        <v>245</v>
      </c>
      <c r="G437" s="9">
        <v>0.73020408163265305</v>
      </c>
      <c r="H437" s="10">
        <v>1.7453061224489796</v>
      </c>
      <c r="I437" s="11">
        <v>1.0648979591836734</v>
      </c>
      <c r="J437" s="1" t="s">
        <v>9</v>
      </c>
      <c r="K437" s="6">
        <v>178.9</v>
      </c>
      <c r="L437" s="7">
        <v>427.6</v>
      </c>
      <c r="M437" s="5">
        <v>260.89999999999998</v>
      </c>
      <c r="N437" s="3" t="s">
        <v>9</v>
      </c>
      <c r="O437" s="7">
        <v>485.3</v>
      </c>
      <c r="P437" s="7">
        <v>1.9808163265306122</v>
      </c>
      <c r="Q437" s="3" t="s">
        <v>9</v>
      </c>
      <c r="R437" s="5">
        <v>262.5</v>
      </c>
      <c r="S437" s="6">
        <v>220.5</v>
      </c>
      <c r="T437" s="7">
        <v>404.6</v>
      </c>
      <c r="U437" s="7">
        <v>336.4</v>
      </c>
      <c r="V437" s="7">
        <v>504.2</v>
      </c>
      <c r="W437" s="7">
        <v>292</v>
      </c>
      <c r="X437" s="7">
        <v>432.1</v>
      </c>
      <c r="Y437" s="5">
        <v>233.8</v>
      </c>
      <c r="Z437" s="5">
        <v>262.10000000000002</v>
      </c>
      <c r="AA437" s="6">
        <v>170</v>
      </c>
    </row>
    <row r="438" spans="1:27" ht="16" thickTop="1" thickBot="1">
      <c r="A438" s="4" t="s">
        <v>953</v>
      </c>
      <c r="B438" s="4" t="s">
        <v>954</v>
      </c>
      <c r="C438" s="4" t="s">
        <v>955</v>
      </c>
      <c r="D438" s="14" t="s">
        <v>773</v>
      </c>
      <c r="E438" s="5" t="s">
        <v>953</v>
      </c>
      <c r="F438" s="5">
        <v>59.7</v>
      </c>
      <c r="G438" s="9">
        <v>0.16415410385259632</v>
      </c>
      <c r="H438" s="9">
        <v>0.18257956448911222</v>
      </c>
      <c r="I438" s="9">
        <v>0.1591289782244556</v>
      </c>
      <c r="J438" s="1" t="s">
        <v>9</v>
      </c>
      <c r="K438" s="6">
        <v>9.8000000000000007</v>
      </c>
      <c r="L438" s="6">
        <v>10.9</v>
      </c>
      <c r="M438" s="6">
        <v>9.5</v>
      </c>
      <c r="N438" s="3" t="s">
        <v>9</v>
      </c>
      <c r="O438" s="6">
        <v>17.2</v>
      </c>
      <c r="P438" s="6">
        <v>0.28810720268006695</v>
      </c>
      <c r="Q438" s="3" t="s">
        <v>9</v>
      </c>
      <c r="R438" s="6">
        <v>19.3</v>
      </c>
      <c r="S438" s="6">
        <v>9.5</v>
      </c>
      <c r="T438" s="6">
        <v>13.2</v>
      </c>
      <c r="U438" s="6">
        <v>3.9</v>
      </c>
      <c r="V438" s="7">
        <v>729.2</v>
      </c>
      <c r="W438" s="6">
        <v>6.4</v>
      </c>
      <c r="X438" s="6">
        <v>6.9</v>
      </c>
      <c r="Y438" s="5">
        <v>47.9</v>
      </c>
      <c r="Z438" s="6">
        <v>22.4</v>
      </c>
      <c r="AA438" s="6">
        <v>14.2</v>
      </c>
    </row>
    <row r="439" spans="1:27" ht="16" thickTop="1" thickBot="1">
      <c r="A439" s="4" t="s">
        <v>956</v>
      </c>
      <c r="B439" s="4" t="s">
        <v>957</v>
      </c>
      <c r="C439" s="4" t="s">
        <v>958</v>
      </c>
      <c r="D439" s="14" t="s">
        <v>773</v>
      </c>
      <c r="E439" s="5" t="s">
        <v>956</v>
      </c>
      <c r="F439" s="5">
        <v>48.5</v>
      </c>
      <c r="G439" s="9">
        <v>0.10103092783505155</v>
      </c>
      <c r="H439" s="9">
        <v>0.11958762886597937</v>
      </c>
      <c r="I439" s="9">
        <v>9.6907216494845363E-2</v>
      </c>
      <c r="J439" s="1" t="s">
        <v>9</v>
      </c>
      <c r="K439" s="6">
        <v>4.9000000000000004</v>
      </c>
      <c r="L439" s="6">
        <v>5.8</v>
      </c>
      <c r="M439" s="6">
        <v>4.7</v>
      </c>
      <c r="N439" s="3" t="s">
        <v>9</v>
      </c>
      <c r="O439" s="6">
        <v>9.1</v>
      </c>
      <c r="P439" s="6">
        <v>0.18762886597938144</v>
      </c>
      <c r="Q439" s="3" t="s">
        <v>9</v>
      </c>
      <c r="R439" s="6">
        <v>6.8</v>
      </c>
      <c r="S439" s="6">
        <v>6.4</v>
      </c>
      <c r="T439" s="6">
        <v>9</v>
      </c>
      <c r="U439" s="6">
        <v>4.4000000000000004</v>
      </c>
      <c r="V439" s="7">
        <v>674.3</v>
      </c>
      <c r="W439" s="6">
        <v>9.1999999999999993</v>
      </c>
      <c r="X439" s="6">
        <v>6.3</v>
      </c>
      <c r="Y439" s="5">
        <v>60.1</v>
      </c>
      <c r="Z439" s="6">
        <v>6.6</v>
      </c>
      <c r="AA439" s="6">
        <v>8.6</v>
      </c>
    </row>
    <row r="440" spans="1:27" ht="16" thickTop="1" thickBot="1">
      <c r="A440" s="4" t="s">
        <v>956</v>
      </c>
      <c r="B440" s="4" t="s">
        <v>957</v>
      </c>
      <c r="C440" s="4" t="s">
        <v>958</v>
      </c>
      <c r="D440" s="14" t="s">
        <v>773</v>
      </c>
      <c r="E440" s="5" t="s">
        <v>956</v>
      </c>
      <c r="F440" s="5">
        <v>17.100000000000001</v>
      </c>
      <c r="G440" s="9">
        <v>0.30409356725146197</v>
      </c>
      <c r="H440" s="9">
        <v>0.19298245614035084</v>
      </c>
      <c r="I440" s="9">
        <v>0.23976608187134499</v>
      </c>
      <c r="J440" s="1" t="s">
        <v>9</v>
      </c>
      <c r="K440" s="6">
        <v>5.2</v>
      </c>
      <c r="L440" s="6">
        <v>3.3</v>
      </c>
      <c r="M440" s="6">
        <v>4.0999999999999996</v>
      </c>
      <c r="N440" s="3" t="s">
        <v>9</v>
      </c>
      <c r="O440" s="6">
        <v>6.8</v>
      </c>
      <c r="P440" s="6">
        <v>0.39766081871345027</v>
      </c>
      <c r="Q440" s="3" t="s">
        <v>9</v>
      </c>
      <c r="R440" s="6">
        <v>2.2999999999999998</v>
      </c>
      <c r="S440" s="6">
        <v>2.5</v>
      </c>
      <c r="T440" s="6">
        <v>2.9</v>
      </c>
      <c r="U440" s="6">
        <v>1.3</v>
      </c>
      <c r="V440" s="7">
        <v>192</v>
      </c>
      <c r="W440" s="6">
        <v>3</v>
      </c>
      <c r="X440" s="6">
        <v>1.3</v>
      </c>
      <c r="Y440" s="5">
        <v>22.8</v>
      </c>
      <c r="Z440" s="6">
        <v>1.6</v>
      </c>
      <c r="AA440" s="6">
        <v>4.0999999999999996</v>
      </c>
    </row>
    <row r="441" spans="1:27" ht="16" thickTop="1" thickBot="1">
      <c r="A441" s="4" t="s">
        <v>959</v>
      </c>
      <c r="B441" s="4" t="s">
        <v>960</v>
      </c>
      <c r="C441" s="4" t="s">
        <v>9</v>
      </c>
      <c r="D441" s="14" t="s">
        <v>773</v>
      </c>
      <c r="E441" s="5" t="s">
        <v>959</v>
      </c>
      <c r="F441" s="5">
        <v>36.6</v>
      </c>
      <c r="G441" s="9">
        <v>3.8251366120218573E-2</v>
      </c>
      <c r="H441" s="9">
        <v>0.12568306010928959</v>
      </c>
      <c r="I441" s="9">
        <v>7.6502732240437146E-2</v>
      </c>
      <c r="J441" s="1" t="s">
        <v>9</v>
      </c>
      <c r="K441" s="6">
        <v>1.4</v>
      </c>
      <c r="L441" s="6">
        <v>4.5999999999999996</v>
      </c>
      <c r="M441" s="6">
        <v>2.8</v>
      </c>
      <c r="N441" s="3" t="s">
        <v>9</v>
      </c>
      <c r="O441" s="6">
        <v>6</v>
      </c>
      <c r="P441" s="6">
        <v>0.16393442622950818</v>
      </c>
      <c r="Q441" s="3" t="s">
        <v>9</v>
      </c>
      <c r="R441" s="6">
        <v>6.1</v>
      </c>
      <c r="S441" s="7">
        <v>65.5</v>
      </c>
      <c r="T441" s="6">
        <v>5.8</v>
      </c>
      <c r="U441" s="6">
        <v>13.6</v>
      </c>
      <c r="V441" s="6">
        <v>9.3000000000000007</v>
      </c>
      <c r="W441" s="6">
        <v>3.5</v>
      </c>
      <c r="X441" s="6">
        <v>19.399999999999999</v>
      </c>
      <c r="Y441" s="7">
        <v>142.19999999999999</v>
      </c>
      <c r="Z441" s="6">
        <v>4.2</v>
      </c>
      <c r="AA441" s="7">
        <v>81.7</v>
      </c>
    </row>
    <row r="442" spans="1:27" ht="16" thickTop="1" thickBot="1">
      <c r="A442" s="4" t="s">
        <v>961</v>
      </c>
      <c r="B442" s="4" t="s">
        <v>962</v>
      </c>
      <c r="C442" s="4" t="s">
        <v>9</v>
      </c>
      <c r="D442" s="14" t="s">
        <v>773</v>
      </c>
      <c r="E442" s="5" t="s">
        <v>961</v>
      </c>
      <c r="F442" s="5">
        <v>10.4</v>
      </c>
      <c r="G442" s="11">
        <v>0.60576923076923073</v>
      </c>
      <c r="H442" s="11">
        <v>0.75</v>
      </c>
      <c r="I442" s="9">
        <v>0.40384615384615385</v>
      </c>
      <c r="J442" s="1" t="s">
        <v>9</v>
      </c>
      <c r="K442" s="5">
        <v>6.3</v>
      </c>
      <c r="L442" s="5">
        <v>7.8</v>
      </c>
      <c r="M442" s="6">
        <v>4.2</v>
      </c>
      <c r="N442" s="3" t="s">
        <v>9</v>
      </c>
      <c r="O442" s="5">
        <v>9.4</v>
      </c>
      <c r="P442" s="5">
        <v>0.90384615384615385</v>
      </c>
      <c r="Q442" s="3" t="s">
        <v>9</v>
      </c>
      <c r="R442" s="7">
        <v>493.1</v>
      </c>
      <c r="S442" s="7">
        <v>138.1</v>
      </c>
      <c r="T442" s="6">
        <v>4.7</v>
      </c>
      <c r="U442" s="6">
        <v>3.3</v>
      </c>
      <c r="V442" s="6">
        <v>3.1</v>
      </c>
      <c r="W442" s="6">
        <v>3.1</v>
      </c>
      <c r="X442" s="5">
        <v>4.7</v>
      </c>
      <c r="Y442" s="7">
        <v>38</v>
      </c>
      <c r="Z442" s="7">
        <v>274.2</v>
      </c>
      <c r="AA442" s="5">
        <v>12.4</v>
      </c>
    </row>
    <row r="443" spans="1:27" ht="16" thickTop="1" thickBot="1">
      <c r="A443" s="4" t="s">
        <v>963</v>
      </c>
      <c r="B443" s="4" t="s">
        <v>964</v>
      </c>
      <c r="C443" s="4" t="s">
        <v>965</v>
      </c>
      <c r="D443" s="14" t="s">
        <v>773</v>
      </c>
      <c r="E443" s="5" t="s">
        <v>963</v>
      </c>
      <c r="F443" s="5">
        <v>24</v>
      </c>
      <c r="G443" s="10">
        <v>6.7791666666666659</v>
      </c>
      <c r="H443" s="10">
        <v>2.6291666666666669</v>
      </c>
      <c r="I443" s="10">
        <v>5.875</v>
      </c>
      <c r="J443" s="1" t="s">
        <v>9</v>
      </c>
      <c r="K443" s="7">
        <v>162.69999999999999</v>
      </c>
      <c r="L443" s="7">
        <v>63.1</v>
      </c>
      <c r="M443" s="7">
        <v>141</v>
      </c>
      <c r="N443" s="3" t="s">
        <v>9</v>
      </c>
      <c r="O443" s="7">
        <v>250.4</v>
      </c>
      <c r="P443" s="7">
        <v>10.433333333333334</v>
      </c>
      <c r="Q443" s="3" t="s">
        <v>9</v>
      </c>
      <c r="R443" s="7">
        <v>387.1</v>
      </c>
      <c r="S443" s="7">
        <v>94.9</v>
      </c>
      <c r="T443" s="7">
        <v>80.099999999999994</v>
      </c>
      <c r="U443" s="6">
        <v>3.7</v>
      </c>
      <c r="V443" s="6">
        <v>5.9</v>
      </c>
      <c r="W443" s="5">
        <v>30</v>
      </c>
      <c r="X443" s="7">
        <v>469.2</v>
      </c>
      <c r="Y443" s="6">
        <v>3.8</v>
      </c>
      <c r="Z443" s="7">
        <v>437.5</v>
      </c>
      <c r="AA443" s="5">
        <v>21.8</v>
      </c>
    </row>
    <row r="444" spans="1:27" ht="16" thickTop="1" thickBot="1">
      <c r="A444" s="4" t="s">
        <v>966</v>
      </c>
      <c r="B444" s="4" t="s">
        <v>967</v>
      </c>
      <c r="C444" s="4" t="s">
        <v>9</v>
      </c>
      <c r="D444" s="14" t="s">
        <v>773</v>
      </c>
      <c r="E444" s="5" t="s">
        <v>966</v>
      </c>
      <c r="F444" s="5">
        <v>83.1</v>
      </c>
      <c r="G444" s="10">
        <v>1.8772563176895307</v>
      </c>
      <c r="H444" s="10">
        <v>3.4151624548736468</v>
      </c>
      <c r="I444" s="10">
        <v>1.3477737665463299</v>
      </c>
      <c r="J444" s="1" t="s">
        <v>9</v>
      </c>
      <c r="K444" s="7">
        <v>156</v>
      </c>
      <c r="L444" s="7">
        <v>283.8</v>
      </c>
      <c r="M444" s="7">
        <v>112</v>
      </c>
      <c r="N444" s="3" t="s">
        <v>9</v>
      </c>
      <c r="O444" s="6">
        <v>19.899999999999999</v>
      </c>
      <c r="P444" s="6">
        <v>0.23947051744885681</v>
      </c>
      <c r="Q444" s="3" t="s">
        <v>9</v>
      </c>
      <c r="R444" s="7">
        <v>105.4</v>
      </c>
      <c r="S444" s="7">
        <v>132.4</v>
      </c>
      <c r="T444" s="7">
        <v>263.39999999999998</v>
      </c>
      <c r="U444" s="5">
        <v>73.900000000000006</v>
      </c>
      <c r="V444" s="6">
        <v>10.3</v>
      </c>
      <c r="W444" s="6">
        <v>8.1999999999999993</v>
      </c>
      <c r="X444" s="7">
        <v>269.8</v>
      </c>
      <c r="Y444" s="6">
        <v>6.8</v>
      </c>
      <c r="Z444" s="7">
        <v>186.3</v>
      </c>
      <c r="AA444" s="7">
        <v>121.9</v>
      </c>
    </row>
    <row r="445" spans="1:27" ht="16" thickTop="1" thickBot="1">
      <c r="A445" s="4" t="s">
        <v>968</v>
      </c>
      <c r="B445" s="4" t="s">
        <v>969</v>
      </c>
      <c r="C445" s="4" t="s">
        <v>970</v>
      </c>
      <c r="D445" s="14" t="s">
        <v>773</v>
      </c>
      <c r="E445" s="5" t="s">
        <v>968</v>
      </c>
      <c r="F445" s="5">
        <v>122.1</v>
      </c>
      <c r="G445" s="11">
        <v>0.7796887796887797</v>
      </c>
      <c r="H445" s="9">
        <v>9.8280098280098288E-2</v>
      </c>
      <c r="I445" s="10">
        <v>1.7051597051597052</v>
      </c>
      <c r="J445" s="1" t="s">
        <v>9</v>
      </c>
      <c r="K445" s="5">
        <v>95.2</v>
      </c>
      <c r="L445" s="6">
        <v>12</v>
      </c>
      <c r="M445" s="7">
        <v>208.2</v>
      </c>
      <c r="N445" s="3" t="s">
        <v>9</v>
      </c>
      <c r="O445" s="7">
        <v>2954.8</v>
      </c>
      <c r="P445" s="7">
        <v>24.199836199836202</v>
      </c>
      <c r="Q445" s="3" t="s">
        <v>9</v>
      </c>
      <c r="R445" s="5">
        <v>97.1</v>
      </c>
      <c r="S445" s="7">
        <v>252.4</v>
      </c>
      <c r="T445" s="7">
        <v>477.7</v>
      </c>
      <c r="U445" s="5">
        <v>90.5</v>
      </c>
      <c r="V445" s="5">
        <v>71.3</v>
      </c>
      <c r="W445" s="6">
        <v>17.399999999999999</v>
      </c>
      <c r="X445" s="7">
        <v>507.4</v>
      </c>
      <c r="Y445" s="5">
        <v>144.19999999999999</v>
      </c>
      <c r="Z445" s="7">
        <v>305.2</v>
      </c>
      <c r="AA445" s="5">
        <v>113.5</v>
      </c>
    </row>
    <row r="446" spans="1:27" ht="16" thickTop="1" thickBot="1">
      <c r="A446" s="4" t="s">
        <v>971</v>
      </c>
      <c r="B446" s="4" t="s">
        <v>972</v>
      </c>
      <c r="C446" s="4" t="s">
        <v>9</v>
      </c>
      <c r="D446" s="14" t="s">
        <v>773</v>
      </c>
      <c r="E446" s="5" t="s">
        <v>971</v>
      </c>
      <c r="F446" s="5">
        <v>85.4</v>
      </c>
      <c r="G446" s="9">
        <v>6.6744730679156899E-2</v>
      </c>
      <c r="H446" s="9">
        <v>9.3676814988290398E-3</v>
      </c>
      <c r="I446" s="9">
        <v>0.33606557377049179</v>
      </c>
      <c r="J446" s="1" t="s">
        <v>9</v>
      </c>
      <c r="K446" s="6">
        <v>5.7</v>
      </c>
      <c r="L446" s="6">
        <v>0.8</v>
      </c>
      <c r="M446" s="6">
        <v>28.7</v>
      </c>
      <c r="N446" s="3" t="s">
        <v>9</v>
      </c>
      <c r="O446" s="6">
        <v>3.4</v>
      </c>
      <c r="P446" s="6">
        <v>3.9812646370023415E-2</v>
      </c>
      <c r="Q446" s="3" t="s">
        <v>9</v>
      </c>
      <c r="R446" s="6">
        <v>9.6</v>
      </c>
      <c r="S446" s="7">
        <v>296.5</v>
      </c>
      <c r="T446" s="6">
        <v>5.8</v>
      </c>
      <c r="U446" s="6">
        <v>1.2</v>
      </c>
      <c r="V446" s="6">
        <v>10.8</v>
      </c>
      <c r="W446" s="6">
        <v>2.2999999999999998</v>
      </c>
      <c r="X446" s="6">
        <v>0.7</v>
      </c>
      <c r="Y446" s="6">
        <v>3.9</v>
      </c>
      <c r="Z446" s="6">
        <v>9.1999999999999993</v>
      </c>
      <c r="AA446" s="7">
        <v>454.9</v>
      </c>
    </row>
    <row r="447" spans="1:27" ht="16" thickTop="1" thickBot="1">
      <c r="A447" s="4" t="s">
        <v>971</v>
      </c>
      <c r="B447" s="4" t="s">
        <v>972</v>
      </c>
      <c r="C447" s="4" t="s">
        <v>9</v>
      </c>
      <c r="D447" s="14" t="s">
        <v>773</v>
      </c>
      <c r="E447" s="5" t="s">
        <v>971</v>
      </c>
      <c r="F447" s="5">
        <v>125.7</v>
      </c>
      <c r="G447" s="9">
        <v>0.10978520286396182</v>
      </c>
      <c r="H447" s="9">
        <v>2.386634844868735E-2</v>
      </c>
      <c r="I447" s="9">
        <v>0.40572792362768495</v>
      </c>
      <c r="J447" s="1" t="s">
        <v>9</v>
      </c>
      <c r="K447" s="6">
        <v>13.8</v>
      </c>
      <c r="L447" s="6">
        <v>3</v>
      </c>
      <c r="M447" s="6">
        <v>51</v>
      </c>
      <c r="N447" s="3" t="s">
        <v>9</v>
      </c>
      <c r="O447" s="6">
        <v>4.4000000000000004</v>
      </c>
      <c r="P447" s="6">
        <v>3.5003977724741453E-2</v>
      </c>
      <c r="Q447" s="3" t="s">
        <v>9</v>
      </c>
      <c r="R447" s="6">
        <v>13.4</v>
      </c>
      <c r="S447" s="7">
        <v>431.5</v>
      </c>
      <c r="T447" s="6">
        <v>10.5</v>
      </c>
      <c r="U447" s="6">
        <v>0.4</v>
      </c>
      <c r="V447" s="6">
        <v>14.9</v>
      </c>
      <c r="W447" s="6">
        <v>3.1</v>
      </c>
      <c r="X447" s="6">
        <v>1.4</v>
      </c>
      <c r="Y447" s="6">
        <v>11.5</v>
      </c>
      <c r="Z447" s="6">
        <v>16.100000000000001</v>
      </c>
      <c r="AA447" s="7">
        <v>614.9</v>
      </c>
    </row>
    <row r="448" spans="1:27" ht="16" thickTop="1" thickBot="1">
      <c r="A448" s="4" t="s">
        <v>973</v>
      </c>
      <c r="B448" s="4" t="s">
        <v>973</v>
      </c>
      <c r="C448" s="4" t="s">
        <v>9</v>
      </c>
      <c r="D448" s="14" t="s">
        <v>773</v>
      </c>
      <c r="E448" s="5" t="s">
        <v>973</v>
      </c>
      <c r="F448" s="5">
        <v>7.5</v>
      </c>
      <c r="G448" s="11">
        <v>0.72000000000000008</v>
      </c>
      <c r="H448" s="9">
        <v>0.34666666666666668</v>
      </c>
      <c r="I448" s="11">
        <v>0.8666666666666667</v>
      </c>
      <c r="J448" s="1" t="s">
        <v>9</v>
      </c>
      <c r="K448" s="5">
        <v>5.4</v>
      </c>
      <c r="L448" s="6">
        <v>2.6</v>
      </c>
      <c r="M448" s="5">
        <v>6.5</v>
      </c>
      <c r="N448" s="3" t="s">
        <v>9</v>
      </c>
      <c r="O448" s="5">
        <v>7.8</v>
      </c>
      <c r="P448" s="5">
        <v>1.04</v>
      </c>
      <c r="Q448" s="3" t="s">
        <v>9</v>
      </c>
      <c r="R448" s="6">
        <v>1.9</v>
      </c>
      <c r="S448" s="6">
        <v>2.2000000000000002</v>
      </c>
      <c r="T448" s="6">
        <v>0.9</v>
      </c>
      <c r="U448" s="5">
        <v>3.1</v>
      </c>
      <c r="V448" s="6">
        <v>2.2000000000000002</v>
      </c>
      <c r="W448" s="5">
        <v>4.4000000000000004</v>
      </c>
      <c r="X448" s="5">
        <v>3.5</v>
      </c>
      <c r="Y448" s="5">
        <v>8.4</v>
      </c>
      <c r="Z448" s="6">
        <v>2.4</v>
      </c>
      <c r="AA448" s="6">
        <v>2.2999999999999998</v>
      </c>
    </row>
    <row r="449" spans="1:27" ht="16" thickTop="1" thickBot="1">
      <c r="A449" s="4" t="s">
        <v>973</v>
      </c>
      <c r="B449" s="4" t="s">
        <v>973</v>
      </c>
      <c r="C449" s="4" t="s">
        <v>9</v>
      </c>
      <c r="D449" s="14" t="s">
        <v>773</v>
      </c>
      <c r="E449" s="5" t="s">
        <v>973</v>
      </c>
      <c r="F449" s="5">
        <v>101.5</v>
      </c>
      <c r="G449" s="10">
        <v>1.8551724137931036</v>
      </c>
      <c r="H449" s="9">
        <v>3.5467980295566505E-2</v>
      </c>
      <c r="I449" s="11">
        <v>1.2</v>
      </c>
      <c r="J449" s="1" t="s">
        <v>9</v>
      </c>
      <c r="K449" s="7">
        <v>188.3</v>
      </c>
      <c r="L449" s="6">
        <v>3.6</v>
      </c>
      <c r="M449" s="5">
        <v>121.8</v>
      </c>
      <c r="N449" s="3" t="s">
        <v>9</v>
      </c>
      <c r="O449" s="5">
        <v>49.6</v>
      </c>
      <c r="P449" s="5">
        <v>0.48866995073891628</v>
      </c>
      <c r="Q449" s="3" t="s">
        <v>9</v>
      </c>
      <c r="R449" s="5">
        <v>26.3</v>
      </c>
      <c r="S449" s="5">
        <v>53.6</v>
      </c>
      <c r="T449" s="6">
        <v>8.1999999999999993</v>
      </c>
      <c r="U449" s="5">
        <v>122.8</v>
      </c>
      <c r="V449" s="5">
        <v>60.9</v>
      </c>
      <c r="W449" s="6">
        <v>5.2</v>
      </c>
      <c r="X449" s="6">
        <v>6.2</v>
      </c>
      <c r="Y449" s="6">
        <v>16.100000000000001</v>
      </c>
      <c r="Z449" s="6">
        <v>23.8</v>
      </c>
      <c r="AA449" s="5">
        <v>90.7</v>
      </c>
    </row>
    <row r="450" spans="1:27" ht="16" thickTop="1" thickBot="1">
      <c r="A450" s="4" t="s">
        <v>973</v>
      </c>
      <c r="B450" s="4" t="s">
        <v>973</v>
      </c>
      <c r="C450" s="4" t="s">
        <v>9</v>
      </c>
      <c r="D450" s="14" t="s">
        <v>773</v>
      </c>
      <c r="E450" s="5" t="s">
        <v>973</v>
      </c>
      <c r="F450" s="5">
        <v>4.2</v>
      </c>
      <c r="G450" s="11">
        <v>0.33333333333333331</v>
      </c>
      <c r="H450" s="11">
        <v>0.69047619047619047</v>
      </c>
      <c r="I450" s="11">
        <v>1.0952380952380951</v>
      </c>
      <c r="J450" s="1" t="s">
        <v>9</v>
      </c>
      <c r="K450" s="5">
        <v>1.4</v>
      </c>
      <c r="L450" s="5">
        <v>2.9</v>
      </c>
      <c r="M450" s="5">
        <v>4.5999999999999996</v>
      </c>
      <c r="N450" s="3" t="s">
        <v>9</v>
      </c>
      <c r="O450" s="5">
        <v>8.6</v>
      </c>
      <c r="P450" s="5">
        <v>2.0476190476190474</v>
      </c>
      <c r="Q450" s="3" t="s">
        <v>9</v>
      </c>
      <c r="R450" s="5">
        <v>1.9</v>
      </c>
      <c r="S450" s="5">
        <v>2.2999999999999998</v>
      </c>
      <c r="T450" s="5">
        <v>4.4000000000000004</v>
      </c>
      <c r="U450" s="5">
        <v>2.4</v>
      </c>
      <c r="V450" s="5">
        <v>1.7</v>
      </c>
      <c r="W450" s="5">
        <v>4.3</v>
      </c>
      <c r="X450" s="5">
        <v>2.6</v>
      </c>
      <c r="Y450" s="5">
        <v>3.1</v>
      </c>
      <c r="Z450" s="5">
        <v>5</v>
      </c>
      <c r="AA450" s="5">
        <v>4.2</v>
      </c>
    </row>
    <row r="451" spans="1:27" ht="16" thickTop="1" thickBot="1">
      <c r="A451" s="4" t="s">
        <v>974</v>
      </c>
      <c r="B451" s="4" t="s">
        <v>975</v>
      </c>
      <c r="C451" s="4" t="s">
        <v>976</v>
      </c>
      <c r="D451" s="14" t="s">
        <v>977</v>
      </c>
      <c r="E451" s="5" t="s">
        <v>974</v>
      </c>
      <c r="F451" s="5">
        <v>25.1</v>
      </c>
      <c r="G451" s="11">
        <v>0.94820717131474097</v>
      </c>
      <c r="H451" s="11">
        <v>0.70916334661354585</v>
      </c>
      <c r="I451" s="11">
        <v>0.74103585657370519</v>
      </c>
      <c r="J451" s="1" t="s">
        <v>9</v>
      </c>
      <c r="K451" s="5">
        <v>23.8</v>
      </c>
      <c r="L451" s="5">
        <v>17.8</v>
      </c>
      <c r="M451" s="5">
        <v>18.600000000000001</v>
      </c>
      <c r="N451" s="3" t="s">
        <v>9</v>
      </c>
      <c r="O451" s="5">
        <v>15.4</v>
      </c>
      <c r="P451" s="5">
        <v>0.61354581673306774</v>
      </c>
      <c r="Q451" s="3" t="s">
        <v>9</v>
      </c>
      <c r="R451" s="7">
        <v>262.89999999999998</v>
      </c>
      <c r="S451" s="7">
        <v>133.30000000000001</v>
      </c>
      <c r="T451" s="6">
        <v>9.5</v>
      </c>
      <c r="U451" s="6">
        <v>4.3</v>
      </c>
      <c r="V451" s="6">
        <v>5.6</v>
      </c>
      <c r="W451" s="5">
        <v>12</v>
      </c>
      <c r="X451" s="6">
        <v>10.8</v>
      </c>
      <c r="Y451" s="6">
        <v>5.2</v>
      </c>
      <c r="Z451" s="7">
        <v>355.8</v>
      </c>
      <c r="AA451" s="5">
        <v>33.5</v>
      </c>
    </row>
    <row r="452" spans="1:27" ht="16" thickTop="1" thickBot="1">
      <c r="A452" s="4" t="s">
        <v>978</v>
      </c>
      <c r="B452" s="4" t="s">
        <v>979</v>
      </c>
      <c r="C452" s="4" t="s">
        <v>9</v>
      </c>
      <c r="D452" s="14" t="s">
        <v>977</v>
      </c>
      <c r="E452" s="5" t="s">
        <v>978</v>
      </c>
      <c r="F452" s="5">
        <v>23.6</v>
      </c>
      <c r="G452" s="9">
        <v>0.16949152542372881</v>
      </c>
      <c r="H452" s="9">
        <v>7.6271186440677957E-2</v>
      </c>
      <c r="I452" s="9">
        <v>8.4745762711864403E-2</v>
      </c>
      <c r="J452" s="1" t="s">
        <v>9</v>
      </c>
      <c r="K452" s="6">
        <v>4</v>
      </c>
      <c r="L452" s="6">
        <v>1.8</v>
      </c>
      <c r="M452" s="6">
        <v>2</v>
      </c>
      <c r="N452" s="3" t="s">
        <v>9</v>
      </c>
      <c r="O452" s="5">
        <v>16.3</v>
      </c>
      <c r="P452" s="5">
        <v>0.69067796610169485</v>
      </c>
      <c r="Q452" s="3" t="s">
        <v>9</v>
      </c>
      <c r="R452" s="6">
        <v>1.3</v>
      </c>
      <c r="S452" s="6">
        <v>0.8</v>
      </c>
      <c r="T452" s="6">
        <v>1.6</v>
      </c>
      <c r="U452" s="6">
        <v>0.6</v>
      </c>
      <c r="V452" s="6">
        <v>2.8</v>
      </c>
      <c r="W452" s="7">
        <v>1928</v>
      </c>
      <c r="X452" s="6">
        <v>1.7</v>
      </c>
      <c r="Y452" s="6">
        <v>7.5</v>
      </c>
      <c r="Z452" s="6">
        <v>3.8</v>
      </c>
      <c r="AA452" s="6">
        <v>7</v>
      </c>
    </row>
    <row r="453" spans="1:27" ht="16" thickTop="1" thickBot="1">
      <c r="A453" s="4" t="s">
        <v>980</v>
      </c>
      <c r="B453" s="4" t="s">
        <v>981</v>
      </c>
      <c r="C453" s="4" t="s">
        <v>982</v>
      </c>
      <c r="D453" s="14" t="s">
        <v>977</v>
      </c>
      <c r="E453" s="5" t="s">
        <v>980</v>
      </c>
      <c r="F453" s="5">
        <v>90.5</v>
      </c>
      <c r="G453" s="9">
        <v>1.5469613259668507E-2</v>
      </c>
      <c r="H453" s="9">
        <v>2.3204419889502764E-2</v>
      </c>
      <c r="I453" s="9">
        <v>4.0883977900552489E-2</v>
      </c>
      <c r="J453" s="1" t="s">
        <v>9</v>
      </c>
      <c r="K453" s="6">
        <v>1.4</v>
      </c>
      <c r="L453" s="6">
        <v>2.1</v>
      </c>
      <c r="M453" s="6">
        <v>3.7</v>
      </c>
      <c r="N453" s="3" t="s">
        <v>9</v>
      </c>
      <c r="O453" s="6">
        <v>6.6</v>
      </c>
      <c r="P453" s="6">
        <v>7.2928176795580113E-2</v>
      </c>
      <c r="Q453" s="3" t="s">
        <v>9</v>
      </c>
      <c r="R453" s="6">
        <v>3.2</v>
      </c>
      <c r="S453" s="6">
        <v>1.7</v>
      </c>
      <c r="T453" s="6">
        <v>4.2</v>
      </c>
      <c r="U453" s="5">
        <v>216.5</v>
      </c>
      <c r="V453" s="6">
        <v>7.9</v>
      </c>
      <c r="W453" s="6">
        <v>3.4</v>
      </c>
      <c r="X453" s="6">
        <v>1</v>
      </c>
      <c r="Y453" s="6">
        <v>1.8</v>
      </c>
      <c r="Z453" s="6">
        <v>1.6</v>
      </c>
      <c r="AA453" s="6">
        <v>18.8</v>
      </c>
    </row>
    <row r="454" spans="1:27" ht="16" thickTop="1" thickBot="1">
      <c r="A454" s="4" t="s">
        <v>983</v>
      </c>
      <c r="B454" s="4" t="s">
        <v>984</v>
      </c>
      <c r="C454" s="4" t="s">
        <v>9</v>
      </c>
      <c r="D454" s="14" t="s">
        <v>977</v>
      </c>
      <c r="E454" s="5" t="s">
        <v>983</v>
      </c>
      <c r="F454" s="5">
        <v>2</v>
      </c>
      <c r="G454" s="11">
        <v>1.2</v>
      </c>
      <c r="H454" s="11">
        <v>0.55000000000000004</v>
      </c>
      <c r="I454" s="11">
        <v>0.65</v>
      </c>
      <c r="J454" s="1" t="s">
        <v>9</v>
      </c>
      <c r="K454" s="5">
        <v>2.4</v>
      </c>
      <c r="L454" s="5">
        <v>1.1000000000000001</v>
      </c>
      <c r="M454" s="5">
        <v>1.3</v>
      </c>
      <c r="N454" s="3" t="s">
        <v>9</v>
      </c>
      <c r="O454" s="5">
        <v>1.4</v>
      </c>
      <c r="P454" s="5">
        <v>0.7</v>
      </c>
      <c r="Q454" s="3" t="s">
        <v>9</v>
      </c>
      <c r="R454" s="5">
        <v>1.2</v>
      </c>
      <c r="S454" s="5">
        <v>1.3</v>
      </c>
      <c r="T454" s="5">
        <v>2.5</v>
      </c>
      <c r="U454" s="5">
        <v>0.4</v>
      </c>
      <c r="V454" s="5">
        <v>1.7</v>
      </c>
      <c r="W454" s="5">
        <v>3.3</v>
      </c>
      <c r="X454" s="5">
        <v>1.4</v>
      </c>
      <c r="Y454" s="5">
        <v>3</v>
      </c>
      <c r="Z454" s="5">
        <v>1.3</v>
      </c>
      <c r="AA454" s="5">
        <v>2.7</v>
      </c>
    </row>
    <row r="455" spans="1:27" ht="16" thickTop="1" thickBot="1">
      <c r="A455" s="4" t="s">
        <v>985</v>
      </c>
      <c r="B455" s="4" t="s">
        <v>986</v>
      </c>
      <c r="C455" s="4" t="s">
        <v>9</v>
      </c>
      <c r="D455" s="14" t="s">
        <v>977</v>
      </c>
      <c r="E455" s="5" t="s">
        <v>985</v>
      </c>
      <c r="F455" s="5">
        <v>13.3</v>
      </c>
      <c r="G455" s="11">
        <v>0.53383458646616533</v>
      </c>
      <c r="H455" s="10">
        <v>8.6992481203007515</v>
      </c>
      <c r="I455" s="9">
        <v>0.22556390977443608</v>
      </c>
      <c r="J455" s="1" t="s">
        <v>9</v>
      </c>
      <c r="K455" s="5">
        <v>7.1</v>
      </c>
      <c r="L455" s="7">
        <v>115.7</v>
      </c>
      <c r="M455" s="6">
        <v>3</v>
      </c>
      <c r="N455" s="3" t="s">
        <v>9</v>
      </c>
      <c r="O455" s="5">
        <v>6.5</v>
      </c>
      <c r="P455" s="5">
        <v>0.48872180451127817</v>
      </c>
      <c r="Q455" s="3" t="s">
        <v>9</v>
      </c>
      <c r="R455" s="5">
        <v>5.0999999999999996</v>
      </c>
      <c r="S455" s="5">
        <v>10.7</v>
      </c>
      <c r="T455" s="6">
        <v>6.2</v>
      </c>
      <c r="U455" s="5">
        <v>4.8</v>
      </c>
      <c r="V455" s="5">
        <v>4.8</v>
      </c>
      <c r="W455" s="5">
        <v>6.5</v>
      </c>
      <c r="X455" s="6">
        <v>2.6</v>
      </c>
      <c r="Y455" s="5">
        <v>24.2</v>
      </c>
      <c r="Z455" s="5">
        <v>5.8</v>
      </c>
      <c r="AA455" s="5">
        <v>10.3</v>
      </c>
    </row>
    <row r="456" spans="1:27" ht="16" thickTop="1" thickBot="1">
      <c r="A456" s="4" t="s">
        <v>987</v>
      </c>
      <c r="B456" s="4" t="s">
        <v>988</v>
      </c>
      <c r="C456" s="4" t="s">
        <v>9</v>
      </c>
      <c r="D456" s="14" t="s">
        <v>977</v>
      </c>
      <c r="E456" s="5" t="s">
        <v>987</v>
      </c>
      <c r="F456" s="5">
        <v>80.400000000000006</v>
      </c>
      <c r="G456" s="11">
        <v>0.97885572139303478</v>
      </c>
      <c r="H456" s="11">
        <v>0.92164179104477595</v>
      </c>
      <c r="I456" s="10">
        <v>3.8582089552238803</v>
      </c>
      <c r="J456" s="1" t="s">
        <v>9</v>
      </c>
      <c r="K456" s="5">
        <v>78.7</v>
      </c>
      <c r="L456" s="5">
        <v>74.099999999999994</v>
      </c>
      <c r="M456" s="7">
        <v>310.2</v>
      </c>
      <c r="N456" s="3" t="s">
        <v>9</v>
      </c>
      <c r="O456" s="5">
        <v>69.8</v>
      </c>
      <c r="P456" s="5">
        <v>0.86815920398009938</v>
      </c>
      <c r="Q456" s="3" t="s">
        <v>9</v>
      </c>
      <c r="R456" s="6">
        <v>24</v>
      </c>
      <c r="S456" s="6">
        <v>25.4</v>
      </c>
      <c r="T456" s="7">
        <v>373.9</v>
      </c>
      <c r="U456" s="6">
        <v>14.4</v>
      </c>
      <c r="V456" s="6">
        <v>5.4</v>
      </c>
      <c r="W456" s="6">
        <v>22.2</v>
      </c>
      <c r="X456" s="7">
        <v>435.5</v>
      </c>
      <c r="Y456" s="5">
        <v>79.8</v>
      </c>
      <c r="Z456" s="6">
        <v>31.2</v>
      </c>
      <c r="AA456" s="5">
        <v>47.9</v>
      </c>
    </row>
    <row r="457" spans="1:27" ht="16" thickTop="1" thickBot="1">
      <c r="A457" s="4" t="s">
        <v>989</v>
      </c>
      <c r="B457" s="4" t="s">
        <v>990</v>
      </c>
      <c r="C457" s="4" t="s">
        <v>9</v>
      </c>
      <c r="D457" s="14" t="s">
        <v>977</v>
      </c>
      <c r="E457" s="5" t="s">
        <v>989</v>
      </c>
      <c r="F457" s="5">
        <v>2004.5</v>
      </c>
      <c r="G457" s="9">
        <v>5.4377650286854583E-3</v>
      </c>
      <c r="H457" s="10">
        <v>3.6561237216263405</v>
      </c>
      <c r="I457" s="9">
        <v>1.7959590920429036E-2</v>
      </c>
      <c r="J457" s="1" t="s">
        <v>9</v>
      </c>
      <c r="K457" s="6">
        <v>10.9</v>
      </c>
      <c r="L457" s="7">
        <v>7328.7</v>
      </c>
      <c r="M457" s="6">
        <v>36</v>
      </c>
      <c r="N457" s="3" t="s">
        <v>9</v>
      </c>
      <c r="O457" s="6">
        <v>16</v>
      </c>
      <c r="P457" s="6">
        <v>7.9820404090795716E-3</v>
      </c>
      <c r="Q457" s="3" t="s">
        <v>9</v>
      </c>
      <c r="R457" s="6">
        <v>27.9</v>
      </c>
      <c r="S457" s="6">
        <v>13</v>
      </c>
      <c r="T457" s="6">
        <v>6.2</v>
      </c>
      <c r="U457" s="6">
        <v>4.0999999999999996</v>
      </c>
      <c r="V457" s="6">
        <v>5.4</v>
      </c>
      <c r="W457" s="6">
        <v>15.6</v>
      </c>
      <c r="X457" s="6">
        <v>12</v>
      </c>
      <c r="Y457" s="6">
        <v>12.8</v>
      </c>
      <c r="Z457" s="6">
        <v>20.5</v>
      </c>
      <c r="AA457" s="6">
        <v>21.5</v>
      </c>
    </row>
    <row r="458" spans="1:27" ht="16" thickTop="1" thickBot="1">
      <c r="A458" s="4" t="s">
        <v>991</v>
      </c>
      <c r="B458" s="4" t="s">
        <v>992</v>
      </c>
      <c r="C458" s="4" t="s">
        <v>993</v>
      </c>
      <c r="D458" s="14" t="s">
        <v>977</v>
      </c>
      <c r="E458" s="5" t="s">
        <v>991</v>
      </c>
      <c r="F458" s="5">
        <v>706.3</v>
      </c>
      <c r="G458" s="9">
        <v>3.3979895228656381E-3</v>
      </c>
      <c r="H458" s="10">
        <v>6.6197083392326208</v>
      </c>
      <c r="I458" s="9">
        <v>1.1326631742885462E-3</v>
      </c>
      <c r="J458" s="1" t="s">
        <v>9</v>
      </c>
      <c r="K458" s="6">
        <v>2.4</v>
      </c>
      <c r="L458" s="7">
        <v>4675.5</v>
      </c>
      <c r="M458" s="6">
        <v>0.8</v>
      </c>
      <c r="N458" s="3" t="s">
        <v>9</v>
      </c>
      <c r="O458" s="6">
        <v>1.6</v>
      </c>
      <c r="P458" s="6">
        <v>2.2653263485770923E-3</v>
      </c>
      <c r="Q458" s="3" t="s">
        <v>9</v>
      </c>
      <c r="R458" s="6">
        <v>0.6</v>
      </c>
      <c r="S458" s="6">
        <v>3.2</v>
      </c>
      <c r="T458" s="6">
        <v>1.6</v>
      </c>
      <c r="U458" s="6">
        <v>1.4</v>
      </c>
      <c r="V458" s="6">
        <v>1.2</v>
      </c>
      <c r="W458" s="6">
        <v>6.5</v>
      </c>
      <c r="X458" s="6">
        <v>1.1000000000000001</v>
      </c>
      <c r="Y458" s="6">
        <v>1.2</v>
      </c>
      <c r="Z458" s="6">
        <v>1.3</v>
      </c>
      <c r="AA458" s="6">
        <v>3.6</v>
      </c>
    </row>
    <row r="459" spans="1:27" ht="16" thickTop="1" thickBot="1">
      <c r="A459" s="4" t="s">
        <v>994</v>
      </c>
      <c r="B459" s="4" t="s">
        <v>995</v>
      </c>
      <c r="C459" s="4" t="s">
        <v>9</v>
      </c>
      <c r="D459" s="14" t="s">
        <v>977</v>
      </c>
      <c r="E459" s="5" t="s">
        <v>994</v>
      </c>
      <c r="F459" s="5">
        <v>612.29999999999995</v>
      </c>
      <c r="G459" s="9">
        <v>1.5515270292340358E-2</v>
      </c>
      <c r="H459" s="10">
        <v>8.5183733463988247</v>
      </c>
      <c r="I459" s="9">
        <v>1.8455005716152214E-2</v>
      </c>
      <c r="J459" s="1" t="s">
        <v>9</v>
      </c>
      <c r="K459" s="6">
        <v>9.5</v>
      </c>
      <c r="L459" s="7">
        <v>5215.8</v>
      </c>
      <c r="M459" s="6">
        <v>11.3</v>
      </c>
      <c r="N459" s="3" t="s">
        <v>9</v>
      </c>
      <c r="O459" s="6">
        <v>19.7</v>
      </c>
      <c r="P459" s="6">
        <v>3.2173771027274214E-2</v>
      </c>
      <c r="Q459" s="3" t="s">
        <v>9</v>
      </c>
      <c r="R459" s="6">
        <v>5.9</v>
      </c>
      <c r="S459" s="6">
        <v>8.1</v>
      </c>
      <c r="T459" s="6">
        <v>10.9</v>
      </c>
      <c r="U459" s="6">
        <v>6.8</v>
      </c>
      <c r="V459" s="6">
        <v>7.7</v>
      </c>
      <c r="W459" s="6">
        <v>13.1</v>
      </c>
      <c r="X459" s="6">
        <v>2.6</v>
      </c>
      <c r="Y459" s="6">
        <v>4.3</v>
      </c>
      <c r="Z459" s="6">
        <v>8.6</v>
      </c>
      <c r="AA459" s="6">
        <v>12</v>
      </c>
    </row>
    <row r="460" spans="1:27" ht="16" thickTop="1" thickBot="1">
      <c r="A460" s="4" t="s">
        <v>996</v>
      </c>
      <c r="B460" s="4" t="s">
        <v>997</v>
      </c>
      <c r="C460" s="4" t="s">
        <v>9</v>
      </c>
      <c r="D460" s="14" t="s">
        <v>977</v>
      </c>
      <c r="E460" s="5" t="s">
        <v>996</v>
      </c>
      <c r="F460" s="5">
        <v>121.7</v>
      </c>
      <c r="G460" s="9">
        <v>3.4511092851273621E-2</v>
      </c>
      <c r="H460" s="9">
        <v>2.7115858668857844E-2</v>
      </c>
      <c r="I460" s="9">
        <v>2.2185702547247329E-2</v>
      </c>
      <c r="J460" s="1" t="s">
        <v>9</v>
      </c>
      <c r="K460" s="6">
        <v>4.2</v>
      </c>
      <c r="L460" s="6">
        <v>3.3</v>
      </c>
      <c r="M460" s="6">
        <v>2.7</v>
      </c>
      <c r="N460" s="3" t="s">
        <v>9</v>
      </c>
      <c r="O460" s="6">
        <v>4.9000000000000004</v>
      </c>
      <c r="P460" s="6">
        <v>4.0262941659819231E-2</v>
      </c>
      <c r="Q460" s="3" t="s">
        <v>9</v>
      </c>
      <c r="R460" s="6">
        <v>0.7</v>
      </c>
      <c r="S460" s="6">
        <v>2.2999999999999998</v>
      </c>
      <c r="T460" s="6">
        <v>1.5</v>
      </c>
      <c r="U460" s="6">
        <v>2.1</v>
      </c>
      <c r="V460" s="6">
        <v>11.8</v>
      </c>
      <c r="W460" s="7">
        <v>7064.6</v>
      </c>
      <c r="X460" s="6">
        <v>3.3</v>
      </c>
      <c r="Y460" s="6">
        <v>5.4</v>
      </c>
      <c r="Z460" s="6">
        <v>1.3</v>
      </c>
      <c r="AA460" s="6">
        <v>10.8</v>
      </c>
    </row>
    <row r="461" spans="1:27" ht="16" thickTop="1" thickBot="1">
      <c r="A461" s="4" t="s">
        <v>998</v>
      </c>
      <c r="B461" s="4" t="s">
        <v>999</v>
      </c>
      <c r="C461" s="4" t="s">
        <v>9</v>
      </c>
      <c r="D461" s="14" t="s">
        <v>977</v>
      </c>
      <c r="E461" s="5" t="s">
        <v>998</v>
      </c>
      <c r="F461" s="5">
        <v>27.6</v>
      </c>
      <c r="G461" s="9">
        <v>2.1739130434782608E-2</v>
      </c>
      <c r="H461" s="9">
        <v>0.49637681159420283</v>
      </c>
      <c r="I461" s="9">
        <v>3.9855072463768119E-2</v>
      </c>
      <c r="J461" s="1" t="s">
        <v>9</v>
      </c>
      <c r="K461" s="6">
        <v>0.6</v>
      </c>
      <c r="L461" s="6">
        <v>13.7</v>
      </c>
      <c r="M461" s="6">
        <v>1.1000000000000001</v>
      </c>
      <c r="N461" s="3" t="s">
        <v>9</v>
      </c>
      <c r="O461" s="6">
        <v>1.6</v>
      </c>
      <c r="P461" s="6">
        <v>5.7971014492753624E-2</v>
      </c>
      <c r="Q461" s="3" t="s">
        <v>9</v>
      </c>
      <c r="R461" s="6">
        <v>1.1000000000000001</v>
      </c>
      <c r="S461" s="6">
        <v>2.1</v>
      </c>
      <c r="T461" s="6">
        <v>1.5</v>
      </c>
      <c r="U461" s="6">
        <v>0.4</v>
      </c>
      <c r="V461" s="6">
        <v>3.5</v>
      </c>
      <c r="W461" s="7">
        <v>3042.1</v>
      </c>
      <c r="X461" s="6">
        <v>2.1</v>
      </c>
      <c r="Y461" s="6">
        <v>6.4</v>
      </c>
      <c r="Z461" s="6">
        <v>0.9</v>
      </c>
      <c r="AA461" s="6">
        <v>5.9</v>
      </c>
    </row>
    <row r="462" spans="1:27" ht="16" thickTop="1" thickBot="1">
      <c r="A462" s="4" t="s">
        <v>1000</v>
      </c>
      <c r="B462" s="4" t="s">
        <v>1001</v>
      </c>
      <c r="C462" s="4" t="s">
        <v>9</v>
      </c>
      <c r="D462" s="14" t="s">
        <v>977</v>
      </c>
      <c r="E462" s="5" t="s">
        <v>1000</v>
      </c>
      <c r="F462" s="5">
        <v>7.6</v>
      </c>
      <c r="G462" s="10">
        <v>3.3552631578947372</v>
      </c>
      <c r="H462" s="11">
        <v>0.51315789473684215</v>
      </c>
      <c r="I462" s="11">
        <v>0.97368421052631593</v>
      </c>
      <c r="J462" s="1" t="s">
        <v>9</v>
      </c>
      <c r="K462" s="7">
        <v>25.5</v>
      </c>
      <c r="L462" s="5">
        <v>3.9</v>
      </c>
      <c r="M462" s="5">
        <v>7.4</v>
      </c>
      <c r="N462" s="3" t="s">
        <v>9</v>
      </c>
      <c r="O462" s="6">
        <v>2</v>
      </c>
      <c r="P462" s="6">
        <v>0.26315789473684209</v>
      </c>
      <c r="Q462" s="3" t="s">
        <v>9</v>
      </c>
      <c r="R462" s="5">
        <v>5.7</v>
      </c>
      <c r="S462" s="5">
        <v>7.9</v>
      </c>
      <c r="T462" s="6">
        <v>1.9</v>
      </c>
      <c r="U462" s="6">
        <v>2.2999999999999998</v>
      </c>
      <c r="V462" s="5">
        <v>7.2</v>
      </c>
      <c r="W462" s="5">
        <v>6.2</v>
      </c>
      <c r="X462" s="6">
        <v>1.8</v>
      </c>
      <c r="Y462" s="6">
        <v>2.9</v>
      </c>
      <c r="Z462" s="5">
        <v>4.3</v>
      </c>
      <c r="AA462" s="7">
        <v>23.3</v>
      </c>
    </row>
    <row r="463" spans="1:27" ht="16" thickTop="1" thickBot="1">
      <c r="A463" s="4" t="s">
        <v>1002</v>
      </c>
      <c r="B463" s="4" t="s">
        <v>1003</v>
      </c>
      <c r="C463" s="4" t="s">
        <v>9</v>
      </c>
      <c r="D463" s="14" t="s">
        <v>977</v>
      </c>
      <c r="E463" s="5" t="s">
        <v>1002</v>
      </c>
      <c r="F463" s="5">
        <v>9.1</v>
      </c>
      <c r="G463" s="9">
        <v>0.29670329670329676</v>
      </c>
      <c r="H463" s="9">
        <v>0.19780219780219782</v>
      </c>
      <c r="I463" s="9">
        <v>0.15384615384615385</v>
      </c>
      <c r="J463" s="1" t="s">
        <v>9</v>
      </c>
      <c r="K463" s="6">
        <v>2.7</v>
      </c>
      <c r="L463" s="6">
        <v>1.8</v>
      </c>
      <c r="M463" s="6">
        <v>1.4</v>
      </c>
      <c r="N463" s="3" t="s">
        <v>9</v>
      </c>
      <c r="O463" s="6">
        <v>3.2</v>
      </c>
      <c r="P463" s="6">
        <v>0.35164835164835168</v>
      </c>
      <c r="Q463" s="3" t="s">
        <v>9</v>
      </c>
      <c r="R463" s="6">
        <v>2</v>
      </c>
      <c r="S463" s="6">
        <v>1.2</v>
      </c>
      <c r="T463" s="6">
        <v>3.5</v>
      </c>
      <c r="U463" s="6">
        <v>0.6</v>
      </c>
      <c r="V463" s="7">
        <v>112.2</v>
      </c>
      <c r="W463" s="6">
        <v>1.2</v>
      </c>
      <c r="X463" s="7">
        <v>417.7</v>
      </c>
      <c r="Y463" s="7">
        <v>1078.8</v>
      </c>
      <c r="Z463" s="6">
        <v>2.6</v>
      </c>
      <c r="AA463" s="5">
        <v>5.8</v>
      </c>
    </row>
    <row r="464" spans="1:27" ht="16" thickTop="1" thickBot="1">
      <c r="A464" s="4" t="s">
        <v>1004</v>
      </c>
      <c r="B464" s="4" t="s">
        <v>1005</v>
      </c>
      <c r="C464" s="4" t="s">
        <v>1006</v>
      </c>
      <c r="D464" s="14" t="s">
        <v>977</v>
      </c>
      <c r="E464" s="5" t="s">
        <v>1004</v>
      </c>
      <c r="F464" s="5">
        <v>108.6</v>
      </c>
      <c r="G464" s="10">
        <v>1.8250460405156537</v>
      </c>
      <c r="H464" s="11">
        <v>1.1546961325966851</v>
      </c>
      <c r="I464" s="10">
        <v>2.3683241252302025</v>
      </c>
      <c r="J464" s="1" t="s">
        <v>9</v>
      </c>
      <c r="K464" s="7">
        <v>198.2</v>
      </c>
      <c r="L464" s="5">
        <v>125.4</v>
      </c>
      <c r="M464" s="7">
        <v>257.2</v>
      </c>
      <c r="N464" s="3" t="s">
        <v>9</v>
      </c>
      <c r="O464" s="5">
        <v>86.1</v>
      </c>
      <c r="P464" s="5">
        <v>0.79281767955801108</v>
      </c>
      <c r="Q464" s="3" t="s">
        <v>9</v>
      </c>
      <c r="R464" s="7">
        <v>342.1</v>
      </c>
      <c r="S464" s="7">
        <v>206.9</v>
      </c>
      <c r="T464" s="7">
        <v>480.2</v>
      </c>
      <c r="U464" s="5">
        <v>122.2</v>
      </c>
      <c r="V464" s="6">
        <v>53.9</v>
      </c>
      <c r="W464" s="6">
        <v>35.700000000000003</v>
      </c>
      <c r="X464" s="7">
        <v>338.4</v>
      </c>
      <c r="Y464" s="5">
        <v>174.4</v>
      </c>
      <c r="Z464" s="7">
        <v>282.89999999999998</v>
      </c>
      <c r="AA464" s="5">
        <v>142.6</v>
      </c>
    </row>
    <row r="465" spans="1:27" ht="16" thickTop="1" thickBot="1">
      <c r="A465" s="4" t="s">
        <v>1004</v>
      </c>
      <c r="B465" s="4" t="s">
        <v>1005</v>
      </c>
      <c r="C465" s="4" t="s">
        <v>1006</v>
      </c>
      <c r="D465" s="14" t="s">
        <v>977</v>
      </c>
      <c r="E465" s="5" t="s">
        <v>1004</v>
      </c>
      <c r="F465" s="5">
        <v>73.2</v>
      </c>
      <c r="G465" s="11">
        <v>1.0601092896174862</v>
      </c>
      <c r="H465" s="10">
        <v>1.7718579234972676</v>
      </c>
      <c r="I465" s="10">
        <v>1.3019125683060109</v>
      </c>
      <c r="J465" s="1" t="s">
        <v>9</v>
      </c>
      <c r="K465" s="5">
        <v>77.599999999999994</v>
      </c>
      <c r="L465" s="7">
        <v>129.69999999999999</v>
      </c>
      <c r="M465" s="7">
        <v>95.3</v>
      </c>
      <c r="N465" s="3" t="s">
        <v>9</v>
      </c>
      <c r="O465" s="5">
        <v>85.4</v>
      </c>
      <c r="P465" s="5">
        <v>1.1666666666666667</v>
      </c>
      <c r="Q465" s="3" t="s">
        <v>9</v>
      </c>
      <c r="R465" s="6">
        <v>45.8</v>
      </c>
      <c r="S465" s="5">
        <v>85.1</v>
      </c>
      <c r="T465" s="7">
        <v>145.4</v>
      </c>
      <c r="U465" s="7">
        <v>98.8</v>
      </c>
      <c r="V465" s="6">
        <v>46.3</v>
      </c>
      <c r="W465" s="6">
        <v>25.7</v>
      </c>
      <c r="X465" s="7">
        <v>105.6</v>
      </c>
      <c r="Y465" s="7">
        <v>206.5</v>
      </c>
      <c r="Z465" s="6">
        <v>57.8</v>
      </c>
      <c r="AA465" s="5">
        <v>71.400000000000006</v>
      </c>
    </row>
    <row r="466" spans="1:27" ht="16" thickTop="1" thickBot="1">
      <c r="A466" s="4" t="s">
        <v>1007</v>
      </c>
      <c r="B466" s="4" t="s">
        <v>1008</v>
      </c>
      <c r="C466" s="4" t="s">
        <v>1009</v>
      </c>
      <c r="D466" s="14" t="s">
        <v>977</v>
      </c>
      <c r="E466" s="5" t="s">
        <v>1007</v>
      </c>
      <c r="F466" s="5">
        <v>137.69999999999999</v>
      </c>
      <c r="G466" s="10">
        <v>1.6891793754538853</v>
      </c>
      <c r="H466" s="10">
        <v>1.6092955700798839</v>
      </c>
      <c r="I466" s="10">
        <v>1.140159767610748</v>
      </c>
      <c r="J466" s="1" t="s">
        <v>9</v>
      </c>
      <c r="K466" s="7">
        <v>232.6</v>
      </c>
      <c r="L466" s="7">
        <v>221.6</v>
      </c>
      <c r="M466" s="7">
        <v>157</v>
      </c>
      <c r="N466" s="3" t="s">
        <v>9</v>
      </c>
      <c r="O466" s="7">
        <v>911.9</v>
      </c>
      <c r="P466" s="7">
        <v>6.6223674655047207</v>
      </c>
      <c r="Q466" s="3" t="s">
        <v>9</v>
      </c>
      <c r="R466" s="6">
        <v>126.7</v>
      </c>
      <c r="S466" s="5">
        <v>136</v>
      </c>
      <c r="T466" s="5">
        <v>127.7</v>
      </c>
      <c r="U466" s="7">
        <v>174.2</v>
      </c>
      <c r="V466" s="6">
        <v>76.900000000000006</v>
      </c>
      <c r="W466" s="7">
        <v>612.29999999999995</v>
      </c>
      <c r="X466" s="7">
        <v>229.2</v>
      </c>
      <c r="Y466" s="7">
        <v>213.5</v>
      </c>
      <c r="Z466" s="6">
        <v>102.7</v>
      </c>
      <c r="AA466" s="5">
        <v>176.5</v>
      </c>
    </row>
    <row r="467" spans="1:27" ht="16" thickTop="1" thickBot="1">
      <c r="A467" s="4" t="s">
        <v>1010</v>
      </c>
      <c r="B467" s="4" t="s">
        <v>1011</v>
      </c>
      <c r="C467" s="4" t="s">
        <v>1012</v>
      </c>
      <c r="D467" s="14" t="s">
        <v>977</v>
      </c>
      <c r="E467" s="5" t="s">
        <v>1010</v>
      </c>
      <c r="F467" s="5">
        <v>106.3</v>
      </c>
      <c r="G467" s="10">
        <v>4.6481655691439325</v>
      </c>
      <c r="H467" s="9">
        <v>0.40545625587958611</v>
      </c>
      <c r="I467" s="10">
        <v>1.3885230479774224</v>
      </c>
      <c r="J467" s="1" t="s">
        <v>9</v>
      </c>
      <c r="K467" s="7">
        <v>494.1</v>
      </c>
      <c r="L467" s="6">
        <v>43.1</v>
      </c>
      <c r="M467" s="7">
        <v>147.6</v>
      </c>
      <c r="N467" s="3" t="s">
        <v>9</v>
      </c>
      <c r="O467" s="6">
        <v>42.1</v>
      </c>
      <c r="P467" s="6">
        <v>0.39604891815616183</v>
      </c>
      <c r="Q467" s="3" t="s">
        <v>9</v>
      </c>
      <c r="R467" s="6">
        <v>39.1</v>
      </c>
      <c r="S467" s="7">
        <v>524.6</v>
      </c>
      <c r="T467" s="6">
        <v>22.2</v>
      </c>
      <c r="U467" s="6">
        <v>20.8</v>
      </c>
      <c r="V467" s="6">
        <v>38</v>
      </c>
      <c r="W467" s="6">
        <v>23.4</v>
      </c>
      <c r="X467" s="6">
        <v>28.5</v>
      </c>
      <c r="Y467" s="7">
        <v>1215.0999999999999</v>
      </c>
      <c r="Z467" s="6">
        <v>62.4</v>
      </c>
      <c r="AA467" s="7">
        <v>510.8</v>
      </c>
    </row>
    <row r="468" spans="1:27" ht="16" thickTop="1" thickBot="1">
      <c r="A468" s="4" t="s">
        <v>1013</v>
      </c>
      <c r="B468" s="4" t="s">
        <v>1013</v>
      </c>
      <c r="C468" s="4" t="s">
        <v>9</v>
      </c>
      <c r="D468" s="14" t="s">
        <v>977</v>
      </c>
      <c r="E468" s="5" t="s">
        <v>1013</v>
      </c>
      <c r="F468" s="5">
        <v>263.8</v>
      </c>
      <c r="G468" s="9">
        <v>4.5489006823351023E-3</v>
      </c>
      <c r="H468" s="9">
        <v>4.169825625473844E-3</v>
      </c>
      <c r="I468" s="9">
        <v>5.3070507960576189E-3</v>
      </c>
      <c r="J468" s="1" t="s">
        <v>9</v>
      </c>
      <c r="K468" s="6">
        <v>1.2</v>
      </c>
      <c r="L468" s="6">
        <v>1.1000000000000001</v>
      </c>
      <c r="M468" s="6">
        <v>1.4</v>
      </c>
      <c r="N468" s="3" t="s">
        <v>9</v>
      </c>
      <c r="O468" s="6">
        <v>1.3</v>
      </c>
      <c r="P468" s="6">
        <v>4.9279757391963606E-3</v>
      </c>
      <c r="Q468" s="3" t="s">
        <v>9</v>
      </c>
      <c r="R468" s="6">
        <v>1.9</v>
      </c>
      <c r="S468" s="6">
        <v>2.2999999999999998</v>
      </c>
      <c r="T468" s="6">
        <v>1.4</v>
      </c>
      <c r="U468" s="6">
        <v>1.6</v>
      </c>
      <c r="V468" s="6">
        <v>25.6</v>
      </c>
      <c r="W468" s="7">
        <v>8455.7000000000007</v>
      </c>
      <c r="X468" s="6">
        <v>1</v>
      </c>
      <c r="Y468" s="6">
        <v>1.5</v>
      </c>
      <c r="Z468" s="6">
        <v>2.9</v>
      </c>
      <c r="AA468" s="6">
        <v>19.2</v>
      </c>
    </row>
    <row r="469" spans="1:27" ht="16" thickTop="1" thickBot="1">
      <c r="A469" s="4" t="s">
        <v>1014</v>
      </c>
      <c r="B469" s="4" t="s">
        <v>1015</v>
      </c>
      <c r="C469" s="4" t="s">
        <v>1016</v>
      </c>
      <c r="D469" s="14" t="s">
        <v>977</v>
      </c>
      <c r="E469" s="5" t="s">
        <v>1014</v>
      </c>
      <c r="F469" s="5">
        <v>47.2</v>
      </c>
      <c r="G469" s="10">
        <v>8.3813559322033893</v>
      </c>
      <c r="H469" s="9">
        <v>7.4152542372881353E-2</v>
      </c>
      <c r="I469" s="9">
        <v>0.18432203389830507</v>
      </c>
      <c r="J469" s="1" t="s">
        <v>9</v>
      </c>
      <c r="K469" s="7">
        <v>395.6</v>
      </c>
      <c r="L469" s="6">
        <v>3.5</v>
      </c>
      <c r="M469" s="6">
        <v>8.6999999999999993</v>
      </c>
      <c r="N469" s="3" t="s">
        <v>9</v>
      </c>
      <c r="O469" s="6">
        <v>11.8</v>
      </c>
      <c r="P469" s="6">
        <v>0.25</v>
      </c>
      <c r="Q469" s="3" t="s">
        <v>9</v>
      </c>
      <c r="R469" s="7">
        <v>196.2</v>
      </c>
      <c r="S469" s="7">
        <v>357</v>
      </c>
      <c r="T469" s="6">
        <v>4.8</v>
      </c>
      <c r="U469" s="6">
        <v>12.7</v>
      </c>
      <c r="V469" s="5">
        <v>47.5</v>
      </c>
      <c r="W469" s="6">
        <v>7.3</v>
      </c>
      <c r="X469" s="6">
        <v>4.2</v>
      </c>
      <c r="Y469" s="6">
        <v>5.2</v>
      </c>
      <c r="Z469" s="6">
        <v>16.899999999999999</v>
      </c>
      <c r="AA469" s="7">
        <v>76.8</v>
      </c>
    </row>
    <row r="470" spans="1:27" ht="16" thickTop="1" thickBot="1">
      <c r="A470" s="4" t="s">
        <v>1017</v>
      </c>
      <c r="B470" s="4" t="s">
        <v>1018</v>
      </c>
      <c r="C470" s="4" t="s">
        <v>9</v>
      </c>
      <c r="D470" s="14" t="s">
        <v>977</v>
      </c>
      <c r="E470" s="5" t="s">
        <v>1017</v>
      </c>
      <c r="F470" s="5">
        <v>7.9</v>
      </c>
      <c r="G470" s="11">
        <v>0.87341772151898733</v>
      </c>
      <c r="H470" s="10">
        <v>4.8354430379746836</v>
      </c>
      <c r="I470" s="10">
        <v>17.721518987341771</v>
      </c>
      <c r="J470" s="1" t="s">
        <v>9</v>
      </c>
      <c r="K470" s="5">
        <v>6.9</v>
      </c>
      <c r="L470" s="7">
        <v>38.200000000000003</v>
      </c>
      <c r="M470" s="7">
        <v>140</v>
      </c>
      <c r="N470" s="3" t="s">
        <v>9</v>
      </c>
      <c r="O470" s="5">
        <v>11.5</v>
      </c>
      <c r="P470" s="5">
        <v>1.4556962025316456</v>
      </c>
      <c r="Q470" s="3" t="s">
        <v>9</v>
      </c>
      <c r="R470" s="6">
        <v>4.0999999999999996</v>
      </c>
      <c r="S470" s="5">
        <v>5.8</v>
      </c>
      <c r="T470" s="5">
        <v>13.4</v>
      </c>
      <c r="U470" s="6">
        <v>3.6</v>
      </c>
      <c r="V470" s="6">
        <v>3.6</v>
      </c>
      <c r="W470" s="5">
        <v>10.6</v>
      </c>
      <c r="X470" s="5">
        <v>7.6</v>
      </c>
      <c r="Y470" s="5">
        <v>33.6</v>
      </c>
      <c r="Z470" s="6">
        <v>1.3</v>
      </c>
      <c r="AA470" s="5">
        <v>4.5999999999999996</v>
      </c>
    </row>
    <row r="471" spans="1:27" ht="16" thickTop="1" thickBot="1">
      <c r="A471" s="4" t="s">
        <v>1019</v>
      </c>
      <c r="B471" s="4" t="s">
        <v>1019</v>
      </c>
      <c r="C471" s="4" t="s">
        <v>9</v>
      </c>
      <c r="D471" s="14" t="s">
        <v>977</v>
      </c>
      <c r="E471" s="5" t="s">
        <v>1019</v>
      </c>
      <c r="F471" s="5">
        <v>3.4</v>
      </c>
      <c r="G471" s="11">
        <v>1.6470588235294117</v>
      </c>
      <c r="H471" s="10">
        <v>5.2647058823529411</v>
      </c>
      <c r="I471" s="11">
        <v>0.88235294117647056</v>
      </c>
      <c r="J471" s="1" t="s">
        <v>9</v>
      </c>
      <c r="K471" s="5">
        <v>5.6</v>
      </c>
      <c r="L471" s="7">
        <v>17.899999999999999</v>
      </c>
      <c r="M471" s="5">
        <v>3</v>
      </c>
      <c r="N471" s="3" t="s">
        <v>9</v>
      </c>
      <c r="O471" s="5">
        <v>8</v>
      </c>
      <c r="P471" s="5">
        <v>2.3529411764705883</v>
      </c>
      <c r="Q471" s="3" t="s">
        <v>9</v>
      </c>
      <c r="R471" s="5">
        <v>1.9</v>
      </c>
      <c r="S471" s="5">
        <v>2.2000000000000002</v>
      </c>
      <c r="T471" s="7">
        <v>5.3</v>
      </c>
      <c r="U471" s="5">
        <v>0.7</v>
      </c>
      <c r="V471" s="5">
        <v>6.4</v>
      </c>
      <c r="W471" s="5">
        <v>7.4</v>
      </c>
      <c r="X471" s="5">
        <v>9.1999999999999993</v>
      </c>
      <c r="Y471" s="7">
        <v>2222.3000000000002</v>
      </c>
      <c r="Z471" s="5">
        <v>2.9</v>
      </c>
      <c r="AA471" s="5">
        <v>1.2</v>
      </c>
    </row>
    <row r="472" spans="1:27" ht="16" thickTop="1" thickBot="1">
      <c r="A472" s="4" t="s">
        <v>1020</v>
      </c>
      <c r="B472" s="4" t="s">
        <v>1021</v>
      </c>
      <c r="C472" s="4" t="s">
        <v>1022</v>
      </c>
      <c r="D472" s="14" t="s">
        <v>977</v>
      </c>
      <c r="E472" s="5" t="s">
        <v>1020</v>
      </c>
      <c r="F472" s="5">
        <v>158.30000000000001</v>
      </c>
      <c r="G472" s="11">
        <v>0.90650663297536316</v>
      </c>
      <c r="H472" s="9">
        <v>0.41945672773215414</v>
      </c>
      <c r="I472" s="10">
        <v>1.3442830069488314</v>
      </c>
      <c r="J472" s="1" t="s">
        <v>9</v>
      </c>
      <c r="K472" s="5">
        <v>143.5</v>
      </c>
      <c r="L472" s="6">
        <v>66.400000000000006</v>
      </c>
      <c r="M472" s="7">
        <v>212.8</v>
      </c>
      <c r="N472" s="3" t="s">
        <v>9</v>
      </c>
      <c r="O472" s="6">
        <v>90.1</v>
      </c>
      <c r="P472" s="6">
        <v>0.569172457359444</v>
      </c>
      <c r="Q472" s="3" t="s">
        <v>9</v>
      </c>
      <c r="R472" s="5">
        <v>185.4</v>
      </c>
      <c r="S472" s="7">
        <v>240.8</v>
      </c>
      <c r="T472" s="7">
        <v>633.6</v>
      </c>
      <c r="U472" s="7">
        <v>362.7</v>
      </c>
      <c r="V472" s="6">
        <v>42.7</v>
      </c>
      <c r="W472" s="6">
        <v>103.8</v>
      </c>
      <c r="X472" s="7">
        <v>260.5</v>
      </c>
      <c r="Y472" s="5">
        <v>149.80000000000001</v>
      </c>
      <c r="Z472" s="7">
        <v>204.8</v>
      </c>
      <c r="AA472" s="5">
        <v>183.3</v>
      </c>
    </row>
    <row r="473" spans="1:27" ht="16" thickTop="1" thickBot="1">
      <c r="A473" s="4" t="s">
        <v>1020</v>
      </c>
      <c r="B473" s="4" t="s">
        <v>1021</v>
      </c>
      <c r="C473" s="4" t="s">
        <v>1022</v>
      </c>
      <c r="D473" s="14" t="s">
        <v>977</v>
      </c>
      <c r="E473" s="5" t="s">
        <v>1020</v>
      </c>
      <c r="F473" s="5">
        <v>58.7</v>
      </c>
      <c r="G473" s="9">
        <v>0.41396933560477001</v>
      </c>
      <c r="H473" s="9">
        <v>0.42589437819420783</v>
      </c>
      <c r="I473" s="11">
        <v>0.98296422487223167</v>
      </c>
      <c r="J473" s="1" t="s">
        <v>9</v>
      </c>
      <c r="K473" s="6">
        <v>24.3</v>
      </c>
      <c r="L473" s="6">
        <v>25</v>
      </c>
      <c r="M473" s="5">
        <v>57.7</v>
      </c>
      <c r="N473" s="3" t="s">
        <v>9</v>
      </c>
      <c r="O473" s="6">
        <v>22.8</v>
      </c>
      <c r="P473" s="6">
        <v>0.38841567291311752</v>
      </c>
      <c r="Q473" s="3" t="s">
        <v>9</v>
      </c>
      <c r="R473" s="5">
        <v>68.400000000000006</v>
      </c>
      <c r="S473" s="5">
        <v>41.8</v>
      </c>
      <c r="T473" s="6">
        <v>42.7</v>
      </c>
      <c r="U473" s="7">
        <v>155.69999999999999</v>
      </c>
      <c r="V473" s="5">
        <v>33</v>
      </c>
      <c r="W473" s="6">
        <v>28</v>
      </c>
      <c r="X473" s="5">
        <v>32.799999999999997</v>
      </c>
      <c r="Y473" s="5">
        <v>46.5</v>
      </c>
      <c r="Z473" s="5">
        <v>79</v>
      </c>
      <c r="AA473" s="5">
        <v>60.8</v>
      </c>
    </row>
    <row r="474" spans="1:27" ht="16" thickTop="1" thickBot="1">
      <c r="A474" s="4" t="s">
        <v>1023</v>
      </c>
      <c r="B474" s="4" t="s">
        <v>1024</v>
      </c>
      <c r="C474" s="4" t="s">
        <v>9</v>
      </c>
      <c r="D474" s="14" t="s">
        <v>977</v>
      </c>
      <c r="E474" s="5" t="s">
        <v>1023</v>
      </c>
      <c r="F474" s="5">
        <v>12.2</v>
      </c>
      <c r="G474" s="11">
        <v>0.57377049180327877</v>
      </c>
      <c r="H474" s="9">
        <v>0.3852459016393443</v>
      </c>
      <c r="I474" s="11">
        <v>0.68032786885245911</v>
      </c>
      <c r="J474" s="1" t="s">
        <v>9</v>
      </c>
      <c r="K474" s="5">
        <v>7</v>
      </c>
      <c r="L474" s="6">
        <v>4.7</v>
      </c>
      <c r="M474" s="5">
        <v>8.3000000000000007</v>
      </c>
      <c r="N474" s="3" t="s">
        <v>9</v>
      </c>
      <c r="O474" s="5">
        <v>12.6</v>
      </c>
      <c r="P474" s="5">
        <v>1.0327868852459017</v>
      </c>
      <c r="Q474" s="3" t="s">
        <v>9</v>
      </c>
      <c r="R474" s="6">
        <v>3.1</v>
      </c>
      <c r="S474" s="7">
        <v>49.8</v>
      </c>
      <c r="T474" s="6">
        <v>6.5</v>
      </c>
      <c r="U474" s="6">
        <v>4</v>
      </c>
      <c r="V474" s="6">
        <v>3.7</v>
      </c>
      <c r="W474" s="6">
        <v>5.5</v>
      </c>
      <c r="X474" s="5">
        <v>9.3000000000000007</v>
      </c>
      <c r="Y474" s="5">
        <v>19.899999999999999</v>
      </c>
      <c r="Z474" s="6">
        <v>2.2999999999999998</v>
      </c>
      <c r="AA474" s="7">
        <v>80.099999999999994</v>
      </c>
    </row>
    <row r="475" spans="1:27" ht="16" thickTop="1" thickBot="1">
      <c r="A475" s="4" t="s">
        <v>1025</v>
      </c>
      <c r="B475" s="4" t="s">
        <v>1026</v>
      </c>
      <c r="C475" s="4" t="s">
        <v>9</v>
      </c>
      <c r="D475" s="14" t="s">
        <v>977</v>
      </c>
      <c r="E475" s="5" t="s">
        <v>1025</v>
      </c>
      <c r="F475" s="5">
        <v>12.9</v>
      </c>
      <c r="G475" s="11">
        <v>0.76744186046511631</v>
      </c>
      <c r="H475" s="11">
        <v>0.73643410852713176</v>
      </c>
      <c r="I475" s="9">
        <v>0.37209302325581395</v>
      </c>
      <c r="J475" s="1" t="s">
        <v>9</v>
      </c>
      <c r="K475" s="5">
        <v>9.9</v>
      </c>
      <c r="L475" s="5">
        <v>9.5</v>
      </c>
      <c r="M475" s="6">
        <v>4.8</v>
      </c>
      <c r="N475" s="3" t="s">
        <v>9</v>
      </c>
      <c r="O475" s="5">
        <v>8.1</v>
      </c>
      <c r="P475" s="5">
        <v>0.62790697674418605</v>
      </c>
      <c r="Q475" s="3" t="s">
        <v>9</v>
      </c>
      <c r="R475" s="6">
        <v>4.3</v>
      </c>
      <c r="S475" s="6">
        <v>3.6</v>
      </c>
      <c r="T475" s="6">
        <v>5.5</v>
      </c>
      <c r="U475" s="5">
        <v>7.9</v>
      </c>
      <c r="V475" s="6">
        <v>4.5999999999999996</v>
      </c>
      <c r="W475" s="7">
        <v>810.2</v>
      </c>
      <c r="X475" s="6">
        <v>5.4</v>
      </c>
      <c r="Y475" s="6">
        <v>3.9</v>
      </c>
      <c r="Z475" s="6">
        <v>5.4</v>
      </c>
      <c r="AA475" s="5">
        <v>15.2</v>
      </c>
    </row>
    <row r="476" spans="1:27" ht="16" thickTop="1" thickBot="1">
      <c r="A476" s="4" t="s">
        <v>1027</v>
      </c>
      <c r="B476" s="4" t="s">
        <v>1028</v>
      </c>
      <c r="C476" s="4" t="s">
        <v>9</v>
      </c>
      <c r="D476" s="14" t="s">
        <v>977</v>
      </c>
      <c r="E476" s="5" t="s">
        <v>1027</v>
      </c>
      <c r="F476" s="5">
        <v>12.2</v>
      </c>
      <c r="G476" s="11">
        <v>1.1229508196721312</v>
      </c>
      <c r="H476" s="11">
        <v>1.4262295081967213</v>
      </c>
      <c r="I476" s="11">
        <v>0.74590163934426235</v>
      </c>
      <c r="J476" s="1" t="s">
        <v>9</v>
      </c>
      <c r="K476" s="5">
        <v>13.7</v>
      </c>
      <c r="L476" s="5">
        <v>17.399999999999999</v>
      </c>
      <c r="M476" s="5">
        <v>9.1</v>
      </c>
      <c r="N476" s="3" t="s">
        <v>9</v>
      </c>
      <c r="O476" s="5">
        <v>11.4</v>
      </c>
      <c r="P476" s="5">
        <v>0.93442622950819676</v>
      </c>
      <c r="Q476" s="3" t="s">
        <v>9</v>
      </c>
      <c r="R476" s="7">
        <v>62.4</v>
      </c>
      <c r="S476" s="7">
        <v>59.1</v>
      </c>
      <c r="T476" s="7">
        <v>52.4</v>
      </c>
      <c r="U476" s="6">
        <v>4.2</v>
      </c>
      <c r="V476" s="6">
        <v>3.6</v>
      </c>
      <c r="W476" s="5">
        <v>10</v>
      </c>
      <c r="X476" s="7">
        <v>24.1</v>
      </c>
      <c r="Y476" s="7">
        <v>24.6</v>
      </c>
      <c r="Z476" s="7">
        <v>38.299999999999997</v>
      </c>
      <c r="AA476" s="7">
        <v>25.4</v>
      </c>
    </row>
    <row r="477" spans="1:27" ht="16" thickTop="1" thickBot="1">
      <c r="A477" s="4" t="s">
        <v>1029</v>
      </c>
      <c r="B477" s="4" t="s">
        <v>1030</v>
      </c>
      <c r="C477" s="4" t="s">
        <v>9</v>
      </c>
      <c r="D477" s="14" t="s">
        <v>977</v>
      </c>
      <c r="E477" s="5" t="s">
        <v>1029</v>
      </c>
      <c r="F477" s="5">
        <v>7.5</v>
      </c>
      <c r="G477" s="10">
        <v>1.72</v>
      </c>
      <c r="H477" s="11">
        <v>1.32</v>
      </c>
      <c r="I477" s="10">
        <v>2.8666666666666667</v>
      </c>
      <c r="J477" s="1" t="s">
        <v>9</v>
      </c>
      <c r="K477" s="7">
        <v>12.9</v>
      </c>
      <c r="L477" s="5">
        <v>9.9</v>
      </c>
      <c r="M477" s="7">
        <v>21.5</v>
      </c>
      <c r="N477" s="3" t="s">
        <v>9</v>
      </c>
      <c r="O477" s="7">
        <v>27.9</v>
      </c>
      <c r="P477" s="7">
        <v>3.7199999999999998</v>
      </c>
      <c r="Q477" s="3" t="s">
        <v>9</v>
      </c>
      <c r="R477" s="5">
        <v>5.4</v>
      </c>
      <c r="S477" s="5">
        <v>7.2</v>
      </c>
      <c r="T477" s="7">
        <v>13.5</v>
      </c>
      <c r="U477" s="6">
        <v>3.7</v>
      </c>
      <c r="V477" s="6">
        <v>5.6</v>
      </c>
      <c r="W477" s="5">
        <v>16.899999999999999</v>
      </c>
      <c r="X477" s="5">
        <v>10.199999999999999</v>
      </c>
      <c r="Y477" s="5">
        <v>10.4</v>
      </c>
      <c r="Z477" s="5">
        <v>6.8</v>
      </c>
      <c r="AA477" s="5">
        <v>13.9</v>
      </c>
    </row>
    <row r="478" spans="1:27" ht="16" thickTop="1" thickBot="1">
      <c r="A478" s="4" t="s">
        <v>1031</v>
      </c>
      <c r="B478" s="4" t="s">
        <v>1032</v>
      </c>
      <c r="C478" s="4" t="s">
        <v>9</v>
      </c>
      <c r="D478" s="14" t="s">
        <v>977</v>
      </c>
      <c r="E478" s="5" t="s">
        <v>1031</v>
      </c>
      <c r="F478" s="5">
        <v>121.7</v>
      </c>
      <c r="G478" s="9">
        <v>0.352506162695152</v>
      </c>
      <c r="H478" s="9">
        <v>0.57929334428923585</v>
      </c>
      <c r="I478" s="9">
        <v>0.46507806080525882</v>
      </c>
      <c r="J478" s="1" t="s">
        <v>9</v>
      </c>
      <c r="K478" s="6">
        <v>42.9</v>
      </c>
      <c r="L478" s="6">
        <v>70.5</v>
      </c>
      <c r="M478" s="6">
        <v>56.6</v>
      </c>
      <c r="N478" s="3" t="s">
        <v>9</v>
      </c>
      <c r="O478" s="7">
        <v>175.4</v>
      </c>
      <c r="P478" s="7">
        <v>1.4412489728841413</v>
      </c>
      <c r="Q478" s="3" t="s">
        <v>9</v>
      </c>
      <c r="R478" s="6">
        <v>25.5</v>
      </c>
      <c r="S478" s="6">
        <v>29.9</v>
      </c>
      <c r="T478" s="6">
        <v>76.900000000000006</v>
      </c>
      <c r="U478" s="7">
        <v>305.39999999999998</v>
      </c>
      <c r="V478" s="6">
        <v>35.700000000000003</v>
      </c>
      <c r="W478" s="6">
        <v>104</v>
      </c>
      <c r="X478" s="6">
        <v>67</v>
      </c>
      <c r="Y478" s="6">
        <v>17.399999999999999</v>
      </c>
      <c r="Z478" s="6">
        <v>28.5</v>
      </c>
      <c r="AA478" s="6">
        <v>49.3</v>
      </c>
    </row>
    <row r="479" spans="1:27" ht="16" thickTop="1" thickBot="1">
      <c r="A479" s="4" t="s">
        <v>1033</v>
      </c>
      <c r="B479" s="4" t="s">
        <v>1034</v>
      </c>
      <c r="C479" s="4" t="s">
        <v>9</v>
      </c>
      <c r="D479" s="14" t="s">
        <v>977</v>
      </c>
      <c r="E479" s="5" t="s">
        <v>1033</v>
      </c>
      <c r="F479" s="5">
        <v>109</v>
      </c>
      <c r="G479" s="10">
        <v>8.1550458715596328</v>
      </c>
      <c r="H479" s="9">
        <v>0.15963302752293576</v>
      </c>
      <c r="I479" s="9">
        <v>0.67155963302752297</v>
      </c>
      <c r="J479" s="1" t="s">
        <v>9</v>
      </c>
      <c r="K479" s="7">
        <v>888.9</v>
      </c>
      <c r="L479" s="6">
        <v>17.399999999999999</v>
      </c>
      <c r="M479" s="6">
        <v>73.2</v>
      </c>
      <c r="N479" s="3" t="s">
        <v>9</v>
      </c>
      <c r="O479" s="6">
        <v>10.7</v>
      </c>
      <c r="P479" s="6">
        <v>9.8165137614678891E-2</v>
      </c>
      <c r="Q479" s="3" t="s">
        <v>9</v>
      </c>
      <c r="R479" s="6">
        <v>11.6</v>
      </c>
      <c r="S479" s="7">
        <v>574.5</v>
      </c>
      <c r="T479" s="6">
        <v>12.3</v>
      </c>
      <c r="U479" s="6">
        <v>1.1000000000000001</v>
      </c>
      <c r="V479" s="6">
        <v>3.9</v>
      </c>
      <c r="W479" s="6">
        <v>12.4</v>
      </c>
      <c r="X479" s="6">
        <v>7.7</v>
      </c>
      <c r="Y479" s="6">
        <v>6.8</v>
      </c>
      <c r="Z479" s="6">
        <v>13</v>
      </c>
      <c r="AA479" s="7">
        <v>620.20000000000005</v>
      </c>
    </row>
    <row r="480" spans="1:27" ht="16" thickTop="1" thickBot="1">
      <c r="A480" s="4" t="s">
        <v>1035</v>
      </c>
      <c r="B480" s="4" t="s">
        <v>1036</v>
      </c>
      <c r="C480" s="4" t="s">
        <v>9</v>
      </c>
      <c r="D480" s="14" t="s">
        <v>977</v>
      </c>
      <c r="E480" s="5" t="s">
        <v>1035</v>
      </c>
      <c r="F480" s="5">
        <v>69.3</v>
      </c>
      <c r="G480" s="10">
        <v>13.203463203463205</v>
      </c>
      <c r="H480" s="9">
        <v>0.11688311688311688</v>
      </c>
      <c r="I480" s="11">
        <v>1.1962481962481963</v>
      </c>
      <c r="J480" s="1" t="s">
        <v>9</v>
      </c>
      <c r="K480" s="7">
        <v>915</v>
      </c>
      <c r="L480" s="6">
        <v>8.1</v>
      </c>
      <c r="M480" s="5">
        <v>82.9</v>
      </c>
      <c r="N480" s="3" t="s">
        <v>9</v>
      </c>
      <c r="O480" s="6">
        <v>5.0999999999999996</v>
      </c>
      <c r="P480" s="6">
        <v>7.3593073593073585E-2</v>
      </c>
      <c r="Q480" s="3" t="s">
        <v>9</v>
      </c>
      <c r="R480" s="6">
        <v>3.2</v>
      </c>
      <c r="S480" s="7">
        <v>237.2</v>
      </c>
      <c r="T480" s="6">
        <v>4.5999999999999996</v>
      </c>
      <c r="U480" s="6">
        <v>2.2000000000000002</v>
      </c>
      <c r="V480" s="6">
        <v>3.4</v>
      </c>
      <c r="W480" s="6">
        <v>1.9</v>
      </c>
      <c r="X480" s="6">
        <v>1.1000000000000001</v>
      </c>
      <c r="Y480" s="6">
        <v>7</v>
      </c>
      <c r="Z480" s="6">
        <v>2.4</v>
      </c>
      <c r="AA480" s="7">
        <v>300.10000000000002</v>
      </c>
    </row>
    <row r="481" spans="1:27" ht="16" thickTop="1" thickBot="1">
      <c r="A481" s="4" t="s">
        <v>1037</v>
      </c>
      <c r="B481" s="4" t="s">
        <v>1038</v>
      </c>
      <c r="C481" s="4" t="s">
        <v>9</v>
      </c>
      <c r="D481" s="14" t="s">
        <v>977</v>
      </c>
      <c r="E481" s="5" t="s">
        <v>1037</v>
      </c>
      <c r="F481" s="5">
        <v>9.8000000000000007</v>
      </c>
      <c r="G481" s="10">
        <v>1.846938775510204</v>
      </c>
      <c r="H481" s="11">
        <v>0.55102040816326525</v>
      </c>
      <c r="I481" s="11">
        <v>1.0510204081632653</v>
      </c>
      <c r="J481" s="1" t="s">
        <v>9</v>
      </c>
      <c r="K481" s="7">
        <v>18.100000000000001</v>
      </c>
      <c r="L481" s="5">
        <v>5.4</v>
      </c>
      <c r="M481" s="5">
        <v>10.3</v>
      </c>
      <c r="N481" s="3" t="s">
        <v>9</v>
      </c>
      <c r="O481" s="5">
        <v>13.6</v>
      </c>
      <c r="P481" s="5">
        <v>1.3877551020408161</v>
      </c>
      <c r="Q481" s="3" t="s">
        <v>9</v>
      </c>
      <c r="R481" s="6">
        <v>1.3</v>
      </c>
      <c r="S481" s="7">
        <v>31.7</v>
      </c>
      <c r="T481" s="6">
        <v>4.0999999999999996</v>
      </c>
      <c r="U481" s="6">
        <v>3.9</v>
      </c>
      <c r="V481" s="6">
        <v>2.8</v>
      </c>
      <c r="W481" s="5">
        <v>6.7</v>
      </c>
      <c r="X481" s="6">
        <v>2.9</v>
      </c>
      <c r="Y481" s="6">
        <v>2.2000000000000002</v>
      </c>
      <c r="Z481" s="6">
        <v>3.6</v>
      </c>
      <c r="AA481" s="7">
        <v>54.6</v>
      </c>
    </row>
    <row r="482" spans="1:27" ht="16" thickTop="1" thickBot="1">
      <c r="A482" s="4" t="s">
        <v>1039</v>
      </c>
      <c r="B482" s="4" t="s">
        <v>1040</v>
      </c>
      <c r="C482" s="4" t="s">
        <v>9</v>
      </c>
      <c r="D482" s="14" t="s">
        <v>977</v>
      </c>
      <c r="E482" s="5" t="s">
        <v>1039</v>
      </c>
      <c r="F482" s="5">
        <v>1270.8</v>
      </c>
      <c r="G482" s="9">
        <v>9.1281082782499207E-3</v>
      </c>
      <c r="H482" s="10">
        <v>4.5439880390305323</v>
      </c>
      <c r="I482" s="9">
        <v>8.1051306263770859E-3</v>
      </c>
      <c r="J482" s="1" t="s">
        <v>9</v>
      </c>
      <c r="K482" s="6">
        <v>11.6</v>
      </c>
      <c r="L482" s="7">
        <v>5774.5</v>
      </c>
      <c r="M482" s="6">
        <v>10.3</v>
      </c>
      <c r="N482" s="3" t="s">
        <v>9</v>
      </c>
      <c r="O482" s="6">
        <v>27.4</v>
      </c>
      <c r="P482" s="6">
        <v>2.1561221277935159E-2</v>
      </c>
      <c r="Q482" s="3" t="s">
        <v>9</v>
      </c>
      <c r="R482" s="6">
        <v>6.2</v>
      </c>
      <c r="S482" s="6">
        <v>10.1</v>
      </c>
      <c r="T482" s="6">
        <v>7.4</v>
      </c>
      <c r="U482" s="6">
        <v>3.3</v>
      </c>
      <c r="V482" s="6">
        <v>5.5</v>
      </c>
      <c r="W482" s="6">
        <v>12.6</v>
      </c>
      <c r="X482" s="6">
        <v>5.0999999999999996</v>
      </c>
      <c r="Y482" s="6">
        <v>8.8000000000000007</v>
      </c>
      <c r="Z482" s="6">
        <v>6.9</v>
      </c>
      <c r="AA482" s="6">
        <v>12.3</v>
      </c>
    </row>
    <row r="483" spans="1:27" ht="16" thickTop="1" thickBot="1">
      <c r="A483" s="4" t="s">
        <v>1041</v>
      </c>
      <c r="B483" s="4" t="s">
        <v>1042</v>
      </c>
      <c r="C483" s="4" t="s">
        <v>9</v>
      </c>
      <c r="D483" s="14" t="s">
        <v>977</v>
      </c>
      <c r="E483" s="5" t="s">
        <v>1041</v>
      </c>
      <c r="F483" s="5">
        <v>170.9</v>
      </c>
      <c r="G483" s="9">
        <v>3.6863662960795782E-2</v>
      </c>
      <c r="H483" s="10">
        <v>11.14277355178467</v>
      </c>
      <c r="I483" s="9">
        <v>4.5055588063194853E-2</v>
      </c>
      <c r="J483" s="1" t="s">
        <v>9</v>
      </c>
      <c r="K483" s="6">
        <v>6.3</v>
      </c>
      <c r="L483" s="7">
        <v>1904.3</v>
      </c>
      <c r="M483" s="6">
        <v>7.7</v>
      </c>
      <c r="N483" s="3" t="s">
        <v>9</v>
      </c>
      <c r="O483" s="6">
        <v>12.5</v>
      </c>
      <c r="P483" s="6">
        <v>7.3142188414277359E-2</v>
      </c>
      <c r="Q483" s="3" t="s">
        <v>9</v>
      </c>
      <c r="R483" s="6">
        <v>4.9000000000000004</v>
      </c>
      <c r="S483" s="6">
        <v>4.8</v>
      </c>
      <c r="T483" s="6">
        <v>7.9</v>
      </c>
      <c r="U483" s="6">
        <v>5.2</v>
      </c>
      <c r="V483" s="6">
        <v>27</v>
      </c>
      <c r="W483" s="6">
        <v>13.1</v>
      </c>
      <c r="X483" s="6">
        <v>13.2</v>
      </c>
      <c r="Y483" s="6">
        <v>15.9</v>
      </c>
      <c r="Z483" s="6">
        <v>5.0999999999999996</v>
      </c>
      <c r="AA483" s="6">
        <v>11.8</v>
      </c>
    </row>
    <row r="484" spans="1:27" ht="16" thickTop="1" thickBot="1">
      <c r="A484" s="4" t="s">
        <v>1043</v>
      </c>
      <c r="B484" s="4" t="s">
        <v>1044</v>
      </c>
      <c r="C484" s="4" t="s">
        <v>9</v>
      </c>
      <c r="D484" s="14" t="s">
        <v>977</v>
      </c>
      <c r="E484" s="5" t="s">
        <v>1043</v>
      </c>
      <c r="F484" s="5">
        <v>2.2000000000000002</v>
      </c>
      <c r="G484" s="11">
        <v>2.1818181818181817</v>
      </c>
      <c r="H484" s="11">
        <v>2.545454545454545</v>
      </c>
      <c r="I484" s="11">
        <v>2.545454545454545</v>
      </c>
      <c r="J484" s="1" t="s">
        <v>9</v>
      </c>
      <c r="K484" s="5">
        <v>4.8</v>
      </c>
      <c r="L484" s="5">
        <v>5.6</v>
      </c>
      <c r="M484" s="5">
        <v>5.6</v>
      </c>
      <c r="N484" s="3" t="s">
        <v>9</v>
      </c>
      <c r="O484" s="5">
        <v>7.1</v>
      </c>
      <c r="P484" s="5">
        <v>3.2272727272727271</v>
      </c>
      <c r="Q484" s="3" t="s">
        <v>9</v>
      </c>
      <c r="R484" s="5">
        <v>3.1</v>
      </c>
      <c r="S484" s="5">
        <v>7.6</v>
      </c>
      <c r="T484" s="7">
        <v>4.0999999999999996</v>
      </c>
      <c r="U484" s="5">
        <v>2.7</v>
      </c>
      <c r="V484" s="5">
        <v>5.6</v>
      </c>
      <c r="W484" s="5">
        <v>7.5</v>
      </c>
      <c r="X484" s="5">
        <v>6.7</v>
      </c>
      <c r="Y484" s="7">
        <v>9.5</v>
      </c>
      <c r="Z484" s="5">
        <v>2.4</v>
      </c>
      <c r="AA484" s="5">
        <v>7.2</v>
      </c>
    </row>
    <row r="485" spans="1:27" ht="16" thickTop="1" thickBot="1">
      <c r="A485" s="4" t="s">
        <v>1045</v>
      </c>
      <c r="B485" s="4" t="s">
        <v>1046</v>
      </c>
      <c r="C485" s="4" t="s">
        <v>1047</v>
      </c>
      <c r="D485" s="14" t="s">
        <v>977</v>
      </c>
      <c r="E485" s="5" t="s">
        <v>1045</v>
      </c>
      <c r="F485" s="5">
        <v>6.5</v>
      </c>
      <c r="G485" s="9">
        <v>0.27692307692307694</v>
      </c>
      <c r="H485" s="11">
        <v>1.1384615384615384</v>
      </c>
      <c r="I485" s="11">
        <v>1.3076923076923077</v>
      </c>
      <c r="J485" s="1" t="s">
        <v>9</v>
      </c>
      <c r="K485" s="6">
        <v>1.8</v>
      </c>
      <c r="L485" s="5">
        <v>7.4</v>
      </c>
      <c r="M485" s="5">
        <v>8.5</v>
      </c>
      <c r="N485" s="3" t="s">
        <v>9</v>
      </c>
      <c r="O485" s="5">
        <v>7.4</v>
      </c>
      <c r="P485" s="5">
        <v>1.1384615384615384</v>
      </c>
      <c r="Q485" s="3" t="s">
        <v>9</v>
      </c>
      <c r="R485" s="7">
        <v>45.7</v>
      </c>
      <c r="S485" s="7">
        <v>16</v>
      </c>
      <c r="T485" s="6">
        <v>5.4</v>
      </c>
      <c r="U485" s="5">
        <v>4.5999999999999996</v>
      </c>
      <c r="V485" s="5">
        <v>4.3</v>
      </c>
      <c r="W485" s="5">
        <v>10.7</v>
      </c>
      <c r="X485" s="5">
        <v>7.3</v>
      </c>
      <c r="Y485" s="5">
        <v>7</v>
      </c>
      <c r="Z485" s="7">
        <v>55.2</v>
      </c>
      <c r="AA485" s="7">
        <v>14</v>
      </c>
    </row>
    <row r="486" spans="1:27" ht="16" thickTop="1" thickBot="1">
      <c r="A486" s="4" t="s">
        <v>1048</v>
      </c>
      <c r="B486" s="4" t="s">
        <v>1049</v>
      </c>
      <c r="C486" s="4" t="s">
        <v>9</v>
      </c>
      <c r="D486" s="14" t="s">
        <v>977</v>
      </c>
      <c r="E486" s="5" t="s">
        <v>1048</v>
      </c>
      <c r="F486" s="5">
        <v>6.3</v>
      </c>
      <c r="G486" s="11">
        <v>0.36507936507936506</v>
      </c>
      <c r="H486" s="11">
        <v>0.85714285714285721</v>
      </c>
      <c r="I486" s="11">
        <v>0.60317460317460314</v>
      </c>
      <c r="J486" s="1" t="s">
        <v>9</v>
      </c>
      <c r="K486" s="5">
        <v>2.2999999999999998</v>
      </c>
      <c r="L486" s="5">
        <v>5.4</v>
      </c>
      <c r="M486" s="5">
        <v>3.8</v>
      </c>
      <c r="N486" s="3" t="s">
        <v>9</v>
      </c>
      <c r="O486" s="5">
        <v>4.9000000000000004</v>
      </c>
      <c r="P486" s="5">
        <v>0.7777777777777779</v>
      </c>
      <c r="Q486" s="3" t="s">
        <v>9</v>
      </c>
      <c r="R486" s="7">
        <v>171.3</v>
      </c>
      <c r="S486" s="7">
        <v>55.9</v>
      </c>
      <c r="T486" s="6">
        <v>2.2999999999999998</v>
      </c>
      <c r="U486" s="5">
        <v>1.9</v>
      </c>
      <c r="V486" s="5">
        <v>4.4000000000000004</v>
      </c>
      <c r="W486" s="5">
        <v>2.6</v>
      </c>
      <c r="X486" s="5">
        <v>0.7</v>
      </c>
      <c r="Y486" s="5">
        <v>3.5</v>
      </c>
      <c r="Z486" s="7">
        <v>245.9</v>
      </c>
      <c r="AA486" s="5">
        <v>6.8</v>
      </c>
    </row>
    <row r="487" spans="1:27" ht="16" thickTop="1" thickBot="1">
      <c r="A487" s="4" t="s">
        <v>1050</v>
      </c>
      <c r="B487" s="4" t="s">
        <v>1051</v>
      </c>
      <c r="C487" s="4" t="s">
        <v>1052</v>
      </c>
      <c r="D487" s="14" t="s">
        <v>977</v>
      </c>
      <c r="E487" s="5" t="s">
        <v>1050</v>
      </c>
      <c r="F487" s="5">
        <v>565.70000000000005</v>
      </c>
      <c r="G487" s="9">
        <v>9.8992398797949424E-3</v>
      </c>
      <c r="H487" s="10">
        <v>7.7783277355488769</v>
      </c>
      <c r="I487" s="9">
        <v>4.7198161569736607E-2</v>
      </c>
      <c r="J487" s="1" t="s">
        <v>9</v>
      </c>
      <c r="K487" s="6">
        <v>5.6</v>
      </c>
      <c r="L487" s="7">
        <v>4400.2</v>
      </c>
      <c r="M487" s="6">
        <v>26.7</v>
      </c>
      <c r="N487" s="3" t="s">
        <v>9</v>
      </c>
      <c r="O487" s="6">
        <v>2.9</v>
      </c>
      <c r="P487" s="6">
        <v>5.1263920806080953E-3</v>
      </c>
      <c r="Q487" s="3" t="s">
        <v>9</v>
      </c>
      <c r="R487" s="6">
        <v>3.5</v>
      </c>
      <c r="S487" s="6">
        <v>6.3</v>
      </c>
      <c r="T487" s="6">
        <v>5.6</v>
      </c>
      <c r="U487" s="6">
        <v>1.8</v>
      </c>
      <c r="V487" s="6">
        <v>6.6</v>
      </c>
      <c r="W487" s="6">
        <v>4.8</v>
      </c>
      <c r="X487" s="6">
        <v>2.1</v>
      </c>
      <c r="Y487" s="6">
        <v>3.4</v>
      </c>
      <c r="Z487" s="6">
        <v>4.5999999999999996</v>
      </c>
      <c r="AA487" s="6">
        <v>13.3</v>
      </c>
    </row>
    <row r="488" spans="1:27" ht="16" thickTop="1" thickBot="1">
      <c r="A488" s="4" t="s">
        <v>1053</v>
      </c>
      <c r="B488" s="4" t="s">
        <v>1054</v>
      </c>
      <c r="C488" s="4" t="s">
        <v>1055</v>
      </c>
      <c r="D488" s="14" t="s">
        <v>977</v>
      </c>
      <c r="E488" s="5" t="s">
        <v>1053</v>
      </c>
      <c r="F488" s="5">
        <v>585.70000000000005</v>
      </c>
      <c r="G488" s="11">
        <v>4.4391326617722379E-3</v>
      </c>
      <c r="H488" s="10">
        <v>7.3209834386204529</v>
      </c>
      <c r="I488" s="11">
        <v>2.731773945705993E-3</v>
      </c>
      <c r="J488" s="1" t="s">
        <v>9</v>
      </c>
      <c r="K488" s="5">
        <v>2.6</v>
      </c>
      <c r="L488" s="7">
        <v>4287.8999999999996</v>
      </c>
      <c r="M488" s="5">
        <v>1.6</v>
      </c>
      <c r="N488" s="3" t="s">
        <v>9</v>
      </c>
      <c r="O488" s="5">
        <v>14.4</v>
      </c>
      <c r="P488" s="5">
        <v>2.4585965511353933E-2</v>
      </c>
      <c r="Q488" s="3" t="s">
        <v>9</v>
      </c>
      <c r="R488" s="5">
        <v>3.4</v>
      </c>
      <c r="S488" s="5">
        <v>14.6</v>
      </c>
      <c r="T488" s="6">
        <v>5.3</v>
      </c>
      <c r="U488" s="5">
        <v>2</v>
      </c>
      <c r="V488" s="5">
        <v>1.3</v>
      </c>
      <c r="W488" s="5">
        <v>17.3</v>
      </c>
      <c r="X488" s="5">
        <v>7.8</v>
      </c>
      <c r="Y488" s="5">
        <v>183.1</v>
      </c>
      <c r="Z488" s="5">
        <v>6.7</v>
      </c>
      <c r="AA488" s="5">
        <v>6.9</v>
      </c>
    </row>
    <row r="489" spans="1:27" ht="16" thickTop="1" thickBot="1">
      <c r="A489" s="4" t="s">
        <v>1053</v>
      </c>
      <c r="B489" s="4" t="s">
        <v>1054</v>
      </c>
      <c r="C489" s="4" t="s">
        <v>1055</v>
      </c>
      <c r="D489" s="14" t="s">
        <v>977</v>
      </c>
      <c r="E489" s="5" t="s">
        <v>1053</v>
      </c>
      <c r="F489" s="5">
        <v>887.5</v>
      </c>
      <c r="G489" s="11">
        <v>1.9605633802816901E-2</v>
      </c>
      <c r="H489" s="10">
        <v>4.9521126760563376</v>
      </c>
      <c r="I489" s="11">
        <v>2.1971830985915493E-2</v>
      </c>
      <c r="J489" s="1" t="s">
        <v>9</v>
      </c>
      <c r="K489" s="5">
        <v>17.399999999999999</v>
      </c>
      <c r="L489" s="7">
        <v>4395</v>
      </c>
      <c r="M489" s="5">
        <v>19.5</v>
      </c>
      <c r="N489" s="3" t="s">
        <v>9</v>
      </c>
      <c r="O489" s="5">
        <v>9.8000000000000007</v>
      </c>
      <c r="P489" s="5">
        <v>1.1042253521126762E-2</v>
      </c>
      <c r="Q489" s="3" t="s">
        <v>9</v>
      </c>
      <c r="R489" s="5">
        <v>5.6</v>
      </c>
      <c r="S489" s="5">
        <v>17.8</v>
      </c>
      <c r="T489" s="6">
        <v>7.5</v>
      </c>
      <c r="U489" s="5">
        <v>1.7</v>
      </c>
      <c r="V489" s="5">
        <v>7.6</v>
      </c>
      <c r="W489" s="5">
        <v>15.3</v>
      </c>
      <c r="X489" s="5">
        <v>15.5</v>
      </c>
      <c r="Y489" s="5">
        <v>184.5</v>
      </c>
      <c r="Z489" s="5">
        <v>12.1</v>
      </c>
      <c r="AA489" s="5">
        <v>35.299999999999997</v>
      </c>
    </row>
    <row r="490" spans="1:27" ht="16" thickTop="1" thickBot="1">
      <c r="A490" s="4" t="s">
        <v>1056</v>
      </c>
      <c r="B490" s="4" t="s">
        <v>1057</v>
      </c>
      <c r="C490" s="4" t="s">
        <v>1058</v>
      </c>
      <c r="D490" s="14" t="s">
        <v>977</v>
      </c>
      <c r="E490" s="5" t="s">
        <v>1056</v>
      </c>
      <c r="F490" s="5">
        <v>966.5</v>
      </c>
      <c r="G490" s="9">
        <v>6.6218313502327993E-3</v>
      </c>
      <c r="H490" s="10">
        <v>4.634247284014485</v>
      </c>
      <c r="I490" s="9">
        <v>9.9327470253491972E-3</v>
      </c>
      <c r="J490" s="1" t="s">
        <v>9</v>
      </c>
      <c r="K490" s="6">
        <v>6.4</v>
      </c>
      <c r="L490" s="7">
        <v>4479</v>
      </c>
      <c r="M490" s="6">
        <v>9.6</v>
      </c>
      <c r="N490" s="3" t="s">
        <v>9</v>
      </c>
      <c r="O490" s="6">
        <v>21.8</v>
      </c>
      <c r="P490" s="6">
        <v>2.2555613036730471E-2</v>
      </c>
      <c r="Q490" s="3" t="s">
        <v>9</v>
      </c>
      <c r="R490" s="6">
        <v>6.2</v>
      </c>
      <c r="S490" s="6">
        <v>6.5</v>
      </c>
      <c r="T490" s="6">
        <v>9.6999999999999993</v>
      </c>
      <c r="U490" s="6">
        <v>5.5</v>
      </c>
      <c r="V490" s="6">
        <v>4.5</v>
      </c>
      <c r="W490" s="6">
        <v>15.7</v>
      </c>
      <c r="X490" s="6">
        <v>8.9</v>
      </c>
      <c r="Y490" s="6">
        <v>8.1</v>
      </c>
      <c r="Z490" s="6">
        <v>9.3000000000000007</v>
      </c>
      <c r="AA490" s="6">
        <v>21.7</v>
      </c>
    </row>
    <row r="491" spans="1:27" ht="16" thickTop="1" thickBot="1">
      <c r="A491" s="4" t="s">
        <v>1059</v>
      </c>
      <c r="B491" s="4" t="s">
        <v>1060</v>
      </c>
      <c r="C491" s="4" t="s">
        <v>1061</v>
      </c>
      <c r="D491" s="14" t="s">
        <v>977</v>
      </c>
      <c r="E491" s="5" t="s">
        <v>1059</v>
      </c>
      <c r="F491" s="5">
        <v>128.1</v>
      </c>
      <c r="G491" s="9">
        <v>5.1522248243559721E-2</v>
      </c>
      <c r="H491" s="10">
        <v>12.519906323185012</v>
      </c>
      <c r="I491" s="10">
        <v>2.3965651834504293</v>
      </c>
      <c r="J491" s="1" t="s">
        <v>9</v>
      </c>
      <c r="K491" s="6">
        <v>6.6</v>
      </c>
      <c r="L491" s="7">
        <v>1603.8</v>
      </c>
      <c r="M491" s="7">
        <v>307</v>
      </c>
      <c r="N491" s="3" t="s">
        <v>9</v>
      </c>
      <c r="O491" s="6">
        <v>12.7</v>
      </c>
      <c r="P491" s="6">
        <v>9.9141295862607337E-2</v>
      </c>
      <c r="Q491" s="3" t="s">
        <v>9</v>
      </c>
      <c r="R491" s="6">
        <v>1.9</v>
      </c>
      <c r="S491" s="6">
        <v>2.9</v>
      </c>
      <c r="T491" s="6">
        <v>11.8</v>
      </c>
      <c r="U491" s="6">
        <v>1.8</v>
      </c>
      <c r="V491" s="6">
        <v>0.8</v>
      </c>
      <c r="W491" s="6">
        <v>6</v>
      </c>
      <c r="X491" s="6">
        <v>8.3000000000000007</v>
      </c>
      <c r="Y491" s="6">
        <v>36.799999999999997</v>
      </c>
      <c r="Z491" s="6">
        <v>3.8</v>
      </c>
      <c r="AA491" s="6">
        <v>3.8</v>
      </c>
    </row>
    <row r="492" spans="1:27" ht="16" thickTop="1" thickBot="1">
      <c r="A492" s="4" t="s">
        <v>1062</v>
      </c>
      <c r="B492" s="4" t="s">
        <v>1063</v>
      </c>
      <c r="C492" s="4" t="s">
        <v>1064</v>
      </c>
      <c r="D492" s="14" t="s">
        <v>977</v>
      </c>
      <c r="E492" s="5" t="s">
        <v>1062</v>
      </c>
      <c r="F492" s="5">
        <v>235.2</v>
      </c>
      <c r="G492" s="9">
        <v>1.9557823129251702E-2</v>
      </c>
      <c r="H492" s="10">
        <v>6.0565476190476195</v>
      </c>
      <c r="I492" s="10">
        <v>4.912840136054422</v>
      </c>
      <c r="J492" s="1" t="s">
        <v>9</v>
      </c>
      <c r="K492" s="6">
        <v>4.5999999999999996</v>
      </c>
      <c r="L492" s="7">
        <v>1424.5</v>
      </c>
      <c r="M492" s="7">
        <v>1155.5</v>
      </c>
      <c r="N492" s="3" t="s">
        <v>9</v>
      </c>
      <c r="O492" s="6">
        <v>10.1</v>
      </c>
      <c r="P492" s="6">
        <v>4.2942176870748298E-2</v>
      </c>
      <c r="Q492" s="3" t="s">
        <v>9</v>
      </c>
      <c r="R492" s="6">
        <v>2.8</v>
      </c>
      <c r="S492" s="6">
        <v>3.1</v>
      </c>
      <c r="T492" s="6">
        <v>57.9</v>
      </c>
      <c r="U492" s="6">
        <v>3.5</v>
      </c>
      <c r="V492" s="6">
        <v>3.2</v>
      </c>
      <c r="W492" s="6">
        <v>9.1999999999999993</v>
      </c>
      <c r="X492" s="6">
        <v>9.8000000000000007</v>
      </c>
      <c r="Y492" s="6">
        <v>6.5</v>
      </c>
      <c r="Z492" s="6">
        <v>7.1</v>
      </c>
      <c r="AA492" s="6">
        <v>8.1999999999999993</v>
      </c>
    </row>
    <row r="493" spans="1:27" ht="16" thickTop="1" thickBot="1">
      <c r="A493" s="4" t="s">
        <v>1065</v>
      </c>
      <c r="B493" s="4" t="s">
        <v>1066</v>
      </c>
      <c r="C493" s="4" t="s">
        <v>1066</v>
      </c>
      <c r="D493" s="14" t="s">
        <v>977</v>
      </c>
      <c r="E493" s="5" t="s">
        <v>1065</v>
      </c>
      <c r="F493" s="5">
        <v>164.1</v>
      </c>
      <c r="G493" s="9">
        <v>2.0719073735527119E-2</v>
      </c>
      <c r="H493" s="10">
        <v>12.735527117611214</v>
      </c>
      <c r="I493" s="9">
        <v>0.18890920170627667</v>
      </c>
      <c r="J493" s="1" t="s">
        <v>9</v>
      </c>
      <c r="K493" s="6">
        <v>3.4</v>
      </c>
      <c r="L493" s="7">
        <v>2089.9</v>
      </c>
      <c r="M493" s="6">
        <v>31</v>
      </c>
      <c r="N493" s="3" t="s">
        <v>9</v>
      </c>
      <c r="O493" s="6">
        <v>5.6</v>
      </c>
      <c r="P493" s="6">
        <v>3.4125533211456428E-2</v>
      </c>
      <c r="Q493" s="3" t="s">
        <v>9</v>
      </c>
      <c r="R493" s="6">
        <v>1.3</v>
      </c>
      <c r="S493" s="6">
        <v>1.5</v>
      </c>
      <c r="T493" s="6">
        <v>3.5</v>
      </c>
      <c r="U493" s="6">
        <v>4</v>
      </c>
      <c r="V493" s="6">
        <v>2.6</v>
      </c>
      <c r="W493" s="6">
        <v>3.1</v>
      </c>
      <c r="X493" s="6">
        <v>3.6</v>
      </c>
      <c r="Y493" s="6">
        <v>4</v>
      </c>
      <c r="Z493" s="6">
        <v>3</v>
      </c>
      <c r="AA493" s="6">
        <v>1</v>
      </c>
    </row>
    <row r="494" spans="1:27" ht="16" thickTop="1" thickBot="1">
      <c r="A494" s="4" t="s">
        <v>1067</v>
      </c>
      <c r="B494" s="4" t="s">
        <v>1068</v>
      </c>
      <c r="C494" s="4" t="s">
        <v>9</v>
      </c>
      <c r="D494" s="14" t="s">
        <v>977</v>
      </c>
      <c r="E494" s="5" t="s">
        <v>1067</v>
      </c>
      <c r="F494" s="5">
        <v>27.3</v>
      </c>
      <c r="G494" s="9">
        <v>0.12820512820512819</v>
      </c>
      <c r="H494" s="9">
        <v>5.4945054945054944E-2</v>
      </c>
      <c r="I494" s="9">
        <v>4.3956043956043953E-2</v>
      </c>
      <c r="J494" s="1" t="s">
        <v>9</v>
      </c>
      <c r="K494" s="6">
        <v>3.5</v>
      </c>
      <c r="L494" s="6">
        <v>1.5</v>
      </c>
      <c r="M494" s="6">
        <v>1.2</v>
      </c>
      <c r="N494" s="3" t="s">
        <v>9</v>
      </c>
      <c r="O494" s="6">
        <v>7.8</v>
      </c>
      <c r="P494" s="6">
        <v>0.2857142857142857</v>
      </c>
      <c r="Q494" s="3" t="s">
        <v>9</v>
      </c>
      <c r="R494" s="6">
        <v>0.8</v>
      </c>
      <c r="S494" s="6">
        <v>4.3</v>
      </c>
      <c r="T494" s="6">
        <v>3.8</v>
      </c>
      <c r="U494" s="6">
        <v>0.6</v>
      </c>
      <c r="V494" s="6">
        <v>2.1</v>
      </c>
      <c r="W494" s="7">
        <v>3569.4</v>
      </c>
      <c r="X494" s="6">
        <v>2.8</v>
      </c>
      <c r="Y494" s="6">
        <v>0.9</v>
      </c>
      <c r="Z494" s="6">
        <v>3</v>
      </c>
      <c r="AA494" s="6">
        <v>4.5999999999999996</v>
      </c>
    </row>
    <row r="495" spans="1:27" ht="16" thickTop="1" thickBot="1">
      <c r="A495" s="4" t="s">
        <v>1069</v>
      </c>
      <c r="B495" s="4" t="s">
        <v>1070</v>
      </c>
      <c r="C495" s="4" t="s">
        <v>9</v>
      </c>
      <c r="D495" s="14" t="s">
        <v>977</v>
      </c>
      <c r="E495" s="5" t="s">
        <v>1069</v>
      </c>
      <c r="F495" s="5">
        <v>6.8</v>
      </c>
      <c r="G495" s="11">
        <v>0.76470588235294124</v>
      </c>
      <c r="H495" s="11">
        <v>2.0294117647058827</v>
      </c>
      <c r="I495" s="11">
        <v>0.8529411764705882</v>
      </c>
      <c r="J495" s="1" t="s">
        <v>9</v>
      </c>
      <c r="K495" s="5">
        <v>5.2</v>
      </c>
      <c r="L495" s="5">
        <v>13.8</v>
      </c>
      <c r="M495" s="5">
        <v>5.8</v>
      </c>
      <c r="N495" s="3" t="s">
        <v>9</v>
      </c>
      <c r="O495" s="5">
        <v>10.1</v>
      </c>
      <c r="P495" s="5">
        <v>1.4852941176470589</v>
      </c>
      <c r="Q495" s="3" t="s">
        <v>9</v>
      </c>
      <c r="R495" s="5">
        <v>4.3</v>
      </c>
      <c r="S495" s="5">
        <v>6.5</v>
      </c>
      <c r="T495" s="6">
        <v>4</v>
      </c>
      <c r="U495" s="5">
        <v>2.8</v>
      </c>
      <c r="V495" s="5">
        <v>3.4</v>
      </c>
      <c r="W495" s="5">
        <v>12.1</v>
      </c>
      <c r="X495" s="5">
        <v>7.8</v>
      </c>
      <c r="Y495" s="5">
        <v>9.3000000000000007</v>
      </c>
      <c r="Z495" s="5">
        <v>7.1</v>
      </c>
      <c r="AA495" s="5">
        <v>14.1</v>
      </c>
    </row>
    <row r="496" spans="1:27" ht="16" thickTop="1" thickBot="1">
      <c r="A496" s="4" t="s">
        <v>1071</v>
      </c>
      <c r="B496" s="4" t="s">
        <v>1072</v>
      </c>
      <c r="C496" s="4" t="s">
        <v>9</v>
      </c>
      <c r="D496" s="14" t="s">
        <v>977</v>
      </c>
      <c r="E496" s="5" t="s">
        <v>1071</v>
      </c>
      <c r="F496" s="5">
        <v>98</v>
      </c>
      <c r="G496" s="10">
        <v>14.071428571428571</v>
      </c>
      <c r="H496" s="9">
        <v>2.7551020408163266E-2</v>
      </c>
      <c r="I496" s="10">
        <v>4.3306122448979592</v>
      </c>
      <c r="J496" s="1" t="s">
        <v>9</v>
      </c>
      <c r="K496" s="7">
        <v>1379</v>
      </c>
      <c r="L496" s="6">
        <v>2.7</v>
      </c>
      <c r="M496" s="7">
        <v>424.4</v>
      </c>
      <c r="N496" s="3" t="s">
        <v>9</v>
      </c>
      <c r="O496" s="6">
        <v>18.100000000000001</v>
      </c>
      <c r="P496" s="6">
        <v>0.18469387755102043</v>
      </c>
      <c r="Q496" s="3" t="s">
        <v>9</v>
      </c>
      <c r="R496" s="6">
        <v>8.4</v>
      </c>
      <c r="S496" s="7">
        <v>323.39999999999998</v>
      </c>
      <c r="T496" s="6">
        <v>4.0999999999999996</v>
      </c>
      <c r="U496" s="6">
        <v>2.1</v>
      </c>
      <c r="V496" s="6">
        <v>24.1</v>
      </c>
      <c r="W496" s="6">
        <v>50.3</v>
      </c>
      <c r="X496" s="6">
        <v>1.4</v>
      </c>
      <c r="Y496" s="6">
        <v>2.6</v>
      </c>
      <c r="Z496" s="6">
        <v>32.700000000000003</v>
      </c>
      <c r="AA496" s="7">
        <v>448.5</v>
      </c>
    </row>
    <row r="497" spans="1:27" ht="16" thickTop="1" thickBot="1">
      <c r="A497" s="4" t="s">
        <v>1073</v>
      </c>
      <c r="B497" s="4" t="s">
        <v>1074</v>
      </c>
      <c r="C497" s="4" t="s">
        <v>9</v>
      </c>
      <c r="D497" s="14" t="s">
        <v>977</v>
      </c>
      <c r="E497" s="5" t="s">
        <v>1073</v>
      </c>
      <c r="F497" s="5">
        <v>1.5</v>
      </c>
      <c r="G497" s="10">
        <v>4.8</v>
      </c>
      <c r="H497" s="11">
        <v>2.8666666666666667</v>
      </c>
      <c r="I497" s="10">
        <v>3.2666666666666671</v>
      </c>
      <c r="J497" s="1" t="s">
        <v>9</v>
      </c>
      <c r="K497" s="7">
        <v>7.2</v>
      </c>
      <c r="L497" s="5">
        <v>4.3</v>
      </c>
      <c r="M497" s="7">
        <v>4.9000000000000004</v>
      </c>
      <c r="N497" s="3" t="s">
        <v>9</v>
      </c>
      <c r="O497" s="7">
        <v>20.399999999999999</v>
      </c>
      <c r="P497" s="7">
        <v>13.6</v>
      </c>
      <c r="Q497" s="3" t="s">
        <v>9</v>
      </c>
      <c r="R497" s="5">
        <v>1.7</v>
      </c>
      <c r="S497" s="5">
        <v>3.3</v>
      </c>
      <c r="T497" s="7">
        <v>4.9000000000000004</v>
      </c>
      <c r="U497" s="5">
        <v>1.4</v>
      </c>
      <c r="V497" s="5">
        <v>3.6</v>
      </c>
      <c r="W497" s="7">
        <v>8.6</v>
      </c>
      <c r="X497" s="5">
        <v>5.9</v>
      </c>
      <c r="Y497" s="5">
        <v>4.4000000000000004</v>
      </c>
      <c r="Z497" s="5">
        <v>3</v>
      </c>
      <c r="AA497" s="5">
        <v>7.9</v>
      </c>
    </row>
    <row r="498" spans="1:27" ht="16" thickTop="1" thickBot="1">
      <c r="A498" s="4" t="s">
        <v>1075</v>
      </c>
      <c r="B498" s="4" t="s">
        <v>1075</v>
      </c>
      <c r="C498" s="4" t="s">
        <v>9</v>
      </c>
      <c r="D498" s="14" t="s">
        <v>977</v>
      </c>
      <c r="E498" s="5" t="s">
        <v>1075</v>
      </c>
      <c r="F498" s="5">
        <v>29.5</v>
      </c>
      <c r="G498" s="9">
        <v>0.28474576271186441</v>
      </c>
      <c r="H498" s="9">
        <v>0.23389830508474577</v>
      </c>
      <c r="I498" s="9">
        <v>0.4576271186440678</v>
      </c>
      <c r="J498" s="1" t="s">
        <v>9</v>
      </c>
      <c r="K498" s="6">
        <v>8.4</v>
      </c>
      <c r="L498" s="6">
        <v>6.9</v>
      </c>
      <c r="M498" s="6">
        <v>13.5</v>
      </c>
      <c r="N498" s="3" t="s">
        <v>9</v>
      </c>
      <c r="O498" s="6">
        <v>7.8</v>
      </c>
      <c r="P498" s="6">
        <v>0.26440677966101694</v>
      </c>
      <c r="Q498" s="3" t="s">
        <v>9</v>
      </c>
      <c r="R498" s="6">
        <v>4.2</v>
      </c>
      <c r="S498" s="7">
        <v>83.3</v>
      </c>
      <c r="T498" s="6">
        <v>4.3</v>
      </c>
      <c r="U498" s="6">
        <v>2.9</v>
      </c>
      <c r="V498" s="6">
        <v>6.5</v>
      </c>
      <c r="W498" s="6">
        <v>3.8</v>
      </c>
      <c r="X498" s="6">
        <v>3.8</v>
      </c>
      <c r="Y498" s="6">
        <v>3.8</v>
      </c>
      <c r="Z498" s="6">
        <v>2.5</v>
      </c>
      <c r="AA498" s="6">
        <v>13</v>
      </c>
    </row>
    <row r="499" spans="1:27" ht="16" thickTop="1" thickBot="1">
      <c r="A499" s="4" t="s">
        <v>1076</v>
      </c>
      <c r="B499" s="4" t="s">
        <v>1076</v>
      </c>
      <c r="C499" s="4" t="s">
        <v>9</v>
      </c>
      <c r="D499" s="14" t="s">
        <v>977</v>
      </c>
      <c r="E499" s="5" t="s">
        <v>1076</v>
      </c>
      <c r="F499" s="4"/>
      <c r="G499" s="12" t="e">
        <v>#DIV/0!</v>
      </c>
      <c r="H499" s="12" t="e">
        <v>#DIV/0!</v>
      </c>
      <c r="I499" s="12" t="e">
        <v>#DIV/0!</v>
      </c>
      <c r="J499" s="1" t="s">
        <v>9</v>
      </c>
      <c r="K499" s="4"/>
      <c r="L499" s="4"/>
      <c r="M499" s="4"/>
      <c r="N499" s="3" t="s">
        <v>9</v>
      </c>
      <c r="O499" s="4"/>
      <c r="P499" s="4" t="e">
        <v>#DIV/0!</v>
      </c>
      <c r="Q499" s="3" t="s">
        <v>9</v>
      </c>
      <c r="R499" s="4"/>
      <c r="S499" s="4"/>
      <c r="T499" s="4"/>
      <c r="U499" s="4"/>
      <c r="V499" s="4"/>
      <c r="W499" s="4"/>
      <c r="X499" s="4"/>
      <c r="Y499" s="4"/>
      <c r="Z499" s="4"/>
      <c r="AA499" s="4"/>
    </row>
    <row r="500" spans="1:27" ht="16" thickTop="1" thickBot="1">
      <c r="A500" s="4" t="s">
        <v>1077</v>
      </c>
      <c r="B500" s="4" t="s">
        <v>1078</v>
      </c>
      <c r="C500" s="4" t="s">
        <v>9</v>
      </c>
      <c r="D500" s="14" t="s">
        <v>977</v>
      </c>
      <c r="E500" s="5" t="s">
        <v>1077</v>
      </c>
      <c r="F500" s="5">
        <v>66.8</v>
      </c>
      <c r="G500" s="9">
        <v>9.281437125748504E-2</v>
      </c>
      <c r="H500" s="9">
        <v>0.22604790419161677</v>
      </c>
      <c r="I500" s="9">
        <v>5.2395209580838327E-2</v>
      </c>
      <c r="J500" s="1" t="s">
        <v>9</v>
      </c>
      <c r="K500" s="6">
        <v>6.2</v>
      </c>
      <c r="L500" s="6">
        <v>15.1</v>
      </c>
      <c r="M500" s="6">
        <v>3.5</v>
      </c>
      <c r="N500" s="3" t="s">
        <v>9</v>
      </c>
      <c r="O500" s="6">
        <v>14.9</v>
      </c>
      <c r="P500" s="6">
        <v>0.22305389221556887</v>
      </c>
      <c r="Q500" s="3" t="s">
        <v>9</v>
      </c>
      <c r="R500" s="6">
        <v>4.2</v>
      </c>
      <c r="S500" s="6">
        <v>4.7</v>
      </c>
      <c r="T500" s="6">
        <v>6.4</v>
      </c>
      <c r="U500" s="6">
        <v>3.5</v>
      </c>
      <c r="V500" s="7">
        <v>698.5</v>
      </c>
      <c r="W500" s="6">
        <v>7</v>
      </c>
      <c r="X500" s="6">
        <v>4.0999999999999996</v>
      </c>
      <c r="Y500" s="5">
        <v>41.6</v>
      </c>
      <c r="Z500" s="6">
        <v>5.2</v>
      </c>
      <c r="AA500" s="6">
        <v>13.4</v>
      </c>
    </row>
    <row r="501" spans="1:27" ht="16" thickTop="1" thickBot="1">
      <c r="A501" s="4" t="s">
        <v>1079</v>
      </c>
      <c r="B501" s="4" t="s">
        <v>1080</v>
      </c>
      <c r="C501" s="4" t="s">
        <v>9</v>
      </c>
      <c r="D501" s="14" t="s">
        <v>977</v>
      </c>
      <c r="E501" s="5" t="s">
        <v>1079</v>
      </c>
      <c r="F501" s="5">
        <v>5.3</v>
      </c>
      <c r="G501" s="11">
        <v>1.2452830188679245</v>
      </c>
      <c r="H501" s="11">
        <v>1.4716981132075473</v>
      </c>
      <c r="I501" s="11">
        <v>0.86792452830188671</v>
      </c>
      <c r="J501" s="1" t="s">
        <v>9</v>
      </c>
      <c r="K501" s="5">
        <v>6.6</v>
      </c>
      <c r="L501" s="5">
        <v>7.8</v>
      </c>
      <c r="M501" s="5">
        <v>4.5999999999999996</v>
      </c>
      <c r="N501" s="3" t="s">
        <v>9</v>
      </c>
      <c r="O501" s="5">
        <v>14.9</v>
      </c>
      <c r="P501" s="5">
        <v>2.8113207547169812</v>
      </c>
      <c r="Q501" s="3" t="s">
        <v>9</v>
      </c>
      <c r="R501" s="5">
        <v>4.4000000000000004</v>
      </c>
      <c r="S501" s="5">
        <v>3.8</v>
      </c>
      <c r="T501" s="5">
        <v>4.7</v>
      </c>
      <c r="U501" s="6">
        <v>2.8</v>
      </c>
      <c r="V501" s="5">
        <v>7.2</v>
      </c>
      <c r="W501" s="5">
        <v>8.6999999999999993</v>
      </c>
      <c r="X501" s="5">
        <v>4.4000000000000004</v>
      </c>
      <c r="Y501" s="5">
        <v>6.1</v>
      </c>
      <c r="Z501" s="5">
        <v>4.4000000000000004</v>
      </c>
      <c r="AA501" s="5">
        <v>5.9</v>
      </c>
    </row>
    <row r="502" spans="1:27" ht="16" thickTop="1" thickBot="1">
      <c r="A502" s="4" t="s">
        <v>1081</v>
      </c>
      <c r="B502" s="4" t="s">
        <v>1081</v>
      </c>
      <c r="C502" s="4" t="s">
        <v>9</v>
      </c>
      <c r="D502" s="14" t="s">
        <v>977</v>
      </c>
      <c r="E502" s="5" t="s">
        <v>1081</v>
      </c>
      <c r="F502" s="5">
        <v>144.69999999999999</v>
      </c>
      <c r="G502" s="9">
        <v>3.8700760193503804E-2</v>
      </c>
      <c r="H502" s="9">
        <v>2.2114720110573603E-2</v>
      </c>
      <c r="I502" s="9">
        <v>2.626123013130615E-2</v>
      </c>
      <c r="J502" s="1" t="s">
        <v>9</v>
      </c>
      <c r="K502" s="6">
        <v>5.6</v>
      </c>
      <c r="L502" s="6">
        <v>3.2</v>
      </c>
      <c r="M502" s="6">
        <v>3.8</v>
      </c>
      <c r="N502" s="3" t="s">
        <v>9</v>
      </c>
      <c r="O502" s="6">
        <v>5.8</v>
      </c>
      <c r="P502" s="6">
        <v>4.0082930200414653E-2</v>
      </c>
      <c r="Q502" s="3" t="s">
        <v>9</v>
      </c>
      <c r="R502" s="6">
        <v>1</v>
      </c>
      <c r="S502" s="6">
        <v>2.2000000000000002</v>
      </c>
      <c r="T502" s="6">
        <v>2.2000000000000002</v>
      </c>
      <c r="U502" s="6">
        <v>3.5</v>
      </c>
      <c r="V502" s="6">
        <v>12.7</v>
      </c>
      <c r="W502" s="7">
        <v>7942.9</v>
      </c>
      <c r="X502" s="6">
        <v>1.6</v>
      </c>
      <c r="Y502" s="6">
        <v>5.6</v>
      </c>
      <c r="Z502" s="6">
        <v>3.3</v>
      </c>
      <c r="AA502" s="6">
        <v>15.9</v>
      </c>
    </row>
    <row r="503" spans="1:27" ht="16" thickTop="1" thickBot="1">
      <c r="A503" s="4" t="s">
        <v>1082</v>
      </c>
      <c r="B503" s="4" t="s">
        <v>1083</v>
      </c>
      <c r="C503" s="4" t="s">
        <v>9</v>
      </c>
      <c r="D503" s="14" t="s">
        <v>977</v>
      </c>
      <c r="E503" s="5" t="s">
        <v>1082</v>
      </c>
      <c r="F503" s="5">
        <v>1.3</v>
      </c>
      <c r="G503" s="11">
        <v>0.61538461538461542</v>
      </c>
      <c r="H503" s="11">
        <v>5</v>
      </c>
      <c r="I503" s="11">
        <v>2.5384615384615383</v>
      </c>
      <c r="J503" s="1" t="s">
        <v>9</v>
      </c>
      <c r="K503" s="5">
        <v>0.8</v>
      </c>
      <c r="L503" s="5">
        <v>6.5</v>
      </c>
      <c r="M503" s="5">
        <v>3.3</v>
      </c>
      <c r="N503" s="3" t="s">
        <v>9</v>
      </c>
      <c r="O503" s="5">
        <v>6</v>
      </c>
      <c r="P503" s="5">
        <v>4.615384615384615</v>
      </c>
      <c r="Q503" s="3" t="s">
        <v>9</v>
      </c>
      <c r="R503" s="5">
        <v>1.1000000000000001</v>
      </c>
      <c r="S503" s="5">
        <v>2</v>
      </c>
      <c r="T503" s="7">
        <v>4.4000000000000004</v>
      </c>
      <c r="U503" s="5">
        <v>1.3</v>
      </c>
      <c r="V503" s="5">
        <v>0.6</v>
      </c>
      <c r="W503" s="5">
        <v>9.6999999999999993</v>
      </c>
      <c r="X503" s="5">
        <v>4.7</v>
      </c>
      <c r="Y503" s="5">
        <v>1.4</v>
      </c>
      <c r="Z503" s="5">
        <v>3.7</v>
      </c>
      <c r="AA503" s="5">
        <v>4.0999999999999996</v>
      </c>
    </row>
    <row r="504" spans="1:27" ht="16" thickTop="1" thickBot="1">
      <c r="A504" s="4" t="s">
        <v>1084</v>
      </c>
      <c r="B504" s="4" t="s">
        <v>1085</v>
      </c>
      <c r="C504" s="4" t="s">
        <v>9</v>
      </c>
      <c r="D504" s="14" t="s">
        <v>977</v>
      </c>
      <c r="E504" s="5" t="s">
        <v>1084</v>
      </c>
      <c r="F504" s="5">
        <v>4.2</v>
      </c>
      <c r="G504" s="11">
        <v>0.73809523809523814</v>
      </c>
      <c r="H504" s="11">
        <v>0.69047619047619047</v>
      </c>
      <c r="I504" s="11">
        <v>0.30952380952380953</v>
      </c>
      <c r="J504" s="1" t="s">
        <v>9</v>
      </c>
      <c r="K504" s="5">
        <v>3.1</v>
      </c>
      <c r="L504" s="5">
        <v>2.9</v>
      </c>
      <c r="M504" s="5">
        <v>1.3</v>
      </c>
      <c r="N504" s="3" t="s">
        <v>9</v>
      </c>
      <c r="O504" s="5">
        <v>8.9</v>
      </c>
      <c r="P504" s="5">
        <v>2.1190476190476191</v>
      </c>
      <c r="Q504" s="3" t="s">
        <v>9</v>
      </c>
      <c r="R504" s="5">
        <v>0.8</v>
      </c>
      <c r="S504" s="5">
        <v>1.7</v>
      </c>
      <c r="T504" s="6">
        <v>2.7</v>
      </c>
      <c r="U504" s="7">
        <v>10.7</v>
      </c>
      <c r="V504" s="5">
        <v>1.8</v>
      </c>
      <c r="W504" s="5">
        <v>2.2000000000000002</v>
      </c>
      <c r="X504" s="5">
        <v>3.4</v>
      </c>
      <c r="Y504" s="5">
        <v>2.8</v>
      </c>
      <c r="Z504" s="5">
        <v>3.9</v>
      </c>
      <c r="AA504" s="5">
        <v>2.9</v>
      </c>
    </row>
    <row r="505" spans="1:27" ht="16" thickTop="1" thickBot="1">
      <c r="A505" s="4" t="s">
        <v>1086</v>
      </c>
      <c r="B505" s="4" t="s">
        <v>1086</v>
      </c>
      <c r="C505" s="4" t="s">
        <v>9</v>
      </c>
      <c r="D505" s="14" t="s">
        <v>977</v>
      </c>
      <c r="E505" s="5" t="s">
        <v>1086</v>
      </c>
      <c r="F505" s="5">
        <v>1.1000000000000001</v>
      </c>
      <c r="G505" s="9">
        <v>0.63636363636363624</v>
      </c>
      <c r="H505" s="11">
        <v>0.90909090909090906</v>
      </c>
      <c r="I505" s="9">
        <v>0.63636363636363624</v>
      </c>
      <c r="J505" s="1" t="s">
        <v>9</v>
      </c>
      <c r="K505" s="6">
        <v>0.7</v>
      </c>
      <c r="L505" s="5">
        <v>1</v>
      </c>
      <c r="M505" s="6">
        <v>0.7</v>
      </c>
      <c r="N505" s="3" t="s">
        <v>9</v>
      </c>
      <c r="O505" s="5">
        <v>2.1</v>
      </c>
      <c r="P505" s="5">
        <v>1.9090909090909089</v>
      </c>
      <c r="Q505" s="3" t="s">
        <v>9</v>
      </c>
      <c r="R505" s="6">
        <v>0.8</v>
      </c>
      <c r="S505" s="5">
        <v>0.9</v>
      </c>
      <c r="T505" s="6">
        <v>0.9</v>
      </c>
      <c r="U505" s="5">
        <v>0.8</v>
      </c>
      <c r="V505" s="5">
        <v>1.2</v>
      </c>
      <c r="W505" s="7">
        <v>1.9</v>
      </c>
      <c r="X505" s="5">
        <v>0.8</v>
      </c>
      <c r="Y505" s="5">
        <v>1.2</v>
      </c>
      <c r="Z505" s="6">
        <v>0.7</v>
      </c>
      <c r="AA505" s="5">
        <v>7.6</v>
      </c>
    </row>
    <row r="506" spans="1:27" ht="16" thickTop="1" thickBot="1">
      <c r="A506" s="4" t="s">
        <v>1087</v>
      </c>
      <c r="B506" s="4" t="s">
        <v>1088</v>
      </c>
      <c r="C506" s="4" t="s">
        <v>9</v>
      </c>
      <c r="D506" s="14" t="s">
        <v>977</v>
      </c>
      <c r="E506" s="5" t="s">
        <v>1087</v>
      </c>
      <c r="F506" s="5">
        <v>26.1</v>
      </c>
      <c r="G506" s="9">
        <v>0.3141762452107279</v>
      </c>
      <c r="H506" s="11">
        <v>0.71647509578544055</v>
      </c>
      <c r="I506" s="9">
        <v>0.29118773946360149</v>
      </c>
      <c r="J506" s="1" t="s">
        <v>9</v>
      </c>
      <c r="K506" s="6">
        <v>8.1999999999999993</v>
      </c>
      <c r="L506" s="5">
        <v>18.7</v>
      </c>
      <c r="M506" s="6">
        <v>7.6</v>
      </c>
      <c r="N506" s="3" t="s">
        <v>9</v>
      </c>
      <c r="O506" s="6">
        <v>4.0999999999999996</v>
      </c>
      <c r="P506" s="6">
        <v>0.15708812260536395</v>
      </c>
      <c r="Q506" s="3" t="s">
        <v>9</v>
      </c>
      <c r="R506" s="6">
        <v>3.7</v>
      </c>
      <c r="S506" s="5">
        <v>25.3</v>
      </c>
      <c r="T506" s="7">
        <v>94.6</v>
      </c>
      <c r="U506" s="6">
        <v>1.7</v>
      </c>
      <c r="V506" s="7">
        <v>264.89999999999998</v>
      </c>
      <c r="W506" s="6">
        <v>2.2999999999999998</v>
      </c>
      <c r="X506" s="7">
        <v>748.2</v>
      </c>
      <c r="Y506" s="7">
        <v>135.5</v>
      </c>
      <c r="Z506" s="6">
        <v>2.1</v>
      </c>
      <c r="AA506" s="5">
        <v>25.5</v>
      </c>
    </row>
    <row r="507" spans="1:27" ht="16" thickTop="1" thickBot="1">
      <c r="A507" s="4" t="s">
        <v>1087</v>
      </c>
      <c r="B507" s="4" t="s">
        <v>1088</v>
      </c>
      <c r="C507" s="4" t="s">
        <v>9</v>
      </c>
      <c r="D507" s="14" t="s">
        <v>977</v>
      </c>
      <c r="E507" s="5" t="s">
        <v>1087</v>
      </c>
      <c r="F507" s="5">
        <v>7.4</v>
      </c>
      <c r="G507" s="10">
        <v>2.1621621621621618</v>
      </c>
      <c r="H507" s="11">
        <v>0.82432432432432423</v>
      </c>
      <c r="I507" s="11">
        <v>1.0810810810810809</v>
      </c>
      <c r="J507" s="1" t="s">
        <v>9</v>
      </c>
      <c r="K507" s="7">
        <v>16</v>
      </c>
      <c r="L507" s="5">
        <v>6.1</v>
      </c>
      <c r="M507" s="5">
        <v>8</v>
      </c>
      <c r="N507" s="3" t="s">
        <v>9</v>
      </c>
      <c r="O507" s="5">
        <v>3.7</v>
      </c>
      <c r="P507" s="5">
        <v>0.5</v>
      </c>
      <c r="Q507" s="3" t="s">
        <v>9</v>
      </c>
      <c r="R507" s="5">
        <v>9.4</v>
      </c>
      <c r="S507" s="5">
        <v>24.8</v>
      </c>
      <c r="T507" s="7">
        <v>16.5</v>
      </c>
      <c r="U507" s="5">
        <v>2.4</v>
      </c>
      <c r="V507" s="5">
        <v>5.6</v>
      </c>
      <c r="W507" s="5">
        <v>5.2</v>
      </c>
      <c r="X507" s="7">
        <v>149.6</v>
      </c>
      <c r="Y507" s="7">
        <v>209.9</v>
      </c>
      <c r="Z507" s="5">
        <v>10</v>
      </c>
      <c r="AA507" s="5">
        <v>11.6</v>
      </c>
    </row>
    <row r="508" spans="1:27" ht="16" thickTop="1" thickBot="1">
      <c r="A508" s="4" t="s">
        <v>1087</v>
      </c>
      <c r="B508" s="4" t="s">
        <v>1088</v>
      </c>
      <c r="C508" s="4" t="s">
        <v>9</v>
      </c>
      <c r="D508" s="14" t="s">
        <v>977</v>
      </c>
      <c r="E508" s="5" t="s">
        <v>1087</v>
      </c>
      <c r="F508" s="5">
        <v>1622.3</v>
      </c>
      <c r="G508" s="11">
        <v>1.0267521420205881</v>
      </c>
      <c r="H508" s="11">
        <v>1.028108241385687</v>
      </c>
      <c r="I508" s="10">
        <v>1.8089132712815139</v>
      </c>
      <c r="J508" s="1" t="s">
        <v>9</v>
      </c>
      <c r="K508" s="5">
        <v>1665.7</v>
      </c>
      <c r="L508" s="5">
        <v>1667.9</v>
      </c>
      <c r="M508" s="7">
        <v>2934.6</v>
      </c>
      <c r="N508" s="3" t="s">
        <v>9</v>
      </c>
      <c r="O508" s="7">
        <v>2482.1999999999998</v>
      </c>
      <c r="P508" s="7">
        <v>1.5300499291129877</v>
      </c>
      <c r="Q508" s="3" t="s">
        <v>9</v>
      </c>
      <c r="R508" s="5">
        <v>1729.6</v>
      </c>
      <c r="S508" s="5">
        <v>1862.4</v>
      </c>
      <c r="T508" s="6">
        <v>1406.4</v>
      </c>
      <c r="U508" s="6">
        <v>933.5</v>
      </c>
      <c r="V508" s="6">
        <v>387.1</v>
      </c>
      <c r="W508" s="6">
        <v>852.2</v>
      </c>
      <c r="X508" s="5">
        <v>1607</v>
      </c>
      <c r="Y508" s="6">
        <v>684.2</v>
      </c>
      <c r="Z508" s="7">
        <v>2181.6999999999998</v>
      </c>
      <c r="AA508" s="7">
        <v>3705.5</v>
      </c>
    </row>
    <row r="509" spans="1:27" ht="16" thickTop="1" thickBot="1">
      <c r="A509" s="4" t="s">
        <v>1087</v>
      </c>
      <c r="B509" s="4" t="s">
        <v>1088</v>
      </c>
      <c r="C509" s="4" t="s">
        <v>9</v>
      </c>
      <c r="D509" s="14" t="s">
        <v>977</v>
      </c>
      <c r="E509" s="5" t="s">
        <v>1087</v>
      </c>
      <c r="F509" s="5">
        <v>19.2</v>
      </c>
      <c r="G509" s="9">
        <v>0.41666666666666669</v>
      </c>
      <c r="H509" s="11">
        <v>0.70833333333333337</v>
      </c>
      <c r="I509" s="9">
        <v>0.49479166666666669</v>
      </c>
      <c r="J509" s="1" t="s">
        <v>9</v>
      </c>
      <c r="K509" s="6">
        <v>8</v>
      </c>
      <c r="L509" s="5">
        <v>13.6</v>
      </c>
      <c r="M509" s="6">
        <v>9.5</v>
      </c>
      <c r="N509" s="3" t="s">
        <v>9</v>
      </c>
      <c r="O509" s="5">
        <v>14.6</v>
      </c>
      <c r="P509" s="5">
        <v>0.76041666666666663</v>
      </c>
      <c r="Q509" s="3" t="s">
        <v>9</v>
      </c>
      <c r="R509" s="6">
        <v>5.9</v>
      </c>
      <c r="S509" s="5">
        <v>15.9</v>
      </c>
      <c r="T509" s="7">
        <v>44</v>
      </c>
      <c r="U509" s="6">
        <v>2.6</v>
      </c>
      <c r="V509" s="7">
        <v>116.6</v>
      </c>
      <c r="W509" s="6">
        <v>6.1</v>
      </c>
      <c r="X509" s="7">
        <v>287.5</v>
      </c>
      <c r="Y509" s="7">
        <v>104.3</v>
      </c>
      <c r="Z509" s="6">
        <v>8.1999999999999993</v>
      </c>
      <c r="AA509" s="5">
        <v>14.3</v>
      </c>
    </row>
    <row r="510" spans="1:27" ht="16" thickTop="1" thickBot="1">
      <c r="A510" s="4" t="s">
        <v>1089</v>
      </c>
      <c r="B510" s="4" t="s">
        <v>1090</v>
      </c>
      <c r="C510" s="4" t="s">
        <v>9</v>
      </c>
      <c r="D510" s="14" t="s">
        <v>977</v>
      </c>
      <c r="E510" s="5" t="s">
        <v>1089</v>
      </c>
      <c r="F510" s="5">
        <v>1</v>
      </c>
      <c r="G510" s="11">
        <v>1.2</v>
      </c>
      <c r="H510" s="10">
        <v>2.1</v>
      </c>
      <c r="I510" s="11">
        <v>1.1000000000000001</v>
      </c>
      <c r="J510" s="1" t="s">
        <v>9</v>
      </c>
      <c r="K510" s="5">
        <v>1.2</v>
      </c>
      <c r="L510" s="7">
        <v>2.1</v>
      </c>
      <c r="M510" s="5">
        <v>1.1000000000000001</v>
      </c>
      <c r="N510" s="3" t="s">
        <v>9</v>
      </c>
      <c r="O510" s="5">
        <v>3.3</v>
      </c>
      <c r="P510" s="5">
        <v>3.3</v>
      </c>
      <c r="Q510" s="3" t="s">
        <v>9</v>
      </c>
      <c r="R510" s="5">
        <v>0.7</v>
      </c>
      <c r="S510" s="5">
        <v>1.1000000000000001</v>
      </c>
      <c r="T510" s="5">
        <v>1.3</v>
      </c>
      <c r="U510" s="5">
        <v>0.7</v>
      </c>
      <c r="V510" s="5">
        <v>1.5</v>
      </c>
      <c r="W510" s="5">
        <v>1.4</v>
      </c>
      <c r="X510" s="5">
        <v>1.4</v>
      </c>
      <c r="Y510" s="5">
        <v>1.4</v>
      </c>
      <c r="Z510" s="5">
        <v>1.2</v>
      </c>
      <c r="AA510" s="5">
        <v>1.3</v>
      </c>
    </row>
    <row r="511" spans="1:27" ht="16" thickTop="1" thickBot="1">
      <c r="A511" s="4" t="s">
        <v>1091</v>
      </c>
      <c r="B511" s="4" t="s">
        <v>1092</v>
      </c>
      <c r="C511" s="4" t="s">
        <v>9</v>
      </c>
      <c r="D511" s="14" t="s">
        <v>977</v>
      </c>
      <c r="E511" s="5" t="s">
        <v>1091</v>
      </c>
      <c r="F511" s="5">
        <v>8.3000000000000007</v>
      </c>
      <c r="G511" s="11">
        <v>0.3253012048192771</v>
      </c>
      <c r="H511" s="10">
        <v>6.1807228915662638</v>
      </c>
      <c r="I511" s="11">
        <v>0.2048192771084337</v>
      </c>
      <c r="J511" s="1" t="s">
        <v>9</v>
      </c>
      <c r="K511" s="5">
        <v>2.7</v>
      </c>
      <c r="L511" s="7">
        <v>51.3</v>
      </c>
      <c r="M511" s="5">
        <v>1.7</v>
      </c>
      <c r="N511" s="3" t="s">
        <v>9</v>
      </c>
      <c r="O511" s="5">
        <v>6.5</v>
      </c>
      <c r="P511" s="5">
        <v>0.7831325301204819</v>
      </c>
      <c r="Q511" s="3" t="s">
        <v>9</v>
      </c>
      <c r="R511" s="5">
        <v>1.5</v>
      </c>
      <c r="S511" s="5">
        <v>1.2</v>
      </c>
      <c r="T511" s="6">
        <v>1.5</v>
      </c>
      <c r="U511" s="5">
        <v>1</v>
      </c>
      <c r="V511" s="5">
        <v>1.1000000000000001</v>
      </c>
      <c r="W511" s="5">
        <v>4.2</v>
      </c>
      <c r="X511" s="5">
        <v>8.9</v>
      </c>
      <c r="Y511" s="5">
        <v>3.1</v>
      </c>
      <c r="Z511" s="5">
        <v>1</v>
      </c>
      <c r="AA511" s="5">
        <v>2.6</v>
      </c>
    </row>
    <row r="512" spans="1:27" ht="16" thickTop="1" thickBot="1">
      <c r="A512" s="4" t="s">
        <v>1093</v>
      </c>
      <c r="B512" s="4" t="s">
        <v>1093</v>
      </c>
      <c r="C512" s="4" t="s">
        <v>9</v>
      </c>
      <c r="D512" s="14" t="s">
        <v>977</v>
      </c>
      <c r="E512" s="5" t="s">
        <v>1093</v>
      </c>
      <c r="F512" s="5">
        <v>6.3</v>
      </c>
      <c r="G512" s="11">
        <v>0.73015873015873012</v>
      </c>
      <c r="H512" s="11">
        <v>1.1746031746031746</v>
      </c>
      <c r="I512" s="11">
        <v>0.73015873015873012</v>
      </c>
      <c r="J512" s="1" t="s">
        <v>9</v>
      </c>
      <c r="K512" s="5">
        <v>4.5999999999999996</v>
      </c>
      <c r="L512" s="5">
        <v>7.4</v>
      </c>
      <c r="M512" s="5">
        <v>4.5999999999999996</v>
      </c>
      <c r="N512" s="3" t="s">
        <v>9</v>
      </c>
      <c r="O512" s="5">
        <v>4.0999999999999996</v>
      </c>
      <c r="P512" s="5">
        <v>0.6507936507936507</v>
      </c>
      <c r="Q512" s="3" t="s">
        <v>9</v>
      </c>
      <c r="R512" s="6">
        <v>1.7</v>
      </c>
      <c r="S512" s="5">
        <v>6.3</v>
      </c>
      <c r="T512" s="5">
        <v>5</v>
      </c>
      <c r="U512" s="6">
        <v>1.4</v>
      </c>
      <c r="V512" s="5">
        <v>4.2</v>
      </c>
      <c r="W512" s="6">
        <v>2.4</v>
      </c>
      <c r="X512" s="5">
        <v>6.5</v>
      </c>
      <c r="Y512" s="5">
        <v>2.8</v>
      </c>
      <c r="Z512" s="5">
        <v>7.9</v>
      </c>
      <c r="AA512" s="5">
        <v>4.7</v>
      </c>
    </row>
    <row r="513" spans="1:27" ht="16" thickTop="1" thickBot="1">
      <c r="A513" s="4" t="s">
        <v>1094</v>
      </c>
      <c r="B513" s="4" t="s">
        <v>1095</v>
      </c>
      <c r="C513" s="4" t="s">
        <v>9</v>
      </c>
      <c r="D513" s="14" t="s">
        <v>977</v>
      </c>
      <c r="E513" s="5" t="s">
        <v>1094</v>
      </c>
      <c r="F513" s="5">
        <v>36.799999999999997</v>
      </c>
      <c r="G513" s="9">
        <v>0.10597826086956523</v>
      </c>
      <c r="H513" s="9">
        <v>0.11141304347826086</v>
      </c>
      <c r="I513" s="9">
        <v>0.55163043478260876</v>
      </c>
      <c r="J513" s="1" t="s">
        <v>9</v>
      </c>
      <c r="K513" s="6">
        <v>3.9</v>
      </c>
      <c r="L513" s="6">
        <v>4.0999999999999996</v>
      </c>
      <c r="M513" s="6">
        <v>20.3</v>
      </c>
      <c r="N513" s="3" t="s">
        <v>9</v>
      </c>
      <c r="O513" s="6">
        <v>4.4000000000000004</v>
      </c>
      <c r="P513" s="6">
        <v>0.11956521739130437</v>
      </c>
      <c r="Q513" s="3" t="s">
        <v>9</v>
      </c>
      <c r="R513" s="6">
        <v>1</v>
      </c>
      <c r="S513" s="6">
        <v>3</v>
      </c>
      <c r="T513" s="6">
        <v>6.5</v>
      </c>
      <c r="U513" s="6">
        <v>3.3</v>
      </c>
      <c r="V513" s="6">
        <v>8.9</v>
      </c>
      <c r="W513" s="6">
        <v>1.1000000000000001</v>
      </c>
      <c r="X513" s="5">
        <v>47.3</v>
      </c>
      <c r="Y513" s="7">
        <v>1602.7</v>
      </c>
      <c r="Z513" s="6">
        <v>1.4</v>
      </c>
      <c r="AA513" s="7">
        <v>246</v>
      </c>
    </row>
    <row r="514" spans="1:27" ht="16" thickTop="1" thickBot="1">
      <c r="A514" s="4" t="s">
        <v>1096</v>
      </c>
      <c r="B514" s="4" t="s">
        <v>1097</v>
      </c>
      <c r="C514" s="4" t="s">
        <v>1098</v>
      </c>
      <c r="D514" s="14" t="s">
        <v>977</v>
      </c>
      <c r="E514" s="5" t="s">
        <v>1096</v>
      </c>
      <c r="F514" s="5">
        <v>7.2</v>
      </c>
      <c r="G514" s="11">
        <v>1</v>
      </c>
      <c r="H514" s="11">
        <v>0.73611111111111105</v>
      </c>
      <c r="I514" s="11">
        <v>0.34722222222222221</v>
      </c>
      <c r="J514" s="1" t="s">
        <v>9</v>
      </c>
      <c r="K514" s="5">
        <v>7.2</v>
      </c>
      <c r="L514" s="5">
        <v>5.3</v>
      </c>
      <c r="M514" s="5">
        <v>2.5</v>
      </c>
      <c r="N514" s="3" t="s">
        <v>9</v>
      </c>
      <c r="O514" s="5">
        <v>13.4</v>
      </c>
      <c r="P514" s="5">
        <v>1.8611111111111112</v>
      </c>
      <c r="Q514" s="3" t="s">
        <v>9</v>
      </c>
      <c r="R514" s="5">
        <v>1.1000000000000001</v>
      </c>
      <c r="S514" s="5">
        <v>3.4</v>
      </c>
      <c r="T514" s="6">
        <v>4.5</v>
      </c>
      <c r="U514" s="5">
        <v>1.7</v>
      </c>
      <c r="V514" s="5">
        <v>7.4</v>
      </c>
      <c r="W514" s="5">
        <v>8.6999999999999993</v>
      </c>
      <c r="X514" s="5">
        <v>1.9</v>
      </c>
      <c r="Y514" s="5">
        <v>7.7</v>
      </c>
      <c r="Z514" s="5">
        <v>1.3</v>
      </c>
      <c r="AA514" s="5">
        <v>11.4</v>
      </c>
    </row>
    <row r="515" spans="1:27" ht="16" thickTop="1" thickBot="1">
      <c r="A515" s="4" t="s">
        <v>1099</v>
      </c>
      <c r="B515" s="4" t="s">
        <v>1100</v>
      </c>
      <c r="C515" s="4" t="s">
        <v>9</v>
      </c>
      <c r="D515" s="14" t="s">
        <v>977</v>
      </c>
      <c r="E515" s="5" t="s">
        <v>1099</v>
      </c>
      <c r="F515" s="5">
        <v>11.5</v>
      </c>
      <c r="G515" s="10">
        <v>2.3826086956521739</v>
      </c>
      <c r="H515" s="10">
        <v>1.5217391304347827</v>
      </c>
      <c r="I515" s="10">
        <v>3.2434782608695651</v>
      </c>
      <c r="J515" s="1" t="s">
        <v>9</v>
      </c>
      <c r="K515" s="7">
        <v>27.4</v>
      </c>
      <c r="L515" s="7">
        <v>17.5</v>
      </c>
      <c r="M515" s="7">
        <v>37.299999999999997</v>
      </c>
      <c r="N515" s="3" t="s">
        <v>9</v>
      </c>
      <c r="O515" s="7">
        <v>35.4</v>
      </c>
      <c r="P515" s="7">
        <v>3.0782608695652174</v>
      </c>
      <c r="Q515" s="3" t="s">
        <v>9</v>
      </c>
      <c r="R515" s="5">
        <v>8.5</v>
      </c>
      <c r="S515" s="7">
        <v>25.8</v>
      </c>
      <c r="T515" s="6">
        <v>8.3000000000000007</v>
      </c>
      <c r="U515" s="5">
        <v>9.9</v>
      </c>
      <c r="V515" s="6">
        <v>4.5999999999999996</v>
      </c>
      <c r="W515" s="7">
        <v>17.899999999999999</v>
      </c>
      <c r="X515" s="5">
        <v>9</v>
      </c>
      <c r="Y515" s="7">
        <v>77.099999999999994</v>
      </c>
      <c r="Z515" s="6">
        <v>8.1</v>
      </c>
      <c r="AA515" s="7">
        <v>45.5</v>
      </c>
    </row>
    <row r="516" spans="1:27" ht="16" thickTop="1" thickBot="1">
      <c r="A516" s="4" t="s">
        <v>1101</v>
      </c>
      <c r="B516" s="4" t="s">
        <v>1102</v>
      </c>
      <c r="C516" s="4" t="s">
        <v>1103</v>
      </c>
      <c r="D516" s="14" t="s">
        <v>977</v>
      </c>
      <c r="E516" s="5" t="s">
        <v>1101</v>
      </c>
      <c r="F516" s="5">
        <v>12.5</v>
      </c>
      <c r="G516" s="9">
        <v>0.22399999999999998</v>
      </c>
      <c r="H516" s="9">
        <v>0.12</v>
      </c>
      <c r="I516" s="9">
        <v>0.20800000000000002</v>
      </c>
      <c r="J516" s="1" t="s">
        <v>9</v>
      </c>
      <c r="K516" s="6">
        <v>2.8</v>
      </c>
      <c r="L516" s="6">
        <v>1.5</v>
      </c>
      <c r="M516" s="6">
        <v>2.6</v>
      </c>
      <c r="N516" s="3" t="s">
        <v>9</v>
      </c>
      <c r="O516" s="5">
        <v>10.6</v>
      </c>
      <c r="P516" s="5">
        <v>0.84799999999999998</v>
      </c>
      <c r="Q516" s="3" t="s">
        <v>9</v>
      </c>
      <c r="R516" s="6">
        <v>3.2</v>
      </c>
      <c r="S516" s="6">
        <v>2.5</v>
      </c>
      <c r="T516" s="6">
        <v>2.7</v>
      </c>
      <c r="U516" s="7">
        <v>28.3</v>
      </c>
      <c r="V516" s="6">
        <v>2.5</v>
      </c>
      <c r="W516" s="6">
        <v>2.2000000000000002</v>
      </c>
      <c r="X516" s="6">
        <v>1.9</v>
      </c>
      <c r="Y516" s="6">
        <v>6</v>
      </c>
      <c r="Z516" s="6">
        <v>1.8</v>
      </c>
      <c r="AA516" s="6">
        <v>3.3</v>
      </c>
    </row>
    <row r="517" spans="1:27" ht="16" thickTop="1" thickBot="1">
      <c r="A517" s="4" t="s">
        <v>1104</v>
      </c>
      <c r="B517" s="4" t="s">
        <v>1104</v>
      </c>
      <c r="C517" s="4" t="s">
        <v>9</v>
      </c>
      <c r="D517" s="14" t="s">
        <v>977</v>
      </c>
      <c r="E517" s="5" t="s">
        <v>1104</v>
      </c>
      <c r="F517" s="5">
        <v>17.100000000000001</v>
      </c>
      <c r="G517" s="9">
        <v>0.30994152046783624</v>
      </c>
      <c r="H517" s="9">
        <v>9.9415204678362568E-2</v>
      </c>
      <c r="I517" s="9">
        <v>0.12280701754385964</v>
      </c>
      <c r="J517" s="1" t="s">
        <v>9</v>
      </c>
      <c r="K517" s="6">
        <v>5.3</v>
      </c>
      <c r="L517" s="6">
        <v>1.7</v>
      </c>
      <c r="M517" s="6">
        <v>2.1</v>
      </c>
      <c r="N517" s="3" t="s">
        <v>9</v>
      </c>
      <c r="O517" s="5">
        <v>9.6999999999999993</v>
      </c>
      <c r="P517" s="5">
        <v>0.56725146198830401</v>
      </c>
      <c r="Q517" s="3" t="s">
        <v>9</v>
      </c>
      <c r="R517" s="6">
        <v>1</v>
      </c>
      <c r="S517" s="6">
        <v>1.2</v>
      </c>
      <c r="T517" s="6">
        <v>1</v>
      </c>
      <c r="U517" s="6">
        <v>1.6</v>
      </c>
      <c r="V517" s="7">
        <v>220.8</v>
      </c>
      <c r="W517" s="6">
        <v>4.4000000000000004</v>
      </c>
      <c r="X517" s="6">
        <v>3.5</v>
      </c>
      <c r="Y517" s="5">
        <v>30.6</v>
      </c>
      <c r="Z517" s="6">
        <v>3.6</v>
      </c>
      <c r="AA517" s="6">
        <v>4.7</v>
      </c>
    </row>
    <row r="518" spans="1:27" ht="16" thickTop="1" thickBot="1">
      <c r="A518" s="4" t="s">
        <v>1105</v>
      </c>
      <c r="B518" s="4" t="s">
        <v>1106</v>
      </c>
      <c r="C518" s="4" t="s">
        <v>9</v>
      </c>
      <c r="D518" s="14" t="s">
        <v>977</v>
      </c>
      <c r="E518" s="5" t="s">
        <v>1105</v>
      </c>
      <c r="F518" s="5">
        <v>26.3</v>
      </c>
      <c r="G518" s="9">
        <v>0.5855513307984791</v>
      </c>
      <c r="H518" s="9">
        <v>0.5171102661596958</v>
      </c>
      <c r="I518" s="10">
        <v>2.1444866920152088</v>
      </c>
      <c r="J518" s="1" t="s">
        <v>9</v>
      </c>
      <c r="K518" s="6">
        <v>15.4</v>
      </c>
      <c r="L518" s="6">
        <v>13.6</v>
      </c>
      <c r="M518" s="7">
        <v>56.4</v>
      </c>
      <c r="N518" s="3" t="s">
        <v>9</v>
      </c>
      <c r="O518" s="5">
        <v>22.8</v>
      </c>
      <c r="P518" s="5">
        <v>0.86692015209125473</v>
      </c>
      <c r="Q518" s="3" t="s">
        <v>9</v>
      </c>
      <c r="R518" s="6">
        <v>5.6</v>
      </c>
      <c r="S518" s="7">
        <v>69.8</v>
      </c>
      <c r="T518" s="6">
        <v>14.6</v>
      </c>
      <c r="U518" s="6">
        <v>12.8</v>
      </c>
      <c r="V518" s="5">
        <v>21.5</v>
      </c>
      <c r="W518" s="6">
        <v>10.9</v>
      </c>
      <c r="X518" s="5">
        <v>19.100000000000001</v>
      </c>
      <c r="Y518" s="5">
        <v>24.1</v>
      </c>
      <c r="Z518" s="6">
        <v>9</v>
      </c>
      <c r="AA518" s="5">
        <v>18.2</v>
      </c>
    </row>
    <row r="519" spans="1:27" ht="16" thickTop="1" thickBot="1">
      <c r="A519" s="4" t="s">
        <v>1107</v>
      </c>
      <c r="B519" s="4" t="s">
        <v>1108</v>
      </c>
      <c r="C519" s="4" t="s">
        <v>1109</v>
      </c>
      <c r="D519" s="14" t="s">
        <v>977</v>
      </c>
      <c r="E519" s="5" t="s">
        <v>1107</v>
      </c>
      <c r="F519" s="5">
        <v>126.5</v>
      </c>
      <c r="G519" s="10">
        <v>2.1691699604743082</v>
      </c>
      <c r="H519" s="9">
        <v>1.6600790513833993E-2</v>
      </c>
      <c r="I519" s="10">
        <v>1.3075098814229249</v>
      </c>
      <c r="J519" s="1" t="s">
        <v>9</v>
      </c>
      <c r="K519" s="7">
        <v>274.39999999999998</v>
      </c>
      <c r="L519" s="6">
        <v>2.1</v>
      </c>
      <c r="M519" s="7">
        <v>165.4</v>
      </c>
      <c r="N519" s="3" t="s">
        <v>9</v>
      </c>
      <c r="O519" s="6">
        <v>9.8000000000000007</v>
      </c>
      <c r="P519" s="6">
        <v>7.7470355731225307E-2</v>
      </c>
      <c r="Q519" s="3" t="s">
        <v>9</v>
      </c>
      <c r="R519" s="6">
        <v>11.8</v>
      </c>
      <c r="S519" s="7">
        <v>988.3</v>
      </c>
      <c r="T519" s="6">
        <v>8.3000000000000007</v>
      </c>
      <c r="U519" s="6">
        <v>0.7</v>
      </c>
      <c r="V519" s="6">
        <v>21.7</v>
      </c>
      <c r="W519" s="6">
        <v>0.6</v>
      </c>
      <c r="X519" s="6">
        <v>2.2000000000000002</v>
      </c>
      <c r="Y519" s="7">
        <v>180</v>
      </c>
      <c r="Z519" s="6">
        <v>17.7</v>
      </c>
      <c r="AA519" s="7">
        <v>983</v>
      </c>
    </row>
    <row r="520" spans="1:27" ht="16" thickTop="1" thickBot="1">
      <c r="A520" s="4" t="s">
        <v>1110</v>
      </c>
      <c r="B520" s="4" t="s">
        <v>1111</v>
      </c>
      <c r="C520" s="4" t="s">
        <v>9</v>
      </c>
      <c r="D520" s="14" t="s">
        <v>977</v>
      </c>
      <c r="E520" s="5" t="s">
        <v>1110</v>
      </c>
      <c r="F520" s="5">
        <v>0.9</v>
      </c>
      <c r="G520" s="11">
        <v>3.8888888888888888</v>
      </c>
      <c r="H520" s="11">
        <v>1.1111111111111112</v>
      </c>
      <c r="I520" s="11">
        <v>3</v>
      </c>
      <c r="J520" s="1" t="s">
        <v>9</v>
      </c>
      <c r="K520" s="5">
        <v>3.5</v>
      </c>
      <c r="L520" s="5">
        <v>1</v>
      </c>
      <c r="M520" s="5">
        <v>2.7</v>
      </c>
      <c r="N520" s="3" t="s">
        <v>9</v>
      </c>
      <c r="O520" s="5">
        <v>5.8</v>
      </c>
      <c r="P520" s="5">
        <v>6.4444444444444438</v>
      </c>
      <c r="Q520" s="3" t="s">
        <v>9</v>
      </c>
      <c r="R520" s="5">
        <v>2.6</v>
      </c>
      <c r="S520" s="5">
        <v>0.7</v>
      </c>
      <c r="T520" s="5">
        <v>1.4</v>
      </c>
      <c r="U520" s="7">
        <v>3.7</v>
      </c>
      <c r="V520" s="5">
        <v>3.4</v>
      </c>
      <c r="W520" s="7">
        <v>1.9</v>
      </c>
      <c r="X520" s="5">
        <v>3</v>
      </c>
      <c r="Y520" s="5">
        <v>2.9</v>
      </c>
      <c r="Z520" s="5">
        <v>3.3</v>
      </c>
      <c r="AA520" s="5">
        <v>4.0999999999999996</v>
      </c>
    </row>
    <row r="521" spans="1:27" ht="16" thickTop="1" thickBot="1">
      <c r="A521" s="4" t="s">
        <v>1112</v>
      </c>
      <c r="B521" s="4" t="s">
        <v>1113</v>
      </c>
      <c r="C521" s="4" t="s">
        <v>9</v>
      </c>
      <c r="D521" s="14" t="s">
        <v>977</v>
      </c>
      <c r="E521" s="5" t="s">
        <v>1112</v>
      </c>
      <c r="F521" s="5">
        <v>291.89999999999998</v>
      </c>
      <c r="G521" s="9">
        <v>2.8776978417266192E-2</v>
      </c>
      <c r="H521" s="10">
        <v>10.924974306269272</v>
      </c>
      <c r="I521" s="9">
        <v>0.44227475162726965</v>
      </c>
      <c r="J521" s="1" t="s">
        <v>9</v>
      </c>
      <c r="K521" s="6">
        <v>8.4</v>
      </c>
      <c r="L521" s="7">
        <v>3189</v>
      </c>
      <c r="M521" s="6">
        <v>129.1</v>
      </c>
      <c r="N521" s="3" t="s">
        <v>9</v>
      </c>
      <c r="O521" s="6">
        <v>11.1</v>
      </c>
      <c r="P521" s="6">
        <v>3.8026721479958892E-2</v>
      </c>
      <c r="Q521" s="3" t="s">
        <v>9</v>
      </c>
      <c r="R521" s="6">
        <v>18.899999999999999</v>
      </c>
      <c r="S521" s="6">
        <v>3.6</v>
      </c>
      <c r="T521" s="6">
        <v>9.1</v>
      </c>
      <c r="U521" s="6">
        <v>2.6</v>
      </c>
      <c r="V521" s="6">
        <v>2.6</v>
      </c>
      <c r="W521" s="6">
        <v>10</v>
      </c>
      <c r="X521" s="6">
        <v>5.9</v>
      </c>
      <c r="Y521" s="6">
        <v>8.4</v>
      </c>
      <c r="Z521" s="6">
        <v>19</v>
      </c>
      <c r="AA521" s="6">
        <v>10.5</v>
      </c>
    </row>
    <row r="522" spans="1:27" ht="16" thickTop="1" thickBot="1">
      <c r="A522" s="4" t="s">
        <v>1114</v>
      </c>
      <c r="B522" s="4" t="s">
        <v>1115</v>
      </c>
      <c r="C522" s="4" t="s">
        <v>1116</v>
      </c>
      <c r="D522" s="14" t="s">
        <v>977</v>
      </c>
      <c r="E522" s="5" t="s">
        <v>1114</v>
      </c>
      <c r="F522" s="5">
        <v>71.2</v>
      </c>
      <c r="G522" s="10">
        <v>2.1811797752808988</v>
      </c>
      <c r="H522" s="10">
        <v>2.5702247191011236</v>
      </c>
      <c r="I522" s="10">
        <v>1.7570224719101122</v>
      </c>
      <c r="J522" s="1" t="s">
        <v>9</v>
      </c>
      <c r="K522" s="7">
        <v>155.30000000000001</v>
      </c>
      <c r="L522" s="7">
        <v>183</v>
      </c>
      <c r="M522" s="7">
        <v>125.1</v>
      </c>
      <c r="N522" s="3" t="s">
        <v>9</v>
      </c>
      <c r="O522" s="5">
        <v>113.8</v>
      </c>
      <c r="P522" s="5">
        <v>1.598314606741573</v>
      </c>
      <c r="Q522" s="3" t="s">
        <v>9</v>
      </c>
      <c r="R522" s="6">
        <v>39.299999999999997</v>
      </c>
      <c r="S522" s="6">
        <v>38.799999999999997</v>
      </c>
      <c r="T522" s="7">
        <v>102.3</v>
      </c>
      <c r="U522" s="7">
        <v>129.80000000000001</v>
      </c>
      <c r="V522" s="6">
        <v>44.8</v>
      </c>
      <c r="W522" s="5">
        <v>64.400000000000006</v>
      </c>
      <c r="X522" s="7">
        <v>157.6</v>
      </c>
      <c r="Y522" s="6">
        <v>30.6</v>
      </c>
      <c r="Z522" s="6">
        <v>31.4</v>
      </c>
      <c r="AA522" s="6">
        <v>45</v>
      </c>
    </row>
    <row r="523" spans="1:27" ht="16" thickTop="1" thickBot="1">
      <c r="A523" s="4" t="s">
        <v>1114</v>
      </c>
      <c r="B523" s="4" t="s">
        <v>1115</v>
      </c>
      <c r="C523" s="4" t="s">
        <v>1116</v>
      </c>
      <c r="D523" s="14" t="s">
        <v>977</v>
      </c>
      <c r="E523" s="5" t="s">
        <v>1114</v>
      </c>
      <c r="F523" s="5">
        <v>121.1</v>
      </c>
      <c r="G523" s="10">
        <v>2.3955408753096616</v>
      </c>
      <c r="H523" s="10">
        <v>3.1288191577208919</v>
      </c>
      <c r="I523" s="10">
        <v>1.9777043765483073</v>
      </c>
      <c r="J523" s="1" t="s">
        <v>9</v>
      </c>
      <c r="K523" s="7">
        <v>290.10000000000002</v>
      </c>
      <c r="L523" s="7">
        <v>378.9</v>
      </c>
      <c r="M523" s="7">
        <v>239.5</v>
      </c>
      <c r="N523" s="3" t="s">
        <v>9</v>
      </c>
      <c r="O523" s="5">
        <v>176.7</v>
      </c>
      <c r="P523" s="5">
        <v>1.4591246903385631</v>
      </c>
      <c r="Q523" s="3" t="s">
        <v>9</v>
      </c>
      <c r="R523" s="6">
        <v>51.4</v>
      </c>
      <c r="S523" s="6">
        <v>59.9</v>
      </c>
      <c r="T523" s="7">
        <v>144.4</v>
      </c>
      <c r="U523" s="7">
        <v>211.9</v>
      </c>
      <c r="V523" s="6">
        <v>61.7</v>
      </c>
      <c r="W523" s="5">
        <v>97.8</v>
      </c>
      <c r="X523" s="7">
        <v>330</v>
      </c>
      <c r="Y523" s="5">
        <v>70.599999999999994</v>
      </c>
      <c r="Z523" s="6">
        <v>47.9</v>
      </c>
      <c r="AA523" s="5">
        <v>71.7</v>
      </c>
    </row>
    <row r="524" spans="1:27" ht="16" thickTop="1" thickBot="1">
      <c r="A524" s="4" t="s">
        <v>1114</v>
      </c>
      <c r="B524" s="4" t="s">
        <v>1115</v>
      </c>
      <c r="C524" s="4" t="s">
        <v>1116</v>
      </c>
      <c r="D524" s="14" t="s">
        <v>977</v>
      </c>
      <c r="E524" s="5" t="s">
        <v>1114</v>
      </c>
      <c r="F524" s="5">
        <v>2</v>
      </c>
      <c r="G524" s="10">
        <v>9.8000000000000007</v>
      </c>
      <c r="H524" s="11">
        <v>1.1000000000000001</v>
      </c>
      <c r="I524" s="10">
        <v>4.6500000000000004</v>
      </c>
      <c r="J524" s="1" t="s">
        <v>9</v>
      </c>
      <c r="K524" s="7">
        <v>19.600000000000001</v>
      </c>
      <c r="L524" s="5">
        <v>2.2000000000000002</v>
      </c>
      <c r="M524" s="7">
        <v>9.3000000000000007</v>
      </c>
      <c r="N524" s="3" t="s">
        <v>9</v>
      </c>
      <c r="O524" s="7">
        <v>23.6</v>
      </c>
      <c r="P524" s="7">
        <v>11.8</v>
      </c>
      <c r="Q524" s="3" t="s">
        <v>9</v>
      </c>
      <c r="R524" s="5">
        <v>12.8</v>
      </c>
      <c r="S524" s="5">
        <v>7.2</v>
      </c>
      <c r="T524" s="7">
        <v>6.2</v>
      </c>
      <c r="U524" s="5">
        <v>1.4</v>
      </c>
      <c r="V524" s="5">
        <v>3.7</v>
      </c>
      <c r="W524" s="7">
        <v>16.100000000000001</v>
      </c>
      <c r="X524" s="5">
        <v>3</v>
      </c>
      <c r="Y524" s="5">
        <v>2.6</v>
      </c>
      <c r="Z524" s="5">
        <v>8</v>
      </c>
      <c r="AA524" s="5">
        <v>5</v>
      </c>
    </row>
    <row r="525" spans="1:27" ht="16" thickTop="1" thickBot="1">
      <c r="A525" s="4" t="s">
        <v>1117</v>
      </c>
      <c r="B525" s="4" t="s">
        <v>1118</v>
      </c>
      <c r="C525" s="4" t="s">
        <v>1119</v>
      </c>
      <c r="D525" s="14" t="s">
        <v>977</v>
      </c>
      <c r="E525" s="5" t="s">
        <v>1117</v>
      </c>
      <c r="F525" s="5">
        <v>80.400000000000006</v>
      </c>
      <c r="G525" s="9">
        <v>6.2189054726368154E-2</v>
      </c>
      <c r="H525" s="10">
        <v>23.28109452736318</v>
      </c>
      <c r="I525" s="9">
        <v>0.36069651741293529</v>
      </c>
      <c r="J525" s="1" t="s">
        <v>9</v>
      </c>
      <c r="K525" s="6">
        <v>5</v>
      </c>
      <c r="L525" s="7">
        <v>1871.8</v>
      </c>
      <c r="M525" s="6">
        <v>29</v>
      </c>
      <c r="N525" s="3" t="s">
        <v>9</v>
      </c>
      <c r="O525" s="6">
        <v>10.4</v>
      </c>
      <c r="P525" s="6">
        <v>0.12935323383084577</v>
      </c>
      <c r="Q525" s="3" t="s">
        <v>9</v>
      </c>
      <c r="R525" s="6">
        <v>2.7</v>
      </c>
      <c r="S525" s="6">
        <v>2.8</v>
      </c>
      <c r="T525" s="7">
        <v>683.5</v>
      </c>
      <c r="U525" s="6">
        <v>3.6</v>
      </c>
      <c r="V525" s="6">
        <v>1.3</v>
      </c>
      <c r="W525" s="6">
        <v>6.9</v>
      </c>
      <c r="X525" s="7">
        <v>501.8</v>
      </c>
      <c r="Y525" s="6">
        <v>19.3</v>
      </c>
      <c r="Z525" s="6">
        <v>4.4000000000000004</v>
      </c>
      <c r="AA525" s="6">
        <v>8.4</v>
      </c>
    </row>
    <row r="526" spans="1:27" ht="16" thickTop="1" thickBot="1">
      <c r="A526" s="4" t="s">
        <v>1120</v>
      </c>
      <c r="B526" s="4" t="s">
        <v>1121</v>
      </c>
      <c r="C526" s="4" t="s">
        <v>1122</v>
      </c>
      <c r="D526" s="14" t="s">
        <v>977</v>
      </c>
      <c r="E526" s="5" t="s">
        <v>1120</v>
      </c>
      <c r="F526" s="5">
        <v>119</v>
      </c>
      <c r="G526" s="9">
        <v>3.2773109243697481E-2</v>
      </c>
      <c r="H526" s="10">
        <v>22.016806722689076</v>
      </c>
      <c r="I526" s="9">
        <v>2.7731092436974789E-2</v>
      </c>
      <c r="J526" s="1" t="s">
        <v>9</v>
      </c>
      <c r="K526" s="6">
        <v>3.9</v>
      </c>
      <c r="L526" s="7">
        <v>2620</v>
      </c>
      <c r="M526" s="6">
        <v>3.3</v>
      </c>
      <c r="N526" s="3" t="s">
        <v>9</v>
      </c>
      <c r="O526" s="6">
        <v>5.9</v>
      </c>
      <c r="P526" s="6">
        <v>4.9579831932773114E-2</v>
      </c>
      <c r="Q526" s="3" t="s">
        <v>9</v>
      </c>
      <c r="R526" s="6">
        <v>1.6</v>
      </c>
      <c r="S526" s="6">
        <v>9.1</v>
      </c>
      <c r="T526" s="6">
        <v>51.4</v>
      </c>
      <c r="U526" s="6">
        <v>0.9</v>
      </c>
      <c r="V526" s="6">
        <v>2.6</v>
      </c>
      <c r="W526" s="6">
        <v>2.4</v>
      </c>
      <c r="X526" s="5">
        <v>63</v>
      </c>
      <c r="Y526" s="6">
        <v>5.0999999999999996</v>
      </c>
      <c r="Z526" s="6">
        <v>1.2</v>
      </c>
      <c r="AA526" s="6">
        <v>4.8</v>
      </c>
    </row>
    <row r="527" spans="1:27" ht="16" thickTop="1" thickBot="1">
      <c r="A527" s="4" t="s">
        <v>1123</v>
      </c>
      <c r="B527" s="4" t="s">
        <v>1124</v>
      </c>
      <c r="C527" s="4" t="s">
        <v>9</v>
      </c>
      <c r="D527" s="14" t="s">
        <v>977</v>
      </c>
      <c r="E527" s="5" t="s">
        <v>1123</v>
      </c>
      <c r="F527" s="5">
        <v>0.4</v>
      </c>
      <c r="G527" s="11">
        <v>12.749999999999998</v>
      </c>
      <c r="H527" s="11">
        <v>5.5</v>
      </c>
      <c r="I527" s="11">
        <v>8.75</v>
      </c>
      <c r="J527" s="1" t="s">
        <v>9</v>
      </c>
      <c r="K527" s="5">
        <v>5.0999999999999996</v>
      </c>
      <c r="L527" s="5">
        <v>2.2000000000000002</v>
      </c>
      <c r="M527" s="5">
        <v>3.5</v>
      </c>
      <c r="N527" s="3" t="s">
        <v>9</v>
      </c>
      <c r="O527" s="5">
        <v>12.3</v>
      </c>
      <c r="P527" s="5">
        <v>30.75</v>
      </c>
      <c r="Q527" s="3" t="s">
        <v>9</v>
      </c>
      <c r="R527" s="5">
        <v>2</v>
      </c>
      <c r="S527" s="5">
        <v>2</v>
      </c>
      <c r="T527" s="7">
        <v>4.0999999999999996</v>
      </c>
      <c r="U527" s="5">
        <v>1.5</v>
      </c>
      <c r="V527" s="7">
        <v>2.2000000000000002</v>
      </c>
      <c r="W527" s="5">
        <v>4.2</v>
      </c>
      <c r="X527" s="7">
        <v>4.9000000000000004</v>
      </c>
      <c r="Y527" s="5">
        <v>2.9</v>
      </c>
      <c r="Z527" s="5">
        <v>1.2</v>
      </c>
      <c r="AA527" s="5">
        <v>3.7</v>
      </c>
    </row>
    <row r="528" spans="1:27" ht="16" thickTop="1" thickBot="1">
      <c r="A528" s="4" t="s">
        <v>1125</v>
      </c>
      <c r="B528" s="4" t="s">
        <v>1126</v>
      </c>
      <c r="C528" s="4" t="s">
        <v>9</v>
      </c>
      <c r="D528" s="14" t="s">
        <v>977</v>
      </c>
      <c r="E528" s="5" t="s">
        <v>1125</v>
      </c>
      <c r="F528" s="5">
        <v>129.4</v>
      </c>
      <c r="G528" s="9">
        <v>2.009273570324575E-2</v>
      </c>
      <c r="H528" s="9">
        <v>9.2735703245749607E-3</v>
      </c>
      <c r="I528" s="9">
        <v>2.6275115919629055E-2</v>
      </c>
      <c r="J528" s="1" t="s">
        <v>9</v>
      </c>
      <c r="K528" s="6">
        <v>2.6</v>
      </c>
      <c r="L528" s="6">
        <v>1.2</v>
      </c>
      <c r="M528" s="6">
        <v>3.4</v>
      </c>
      <c r="N528" s="3" t="s">
        <v>9</v>
      </c>
      <c r="O528" s="6">
        <v>3.4</v>
      </c>
      <c r="P528" s="6">
        <v>2.6275115919629055E-2</v>
      </c>
      <c r="Q528" s="3" t="s">
        <v>9</v>
      </c>
      <c r="R528" s="6">
        <v>1.3</v>
      </c>
      <c r="S528" s="6">
        <v>0.7</v>
      </c>
      <c r="T528" s="6">
        <v>3.1</v>
      </c>
      <c r="U528" s="6">
        <v>2.2000000000000002</v>
      </c>
      <c r="V528" s="6">
        <v>2.2000000000000002</v>
      </c>
      <c r="W528" s="6">
        <v>2.9</v>
      </c>
      <c r="X528" s="6">
        <v>2.1</v>
      </c>
      <c r="Y528" s="6">
        <v>4.5999999999999996</v>
      </c>
      <c r="Z528" s="6">
        <v>0.8</v>
      </c>
      <c r="AA528" s="6">
        <v>30.9</v>
      </c>
    </row>
    <row r="529" spans="1:27" ht="16" thickTop="1" thickBot="1">
      <c r="A529" s="4" t="s">
        <v>1127</v>
      </c>
      <c r="B529" s="4" t="s">
        <v>1128</v>
      </c>
      <c r="C529" s="4" t="s">
        <v>1129</v>
      </c>
      <c r="D529" s="14" t="s">
        <v>977</v>
      </c>
      <c r="E529" s="5" t="s">
        <v>1127</v>
      </c>
      <c r="F529" s="5">
        <v>5.9</v>
      </c>
      <c r="G529" s="11">
        <v>0.6271186440677966</v>
      </c>
      <c r="H529" s="9">
        <v>0.32203389830508472</v>
      </c>
      <c r="I529" s="11">
        <v>0.77966101694915246</v>
      </c>
      <c r="J529" s="1" t="s">
        <v>9</v>
      </c>
      <c r="K529" s="5">
        <v>3.7</v>
      </c>
      <c r="L529" s="6">
        <v>1.9</v>
      </c>
      <c r="M529" s="5">
        <v>4.5999999999999996</v>
      </c>
      <c r="N529" s="3" t="s">
        <v>9</v>
      </c>
      <c r="O529" s="5">
        <v>11.7</v>
      </c>
      <c r="P529" s="5">
        <v>1.9830508474576269</v>
      </c>
      <c r="Q529" s="3" t="s">
        <v>9</v>
      </c>
      <c r="R529" s="5">
        <v>8.1999999999999993</v>
      </c>
      <c r="S529" s="7">
        <v>24.2</v>
      </c>
      <c r="T529" s="5">
        <v>6.4</v>
      </c>
      <c r="U529" s="5">
        <v>3.9</v>
      </c>
      <c r="V529" s="7">
        <v>55.9</v>
      </c>
      <c r="W529" s="5">
        <v>6.5</v>
      </c>
      <c r="X529" s="5">
        <v>4.8</v>
      </c>
      <c r="Y529" s="5">
        <v>8.8000000000000007</v>
      </c>
      <c r="Z529" s="5">
        <v>6.2</v>
      </c>
      <c r="AA529" s="5">
        <v>14.1</v>
      </c>
    </row>
    <row r="530" spans="1:27" ht="16" thickTop="1" thickBot="1">
      <c r="A530" s="4" t="s">
        <v>1130</v>
      </c>
      <c r="B530" s="4" t="s">
        <v>1131</v>
      </c>
      <c r="C530" s="4" t="s">
        <v>9</v>
      </c>
      <c r="D530" s="14" t="s">
        <v>977</v>
      </c>
      <c r="E530" s="5" t="s">
        <v>1130</v>
      </c>
      <c r="F530" s="5">
        <v>6.3</v>
      </c>
      <c r="G530" s="9">
        <v>0.30158730158730157</v>
      </c>
      <c r="H530" s="9">
        <v>0.34920634920634924</v>
      </c>
      <c r="I530" s="11">
        <v>1.6507936507936509</v>
      </c>
      <c r="J530" s="1" t="s">
        <v>9</v>
      </c>
      <c r="K530" s="6">
        <v>1.9</v>
      </c>
      <c r="L530" s="6">
        <v>2.2000000000000002</v>
      </c>
      <c r="M530" s="5">
        <v>10.4</v>
      </c>
      <c r="N530" s="3" t="s">
        <v>9</v>
      </c>
      <c r="O530" s="5">
        <v>3.6</v>
      </c>
      <c r="P530" s="5">
        <v>0.57142857142857151</v>
      </c>
      <c r="Q530" s="3" t="s">
        <v>9</v>
      </c>
      <c r="R530" s="5">
        <v>2.2000000000000002</v>
      </c>
      <c r="S530" s="6">
        <v>0.9</v>
      </c>
      <c r="T530" s="6">
        <v>2.1</v>
      </c>
      <c r="U530" s="6">
        <v>2.2999999999999998</v>
      </c>
      <c r="V530" s="5">
        <v>3</v>
      </c>
      <c r="W530" s="6">
        <v>1.9</v>
      </c>
      <c r="X530" s="5">
        <v>3.9</v>
      </c>
      <c r="Y530" s="6">
        <v>2.2000000000000002</v>
      </c>
      <c r="Z530" s="5">
        <v>3.8</v>
      </c>
      <c r="AA530" s="5">
        <v>6</v>
      </c>
    </row>
    <row r="531" spans="1:27" ht="16" thickTop="1" thickBot="1">
      <c r="A531" s="4" t="s">
        <v>1132</v>
      </c>
      <c r="B531" s="4" t="s">
        <v>1132</v>
      </c>
      <c r="C531" s="4" t="s">
        <v>9</v>
      </c>
      <c r="D531" s="14" t="s">
        <v>977</v>
      </c>
      <c r="E531" s="5" t="s">
        <v>1132</v>
      </c>
      <c r="F531" s="5">
        <v>124.4</v>
      </c>
      <c r="G531" s="9">
        <v>4.6623794212218649E-2</v>
      </c>
      <c r="H531" s="9">
        <v>0.11977491961414791</v>
      </c>
      <c r="I531" s="9">
        <v>0.10771704180064308</v>
      </c>
      <c r="J531" s="1" t="s">
        <v>9</v>
      </c>
      <c r="K531" s="6">
        <v>5.8</v>
      </c>
      <c r="L531" s="6">
        <v>14.9</v>
      </c>
      <c r="M531" s="6">
        <v>13.4</v>
      </c>
      <c r="N531" s="3" t="s">
        <v>9</v>
      </c>
      <c r="O531" s="6">
        <v>25</v>
      </c>
      <c r="P531" s="6">
        <v>0.20096463022508038</v>
      </c>
      <c r="Q531" s="3" t="s">
        <v>9</v>
      </c>
      <c r="R531" s="6">
        <v>4.4000000000000004</v>
      </c>
      <c r="S531" s="6">
        <v>5.3</v>
      </c>
      <c r="T531" s="6">
        <v>11.3</v>
      </c>
      <c r="U531" s="6">
        <v>5.9</v>
      </c>
      <c r="V531" s="6">
        <v>4.9000000000000004</v>
      </c>
      <c r="W531" s="6">
        <v>14</v>
      </c>
      <c r="X531" s="6">
        <v>9.6999999999999993</v>
      </c>
      <c r="Y531" s="6">
        <v>10.6</v>
      </c>
      <c r="Z531" s="6">
        <v>9.3000000000000007</v>
      </c>
      <c r="AA531" s="6">
        <v>46.6</v>
      </c>
    </row>
    <row r="532" spans="1:27" ht="16" thickTop="1" thickBot="1">
      <c r="A532" s="4" t="s">
        <v>1133</v>
      </c>
      <c r="B532" s="4" t="s">
        <v>1134</v>
      </c>
      <c r="C532" s="4" t="s">
        <v>1135</v>
      </c>
      <c r="D532" s="14" t="s">
        <v>977</v>
      </c>
      <c r="E532" s="5" t="s">
        <v>1133</v>
      </c>
      <c r="F532" s="5">
        <v>160.1</v>
      </c>
      <c r="G532" s="9">
        <v>3.9350405996252343E-2</v>
      </c>
      <c r="H532" s="9">
        <v>3.9350405996252343E-2</v>
      </c>
      <c r="I532" s="9">
        <v>4.1848844472204876E-2</v>
      </c>
      <c r="J532" s="1" t="s">
        <v>9</v>
      </c>
      <c r="K532" s="6">
        <v>6.3</v>
      </c>
      <c r="L532" s="6">
        <v>6.3</v>
      </c>
      <c r="M532" s="6">
        <v>6.7</v>
      </c>
      <c r="N532" s="3" t="s">
        <v>9</v>
      </c>
      <c r="O532" s="6">
        <v>19</v>
      </c>
      <c r="P532" s="6">
        <v>0.11867582760774516</v>
      </c>
      <c r="Q532" s="3" t="s">
        <v>9</v>
      </c>
      <c r="R532" s="6">
        <v>2.7</v>
      </c>
      <c r="S532" s="6">
        <v>4.0999999999999996</v>
      </c>
      <c r="T532" s="6">
        <v>3</v>
      </c>
      <c r="U532" s="6">
        <v>2.4</v>
      </c>
      <c r="V532" s="6">
        <v>0.5</v>
      </c>
      <c r="W532" s="6">
        <v>4.4000000000000004</v>
      </c>
      <c r="X532" s="6">
        <v>2.8</v>
      </c>
      <c r="Y532" s="6">
        <v>6.1</v>
      </c>
      <c r="Z532" s="6">
        <v>5.0999999999999996</v>
      </c>
      <c r="AA532" s="5">
        <v>58.6</v>
      </c>
    </row>
    <row r="533" spans="1:27" ht="16" thickTop="1" thickBot="1">
      <c r="A533" s="4" t="s">
        <v>1136</v>
      </c>
      <c r="B533" s="4" t="s">
        <v>1137</v>
      </c>
      <c r="C533" s="4" t="s">
        <v>9</v>
      </c>
      <c r="D533" s="14" t="s">
        <v>977</v>
      </c>
      <c r="E533" s="5" t="s">
        <v>1136</v>
      </c>
      <c r="F533" s="4"/>
      <c r="G533" s="12" t="e">
        <v>#DIV/0!</v>
      </c>
      <c r="H533" s="12" t="e">
        <v>#DIV/0!</v>
      </c>
      <c r="I533" s="12" t="e">
        <v>#DIV/0!</v>
      </c>
      <c r="J533" s="1" t="s">
        <v>9</v>
      </c>
      <c r="K533" s="4"/>
      <c r="L533" s="4"/>
      <c r="M533" s="4"/>
      <c r="N533" s="3" t="s">
        <v>9</v>
      </c>
      <c r="O533" s="4"/>
      <c r="P533" s="4" t="e">
        <v>#DIV/0!</v>
      </c>
      <c r="Q533" s="3" t="s">
        <v>9</v>
      </c>
      <c r="R533" s="4"/>
      <c r="S533" s="4"/>
      <c r="T533" s="4"/>
      <c r="U533" s="4"/>
      <c r="V533" s="4"/>
      <c r="W533" s="4"/>
      <c r="X533" s="4"/>
      <c r="Y533" s="4"/>
      <c r="Z533" s="4"/>
      <c r="AA533" s="4"/>
    </row>
    <row r="534" spans="1:27" ht="16" thickTop="1" thickBot="1">
      <c r="A534" s="4" t="s">
        <v>1138</v>
      </c>
      <c r="B534" s="4" t="s">
        <v>1139</v>
      </c>
      <c r="C534" s="4" t="s">
        <v>9</v>
      </c>
      <c r="D534" s="14" t="s">
        <v>977</v>
      </c>
      <c r="E534" s="5" t="s">
        <v>1138</v>
      </c>
      <c r="F534" s="5">
        <v>1.7</v>
      </c>
      <c r="G534" s="11">
        <v>0.82352941176470584</v>
      </c>
      <c r="H534" s="11">
        <v>2</v>
      </c>
      <c r="I534" s="11">
        <v>2.2352941176470589</v>
      </c>
      <c r="J534" s="1" t="s">
        <v>9</v>
      </c>
      <c r="K534" s="5">
        <v>1.4</v>
      </c>
      <c r="L534" s="5">
        <v>3.4</v>
      </c>
      <c r="M534" s="5">
        <v>3.8</v>
      </c>
      <c r="N534" s="3" t="s">
        <v>9</v>
      </c>
      <c r="O534" s="5">
        <v>9.1</v>
      </c>
      <c r="P534" s="5">
        <v>5.3529411764705879</v>
      </c>
      <c r="Q534" s="3" t="s">
        <v>9</v>
      </c>
      <c r="R534" s="5">
        <v>3</v>
      </c>
      <c r="S534" s="5">
        <v>3.5</v>
      </c>
      <c r="T534" s="5">
        <v>2.2000000000000002</v>
      </c>
      <c r="U534" s="5">
        <v>1</v>
      </c>
      <c r="V534" s="5">
        <v>3.9</v>
      </c>
      <c r="W534" s="7">
        <v>15.1</v>
      </c>
      <c r="X534" s="5">
        <v>1</v>
      </c>
      <c r="Y534" s="5">
        <v>2.6</v>
      </c>
      <c r="Z534" s="7">
        <v>5.2</v>
      </c>
      <c r="AA534" s="7">
        <v>4.5</v>
      </c>
    </row>
    <row r="535" spans="1:27" ht="16" thickTop="1" thickBot="1">
      <c r="A535" s="4" t="s">
        <v>1140</v>
      </c>
      <c r="B535" s="4" t="s">
        <v>1141</v>
      </c>
      <c r="C535" s="4" t="s">
        <v>9</v>
      </c>
      <c r="D535" s="14" t="s">
        <v>977</v>
      </c>
      <c r="E535" s="5" t="s">
        <v>1140</v>
      </c>
      <c r="F535" s="5">
        <v>251.7</v>
      </c>
      <c r="G535" s="9">
        <v>5.1648788239968216E-3</v>
      </c>
      <c r="H535" s="10">
        <v>5.4517282479141844</v>
      </c>
      <c r="I535" s="10">
        <v>12.22725466825586</v>
      </c>
      <c r="J535" s="1" t="s">
        <v>9</v>
      </c>
      <c r="K535" s="6">
        <v>1.3</v>
      </c>
      <c r="L535" s="7">
        <v>1372.2</v>
      </c>
      <c r="M535" s="7">
        <v>3077.6</v>
      </c>
      <c r="N535" s="3" t="s">
        <v>9</v>
      </c>
      <c r="O535" s="6">
        <v>1.9</v>
      </c>
      <c r="P535" s="6">
        <v>7.548669050456893E-3</v>
      </c>
      <c r="Q535" s="3" t="s">
        <v>9</v>
      </c>
      <c r="R535" s="6">
        <v>3.3</v>
      </c>
      <c r="S535" s="6">
        <v>4.8</v>
      </c>
      <c r="T535" s="6">
        <v>75.3</v>
      </c>
      <c r="U535" s="6">
        <v>2.1</v>
      </c>
      <c r="V535" s="6">
        <v>1.7</v>
      </c>
      <c r="W535" s="6">
        <v>4.5</v>
      </c>
      <c r="X535" s="6">
        <v>2.4</v>
      </c>
      <c r="Y535" s="6">
        <v>4</v>
      </c>
      <c r="Z535" s="6">
        <v>1.2</v>
      </c>
      <c r="AA535" s="6">
        <v>1.4</v>
      </c>
    </row>
    <row r="536" spans="1:27" ht="16" thickTop="1" thickBot="1">
      <c r="A536" s="4" t="s">
        <v>1142</v>
      </c>
      <c r="B536" s="4" t="s">
        <v>1143</v>
      </c>
      <c r="C536" s="4" t="s">
        <v>9</v>
      </c>
      <c r="D536" s="14" t="s">
        <v>977</v>
      </c>
      <c r="E536" s="5" t="s">
        <v>1142</v>
      </c>
      <c r="F536" s="5">
        <v>16.8</v>
      </c>
      <c r="G536" s="9">
        <v>0.41666666666666663</v>
      </c>
      <c r="H536" s="10">
        <v>6.6130952380952372</v>
      </c>
      <c r="I536" s="10">
        <v>2.4404761904761902</v>
      </c>
      <c r="J536" s="1" t="s">
        <v>9</v>
      </c>
      <c r="K536" s="6">
        <v>7</v>
      </c>
      <c r="L536" s="7">
        <v>111.1</v>
      </c>
      <c r="M536" s="7">
        <v>41</v>
      </c>
      <c r="N536" s="3" t="s">
        <v>9</v>
      </c>
      <c r="O536" s="5">
        <v>10.199999999999999</v>
      </c>
      <c r="P536" s="5">
        <v>0.6071428571428571</v>
      </c>
      <c r="Q536" s="3" t="s">
        <v>9</v>
      </c>
      <c r="R536" s="6">
        <v>3.3</v>
      </c>
      <c r="S536" s="6">
        <v>4.5999999999999996</v>
      </c>
      <c r="T536" s="6">
        <v>7.9</v>
      </c>
      <c r="U536" s="6">
        <v>3.1</v>
      </c>
      <c r="V536" s="6">
        <v>7.2</v>
      </c>
      <c r="W536" s="6">
        <v>7</v>
      </c>
      <c r="X536" s="6">
        <v>5.0999999999999996</v>
      </c>
      <c r="Y536" s="6">
        <v>4.7</v>
      </c>
      <c r="Z536" s="6">
        <v>2.5</v>
      </c>
      <c r="AA536" s="6">
        <v>7.2</v>
      </c>
    </row>
    <row r="537" spans="1:27" ht="16" thickTop="1" thickBot="1">
      <c r="A537" s="4" t="s">
        <v>1144</v>
      </c>
      <c r="B537" s="4" t="s">
        <v>1145</v>
      </c>
      <c r="C537" s="4" t="s">
        <v>9</v>
      </c>
      <c r="D537" s="14" t="s">
        <v>977</v>
      </c>
      <c r="E537" s="5" t="s">
        <v>1144</v>
      </c>
      <c r="F537" s="4"/>
      <c r="G537" s="12" t="e">
        <v>#DIV/0!</v>
      </c>
      <c r="H537" s="12" t="e">
        <v>#DIV/0!</v>
      </c>
      <c r="I537" s="12" t="e">
        <v>#DIV/0!</v>
      </c>
      <c r="J537" s="1" t="s">
        <v>9</v>
      </c>
      <c r="K537" s="4"/>
      <c r="L537" s="4"/>
      <c r="M537" s="4"/>
      <c r="N537" s="3" t="s">
        <v>9</v>
      </c>
      <c r="O537" s="4"/>
      <c r="P537" s="4" t="e">
        <v>#DIV/0!</v>
      </c>
      <c r="Q537" s="3" t="s">
        <v>9</v>
      </c>
      <c r="R537" s="4"/>
      <c r="S537" s="4"/>
      <c r="T537" s="4"/>
      <c r="U537" s="4"/>
      <c r="V537" s="4"/>
      <c r="W537" s="4"/>
      <c r="X537" s="4"/>
      <c r="Y537" s="4"/>
      <c r="Z537" s="4"/>
      <c r="AA537" s="4"/>
    </row>
    <row r="538" spans="1:27" ht="16" thickTop="1" thickBot="1">
      <c r="A538" s="4" t="s">
        <v>1146</v>
      </c>
      <c r="B538" s="4" t="s">
        <v>1147</v>
      </c>
      <c r="C538" s="4" t="s">
        <v>9</v>
      </c>
      <c r="D538" s="14" t="s">
        <v>977</v>
      </c>
      <c r="E538" s="5" t="s">
        <v>1146</v>
      </c>
      <c r="F538" s="5">
        <v>16.899999999999999</v>
      </c>
      <c r="G538" s="9">
        <v>0.10650887573964499</v>
      </c>
      <c r="H538" s="11">
        <v>0.94674556213017758</v>
      </c>
      <c r="I538" s="9">
        <v>0.38461538461538464</v>
      </c>
      <c r="J538" s="1" t="s">
        <v>9</v>
      </c>
      <c r="K538" s="6">
        <v>1.8</v>
      </c>
      <c r="L538" s="5">
        <v>16</v>
      </c>
      <c r="M538" s="6">
        <v>6.5</v>
      </c>
      <c r="N538" s="3" t="s">
        <v>9</v>
      </c>
      <c r="O538" s="6">
        <v>2.2000000000000002</v>
      </c>
      <c r="P538" s="6">
        <v>0.13017751479289943</v>
      </c>
      <c r="Q538" s="3" t="s">
        <v>9</v>
      </c>
      <c r="R538" s="6">
        <v>1</v>
      </c>
      <c r="S538" s="7">
        <v>202.7</v>
      </c>
      <c r="T538" s="6">
        <v>1.6</v>
      </c>
      <c r="U538" s="6">
        <v>0.5</v>
      </c>
      <c r="V538" s="6">
        <v>10.8</v>
      </c>
      <c r="W538" s="6">
        <v>1.5</v>
      </c>
      <c r="X538" s="6">
        <v>2.6</v>
      </c>
      <c r="Y538" s="6">
        <v>3.7</v>
      </c>
      <c r="Z538" s="6">
        <v>3.4</v>
      </c>
      <c r="AA538" s="5">
        <v>20.3</v>
      </c>
    </row>
    <row r="539" spans="1:27" ht="16" thickTop="1" thickBot="1">
      <c r="A539" s="4" t="s">
        <v>1148</v>
      </c>
      <c r="B539" s="4" t="s">
        <v>1149</v>
      </c>
      <c r="C539" s="4" t="s">
        <v>9</v>
      </c>
      <c r="D539" s="14" t="s">
        <v>977</v>
      </c>
      <c r="E539" s="5" t="s">
        <v>1148</v>
      </c>
      <c r="F539" s="5">
        <v>16.600000000000001</v>
      </c>
      <c r="G539" s="9">
        <v>0.50602409638554213</v>
      </c>
      <c r="H539" s="9">
        <v>0.29518072289156627</v>
      </c>
      <c r="I539" s="9">
        <v>0.74698795180722888</v>
      </c>
      <c r="J539" s="1" t="s">
        <v>9</v>
      </c>
      <c r="K539" s="6">
        <v>8.4</v>
      </c>
      <c r="L539" s="6">
        <v>4.9000000000000004</v>
      </c>
      <c r="M539" s="6">
        <v>12.4</v>
      </c>
      <c r="N539" s="3" t="s">
        <v>9</v>
      </c>
      <c r="O539" s="6">
        <v>7.5</v>
      </c>
      <c r="P539" s="6">
        <v>0.45180722891566261</v>
      </c>
      <c r="Q539" s="3" t="s">
        <v>9</v>
      </c>
      <c r="R539" s="6">
        <v>4.5</v>
      </c>
      <c r="S539" s="7">
        <v>64.099999999999994</v>
      </c>
      <c r="T539" s="6">
        <v>5.0999999999999996</v>
      </c>
      <c r="U539" s="6">
        <v>2.4</v>
      </c>
      <c r="V539" s="6">
        <v>12.5</v>
      </c>
      <c r="W539" s="6">
        <v>4.4000000000000004</v>
      </c>
      <c r="X539" s="5">
        <v>15.6</v>
      </c>
      <c r="Y539" s="7">
        <v>2313</v>
      </c>
      <c r="Z539" s="6">
        <v>5.9</v>
      </c>
      <c r="AA539" s="7">
        <v>68</v>
      </c>
    </row>
    <row r="540" spans="1:27" ht="16" thickTop="1" thickBot="1">
      <c r="A540" s="4" t="s">
        <v>1150</v>
      </c>
      <c r="B540" s="4" t="s">
        <v>1151</v>
      </c>
      <c r="C540" s="4" t="s">
        <v>1152</v>
      </c>
      <c r="D540" s="14" t="s">
        <v>977</v>
      </c>
      <c r="E540" s="5" t="s">
        <v>1150</v>
      </c>
      <c r="F540" s="5">
        <v>2891.8</v>
      </c>
      <c r="G540" s="9">
        <v>2.386057127048897E-3</v>
      </c>
      <c r="H540" s="10">
        <v>2.1808216335846184</v>
      </c>
      <c r="I540" s="9">
        <v>2.3168960509025519E-3</v>
      </c>
      <c r="J540" s="1" t="s">
        <v>9</v>
      </c>
      <c r="K540" s="6">
        <v>6.9</v>
      </c>
      <c r="L540" s="7">
        <v>6306.5</v>
      </c>
      <c r="M540" s="6">
        <v>6.7</v>
      </c>
      <c r="N540" s="3" t="s">
        <v>9</v>
      </c>
      <c r="O540" s="6">
        <v>4</v>
      </c>
      <c r="P540" s="6">
        <v>1.3832215229268967E-3</v>
      </c>
      <c r="Q540" s="3" t="s">
        <v>9</v>
      </c>
      <c r="R540" s="6">
        <v>0.8</v>
      </c>
      <c r="S540" s="6">
        <v>0.9</v>
      </c>
      <c r="T540" s="6">
        <v>1.9</v>
      </c>
      <c r="U540" s="6">
        <v>1.1000000000000001</v>
      </c>
      <c r="V540" s="6">
        <v>1.6</v>
      </c>
      <c r="W540" s="6">
        <v>4.0999999999999996</v>
      </c>
      <c r="X540" s="6">
        <v>0.3</v>
      </c>
      <c r="Y540" s="6">
        <v>2.5</v>
      </c>
      <c r="Z540" s="6">
        <v>2.2000000000000002</v>
      </c>
      <c r="AA540" s="6">
        <v>15.2</v>
      </c>
    </row>
    <row r="541" spans="1:27" ht="16" thickTop="1" thickBot="1">
      <c r="A541" s="4" t="s">
        <v>1153</v>
      </c>
      <c r="B541" s="4" t="s">
        <v>1154</v>
      </c>
      <c r="C541" s="4" t="s">
        <v>9</v>
      </c>
      <c r="D541" s="14" t="s">
        <v>977</v>
      </c>
      <c r="E541" s="5" t="s">
        <v>1153</v>
      </c>
      <c r="F541" s="5">
        <v>5.4</v>
      </c>
      <c r="G541" s="11">
        <v>0.81481481481481488</v>
      </c>
      <c r="H541" s="11">
        <v>0.29629629629629628</v>
      </c>
      <c r="I541" s="11">
        <v>1.4814814814814814</v>
      </c>
      <c r="J541" s="1" t="s">
        <v>9</v>
      </c>
      <c r="K541" s="5">
        <v>4.4000000000000004</v>
      </c>
      <c r="L541" s="5">
        <v>1.6</v>
      </c>
      <c r="M541" s="5">
        <v>8</v>
      </c>
      <c r="N541" s="3" t="s">
        <v>9</v>
      </c>
      <c r="O541" s="5">
        <v>13.1</v>
      </c>
      <c r="P541" s="5">
        <v>2.4259259259259256</v>
      </c>
      <c r="Q541" s="3" t="s">
        <v>9</v>
      </c>
      <c r="R541" s="5">
        <v>1</v>
      </c>
      <c r="S541" s="5">
        <v>2.6</v>
      </c>
      <c r="T541" s="6">
        <v>2.2999999999999998</v>
      </c>
      <c r="U541" s="5">
        <v>1.9</v>
      </c>
      <c r="V541" s="5">
        <v>7.5</v>
      </c>
      <c r="W541" s="5">
        <v>6.8</v>
      </c>
      <c r="X541" s="5">
        <v>3.5</v>
      </c>
      <c r="Y541" s="5">
        <v>2.4</v>
      </c>
      <c r="Z541" s="5">
        <v>2.8</v>
      </c>
      <c r="AA541" s="5">
        <v>5.3</v>
      </c>
    </row>
    <row r="542" spans="1:27" ht="16" thickTop="1" thickBot="1">
      <c r="A542" s="4" t="s">
        <v>1155</v>
      </c>
      <c r="B542" s="4" t="s">
        <v>1156</v>
      </c>
      <c r="C542" s="4" t="s">
        <v>9</v>
      </c>
      <c r="D542" s="14" t="s">
        <v>977</v>
      </c>
      <c r="E542" s="5" t="s">
        <v>1155</v>
      </c>
      <c r="F542" s="5">
        <v>286.3</v>
      </c>
      <c r="G542" s="11">
        <v>7.6842472930492497E-3</v>
      </c>
      <c r="H542" s="10">
        <v>13.687390848760041</v>
      </c>
      <c r="I542" s="11">
        <v>4.5406915822563745E-3</v>
      </c>
      <c r="J542" s="1" t="s">
        <v>9</v>
      </c>
      <c r="K542" s="5">
        <v>2.2000000000000002</v>
      </c>
      <c r="L542" s="7">
        <v>3918.7</v>
      </c>
      <c r="M542" s="5">
        <v>1.3</v>
      </c>
      <c r="N542" s="3" t="s">
        <v>9</v>
      </c>
      <c r="O542" s="5">
        <v>4.5</v>
      </c>
      <c r="P542" s="5">
        <v>1.5717778553964373E-2</v>
      </c>
      <c r="Q542" s="3" t="s">
        <v>9</v>
      </c>
      <c r="R542" s="5">
        <v>0.9</v>
      </c>
      <c r="S542" s="5">
        <v>3.8</v>
      </c>
      <c r="T542" s="6">
        <v>0.9</v>
      </c>
      <c r="U542" s="5">
        <v>0.8</v>
      </c>
      <c r="V542" s="5">
        <v>0.8</v>
      </c>
      <c r="W542" s="5">
        <v>1.5</v>
      </c>
      <c r="X542" s="5">
        <v>1.5</v>
      </c>
      <c r="Y542" s="5">
        <v>1.8</v>
      </c>
      <c r="Z542" s="5">
        <v>1.3</v>
      </c>
      <c r="AA542" s="5">
        <v>7.1</v>
      </c>
    </row>
    <row r="543" spans="1:27" ht="16" thickTop="1" thickBot="1">
      <c r="A543" s="4" t="s">
        <v>1157</v>
      </c>
      <c r="B543" s="4" t="s">
        <v>1158</v>
      </c>
      <c r="C543" s="4" t="s">
        <v>9</v>
      </c>
      <c r="D543" s="14" t="s">
        <v>977</v>
      </c>
      <c r="E543" s="5" t="s">
        <v>1157</v>
      </c>
      <c r="F543" s="5">
        <v>2257</v>
      </c>
      <c r="G543" s="9">
        <v>1.4089499335400974E-2</v>
      </c>
      <c r="H543" s="10">
        <v>2.7560035445281348</v>
      </c>
      <c r="I543" s="9">
        <v>5.5383252104563583E-3</v>
      </c>
      <c r="J543" s="1" t="s">
        <v>9</v>
      </c>
      <c r="K543" s="6">
        <v>31.8</v>
      </c>
      <c r="L543" s="7">
        <v>6220.3</v>
      </c>
      <c r="M543" s="6">
        <v>12.5</v>
      </c>
      <c r="N543" s="3" t="s">
        <v>9</v>
      </c>
      <c r="O543" s="6">
        <v>8.1999999999999993</v>
      </c>
      <c r="P543" s="6">
        <v>3.6331413380593703E-3</v>
      </c>
      <c r="Q543" s="3" t="s">
        <v>9</v>
      </c>
      <c r="R543" s="6">
        <v>1.3</v>
      </c>
      <c r="S543" s="6">
        <v>104.4</v>
      </c>
      <c r="T543" s="6">
        <v>2.4</v>
      </c>
      <c r="U543" s="6">
        <v>1.5</v>
      </c>
      <c r="V543" s="6">
        <v>1</v>
      </c>
      <c r="W543" s="6">
        <v>2.1</v>
      </c>
      <c r="X543" s="6">
        <v>0.7</v>
      </c>
      <c r="Y543" s="6">
        <v>22.9</v>
      </c>
      <c r="Z543" s="6">
        <v>5.5</v>
      </c>
      <c r="AA543" s="6">
        <v>53.7</v>
      </c>
    </row>
    <row r="544" spans="1:27" ht="16" thickTop="1" thickBot="1">
      <c r="A544" s="4" t="s">
        <v>1159</v>
      </c>
      <c r="B544" s="4" t="s">
        <v>1160</v>
      </c>
      <c r="C544" s="4" t="s">
        <v>1161</v>
      </c>
      <c r="D544" s="14" t="s">
        <v>977</v>
      </c>
      <c r="E544" s="5" t="s">
        <v>1159</v>
      </c>
      <c r="F544" s="5">
        <v>3766</v>
      </c>
      <c r="G544" s="9">
        <v>1.3462559745087628E-2</v>
      </c>
      <c r="H544" s="10">
        <v>1.658656399362719</v>
      </c>
      <c r="I544" s="9">
        <v>1.0116834838024429E-2</v>
      </c>
      <c r="J544" s="1" t="s">
        <v>9</v>
      </c>
      <c r="K544" s="6">
        <v>50.7</v>
      </c>
      <c r="L544" s="7">
        <v>6246.5</v>
      </c>
      <c r="M544" s="6">
        <v>38.1</v>
      </c>
      <c r="N544" s="3" t="s">
        <v>9</v>
      </c>
      <c r="O544" s="6">
        <v>34.200000000000003</v>
      </c>
      <c r="P544" s="6">
        <v>9.0812533191715356E-3</v>
      </c>
      <c r="Q544" s="3" t="s">
        <v>9</v>
      </c>
      <c r="R544" s="6">
        <v>5.4</v>
      </c>
      <c r="S544" s="6">
        <v>109.3</v>
      </c>
      <c r="T544" s="6">
        <v>3.2</v>
      </c>
      <c r="U544" s="6">
        <v>4.9000000000000004</v>
      </c>
      <c r="V544" s="6">
        <v>29.3</v>
      </c>
      <c r="W544" s="6">
        <v>5.0999999999999996</v>
      </c>
      <c r="X544" s="6">
        <v>4</v>
      </c>
      <c r="Y544" s="6">
        <v>24.4</v>
      </c>
      <c r="Z544" s="6">
        <v>10.8</v>
      </c>
      <c r="AA544" s="6">
        <v>139.6</v>
      </c>
    </row>
    <row r="545" spans="1:27" ht="16" thickTop="1" thickBot="1">
      <c r="A545" s="4" t="s">
        <v>1162</v>
      </c>
      <c r="B545" s="4" t="s">
        <v>1163</v>
      </c>
      <c r="C545" s="4" t="s">
        <v>9</v>
      </c>
      <c r="D545" s="14" t="s">
        <v>977</v>
      </c>
      <c r="E545" s="5" t="s">
        <v>1162</v>
      </c>
      <c r="F545" s="5">
        <v>24.6</v>
      </c>
      <c r="G545" s="9">
        <v>0.17479674796747965</v>
      </c>
      <c r="H545" s="9">
        <v>0.48373983739837395</v>
      </c>
      <c r="I545" s="9">
        <v>0.13821138211382111</v>
      </c>
      <c r="J545" s="1" t="s">
        <v>9</v>
      </c>
      <c r="K545" s="6">
        <v>4.3</v>
      </c>
      <c r="L545" s="6">
        <v>11.9</v>
      </c>
      <c r="M545" s="6">
        <v>3.4</v>
      </c>
      <c r="N545" s="3" t="s">
        <v>9</v>
      </c>
      <c r="O545" s="5">
        <v>11.1</v>
      </c>
      <c r="P545" s="5">
        <v>0.45121951219512191</v>
      </c>
      <c r="Q545" s="3" t="s">
        <v>9</v>
      </c>
      <c r="R545" s="6">
        <v>3.8</v>
      </c>
      <c r="S545" s="6">
        <v>6</v>
      </c>
      <c r="T545" s="6">
        <v>4.2</v>
      </c>
      <c r="U545" s="6">
        <v>1.5</v>
      </c>
      <c r="V545" s="7">
        <v>281.8</v>
      </c>
      <c r="W545" s="6">
        <v>4.3</v>
      </c>
      <c r="X545" s="6">
        <v>5.9</v>
      </c>
      <c r="Y545" s="5">
        <v>30.3</v>
      </c>
      <c r="Z545" s="6">
        <v>4.7</v>
      </c>
      <c r="AA545" s="6">
        <v>5.2</v>
      </c>
    </row>
    <row r="546" spans="1:27" ht="16" thickTop="1" thickBot="1">
      <c r="A546" s="4" t="s">
        <v>1164</v>
      </c>
      <c r="B546" s="4" t="s">
        <v>1165</v>
      </c>
      <c r="C546" s="4" t="s">
        <v>9</v>
      </c>
      <c r="D546" s="14" t="s">
        <v>977</v>
      </c>
      <c r="E546" s="5" t="s">
        <v>1164</v>
      </c>
      <c r="F546" s="5">
        <v>1.5</v>
      </c>
      <c r="G546" s="11">
        <v>1.2666666666666666</v>
      </c>
      <c r="H546" s="11">
        <v>2.0666666666666669</v>
      </c>
      <c r="I546" s="11">
        <v>1.2</v>
      </c>
      <c r="J546" s="1" t="s">
        <v>9</v>
      </c>
      <c r="K546" s="5">
        <v>1.9</v>
      </c>
      <c r="L546" s="5">
        <v>3.1</v>
      </c>
      <c r="M546" s="5">
        <v>1.8</v>
      </c>
      <c r="N546" s="3" t="s">
        <v>9</v>
      </c>
      <c r="O546" s="5">
        <v>3.7</v>
      </c>
      <c r="P546" s="5">
        <v>2.4666666666666668</v>
      </c>
      <c r="Q546" s="3" t="s">
        <v>9</v>
      </c>
      <c r="R546" s="7">
        <v>7.4</v>
      </c>
      <c r="S546" s="5">
        <v>1.4</v>
      </c>
      <c r="T546" s="7">
        <v>2.7</v>
      </c>
      <c r="U546" s="5">
        <v>1.8</v>
      </c>
      <c r="V546" s="5">
        <v>1.3</v>
      </c>
      <c r="W546" s="5">
        <v>2.2000000000000002</v>
      </c>
      <c r="X546" s="5">
        <v>0.6</v>
      </c>
      <c r="Y546" s="5">
        <v>4.3</v>
      </c>
      <c r="Z546" s="7">
        <v>8.6999999999999993</v>
      </c>
      <c r="AA546" s="5">
        <v>1.9</v>
      </c>
    </row>
    <row r="547" spans="1:27" ht="16" thickTop="1" thickBot="1">
      <c r="A547" s="4" t="s">
        <v>1166</v>
      </c>
      <c r="B547" s="4" t="s">
        <v>1167</v>
      </c>
      <c r="C547" s="4" t="s">
        <v>1168</v>
      </c>
      <c r="D547" s="14" t="s">
        <v>977</v>
      </c>
      <c r="E547" s="5" t="s">
        <v>1166</v>
      </c>
      <c r="F547" s="5">
        <v>4284.1000000000004</v>
      </c>
      <c r="G547" s="9">
        <v>1.7810041782404702E-2</v>
      </c>
      <c r="H547" s="10">
        <v>1.6937513129945612</v>
      </c>
      <c r="I547" s="9">
        <v>0.29597815177050019</v>
      </c>
      <c r="J547" s="1" t="s">
        <v>9</v>
      </c>
      <c r="K547" s="6">
        <v>76.3</v>
      </c>
      <c r="L547" s="7">
        <v>7256.2</v>
      </c>
      <c r="M547" s="6">
        <v>1268</v>
      </c>
      <c r="N547" s="3" t="s">
        <v>9</v>
      </c>
      <c r="O547" s="6">
        <v>23.9</v>
      </c>
      <c r="P547" s="6">
        <v>5.5787680026143172E-3</v>
      </c>
      <c r="Q547" s="3" t="s">
        <v>9</v>
      </c>
      <c r="R547" s="6">
        <v>2.2999999999999998</v>
      </c>
      <c r="S547" s="6">
        <v>89.6</v>
      </c>
      <c r="T547" s="6">
        <v>58.6</v>
      </c>
      <c r="U547" s="6">
        <v>2.1</v>
      </c>
      <c r="V547" s="6">
        <v>31.3</v>
      </c>
      <c r="W547" s="6">
        <v>9</v>
      </c>
      <c r="X547" s="6">
        <v>216.3</v>
      </c>
      <c r="Y547" s="6">
        <v>38.9</v>
      </c>
      <c r="Z547" s="6">
        <v>14.8</v>
      </c>
      <c r="AA547" s="6">
        <v>83</v>
      </c>
    </row>
    <row r="548" spans="1:27" ht="16" thickTop="1" thickBot="1">
      <c r="A548" s="4" t="s">
        <v>1169</v>
      </c>
      <c r="B548" s="4" t="s">
        <v>1169</v>
      </c>
      <c r="C548" s="4" t="s">
        <v>9</v>
      </c>
      <c r="D548" s="14" t="s">
        <v>977</v>
      </c>
      <c r="E548" s="5" t="s">
        <v>1169</v>
      </c>
      <c r="F548" s="5">
        <v>13.7</v>
      </c>
      <c r="G548" s="9">
        <v>0.43795620437956206</v>
      </c>
      <c r="H548" s="9">
        <v>0.17518248175182483</v>
      </c>
      <c r="I548" s="9">
        <v>0.36496350364963503</v>
      </c>
      <c r="J548" s="1" t="s">
        <v>9</v>
      </c>
      <c r="K548" s="6">
        <v>6</v>
      </c>
      <c r="L548" s="6">
        <v>2.4</v>
      </c>
      <c r="M548" s="6">
        <v>5</v>
      </c>
      <c r="N548" s="3" t="s">
        <v>9</v>
      </c>
      <c r="O548" s="5">
        <v>10.7</v>
      </c>
      <c r="P548" s="5">
        <v>0.78102189781021891</v>
      </c>
      <c r="Q548" s="3" t="s">
        <v>9</v>
      </c>
      <c r="R548" s="6">
        <v>1.1000000000000001</v>
      </c>
      <c r="S548" s="7">
        <v>37.700000000000003</v>
      </c>
      <c r="T548" s="6">
        <v>4.3</v>
      </c>
      <c r="U548" s="6">
        <v>5.2</v>
      </c>
      <c r="V548" s="7">
        <v>39</v>
      </c>
      <c r="W548" s="5">
        <v>9</v>
      </c>
      <c r="X548" s="5">
        <v>9.8000000000000007</v>
      </c>
      <c r="Y548" s="7">
        <v>1260.4000000000001</v>
      </c>
      <c r="Z548" s="6">
        <v>2.2000000000000002</v>
      </c>
      <c r="AA548" s="7">
        <v>24.8</v>
      </c>
    </row>
    <row r="549" spans="1:27" ht="16" thickTop="1" thickBot="1">
      <c r="A549" s="4" t="s">
        <v>1169</v>
      </c>
      <c r="B549" s="4" t="s">
        <v>1169</v>
      </c>
      <c r="C549" s="4" t="s">
        <v>9</v>
      </c>
      <c r="D549" s="14" t="s">
        <v>977</v>
      </c>
      <c r="E549" s="5" t="s">
        <v>1169</v>
      </c>
      <c r="F549" s="5">
        <v>0.9</v>
      </c>
      <c r="G549" s="11">
        <v>1.3333333333333333</v>
      </c>
      <c r="H549" s="11">
        <v>1.4444444444444444</v>
      </c>
      <c r="I549" s="11">
        <v>0.88888888888888895</v>
      </c>
      <c r="J549" s="1" t="s">
        <v>9</v>
      </c>
      <c r="K549" s="5">
        <v>1.2</v>
      </c>
      <c r="L549" s="5">
        <v>1.3</v>
      </c>
      <c r="M549" s="5">
        <v>0.8</v>
      </c>
      <c r="N549" s="3" t="s">
        <v>9</v>
      </c>
      <c r="O549" s="7">
        <v>1.9</v>
      </c>
      <c r="P549" s="7">
        <v>2.1111111111111112</v>
      </c>
      <c r="Q549" s="3" t="s">
        <v>9</v>
      </c>
      <c r="R549" s="5">
        <v>1.6</v>
      </c>
      <c r="S549" s="5">
        <v>1</v>
      </c>
      <c r="T549" s="5">
        <v>1.1000000000000001</v>
      </c>
      <c r="U549" s="5">
        <v>0.7</v>
      </c>
      <c r="V549" s="5">
        <v>1.6</v>
      </c>
      <c r="W549" s="5">
        <v>1.5</v>
      </c>
      <c r="X549" s="5">
        <v>0.7</v>
      </c>
      <c r="Y549" s="5">
        <v>1.4</v>
      </c>
      <c r="Z549" s="5">
        <v>0.7</v>
      </c>
      <c r="AA549" s="5">
        <v>1.8</v>
      </c>
    </row>
    <row r="550" spans="1:27" ht="16" thickTop="1" thickBot="1">
      <c r="A550" s="4" t="s">
        <v>1170</v>
      </c>
      <c r="B550" s="4" t="s">
        <v>1170</v>
      </c>
      <c r="C550" s="4" t="s">
        <v>9</v>
      </c>
      <c r="D550" s="14" t="s">
        <v>977</v>
      </c>
      <c r="E550" s="5" t="s">
        <v>1170</v>
      </c>
      <c r="F550" s="5">
        <v>2.9</v>
      </c>
      <c r="G550" s="11">
        <v>1.4827586206896552</v>
      </c>
      <c r="H550" s="11">
        <v>2.2413793103448278</v>
      </c>
      <c r="I550" s="11">
        <v>0.62068965517241381</v>
      </c>
      <c r="J550" s="1" t="s">
        <v>9</v>
      </c>
      <c r="K550" s="5">
        <v>4.3</v>
      </c>
      <c r="L550" s="5">
        <v>6.5</v>
      </c>
      <c r="M550" s="5">
        <v>1.8</v>
      </c>
      <c r="N550" s="3" t="s">
        <v>9</v>
      </c>
      <c r="O550" s="5">
        <v>7.3</v>
      </c>
      <c r="P550" s="5">
        <v>2.5172413793103448</v>
      </c>
      <c r="Q550" s="3" t="s">
        <v>9</v>
      </c>
      <c r="R550" s="5">
        <v>2.8</v>
      </c>
      <c r="S550" s="5">
        <v>2.5</v>
      </c>
      <c r="T550" s="5">
        <v>3.4</v>
      </c>
      <c r="U550" s="5">
        <v>3.2</v>
      </c>
      <c r="V550" s="5">
        <v>3.8</v>
      </c>
      <c r="W550" s="5">
        <v>6.1</v>
      </c>
      <c r="X550" s="5">
        <v>4</v>
      </c>
      <c r="Y550" s="7">
        <v>87.6</v>
      </c>
      <c r="Z550" s="5">
        <v>3.6</v>
      </c>
      <c r="AA550" s="5">
        <v>6.8</v>
      </c>
    </row>
    <row r="551" spans="1:27" ht="16" thickTop="1" thickBot="1">
      <c r="A551" s="4" t="s">
        <v>1171</v>
      </c>
      <c r="B551" s="4" t="s">
        <v>1172</v>
      </c>
      <c r="C551" s="4" t="s">
        <v>9</v>
      </c>
      <c r="D551" s="14" t="s">
        <v>977</v>
      </c>
      <c r="E551" s="5" t="s">
        <v>1171</v>
      </c>
      <c r="F551" s="5">
        <v>5.8</v>
      </c>
      <c r="G551" s="11">
        <v>1.017241379310345</v>
      </c>
      <c r="H551" s="11">
        <v>0.98275862068965525</v>
      </c>
      <c r="I551" s="11">
        <v>1.1896551724137931</v>
      </c>
      <c r="J551" s="1" t="s">
        <v>9</v>
      </c>
      <c r="K551" s="5">
        <v>5.9</v>
      </c>
      <c r="L551" s="5">
        <v>5.7</v>
      </c>
      <c r="M551" s="5">
        <v>6.9</v>
      </c>
      <c r="N551" s="3" t="s">
        <v>9</v>
      </c>
      <c r="O551" s="5">
        <v>13.1</v>
      </c>
      <c r="P551" s="5">
        <v>2.2586206896551726</v>
      </c>
      <c r="Q551" s="3" t="s">
        <v>9</v>
      </c>
      <c r="R551" s="5">
        <v>3.2</v>
      </c>
      <c r="S551" s="5">
        <v>4.2</v>
      </c>
      <c r="T551" s="5">
        <v>5.3</v>
      </c>
      <c r="U551" s="5">
        <v>2.9</v>
      </c>
      <c r="V551" s="5">
        <v>2.7</v>
      </c>
      <c r="W551" s="5">
        <v>34.1</v>
      </c>
      <c r="X551" s="5">
        <v>7.3</v>
      </c>
      <c r="Y551" s="7">
        <v>162.6</v>
      </c>
      <c r="Z551" s="5">
        <v>3</v>
      </c>
      <c r="AA551" s="5">
        <v>5.8</v>
      </c>
    </row>
    <row r="552" spans="1:27" ht="16" thickTop="1" thickBot="1">
      <c r="A552" s="4" t="s">
        <v>1173</v>
      </c>
      <c r="B552" s="4" t="s">
        <v>1174</v>
      </c>
      <c r="C552" s="4" t="s">
        <v>9</v>
      </c>
      <c r="D552" s="14" t="s">
        <v>977</v>
      </c>
      <c r="E552" s="5" t="s">
        <v>1173</v>
      </c>
      <c r="F552" s="5">
        <v>8.4</v>
      </c>
      <c r="G552" s="11">
        <v>1.0119047619047619</v>
      </c>
      <c r="H552" s="11">
        <v>0.90476190476190466</v>
      </c>
      <c r="I552" s="11">
        <v>0.78571428571428559</v>
      </c>
      <c r="J552" s="1" t="s">
        <v>9</v>
      </c>
      <c r="K552" s="5">
        <v>8.5</v>
      </c>
      <c r="L552" s="5">
        <v>7.6</v>
      </c>
      <c r="M552" s="5">
        <v>6.6</v>
      </c>
      <c r="N552" s="3" t="s">
        <v>9</v>
      </c>
      <c r="O552" s="5">
        <v>16.8</v>
      </c>
      <c r="P552" s="5">
        <v>2</v>
      </c>
      <c r="Q552" s="3" t="s">
        <v>9</v>
      </c>
      <c r="R552" s="5">
        <v>8.8000000000000007</v>
      </c>
      <c r="S552" s="5">
        <v>10.6</v>
      </c>
      <c r="T552" s="7">
        <v>11.4</v>
      </c>
      <c r="U552" s="5">
        <v>3.3</v>
      </c>
      <c r="V552" s="5">
        <v>2.1</v>
      </c>
      <c r="W552" s="5">
        <v>11.2</v>
      </c>
      <c r="X552" s="5">
        <v>13.4</v>
      </c>
      <c r="Y552" s="7">
        <v>4852</v>
      </c>
      <c r="Z552" s="5">
        <v>9.3000000000000007</v>
      </c>
      <c r="AA552" s="5">
        <v>16.100000000000001</v>
      </c>
    </row>
    <row r="553" spans="1:27" ht="16" thickTop="1" thickBot="1">
      <c r="A553" s="4" t="s">
        <v>1175</v>
      </c>
      <c r="B553" s="4" t="s">
        <v>1175</v>
      </c>
      <c r="C553" s="4" t="s">
        <v>9</v>
      </c>
      <c r="D553" s="14" t="s">
        <v>977</v>
      </c>
      <c r="E553" s="5" t="s">
        <v>1175</v>
      </c>
      <c r="F553" s="5">
        <v>1.8</v>
      </c>
      <c r="G553" s="11">
        <v>1.4444444444444444</v>
      </c>
      <c r="H553" s="11">
        <v>0.33333333333333331</v>
      </c>
      <c r="I553" s="11">
        <v>0.83333333333333326</v>
      </c>
      <c r="J553" s="1" t="s">
        <v>9</v>
      </c>
      <c r="K553" s="5">
        <v>2.6</v>
      </c>
      <c r="L553" s="5">
        <v>0.6</v>
      </c>
      <c r="M553" s="5">
        <v>1.5</v>
      </c>
      <c r="N553" s="3" t="s">
        <v>9</v>
      </c>
      <c r="O553" s="5">
        <v>1.9</v>
      </c>
      <c r="P553" s="5">
        <v>1.0555555555555556</v>
      </c>
      <c r="Q553" s="3" t="s">
        <v>9</v>
      </c>
      <c r="R553" s="5">
        <v>3.2</v>
      </c>
      <c r="S553" s="5">
        <v>3.3</v>
      </c>
      <c r="T553" s="6">
        <v>1.2</v>
      </c>
      <c r="U553" s="5">
        <v>0.6</v>
      </c>
      <c r="V553" s="5">
        <v>3.4</v>
      </c>
      <c r="W553" s="5">
        <v>0.7</v>
      </c>
      <c r="X553" s="5">
        <v>1.4</v>
      </c>
      <c r="Y553" s="5">
        <v>6.3</v>
      </c>
      <c r="Z553" s="5">
        <v>2.7</v>
      </c>
      <c r="AA553" s="5">
        <v>5.4</v>
      </c>
    </row>
    <row r="554" spans="1:27" ht="16" thickTop="1" thickBot="1">
      <c r="A554" s="4" t="s">
        <v>1176</v>
      </c>
      <c r="B554" s="4" t="s">
        <v>1177</v>
      </c>
      <c r="C554" s="4" t="s">
        <v>1178</v>
      </c>
      <c r="D554" s="14" t="s">
        <v>977</v>
      </c>
      <c r="E554" s="5" t="s">
        <v>1176</v>
      </c>
      <c r="F554" s="5">
        <v>2252.3000000000002</v>
      </c>
      <c r="G554" s="9">
        <v>5.7274785774541577E-3</v>
      </c>
      <c r="H554" s="10">
        <v>2.6492918350130976</v>
      </c>
      <c r="I554" s="9">
        <v>2.441948230697509E-3</v>
      </c>
      <c r="J554" s="1" t="s">
        <v>9</v>
      </c>
      <c r="K554" s="6">
        <v>12.9</v>
      </c>
      <c r="L554" s="7">
        <v>5967</v>
      </c>
      <c r="M554" s="6">
        <v>5.5</v>
      </c>
      <c r="N554" s="3" t="s">
        <v>9</v>
      </c>
      <c r="O554" s="6">
        <v>5.7</v>
      </c>
      <c r="P554" s="6">
        <v>2.5307463481774187E-3</v>
      </c>
      <c r="Q554" s="3" t="s">
        <v>9</v>
      </c>
      <c r="R554" s="6">
        <v>1.5</v>
      </c>
      <c r="S554" s="6">
        <v>4.8</v>
      </c>
      <c r="T554" s="6">
        <v>5.7</v>
      </c>
      <c r="U554" s="6">
        <v>2.5</v>
      </c>
      <c r="V554" s="6">
        <v>4.5</v>
      </c>
      <c r="W554" s="6">
        <v>3.9</v>
      </c>
      <c r="X554" s="6">
        <v>2.7</v>
      </c>
      <c r="Y554" s="6">
        <v>16.7</v>
      </c>
      <c r="Z554" s="6">
        <v>1.5</v>
      </c>
      <c r="AA554" s="6">
        <v>21.9</v>
      </c>
    </row>
    <row r="555" spans="1:27" ht="16" thickTop="1" thickBot="1">
      <c r="A555" s="4" t="s">
        <v>1179</v>
      </c>
      <c r="B555" s="4" t="s">
        <v>1180</v>
      </c>
      <c r="C555" s="4" t="s">
        <v>1181</v>
      </c>
      <c r="D555" s="14" t="s">
        <v>977</v>
      </c>
      <c r="E555" s="5" t="s">
        <v>1179</v>
      </c>
      <c r="F555" s="5">
        <v>290.39999999999998</v>
      </c>
      <c r="G555" s="9">
        <v>0.46969696969696978</v>
      </c>
      <c r="H555" s="9">
        <v>8.7121212121212127E-2</v>
      </c>
      <c r="I555" s="9">
        <v>0.62052341597796146</v>
      </c>
      <c r="J555" s="1" t="s">
        <v>9</v>
      </c>
      <c r="K555" s="6">
        <v>136.4</v>
      </c>
      <c r="L555" s="6">
        <v>25.3</v>
      </c>
      <c r="M555" s="6">
        <v>180.2</v>
      </c>
      <c r="N555" s="3" t="s">
        <v>9</v>
      </c>
      <c r="O555" s="6">
        <v>42.5</v>
      </c>
      <c r="P555" s="6">
        <v>0.14634986225895319</v>
      </c>
      <c r="Q555" s="3" t="s">
        <v>9</v>
      </c>
      <c r="R555" s="7">
        <v>413.7</v>
      </c>
      <c r="S555" s="5">
        <v>292.3</v>
      </c>
      <c r="T555" s="6">
        <v>15.1</v>
      </c>
      <c r="U555" s="7">
        <v>667</v>
      </c>
      <c r="V555" s="6">
        <v>22.9</v>
      </c>
      <c r="W555" s="6">
        <v>27</v>
      </c>
      <c r="X555" s="6">
        <v>14.3</v>
      </c>
      <c r="Y555" s="6">
        <v>73.099999999999994</v>
      </c>
      <c r="Z555" s="7">
        <v>388</v>
      </c>
      <c r="AA555" s="6">
        <v>171.5</v>
      </c>
    </row>
    <row r="556" spans="1:27" ht="16" thickTop="1" thickBot="1">
      <c r="A556" s="4" t="s">
        <v>1182</v>
      </c>
      <c r="B556" s="4" t="s">
        <v>1183</v>
      </c>
      <c r="C556" s="4" t="s">
        <v>9</v>
      </c>
      <c r="D556" s="14" t="s">
        <v>977</v>
      </c>
      <c r="E556" s="5" t="s">
        <v>1182</v>
      </c>
      <c r="F556" s="5">
        <v>1.2</v>
      </c>
      <c r="G556" s="11">
        <v>0.66666666666666674</v>
      </c>
      <c r="H556" s="11">
        <v>1</v>
      </c>
      <c r="I556" s="11">
        <v>0.66666666666666674</v>
      </c>
      <c r="J556" s="1" t="s">
        <v>9</v>
      </c>
      <c r="K556" s="5">
        <v>0.8</v>
      </c>
      <c r="L556" s="5">
        <v>1.2</v>
      </c>
      <c r="M556" s="5">
        <v>0.8</v>
      </c>
      <c r="N556" s="3" t="s">
        <v>9</v>
      </c>
      <c r="O556" s="5">
        <v>1.5</v>
      </c>
      <c r="P556" s="5">
        <v>1.25</v>
      </c>
      <c r="Q556" s="3" t="s">
        <v>9</v>
      </c>
      <c r="R556" s="5">
        <v>0.8</v>
      </c>
      <c r="S556" s="5">
        <v>0.6</v>
      </c>
      <c r="T556" s="5">
        <v>1.6</v>
      </c>
      <c r="U556" s="5">
        <v>0.5</v>
      </c>
      <c r="V556" s="5">
        <v>1.2</v>
      </c>
      <c r="W556" s="5">
        <v>0.9</v>
      </c>
      <c r="X556" s="5">
        <v>0.7</v>
      </c>
      <c r="Y556" s="5">
        <v>4.0999999999999996</v>
      </c>
      <c r="Z556" s="5">
        <v>0.7</v>
      </c>
      <c r="AA556" s="5">
        <v>0.9</v>
      </c>
    </row>
    <row r="557" spans="1:27" ht="16" thickTop="1" thickBot="1">
      <c r="A557" s="4" t="s">
        <v>1184</v>
      </c>
      <c r="B557" s="4" t="s">
        <v>1185</v>
      </c>
      <c r="C557" s="4" t="s">
        <v>9</v>
      </c>
      <c r="D557" s="14" t="s">
        <v>977</v>
      </c>
      <c r="E557" s="5" t="s">
        <v>1184</v>
      </c>
      <c r="F557" s="5">
        <v>5.9</v>
      </c>
      <c r="G557" s="11">
        <v>0.81355932203389825</v>
      </c>
      <c r="H557" s="11">
        <v>1.3898305084745761</v>
      </c>
      <c r="I557" s="11">
        <v>0.6271186440677966</v>
      </c>
      <c r="J557" s="1" t="s">
        <v>9</v>
      </c>
      <c r="K557" s="5">
        <v>4.8</v>
      </c>
      <c r="L557" s="5">
        <v>8.1999999999999993</v>
      </c>
      <c r="M557" s="5">
        <v>3.7</v>
      </c>
      <c r="N557" s="3" t="s">
        <v>9</v>
      </c>
      <c r="O557" s="5">
        <v>15.6</v>
      </c>
      <c r="P557" s="5">
        <v>2.6440677966101691</v>
      </c>
      <c r="Q557" s="3" t="s">
        <v>9</v>
      </c>
      <c r="R557" s="5">
        <v>3.2</v>
      </c>
      <c r="S557" s="5">
        <v>3.6</v>
      </c>
      <c r="T557" s="6">
        <v>2.9</v>
      </c>
      <c r="U557" s="5">
        <v>4</v>
      </c>
      <c r="V557" s="7">
        <v>20.9</v>
      </c>
      <c r="W557" s="5">
        <v>9.6</v>
      </c>
      <c r="X557" s="5">
        <v>3.7</v>
      </c>
      <c r="Y557" s="5">
        <v>12</v>
      </c>
      <c r="Z557" s="5">
        <v>7.1</v>
      </c>
      <c r="AA557" s="7">
        <v>14.1</v>
      </c>
    </row>
    <row r="558" spans="1:27" ht="16" thickTop="1" thickBot="1">
      <c r="A558" s="2" t="s">
        <v>1186</v>
      </c>
      <c r="B558" s="2" t="s">
        <v>1186</v>
      </c>
      <c r="C558" s="2" t="s">
        <v>9</v>
      </c>
      <c r="D558" s="16" t="s">
        <v>977</v>
      </c>
      <c r="E558" s="5" t="s">
        <v>1186</v>
      </c>
      <c r="F558" s="4"/>
      <c r="G558" s="12" t="e">
        <v>#DIV/0!</v>
      </c>
      <c r="H558" s="12" t="e">
        <v>#DIV/0!</v>
      </c>
      <c r="I558" s="12" t="e">
        <v>#DIV/0!</v>
      </c>
      <c r="J558" s="1" t="s">
        <v>9</v>
      </c>
      <c r="K558" s="4"/>
      <c r="L558" s="4"/>
      <c r="M558" s="4"/>
      <c r="N558" s="3" t="s">
        <v>9</v>
      </c>
      <c r="O558" s="4"/>
      <c r="P558" s="4" t="e">
        <v>#DIV/0!</v>
      </c>
      <c r="Q558" s="3" t="s">
        <v>9</v>
      </c>
      <c r="R558" s="4"/>
      <c r="S558" s="4"/>
      <c r="T558" s="4"/>
      <c r="U558" s="4"/>
      <c r="V558" s="4"/>
      <c r="W558" s="4"/>
      <c r="X558" s="4"/>
      <c r="Y558" s="4"/>
      <c r="Z558" s="4"/>
      <c r="AA558" s="4"/>
    </row>
    <row r="559" spans="1:27" ht="16" thickTop="1" thickBot="1">
      <c r="A559" s="4" t="s">
        <v>1187</v>
      </c>
      <c r="B559" s="4" t="s">
        <v>1188</v>
      </c>
      <c r="C559" s="4" t="s">
        <v>1189</v>
      </c>
      <c r="D559" s="14" t="s">
        <v>977</v>
      </c>
      <c r="E559" s="5" t="s">
        <v>1187</v>
      </c>
      <c r="F559" s="5">
        <v>109.8</v>
      </c>
      <c r="G559" s="9">
        <v>0.13752276867030966</v>
      </c>
      <c r="H559" s="9">
        <v>9.0163934426229511E-2</v>
      </c>
      <c r="I559" s="9">
        <v>0.30510018214936246</v>
      </c>
      <c r="J559" s="1" t="s">
        <v>9</v>
      </c>
      <c r="K559" s="6">
        <v>15.1</v>
      </c>
      <c r="L559" s="6">
        <v>9.9</v>
      </c>
      <c r="M559" s="6">
        <v>33.5</v>
      </c>
      <c r="N559" s="3" t="s">
        <v>9</v>
      </c>
      <c r="O559" s="6">
        <v>12.7</v>
      </c>
      <c r="P559" s="6">
        <v>0.11566484517304189</v>
      </c>
      <c r="Q559" s="3" t="s">
        <v>9</v>
      </c>
      <c r="R559" s="6">
        <v>16</v>
      </c>
      <c r="S559" s="7">
        <v>509.8</v>
      </c>
      <c r="T559" s="6">
        <v>14.5</v>
      </c>
      <c r="U559" s="6">
        <v>3.2</v>
      </c>
      <c r="V559" s="6">
        <v>11.2</v>
      </c>
      <c r="W559" s="6">
        <v>8</v>
      </c>
      <c r="X559" s="6">
        <v>4.4000000000000004</v>
      </c>
      <c r="Y559" s="6">
        <v>23.9</v>
      </c>
      <c r="Z559" s="6">
        <v>13.3</v>
      </c>
      <c r="AA559" s="7">
        <v>618.1</v>
      </c>
    </row>
    <row r="560" spans="1:27" ht="16" thickTop="1" thickBot="1">
      <c r="A560" s="4" t="s">
        <v>1190</v>
      </c>
      <c r="B560" s="4" t="s">
        <v>1191</v>
      </c>
      <c r="C560" s="4" t="s">
        <v>1192</v>
      </c>
      <c r="D560" s="14" t="s">
        <v>977</v>
      </c>
      <c r="E560" s="5" t="s">
        <v>1190</v>
      </c>
      <c r="F560" s="5">
        <v>17.600000000000001</v>
      </c>
      <c r="G560" s="10">
        <v>5.4090909090909092</v>
      </c>
      <c r="H560" s="11">
        <v>1.1761363636363635</v>
      </c>
      <c r="I560" s="10">
        <v>5.0113636363636358</v>
      </c>
      <c r="J560" s="1" t="s">
        <v>9</v>
      </c>
      <c r="K560" s="7">
        <v>95.2</v>
      </c>
      <c r="L560" s="5">
        <v>20.7</v>
      </c>
      <c r="M560" s="7">
        <v>88.2</v>
      </c>
      <c r="N560" s="3" t="s">
        <v>9</v>
      </c>
      <c r="O560" s="6">
        <v>3.3</v>
      </c>
      <c r="P560" s="6">
        <v>0.18749999999999997</v>
      </c>
      <c r="Q560" s="3" t="s">
        <v>9</v>
      </c>
      <c r="R560" s="6">
        <v>1.9</v>
      </c>
      <c r="S560" s="7">
        <v>51.3</v>
      </c>
      <c r="T560" s="6">
        <v>3.4</v>
      </c>
      <c r="U560" s="6">
        <v>4.0999999999999996</v>
      </c>
      <c r="V560" s="6">
        <v>6.4</v>
      </c>
      <c r="W560" s="6">
        <v>3.2</v>
      </c>
      <c r="X560" s="6">
        <v>4.5</v>
      </c>
      <c r="Y560" s="7">
        <v>661.1</v>
      </c>
      <c r="Z560" s="6">
        <v>3.5</v>
      </c>
      <c r="AA560" s="7">
        <v>48</v>
      </c>
    </row>
    <row r="561" spans="1:27" ht="16" thickTop="1" thickBot="1">
      <c r="A561" s="4" t="s">
        <v>1193</v>
      </c>
      <c r="B561" s="4" t="s">
        <v>1194</v>
      </c>
      <c r="C561" s="4" t="s">
        <v>1195</v>
      </c>
      <c r="D561" s="14" t="s">
        <v>977</v>
      </c>
      <c r="E561" s="5" t="s">
        <v>1193</v>
      </c>
      <c r="F561" s="5">
        <v>91.4</v>
      </c>
      <c r="G561" s="9">
        <v>2.4070021881838075E-2</v>
      </c>
      <c r="H561" s="10">
        <v>11.60612691466083</v>
      </c>
      <c r="I561" s="10">
        <v>2.9901531728665209</v>
      </c>
      <c r="J561" s="1" t="s">
        <v>9</v>
      </c>
      <c r="K561" s="6">
        <v>2.2000000000000002</v>
      </c>
      <c r="L561" s="7">
        <v>1060.8</v>
      </c>
      <c r="M561" s="7">
        <v>273.3</v>
      </c>
      <c r="N561" s="3" t="s">
        <v>9</v>
      </c>
      <c r="O561" s="6">
        <v>12.7</v>
      </c>
      <c r="P561" s="6">
        <v>0.13894967177242887</v>
      </c>
      <c r="Q561" s="3" t="s">
        <v>9</v>
      </c>
      <c r="R561" s="6">
        <v>4.5999999999999996</v>
      </c>
      <c r="S561" s="6">
        <v>2.2000000000000002</v>
      </c>
      <c r="T561" s="6">
        <v>17</v>
      </c>
      <c r="U561" s="6">
        <v>3.3</v>
      </c>
      <c r="V561" s="6">
        <v>4.2</v>
      </c>
      <c r="W561" s="6">
        <v>2.2999999999999998</v>
      </c>
      <c r="X561" s="6">
        <v>4.5</v>
      </c>
      <c r="Y561" s="6">
        <v>3.5</v>
      </c>
      <c r="Z561" s="6">
        <v>4.9000000000000004</v>
      </c>
      <c r="AA561" s="6">
        <v>7.5</v>
      </c>
    </row>
    <row r="562" spans="1:27" ht="16" thickTop="1" thickBot="1">
      <c r="A562" s="4" t="s">
        <v>1196</v>
      </c>
      <c r="B562" s="4" t="s">
        <v>1197</v>
      </c>
      <c r="C562" s="4" t="s">
        <v>1198</v>
      </c>
      <c r="D562" s="14" t="s">
        <v>977</v>
      </c>
      <c r="E562" s="5" t="s">
        <v>1196</v>
      </c>
      <c r="F562" s="5">
        <v>6</v>
      </c>
      <c r="G562" s="11">
        <v>2</v>
      </c>
      <c r="H562" s="10">
        <v>1.9833333333333334</v>
      </c>
      <c r="I562" s="11">
        <v>1.1833333333333333</v>
      </c>
      <c r="J562" s="1" t="s">
        <v>9</v>
      </c>
      <c r="K562" s="5">
        <v>12</v>
      </c>
      <c r="L562" s="7">
        <v>11.9</v>
      </c>
      <c r="M562" s="5">
        <v>7.1</v>
      </c>
      <c r="N562" s="3" t="s">
        <v>9</v>
      </c>
      <c r="O562" s="5">
        <v>15.5</v>
      </c>
      <c r="P562" s="5">
        <v>2.5833333333333335</v>
      </c>
      <c r="Q562" s="3" t="s">
        <v>9</v>
      </c>
      <c r="R562" s="7">
        <v>20.7</v>
      </c>
      <c r="S562" s="5">
        <v>8.9</v>
      </c>
      <c r="T562" s="6">
        <v>4.4000000000000004</v>
      </c>
      <c r="U562" s="5">
        <v>3.4</v>
      </c>
      <c r="V562" s="5">
        <v>4.7</v>
      </c>
      <c r="W562" s="5">
        <v>7.8</v>
      </c>
      <c r="X562" s="5">
        <v>4.4000000000000004</v>
      </c>
      <c r="Y562" s="5">
        <v>5.2</v>
      </c>
      <c r="Z562" s="7">
        <v>18.100000000000001</v>
      </c>
      <c r="AA562" s="5">
        <v>9.8000000000000007</v>
      </c>
    </row>
    <row r="563" spans="1:27" ht="16" thickTop="1" thickBot="1">
      <c r="A563" s="4" t="s">
        <v>1199</v>
      </c>
      <c r="B563" s="4" t="s">
        <v>1200</v>
      </c>
      <c r="C563" s="4" t="s">
        <v>1201</v>
      </c>
      <c r="D563" s="14" t="s">
        <v>977</v>
      </c>
      <c r="E563" s="5" t="s">
        <v>1199</v>
      </c>
      <c r="F563" s="4"/>
      <c r="G563" s="12" t="e">
        <v>#DIV/0!</v>
      </c>
      <c r="H563" s="12" t="e">
        <v>#DIV/0!</v>
      </c>
      <c r="I563" s="12" t="e">
        <v>#DIV/0!</v>
      </c>
      <c r="J563" s="1" t="s">
        <v>9</v>
      </c>
      <c r="K563" s="4"/>
      <c r="L563" s="4"/>
      <c r="M563" s="4"/>
      <c r="N563" s="3" t="s">
        <v>9</v>
      </c>
      <c r="O563" s="4"/>
      <c r="P563" s="4" t="e">
        <v>#DIV/0!</v>
      </c>
      <c r="Q563" s="3" t="s">
        <v>9</v>
      </c>
      <c r="R563" s="4"/>
      <c r="S563" s="4"/>
      <c r="T563" s="4"/>
      <c r="U563" s="4"/>
      <c r="V563" s="4"/>
      <c r="W563" s="4"/>
      <c r="X563" s="4"/>
      <c r="Y563" s="4"/>
      <c r="Z563" s="4"/>
      <c r="AA563" s="4"/>
    </row>
    <row r="564" spans="1:27" ht="16" thickTop="1" thickBot="1">
      <c r="A564" s="4" t="s">
        <v>1202</v>
      </c>
      <c r="B564" s="4" t="s">
        <v>1203</v>
      </c>
      <c r="C564" s="4" t="s">
        <v>9</v>
      </c>
      <c r="D564" s="14" t="s">
        <v>977</v>
      </c>
      <c r="E564" s="5" t="s">
        <v>1202</v>
      </c>
      <c r="F564" s="5">
        <v>50.5</v>
      </c>
      <c r="G564" s="9">
        <v>6.5346534653465349E-2</v>
      </c>
      <c r="H564" s="9">
        <v>4.1584158415841586E-2</v>
      </c>
      <c r="I564" s="9">
        <v>7.9207920792079209E-2</v>
      </c>
      <c r="J564" s="1" t="s">
        <v>9</v>
      </c>
      <c r="K564" s="6">
        <v>3.3</v>
      </c>
      <c r="L564" s="6">
        <v>2.1</v>
      </c>
      <c r="M564" s="6">
        <v>4</v>
      </c>
      <c r="N564" s="3" t="s">
        <v>9</v>
      </c>
      <c r="O564" s="6">
        <v>2.5</v>
      </c>
      <c r="P564" s="6">
        <v>4.9504950495049507E-2</v>
      </c>
      <c r="Q564" s="3" t="s">
        <v>9</v>
      </c>
      <c r="R564" s="6">
        <v>3.1</v>
      </c>
      <c r="S564" s="6">
        <v>7.1</v>
      </c>
      <c r="T564" s="6">
        <v>2.2000000000000002</v>
      </c>
      <c r="U564" s="6">
        <v>1.2</v>
      </c>
      <c r="V564" s="7">
        <v>726.6</v>
      </c>
      <c r="W564" s="6">
        <v>7</v>
      </c>
      <c r="X564" s="6">
        <v>2.7</v>
      </c>
      <c r="Y564" s="5">
        <v>67.3</v>
      </c>
      <c r="Z564" s="6">
        <v>1.6</v>
      </c>
      <c r="AA564" s="6">
        <v>7.6</v>
      </c>
    </row>
    <row r="565" spans="1:27" ht="16" thickTop="1" thickBot="1">
      <c r="A565" s="4" t="s">
        <v>1204</v>
      </c>
      <c r="B565" s="4" t="s">
        <v>1205</v>
      </c>
      <c r="C565" s="4" t="s">
        <v>9</v>
      </c>
      <c r="D565" s="14" t="s">
        <v>977</v>
      </c>
      <c r="E565" s="5" t="s">
        <v>1204</v>
      </c>
      <c r="F565" s="4"/>
      <c r="G565" s="12" t="e">
        <v>#DIV/0!</v>
      </c>
      <c r="H565" s="12" t="e">
        <v>#DIV/0!</v>
      </c>
      <c r="I565" s="12" t="e">
        <v>#DIV/0!</v>
      </c>
      <c r="J565" s="1" t="s">
        <v>9</v>
      </c>
      <c r="K565" s="4"/>
      <c r="L565" s="4"/>
      <c r="M565" s="4"/>
      <c r="N565" s="3" t="s">
        <v>9</v>
      </c>
      <c r="O565" s="4"/>
      <c r="P565" s="4" t="e">
        <v>#DIV/0!</v>
      </c>
      <c r="Q565" s="3" t="s">
        <v>9</v>
      </c>
      <c r="R565" s="4"/>
      <c r="S565" s="4"/>
      <c r="T565" s="4"/>
      <c r="U565" s="4"/>
      <c r="V565" s="4"/>
      <c r="W565" s="4"/>
      <c r="X565" s="4"/>
      <c r="Y565" s="4"/>
      <c r="Z565" s="4"/>
      <c r="AA565" s="4"/>
    </row>
    <row r="566" spans="1:27" ht="16" thickTop="1" thickBot="1">
      <c r="A566" s="4" t="s">
        <v>1206</v>
      </c>
      <c r="B566" s="4" t="s">
        <v>1206</v>
      </c>
      <c r="C566" s="4" t="s">
        <v>9</v>
      </c>
      <c r="D566" s="14" t="s">
        <v>977</v>
      </c>
      <c r="E566" s="5" t="s">
        <v>1206</v>
      </c>
      <c r="F566" s="5">
        <v>585.70000000000005</v>
      </c>
      <c r="G566" s="11">
        <v>4.4391326617722379E-3</v>
      </c>
      <c r="H566" s="10">
        <v>7.3209834386204529</v>
      </c>
      <c r="I566" s="11">
        <v>2.731773945705993E-3</v>
      </c>
      <c r="J566" s="1" t="s">
        <v>9</v>
      </c>
      <c r="K566" s="5">
        <v>2.6</v>
      </c>
      <c r="L566" s="7">
        <v>4287.8999999999996</v>
      </c>
      <c r="M566" s="5">
        <v>1.6</v>
      </c>
      <c r="N566" s="3" t="s">
        <v>9</v>
      </c>
      <c r="O566" s="5">
        <v>14.4</v>
      </c>
      <c r="P566" s="5">
        <v>2.4585965511353933E-2</v>
      </c>
      <c r="Q566" s="3" t="s">
        <v>9</v>
      </c>
      <c r="R566" s="5">
        <v>3.4</v>
      </c>
      <c r="S566" s="5">
        <v>14.6</v>
      </c>
      <c r="T566" s="6">
        <v>5.3</v>
      </c>
      <c r="U566" s="5">
        <v>2</v>
      </c>
      <c r="V566" s="5">
        <v>1.3</v>
      </c>
      <c r="W566" s="5">
        <v>17.3</v>
      </c>
      <c r="X566" s="5">
        <v>7.8</v>
      </c>
      <c r="Y566" s="5">
        <v>183.1</v>
      </c>
      <c r="Z566" s="5">
        <v>6.7</v>
      </c>
      <c r="AA566" s="5">
        <v>6.9</v>
      </c>
    </row>
    <row r="567" spans="1:27" ht="16" thickTop="1" thickBot="1">
      <c r="A567" s="4" t="s">
        <v>1206</v>
      </c>
      <c r="B567" s="4" t="s">
        <v>1206</v>
      </c>
      <c r="C567" s="4" t="s">
        <v>9</v>
      </c>
      <c r="D567" s="14" t="s">
        <v>977</v>
      </c>
      <c r="E567" s="5" t="s">
        <v>1206</v>
      </c>
      <c r="F567" s="5">
        <v>887.5</v>
      </c>
      <c r="G567" s="11">
        <v>1.9605633802816901E-2</v>
      </c>
      <c r="H567" s="10">
        <v>4.9521126760563376</v>
      </c>
      <c r="I567" s="11">
        <v>2.1971830985915493E-2</v>
      </c>
      <c r="J567" s="1" t="s">
        <v>9</v>
      </c>
      <c r="K567" s="5">
        <v>17.399999999999999</v>
      </c>
      <c r="L567" s="7">
        <v>4395</v>
      </c>
      <c r="M567" s="5">
        <v>19.5</v>
      </c>
      <c r="N567" s="3" t="s">
        <v>9</v>
      </c>
      <c r="O567" s="5">
        <v>9.8000000000000007</v>
      </c>
      <c r="P567" s="5">
        <v>1.1042253521126762E-2</v>
      </c>
      <c r="Q567" s="3" t="s">
        <v>9</v>
      </c>
      <c r="R567" s="5">
        <v>5.6</v>
      </c>
      <c r="S567" s="5">
        <v>17.8</v>
      </c>
      <c r="T567" s="6">
        <v>7.5</v>
      </c>
      <c r="U567" s="5">
        <v>1.7</v>
      </c>
      <c r="V567" s="5">
        <v>7.6</v>
      </c>
      <c r="W567" s="5">
        <v>15.3</v>
      </c>
      <c r="X567" s="5">
        <v>15.5</v>
      </c>
      <c r="Y567" s="5">
        <v>184.5</v>
      </c>
      <c r="Z567" s="5">
        <v>12.1</v>
      </c>
      <c r="AA567" s="5">
        <v>35.299999999999997</v>
      </c>
    </row>
    <row r="568" spans="1:27" ht="16" thickTop="1" thickBot="1">
      <c r="A568" s="4" t="s">
        <v>1207</v>
      </c>
      <c r="B568" s="4" t="s">
        <v>1208</v>
      </c>
      <c r="C568" s="4" t="s">
        <v>1209</v>
      </c>
      <c r="D568" s="14" t="s">
        <v>977</v>
      </c>
      <c r="E568" s="5" t="s">
        <v>1207</v>
      </c>
      <c r="F568" s="5">
        <v>585.70000000000005</v>
      </c>
      <c r="G568" s="11">
        <v>4.4391326617722379E-3</v>
      </c>
      <c r="H568" s="10">
        <v>7.3209834386204529</v>
      </c>
      <c r="I568" s="11">
        <v>2.731773945705993E-3</v>
      </c>
      <c r="J568" s="1" t="s">
        <v>9</v>
      </c>
      <c r="K568" s="5">
        <v>2.6</v>
      </c>
      <c r="L568" s="7">
        <v>4287.8999999999996</v>
      </c>
      <c r="M568" s="5">
        <v>1.6</v>
      </c>
      <c r="N568" s="3" t="s">
        <v>9</v>
      </c>
      <c r="O568" s="5">
        <v>14.4</v>
      </c>
      <c r="P568" s="5">
        <v>2.4585965511353933E-2</v>
      </c>
      <c r="Q568" s="3" t="s">
        <v>9</v>
      </c>
      <c r="R568" s="5">
        <v>3.4</v>
      </c>
      <c r="S568" s="5">
        <v>14.6</v>
      </c>
      <c r="T568" s="6">
        <v>5.3</v>
      </c>
      <c r="U568" s="5">
        <v>2</v>
      </c>
      <c r="V568" s="5">
        <v>1.3</v>
      </c>
      <c r="W568" s="5">
        <v>17.3</v>
      </c>
      <c r="X568" s="5">
        <v>7.8</v>
      </c>
      <c r="Y568" s="5">
        <v>183.1</v>
      </c>
      <c r="Z568" s="5">
        <v>6.7</v>
      </c>
      <c r="AA568" s="5">
        <v>6.9</v>
      </c>
    </row>
    <row r="569" spans="1:27" ht="16" thickTop="1" thickBot="1">
      <c r="A569" s="4" t="s">
        <v>1207</v>
      </c>
      <c r="B569" s="4" t="s">
        <v>1208</v>
      </c>
      <c r="C569" s="4" t="s">
        <v>1209</v>
      </c>
      <c r="D569" s="14" t="s">
        <v>977</v>
      </c>
      <c r="E569" s="5" t="s">
        <v>1207</v>
      </c>
      <c r="F569" s="5">
        <v>887.5</v>
      </c>
      <c r="G569" s="11">
        <v>1.9605633802816901E-2</v>
      </c>
      <c r="H569" s="10">
        <v>4.9521126760563376</v>
      </c>
      <c r="I569" s="11">
        <v>2.1971830985915493E-2</v>
      </c>
      <c r="J569" s="1" t="s">
        <v>9</v>
      </c>
      <c r="K569" s="5">
        <v>17.399999999999999</v>
      </c>
      <c r="L569" s="7">
        <v>4395</v>
      </c>
      <c r="M569" s="5">
        <v>19.5</v>
      </c>
      <c r="N569" s="3" t="s">
        <v>9</v>
      </c>
      <c r="O569" s="5">
        <v>9.8000000000000007</v>
      </c>
      <c r="P569" s="5">
        <v>1.1042253521126762E-2</v>
      </c>
      <c r="Q569" s="3" t="s">
        <v>9</v>
      </c>
      <c r="R569" s="5">
        <v>5.6</v>
      </c>
      <c r="S569" s="5">
        <v>17.8</v>
      </c>
      <c r="T569" s="6">
        <v>7.5</v>
      </c>
      <c r="U569" s="5">
        <v>1.7</v>
      </c>
      <c r="V569" s="5">
        <v>7.6</v>
      </c>
      <c r="W569" s="5">
        <v>15.3</v>
      </c>
      <c r="X569" s="5">
        <v>15.5</v>
      </c>
      <c r="Y569" s="5">
        <v>184.5</v>
      </c>
      <c r="Z569" s="5">
        <v>12.1</v>
      </c>
      <c r="AA569" s="5">
        <v>35.299999999999997</v>
      </c>
    </row>
    <row r="570" spans="1:27" ht="16" thickTop="1" thickBot="1">
      <c r="A570" s="4" t="s">
        <v>1210</v>
      </c>
      <c r="B570" s="4" t="s">
        <v>1210</v>
      </c>
      <c r="C570" s="4" t="s">
        <v>9</v>
      </c>
      <c r="D570" s="14" t="s">
        <v>977</v>
      </c>
      <c r="E570" s="5" t="s">
        <v>1210</v>
      </c>
      <c r="F570" s="5">
        <v>585.70000000000005</v>
      </c>
      <c r="G570" s="11">
        <v>4.4391326617722379E-3</v>
      </c>
      <c r="H570" s="10">
        <v>7.3209834386204529</v>
      </c>
      <c r="I570" s="11">
        <v>2.731773945705993E-3</v>
      </c>
      <c r="J570" s="1" t="s">
        <v>9</v>
      </c>
      <c r="K570" s="5">
        <v>2.6</v>
      </c>
      <c r="L570" s="7">
        <v>4287.8999999999996</v>
      </c>
      <c r="M570" s="5">
        <v>1.6</v>
      </c>
      <c r="N570" s="3" t="s">
        <v>9</v>
      </c>
      <c r="O570" s="5">
        <v>14.4</v>
      </c>
      <c r="P570" s="5">
        <v>2.4585965511353933E-2</v>
      </c>
      <c r="Q570" s="3" t="s">
        <v>9</v>
      </c>
      <c r="R570" s="5">
        <v>3.4</v>
      </c>
      <c r="S570" s="5">
        <v>14.6</v>
      </c>
      <c r="T570" s="6">
        <v>5.3</v>
      </c>
      <c r="U570" s="5">
        <v>2</v>
      </c>
      <c r="V570" s="5">
        <v>1.3</v>
      </c>
      <c r="W570" s="5">
        <v>17.3</v>
      </c>
      <c r="X570" s="5">
        <v>7.8</v>
      </c>
      <c r="Y570" s="5">
        <v>183.1</v>
      </c>
      <c r="Z570" s="5">
        <v>6.7</v>
      </c>
      <c r="AA570" s="5">
        <v>6.9</v>
      </c>
    </row>
    <row r="571" spans="1:27" ht="16" thickTop="1" thickBot="1">
      <c r="A571" s="4" t="s">
        <v>1210</v>
      </c>
      <c r="B571" s="4" t="s">
        <v>1210</v>
      </c>
      <c r="C571" s="4" t="s">
        <v>9</v>
      </c>
      <c r="D571" s="14" t="s">
        <v>977</v>
      </c>
      <c r="E571" s="5" t="s">
        <v>1210</v>
      </c>
      <c r="F571" s="5">
        <v>887.5</v>
      </c>
      <c r="G571" s="11">
        <v>1.9605633802816901E-2</v>
      </c>
      <c r="H571" s="10">
        <v>4.9521126760563376</v>
      </c>
      <c r="I571" s="11">
        <v>2.1971830985915493E-2</v>
      </c>
      <c r="J571" s="1" t="s">
        <v>9</v>
      </c>
      <c r="K571" s="5">
        <v>17.399999999999999</v>
      </c>
      <c r="L571" s="7">
        <v>4395</v>
      </c>
      <c r="M571" s="5">
        <v>19.5</v>
      </c>
      <c r="N571" s="3" t="s">
        <v>9</v>
      </c>
      <c r="O571" s="5">
        <v>9.8000000000000007</v>
      </c>
      <c r="P571" s="5">
        <v>1.1042253521126762E-2</v>
      </c>
      <c r="Q571" s="3" t="s">
        <v>9</v>
      </c>
      <c r="R571" s="5">
        <v>5.6</v>
      </c>
      <c r="S571" s="5">
        <v>17.8</v>
      </c>
      <c r="T571" s="6">
        <v>7.5</v>
      </c>
      <c r="U571" s="5">
        <v>1.7</v>
      </c>
      <c r="V571" s="5">
        <v>7.6</v>
      </c>
      <c r="W571" s="5">
        <v>15.3</v>
      </c>
      <c r="X571" s="5">
        <v>15.5</v>
      </c>
      <c r="Y571" s="5">
        <v>184.5</v>
      </c>
      <c r="Z571" s="5">
        <v>12.1</v>
      </c>
      <c r="AA571" s="5">
        <v>35.299999999999997</v>
      </c>
    </row>
    <row r="572" spans="1:27" ht="16" thickTop="1" thickBot="1">
      <c r="A572" s="4" t="s">
        <v>1211</v>
      </c>
      <c r="B572" s="4" t="s">
        <v>1212</v>
      </c>
      <c r="C572" s="4" t="s">
        <v>9</v>
      </c>
      <c r="D572" s="14" t="s">
        <v>977</v>
      </c>
      <c r="E572" s="5" t="s">
        <v>1211</v>
      </c>
      <c r="F572" s="5">
        <v>20.3</v>
      </c>
      <c r="G572" s="9">
        <v>0.24630541871921183</v>
      </c>
      <c r="H572" s="11">
        <v>0.68472906403940881</v>
      </c>
      <c r="I572" s="9">
        <v>0.24630541871921183</v>
      </c>
      <c r="J572" s="1" t="s">
        <v>9</v>
      </c>
      <c r="K572" s="6">
        <v>5</v>
      </c>
      <c r="L572" s="5">
        <v>13.9</v>
      </c>
      <c r="M572" s="6">
        <v>5</v>
      </c>
      <c r="N572" s="3" t="s">
        <v>9</v>
      </c>
      <c r="O572" s="5">
        <v>9.1</v>
      </c>
      <c r="P572" s="5">
        <v>0.44827586206896547</v>
      </c>
      <c r="Q572" s="3" t="s">
        <v>9</v>
      </c>
      <c r="R572" s="6">
        <v>4.3</v>
      </c>
      <c r="S572" s="7">
        <v>255.2</v>
      </c>
      <c r="T572" s="6">
        <v>3.9</v>
      </c>
      <c r="U572" s="6">
        <v>0.8</v>
      </c>
      <c r="V572" s="6">
        <v>3.9</v>
      </c>
      <c r="W572" s="6">
        <v>1.4</v>
      </c>
      <c r="X572" s="6">
        <v>6.8</v>
      </c>
      <c r="Y572" s="7">
        <v>754.3</v>
      </c>
      <c r="Z572" s="6">
        <v>3.4</v>
      </c>
      <c r="AA572" s="7">
        <v>74.900000000000006</v>
      </c>
    </row>
    <row r="573" spans="1:27" ht="16" thickTop="1" thickBot="1">
      <c r="A573" s="4" t="s">
        <v>1213</v>
      </c>
      <c r="B573" s="4" t="s">
        <v>1214</v>
      </c>
      <c r="C573" s="4" t="s">
        <v>9</v>
      </c>
      <c r="D573" s="14" t="s">
        <v>977</v>
      </c>
      <c r="E573" s="5" t="s">
        <v>1213</v>
      </c>
      <c r="F573" s="5">
        <v>0.7</v>
      </c>
      <c r="G573" s="11">
        <v>1.4285714285714286</v>
      </c>
      <c r="H573" s="11">
        <v>1.8571428571428574</v>
      </c>
      <c r="I573" s="11">
        <v>1.4285714285714286</v>
      </c>
      <c r="J573" s="1" t="s">
        <v>9</v>
      </c>
      <c r="K573" s="5">
        <v>1</v>
      </c>
      <c r="L573" s="5">
        <v>1.3</v>
      </c>
      <c r="M573" s="5">
        <v>1</v>
      </c>
      <c r="N573" s="3" t="s">
        <v>9</v>
      </c>
      <c r="O573" s="5">
        <v>2.9</v>
      </c>
      <c r="P573" s="5">
        <v>4.1428571428571432</v>
      </c>
      <c r="Q573" s="3" t="s">
        <v>9</v>
      </c>
      <c r="R573" s="5">
        <v>0.3</v>
      </c>
      <c r="S573" s="5">
        <v>8.1999999999999993</v>
      </c>
      <c r="T573" s="5">
        <v>0.9</v>
      </c>
      <c r="U573" s="5">
        <v>1.3</v>
      </c>
      <c r="V573" s="5">
        <v>1.7</v>
      </c>
      <c r="W573" s="5">
        <v>3</v>
      </c>
      <c r="X573" s="7">
        <v>10</v>
      </c>
      <c r="Y573" s="7">
        <v>53.1</v>
      </c>
      <c r="Z573" s="5">
        <v>0.9</v>
      </c>
      <c r="AA573" s="7">
        <v>2.1</v>
      </c>
    </row>
    <row r="574" spans="1:27" ht="16" thickTop="1" thickBot="1">
      <c r="A574" s="4" t="s">
        <v>1215</v>
      </c>
      <c r="B574" s="4" t="s">
        <v>1216</v>
      </c>
      <c r="C574" s="4" t="s">
        <v>9</v>
      </c>
      <c r="D574" s="14" t="s">
        <v>977</v>
      </c>
      <c r="E574" s="5" t="s">
        <v>1215</v>
      </c>
      <c r="F574" s="5">
        <v>11.8</v>
      </c>
      <c r="G574" s="9">
        <v>0.33898305084745761</v>
      </c>
      <c r="H574" s="10">
        <v>9.9745762711864412</v>
      </c>
      <c r="I574" s="11">
        <v>1.4067796610169492</v>
      </c>
      <c r="J574" s="1" t="s">
        <v>9</v>
      </c>
      <c r="K574" s="6">
        <v>4</v>
      </c>
      <c r="L574" s="7">
        <v>117.7</v>
      </c>
      <c r="M574" s="5">
        <v>16.600000000000001</v>
      </c>
      <c r="N574" s="3" t="s">
        <v>9</v>
      </c>
      <c r="O574" s="6">
        <v>4.2</v>
      </c>
      <c r="P574" s="6">
        <v>0.3559322033898305</v>
      </c>
      <c r="Q574" s="3" t="s">
        <v>9</v>
      </c>
      <c r="R574" s="6">
        <v>0.8</v>
      </c>
      <c r="S574" s="7">
        <v>30.5</v>
      </c>
      <c r="T574" s="6">
        <v>4.7</v>
      </c>
      <c r="U574" s="6">
        <v>0.7</v>
      </c>
      <c r="V574" s="7">
        <v>45.5</v>
      </c>
      <c r="W574" s="5">
        <v>6.3</v>
      </c>
      <c r="X574" s="5">
        <v>12.1</v>
      </c>
      <c r="Y574" s="7">
        <v>249.4</v>
      </c>
      <c r="Z574" s="6">
        <v>1.4</v>
      </c>
      <c r="AA574" s="7">
        <v>27.1</v>
      </c>
    </row>
    <row r="575" spans="1:27" ht="16" thickTop="1" thickBot="1">
      <c r="A575" s="4" t="s">
        <v>1217</v>
      </c>
      <c r="B575" s="4" t="s">
        <v>1218</v>
      </c>
      <c r="C575" s="4" t="s">
        <v>9</v>
      </c>
      <c r="D575" s="14" t="s">
        <v>977</v>
      </c>
      <c r="E575" s="5" t="s">
        <v>1217</v>
      </c>
      <c r="F575" s="5">
        <v>1.3</v>
      </c>
      <c r="G575" s="11">
        <v>0.61538461538461542</v>
      </c>
      <c r="H575" s="11">
        <v>2.2307692307692308</v>
      </c>
      <c r="I575" s="11">
        <v>1.3076923076923077</v>
      </c>
      <c r="J575" s="1" t="s">
        <v>9</v>
      </c>
      <c r="K575" s="5">
        <v>0.8</v>
      </c>
      <c r="L575" s="5">
        <v>2.9</v>
      </c>
      <c r="M575" s="5">
        <v>1.7</v>
      </c>
      <c r="N575" s="3" t="s">
        <v>9</v>
      </c>
      <c r="O575" s="5">
        <v>10.8</v>
      </c>
      <c r="P575" s="5">
        <v>8.3076923076923084</v>
      </c>
      <c r="Q575" s="3" t="s">
        <v>9</v>
      </c>
      <c r="R575" s="5">
        <v>2.6</v>
      </c>
      <c r="S575" s="5">
        <v>0.9</v>
      </c>
      <c r="T575" s="7">
        <v>4.3</v>
      </c>
      <c r="U575" s="5">
        <v>2.1</v>
      </c>
      <c r="V575" s="5">
        <v>2.2000000000000002</v>
      </c>
      <c r="W575" s="5">
        <v>3.7</v>
      </c>
      <c r="X575" s="7">
        <v>6.5</v>
      </c>
      <c r="Y575" s="7">
        <v>604.70000000000005</v>
      </c>
      <c r="Z575" s="5">
        <v>2.8</v>
      </c>
      <c r="AA575" s="5">
        <v>8.6</v>
      </c>
    </row>
    <row r="576" spans="1:27" ht="16" thickTop="1" thickBot="1">
      <c r="A576" s="4" t="s">
        <v>1219</v>
      </c>
      <c r="B576" s="4" t="s">
        <v>1219</v>
      </c>
      <c r="C576" s="4" t="s">
        <v>9</v>
      </c>
      <c r="D576" s="14" t="s">
        <v>977</v>
      </c>
      <c r="E576" s="5" t="s">
        <v>1219</v>
      </c>
      <c r="F576" s="5">
        <v>6.3</v>
      </c>
      <c r="G576" s="11">
        <v>0.34920634920634924</v>
      </c>
      <c r="H576" s="11">
        <v>0.30158730158730157</v>
      </c>
      <c r="I576" s="11">
        <v>0.55555555555555558</v>
      </c>
      <c r="J576" s="1" t="s">
        <v>9</v>
      </c>
      <c r="K576" s="5">
        <v>2.2000000000000002</v>
      </c>
      <c r="L576" s="5">
        <v>1.9</v>
      </c>
      <c r="M576" s="5">
        <v>3.5</v>
      </c>
      <c r="N576" s="3" t="s">
        <v>9</v>
      </c>
      <c r="O576" s="5">
        <v>3</v>
      </c>
      <c r="P576" s="5">
        <v>0.47619047619047622</v>
      </c>
      <c r="Q576" s="3" t="s">
        <v>9</v>
      </c>
      <c r="R576" s="5">
        <v>3.1</v>
      </c>
      <c r="S576" s="7">
        <v>39</v>
      </c>
      <c r="T576" s="6">
        <v>3.9</v>
      </c>
      <c r="U576" s="5">
        <v>1.8</v>
      </c>
      <c r="V576" s="5">
        <v>1</v>
      </c>
      <c r="W576" s="5">
        <v>2.8</v>
      </c>
      <c r="X576" s="5">
        <v>6.4</v>
      </c>
      <c r="Y576" s="7">
        <v>25.5</v>
      </c>
      <c r="Z576" s="5">
        <v>6.4</v>
      </c>
      <c r="AA576" s="7">
        <v>33.4</v>
      </c>
    </row>
    <row r="577" spans="1:27" ht="16" thickTop="1" thickBot="1">
      <c r="A577" s="4" t="s">
        <v>1220</v>
      </c>
      <c r="B577" s="4" t="s">
        <v>1221</v>
      </c>
      <c r="C577" s="4" t="s">
        <v>9</v>
      </c>
      <c r="D577" s="14" t="s">
        <v>977</v>
      </c>
      <c r="E577" s="5" t="s">
        <v>1220</v>
      </c>
      <c r="F577" s="5">
        <v>7.2</v>
      </c>
      <c r="G577" s="11">
        <v>1.0277777777777779</v>
      </c>
      <c r="H577" s="11">
        <v>0.94444444444444442</v>
      </c>
      <c r="I577" s="11">
        <v>0.73611111111111105</v>
      </c>
      <c r="J577" s="1" t="s">
        <v>9</v>
      </c>
      <c r="K577" s="5">
        <v>7.4</v>
      </c>
      <c r="L577" s="5">
        <v>6.8</v>
      </c>
      <c r="M577" s="5">
        <v>5.3</v>
      </c>
      <c r="N577" s="3" t="s">
        <v>9</v>
      </c>
      <c r="O577" s="5">
        <v>13.3</v>
      </c>
      <c r="P577" s="5">
        <v>1.8472222222222223</v>
      </c>
      <c r="Q577" s="3" t="s">
        <v>9</v>
      </c>
      <c r="R577" s="7">
        <v>24.4</v>
      </c>
      <c r="S577" s="5">
        <v>8.9</v>
      </c>
      <c r="T577" s="6">
        <v>6.2</v>
      </c>
      <c r="U577" s="5">
        <v>8.1999999999999993</v>
      </c>
      <c r="V577" s="7">
        <v>19.899999999999999</v>
      </c>
      <c r="W577" s="7">
        <v>19.3</v>
      </c>
      <c r="X577" s="5">
        <v>12.7</v>
      </c>
      <c r="Y577" s="7">
        <v>106.7</v>
      </c>
      <c r="Z577" s="7">
        <v>20.5</v>
      </c>
      <c r="AA577" s="5">
        <v>10.9</v>
      </c>
    </row>
    <row r="578" spans="1:27" ht="16" thickTop="1" thickBot="1">
      <c r="A578" s="4" t="s">
        <v>1222</v>
      </c>
      <c r="B578" s="4" t="s">
        <v>1223</v>
      </c>
      <c r="C578" s="4" t="s">
        <v>9</v>
      </c>
      <c r="D578" s="14" t="s">
        <v>977</v>
      </c>
      <c r="E578" s="5" t="s">
        <v>1222</v>
      </c>
      <c r="F578" s="4"/>
      <c r="G578" s="12" t="e">
        <v>#DIV/0!</v>
      </c>
      <c r="H578" s="12" t="e">
        <v>#DIV/0!</v>
      </c>
      <c r="I578" s="12" t="e">
        <v>#DIV/0!</v>
      </c>
      <c r="J578" s="1" t="s">
        <v>9</v>
      </c>
      <c r="K578" s="4"/>
      <c r="L578" s="4"/>
      <c r="M578" s="4"/>
      <c r="N578" s="3" t="s">
        <v>9</v>
      </c>
      <c r="O578" s="4"/>
      <c r="P578" s="4" t="e">
        <v>#DIV/0!</v>
      </c>
      <c r="Q578" s="3" t="s">
        <v>9</v>
      </c>
      <c r="R578" s="4"/>
      <c r="S578" s="4"/>
      <c r="T578" s="4"/>
      <c r="U578" s="4"/>
      <c r="V578" s="4"/>
      <c r="W578" s="4"/>
      <c r="X578" s="4"/>
      <c r="Y578" s="4"/>
      <c r="Z578" s="4"/>
      <c r="AA578" s="4"/>
    </row>
    <row r="579" spans="1:27" ht="16" thickTop="1" thickBot="1">
      <c r="A579" s="4" t="s">
        <v>1224</v>
      </c>
      <c r="B579" s="4" t="s">
        <v>1225</v>
      </c>
      <c r="C579" s="4" t="s">
        <v>9</v>
      </c>
      <c r="D579" s="14" t="s">
        <v>977</v>
      </c>
      <c r="E579" s="5" t="s">
        <v>1224</v>
      </c>
      <c r="F579" s="5">
        <v>1.2</v>
      </c>
      <c r="G579" s="10">
        <v>9.5</v>
      </c>
      <c r="H579" s="11">
        <v>4.0833333333333339</v>
      </c>
      <c r="I579" s="10">
        <v>4.833333333333333</v>
      </c>
      <c r="J579" s="1" t="s">
        <v>9</v>
      </c>
      <c r="K579" s="7">
        <v>11.4</v>
      </c>
      <c r="L579" s="5">
        <v>4.9000000000000004</v>
      </c>
      <c r="M579" s="7">
        <v>5.8</v>
      </c>
      <c r="N579" s="3" t="s">
        <v>9</v>
      </c>
      <c r="O579" s="7">
        <v>25.4</v>
      </c>
      <c r="P579" s="7">
        <v>21.166666666666668</v>
      </c>
      <c r="Q579" s="3" t="s">
        <v>9</v>
      </c>
      <c r="R579" s="5">
        <v>2.7</v>
      </c>
      <c r="S579" s="5">
        <v>2</v>
      </c>
      <c r="T579" s="5">
        <v>1.7</v>
      </c>
      <c r="U579" s="5">
        <v>1</v>
      </c>
      <c r="V579" s="5">
        <v>2.2000000000000002</v>
      </c>
      <c r="W579" s="5">
        <v>3.9</v>
      </c>
      <c r="X579" s="5">
        <v>2.1</v>
      </c>
      <c r="Y579" s="7">
        <v>68.8</v>
      </c>
      <c r="Z579" s="5">
        <v>1.1000000000000001</v>
      </c>
      <c r="AA579" s="5">
        <v>2.4</v>
      </c>
    </row>
    <row r="580" spans="1:27" ht="16" thickTop="1" thickBot="1">
      <c r="A580" s="4" t="s">
        <v>1226</v>
      </c>
      <c r="B580" s="4" t="s">
        <v>1226</v>
      </c>
      <c r="C580" s="4" t="s">
        <v>9</v>
      </c>
      <c r="D580" s="14" t="s">
        <v>977</v>
      </c>
      <c r="E580" s="5" t="s">
        <v>1226</v>
      </c>
      <c r="F580" s="5">
        <v>8.5</v>
      </c>
      <c r="G580" s="11">
        <v>0.82352941176470584</v>
      </c>
      <c r="H580" s="10">
        <v>1.6941176470588235</v>
      </c>
      <c r="I580" s="11">
        <v>1.0705882352941176</v>
      </c>
      <c r="J580" s="1" t="s">
        <v>9</v>
      </c>
      <c r="K580" s="5">
        <v>7</v>
      </c>
      <c r="L580" s="7">
        <v>14.4</v>
      </c>
      <c r="M580" s="5">
        <v>9.1</v>
      </c>
      <c r="N580" s="3" t="s">
        <v>9</v>
      </c>
      <c r="O580" s="5">
        <v>14.9</v>
      </c>
      <c r="P580" s="5">
        <v>1.7529411764705882</v>
      </c>
      <c r="Q580" s="3" t="s">
        <v>9</v>
      </c>
      <c r="R580" s="6">
        <v>3.9</v>
      </c>
      <c r="S580" s="5">
        <v>17.600000000000001</v>
      </c>
      <c r="T580" s="6">
        <v>5.0999999999999996</v>
      </c>
      <c r="U580" s="6">
        <v>4.7</v>
      </c>
      <c r="V580" s="6">
        <v>2.8</v>
      </c>
      <c r="W580" s="5">
        <v>12.1</v>
      </c>
      <c r="X580" s="5">
        <v>15.7</v>
      </c>
      <c r="Y580" s="7">
        <v>68</v>
      </c>
      <c r="Z580" s="5">
        <v>8.6</v>
      </c>
      <c r="AA580" s="5">
        <v>20.399999999999999</v>
      </c>
    </row>
    <row r="581" spans="1:27" ht="16" thickTop="1" thickBot="1">
      <c r="A581" s="4" t="s">
        <v>1227</v>
      </c>
      <c r="B581" s="4" t="s">
        <v>1228</v>
      </c>
      <c r="C581" s="4" t="s">
        <v>9</v>
      </c>
      <c r="D581" s="14" t="s">
        <v>977</v>
      </c>
      <c r="E581" s="5" t="s">
        <v>1227</v>
      </c>
      <c r="F581" s="5">
        <v>0.4</v>
      </c>
      <c r="G581" s="11">
        <v>5.7499999999999991</v>
      </c>
      <c r="H581" s="11">
        <v>2.5</v>
      </c>
      <c r="I581" s="11">
        <v>4</v>
      </c>
      <c r="J581" s="1" t="s">
        <v>9</v>
      </c>
      <c r="K581" s="5">
        <v>2.2999999999999998</v>
      </c>
      <c r="L581" s="5">
        <v>1</v>
      </c>
      <c r="M581" s="5">
        <v>1.6</v>
      </c>
      <c r="N581" s="3" t="s">
        <v>9</v>
      </c>
      <c r="O581" s="5">
        <v>3.8</v>
      </c>
      <c r="P581" s="5">
        <v>9.4999999999999982</v>
      </c>
      <c r="Q581" s="3" t="s">
        <v>9</v>
      </c>
      <c r="R581" s="5">
        <v>1</v>
      </c>
      <c r="S581" s="5">
        <v>2.1</v>
      </c>
      <c r="T581" s="7">
        <v>2.1</v>
      </c>
      <c r="U581" s="5">
        <v>1</v>
      </c>
      <c r="V581" s="5">
        <v>1.1000000000000001</v>
      </c>
      <c r="W581" s="5">
        <v>2.5</v>
      </c>
      <c r="X581" s="5">
        <v>6.4</v>
      </c>
      <c r="Y581" s="7">
        <v>339.1</v>
      </c>
      <c r="Z581" s="5">
        <v>3</v>
      </c>
      <c r="AA581" s="5">
        <v>5.3</v>
      </c>
    </row>
    <row r="582" spans="1:27" ht="16" thickTop="1" thickBot="1">
      <c r="A582" s="4" t="s">
        <v>1229</v>
      </c>
      <c r="B582" s="4" t="s">
        <v>1230</v>
      </c>
      <c r="C582" s="4" t="s">
        <v>9</v>
      </c>
      <c r="D582" s="14" t="s">
        <v>977</v>
      </c>
      <c r="E582" s="5" t="s">
        <v>1229</v>
      </c>
      <c r="F582" s="5">
        <v>7</v>
      </c>
      <c r="G582" s="11">
        <v>1.157142857142857</v>
      </c>
      <c r="H582" s="11">
        <v>1.3142857142857143</v>
      </c>
      <c r="I582" s="11">
        <v>0.61428571428571421</v>
      </c>
      <c r="J582" s="1" t="s">
        <v>9</v>
      </c>
      <c r="K582" s="5">
        <v>8.1</v>
      </c>
      <c r="L582" s="5">
        <v>9.1999999999999993</v>
      </c>
      <c r="M582" s="5">
        <v>4.3</v>
      </c>
      <c r="N582" s="3" t="s">
        <v>9</v>
      </c>
      <c r="O582" s="7">
        <v>11.8</v>
      </c>
      <c r="P582" s="7">
        <v>1.6857142857142857</v>
      </c>
      <c r="Q582" s="3" t="s">
        <v>9</v>
      </c>
      <c r="R582" s="5">
        <v>4.3</v>
      </c>
      <c r="S582" s="5">
        <v>14.1</v>
      </c>
      <c r="T582" s="5">
        <v>19.7</v>
      </c>
      <c r="U582" s="5">
        <v>3.2</v>
      </c>
      <c r="V582" s="5">
        <v>4.4000000000000004</v>
      </c>
      <c r="W582" s="5">
        <v>6</v>
      </c>
      <c r="X582" s="5">
        <v>3.7</v>
      </c>
      <c r="Y582" s="7">
        <v>405.4</v>
      </c>
      <c r="Z582" s="5">
        <v>2.6</v>
      </c>
      <c r="AA582" s="5">
        <v>13.9</v>
      </c>
    </row>
    <row r="583" spans="1:27" ht="16" thickTop="1" thickBot="1">
      <c r="A583" s="4" t="s">
        <v>1231</v>
      </c>
      <c r="B583" s="4" t="s">
        <v>1232</v>
      </c>
      <c r="C583" s="4" t="s">
        <v>9</v>
      </c>
      <c r="D583" s="14" t="s">
        <v>977</v>
      </c>
      <c r="E583" s="5" t="s">
        <v>1231</v>
      </c>
      <c r="F583" s="5">
        <v>4</v>
      </c>
      <c r="G583" s="11">
        <v>0.67500000000000004</v>
      </c>
      <c r="H583" s="11">
        <v>1.0249999999999999</v>
      </c>
      <c r="I583" s="11">
        <v>1</v>
      </c>
      <c r="J583" s="1" t="s">
        <v>9</v>
      </c>
      <c r="K583" s="5">
        <v>2.7</v>
      </c>
      <c r="L583" s="5">
        <v>4.0999999999999996</v>
      </c>
      <c r="M583" s="5">
        <v>4</v>
      </c>
      <c r="N583" s="3" t="s">
        <v>9</v>
      </c>
      <c r="O583" s="5">
        <v>5.8</v>
      </c>
      <c r="P583" s="5">
        <v>1.45</v>
      </c>
      <c r="Q583" s="3" t="s">
        <v>9</v>
      </c>
      <c r="R583" s="5">
        <v>4.9000000000000004</v>
      </c>
      <c r="S583" s="5">
        <v>3.1</v>
      </c>
      <c r="T583" s="6">
        <v>2.5</v>
      </c>
      <c r="U583" s="5">
        <v>0.7</v>
      </c>
      <c r="V583" s="7">
        <v>31.8</v>
      </c>
      <c r="W583" s="5">
        <v>4.0999999999999996</v>
      </c>
      <c r="X583" s="5">
        <v>6.9</v>
      </c>
      <c r="Y583" s="5">
        <v>12.1</v>
      </c>
      <c r="Z583" s="5">
        <v>2.2999999999999998</v>
      </c>
      <c r="AA583" s="5">
        <v>1.8</v>
      </c>
    </row>
    <row r="584" spans="1:27" ht="16" thickTop="1" thickBot="1">
      <c r="A584" s="4" t="s">
        <v>1233</v>
      </c>
      <c r="B584" s="4" t="s">
        <v>1234</v>
      </c>
      <c r="C584" s="4" t="s">
        <v>9</v>
      </c>
      <c r="D584" s="14" t="s">
        <v>977</v>
      </c>
      <c r="E584" s="5" t="s">
        <v>1233</v>
      </c>
      <c r="F584" s="5">
        <v>160.5</v>
      </c>
      <c r="G584" s="10">
        <v>4.4847352024922111</v>
      </c>
      <c r="H584" s="9">
        <v>1.9314641744548288E-2</v>
      </c>
      <c r="I584" s="9">
        <v>0.11651090342679127</v>
      </c>
      <c r="J584" s="1" t="s">
        <v>9</v>
      </c>
      <c r="K584" s="7">
        <v>719.8</v>
      </c>
      <c r="L584" s="6">
        <v>3.1</v>
      </c>
      <c r="M584" s="6">
        <v>18.7</v>
      </c>
      <c r="N584" s="3" t="s">
        <v>9</v>
      </c>
      <c r="O584" s="7">
        <v>14720.8</v>
      </c>
      <c r="P584" s="7">
        <v>91.718380062305286</v>
      </c>
      <c r="Q584" s="3" t="s">
        <v>9</v>
      </c>
      <c r="R584" s="6">
        <v>5.2</v>
      </c>
      <c r="S584" s="6">
        <v>21.8</v>
      </c>
      <c r="T584" s="7">
        <v>2695.3</v>
      </c>
      <c r="U584" s="6">
        <v>1.7</v>
      </c>
      <c r="V584" s="6">
        <v>2.7</v>
      </c>
      <c r="W584" s="6">
        <v>4.8</v>
      </c>
      <c r="X584" s="7">
        <v>3479.8</v>
      </c>
      <c r="Y584" s="6">
        <v>3.3</v>
      </c>
      <c r="Z584" s="6">
        <v>50.7</v>
      </c>
      <c r="AA584" s="5">
        <v>235.4</v>
      </c>
    </row>
    <row r="585" spans="1:27" ht="16" thickTop="1" thickBot="1">
      <c r="A585" s="4" t="s">
        <v>1235</v>
      </c>
      <c r="B585" s="4" t="s">
        <v>1236</v>
      </c>
      <c r="C585" s="4" t="s">
        <v>9</v>
      </c>
      <c r="D585" s="14" t="s">
        <v>977</v>
      </c>
      <c r="E585" s="5" t="s">
        <v>1235</v>
      </c>
      <c r="F585" s="5">
        <v>6.8</v>
      </c>
      <c r="G585" s="11">
        <v>0.51470588235294124</v>
      </c>
      <c r="H585" s="11">
        <v>1.3970588235294119</v>
      </c>
      <c r="I585" s="11">
        <v>1.3676470588235297</v>
      </c>
      <c r="J585" s="1" t="s">
        <v>9</v>
      </c>
      <c r="K585" s="5">
        <v>3.5</v>
      </c>
      <c r="L585" s="5">
        <v>9.5</v>
      </c>
      <c r="M585" s="5">
        <v>9.3000000000000007</v>
      </c>
      <c r="N585" s="3" t="s">
        <v>9</v>
      </c>
      <c r="O585" s="7">
        <v>25.6</v>
      </c>
      <c r="P585" s="7">
        <v>3.7647058823529416</v>
      </c>
      <c r="Q585" s="3" t="s">
        <v>9</v>
      </c>
      <c r="R585" s="5">
        <v>5.8</v>
      </c>
      <c r="S585" s="5">
        <v>6.1</v>
      </c>
      <c r="T585" s="5">
        <v>6.6</v>
      </c>
      <c r="U585" s="5">
        <v>3.4</v>
      </c>
      <c r="V585" s="7">
        <v>33.4</v>
      </c>
      <c r="W585" s="5">
        <v>4</v>
      </c>
      <c r="X585" s="7">
        <v>391.1</v>
      </c>
      <c r="Y585" s="7">
        <v>18.7</v>
      </c>
      <c r="Z585" s="5">
        <v>5.0999999999999996</v>
      </c>
      <c r="AA585" s="5">
        <v>5.5</v>
      </c>
    </row>
    <row r="586" spans="1:27" ht="16" thickTop="1" thickBot="1">
      <c r="A586" s="4" t="s">
        <v>1237</v>
      </c>
      <c r="B586" s="4" t="s">
        <v>1238</v>
      </c>
      <c r="C586" s="4" t="s">
        <v>9</v>
      </c>
      <c r="D586" s="14" t="s">
        <v>977</v>
      </c>
      <c r="E586" s="5" t="s">
        <v>1237</v>
      </c>
      <c r="F586" s="5">
        <v>4.9000000000000004</v>
      </c>
      <c r="G586" s="11">
        <v>0.73469387755102034</v>
      </c>
      <c r="H586" s="11">
        <v>1.1020408163265305</v>
      </c>
      <c r="I586" s="11">
        <v>0.61224489795918358</v>
      </c>
      <c r="J586" s="1" t="s">
        <v>9</v>
      </c>
      <c r="K586" s="5">
        <v>3.6</v>
      </c>
      <c r="L586" s="5">
        <v>5.4</v>
      </c>
      <c r="M586" s="5">
        <v>3</v>
      </c>
      <c r="N586" s="3" t="s">
        <v>9</v>
      </c>
      <c r="O586" s="5">
        <v>2.8</v>
      </c>
      <c r="P586" s="5">
        <v>0.5714285714285714</v>
      </c>
      <c r="Q586" s="3" t="s">
        <v>9</v>
      </c>
      <c r="R586" s="5">
        <v>5.4</v>
      </c>
      <c r="S586" s="5">
        <v>2.9</v>
      </c>
      <c r="T586" s="6">
        <v>3.7</v>
      </c>
      <c r="U586" s="5">
        <v>4.2</v>
      </c>
      <c r="V586" s="5">
        <v>6.4</v>
      </c>
      <c r="W586" s="5">
        <v>3.6</v>
      </c>
      <c r="X586" s="5">
        <v>6</v>
      </c>
      <c r="Y586" s="5">
        <v>15.7</v>
      </c>
      <c r="Z586" s="5">
        <v>7.1</v>
      </c>
      <c r="AA586" s="5">
        <v>11.1</v>
      </c>
    </row>
    <row r="587" spans="1:27" ht="16" thickTop="1" thickBot="1">
      <c r="A587" s="4" t="s">
        <v>1239</v>
      </c>
      <c r="B587" s="4" t="s">
        <v>1240</v>
      </c>
      <c r="C587" s="4" t="s">
        <v>1241</v>
      </c>
      <c r="D587" s="14" t="s">
        <v>977</v>
      </c>
      <c r="E587" s="5" t="s">
        <v>1239</v>
      </c>
      <c r="F587" s="5">
        <v>130.80000000000001</v>
      </c>
      <c r="G587" s="10">
        <v>3.7354740061162079</v>
      </c>
      <c r="H587" s="9">
        <v>0.16055045871559631</v>
      </c>
      <c r="I587" s="10">
        <v>3.0519877675840976</v>
      </c>
      <c r="J587" s="1" t="s">
        <v>9</v>
      </c>
      <c r="K587" s="7">
        <v>488.6</v>
      </c>
      <c r="L587" s="6">
        <v>21</v>
      </c>
      <c r="M587" s="7">
        <v>399.2</v>
      </c>
      <c r="N587" s="3" t="s">
        <v>9</v>
      </c>
      <c r="O587" s="5">
        <v>131.9</v>
      </c>
      <c r="P587" s="5">
        <v>1.0084097859327217</v>
      </c>
      <c r="Q587" s="3" t="s">
        <v>9</v>
      </c>
      <c r="R587" s="6">
        <v>64.900000000000006</v>
      </c>
      <c r="S587" s="7">
        <v>405.4</v>
      </c>
      <c r="T587" s="6">
        <v>14.6</v>
      </c>
      <c r="U587" s="5">
        <v>144.6</v>
      </c>
      <c r="V587" s="6">
        <v>20.8</v>
      </c>
      <c r="W587" s="6">
        <v>16.399999999999999</v>
      </c>
      <c r="X587" s="6">
        <v>12.3</v>
      </c>
      <c r="Y587" s="7">
        <v>2090.1</v>
      </c>
      <c r="Z587" s="6">
        <v>84.8</v>
      </c>
      <c r="AA587" s="7">
        <v>319.39999999999998</v>
      </c>
    </row>
    <row r="588" spans="1:27" ht="16" thickTop="1" thickBot="1">
      <c r="A588" s="4" t="s">
        <v>1242</v>
      </c>
      <c r="B588" s="4" t="s">
        <v>1243</v>
      </c>
      <c r="C588" s="4" t="s">
        <v>9</v>
      </c>
      <c r="D588" s="14" t="s">
        <v>977</v>
      </c>
      <c r="E588" s="5" t="s">
        <v>1242</v>
      </c>
      <c r="F588" s="5">
        <v>554.5</v>
      </c>
      <c r="G588" s="9">
        <v>2.4706943192064922E-2</v>
      </c>
      <c r="H588" s="9">
        <v>4.0396753832281335E-2</v>
      </c>
      <c r="I588" s="9">
        <v>4.580703336339044E-2</v>
      </c>
      <c r="J588" s="1" t="s">
        <v>9</v>
      </c>
      <c r="K588" s="6">
        <v>13.7</v>
      </c>
      <c r="L588" s="6">
        <v>22.4</v>
      </c>
      <c r="M588" s="6">
        <v>25.4</v>
      </c>
      <c r="N588" s="3" t="s">
        <v>9</v>
      </c>
      <c r="O588" s="6">
        <v>25</v>
      </c>
      <c r="P588" s="6">
        <v>4.5085662759242563E-2</v>
      </c>
      <c r="Q588" s="3" t="s">
        <v>9</v>
      </c>
      <c r="R588" s="6">
        <v>8.8000000000000007</v>
      </c>
      <c r="S588" s="7">
        <v>4390.6000000000004</v>
      </c>
      <c r="T588" s="6">
        <v>10.9</v>
      </c>
      <c r="U588" s="6">
        <v>9.4</v>
      </c>
      <c r="V588" s="6">
        <v>11</v>
      </c>
      <c r="W588" s="6">
        <v>12.7</v>
      </c>
      <c r="X588" s="6">
        <v>10.6</v>
      </c>
      <c r="Y588" s="6">
        <v>22.1</v>
      </c>
      <c r="Z588" s="6">
        <v>14.3</v>
      </c>
      <c r="AA588" s="6">
        <v>46.2</v>
      </c>
    </row>
    <row r="589" spans="1:27" ht="16" thickTop="1" thickBot="1">
      <c r="A589" s="4" t="s">
        <v>1244</v>
      </c>
      <c r="B589" s="4" t="s">
        <v>1245</v>
      </c>
      <c r="C589" s="4" t="s">
        <v>1246</v>
      </c>
      <c r="D589" s="14" t="s">
        <v>977</v>
      </c>
      <c r="E589" s="5" t="s">
        <v>1244</v>
      </c>
      <c r="F589" s="4"/>
      <c r="G589" s="12" t="e">
        <v>#DIV/0!</v>
      </c>
      <c r="H589" s="12" t="e">
        <v>#DIV/0!</v>
      </c>
      <c r="I589" s="12" t="e">
        <v>#DIV/0!</v>
      </c>
      <c r="J589" s="1" t="s">
        <v>9</v>
      </c>
      <c r="K589" s="4"/>
      <c r="L589" s="4"/>
      <c r="M589" s="4"/>
      <c r="N589" s="3" t="s">
        <v>9</v>
      </c>
      <c r="O589" s="4"/>
      <c r="P589" s="4" t="e">
        <v>#DIV/0!</v>
      </c>
      <c r="Q589" s="3" t="s">
        <v>9</v>
      </c>
      <c r="R589" s="4"/>
      <c r="S589" s="4"/>
      <c r="T589" s="4"/>
      <c r="U589" s="4"/>
      <c r="V589" s="4"/>
      <c r="W589" s="4"/>
      <c r="X589" s="4"/>
      <c r="Y589" s="4"/>
      <c r="Z589" s="4"/>
      <c r="AA589" s="4"/>
    </row>
    <row r="590" spans="1:27" ht="16" thickTop="1" thickBot="1">
      <c r="A590" s="4" t="s">
        <v>1247</v>
      </c>
      <c r="B590" s="4" t="s">
        <v>1248</v>
      </c>
      <c r="C590" s="4" t="s">
        <v>1249</v>
      </c>
      <c r="D590" s="14" t="s">
        <v>977</v>
      </c>
      <c r="E590" s="5" t="s">
        <v>1247</v>
      </c>
      <c r="F590" s="5">
        <v>1030.2</v>
      </c>
      <c r="G590" s="9">
        <v>3.8827412152980002E-3</v>
      </c>
      <c r="H590" s="10">
        <v>6.1495826053193552</v>
      </c>
      <c r="I590" s="9">
        <v>4.5622209279751504E-3</v>
      </c>
      <c r="J590" s="1" t="s">
        <v>9</v>
      </c>
      <c r="K590" s="6">
        <v>4</v>
      </c>
      <c r="L590" s="7">
        <v>6335.3</v>
      </c>
      <c r="M590" s="6">
        <v>4.7</v>
      </c>
      <c r="N590" s="3" t="s">
        <v>9</v>
      </c>
      <c r="O590" s="6">
        <v>255.2</v>
      </c>
      <c r="P590" s="6">
        <v>0.2477188895360124</v>
      </c>
      <c r="Q590" s="3" t="s">
        <v>9</v>
      </c>
      <c r="R590" s="6">
        <v>0.6</v>
      </c>
      <c r="S590" s="6">
        <v>11.9</v>
      </c>
      <c r="T590" s="6">
        <v>5.0999999999999996</v>
      </c>
      <c r="U590" s="6">
        <v>0.5</v>
      </c>
      <c r="V590" s="6">
        <v>10.7</v>
      </c>
      <c r="W590" s="6">
        <v>1.3</v>
      </c>
      <c r="X590" s="6">
        <v>1.2</v>
      </c>
      <c r="Y590" s="6">
        <v>4</v>
      </c>
      <c r="Z590" s="6">
        <v>2.7</v>
      </c>
      <c r="AA590" s="6">
        <v>6.3</v>
      </c>
    </row>
    <row r="591" spans="1:27" ht="16" thickTop="1" thickBot="1">
      <c r="A591" s="4" t="s">
        <v>1250</v>
      </c>
      <c r="B591" s="4" t="s">
        <v>1251</v>
      </c>
      <c r="C591" s="4" t="s">
        <v>9</v>
      </c>
      <c r="D591" s="14" t="s">
        <v>977</v>
      </c>
      <c r="E591" s="5" t="s">
        <v>1250</v>
      </c>
      <c r="F591" s="5">
        <v>0.6</v>
      </c>
      <c r="G591" s="11">
        <v>4.3333333333333339</v>
      </c>
      <c r="H591" s="11">
        <v>8</v>
      </c>
      <c r="I591" s="11">
        <v>2.5</v>
      </c>
      <c r="J591" s="1" t="s">
        <v>9</v>
      </c>
      <c r="K591" s="5">
        <v>2.6</v>
      </c>
      <c r="L591" s="5">
        <v>4.8</v>
      </c>
      <c r="M591" s="5">
        <v>1.5</v>
      </c>
      <c r="N591" s="3" t="s">
        <v>9</v>
      </c>
      <c r="O591" s="5">
        <v>10.199999999999999</v>
      </c>
      <c r="P591" s="5">
        <v>17</v>
      </c>
      <c r="Q591" s="3" t="s">
        <v>9</v>
      </c>
      <c r="R591" s="5">
        <v>1.2</v>
      </c>
      <c r="S591" s="5">
        <v>1.3</v>
      </c>
      <c r="T591" s="7">
        <v>5.6</v>
      </c>
      <c r="U591" s="5">
        <v>2.2999999999999998</v>
      </c>
      <c r="V591" s="7">
        <v>10</v>
      </c>
      <c r="W591" s="5">
        <v>2.4</v>
      </c>
      <c r="X591" s="5">
        <v>3.8</v>
      </c>
      <c r="Y591" s="7">
        <v>807.4</v>
      </c>
      <c r="Z591" s="5">
        <v>2.7</v>
      </c>
      <c r="AA591" s="5">
        <v>2.8</v>
      </c>
    </row>
    <row r="592" spans="1:27" ht="16" thickTop="1" thickBot="1">
      <c r="A592" s="4" t="s">
        <v>1252</v>
      </c>
      <c r="B592" s="4" t="s">
        <v>1253</v>
      </c>
      <c r="C592" s="4" t="s">
        <v>9</v>
      </c>
      <c r="D592" s="14" t="s">
        <v>977</v>
      </c>
      <c r="E592" s="5" t="s">
        <v>1252</v>
      </c>
      <c r="F592" s="5">
        <v>71.3</v>
      </c>
      <c r="G592" s="11">
        <v>0.96493688639551189</v>
      </c>
      <c r="H592" s="9">
        <v>0.18373071528751753</v>
      </c>
      <c r="I592" s="9">
        <v>0.34361851332398319</v>
      </c>
      <c r="J592" s="1" t="s">
        <v>9</v>
      </c>
      <c r="K592" s="5">
        <v>68.8</v>
      </c>
      <c r="L592" s="6">
        <v>13.1</v>
      </c>
      <c r="M592" s="6">
        <v>24.5</v>
      </c>
      <c r="N592" s="3" t="s">
        <v>9</v>
      </c>
      <c r="O592" s="6">
        <v>15.1</v>
      </c>
      <c r="P592" s="6">
        <v>0.21178120617110799</v>
      </c>
      <c r="Q592" s="3" t="s">
        <v>9</v>
      </c>
      <c r="R592" s="6">
        <v>8.3000000000000007</v>
      </c>
      <c r="S592" s="7">
        <v>613.6</v>
      </c>
      <c r="T592" s="6">
        <v>7.2</v>
      </c>
      <c r="U592" s="6">
        <v>5.8</v>
      </c>
      <c r="V592" s="6">
        <v>21.7</v>
      </c>
      <c r="W592" s="6">
        <v>11.7</v>
      </c>
      <c r="X592" s="6">
        <v>9.1999999999999993</v>
      </c>
      <c r="Y592" s="6">
        <v>10.4</v>
      </c>
      <c r="Z592" s="6">
        <v>14.3</v>
      </c>
      <c r="AA592" s="7">
        <v>533.20000000000005</v>
      </c>
    </row>
    <row r="593" spans="1:27" ht="16" thickTop="1" thickBot="1">
      <c r="A593" s="4" t="s">
        <v>1254</v>
      </c>
      <c r="B593" s="4" t="s">
        <v>1255</v>
      </c>
      <c r="C593" s="4" t="s">
        <v>9</v>
      </c>
      <c r="D593" s="14" t="s">
        <v>977</v>
      </c>
      <c r="E593" s="5" t="s">
        <v>1254</v>
      </c>
      <c r="F593" s="5">
        <v>104.5</v>
      </c>
      <c r="G593" s="10">
        <v>1.5779904306220096</v>
      </c>
      <c r="H593" s="9">
        <v>0.10526315789473684</v>
      </c>
      <c r="I593" s="9">
        <v>0.25645933014354066</v>
      </c>
      <c r="J593" s="1" t="s">
        <v>9</v>
      </c>
      <c r="K593" s="7">
        <v>164.9</v>
      </c>
      <c r="L593" s="6">
        <v>11</v>
      </c>
      <c r="M593" s="6">
        <v>26.8</v>
      </c>
      <c r="N593" s="3" t="s">
        <v>9</v>
      </c>
      <c r="O593" s="6">
        <v>8.6</v>
      </c>
      <c r="P593" s="6">
        <v>8.229665071770334E-2</v>
      </c>
      <c r="Q593" s="3" t="s">
        <v>9</v>
      </c>
      <c r="R593" s="6">
        <v>60.3</v>
      </c>
      <c r="S593" s="7">
        <v>797.8</v>
      </c>
      <c r="T593" s="6">
        <v>10.199999999999999</v>
      </c>
      <c r="U593" s="6">
        <v>1.7</v>
      </c>
      <c r="V593" s="6">
        <v>3.9</v>
      </c>
      <c r="W593" s="6">
        <v>12.6</v>
      </c>
      <c r="X593" s="6">
        <v>7.8</v>
      </c>
      <c r="Y593" s="6">
        <v>6.2</v>
      </c>
      <c r="Z593" s="5">
        <v>97.4</v>
      </c>
      <c r="AA593" s="7">
        <v>804.7</v>
      </c>
    </row>
    <row r="594" spans="1:27" ht="16" thickTop="1" thickBot="1">
      <c r="A594" s="4" t="s">
        <v>1256</v>
      </c>
      <c r="B594" s="4" t="s">
        <v>1257</v>
      </c>
      <c r="C594" s="4" t="s">
        <v>9</v>
      </c>
      <c r="D594" s="14" t="s">
        <v>977</v>
      </c>
      <c r="E594" s="5" t="s">
        <v>1256</v>
      </c>
      <c r="F594" s="5">
        <v>34.200000000000003</v>
      </c>
      <c r="G594" s="9">
        <v>7.0175438596491224E-2</v>
      </c>
      <c r="H594" s="9">
        <v>9.3567251461988299E-2</v>
      </c>
      <c r="I594" s="9">
        <v>8.1871345029239748E-2</v>
      </c>
      <c r="J594" s="1" t="s">
        <v>9</v>
      </c>
      <c r="K594" s="6">
        <v>2.4</v>
      </c>
      <c r="L594" s="6">
        <v>3.2</v>
      </c>
      <c r="M594" s="6">
        <v>2.8</v>
      </c>
      <c r="N594" s="3" t="s">
        <v>9</v>
      </c>
      <c r="O594" s="6">
        <v>9.3000000000000007</v>
      </c>
      <c r="P594" s="6">
        <v>0.27192982456140352</v>
      </c>
      <c r="Q594" s="3" t="s">
        <v>9</v>
      </c>
      <c r="R594" s="6">
        <v>2.6</v>
      </c>
      <c r="S594" s="7">
        <v>189.9</v>
      </c>
      <c r="T594" s="6">
        <v>4.4000000000000004</v>
      </c>
      <c r="U594" s="6">
        <v>1.6</v>
      </c>
      <c r="V594" s="5">
        <v>28.1</v>
      </c>
      <c r="W594" s="6">
        <v>5.8</v>
      </c>
      <c r="X594" s="6">
        <v>3</v>
      </c>
      <c r="Y594" s="6">
        <v>8.6999999999999993</v>
      </c>
      <c r="Z594" s="6">
        <v>5.4</v>
      </c>
      <c r="AA594" s="7">
        <v>233</v>
      </c>
    </row>
    <row r="595" spans="1:27" ht="16" thickTop="1" thickBot="1">
      <c r="A595" s="4" t="s">
        <v>1258</v>
      </c>
      <c r="B595" s="4" t="s">
        <v>1259</v>
      </c>
      <c r="C595" s="4" t="s">
        <v>1260</v>
      </c>
      <c r="D595" s="14" t="s">
        <v>977</v>
      </c>
      <c r="E595" s="5" t="s">
        <v>1258</v>
      </c>
      <c r="F595" s="5">
        <v>89.5</v>
      </c>
      <c r="G595" s="10">
        <v>10.505027932960894</v>
      </c>
      <c r="H595" s="9">
        <v>0.2759776536312849</v>
      </c>
      <c r="I595" s="10">
        <v>4.5173184357541905</v>
      </c>
      <c r="J595" s="1" t="s">
        <v>9</v>
      </c>
      <c r="K595" s="7">
        <v>940.2</v>
      </c>
      <c r="L595" s="6">
        <v>24.7</v>
      </c>
      <c r="M595" s="7">
        <v>404.3</v>
      </c>
      <c r="N595" s="3" t="s">
        <v>9</v>
      </c>
      <c r="O595" s="6">
        <v>64.099999999999994</v>
      </c>
      <c r="P595" s="6">
        <v>0.71620111731843572</v>
      </c>
      <c r="Q595" s="3" t="s">
        <v>9</v>
      </c>
      <c r="R595" s="6">
        <v>19.8</v>
      </c>
      <c r="S595" s="7">
        <v>315.7</v>
      </c>
      <c r="T595" s="6">
        <v>6.5</v>
      </c>
      <c r="U595" s="6">
        <v>19.100000000000001</v>
      </c>
      <c r="V595" s="6">
        <v>23.9</v>
      </c>
      <c r="W595" s="6">
        <v>5.5</v>
      </c>
      <c r="X595" s="6">
        <v>1.1000000000000001</v>
      </c>
      <c r="Y595" s="7">
        <v>385.2</v>
      </c>
      <c r="Z595" s="6">
        <v>25.6</v>
      </c>
      <c r="AA595" s="7">
        <v>444.2</v>
      </c>
    </row>
    <row r="596" spans="1:27" ht="16" thickTop="1" thickBot="1">
      <c r="A596" s="4" t="s">
        <v>1261</v>
      </c>
      <c r="B596" s="4" t="s">
        <v>1262</v>
      </c>
      <c r="C596" s="4" t="s">
        <v>9</v>
      </c>
      <c r="D596" s="14" t="s">
        <v>977</v>
      </c>
      <c r="E596" s="5" t="s">
        <v>1261</v>
      </c>
      <c r="F596" s="5">
        <v>3.1</v>
      </c>
      <c r="G596" s="11">
        <v>0.74193548387096764</v>
      </c>
      <c r="H596" s="11">
        <v>1.2903225806451613</v>
      </c>
      <c r="I596" s="11">
        <v>1.3870967741935483</v>
      </c>
      <c r="J596" s="1" t="s">
        <v>9</v>
      </c>
      <c r="K596" s="5">
        <v>2.2999999999999998</v>
      </c>
      <c r="L596" s="5">
        <v>4</v>
      </c>
      <c r="M596" s="5">
        <v>4.3</v>
      </c>
      <c r="N596" s="3" t="s">
        <v>9</v>
      </c>
      <c r="O596" s="5">
        <v>2.9</v>
      </c>
      <c r="P596" s="5">
        <v>0.93548387096774188</v>
      </c>
      <c r="Q596" s="3" t="s">
        <v>9</v>
      </c>
      <c r="R596" s="5">
        <v>3.6</v>
      </c>
      <c r="S596" s="5">
        <v>3</v>
      </c>
      <c r="T596" s="7">
        <v>9</v>
      </c>
      <c r="U596" s="5">
        <v>1.4</v>
      </c>
      <c r="V596" s="5">
        <v>5.8</v>
      </c>
      <c r="W596" s="5">
        <v>6</v>
      </c>
      <c r="X596" s="5">
        <v>2.9</v>
      </c>
      <c r="Y596" s="5">
        <v>5.9</v>
      </c>
      <c r="Z596" s="5">
        <v>6.2</v>
      </c>
      <c r="AA596" s="5">
        <v>7.2</v>
      </c>
    </row>
    <row r="597" spans="1:27" ht="16" thickTop="1" thickBot="1">
      <c r="A597" s="4" t="s">
        <v>1263</v>
      </c>
      <c r="B597" s="4" t="s">
        <v>1264</v>
      </c>
      <c r="C597" s="4" t="s">
        <v>9</v>
      </c>
      <c r="D597" s="14" t="s">
        <v>977</v>
      </c>
      <c r="E597" s="5" t="s">
        <v>1263</v>
      </c>
      <c r="F597" s="5">
        <v>3.1</v>
      </c>
      <c r="G597" s="11">
        <v>0.67741935483870974</v>
      </c>
      <c r="H597" s="11">
        <v>1.4193548387096775</v>
      </c>
      <c r="I597" s="11">
        <v>0.41935483870967744</v>
      </c>
      <c r="J597" s="1" t="s">
        <v>9</v>
      </c>
      <c r="K597" s="5">
        <v>2.1</v>
      </c>
      <c r="L597" s="5">
        <v>4.4000000000000004</v>
      </c>
      <c r="M597" s="5">
        <v>1.3</v>
      </c>
      <c r="N597" s="3" t="s">
        <v>9</v>
      </c>
      <c r="O597" s="5">
        <v>3.2</v>
      </c>
      <c r="P597" s="5">
        <v>1.032258064516129</v>
      </c>
      <c r="Q597" s="3" t="s">
        <v>9</v>
      </c>
      <c r="R597" s="5">
        <v>0.6</v>
      </c>
      <c r="S597" s="5">
        <v>1.5</v>
      </c>
      <c r="T597" s="6">
        <v>1.1000000000000001</v>
      </c>
      <c r="U597" s="5">
        <v>0.6</v>
      </c>
      <c r="V597" s="7">
        <v>17.600000000000001</v>
      </c>
      <c r="W597" s="5">
        <v>2</v>
      </c>
      <c r="X597" s="5">
        <v>0.7</v>
      </c>
      <c r="Y597" s="5">
        <v>4.5</v>
      </c>
      <c r="Z597" s="5">
        <v>0.6</v>
      </c>
      <c r="AA597" s="5">
        <v>4.5</v>
      </c>
    </row>
    <row r="598" spans="1:27" ht="16" thickTop="1" thickBot="1">
      <c r="A598" s="4" t="s">
        <v>1265</v>
      </c>
      <c r="B598" s="4" t="s">
        <v>1266</v>
      </c>
      <c r="C598" s="4" t="s">
        <v>9</v>
      </c>
      <c r="D598" s="14" t="s">
        <v>977</v>
      </c>
      <c r="E598" s="5" t="s">
        <v>1265</v>
      </c>
      <c r="F598" s="5">
        <v>98.7</v>
      </c>
      <c r="G598" s="9">
        <v>3.242147922998987E-2</v>
      </c>
      <c r="H598" s="10">
        <v>9.2310030395136771</v>
      </c>
      <c r="I598" s="11">
        <v>1.2948328267477203</v>
      </c>
      <c r="J598" s="1" t="s">
        <v>9</v>
      </c>
      <c r="K598" s="6">
        <v>3.2</v>
      </c>
      <c r="L598" s="7">
        <v>911.1</v>
      </c>
      <c r="M598" s="5">
        <v>127.8</v>
      </c>
      <c r="N598" s="3" t="s">
        <v>9</v>
      </c>
      <c r="O598" s="6">
        <v>9.9</v>
      </c>
      <c r="P598" s="6">
        <v>0.10030395136778116</v>
      </c>
      <c r="Q598" s="3" t="s">
        <v>9</v>
      </c>
      <c r="R598" s="6">
        <v>1.1000000000000001</v>
      </c>
      <c r="S598" s="6">
        <v>1.7</v>
      </c>
      <c r="T598" s="6">
        <v>6</v>
      </c>
      <c r="U598" s="6">
        <v>0.6</v>
      </c>
      <c r="V598" s="6">
        <v>0.8</v>
      </c>
      <c r="W598" s="6">
        <v>0.8</v>
      </c>
      <c r="X598" s="6">
        <v>0.8</v>
      </c>
      <c r="Y598" s="6">
        <v>1.5</v>
      </c>
      <c r="Z598" s="6">
        <v>1.9</v>
      </c>
      <c r="AA598" s="6">
        <v>1.6</v>
      </c>
    </row>
    <row r="599" spans="1:27" ht="16" thickTop="1" thickBot="1">
      <c r="A599" s="4" t="s">
        <v>1267</v>
      </c>
      <c r="B599" s="4" t="s">
        <v>1268</v>
      </c>
      <c r="C599" s="4" t="s">
        <v>9</v>
      </c>
      <c r="D599" s="14" t="s">
        <v>977</v>
      </c>
      <c r="E599" s="5" t="s">
        <v>1267</v>
      </c>
      <c r="F599" s="5">
        <v>126.7</v>
      </c>
      <c r="G599" s="9">
        <v>4.7355958958168898E-3</v>
      </c>
      <c r="H599" s="10">
        <v>8.3788476716653495</v>
      </c>
      <c r="I599" s="10">
        <v>3.0520915548539858</v>
      </c>
      <c r="J599" s="1" t="s">
        <v>9</v>
      </c>
      <c r="K599" s="6">
        <v>0.6</v>
      </c>
      <c r="L599" s="7">
        <v>1061.5999999999999</v>
      </c>
      <c r="M599" s="7">
        <v>386.7</v>
      </c>
      <c r="N599" s="3" t="s">
        <v>9</v>
      </c>
      <c r="O599" s="6">
        <v>4.0999999999999996</v>
      </c>
      <c r="P599" s="6">
        <v>3.235990528808208E-2</v>
      </c>
      <c r="Q599" s="3" t="s">
        <v>9</v>
      </c>
      <c r="R599" s="6">
        <v>0.7</v>
      </c>
      <c r="S599" s="6">
        <v>0.6</v>
      </c>
      <c r="T599" s="6">
        <v>27.9</v>
      </c>
      <c r="U599" s="6">
        <v>0.3</v>
      </c>
      <c r="V599" s="6">
        <v>0.8</v>
      </c>
      <c r="W599" s="6">
        <v>3.1</v>
      </c>
      <c r="X599" s="6">
        <v>1.4</v>
      </c>
      <c r="Y599" s="6">
        <v>1.1000000000000001</v>
      </c>
      <c r="Z599" s="6">
        <v>0.6</v>
      </c>
      <c r="AA599" s="6">
        <v>1.2</v>
      </c>
    </row>
    <row r="600" spans="1:27" ht="16" thickTop="1" thickBot="1">
      <c r="A600" s="4" t="s">
        <v>1269</v>
      </c>
      <c r="B600" s="4" t="s">
        <v>1270</v>
      </c>
      <c r="C600" s="4" t="s">
        <v>9</v>
      </c>
      <c r="D600" s="14" t="s">
        <v>977</v>
      </c>
      <c r="E600" s="5" t="s">
        <v>1269</v>
      </c>
      <c r="F600" s="5">
        <v>161.5</v>
      </c>
      <c r="G600" s="9">
        <v>3.219814241486068E-2</v>
      </c>
      <c r="H600" s="10">
        <v>5.6718266253869967</v>
      </c>
      <c r="I600" s="10">
        <v>14.289783281733747</v>
      </c>
      <c r="J600" s="1" t="s">
        <v>9</v>
      </c>
      <c r="K600" s="6">
        <v>5.2</v>
      </c>
      <c r="L600" s="7">
        <v>916</v>
      </c>
      <c r="M600" s="7">
        <v>2307.8000000000002</v>
      </c>
      <c r="N600" s="3" t="s">
        <v>9</v>
      </c>
      <c r="O600" s="6">
        <v>2.7</v>
      </c>
      <c r="P600" s="6">
        <v>1.6718266253869969E-2</v>
      </c>
      <c r="Q600" s="3" t="s">
        <v>9</v>
      </c>
      <c r="R600" s="6">
        <v>1.2</v>
      </c>
      <c r="S600" s="6">
        <v>1.7</v>
      </c>
      <c r="T600" s="6">
        <v>47.9</v>
      </c>
      <c r="U600" s="6">
        <v>1.7</v>
      </c>
      <c r="V600" s="6">
        <v>1.3</v>
      </c>
      <c r="W600" s="6">
        <v>2.1</v>
      </c>
      <c r="X600" s="6">
        <v>2.6</v>
      </c>
      <c r="Y600" s="6">
        <v>1.8</v>
      </c>
      <c r="Z600" s="6">
        <v>2.7</v>
      </c>
      <c r="AA600" s="6">
        <v>2.8</v>
      </c>
    </row>
    <row r="601" spans="1:27" ht="16" thickTop="1" thickBot="1">
      <c r="A601" s="4" t="s">
        <v>1271</v>
      </c>
      <c r="B601" s="4" t="s">
        <v>1272</v>
      </c>
      <c r="C601" s="4" t="s">
        <v>9</v>
      </c>
      <c r="D601" s="14" t="s">
        <v>977</v>
      </c>
      <c r="E601" s="5" t="s">
        <v>1271</v>
      </c>
      <c r="F601" s="5">
        <v>29</v>
      </c>
      <c r="G601" s="9">
        <v>3.7931034482758627E-2</v>
      </c>
      <c r="H601" s="10">
        <v>7.8034482758620696</v>
      </c>
      <c r="I601" s="11">
        <v>1.7310344827586208</v>
      </c>
      <c r="J601" s="1" t="s">
        <v>9</v>
      </c>
      <c r="K601" s="6">
        <v>1.1000000000000001</v>
      </c>
      <c r="L601" s="7">
        <v>226.3</v>
      </c>
      <c r="M601" s="5">
        <v>50.2</v>
      </c>
      <c r="N601" s="3" t="s">
        <v>9</v>
      </c>
      <c r="O601" s="5">
        <v>10</v>
      </c>
      <c r="P601" s="5">
        <v>0.34482758620689657</v>
      </c>
      <c r="Q601" s="3" t="s">
        <v>9</v>
      </c>
      <c r="R601" s="6">
        <v>2.4</v>
      </c>
      <c r="S601" s="6">
        <v>2.7</v>
      </c>
      <c r="T601" s="6">
        <v>7.5</v>
      </c>
      <c r="U601" s="6">
        <v>2.4</v>
      </c>
      <c r="V601" s="6">
        <v>2.2000000000000002</v>
      </c>
      <c r="W601" s="6">
        <v>4.9000000000000004</v>
      </c>
      <c r="X601" s="6">
        <v>4.8</v>
      </c>
      <c r="Y601" s="6">
        <v>1.6</v>
      </c>
      <c r="Z601" s="6">
        <v>2.9</v>
      </c>
      <c r="AA601" s="6">
        <v>2.2999999999999998</v>
      </c>
    </row>
    <row r="602" spans="1:27" ht="16" thickTop="1" thickBot="1">
      <c r="A602" s="4" t="s">
        <v>1273</v>
      </c>
      <c r="B602" s="4" t="s">
        <v>1273</v>
      </c>
      <c r="C602" s="4" t="s">
        <v>9</v>
      </c>
      <c r="D602" s="14" t="s">
        <v>977</v>
      </c>
      <c r="E602" s="5" t="s">
        <v>1273</v>
      </c>
      <c r="F602" s="5">
        <v>232.7</v>
      </c>
      <c r="G602" s="10">
        <v>1.3141383755908898</v>
      </c>
      <c r="H602" s="9">
        <v>3.4379028792436615E-2</v>
      </c>
      <c r="I602" s="9">
        <v>0.41770519982810489</v>
      </c>
      <c r="J602" s="1" t="s">
        <v>9</v>
      </c>
      <c r="K602" s="7">
        <v>305.8</v>
      </c>
      <c r="L602" s="6">
        <v>8</v>
      </c>
      <c r="M602" s="6">
        <v>97.2</v>
      </c>
      <c r="N602" s="3" t="s">
        <v>9</v>
      </c>
      <c r="O602" s="7">
        <v>347.1</v>
      </c>
      <c r="P602" s="7">
        <v>1.4916201117318437</v>
      </c>
      <c r="Q602" s="3" t="s">
        <v>9</v>
      </c>
      <c r="R602" s="6">
        <v>29.9</v>
      </c>
      <c r="S602" s="7">
        <v>695.9</v>
      </c>
      <c r="T602" s="6">
        <v>25.4</v>
      </c>
      <c r="U602" s="6">
        <v>5.5</v>
      </c>
      <c r="V602" s="6">
        <v>7.2</v>
      </c>
      <c r="W602" s="6">
        <v>4.7</v>
      </c>
      <c r="X602" s="6">
        <v>2.9</v>
      </c>
      <c r="Y602" s="6">
        <v>36.299999999999997</v>
      </c>
      <c r="Z602" s="6">
        <v>29.7</v>
      </c>
      <c r="AA602" s="7">
        <v>1065.2</v>
      </c>
    </row>
    <row r="603" spans="1:27" ht="16" thickTop="1" thickBot="1">
      <c r="A603" s="4" t="s">
        <v>1274</v>
      </c>
      <c r="B603" s="4" t="s">
        <v>1275</v>
      </c>
      <c r="C603" s="4" t="s">
        <v>1276</v>
      </c>
      <c r="D603" s="14" t="s">
        <v>977</v>
      </c>
      <c r="E603" s="5" t="s">
        <v>1274</v>
      </c>
      <c r="F603" s="4"/>
      <c r="G603" s="12" t="e">
        <v>#DIV/0!</v>
      </c>
      <c r="H603" s="12" t="e">
        <v>#DIV/0!</v>
      </c>
      <c r="I603" s="12" t="e">
        <v>#DIV/0!</v>
      </c>
      <c r="J603" s="1" t="s">
        <v>9</v>
      </c>
      <c r="K603" s="4"/>
      <c r="L603" s="4"/>
      <c r="M603" s="4"/>
      <c r="N603" s="3" t="s">
        <v>9</v>
      </c>
      <c r="O603" s="4"/>
      <c r="P603" s="4" t="e">
        <v>#DIV/0!</v>
      </c>
      <c r="Q603" s="3" t="s">
        <v>9</v>
      </c>
      <c r="R603" s="4"/>
      <c r="S603" s="4"/>
      <c r="T603" s="4"/>
      <c r="U603" s="4"/>
      <c r="V603" s="4"/>
      <c r="W603" s="4"/>
      <c r="X603" s="4"/>
      <c r="Y603" s="4"/>
      <c r="Z603" s="4"/>
      <c r="AA603" s="4"/>
    </row>
    <row r="604" spans="1:27" ht="16" thickTop="1" thickBot="1">
      <c r="A604" s="4" t="s">
        <v>1277</v>
      </c>
      <c r="B604" s="4" t="s">
        <v>1278</v>
      </c>
      <c r="C604" s="4" t="s">
        <v>9</v>
      </c>
      <c r="D604" s="14" t="s">
        <v>977</v>
      </c>
      <c r="E604" s="5" t="s">
        <v>1277</v>
      </c>
      <c r="F604" s="5">
        <v>0.9</v>
      </c>
      <c r="G604" s="11">
        <v>2.1111111111111112</v>
      </c>
      <c r="H604" s="11">
        <v>1.3333333333333333</v>
      </c>
      <c r="I604" s="11">
        <v>3.4444444444444446</v>
      </c>
      <c r="J604" s="1" t="s">
        <v>9</v>
      </c>
      <c r="K604" s="5">
        <v>1.9</v>
      </c>
      <c r="L604" s="5">
        <v>1.2</v>
      </c>
      <c r="M604" s="5">
        <v>3.1</v>
      </c>
      <c r="N604" s="3" t="s">
        <v>9</v>
      </c>
      <c r="O604" s="7">
        <v>17.5</v>
      </c>
      <c r="P604" s="7">
        <v>19.444444444444443</v>
      </c>
      <c r="Q604" s="3" t="s">
        <v>9</v>
      </c>
      <c r="R604" s="5">
        <v>2</v>
      </c>
      <c r="S604" s="5">
        <v>1</v>
      </c>
      <c r="T604" s="7">
        <v>3.4</v>
      </c>
      <c r="U604" s="5">
        <v>1.5</v>
      </c>
      <c r="V604" s="5">
        <v>2.8</v>
      </c>
      <c r="W604" s="5">
        <v>2.9</v>
      </c>
      <c r="X604" s="5">
        <v>4.5</v>
      </c>
      <c r="Y604" s="5">
        <v>2.1</v>
      </c>
      <c r="Z604" s="5">
        <v>2.8</v>
      </c>
      <c r="AA604" s="5">
        <v>4.7</v>
      </c>
    </row>
    <row r="605" spans="1:27" ht="16" thickTop="1" thickBot="1">
      <c r="A605" s="4" t="s">
        <v>1279</v>
      </c>
      <c r="B605" s="4" t="s">
        <v>1280</v>
      </c>
      <c r="C605" s="4" t="s">
        <v>9</v>
      </c>
      <c r="D605" s="14" t="s">
        <v>977</v>
      </c>
      <c r="E605" s="5" t="s">
        <v>1279</v>
      </c>
      <c r="F605" s="5">
        <v>302.39999999999998</v>
      </c>
      <c r="G605" s="9">
        <v>1.8518518518518517E-2</v>
      </c>
      <c r="H605" s="9">
        <v>1.9179894179894182E-2</v>
      </c>
      <c r="I605" s="9">
        <v>1.7195767195767198E-2</v>
      </c>
      <c r="J605" s="1" t="s">
        <v>9</v>
      </c>
      <c r="K605" s="6">
        <v>5.6</v>
      </c>
      <c r="L605" s="6">
        <v>5.8</v>
      </c>
      <c r="M605" s="6">
        <v>5.2</v>
      </c>
      <c r="N605" s="3" t="s">
        <v>9</v>
      </c>
      <c r="O605" s="6">
        <v>13.7</v>
      </c>
      <c r="P605" s="6">
        <v>4.5304232804232805E-2</v>
      </c>
      <c r="Q605" s="3" t="s">
        <v>9</v>
      </c>
      <c r="R605" s="6">
        <v>2.2999999999999998</v>
      </c>
      <c r="S605" s="6">
        <v>2.9</v>
      </c>
      <c r="T605" s="6">
        <v>3.3</v>
      </c>
      <c r="U605" s="6">
        <v>3.9</v>
      </c>
      <c r="V605" s="6">
        <v>4.7</v>
      </c>
      <c r="W605" s="6">
        <v>22.8</v>
      </c>
      <c r="X605" s="6">
        <v>3.3</v>
      </c>
      <c r="Y605" s="6">
        <v>4.4000000000000004</v>
      </c>
      <c r="Z605" s="6">
        <v>3.7</v>
      </c>
      <c r="AA605" s="6">
        <v>52.6</v>
      </c>
    </row>
    <row r="606" spans="1:27" ht="16" thickTop="1" thickBot="1">
      <c r="A606" s="4" t="s">
        <v>1281</v>
      </c>
      <c r="B606" s="4" t="s">
        <v>1281</v>
      </c>
      <c r="C606" s="4" t="s">
        <v>9</v>
      </c>
      <c r="D606" s="14" t="s">
        <v>977</v>
      </c>
      <c r="E606" s="5" t="s">
        <v>1281</v>
      </c>
      <c r="F606" s="5">
        <v>1.9</v>
      </c>
      <c r="G606" s="10">
        <v>4.1578947368421053</v>
      </c>
      <c r="H606" s="10">
        <v>7.1052631578947372</v>
      </c>
      <c r="I606" s="10">
        <v>7.8421052631578956</v>
      </c>
      <c r="J606" s="1" t="s">
        <v>9</v>
      </c>
      <c r="K606" s="7">
        <v>7.9</v>
      </c>
      <c r="L606" s="7">
        <v>13.5</v>
      </c>
      <c r="M606" s="7">
        <v>14.9</v>
      </c>
      <c r="N606" s="3" t="s">
        <v>9</v>
      </c>
      <c r="O606" s="5">
        <v>14.5</v>
      </c>
      <c r="P606" s="5">
        <v>7.6315789473684212</v>
      </c>
      <c r="Q606" s="3" t="s">
        <v>9</v>
      </c>
      <c r="R606" s="5">
        <v>4.4000000000000004</v>
      </c>
      <c r="S606" s="5">
        <v>11.7</v>
      </c>
      <c r="T606" s="7">
        <v>8.9</v>
      </c>
      <c r="U606" s="5">
        <v>2.7</v>
      </c>
      <c r="V606" s="5">
        <v>2.2000000000000002</v>
      </c>
      <c r="W606" s="5">
        <v>3.9</v>
      </c>
      <c r="X606" s="7">
        <v>10.3</v>
      </c>
      <c r="Y606" s="7">
        <v>9.6</v>
      </c>
      <c r="Z606" s="5">
        <v>5.0999999999999996</v>
      </c>
      <c r="AA606" s="7">
        <v>9.8000000000000007</v>
      </c>
    </row>
    <row r="607" spans="1:27" ht="16" thickTop="1" thickBot="1">
      <c r="A607" s="4" t="s">
        <v>1282</v>
      </c>
      <c r="B607" s="4" t="s">
        <v>1283</v>
      </c>
      <c r="C607" s="4" t="s">
        <v>9</v>
      </c>
      <c r="D607" s="14" t="s">
        <v>977</v>
      </c>
      <c r="E607" s="5" t="s">
        <v>1282</v>
      </c>
      <c r="F607" s="5">
        <v>6.5</v>
      </c>
      <c r="G607" s="11">
        <v>2.0769230769230771</v>
      </c>
      <c r="H607" s="10">
        <v>4.6769230769230763</v>
      </c>
      <c r="I607" s="10">
        <v>1.8615384615384616</v>
      </c>
      <c r="J607" s="1" t="s">
        <v>9</v>
      </c>
      <c r="K607" s="5">
        <v>13.5</v>
      </c>
      <c r="L607" s="7">
        <v>30.4</v>
      </c>
      <c r="M607" s="7">
        <v>12.1</v>
      </c>
      <c r="N607" s="3" t="s">
        <v>9</v>
      </c>
      <c r="O607" s="5">
        <v>15.3</v>
      </c>
      <c r="P607" s="5">
        <v>2.3538461538461539</v>
      </c>
      <c r="Q607" s="3" t="s">
        <v>9</v>
      </c>
      <c r="R607" s="5">
        <v>6</v>
      </c>
      <c r="S607" s="5">
        <v>10.6</v>
      </c>
      <c r="T607" s="7">
        <v>10.4</v>
      </c>
      <c r="U607" s="5">
        <v>11.8</v>
      </c>
      <c r="V607" s="5">
        <v>5.7</v>
      </c>
      <c r="W607" s="5">
        <v>11.1</v>
      </c>
      <c r="X607" s="5">
        <v>10.5</v>
      </c>
      <c r="Y607" s="5">
        <v>7.6</v>
      </c>
      <c r="Z607" s="5">
        <v>6.2</v>
      </c>
      <c r="AA607" s="5">
        <v>15.2</v>
      </c>
    </row>
    <row r="608" spans="1:27" ht="16" thickTop="1" thickBot="1">
      <c r="A608" s="4" t="s">
        <v>1284</v>
      </c>
      <c r="B608" s="4" t="s">
        <v>1285</v>
      </c>
      <c r="C608" s="4" t="s">
        <v>1286</v>
      </c>
      <c r="D608" s="14" t="s">
        <v>977</v>
      </c>
      <c r="E608" s="5" t="s">
        <v>1284</v>
      </c>
      <c r="F608" s="4"/>
      <c r="G608" s="12" t="e">
        <v>#DIV/0!</v>
      </c>
      <c r="H608" s="12" t="e">
        <v>#DIV/0!</v>
      </c>
      <c r="I608" s="12" t="e">
        <v>#DIV/0!</v>
      </c>
      <c r="J608" s="1" t="s">
        <v>9</v>
      </c>
      <c r="K608" s="4"/>
      <c r="L608" s="4"/>
      <c r="M608" s="4"/>
      <c r="N608" s="3" t="s">
        <v>9</v>
      </c>
      <c r="O608" s="4"/>
      <c r="P608" s="4" t="e">
        <v>#DIV/0!</v>
      </c>
      <c r="Q608" s="3" t="s">
        <v>9</v>
      </c>
      <c r="R608" s="4"/>
      <c r="S608" s="4"/>
      <c r="T608" s="4"/>
      <c r="U608" s="4"/>
      <c r="V608" s="4"/>
      <c r="W608" s="4"/>
      <c r="X608" s="4"/>
      <c r="Y608" s="4"/>
      <c r="Z608" s="4"/>
      <c r="AA608" s="4"/>
    </row>
    <row r="609" spans="1:27" ht="16" thickTop="1" thickBot="1">
      <c r="A609" s="4" t="s">
        <v>1287</v>
      </c>
      <c r="B609" s="4" t="s">
        <v>1288</v>
      </c>
      <c r="C609" s="4" t="s">
        <v>9</v>
      </c>
      <c r="D609" s="14" t="s">
        <v>977</v>
      </c>
      <c r="E609" s="5" t="s">
        <v>1287</v>
      </c>
      <c r="F609" s="5">
        <v>0.8</v>
      </c>
      <c r="G609" s="11">
        <v>2</v>
      </c>
      <c r="H609" s="11">
        <v>5.9999999999999991</v>
      </c>
      <c r="I609" s="11">
        <v>2.125</v>
      </c>
      <c r="J609" s="1" t="s">
        <v>9</v>
      </c>
      <c r="K609" s="5">
        <v>1.6</v>
      </c>
      <c r="L609" s="5">
        <v>4.8</v>
      </c>
      <c r="M609" s="5">
        <v>1.7</v>
      </c>
      <c r="N609" s="3" t="s">
        <v>9</v>
      </c>
      <c r="O609" s="5">
        <v>5.8</v>
      </c>
      <c r="P609" s="5">
        <v>7.2499999999999991</v>
      </c>
      <c r="Q609" s="3" t="s">
        <v>9</v>
      </c>
      <c r="R609" s="5">
        <v>1.8</v>
      </c>
      <c r="S609" s="7">
        <v>8.3000000000000007</v>
      </c>
      <c r="T609" s="7">
        <v>2.2999999999999998</v>
      </c>
      <c r="U609" s="7">
        <v>3</v>
      </c>
      <c r="V609" s="5">
        <v>0.9</v>
      </c>
      <c r="W609" s="5">
        <v>3.4</v>
      </c>
      <c r="X609" s="5">
        <v>1.7</v>
      </c>
      <c r="Y609" s="5">
        <v>5</v>
      </c>
      <c r="Z609" s="5">
        <v>6.5</v>
      </c>
      <c r="AA609" s="5">
        <v>4.2</v>
      </c>
    </row>
    <row r="610" spans="1:27" ht="16" thickTop="1" thickBot="1">
      <c r="A610" s="4" t="s">
        <v>1289</v>
      </c>
      <c r="B610" s="4" t="s">
        <v>1289</v>
      </c>
      <c r="C610" s="4" t="s">
        <v>9</v>
      </c>
      <c r="D610" s="14" t="s">
        <v>977</v>
      </c>
      <c r="E610" s="5" t="s">
        <v>1289</v>
      </c>
      <c r="F610" s="4"/>
      <c r="G610" s="12" t="e">
        <v>#DIV/0!</v>
      </c>
      <c r="H610" s="12" t="e">
        <v>#DIV/0!</v>
      </c>
      <c r="I610" s="12" t="e">
        <v>#DIV/0!</v>
      </c>
      <c r="J610" s="1" t="s">
        <v>9</v>
      </c>
      <c r="K610" s="4"/>
      <c r="L610" s="4"/>
      <c r="M610" s="4"/>
      <c r="N610" s="3" t="s">
        <v>9</v>
      </c>
      <c r="O610" s="4"/>
      <c r="P610" s="4" t="e">
        <v>#DIV/0!</v>
      </c>
      <c r="Q610" s="3" t="s">
        <v>9</v>
      </c>
      <c r="R610" s="4"/>
      <c r="S610" s="4"/>
      <c r="T610" s="4"/>
      <c r="U610" s="4"/>
      <c r="V610" s="4"/>
      <c r="W610" s="4"/>
      <c r="X610" s="4"/>
      <c r="Y610" s="4"/>
      <c r="Z610" s="4"/>
      <c r="AA610" s="4"/>
    </row>
    <row r="611" spans="1:27" ht="16" thickTop="1" thickBot="1">
      <c r="A611" s="4" t="s">
        <v>1290</v>
      </c>
      <c r="B611" s="4" t="s">
        <v>1290</v>
      </c>
      <c r="C611" s="4" t="s">
        <v>9</v>
      </c>
      <c r="D611" s="14" t="s">
        <v>977</v>
      </c>
      <c r="E611" s="5" t="s">
        <v>1290</v>
      </c>
      <c r="F611" s="4"/>
      <c r="G611" s="12" t="e">
        <v>#DIV/0!</v>
      </c>
      <c r="H611" s="12" t="e">
        <v>#DIV/0!</v>
      </c>
      <c r="I611" s="12" t="e">
        <v>#DIV/0!</v>
      </c>
      <c r="J611" s="1" t="s">
        <v>9</v>
      </c>
      <c r="K611" s="4"/>
      <c r="L611" s="4"/>
      <c r="M611" s="4"/>
      <c r="N611" s="3" t="s">
        <v>9</v>
      </c>
      <c r="O611" s="4"/>
      <c r="P611" s="4" t="e">
        <v>#DIV/0!</v>
      </c>
      <c r="Q611" s="3" t="s">
        <v>9</v>
      </c>
      <c r="R611" s="4"/>
      <c r="S611" s="4"/>
      <c r="T611" s="4"/>
      <c r="U611" s="4"/>
      <c r="V611" s="4"/>
      <c r="W611" s="4"/>
      <c r="X611" s="4"/>
      <c r="Y611" s="4"/>
      <c r="Z611" s="4"/>
      <c r="AA611" s="4"/>
    </row>
    <row r="612" spans="1:27" ht="16" thickTop="1" thickBot="1">
      <c r="A612" s="4" t="s">
        <v>1291</v>
      </c>
      <c r="B612" s="4" t="s">
        <v>1292</v>
      </c>
      <c r="C612" s="4" t="s">
        <v>9</v>
      </c>
      <c r="D612" s="14" t="s">
        <v>977</v>
      </c>
      <c r="E612" s="5" t="s">
        <v>1291</v>
      </c>
      <c r="F612" s="5">
        <v>16.399999999999999</v>
      </c>
      <c r="G612" s="9">
        <v>0.25609756097560976</v>
      </c>
      <c r="H612" s="11">
        <v>0.83536585365853666</v>
      </c>
      <c r="I612" s="9">
        <v>0.37195121951219512</v>
      </c>
      <c r="J612" s="1" t="s">
        <v>9</v>
      </c>
      <c r="K612" s="6">
        <v>4.2</v>
      </c>
      <c r="L612" s="5">
        <v>13.7</v>
      </c>
      <c r="M612" s="6">
        <v>6.1</v>
      </c>
      <c r="N612" s="3" t="s">
        <v>9</v>
      </c>
      <c r="O612" s="5">
        <v>20.6</v>
      </c>
      <c r="P612" s="5">
        <v>1.25609756097561</v>
      </c>
      <c r="Q612" s="3" t="s">
        <v>9</v>
      </c>
      <c r="R612" s="6">
        <v>4.7</v>
      </c>
      <c r="S612" s="7">
        <v>74</v>
      </c>
      <c r="T612" s="6">
        <v>10.3</v>
      </c>
      <c r="U612" s="6">
        <v>4.0999999999999996</v>
      </c>
      <c r="V612" s="6">
        <v>3.6</v>
      </c>
      <c r="W612" s="6">
        <v>5.4</v>
      </c>
      <c r="X612" s="6">
        <v>7.7</v>
      </c>
      <c r="Y612" s="5">
        <v>11.2</v>
      </c>
      <c r="Z612" s="6">
        <v>3.6</v>
      </c>
      <c r="AA612" s="7">
        <v>34.200000000000003</v>
      </c>
    </row>
    <row r="613" spans="1:27" ht="16" thickTop="1" thickBot="1">
      <c r="A613" s="4" t="s">
        <v>1293</v>
      </c>
      <c r="B613" s="4" t="s">
        <v>1293</v>
      </c>
      <c r="C613" s="4" t="s">
        <v>9</v>
      </c>
      <c r="D613" s="14" t="s">
        <v>977</v>
      </c>
      <c r="E613" s="5" t="s">
        <v>1293</v>
      </c>
      <c r="F613" s="5">
        <v>42.8</v>
      </c>
      <c r="G613" s="9">
        <v>6.5420560747663545E-2</v>
      </c>
      <c r="H613" s="9">
        <v>5.140186915887851E-2</v>
      </c>
      <c r="I613" s="9">
        <v>2.1028037383177572E-2</v>
      </c>
      <c r="J613" s="1" t="s">
        <v>9</v>
      </c>
      <c r="K613" s="6">
        <v>2.8</v>
      </c>
      <c r="L613" s="6">
        <v>2.2000000000000002</v>
      </c>
      <c r="M613" s="6">
        <v>0.9</v>
      </c>
      <c r="N613" s="3" t="s">
        <v>9</v>
      </c>
      <c r="O613" s="6">
        <v>3</v>
      </c>
      <c r="P613" s="6">
        <v>7.0093457943925241E-2</v>
      </c>
      <c r="Q613" s="3" t="s">
        <v>9</v>
      </c>
      <c r="R613" s="6">
        <v>1.2</v>
      </c>
      <c r="S613" s="6">
        <v>1.3</v>
      </c>
      <c r="T613" s="6">
        <v>1.6</v>
      </c>
      <c r="U613" s="6">
        <v>0.9</v>
      </c>
      <c r="V613" s="6">
        <v>2.2999999999999998</v>
      </c>
      <c r="W613" s="6">
        <v>1.6</v>
      </c>
      <c r="X613" s="6">
        <v>0.6</v>
      </c>
      <c r="Y613" s="6">
        <v>1.4</v>
      </c>
      <c r="Z613" s="6">
        <v>1.4</v>
      </c>
      <c r="AA613" s="6">
        <v>14.4</v>
      </c>
    </row>
    <row r="614" spans="1:27" ht="16" thickTop="1" thickBot="1">
      <c r="A614" s="4" t="s">
        <v>1294</v>
      </c>
      <c r="B614" s="4" t="s">
        <v>1295</v>
      </c>
      <c r="C614" s="4" t="s">
        <v>9</v>
      </c>
      <c r="D614" s="14" t="s">
        <v>977</v>
      </c>
      <c r="E614" s="5" t="s">
        <v>1294</v>
      </c>
      <c r="F614" s="5">
        <v>1.8</v>
      </c>
      <c r="G614" s="11">
        <v>1.0555555555555556</v>
      </c>
      <c r="H614" s="11">
        <v>1.3333333333333333</v>
      </c>
      <c r="I614" s="11">
        <v>1.0555555555555556</v>
      </c>
      <c r="J614" s="1" t="s">
        <v>9</v>
      </c>
      <c r="K614" s="5">
        <v>1.9</v>
      </c>
      <c r="L614" s="5">
        <v>2.4</v>
      </c>
      <c r="M614" s="5">
        <v>1.9</v>
      </c>
      <c r="N614" s="3" t="s">
        <v>9</v>
      </c>
      <c r="O614" s="5">
        <v>6.4</v>
      </c>
      <c r="P614" s="5">
        <v>3.5555555555555558</v>
      </c>
      <c r="Q614" s="3" t="s">
        <v>9</v>
      </c>
      <c r="R614" s="5">
        <v>2</v>
      </c>
      <c r="S614" s="5">
        <v>1</v>
      </c>
      <c r="T614" s="7">
        <v>2.2999999999999998</v>
      </c>
      <c r="U614" s="5">
        <v>1.1000000000000001</v>
      </c>
      <c r="V614" s="5">
        <v>2.1</v>
      </c>
      <c r="W614" s="5">
        <v>7.3</v>
      </c>
      <c r="X614" s="5">
        <v>1.1000000000000001</v>
      </c>
      <c r="Y614" s="7">
        <v>7</v>
      </c>
      <c r="Z614" s="5">
        <v>1.3</v>
      </c>
      <c r="AA614" s="5">
        <v>1.9</v>
      </c>
    </row>
    <row r="615" spans="1:27" ht="16" thickTop="1" thickBot="1">
      <c r="A615" s="4" t="s">
        <v>1296</v>
      </c>
      <c r="B615" s="4" t="s">
        <v>1297</v>
      </c>
      <c r="C615" s="4" t="s">
        <v>9</v>
      </c>
      <c r="D615" s="14" t="s">
        <v>977</v>
      </c>
      <c r="E615" s="5" t="s">
        <v>1296</v>
      </c>
      <c r="F615" s="5">
        <v>1.6</v>
      </c>
      <c r="G615" s="11">
        <v>0.87499999999999989</v>
      </c>
      <c r="H615" s="11">
        <v>5.875</v>
      </c>
      <c r="I615" s="11">
        <v>1</v>
      </c>
      <c r="J615" s="1" t="s">
        <v>9</v>
      </c>
      <c r="K615" s="5">
        <v>1.4</v>
      </c>
      <c r="L615" s="5">
        <v>9.4</v>
      </c>
      <c r="M615" s="5">
        <v>1.6</v>
      </c>
      <c r="N615" s="3" t="s">
        <v>9</v>
      </c>
      <c r="O615" s="5">
        <v>3.3</v>
      </c>
      <c r="P615" s="5">
        <v>2.0624999999999996</v>
      </c>
      <c r="Q615" s="3" t="s">
        <v>9</v>
      </c>
      <c r="R615" s="5">
        <v>1.4</v>
      </c>
      <c r="S615" s="5">
        <v>2.1</v>
      </c>
      <c r="T615" s="7">
        <v>3.3</v>
      </c>
      <c r="U615" s="5">
        <v>1.8</v>
      </c>
      <c r="V615" s="5">
        <v>1.4</v>
      </c>
      <c r="W615" s="5">
        <v>4.5</v>
      </c>
      <c r="X615" s="5">
        <v>2.5</v>
      </c>
      <c r="Y615" s="5">
        <v>4.8</v>
      </c>
      <c r="Z615" s="5">
        <v>0.8</v>
      </c>
      <c r="AA615" s="5">
        <v>3.7</v>
      </c>
    </row>
    <row r="616" spans="1:27" ht="16" thickTop="1" thickBot="1">
      <c r="A616" s="4" t="s">
        <v>1298</v>
      </c>
      <c r="B616" s="4" t="s">
        <v>1299</v>
      </c>
      <c r="C616" s="4" t="s">
        <v>1300</v>
      </c>
      <c r="D616" s="14" t="s">
        <v>977</v>
      </c>
      <c r="E616" s="5" t="s">
        <v>1298</v>
      </c>
      <c r="F616" s="5">
        <v>31.8</v>
      </c>
      <c r="G616" s="9">
        <v>0.23270440251572327</v>
      </c>
      <c r="H616" s="9">
        <v>0.12578616352201258</v>
      </c>
      <c r="I616" s="9">
        <v>0.16352201257861634</v>
      </c>
      <c r="J616" s="1" t="s">
        <v>9</v>
      </c>
      <c r="K616" s="6">
        <v>7.4</v>
      </c>
      <c r="L616" s="6">
        <v>4</v>
      </c>
      <c r="M616" s="6">
        <v>5.2</v>
      </c>
      <c r="N616" s="3" t="s">
        <v>9</v>
      </c>
      <c r="O616" s="6">
        <v>10.3</v>
      </c>
      <c r="P616" s="6">
        <v>0.32389937106918243</v>
      </c>
      <c r="Q616" s="3" t="s">
        <v>9</v>
      </c>
      <c r="R616" s="6">
        <v>4.9000000000000004</v>
      </c>
      <c r="S616" s="6">
        <v>6.9</v>
      </c>
      <c r="T616" s="6">
        <v>7.6</v>
      </c>
      <c r="U616" s="6">
        <v>4.3</v>
      </c>
      <c r="V616" s="6">
        <v>5</v>
      </c>
      <c r="W616" s="7">
        <v>2378.6</v>
      </c>
      <c r="X616" s="6">
        <v>6.9</v>
      </c>
      <c r="Y616" s="6">
        <v>10.1</v>
      </c>
      <c r="Z616" s="6">
        <v>5.7</v>
      </c>
      <c r="AA616" s="6">
        <v>11.3</v>
      </c>
    </row>
    <row r="617" spans="1:27" ht="16" thickTop="1" thickBot="1">
      <c r="A617" s="4" t="s">
        <v>1301</v>
      </c>
      <c r="B617" s="4" t="s">
        <v>1302</v>
      </c>
      <c r="C617" s="4" t="s">
        <v>1303</v>
      </c>
      <c r="D617" s="14" t="s">
        <v>977</v>
      </c>
      <c r="E617" s="5" t="s">
        <v>1301</v>
      </c>
      <c r="F617" s="5">
        <v>17</v>
      </c>
      <c r="G617" s="9">
        <v>0.25882352941176473</v>
      </c>
      <c r="H617" s="9">
        <v>0.55294117647058827</v>
      </c>
      <c r="I617" s="9">
        <v>0.14705882352941177</v>
      </c>
      <c r="J617" s="1" t="s">
        <v>9</v>
      </c>
      <c r="K617" s="6">
        <v>4.4000000000000004</v>
      </c>
      <c r="L617" s="6">
        <v>9.4</v>
      </c>
      <c r="M617" s="6">
        <v>2.5</v>
      </c>
      <c r="N617" s="3" t="s">
        <v>9</v>
      </c>
      <c r="O617" s="5">
        <v>19.100000000000001</v>
      </c>
      <c r="P617" s="5">
        <v>1.1235294117647059</v>
      </c>
      <c r="Q617" s="3" t="s">
        <v>9</v>
      </c>
      <c r="R617" s="6">
        <v>3.9</v>
      </c>
      <c r="S617" s="6">
        <v>2.8</v>
      </c>
      <c r="T617" s="6">
        <v>4.8</v>
      </c>
      <c r="U617" s="6">
        <v>2.1</v>
      </c>
      <c r="V617" s="6">
        <v>2.2000000000000002</v>
      </c>
      <c r="W617" s="7">
        <v>2252.1999999999998</v>
      </c>
      <c r="X617" s="6">
        <v>1.8</v>
      </c>
      <c r="Y617" s="6">
        <v>2.8</v>
      </c>
      <c r="Z617" s="6">
        <v>1.9</v>
      </c>
      <c r="AA617" s="6">
        <v>3.9</v>
      </c>
    </row>
    <row r="618" spans="1:27" ht="16" thickTop="1" thickBot="1">
      <c r="A618" s="4" t="s">
        <v>1304</v>
      </c>
      <c r="B618" s="4" t="s">
        <v>1304</v>
      </c>
      <c r="C618" s="4" t="s">
        <v>9</v>
      </c>
      <c r="D618" s="14" t="s">
        <v>977</v>
      </c>
      <c r="E618" s="5" t="s">
        <v>1304</v>
      </c>
      <c r="F618" s="5">
        <v>45.9</v>
      </c>
      <c r="G618" s="9">
        <v>2.8322440087145972E-2</v>
      </c>
      <c r="H618" s="9">
        <v>5.6644880174291944E-2</v>
      </c>
      <c r="I618" s="9">
        <v>2.6143790849673203E-2</v>
      </c>
      <c r="J618" s="1" t="s">
        <v>9</v>
      </c>
      <c r="K618" s="6">
        <v>1.3</v>
      </c>
      <c r="L618" s="6">
        <v>2.6</v>
      </c>
      <c r="M618" s="6">
        <v>1.2</v>
      </c>
      <c r="N618" s="3" t="s">
        <v>9</v>
      </c>
      <c r="O618" s="6">
        <v>2.1</v>
      </c>
      <c r="P618" s="6">
        <v>4.5751633986928109E-2</v>
      </c>
      <c r="Q618" s="3" t="s">
        <v>9</v>
      </c>
      <c r="R618" s="6">
        <v>1.6</v>
      </c>
      <c r="S618" s="7">
        <v>554.20000000000005</v>
      </c>
      <c r="T618" s="6">
        <v>1.4</v>
      </c>
      <c r="U618" s="6">
        <v>1.9</v>
      </c>
      <c r="V618" s="6">
        <v>1.5</v>
      </c>
      <c r="W618" s="6">
        <v>1.5</v>
      </c>
      <c r="X618" s="6">
        <v>1.5</v>
      </c>
      <c r="Y618" s="6">
        <v>1.4</v>
      </c>
      <c r="Z618" s="6">
        <v>1.5</v>
      </c>
      <c r="AA618" s="6">
        <v>9.8000000000000007</v>
      </c>
    </row>
    <row r="619" spans="1:27" ht="16" thickTop="1" thickBot="1">
      <c r="A619" s="4" t="s">
        <v>1305</v>
      </c>
      <c r="B619" s="4" t="s">
        <v>1306</v>
      </c>
      <c r="C619" s="4" t="s">
        <v>9</v>
      </c>
      <c r="D619" s="14" t="s">
        <v>977</v>
      </c>
      <c r="E619" s="5" t="s">
        <v>1305</v>
      </c>
      <c r="F619" s="5">
        <v>9.5</v>
      </c>
      <c r="G619" s="9">
        <v>6.3157894736842107E-2</v>
      </c>
      <c r="H619" s="11">
        <v>1.0631578947368421</v>
      </c>
      <c r="I619" s="11">
        <v>0.96842105263157885</v>
      </c>
      <c r="J619" s="1" t="s">
        <v>9</v>
      </c>
      <c r="K619" s="6">
        <v>0.6</v>
      </c>
      <c r="L619" s="5">
        <v>10.1</v>
      </c>
      <c r="M619" s="5">
        <v>9.1999999999999993</v>
      </c>
      <c r="N619" s="3" t="s">
        <v>9</v>
      </c>
      <c r="O619" s="5">
        <v>6.8</v>
      </c>
      <c r="P619" s="5">
        <v>0.71578947368421053</v>
      </c>
      <c r="Q619" s="3" t="s">
        <v>9</v>
      </c>
      <c r="R619" s="7">
        <v>18.7</v>
      </c>
      <c r="S619" s="6">
        <v>2.5</v>
      </c>
      <c r="T619" s="6">
        <v>7.2</v>
      </c>
      <c r="U619" s="6">
        <v>1.9</v>
      </c>
      <c r="V619" s="7">
        <v>49.7</v>
      </c>
      <c r="W619" s="6">
        <v>3</v>
      </c>
      <c r="X619" s="5">
        <v>9.9</v>
      </c>
      <c r="Y619" s="5">
        <v>13</v>
      </c>
      <c r="Z619" s="5">
        <v>16.100000000000001</v>
      </c>
      <c r="AA619" s="5">
        <v>4.5999999999999996</v>
      </c>
    </row>
    <row r="620" spans="1:27" ht="16" thickTop="1" thickBot="1">
      <c r="A620" s="4" t="s">
        <v>1307</v>
      </c>
      <c r="B620" s="4" t="s">
        <v>1307</v>
      </c>
      <c r="C620" s="4" t="s">
        <v>9</v>
      </c>
      <c r="D620" s="14" t="s">
        <v>977</v>
      </c>
      <c r="E620" s="5" t="s">
        <v>1307</v>
      </c>
      <c r="F620" s="5">
        <v>4</v>
      </c>
      <c r="G620" s="11">
        <v>0.2</v>
      </c>
      <c r="H620" s="11">
        <v>0.8</v>
      </c>
      <c r="I620" s="11">
        <v>0.52500000000000002</v>
      </c>
      <c r="J620" s="1" t="s">
        <v>9</v>
      </c>
      <c r="K620" s="5">
        <v>0.8</v>
      </c>
      <c r="L620" s="5">
        <v>3.2</v>
      </c>
      <c r="M620" s="5">
        <v>2.1</v>
      </c>
      <c r="N620" s="3" t="s">
        <v>9</v>
      </c>
      <c r="O620" s="5">
        <v>6.1</v>
      </c>
      <c r="P620" s="5">
        <v>1.5249999999999999</v>
      </c>
      <c r="Q620" s="3" t="s">
        <v>9</v>
      </c>
      <c r="R620" s="7">
        <v>31.3</v>
      </c>
      <c r="S620" s="7">
        <v>12</v>
      </c>
      <c r="T620" s="6">
        <v>1.8</v>
      </c>
      <c r="U620" s="5">
        <v>1.3</v>
      </c>
      <c r="V620" s="5">
        <v>1.4</v>
      </c>
      <c r="W620" s="5">
        <v>3.9</v>
      </c>
      <c r="X620" s="5">
        <v>3.5</v>
      </c>
      <c r="Y620" s="5">
        <v>9.4</v>
      </c>
      <c r="Z620" s="7">
        <v>25.4</v>
      </c>
      <c r="AA620" s="5">
        <v>3.5</v>
      </c>
    </row>
    <row r="621" spans="1:27" ht="16" thickTop="1" thickBot="1">
      <c r="A621" s="4" t="s">
        <v>1308</v>
      </c>
      <c r="B621" s="4" t="s">
        <v>1309</v>
      </c>
      <c r="C621" s="4" t="s">
        <v>9</v>
      </c>
      <c r="D621" s="14" t="s">
        <v>977</v>
      </c>
      <c r="E621" s="5" t="s">
        <v>1308</v>
      </c>
      <c r="F621" s="5">
        <v>39.4</v>
      </c>
      <c r="G621" s="9">
        <v>0.10913705583756345</v>
      </c>
      <c r="H621" s="9">
        <v>0.21065989847715738</v>
      </c>
      <c r="I621" s="9">
        <v>0.15228426395939088</v>
      </c>
      <c r="J621" s="1" t="s">
        <v>9</v>
      </c>
      <c r="K621" s="6">
        <v>4.3</v>
      </c>
      <c r="L621" s="6">
        <v>8.3000000000000007</v>
      </c>
      <c r="M621" s="6">
        <v>6</v>
      </c>
      <c r="N621" s="3" t="s">
        <v>9</v>
      </c>
      <c r="O621" s="6">
        <v>7.9</v>
      </c>
      <c r="P621" s="6">
        <v>0.20050761421319799</v>
      </c>
      <c r="Q621" s="3" t="s">
        <v>9</v>
      </c>
      <c r="R621" s="6">
        <v>4</v>
      </c>
      <c r="S621" s="6">
        <v>6.3</v>
      </c>
      <c r="T621" s="6">
        <v>5.7</v>
      </c>
      <c r="U621" s="6">
        <v>3.7</v>
      </c>
      <c r="V621" s="6">
        <v>8</v>
      </c>
      <c r="W621" s="7">
        <v>4622.5</v>
      </c>
      <c r="X621" s="6">
        <v>5.0999999999999996</v>
      </c>
      <c r="Y621" s="6">
        <v>11.8</v>
      </c>
      <c r="Z621" s="6">
        <v>3.6</v>
      </c>
      <c r="AA621" s="6">
        <v>4.5999999999999996</v>
      </c>
    </row>
    <row r="622" spans="1:27" ht="16" thickTop="1" thickBot="1">
      <c r="A622" s="4" t="s">
        <v>1310</v>
      </c>
      <c r="B622" s="4" t="s">
        <v>1311</v>
      </c>
      <c r="C622" s="4" t="s">
        <v>9</v>
      </c>
      <c r="D622" s="14" t="s">
        <v>977</v>
      </c>
      <c r="E622" s="5" t="s">
        <v>1310</v>
      </c>
      <c r="F622" s="5">
        <v>90.9</v>
      </c>
      <c r="G622" s="9">
        <v>1.1001100110011E-2</v>
      </c>
      <c r="H622" s="9">
        <v>2.8602860286028601E-2</v>
      </c>
      <c r="I622" s="9">
        <v>1.5401540154015399E-2</v>
      </c>
      <c r="J622" s="1" t="s">
        <v>9</v>
      </c>
      <c r="K622" s="6">
        <v>1</v>
      </c>
      <c r="L622" s="6">
        <v>2.6</v>
      </c>
      <c r="M622" s="6">
        <v>1.4</v>
      </c>
      <c r="N622" s="3" t="s">
        <v>9</v>
      </c>
      <c r="O622" s="6">
        <v>1.6</v>
      </c>
      <c r="P622" s="6">
        <v>1.7601760176017601E-2</v>
      </c>
      <c r="Q622" s="3" t="s">
        <v>9</v>
      </c>
      <c r="R622" s="6">
        <v>1</v>
      </c>
      <c r="S622" s="6">
        <v>1.5</v>
      </c>
      <c r="T622" s="6">
        <v>2.2000000000000002</v>
      </c>
      <c r="U622" s="6">
        <v>3</v>
      </c>
      <c r="V622" s="6">
        <v>0.7</v>
      </c>
      <c r="W622" s="6">
        <v>5.9</v>
      </c>
      <c r="X622" s="6">
        <v>0.6</v>
      </c>
      <c r="Y622" s="6">
        <v>3.7</v>
      </c>
      <c r="Z622" s="6">
        <v>0.6</v>
      </c>
      <c r="AA622" s="6">
        <v>21.6</v>
      </c>
    </row>
    <row r="623" spans="1:27" ht="16" thickTop="1" thickBot="1">
      <c r="A623" s="4" t="s">
        <v>1312</v>
      </c>
      <c r="B623" s="4" t="s">
        <v>1313</v>
      </c>
      <c r="C623" s="4" t="s">
        <v>9</v>
      </c>
      <c r="D623" s="14" t="s">
        <v>977</v>
      </c>
      <c r="E623" s="5" t="s">
        <v>1312</v>
      </c>
      <c r="F623" s="5">
        <v>62.9</v>
      </c>
      <c r="G623" s="10">
        <v>2.0906200317965022</v>
      </c>
      <c r="H623" s="9">
        <v>0.10651828298887123</v>
      </c>
      <c r="I623" s="11">
        <v>1.2384737678855327</v>
      </c>
      <c r="J623" s="1" t="s">
        <v>9</v>
      </c>
      <c r="K623" s="7">
        <v>131.5</v>
      </c>
      <c r="L623" s="6">
        <v>6.7</v>
      </c>
      <c r="M623" s="5">
        <v>77.900000000000006</v>
      </c>
      <c r="N623" s="3" t="s">
        <v>9</v>
      </c>
      <c r="O623" s="6">
        <v>16.2</v>
      </c>
      <c r="P623" s="6">
        <v>0.25755166931637519</v>
      </c>
      <c r="Q623" s="3" t="s">
        <v>9</v>
      </c>
      <c r="R623" s="6">
        <v>27</v>
      </c>
      <c r="S623" s="5">
        <v>48.8</v>
      </c>
      <c r="T623" s="6">
        <v>48.1</v>
      </c>
      <c r="U623" s="7">
        <v>124.3</v>
      </c>
      <c r="V623" s="6">
        <v>6.6</v>
      </c>
      <c r="W623" s="6">
        <v>2.2000000000000002</v>
      </c>
      <c r="X623" s="7">
        <v>95.6</v>
      </c>
      <c r="Y623" s="6">
        <v>6.8</v>
      </c>
      <c r="Z623" s="6">
        <v>24.5</v>
      </c>
      <c r="AA623" s="6">
        <v>30.7</v>
      </c>
    </row>
    <row r="624" spans="1:27" ht="16" thickTop="1" thickBot="1">
      <c r="A624" s="4" t="s">
        <v>1312</v>
      </c>
      <c r="B624" s="4" t="s">
        <v>1313</v>
      </c>
      <c r="C624" s="4" t="s">
        <v>9</v>
      </c>
      <c r="D624" s="14" t="s">
        <v>977</v>
      </c>
      <c r="E624" s="5" t="s">
        <v>1312</v>
      </c>
      <c r="F624" s="5">
        <v>154.9</v>
      </c>
      <c r="G624" s="10">
        <v>1.6726920593931569</v>
      </c>
      <c r="H624" s="9">
        <v>0.19431891542930924</v>
      </c>
      <c r="I624" s="11">
        <v>1.0684312459651388</v>
      </c>
      <c r="J624" s="1" t="s">
        <v>9</v>
      </c>
      <c r="K624" s="7">
        <v>259.10000000000002</v>
      </c>
      <c r="L624" s="6">
        <v>30.1</v>
      </c>
      <c r="M624" s="5">
        <v>165.5</v>
      </c>
      <c r="N624" s="3" t="s">
        <v>9</v>
      </c>
      <c r="O624" s="6">
        <v>42.6</v>
      </c>
      <c r="P624" s="6">
        <v>0.27501613944480308</v>
      </c>
      <c r="Q624" s="3" t="s">
        <v>9</v>
      </c>
      <c r="R624" s="6">
        <v>75.2</v>
      </c>
      <c r="S624" s="6">
        <v>141.5</v>
      </c>
      <c r="T624" s="7">
        <v>428.9</v>
      </c>
      <c r="U624" s="7">
        <v>276.3</v>
      </c>
      <c r="V624" s="6">
        <v>18.399999999999999</v>
      </c>
      <c r="W624" s="6">
        <v>25.8</v>
      </c>
      <c r="X624" s="7">
        <v>191.1</v>
      </c>
      <c r="Y624" s="6">
        <v>16.899999999999999</v>
      </c>
      <c r="Z624" s="6">
        <v>94.9</v>
      </c>
      <c r="AA624" s="6">
        <v>79.599999999999994</v>
      </c>
    </row>
    <row r="625" spans="1:27" ht="16" thickTop="1" thickBot="1">
      <c r="A625" s="4" t="s">
        <v>1314</v>
      </c>
      <c r="B625" s="4" t="s">
        <v>1314</v>
      </c>
      <c r="C625" s="4" t="s">
        <v>9</v>
      </c>
      <c r="D625" s="14" t="s">
        <v>977</v>
      </c>
      <c r="E625" s="5" t="s">
        <v>1314</v>
      </c>
      <c r="F625" s="5">
        <v>356.3</v>
      </c>
      <c r="G625" s="9">
        <v>1.515576761156329E-2</v>
      </c>
      <c r="H625" s="10">
        <v>10.990176817288802</v>
      </c>
      <c r="I625" s="11">
        <v>1.3191131069323603</v>
      </c>
      <c r="J625" s="1" t="s">
        <v>9</v>
      </c>
      <c r="K625" s="6">
        <v>5.4</v>
      </c>
      <c r="L625" s="7">
        <v>3915.8</v>
      </c>
      <c r="M625" s="5">
        <v>470</v>
      </c>
      <c r="N625" s="3" t="s">
        <v>9</v>
      </c>
      <c r="O625" s="6">
        <v>6.8</v>
      </c>
      <c r="P625" s="6">
        <v>1.9085040696042659E-2</v>
      </c>
      <c r="Q625" s="3" t="s">
        <v>9</v>
      </c>
      <c r="R625" s="6">
        <v>6.3</v>
      </c>
      <c r="S625" s="6">
        <v>4.3</v>
      </c>
      <c r="T625" s="6">
        <v>13.6</v>
      </c>
      <c r="U625" s="6">
        <v>3.1</v>
      </c>
      <c r="V625" s="6">
        <v>5.4</v>
      </c>
      <c r="W625" s="6">
        <v>1.8</v>
      </c>
      <c r="X625" s="6">
        <v>6.2</v>
      </c>
      <c r="Y625" s="6">
        <v>9.4</v>
      </c>
      <c r="Z625" s="6">
        <v>3.3</v>
      </c>
      <c r="AA625" s="6">
        <v>10.3</v>
      </c>
    </row>
    <row r="626" spans="1:27" ht="16" thickTop="1" thickBot="1">
      <c r="A626" s="4" t="s">
        <v>1315</v>
      </c>
      <c r="B626" s="4" t="s">
        <v>1315</v>
      </c>
      <c r="C626" s="4" t="s">
        <v>9</v>
      </c>
      <c r="D626" s="14" t="s">
        <v>977</v>
      </c>
      <c r="E626" s="5" t="s">
        <v>1315</v>
      </c>
      <c r="F626" s="5">
        <v>4.0999999999999996</v>
      </c>
      <c r="G626" s="11">
        <v>0.26829268292682934</v>
      </c>
      <c r="H626" s="11">
        <v>1.0487804878048781</v>
      </c>
      <c r="I626" s="11">
        <v>0.63414634146341475</v>
      </c>
      <c r="J626" s="1" t="s">
        <v>9</v>
      </c>
      <c r="K626" s="5">
        <v>1.1000000000000001</v>
      </c>
      <c r="L626" s="5">
        <v>4.3</v>
      </c>
      <c r="M626" s="5">
        <v>2.6</v>
      </c>
      <c r="N626" s="3" t="s">
        <v>9</v>
      </c>
      <c r="O626" s="5">
        <v>7</v>
      </c>
      <c r="P626" s="5">
        <v>1.7073170731707319</v>
      </c>
      <c r="Q626" s="3" t="s">
        <v>9</v>
      </c>
      <c r="R626" s="5">
        <v>2.9</v>
      </c>
      <c r="S626" s="7">
        <v>30.6</v>
      </c>
      <c r="T626" s="5">
        <v>3</v>
      </c>
      <c r="U626" s="5">
        <v>1.6</v>
      </c>
      <c r="V626" s="5">
        <v>1.7</v>
      </c>
      <c r="W626" s="5">
        <v>2.1</v>
      </c>
      <c r="X626" s="5">
        <v>2.7</v>
      </c>
      <c r="Y626" s="5">
        <v>1.8</v>
      </c>
      <c r="Z626" s="5">
        <v>2.6</v>
      </c>
      <c r="AA626" s="5">
        <v>4</v>
      </c>
    </row>
    <row r="627" spans="1:27" ht="16" thickTop="1" thickBot="1">
      <c r="A627" s="4" t="s">
        <v>1316</v>
      </c>
      <c r="B627" s="4" t="s">
        <v>1317</v>
      </c>
      <c r="C627" s="4" t="s">
        <v>9</v>
      </c>
      <c r="D627" s="14" t="s">
        <v>977</v>
      </c>
      <c r="E627" s="5" t="s">
        <v>1316</v>
      </c>
      <c r="F627" s="5">
        <v>7.4</v>
      </c>
      <c r="G627" s="11">
        <v>0.44594594594594589</v>
      </c>
      <c r="H627" s="11">
        <v>0.36486486486486486</v>
      </c>
      <c r="I627" s="11">
        <v>0.20270270270270269</v>
      </c>
      <c r="J627" s="1" t="s">
        <v>9</v>
      </c>
      <c r="K627" s="5">
        <v>3.3</v>
      </c>
      <c r="L627" s="5">
        <v>2.7</v>
      </c>
      <c r="M627" s="5">
        <v>1.5</v>
      </c>
      <c r="N627" s="3" t="s">
        <v>9</v>
      </c>
      <c r="O627" s="5">
        <v>2.2000000000000002</v>
      </c>
      <c r="P627" s="5">
        <v>0.29729729729729731</v>
      </c>
      <c r="Q627" s="3" t="s">
        <v>9</v>
      </c>
      <c r="R627" s="5">
        <v>1</v>
      </c>
      <c r="S627" s="5">
        <v>2.7</v>
      </c>
      <c r="T627" s="6">
        <v>4.0999999999999996</v>
      </c>
      <c r="U627" s="5">
        <v>1.4</v>
      </c>
      <c r="V627" s="5">
        <v>5.5</v>
      </c>
      <c r="W627" s="5">
        <v>3.3</v>
      </c>
      <c r="X627" s="5">
        <v>5</v>
      </c>
      <c r="Y627" s="5">
        <v>7.6</v>
      </c>
      <c r="Z627" s="5">
        <v>1.4</v>
      </c>
      <c r="AA627" s="5">
        <v>3.9</v>
      </c>
    </row>
    <row r="628" spans="1:27" ht="16" thickTop="1" thickBot="1">
      <c r="A628" s="4" t="s">
        <v>1318</v>
      </c>
      <c r="B628" s="4" t="s">
        <v>1319</v>
      </c>
      <c r="C628" s="4" t="s">
        <v>1320</v>
      </c>
      <c r="D628" s="14" t="s">
        <v>977</v>
      </c>
      <c r="E628" s="5" t="s">
        <v>1318</v>
      </c>
      <c r="F628" s="5">
        <v>136.6</v>
      </c>
      <c r="G628" s="9">
        <v>8.3455344070278187E-2</v>
      </c>
      <c r="H628" s="9">
        <v>8.0527086383601759E-3</v>
      </c>
      <c r="I628" s="9">
        <v>3.6603221083455345E-2</v>
      </c>
      <c r="J628" s="1" t="s">
        <v>9</v>
      </c>
      <c r="K628" s="6">
        <v>11.4</v>
      </c>
      <c r="L628" s="6">
        <v>1.1000000000000001</v>
      </c>
      <c r="M628" s="6">
        <v>5</v>
      </c>
      <c r="N628" s="3" t="s">
        <v>9</v>
      </c>
      <c r="O628" s="6">
        <v>11.8</v>
      </c>
      <c r="P628" s="6">
        <v>8.6383601756954614E-2</v>
      </c>
      <c r="Q628" s="3" t="s">
        <v>9</v>
      </c>
      <c r="R628" s="6">
        <v>18.2</v>
      </c>
      <c r="S628" s="6">
        <v>5.3</v>
      </c>
      <c r="T628" s="6">
        <v>6.7</v>
      </c>
      <c r="U628" s="7">
        <v>509</v>
      </c>
      <c r="V628" s="6">
        <v>3.1</v>
      </c>
      <c r="W628" s="6">
        <v>4.4000000000000004</v>
      </c>
      <c r="X628" s="6">
        <v>4</v>
      </c>
      <c r="Y628" s="6">
        <v>8.6</v>
      </c>
      <c r="Z628" s="6">
        <v>9.1999999999999993</v>
      </c>
      <c r="AA628" s="6">
        <v>13</v>
      </c>
    </row>
    <row r="629" spans="1:27" ht="16" thickTop="1" thickBot="1">
      <c r="A629" s="4" t="s">
        <v>1321</v>
      </c>
      <c r="B629" s="4" t="s">
        <v>1321</v>
      </c>
      <c r="C629" s="4" t="s">
        <v>9</v>
      </c>
      <c r="D629" s="14" t="s">
        <v>977</v>
      </c>
      <c r="E629" s="5" t="s">
        <v>1321</v>
      </c>
      <c r="F629" s="5">
        <v>16.899999999999999</v>
      </c>
      <c r="G629" s="9">
        <v>0.1775147928994083</v>
      </c>
      <c r="H629" s="9">
        <v>0.12426035502958581</v>
      </c>
      <c r="I629" s="9">
        <v>0.16568047337278108</v>
      </c>
      <c r="J629" s="1" t="s">
        <v>9</v>
      </c>
      <c r="K629" s="6">
        <v>3</v>
      </c>
      <c r="L629" s="6">
        <v>2.1</v>
      </c>
      <c r="M629" s="6">
        <v>2.8</v>
      </c>
      <c r="N629" s="3" t="s">
        <v>9</v>
      </c>
      <c r="O629" s="6">
        <v>2.1</v>
      </c>
      <c r="P629" s="6">
        <v>0.12426035502958581</v>
      </c>
      <c r="Q629" s="3" t="s">
        <v>9</v>
      </c>
      <c r="R629" s="6">
        <v>4</v>
      </c>
      <c r="S629" s="6">
        <v>4.5</v>
      </c>
      <c r="T629" s="6">
        <v>2</v>
      </c>
      <c r="U629" s="6">
        <v>2.1</v>
      </c>
      <c r="V629" s="7">
        <v>215.9</v>
      </c>
      <c r="W629" s="5">
        <v>13.6</v>
      </c>
      <c r="X629" s="6">
        <v>5.6</v>
      </c>
      <c r="Y629" s="5">
        <v>44.2</v>
      </c>
      <c r="Z629" s="6">
        <v>5.9</v>
      </c>
      <c r="AA629" s="6">
        <v>5.4</v>
      </c>
    </row>
    <row r="630" spans="1:27" ht="16" thickTop="1" thickBot="1">
      <c r="A630" s="4" t="s">
        <v>1322</v>
      </c>
      <c r="B630" s="4" t="s">
        <v>1322</v>
      </c>
      <c r="C630" s="4" t="s">
        <v>9</v>
      </c>
      <c r="D630" s="14" t="s">
        <v>977</v>
      </c>
      <c r="E630" s="5" t="s">
        <v>1322</v>
      </c>
      <c r="F630" s="4"/>
      <c r="G630" s="12" t="e">
        <v>#DIV/0!</v>
      </c>
      <c r="H630" s="12" t="e">
        <v>#DIV/0!</v>
      </c>
      <c r="I630" s="12" t="e">
        <v>#DIV/0!</v>
      </c>
      <c r="J630" s="1" t="s">
        <v>9</v>
      </c>
      <c r="K630" s="4"/>
      <c r="L630" s="4"/>
      <c r="M630" s="4"/>
      <c r="N630" s="3" t="s">
        <v>9</v>
      </c>
      <c r="O630" s="4"/>
      <c r="P630" s="4" t="e">
        <v>#DIV/0!</v>
      </c>
      <c r="Q630" s="3" t="s">
        <v>9</v>
      </c>
      <c r="R630" s="4"/>
      <c r="S630" s="4"/>
      <c r="T630" s="4"/>
      <c r="U630" s="4"/>
      <c r="V630" s="4"/>
      <c r="W630" s="4"/>
      <c r="X630" s="4"/>
      <c r="Y630" s="4"/>
      <c r="Z630" s="4"/>
      <c r="AA630" s="4"/>
    </row>
    <row r="631" spans="1:27" ht="16" thickTop="1" thickBot="1">
      <c r="A631" s="4" t="s">
        <v>1323</v>
      </c>
      <c r="B631" s="4" t="s">
        <v>1324</v>
      </c>
      <c r="C631" s="4" t="s">
        <v>9</v>
      </c>
      <c r="D631" s="14" t="s">
        <v>977</v>
      </c>
      <c r="E631" s="5" t="s">
        <v>1323</v>
      </c>
      <c r="F631" s="5">
        <v>51</v>
      </c>
      <c r="G631" s="11">
        <v>0.94509803921568636</v>
      </c>
      <c r="H631" s="11">
        <v>0.6470588235294118</v>
      </c>
      <c r="I631" s="11">
        <v>0.74509803921568629</v>
      </c>
      <c r="J631" s="1" t="s">
        <v>9</v>
      </c>
      <c r="K631" s="5">
        <v>48.2</v>
      </c>
      <c r="L631" s="5">
        <v>33</v>
      </c>
      <c r="M631" s="5">
        <v>38</v>
      </c>
      <c r="N631" s="3" t="s">
        <v>9</v>
      </c>
      <c r="O631" s="5">
        <v>33.9</v>
      </c>
      <c r="P631" s="5">
        <v>0.66470588235294115</v>
      </c>
      <c r="Q631" s="3" t="s">
        <v>9</v>
      </c>
      <c r="R631" s="7">
        <v>78</v>
      </c>
      <c r="S631" s="5">
        <v>54.6</v>
      </c>
      <c r="T631" s="7">
        <v>62</v>
      </c>
      <c r="U631" s="7">
        <v>73.7</v>
      </c>
      <c r="V631" s="6">
        <v>7.7</v>
      </c>
      <c r="W631" s="7">
        <v>93.5</v>
      </c>
      <c r="X631" s="5">
        <v>56</v>
      </c>
      <c r="Y631" s="5">
        <v>28.5</v>
      </c>
      <c r="Z631" s="7">
        <v>83.6</v>
      </c>
      <c r="AA631" s="5">
        <v>38</v>
      </c>
    </row>
    <row r="632" spans="1:27" ht="16" thickTop="1" thickBot="1">
      <c r="A632" s="4" t="s">
        <v>1325</v>
      </c>
      <c r="B632" s="4" t="s">
        <v>1326</v>
      </c>
      <c r="C632" s="4" t="s">
        <v>1327</v>
      </c>
      <c r="D632" s="14" t="s">
        <v>977</v>
      </c>
      <c r="E632" s="5" t="s">
        <v>1325</v>
      </c>
      <c r="F632" s="5">
        <v>16.7</v>
      </c>
      <c r="G632" s="9">
        <v>0.26347305389221559</v>
      </c>
      <c r="H632" s="9">
        <v>0.38922155688622756</v>
      </c>
      <c r="I632" s="9">
        <v>0.31736526946107785</v>
      </c>
      <c r="J632" s="1" t="s">
        <v>9</v>
      </c>
      <c r="K632" s="6">
        <v>4.4000000000000004</v>
      </c>
      <c r="L632" s="6">
        <v>6.5</v>
      </c>
      <c r="M632" s="6">
        <v>5.3</v>
      </c>
      <c r="N632" s="3" t="s">
        <v>9</v>
      </c>
      <c r="O632" s="6">
        <v>2.5</v>
      </c>
      <c r="P632" s="6">
        <v>0.14970059880239522</v>
      </c>
      <c r="Q632" s="3" t="s">
        <v>9</v>
      </c>
      <c r="R632" s="7">
        <v>334</v>
      </c>
      <c r="S632" s="7">
        <v>100.2</v>
      </c>
      <c r="T632" s="6">
        <v>4.4000000000000004</v>
      </c>
      <c r="U632" s="6">
        <v>9</v>
      </c>
      <c r="V632" s="6">
        <v>9.6</v>
      </c>
      <c r="W632" s="6">
        <v>4.7</v>
      </c>
      <c r="X632" s="6">
        <v>4.7</v>
      </c>
      <c r="Y632" s="6">
        <v>3.2</v>
      </c>
      <c r="Z632" s="7">
        <v>269.89999999999998</v>
      </c>
      <c r="AA632" s="6">
        <v>9.3000000000000007</v>
      </c>
    </row>
    <row r="633" spans="1:27" ht="16" thickTop="1" thickBot="1">
      <c r="A633" s="4" t="s">
        <v>1328</v>
      </c>
      <c r="B633" s="4" t="s">
        <v>1329</v>
      </c>
      <c r="C633" s="4" t="s">
        <v>1330</v>
      </c>
      <c r="D633" s="14" t="s">
        <v>977</v>
      </c>
      <c r="E633" s="5" t="s">
        <v>1328</v>
      </c>
      <c r="F633" s="5">
        <v>15.5</v>
      </c>
      <c r="G633" s="10">
        <v>7.6580645161290324</v>
      </c>
      <c r="H633" s="9">
        <v>0.15483870967741936</v>
      </c>
      <c r="I633" s="10">
        <v>1.6322580645161291</v>
      </c>
      <c r="J633" s="1" t="s">
        <v>9</v>
      </c>
      <c r="K633" s="7">
        <v>118.7</v>
      </c>
      <c r="L633" s="6">
        <v>2.4</v>
      </c>
      <c r="M633" s="7">
        <v>25.3</v>
      </c>
      <c r="N633" s="3" t="s">
        <v>9</v>
      </c>
      <c r="O633" s="7">
        <v>141.19999999999999</v>
      </c>
      <c r="P633" s="7">
        <v>9.1096774193548384</v>
      </c>
      <c r="Q633" s="3" t="s">
        <v>9</v>
      </c>
      <c r="R633" s="6">
        <v>5.6</v>
      </c>
      <c r="S633" s="7">
        <v>78.8</v>
      </c>
      <c r="T633" s="6">
        <v>6</v>
      </c>
      <c r="U633" s="6">
        <v>3</v>
      </c>
      <c r="V633" s="6">
        <v>7.9</v>
      </c>
      <c r="W633" s="6">
        <v>3</v>
      </c>
      <c r="X633" s="6">
        <v>6.5</v>
      </c>
      <c r="Y633" s="5">
        <v>20.6</v>
      </c>
      <c r="Z633" s="6">
        <v>7</v>
      </c>
      <c r="AA633" s="7">
        <v>88</v>
      </c>
    </row>
    <row r="634" spans="1:27" ht="16" thickTop="1" thickBot="1">
      <c r="A634" s="4" t="s">
        <v>1331</v>
      </c>
      <c r="B634" s="4" t="s">
        <v>1332</v>
      </c>
      <c r="C634" s="4" t="s">
        <v>9</v>
      </c>
      <c r="D634" s="14" t="s">
        <v>977</v>
      </c>
      <c r="E634" s="5" t="s">
        <v>1331</v>
      </c>
      <c r="F634" s="5">
        <v>0.8</v>
      </c>
      <c r="G634" s="11">
        <v>6.25</v>
      </c>
      <c r="H634" s="10">
        <v>4.1249999999999991</v>
      </c>
      <c r="I634" s="11">
        <v>5.1249999999999991</v>
      </c>
      <c r="J634" s="1" t="s">
        <v>9</v>
      </c>
      <c r="K634" s="5">
        <v>5</v>
      </c>
      <c r="L634" s="7">
        <v>3.3</v>
      </c>
      <c r="M634" s="5">
        <v>4.0999999999999996</v>
      </c>
      <c r="N634" s="3" t="s">
        <v>9</v>
      </c>
      <c r="O634" s="5">
        <v>18</v>
      </c>
      <c r="P634" s="5">
        <v>22.5</v>
      </c>
      <c r="Q634" s="3" t="s">
        <v>9</v>
      </c>
      <c r="R634" s="5">
        <v>3.8</v>
      </c>
      <c r="S634" s="7">
        <v>4.9000000000000004</v>
      </c>
      <c r="T634" s="7">
        <v>7.3</v>
      </c>
      <c r="U634" s="5">
        <v>1.5</v>
      </c>
      <c r="V634" s="5">
        <v>2.8</v>
      </c>
      <c r="W634" s="5">
        <v>4.9000000000000004</v>
      </c>
      <c r="X634" s="7">
        <v>7.9</v>
      </c>
      <c r="Y634" s="7">
        <v>10.199999999999999</v>
      </c>
      <c r="Z634" s="5">
        <v>3.9</v>
      </c>
      <c r="AA634" s="7">
        <v>8.6</v>
      </c>
    </row>
    <row r="635" spans="1:27" ht="16" thickTop="1" thickBot="1">
      <c r="A635" s="4" t="s">
        <v>1333</v>
      </c>
      <c r="B635" s="4" t="s">
        <v>1333</v>
      </c>
      <c r="C635" s="4" t="s">
        <v>9</v>
      </c>
      <c r="D635" s="14" t="s">
        <v>977</v>
      </c>
      <c r="E635" s="5" t="s">
        <v>1333</v>
      </c>
      <c r="F635" s="5">
        <v>4</v>
      </c>
      <c r="G635" s="11">
        <v>1</v>
      </c>
      <c r="H635" s="11">
        <v>0.375</v>
      </c>
      <c r="I635" s="11">
        <v>1.075</v>
      </c>
      <c r="J635" s="1" t="s">
        <v>9</v>
      </c>
      <c r="K635" s="5">
        <v>4</v>
      </c>
      <c r="L635" s="5">
        <v>1.5</v>
      </c>
      <c r="M635" s="5">
        <v>4.3</v>
      </c>
      <c r="N635" s="3" t="s">
        <v>9</v>
      </c>
      <c r="O635" s="5">
        <v>7.9</v>
      </c>
      <c r="P635" s="5">
        <v>1.9750000000000001</v>
      </c>
      <c r="Q635" s="3" t="s">
        <v>9</v>
      </c>
      <c r="R635" s="5">
        <v>3.1</v>
      </c>
      <c r="S635" s="5">
        <v>3.6</v>
      </c>
      <c r="T635" s="7">
        <v>33</v>
      </c>
      <c r="U635" s="5">
        <v>1.7</v>
      </c>
      <c r="V635" s="5">
        <v>3.4</v>
      </c>
      <c r="W635" s="5">
        <v>6.3</v>
      </c>
      <c r="X635" s="7">
        <v>361.4</v>
      </c>
      <c r="Y635" s="7">
        <v>716.1</v>
      </c>
      <c r="Z635" s="5">
        <v>2.9</v>
      </c>
      <c r="AA635" s="5">
        <v>9.3000000000000007</v>
      </c>
    </row>
    <row r="636" spans="1:27" ht="16" thickTop="1" thickBot="1">
      <c r="A636" s="4" t="s">
        <v>1334</v>
      </c>
      <c r="B636" s="4" t="s">
        <v>1334</v>
      </c>
      <c r="C636" s="4" t="s">
        <v>9</v>
      </c>
      <c r="D636" s="14" t="s">
        <v>977</v>
      </c>
      <c r="E636" s="5" t="s">
        <v>1334</v>
      </c>
      <c r="F636" s="4"/>
      <c r="G636" s="12" t="e">
        <v>#DIV/0!</v>
      </c>
      <c r="H636" s="12" t="e">
        <v>#DIV/0!</v>
      </c>
      <c r="I636" s="12" t="e">
        <v>#DIV/0!</v>
      </c>
      <c r="J636" s="1" t="s">
        <v>9</v>
      </c>
      <c r="K636" s="4"/>
      <c r="L636" s="4"/>
      <c r="M636" s="4"/>
      <c r="N636" s="3" t="s">
        <v>9</v>
      </c>
      <c r="O636" s="4"/>
      <c r="P636" s="4" t="e">
        <v>#DIV/0!</v>
      </c>
      <c r="Q636" s="3" t="s">
        <v>9</v>
      </c>
      <c r="R636" s="4"/>
      <c r="S636" s="4"/>
      <c r="T636" s="4"/>
      <c r="U636" s="4"/>
      <c r="V636" s="4"/>
      <c r="W636" s="4"/>
      <c r="X636" s="4"/>
      <c r="Y636" s="4"/>
      <c r="Z636" s="4"/>
      <c r="AA636" s="4"/>
    </row>
    <row r="637" spans="1:27" ht="16" thickTop="1" thickBot="1">
      <c r="A637" s="4" t="s">
        <v>1335</v>
      </c>
      <c r="B637" s="4" t="s">
        <v>1336</v>
      </c>
      <c r="C637" s="4" t="s">
        <v>9</v>
      </c>
      <c r="D637" s="14" t="s">
        <v>977</v>
      </c>
      <c r="E637" s="5" t="s">
        <v>1335</v>
      </c>
      <c r="F637" s="5">
        <v>7.4</v>
      </c>
      <c r="G637" s="11">
        <v>0.81081081081081074</v>
      </c>
      <c r="H637" s="11">
        <v>0.56756756756756754</v>
      </c>
      <c r="I637" s="11">
        <v>0.68918918918918914</v>
      </c>
      <c r="J637" s="1" t="s">
        <v>9</v>
      </c>
      <c r="K637" s="5">
        <v>6</v>
      </c>
      <c r="L637" s="5">
        <v>4.2</v>
      </c>
      <c r="M637" s="5">
        <v>5.0999999999999996</v>
      </c>
      <c r="N637" s="3" t="s">
        <v>9</v>
      </c>
      <c r="O637" s="5">
        <v>9.1</v>
      </c>
      <c r="P637" s="5">
        <v>1.2297297297297296</v>
      </c>
      <c r="Q637" s="3" t="s">
        <v>9</v>
      </c>
      <c r="R637" s="5">
        <v>2.6</v>
      </c>
      <c r="S637" s="5">
        <v>4.9000000000000004</v>
      </c>
      <c r="T637" s="6">
        <v>3.9</v>
      </c>
      <c r="U637" s="5">
        <v>1.9</v>
      </c>
      <c r="V637" s="5">
        <v>3.3</v>
      </c>
      <c r="W637" s="7">
        <v>1184.3</v>
      </c>
      <c r="X637" s="5">
        <v>10.7</v>
      </c>
      <c r="Y637" s="5">
        <v>12.7</v>
      </c>
      <c r="Z637" s="5">
        <v>4.2</v>
      </c>
      <c r="AA637" s="5">
        <v>10.3</v>
      </c>
    </row>
    <row r="638" spans="1:27" ht="16" thickTop="1" thickBot="1">
      <c r="A638" s="4" t="s">
        <v>1337</v>
      </c>
      <c r="B638" s="4" t="s">
        <v>1338</v>
      </c>
      <c r="C638" s="4" t="s">
        <v>9</v>
      </c>
      <c r="D638" s="14" t="s">
        <v>977</v>
      </c>
      <c r="E638" s="5" t="s">
        <v>1337</v>
      </c>
      <c r="F638" s="5">
        <v>0.8</v>
      </c>
      <c r="G638" s="11">
        <v>7.2499999999999991</v>
      </c>
      <c r="H638" s="11">
        <v>3.6249999999999996</v>
      </c>
      <c r="I638" s="11">
        <v>2.125</v>
      </c>
      <c r="J638" s="1" t="s">
        <v>9</v>
      </c>
      <c r="K638" s="5">
        <v>5.8</v>
      </c>
      <c r="L638" s="5">
        <v>2.9</v>
      </c>
      <c r="M638" s="5">
        <v>1.7</v>
      </c>
      <c r="N638" s="3" t="s">
        <v>9</v>
      </c>
      <c r="O638" s="5">
        <v>6.1</v>
      </c>
      <c r="P638" s="5">
        <v>7.6249999999999991</v>
      </c>
      <c r="Q638" s="3" t="s">
        <v>9</v>
      </c>
      <c r="R638" s="5">
        <v>1.9</v>
      </c>
      <c r="S638" s="5">
        <v>1.7</v>
      </c>
      <c r="T638" s="7">
        <v>3.2</v>
      </c>
      <c r="U638" s="5">
        <v>2.4</v>
      </c>
      <c r="V638" s="5">
        <v>2.2999999999999998</v>
      </c>
      <c r="W638" s="7">
        <v>23.3</v>
      </c>
      <c r="X638" s="5">
        <v>1.3</v>
      </c>
      <c r="Y638" s="5">
        <v>10.5</v>
      </c>
      <c r="Z638" s="5">
        <v>2.7</v>
      </c>
      <c r="AA638" s="5">
        <v>2</v>
      </c>
    </row>
    <row r="639" spans="1:27" ht="16" thickTop="1" thickBot="1">
      <c r="A639" s="4" t="s">
        <v>1339</v>
      </c>
      <c r="B639" s="4" t="s">
        <v>1340</v>
      </c>
      <c r="C639" s="4" t="s">
        <v>1341</v>
      </c>
      <c r="D639" s="14" t="s">
        <v>977</v>
      </c>
      <c r="E639" s="5" t="s">
        <v>1339</v>
      </c>
      <c r="F639" s="5">
        <v>358.8</v>
      </c>
      <c r="G639" s="10">
        <v>3.1362876254180598</v>
      </c>
      <c r="H639" s="9">
        <v>0.82162764771460428</v>
      </c>
      <c r="I639" s="10">
        <v>1.5958751393534003</v>
      </c>
      <c r="J639" s="1" t="s">
        <v>9</v>
      </c>
      <c r="K639" s="7">
        <v>1125.3</v>
      </c>
      <c r="L639" s="6">
        <v>294.8</v>
      </c>
      <c r="M639" s="7">
        <v>572.6</v>
      </c>
      <c r="N639" s="3" t="s">
        <v>9</v>
      </c>
      <c r="O639" s="7">
        <v>842</v>
      </c>
      <c r="P639" s="7">
        <v>2.3467112597547382</v>
      </c>
      <c r="Q639" s="3" t="s">
        <v>9</v>
      </c>
      <c r="R639" s="5">
        <v>375.7</v>
      </c>
      <c r="S639" s="7">
        <v>442.5</v>
      </c>
      <c r="T639" s="7">
        <v>454.3</v>
      </c>
      <c r="U639" s="7">
        <v>518.70000000000005</v>
      </c>
      <c r="V639" s="6">
        <v>96.4</v>
      </c>
      <c r="W639" s="7">
        <v>1082.9000000000001</v>
      </c>
      <c r="X639" s="7">
        <v>1176.9000000000001</v>
      </c>
      <c r="Y639" s="7">
        <v>663.1</v>
      </c>
      <c r="Z639" s="7">
        <v>415.2</v>
      </c>
      <c r="AA639" s="7">
        <v>666.7</v>
      </c>
    </row>
    <row r="640" spans="1:27" ht="16" thickTop="1" thickBot="1">
      <c r="A640" s="4" t="s">
        <v>1342</v>
      </c>
      <c r="B640" s="4" t="s">
        <v>1342</v>
      </c>
      <c r="C640" s="4" t="s">
        <v>9</v>
      </c>
      <c r="D640" s="14" t="s">
        <v>977</v>
      </c>
      <c r="E640" s="5" t="s">
        <v>1342</v>
      </c>
      <c r="F640" s="4"/>
      <c r="G640" s="12" t="e">
        <v>#DIV/0!</v>
      </c>
      <c r="H640" s="12" t="e">
        <v>#DIV/0!</v>
      </c>
      <c r="I640" s="12" t="e">
        <v>#DIV/0!</v>
      </c>
      <c r="J640" s="1" t="s">
        <v>9</v>
      </c>
      <c r="K640" s="4"/>
      <c r="L640" s="4"/>
      <c r="M640" s="4"/>
      <c r="N640" s="3" t="s">
        <v>9</v>
      </c>
      <c r="O640" s="4"/>
      <c r="P640" s="4" t="e">
        <v>#DIV/0!</v>
      </c>
      <c r="Q640" s="3" t="s">
        <v>9</v>
      </c>
      <c r="R640" s="4"/>
      <c r="S640" s="4"/>
      <c r="T640" s="4"/>
      <c r="U640" s="4"/>
      <c r="V640" s="4"/>
      <c r="W640" s="4"/>
      <c r="X640" s="4"/>
      <c r="Y640" s="4"/>
      <c r="Z640" s="4"/>
      <c r="AA640" s="4"/>
    </row>
    <row r="641" spans="1:27" ht="16" thickTop="1" thickBot="1">
      <c r="A641" s="4" t="s">
        <v>1343</v>
      </c>
      <c r="B641" s="4" t="s">
        <v>1344</v>
      </c>
      <c r="C641" s="4" t="s">
        <v>9</v>
      </c>
      <c r="D641" s="14" t="s">
        <v>977</v>
      </c>
      <c r="E641" s="5" t="s">
        <v>1343</v>
      </c>
      <c r="F641" s="4"/>
      <c r="G641" s="12" t="e">
        <v>#DIV/0!</v>
      </c>
      <c r="H641" s="12" t="e">
        <v>#DIV/0!</v>
      </c>
      <c r="I641" s="12" t="e">
        <v>#DIV/0!</v>
      </c>
      <c r="J641" s="1" t="s">
        <v>9</v>
      </c>
      <c r="K641" s="4"/>
      <c r="L641" s="4"/>
      <c r="M641" s="4"/>
      <c r="N641" s="3" t="s">
        <v>9</v>
      </c>
      <c r="O641" s="4"/>
      <c r="P641" s="4" t="e">
        <v>#DIV/0!</v>
      </c>
      <c r="Q641" s="3" t="s">
        <v>9</v>
      </c>
      <c r="R641" s="4"/>
      <c r="S641" s="4"/>
      <c r="T641" s="4"/>
      <c r="U641" s="4"/>
      <c r="V641" s="4"/>
      <c r="W641" s="4"/>
      <c r="X641" s="4"/>
      <c r="Y641" s="4"/>
      <c r="Z641" s="4"/>
      <c r="AA641" s="4"/>
    </row>
    <row r="642" spans="1:27" ht="16" thickTop="1" thickBot="1">
      <c r="A642" s="4" t="s">
        <v>1345</v>
      </c>
      <c r="B642" s="4" t="s">
        <v>1346</v>
      </c>
      <c r="C642" s="4" t="s">
        <v>9</v>
      </c>
      <c r="D642" s="14" t="s">
        <v>977</v>
      </c>
      <c r="E642" s="5" t="s">
        <v>1345</v>
      </c>
      <c r="F642" s="4"/>
      <c r="G642" s="12" t="e">
        <v>#DIV/0!</v>
      </c>
      <c r="H642" s="12" t="e">
        <v>#DIV/0!</v>
      </c>
      <c r="I642" s="12" t="e">
        <v>#DIV/0!</v>
      </c>
      <c r="J642" s="1" t="s">
        <v>9</v>
      </c>
      <c r="K642" s="4"/>
      <c r="L642" s="4"/>
      <c r="M642" s="4"/>
      <c r="N642" s="3" t="s">
        <v>9</v>
      </c>
      <c r="O642" s="4"/>
      <c r="P642" s="4" t="e">
        <v>#DIV/0!</v>
      </c>
      <c r="Q642" s="3" t="s">
        <v>9</v>
      </c>
      <c r="R642" s="4"/>
      <c r="S642" s="4"/>
      <c r="T642" s="4"/>
      <c r="U642" s="4"/>
      <c r="V642" s="4"/>
      <c r="W642" s="4"/>
      <c r="X642" s="4"/>
      <c r="Y642" s="4"/>
      <c r="Z642" s="4"/>
      <c r="AA642" s="4"/>
    </row>
    <row r="643" spans="1:27" ht="16" thickTop="1" thickBot="1">
      <c r="A643" s="4" t="s">
        <v>1347</v>
      </c>
      <c r="B643" s="4" t="s">
        <v>1348</v>
      </c>
      <c r="C643" s="4" t="s">
        <v>9</v>
      </c>
      <c r="D643" s="14" t="s">
        <v>977</v>
      </c>
      <c r="E643" s="5" t="s">
        <v>1347</v>
      </c>
      <c r="F643" s="5">
        <v>69.099999999999994</v>
      </c>
      <c r="G643" s="10">
        <v>2.9030390738060783</v>
      </c>
      <c r="H643" s="9">
        <v>2.0260492040520984E-2</v>
      </c>
      <c r="I643" s="10">
        <v>2.0115774240231552</v>
      </c>
      <c r="J643" s="1" t="s">
        <v>9</v>
      </c>
      <c r="K643" s="7">
        <v>200.6</v>
      </c>
      <c r="L643" s="6">
        <v>1.4</v>
      </c>
      <c r="M643" s="7">
        <v>139</v>
      </c>
      <c r="N643" s="3" t="s">
        <v>9</v>
      </c>
      <c r="O643" s="5">
        <v>109.7</v>
      </c>
      <c r="P643" s="5">
        <v>1.5875542691751088</v>
      </c>
      <c r="Q643" s="3" t="s">
        <v>9</v>
      </c>
      <c r="R643" s="6">
        <v>21.3</v>
      </c>
      <c r="S643" s="7">
        <v>367.2</v>
      </c>
      <c r="T643" s="6">
        <v>11.8</v>
      </c>
      <c r="U643" s="6">
        <v>4.5999999999999996</v>
      </c>
      <c r="V643" s="6">
        <v>9.6</v>
      </c>
      <c r="W643" s="6">
        <v>6.6</v>
      </c>
      <c r="X643" s="6">
        <v>13.7</v>
      </c>
      <c r="Y643" s="7">
        <v>1141.9000000000001</v>
      </c>
      <c r="Z643" s="6">
        <v>14.9</v>
      </c>
      <c r="AA643" s="7">
        <v>354.6</v>
      </c>
    </row>
    <row r="644" spans="1:27" ht="16" thickTop="1" thickBot="1">
      <c r="A644" s="4" t="s">
        <v>1349</v>
      </c>
      <c r="B644" s="4" t="s">
        <v>1350</v>
      </c>
      <c r="C644" s="4" t="s">
        <v>9</v>
      </c>
      <c r="D644" s="14" t="s">
        <v>977</v>
      </c>
      <c r="E644" s="5" t="s">
        <v>1349</v>
      </c>
      <c r="F644" s="5">
        <v>72</v>
      </c>
      <c r="G644" s="10">
        <v>2.0916666666666668</v>
      </c>
      <c r="H644" s="10">
        <v>1.6680555555555554</v>
      </c>
      <c r="I644" s="11">
        <v>1.1083333333333334</v>
      </c>
      <c r="J644" s="1" t="s">
        <v>9</v>
      </c>
      <c r="K644" s="7">
        <v>150.6</v>
      </c>
      <c r="L644" s="7">
        <v>120.1</v>
      </c>
      <c r="M644" s="5">
        <v>79.8</v>
      </c>
      <c r="N644" s="3" t="s">
        <v>9</v>
      </c>
      <c r="O644" s="7">
        <v>101.3</v>
      </c>
      <c r="P644" s="7">
        <v>1.4069444444444443</v>
      </c>
      <c r="Q644" s="3" t="s">
        <v>9</v>
      </c>
      <c r="R644" s="5">
        <v>67</v>
      </c>
      <c r="S644" s="5">
        <v>69.599999999999994</v>
      </c>
      <c r="T644" s="7">
        <v>121.1</v>
      </c>
      <c r="U644" s="7">
        <v>130.1</v>
      </c>
      <c r="V644" s="6">
        <v>28.4</v>
      </c>
      <c r="W644" s="7">
        <v>92.5</v>
      </c>
      <c r="X644" s="7">
        <v>407</v>
      </c>
      <c r="Y644" s="7">
        <v>396.6</v>
      </c>
      <c r="Z644" s="5">
        <v>78.099999999999994</v>
      </c>
      <c r="AA644" s="7">
        <v>97.6</v>
      </c>
    </row>
    <row r="645" spans="1:27" ht="16" thickTop="1" thickBot="1">
      <c r="A645" s="4" t="s">
        <v>1351</v>
      </c>
      <c r="B645" s="4" t="s">
        <v>1352</v>
      </c>
      <c r="C645" s="4" t="s">
        <v>9</v>
      </c>
      <c r="D645" s="14" t="s">
        <v>977</v>
      </c>
      <c r="E645" s="5" t="s">
        <v>1351</v>
      </c>
      <c r="F645" s="5">
        <v>1.7</v>
      </c>
      <c r="G645" s="11">
        <v>1.5294117647058825</v>
      </c>
      <c r="H645" s="11">
        <v>1.0588235294117647</v>
      </c>
      <c r="I645" s="11">
        <v>0.94117647058823539</v>
      </c>
      <c r="J645" s="1" t="s">
        <v>9</v>
      </c>
      <c r="K645" s="5">
        <v>2.6</v>
      </c>
      <c r="L645" s="5">
        <v>1.8</v>
      </c>
      <c r="M645" s="5">
        <v>1.6</v>
      </c>
      <c r="N645" s="3" t="s">
        <v>9</v>
      </c>
      <c r="O645" s="5">
        <v>5.5</v>
      </c>
      <c r="P645" s="5">
        <v>3.2352941176470589</v>
      </c>
      <c r="Q645" s="3" t="s">
        <v>9</v>
      </c>
      <c r="R645" s="5">
        <v>1.4</v>
      </c>
      <c r="S645" s="5">
        <v>3.4</v>
      </c>
      <c r="T645" s="6">
        <v>1.5</v>
      </c>
      <c r="U645" s="5">
        <v>0.9</v>
      </c>
      <c r="V645" s="5">
        <v>2</v>
      </c>
      <c r="W645" s="5">
        <v>11.4</v>
      </c>
      <c r="X645" s="5">
        <v>2</v>
      </c>
      <c r="Y645" s="5">
        <v>10</v>
      </c>
      <c r="Z645" s="5">
        <v>2.5</v>
      </c>
      <c r="AA645" s="5">
        <v>6.1</v>
      </c>
    </row>
    <row r="646" spans="1:27" ht="16" thickTop="1" thickBot="1">
      <c r="A646" s="4" t="s">
        <v>1353</v>
      </c>
      <c r="B646" s="4" t="s">
        <v>1353</v>
      </c>
      <c r="C646" s="4" t="s">
        <v>9</v>
      </c>
      <c r="D646" s="14" t="s">
        <v>977</v>
      </c>
      <c r="E646" s="5" t="s">
        <v>1353</v>
      </c>
      <c r="F646" s="5">
        <v>75.400000000000006</v>
      </c>
      <c r="G646" s="10">
        <v>1.7068965517241377</v>
      </c>
      <c r="H646" s="9">
        <v>0.35145888594164454</v>
      </c>
      <c r="I646" s="9">
        <v>0.8580901856763925</v>
      </c>
      <c r="J646" s="1" t="s">
        <v>9</v>
      </c>
      <c r="K646" s="7">
        <v>128.69999999999999</v>
      </c>
      <c r="L646" s="6">
        <v>26.5</v>
      </c>
      <c r="M646" s="6">
        <v>64.7</v>
      </c>
      <c r="N646" s="3" t="s">
        <v>9</v>
      </c>
      <c r="O646" s="5">
        <v>87.7</v>
      </c>
      <c r="P646" s="5">
        <v>1.1631299734748011</v>
      </c>
      <c r="Q646" s="3" t="s">
        <v>9</v>
      </c>
      <c r="R646" s="5">
        <v>76.7</v>
      </c>
      <c r="S646" s="7">
        <v>158</v>
      </c>
      <c r="T646" s="6">
        <v>26</v>
      </c>
      <c r="U646" s="5">
        <v>77.900000000000006</v>
      </c>
      <c r="V646" s="6">
        <v>16.8</v>
      </c>
      <c r="W646" s="6">
        <v>40.799999999999997</v>
      </c>
      <c r="X646" s="6">
        <v>46.3</v>
      </c>
      <c r="Y646" s="7">
        <v>146.19999999999999</v>
      </c>
      <c r="Z646" s="5">
        <v>67.2</v>
      </c>
      <c r="AA646" s="7">
        <v>262.60000000000002</v>
      </c>
    </row>
    <row r="647" spans="1:27" ht="16" thickTop="1" thickBot="1">
      <c r="A647" s="4" t="s">
        <v>1354</v>
      </c>
      <c r="B647" s="4" t="s">
        <v>1355</v>
      </c>
      <c r="C647" s="4" t="s">
        <v>9</v>
      </c>
      <c r="D647" s="14" t="s">
        <v>977</v>
      </c>
      <c r="E647" s="5" t="s">
        <v>1354</v>
      </c>
      <c r="F647" s="5">
        <v>37.1</v>
      </c>
      <c r="G647" s="9">
        <v>0.18867924528301885</v>
      </c>
      <c r="H647" s="9">
        <v>0.12129380053908355</v>
      </c>
      <c r="I647" s="9">
        <v>0.16981132075471697</v>
      </c>
      <c r="J647" s="1" t="s">
        <v>9</v>
      </c>
      <c r="K647" s="6">
        <v>7</v>
      </c>
      <c r="L647" s="6">
        <v>4.5</v>
      </c>
      <c r="M647" s="6">
        <v>6.3</v>
      </c>
      <c r="N647" s="3" t="s">
        <v>9</v>
      </c>
      <c r="O647" s="6">
        <v>14.5</v>
      </c>
      <c r="P647" s="6">
        <v>0.39083557951482478</v>
      </c>
      <c r="Q647" s="3" t="s">
        <v>9</v>
      </c>
      <c r="R647" s="6">
        <v>2.1</v>
      </c>
      <c r="S647" s="6">
        <v>5.6</v>
      </c>
      <c r="T647" s="6">
        <v>12.4</v>
      </c>
      <c r="U647" s="6">
        <v>2.4</v>
      </c>
      <c r="V647" s="7">
        <v>273.10000000000002</v>
      </c>
      <c r="W647" s="6">
        <v>9.3000000000000007</v>
      </c>
      <c r="X647" s="6">
        <v>12.3</v>
      </c>
      <c r="Y647" s="5">
        <v>27.7</v>
      </c>
      <c r="Z647" s="6">
        <v>5.9</v>
      </c>
      <c r="AA647" s="6">
        <v>11.2</v>
      </c>
    </row>
    <row r="648" spans="1:27" ht="16" thickTop="1" thickBot="1">
      <c r="A648" s="4" t="s">
        <v>1356</v>
      </c>
      <c r="B648" s="4" t="s">
        <v>1357</v>
      </c>
      <c r="C648" s="4" t="s">
        <v>9</v>
      </c>
      <c r="D648" s="14" t="s">
        <v>977</v>
      </c>
      <c r="E648" s="5" t="s">
        <v>1356</v>
      </c>
      <c r="F648" s="5">
        <v>4.5</v>
      </c>
      <c r="G648" s="11">
        <v>0.60000000000000009</v>
      </c>
      <c r="H648" s="11">
        <v>2.8666666666666667</v>
      </c>
      <c r="I648" s="9">
        <v>0.31111111111111112</v>
      </c>
      <c r="J648" s="1" t="s">
        <v>9</v>
      </c>
      <c r="K648" s="5">
        <v>2.7</v>
      </c>
      <c r="L648" s="5">
        <v>12.9</v>
      </c>
      <c r="M648" s="6">
        <v>1.4</v>
      </c>
      <c r="N648" s="3" t="s">
        <v>9</v>
      </c>
      <c r="O648" s="7">
        <v>10</v>
      </c>
      <c r="P648" s="7">
        <v>2.2222222222222223</v>
      </c>
      <c r="Q648" s="3" t="s">
        <v>9</v>
      </c>
      <c r="R648" s="6">
        <v>0.8</v>
      </c>
      <c r="S648" s="5">
        <v>2.8</v>
      </c>
      <c r="T648" s="6">
        <v>1.4</v>
      </c>
      <c r="U648" s="6">
        <v>0.8</v>
      </c>
      <c r="V648" s="5">
        <v>1.8</v>
      </c>
      <c r="W648" s="5">
        <v>3.4</v>
      </c>
      <c r="X648" s="7">
        <v>18.7</v>
      </c>
      <c r="Y648" s="5">
        <v>8.1999999999999993</v>
      </c>
      <c r="Z648" s="5">
        <v>2.2000000000000002</v>
      </c>
      <c r="AA648" s="5">
        <v>6.1</v>
      </c>
    </row>
    <row r="649" spans="1:27" ht="16" thickTop="1" thickBot="1">
      <c r="A649" s="4" t="s">
        <v>1358</v>
      </c>
      <c r="B649" s="4" t="s">
        <v>1359</v>
      </c>
      <c r="C649" s="4" t="s">
        <v>1360</v>
      </c>
      <c r="D649" s="14" t="s">
        <v>977</v>
      </c>
      <c r="E649" s="5" t="s">
        <v>1358</v>
      </c>
      <c r="F649" s="5">
        <v>639</v>
      </c>
      <c r="G649" s="9">
        <v>0.66619718309859155</v>
      </c>
      <c r="H649" s="11">
        <v>0.93740219092331767</v>
      </c>
      <c r="I649" s="9">
        <v>0.69092331768388104</v>
      </c>
      <c r="J649" s="1" t="s">
        <v>9</v>
      </c>
      <c r="K649" s="6">
        <v>425.7</v>
      </c>
      <c r="L649" s="5">
        <v>599</v>
      </c>
      <c r="M649" s="6">
        <v>441.5</v>
      </c>
      <c r="N649" s="3" t="s">
        <v>9</v>
      </c>
      <c r="O649" s="5">
        <v>681.3</v>
      </c>
      <c r="P649" s="5">
        <v>1.0661971830985915</v>
      </c>
      <c r="Q649" s="3" t="s">
        <v>9</v>
      </c>
      <c r="R649" s="6">
        <v>349.1</v>
      </c>
      <c r="S649" s="6">
        <v>311.2</v>
      </c>
      <c r="T649" s="6">
        <v>490.6</v>
      </c>
      <c r="U649" s="7">
        <v>985.5</v>
      </c>
      <c r="V649" s="6">
        <v>229.5</v>
      </c>
      <c r="W649" s="5">
        <v>645.1</v>
      </c>
      <c r="X649" s="7">
        <v>1726.4</v>
      </c>
      <c r="Y649" s="5">
        <v>688</v>
      </c>
      <c r="Z649" s="6">
        <v>453.1</v>
      </c>
      <c r="AA649" s="6">
        <v>383.5</v>
      </c>
    </row>
    <row r="650" spans="1:27" ht="16" thickTop="1" thickBot="1">
      <c r="A650" s="4" t="s">
        <v>1361</v>
      </c>
      <c r="B650" s="4" t="s">
        <v>1361</v>
      </c>
      <c r="C650" s="4" t="s">
        <v>9</v>
      </c>
      <c r="D650" s="14" t="s">
        <v>977</v>
      </c>
      <c r="E650" s="5" t="s">
        <v>1361</v>
      </c>
      <c r="F650" s="5">
        <v>342.1</v>
      </c>
      <c r="G650" s="10">
        <v>2.8240280619701839</v>
      </c>
      <c r="H650" s="10">
        <v>1.9929845074539605</v>
      </c>
      <c r="I650" s="10">
        <v>2.3364513300204615</v>
      </c>
      <c r="J650" s="1" t="s">
        <v>9</v>
      </c>
      <c r="K650" s="7">
        <v>966.1</v>
      </c>
      <c r="L650" s="7">
        <v>681.8</v>
      </c>
      <c r="M650" s="7">
        <v>799.3</v>
      </c>
      <c r="N650" s="3" t="s">
        <v>9</v>
      </c>
      <c r="O650" s="7">
        <v>1492.8</v>
      </c>
      <c r="P650" s="7">
        <v>4.3636363636363633</v>
      </c>
      <c r="Q650" s="3" t="s">
        <v>9</v>
      </c>
      <c r="R650" s="6">
        <v>51.5</v>
      </c>
      <c r="S650" s="7">
        <v>452.6</v>
      </c>
      <c r="T650" s="5">
        <v>340.8</v>
      </c>
      <c r="U650" s="7">
        <v>461.9</v>
      </c>
      <c r="V650" s="6">
        <v>85.1</v>
      </c>
      <c r="W650" s="7">
        <v>750.9</v>
      </c>
      <c r="X650" s="7">
        <v>739.9</v>
      </c>
      <c r="Y650" s="7">
        <v>948.1</v>
      </c>
      <c r="Z650" s="6">
        <v>81.2</v>
      </c>
      <c r="AA650" s="7">
        <v>454.2</v>
      </c>
    </row>
    <row r="651" spans="1:27" ht="16" thickTop="1" thickBot="1">
      <c r="A651" s="4" t="s">
        <v>1362</v>
      </c>
      <c r="B651" s="4" t="s">
        <v>1362</v>
      </c>
      <c r="C651" s="4" t="s">
        <v>9</v>
      </c>
      <c r="D651" s="14" t="s">
        <v>977</v>
      </c>
      <c r="E651" s="5" t="s">
        <v>1362</v>
      </c>
      <c r="F651" s="5">
        <v>65.099999999999994</v>
      </c>
      <c r="G651" s="9">
        <v>5.3763440860215062E-2</v>
      </c>
      <c r="H651" s="10">
        <v>7.5376344086021509</v>
      </c>
      <c r="I651" s="11">
        <v>1.2949308755760369</v>
      </c>
      <c r="J651" s="1" t="s">
        <v>9</v>
      </c>
      <c r="K651" s="6">
        <v>3.5</v>
      </c>
      <c r="L651" s="7">
        <v>490.7</v>
      </c>
      <c r="M651" s="5">
        <v>84.3</v>
      </c>
      <c r="N651" s="3" t="s">
        <v>9</v>
      </c>
      <c r="O651" s="6">
        <v>7</v>
      </c>
      <c r="P651" s="6">
        <v>0.10752688172043012</v>
      </c>
      <c r="Q651" s="3" t="s">
        <v>9</v>
      </c>
      <c r="R651" s="6">
        <v>2.6</v>
      </c>
      <c r="S651" s="6">
        <v>1.5</v>
      </c>
      <c r="T651" s="6">
        <v>5.9</v>
      </c>
      <c r="U651" s="6">
        <v>1.2</v>
      </c>
      <c r="V651" s="6">
        <v>1.8</v>
      </c>
      <c r="W651" s="6">
        <v>2.6</v>
      </c>
      <c r="X651" s="6">
        <v>2.2999999999999998</v>
      </c>
      <c r="Y651" s="6">
        <v>2</v>
      </c>
      <c r="Z651" s="6">
        <v>1.5</v>
      </c>
      <c r="AA651" s="6">
        <v>7.8</v>
      </c>
    </row>
    <row r="652" spans="1:27" ht="16" thickTop="1" thickBot="1">
      <c r="A652" s="4" t="s">
        <v>1363</v>
      </c>
      <c r="B652" s="4" t="s">
        <v>1364</v>
      </c>
      <c r="C652" s="4" t="s">
        <v>9</v>
      </c>
      <c r="D652" s="14" t="s">
        <v>977</v>
      </c>
      <c r="E652" s="5" t="s">
        <v>1363</v>
      </c>
      <c r="F652" s="5">
        <v>57.8</v>
      </c>
      <c r="G652" s="9">
        <v>0.14013840830449828</v>
      </c>
      <c r="H652" s="9">
        <v>0.15224913494809691</v>
      </c>
      <c r="I652" s="9">
        <v>0.36159169550173009</v>
      </c>
      <c r="J652" s="1" t="s">
        <v>9</v>
      </c>
      <c r="K652" s="6">
        <v>8.1</v>
      </c>
      <c r="L652" s="6">
        <v>8.8000000000000007</v>
      </c>
      <c r="M652" s="6">
        <v>20.9</v>
      </c>
      <c r="N652" s="3" t="s">
        <v>9</v>
      </c>
      <c r="O652" s="6">
        <v>7</v>
      </c>
      <c r="P652" s="6">
        <v>0.12110726643598617</v>
      </c>
      <c r="Q652" s="3" t="s">
        <v>9</v>
      </c>
      <c r="R652" s="6">
        <v>15.1</v>
      </c>
      <c r="S652" s="7">
        <v>101.3</v>
      </c>
      <c r="T652" s="6">
        <v>8.5</v>
      </c>
      <c r="U652" s="6">
        <v>3.7</v>
      </c>
      <c r="V652" s="6">
        <v>23</v>
      </c>
      <c r="W652" s="6">
        <v>3.9</v>
      </c>
      <c r="X652" s="5">
        <v>41.6</v>
      </c>
      <c r="Y652" s="5">
        <v>97.3</v>
      </c>
      <c r="Z652" s="6">
        <v>10.8</v>
      </c>
      <c r="AA652" s="7">
        <v>314.5</v>
      </c>
    </row>
    <row r="653" spans="1:27" ht="16" thickTop="1" thickBot="1">
      <c r="A653" s="4" t="s">
        <v>1365</v>
      </c>
      <c r="B653" s="4" t="s">
        <v>1366</v>
      </c>
      <c r="C653" s="4" t="s">
        <v>9</v>
      </c>
      <c r="D653" s="14" t="s">
        <v>977</v>
      </c>
      <c r="E653" s="5" t="s">
        <v>1365</v>
      </c>
      <c r="F653" s="5">
        <v>38.4</v>
      </c>
      <c r="G653" s="9">
        <v>0.2734375</v>
      </c>
      <c r="H653" s="9">
        <v>0.25520833333333337</v>
      </c>
      <c r="I653" s="9">
        <v>0.22916666666666669</v>
      </c>
      <c r="J653" s="1" t="s">
        <v>9</v>
      </c>
      <c r="K653" s="6">
        <v>10.5</v>
      </c>
      <c r="L653" s="6">
        <v>9.8000000000000007</v>
      </c>
      <c r="M653" s="6">
        <v>8.8000000000000007</v>
      </c>
      <c r="N653" s="3" t="s">
        <v>9</v>
      </c>
      <c r="O653" s="6">
        <v>21.9</v>
      </c>
      <c r="P653" s="6">
        <v>0.5703125</v>
      </c>
      <c r="Q653" s="3" t="s">
        <v>9</v>
      </c>
      <c r="R653" s="6">
        <v>4.2</v>
      </c>
      <c r="S653" s="6">
        <v>5.9</v>
      </c>
      <c r="T653" s="6">
        <v>9.8000000000000007</v>
      </c>
      <c r="U653" s="6">
        <v>6.2</v>
      </c>
      <c r="V653" s="6">
        <v>7.7</v>
      </c>
      <c r="W653" s="7">
        <v>3705.2</v>
      </c>
      <c r="X653" s="6">
        <v>7.4</v>
      </c>
      <c r="Y653" s="6">
        <v>14</v>
      </c>
      <c r="Z653" s="6">
        <v>5.5</v>
      </c>
      <c r="AA653" s="6">
        <v>10.7</v>
      </c>
    </row>
    <row r="654" spans="1:27" ht="16" thickTop="1" thickBot="1">
      <c r="A654" s="4" t="s">
        <v>1367</v>
      </c>
      <c r="B654" s="4" t="s">
        <v>1368</v>
      </c>
      <c r="C654" s="4" t="s">
        <v>1369</v>
      </c>
      <c r="D654" s="14" t="s">
        <v>977</v>
      </c>
      <c r="E654" s="5" t="s">
        <v>1367</v>
      </c>
      <c r="F654" s="5">
        <v>5.4</v>
      </c>
      <c r="G654" s="10">
        <v>2.0555555555555554</v>
      </c>
      <c r="H654" s="11">
        <v>0.85185185185185175</v>
      </c>
      <c r="I654" s="10">
        <v>1.9629629629629628</v>
      </c>
      <c r="J654" s="1" t="s">
        <v>9</v>
      </c>
      <c r="K654" s="7">
        <v>11.1</v>
      </c>
      <c r="L654" s="5">
        <v>4.5999999999999996</v>
      </c>
      <c r="M654" s="7">
        <v>10.6</v>
      </c>
      <c r="N654" s="3" t="s">
        <v>9</v>
      </c>
      <c r="O654" s="5">
        <v>8.4</v>
      </c>
      <c r="P654" s="5">
        <v>1.5555555555555556</v>
      </c>
      <c r="Q654" s="3" t="s">
        <v>9</v>
      </c>
      <c r="R654" s="5">
        <v>5.6</v>
      </c>
      <c r="S654" s="5">
        <v>7.8</v>
      </c>
      <c r="T654" s="7">
        <v>7.7</v>
      </c>
      <c r="U654" s="6">
        <v>2.2999999999999998</v>
      </c>
      <c r="V654" s="6">
        <v>2.5</v>
      </c>
      <c r="W654" s="5">
        <v>6.7</v>
      </c>
      <c r="X654" s="5">
        <v>3</v>
      </c>
      <c r="Y654" s="5">
        <v>10.8</v>
      </c>
      <c r="Z654" s="5">
        <v>6.1</v>
      </c>
      <c r="AA654" s="5">
        <v>10.9</v>
      </c>
    </row>
    <row r="655" spans="1:27" ht="16" thickTop="1" thickBot="1">
      <c r="A655" s="4" t="s">
        <v>1370</v>
      </c>
      <c r="B655" s="4" t="s">
        <v>1371</v>
      </c>
      <c r="C655" s="4" t="s">
        <v>9</v>
      </c>
      <c r="D655" s="14" t="s">
        <v>977</v>
      </c>
      <c r="E655" s="5" t="s">
        <v>1370</v>
      </c>
      <c r="F655" s="5">
        <v>2.8</v>
      </c>
      <c r="G655" s="11">
        <v>0.75000000000000011</v>
      </c>
      <c r="H655" s="11">
        <v>0.6785714285714286</v>
      </c>
      <c r="I655" s="11">
        <v>1</v>
      </c>
      <c r="J655" s="1" t="s">
        <v>9</v>
      </c>
      <c r="K655" s="5">
        <v>2.1</v>
      </c>
      <c r="L655" s="5">
        <v>1.9</v>
      </c>
      <c r="M655" s="5">
        <v>2.8</v>
      </c>
      <c r="N655" s="3" t="s">
        <v>9</v>
      </c>
      <c r="O655" s="5">
        <v>2.1</v>
      </c>
      <c r="P655" s="5">
        <v>0.75000000000000011</v>
      </c>
      <c r="Q655" s="3" t="s">
        <v>9</v>
      </c>
      <c r="R655" s="5">
        <v>1.4</v>
      </c>
      <c r="S655" s="5">
        <v>3.5</v>
      </c>
      <c r="T655" s="6">
        <v>1.9</v>
      </c>
      <c r="U655" s="6">
        <v>0.3</v>
      </c>
      <c r="V655" s="5">
        <v>5.7</v>
      </c>
      <c r="W655" s="5">
        <v>3.7</v>
      </c>
      <c r="X655" s="5">
        <v>2</v>
      </c>
      <c r="Y655" s="5">
        <v>2.1</v>
      </c>
      <c r="Z655" s="5">
        <v>3.2</v>
      </c>
      <c r="AA655" s="5">
        <v>3.5</v>
      </c>
    </row>
    <row r="656" spans="1:27" ht="16" thickTop="1" thickBot="1">
      <c r="A656" s="4" t="s">
        <v>1372</v>
      </c>
      <c r="B656" s="4" t="s">
        <v>1373</v>
      </c>
      <c r="C656" s="4" t="s">
        <v>9</v>
      </c>
      <c r="D656" s="14" t="s">
        <v>977</v>
      </c>
      <c r="E656" s="5" t="s">
        <v>1372</v>
      </c>
      <c r="F656" s="5">
        <v>46.4</v>
      </c>
      <c r="G656" s="9">
        <v>3.6637931034482756E-2</v>
      </c>
      <c r="H656" s="9">
        <v>2.1551724137931036E-2</v>
      </c>
      <c r="I656" s="9">
        <v>2.1551724137931036E-2</v>
      </c>
      <c r="J656" s="1" t="s">
        <v>9</v>
      </c>
      <c r="K656" s="6">
        <v>1.7</v>
      </c>
      <c r="L656" s="6">
        <v>1</v>
      </c>
      <c r="M656" s="6">
        <v>1</v>
      </c>
      <c r="N656" s="3" t="s">
        <v>9</v>
      </c>
      <c r="O656" s="6">
        <v>3.5</v>
      </c>
      <c r="P656" s="6">
        <v>7.5431034482758619E-2</v>
      </c>
      <c r="Q656" s="3" t="s">
        <v>9</v>
      </c>
      <c r="R656" s="6">
        <v>0.4</v>
      </c>
      <c r="S656" s="6">
        <v>1.2</v>
      </c>
      <c r="T656" s="6">
        <v>0.9</v>
      </c>
      <c r="U656" s="6">
        <v>0.8</v>
      </c>
      <c r="V656" s="7">
        <v>578.20000000000005</v>
      </c>
      <c r="W656" s="6">
        <v>3.4</v>
      </c>
      <c r="X656" s="6">
        <v>0.7</v>
      </c>
      <c r="Y656" s="5">
        <v>72.5</v>
      </c>
      <c r="Z656" s="6">
        <v>2.4</v>
      </c>
      <c r="AA656" s="6">
        <v>3.8</v>
      </c>
    </row>
    <row r="657" spans="1:27" ht="16" thickTop="1" thickBot="1">
      <c r="A657" s="4" t="s">
        <v>1374</v>
      </c>
      <c r="B657" s="4" t="s">
        <v>1375</v>
      </c>
      <c r="C657" s="4" t="s">
        <v>9</v>
      </c>
      <c r="D657" s="14" t="s">
        <v>977</v>
      </c>
      <c r="E657" s="5" t="s">
        <v>1374</v>
      </c>
      <c r="F657" s="5">
        <v>766.6</v>
      </c>
      <c r="G657" s="11">
        <v>1.1755804852595879</v>
      </c>
      <c r="H657" s="11">
        <v>1.1356639707800678</v>
      </c>
      <c r="I657" s="10">
        <v>1.5790503522045394</v>
      </c>
      <c r="J657" s="1" t="s">
        <v>9</v>
      </c>
      <c r="K657" s="5">
        <v>901.2</v>
      </c>
      <c r="L657" s="5">
        <v>870.6</v>
      </c>
      <c r="M657" s="7">
        <v>1210.5</v>
      </c>
      <c r="N657" s="3" t="s">
        <v>9</v>
      </c>
      <c r="O657" s="5">
        <v>961.5</v>
      </c>
      <c r="P657" s="5">
        <v>1.254239499086877</v>
      </c>
      <c r="Q657" s="3" t="s">
        <v>9</v>
      </c>
      <c r="R657" s="5">
        <v>673.1</v>
      </c>
      <c r="S657" s="5">
        <v>753.1</v>
      </c>
      <c r="T657" s="7">
        <v>1131.9000000000001</v>
      </c>
      <c r="U657" s="6">
        <v>540.29999999999995</v>
      </c>
      <c r="V657" s="6">
        <v>268.60000000000002</v>
      </c>
      <c r="W657" s="5">
        <v>680.1</v>
      </c>
      <c r="X657" s="7">
        <v>1460.2</v>
      </c>
      <c r="Y657" s="7">
        <v>1900.3</v>
      </c>
      <c r="Z657" s="5">
        <v>853.4</v>
      </c>
      <c r="AA657" s="7">
        <v>1708.2</v>
      </c>
    </row>
    <row r="658" spans="1:27" ht="16" thickTop="1" thickBot="1">
      <c r="A658" s="4" t="s">
        <v>1376</v>
      </c>
      <c r="B658" s="4" t="s">
        <v>1377</v>
      </c>
      <c r="C658" s="4" t="s">
        <v>9</v>
      </c>
      <c r="D658" s="14" t="s">
        <v>977</v>
      </c>
      <c r="E658" s="5" t="s">
        <v>1376</v>
      </c>
      <c r="F658" s="5">
        <v>6.2</v>
      </c>
      <c r="G658" s="11">
        <v>1.3709677419354838</v>
      </c>
      <c r="H658" s="10">
        <v>4.193548387096774</v>
      </c>
      <c r="I658" s="10">
        <v>2.532258064516129</v>
      </c>
      <c r="J658" s="1" t="s">
        <v>9</v>
      </c>
      <c r="K658" s="5">
        <v>8.5</v>
      </c>
      <c r="L658" s="7">
        <v>26</v>
      </c>
      <c r="M658" s="7">
        <v>15.7</v>
      </c>
      <c r="N658" s="3" t="s">
        <v>9</v>
      </c>
      <c r="O658" s="5">
        <v>15.3</v>
      </c>
      <c r="P658" s="5">
        <v>2.467741935483871</v>
      </c>
      <c r="Q658" s="3" t="s">
        <v>9</v>
      </c>
      <c r="R658" s="5">
        <v>3.2</v>
      </c>
      <c r="S658" s="5">
        <v>10.6</v>
      </c>
      <c r="T658" s="7">
        <v>19.2</v>
      </c>
      <c r="U658" s="5">
        <v>2.6</v>
      </c>
      <c r="V658" s="7">
        <v>14.4</v>
      </c>
      <c r="W658" s="5">
        <v>13.8</v>
      </c>
      <c r="X658" s="7">
        <v>15.7</v>
      </c>
      <c r="Y658" s="7">
        <v>16.100000000000001</v>
      </c>
      <c r="Z658" s="5">
        <v>3.8</v>
      </c>
      <c r="AA658" s="5">
        <v>6.7</v>
      </c>
    </row>
    <row r="659" spans="1:27" ht="16" thickTop="1" thickBot="1">
      <c r="A659" s="4" t="s">
        <v>1378</v>
      </c>
      <c r="B659" s="4" t="s">
        <v>1379</v>
      </c>
      <c r="C659" s="4" t="s">
        <v>9</v>
      </c>
      <c r="D659" s="14" t="s">
        <v>977</v>
      </c>
      <c r="E659" s="5" t="s">
        <v>1378</v>
      </c>
      <c r="F659" s="5">
        <v>2.2999999999999998</v>
      </c>
      <c r="G659" s="11">
        <v>1.4782608695652175</v>
      </c>
      <c r="H659" s="10">
        <v>3.8260869565217397</v>
      </c>
      <c r="I659" s="11">
        <v>1.0869565217391306</v>
      </c>
      <c r="J659" s="1" t="s">
        <v>9</v>
      </c>
      <c r="K659" s="5">
        <v>3.4</v>
      </c>
      <c r="L659" s="7">
        <v>8.8000000000000007</v>
      </c>
      <c r="M659" s="5">
        <v>2.5</v>
      </c>
      <c r="N659" s="3" t="s">
        <v>9</v>
      </c>
      <c r="O659" s="5">
        <v>8.9</v>
      </c>
      <c r="P659" s="5">
        <v>3.8695652173913047</v>
      </c>
      <c r="Q659" s="3" t="s">
        <v>9</v>
      </c>
      <c r="R659" s="5">
        <v>2.5</v>
      </c>
      <c r="S659" s="5">
        <v>6.8</v>
      </c>
      <c r="T659" s="5">
        <v>3.5</v>
      </c>
      <c r="U659" s="5">
        <v>1.8</v>
      </c>
      <c r="V659" s="5">
        <v>3.1</v>
      </c>
      <c r="W659" s="7">
        <v>6.6</v>
      </c>
      <c r="X659" s="5">
        <v>1.4</v>
      </c>
      <c r="Y659" s="7">
        <v>534.9</v>
      </c>
      <c r="Z659" s="5">
        <v>2.4</v>
      </c>
      <c r="AA659" s="5">
        <v>4.3</v>
      </c>
    </row>
    <row r="660" spans="1:27" ht="16" thickTop="1" thickBot="1">
      <c r="A660" s="4" t="s">
        <v>1380</v>
      </c>
      <c r="B660" s="4" t="s">
        <v>1381</v>
      </c>
      <c r="C660" s="4" t="s">
        <v>9</v>
      </c>
      <c r="D660" s="14" t="s">
        <v>977</v>
      </c>
      <c r="E660" s="5" t="s">
        <v>1380</v>
      </c>
      <c r="F660" s="5">
        <v>474.5</v>
      </c>
      <c r="G660" s="9">
        <v>2.1496311907270811E-2</v>
      </c>
      <c r="H660" s="10">
        <v>8.6836670179135922</v>
      </c>
      <c r="I660" s="10">
        <v>2.0851422550052687</v>
      </c>
      <c r="J660" s="1" t="s">
        <v>9</v>
      </c>
      <c r="K660" s="6">
        <v>10.199999999999999</v>
      </c>
      <c r="L660" s="7">
        <v>4120.3999999999996</v>
      </c>
      <c r="M660" s="7">
        <v>989.4</v>
      </c>
      <c r="N660" s="3" t="s">
        <v>9</v>
      </c>
      <c r="O660" s="6">
        <v>9.8000000000000007</v>
      </c>
      <c r="P660" s="6">
        <v>2.0653319283456272E-2</v>
      </c>
      <c r="Q660" s="3" t="s">
        <v>9</v>
      </c>
      <c r="R660" s="6">
        <v>17.2</v>
      </c>
      <c r="S660" s="6">
        <v>9.9</v>
      </c>
      <c r="T660" s="6">
        <v>21.6</v>
      </c>
      <c r="U660" s="6">
        <v>7.2</v>
      </c>
      <c r="V660" s="6">
        <v>4.4000000000000004</v>
      </c>
      <c r="W660" s="6">
        <v>17.8</v>
      </c>
      <c r="X660" s="6">
        <v>8.1999999999999993</v>
      </c>
      <c r="Y660" s="6">
        <v>12.9</v>
      </c>
      <c r="Z660" s="6">
        <v>13.8</v>
      </c>
      <c r="AA660" s="6">
        <v>14.4</v>
      </c>
    </row>
    <row r="661" spans="1:27" ht="16" thickTop="1" thickBot="1">
      <c r="A661" s="4" t="s">
        <v>1382</v>
      </c>
      <c r="B661" s="4" t="s">
        <v>1383</v>
      </c>
      <c r="C661" s="4" t="s">
        <v>9</v>
      </c>
      <c r="D661" s="14" t="s">
        <v>977</v>
      </c>
      <c r="E661" s="5" t="s">
        <v>1382</v>
      </c>
      <c r="F661" s="5">
        <v>1.7</v>
      </c>
      <c r="G661" s="11">
        <v>0.58823529411764708</v>
      </c>
      <c r="H661" s="11">
        <v>0.76470588235294124</v>
      </c>
      <c r="I661" s="11">
        <v>0.29411764705882354</v>
      </c>
      <c r="J661" s="1" t="s">
        <v>9</v>
      </c>
      <c r="K661" s="5">
        <v>1</v>
      </c>
      <c r="L661" s="5">
        <v>1.3</v>
      </c>
      <c r="M661" s="5">
        <v>0.5</v>
      </c>
      <c r="N661" s="3" t="s">
        <v>9</v>
      </c>
      <c r="O661" s="5">
        <v>6.1</v>
      </c>
      <c r="P661" s="5">
        <v>3.5882352941176467</v>
      </c>
      <c r="Q661" s="3" t="s">
        <v>9</v>
      </c>
      <c r="R661" s="5">
        <v>1.8</v>
      </c>
      <c r="S661" s="5">
        <v>2.2999999999999998</v>
      </c>
      <c r="T661" s="7">
        <v>2.5</v>
      </c>
      <c r="U661" s="6">
        <v>0.2</v>
      </c>
      <c r="V661" s="5">
        <v>1.2</v>
      </c>
      <c r="W661" s="5">
        <v>4.2</v>
      </c>
      <c r="X661" s="5">
        <v>1.5</v>
      </c>
      <c r="Y661" s="6">
        <v>0.3</v>
      </c>
      <c r="Z661" s="5">
        <v>2.7</v>
      </c>
      <c r="AA661" s="5">
        <v>1.3</v>
      </c>
    </row>
    <row r="662" spans="1:27" ht="16" thickTop="1" thickBot="1">
      <c r="A662" s="4" t="s">
        <v>1382</v>
      </c>
      <c r="B662" s="4" t="s">
        <v>1383</v>
      </c>
      <c r="C662" s="4" t="s">
        <v>9</v>
      </c>
      <c r="D662" s="14" t="s">
        <v>977</v>
      </c>
      <c r="E662" s="5" t="s">
        <v>1382</v>
      </c>
      <c r="F662" s="5">
        <v>0.9</v>
      </c>
      <c r="G662" s="11">
        <v>2.8888888888888888</v>
      </c>
      <c r="H662" s="11">
        <v>3.6666666666666665</v>
      </c>
      <c r="I662" s="11">
        <v>5.2222222222222223</v>
      </c>
      <c r="J662" s="1" t="s">
        <v>9</v>
      </c>
      <c r="K662" s="5">
        <v>2.6</v>
      </c>
      <c r="L662" s="5">
        <v>3.3</v>
      </c>
      <c r="M662" s="5">
        <v>4.7</v>
      </c>
      <c r="N662" s="3" t="s">
        <v>9</v>
      </c>
      <c r="O662" s="5">
        <v>3.3</v>
      </c>
      <c r="P662" s="5">
        <v>3.6666666666666665</v>
      </c>
      <c r="Q662" s="3" t="s">
        <v>9</v>
      </c>
      <c r="R662" s="5">
        <v>2.5</v>
      </c>
      <c r="S662" s="5">
        <v>1</v>
      </c>
      <c r="T662" s="7">
        <v>2.2000000000000002</v>
      </c>
      <c r="U662" s="5">
        <v>0.9</v>
      </c>
      <c r="V662" s="5">
        <v>2.2000000000000002</v>
      </c>
      <c r="W662" s="5">
        <v>1.9</v>
      </c>
      <c r="X662" s="7">
        <v>12.6</v>
      </c>
      <c r="Y662" s="7">
        <v>191.2</v>
      </c>
      <c r="Z662" s="5">
        <v>2.5</v>
      </c>
      <c r="AA662" s="5">
        <v>2.6</v>
      </c>
    </row>
    <row r="663" spans="1:27" ht="16" thickTop="1" thickBot="1">
      <c r="A663" s="4" t="s">
        <v>1382</v>
      </c>
      <c r="B663" s="4" t="s">
        <v>1383</v>
      </c>
      <c r="C663" s="4" t="s">
        <v>9</v>
      </c>
      <c r="D663" s="14" t="s">
        <v>977</v>
      </c>
      <c r="E663" s="5" t="s">
        <v>1382</v>
      </c>
      <c r="F663" s="5">
        <v>0.8</v>
      </c>
      <c r="G663" s="11">
        <v>2.125</v>
      </c>
      <c r="H663" s="11">
        <v>2.25</v>
      </c>
      <c r="I663" s="11">
        <v>0.74999999999999989</v>
      </c>
      <c r="J663" s="1" t="s">
        <v>9</v>
      </c>
      <c r="K663" s="5">
        <v>1.7</v>
      </c>
      <c r="L663" s="5">
        <v>1.8</v>
      </c>
      <c r="M663" s="5">
        <v>0.6</v>
      </c>
      <c r="N663" s="3" t="s">
        <v>9</v>
      </c>
      <c r="O663" s="7">
        <v>2.8</v>
      </c>
      <c r="P663" s="7">
        <v>3.4999999999999996</v>
      </c>
      <c r="Q663" s="3" t="s">
        <v>9</v>
      </c>
      <c r="R663" s="5">
        <v>1.3</v>
      </c>
      <c r="S663" s="5">
        <v>1.2</v>
      </c>
      <c r="T663" s="5">
        <v>1.6</v>
      </c>
      <c r="U663" s="5">
        <v>0.6</v>
      </c>
      <c r="V663" s="5">
        <v>2.6</v>
      </c>
      <c r="W663" s="7">
        <v>6</v>
      </c>
      <c r="X663" s="5">
        <v>5.6</v>
      </c>
      <c r="Y663" s="7">
        <v>4.2</v>
      </c>
      <c r="Z663" s="5">
        <v>0.8</v>
      </c>
      <c r="AA663" s="5">
        <v>2.6</v>
      </c>
    </row>
    <row r="664" spans="1:27" ht="16" thickTop="1" thickBot="1">
      <c r="A664" s="4" t="s">
        <v>1384</v>
      </c>
      <c r="B664" s="4" t="s">
        <v>1385</v>
      </c>
      <c r="C664" s="4" t="s">
        <v>1386</v>
      </c>
      <c r="D664" s="14" t="s">
        <v>977</v>
      </c>
      <c r="E664" s="5" t="s">
        <v>1384</v>
      </c>
      <c r="F664" s="5">
        <v>162.5</v>
      </c>
      <c r="G664" s="9">
        <v>3.9384615384615386E-2</v>
      </c>
      <c r="H664" s="10">
        <v>15.373538461538461</v>
      </c>
      <c r="I664" s="9">
        <v>4.4307692307692312E-2</v>
      </c>
      <c r="J664" s="1" t="s">
        <v>9</v>
      </c>
      <c r="K664" s="6">
        <v>6.4</v>
      </c>
      <c r="L664" s="7">
        <v>2498.1999999999998</v>
      </c>
      <c r="M664" s="6">
        <v>7.2</v>
      </c>
      <c r="N664" s="3" t="s">
        <v>9</v>
      </c>
      <c r="O664" s="6">
        <v>21.4</v>
      </c>
      <c r="P664" s="6">
        <v>0.13169230769230769</v>
      </c>
      <c r="Q664" s="3" t="s">
        <v>9</v>
      </c>
      <c r="R664" s="6">
        <v>5.4</v>
      </c>
      <c r="S664" s="6">
        <v>4</v>
      </c>
      <c r="T664" s="6">
        <v>5.2</v>
      </c>
      <c r="U664" s="6">
        <v>1.2</v>
      </c>
      <c r="V664" s="6">
        <v>9.1</v>
      </c>
      <c r="W664" s="6">
        <v>7.3</v>
      </c>
      <c r="X664" s="6">
        <v>2</v>
      </c>
      <c r="Y664" s="6">
        <v>16.2</v>
      </c>
      <c r="Z664" s="6">
        <v>4.9000000000000004</v>
      </c>
      <c r="AA664" s="6">
        <v>5.4</v>
      </c>
    </row>
    <row r="665" spans="1:27" ht="16" thickTop="1" thickBot="1">
      <c r="A665" s="4" t="s">
        <v>1387</v>
      </c>
      <c r="B665" s="4" t="s">
        <v>1388</v>
      </c>
      <c r="C665" s="4" t="s">
        <v>9</v>
      </c>
      <c r="D665" s="14" t="s">
        <v>977</v>
      </c>
      <c r="E665" s="5" t="s">
        <v>1387</v>
      </c>
      <c r="F665" s="5">
        <v>13.6</v>
      </c>
      <c r="G665" s="9">
        <v>0.38235294117647062</v>
      </c>
      <c r="H665" s="9">
        <v>0.49264705882352944</v>
      </c>
      <c r="I665" s="9">
        <v>0.55882352941176472</v>
      </c>
      <c r="J665" s="1" t="s">
        <v>9</v>
      </c>
      <c r="K665" s="6">
        <v>5.2</v>
      </c>
      <c r="L665" s="6">
        <v>6.7</v>
      </c>
      <c r="M665" s="6">
        <v>7.6</v>
      </c>
      <c r="N665" s="3" t="s">
        <v>9</v>
      </c>
      <c r="O665" s="5">
        <v>9.6</v>
      </c>
      <c r="P665" s="5">
        <v>0.70588235294117652</v>
      </c>
      <c r="Q665" s="3" t="s">
        <v>9</v>
      </c>
      <c r="R665" s="6">
        <v>4.3</v>
      </c>
      <c r="S665" s="6">
        <v>5.5</v>
      </c>
      <c r="T665" s="6">
        <v>5.9</v>
      </c>
      <c r="U665" s="6">
        <v>4</v>
      </c>
      <c r="V665" s="7">
        <v>67.3</v>
      </c>
      <c r="W665" s="7">
        <v>411</v>
      </c>
      <c r="X665" s="6">
        <v>3.9</v>
      </c>
      <c r="Y665" s="5">
        <v>15</v>
      </c>
      <c r="Z665" s="5">
        <v>17.600000000000001</v>
      </c>
      <c r="AA665" s="5">
        <v>6.6</v>
      </c>
    </row>
    <row r="666" spans="1:27" ht="16" thickTop="1" thickBot="1">
      <c r="A666" s="4" t="s">
        <v>1389</v>
      </c>
      <c r="B666" s="4" t="s">
        <v>1390</v>
      </c>
      <c r="C666" s="4" t="s">
        <v>1391</v>
      </c>
      <c r="D666" s="14" t="s">
        <v>977</v>
      </c>
      <c r="E666" s="5" t="s">
        <v>1389</v>
      </c>
      <c r="F666" s="5">
        <v>171.2</v>
      </c>
      <c r="G666" s="9">
        <v>0.15712616822429906</v>
      </c>
      <c r="H666" s="9">
        <v>4.6144859813084117E-2</v>
      </c>
      <c r="I666" s="9">
        <v>0.45735981308411217</v>
      </c>
      <c r="J666" s="1" t="s">
        <v>9</v>
      </c>
      <c r="K666" s="6">
        <v>26.9</v>
      </c>
      <c r="L666" s="6">
        <v>7.9</v>
      </c>
      <c r="M666" s="6">
        <v>78.3</v>
      </c>
      <c r="N666" s="3" t="s">
        <v>9</v>
      </c>
      <c r="O666" s="6">
        <v>15.1</v>
      </c>
      <c r="P666" s="6">
        <v>8.8200934579439255E-2</v>
      </c>
      <c r="Q666" s="3" t="s">
        <v>9</v>
      </c>
      <c r="R666" s="7">
        <v>369.3</v>
      </c>
      <c r="S666" s="7">
        <v>889.3</v>
      </c>
      <c r="T666" s="6">
        <v>61.9</v>
      </c>
      <c r="U666" s="6">
        <v>3.1</v>
      </c>
      <c r="V666" s="6">
        <v>3.5</v>
      </c>
      <c r="W666" s="6">
        <v>1.7</v>
      </c>
      <c r="X666" s="6">
        <v>18.100000000000001</v>
      </c>
      <c r="Y666" s="7">
        <v>1185</v>
      </c>
      <c r="Z666" s="7">
        <v>300.3</v>
      </c>
      <c r="AA666" s="7">
        <v>629.5</v>
      </c>
    </row>
    <row r="667" spans="1:27" ht="16" thickTop="1" thickBot="1">
      <c r="A667" s="4" t="s">
        <v>1389</v>
      </c>
      <c r="B667" s="4" t="s">
        <v>1390</v>
      </c>
      <c r="C667" s="4" t="s">
        <v>1391</v>
      </c>
      <c r="D667" s="14" t="s">
        <v>977</v>
      </c>
      <c r="E667" s="5" t="s">
        <v>1389</v>
      </c>
      <c r="F667" s="5">
        <v>21</v>
      </c>
      <c r="G667" s="9">
        <v>0.20952380952380953</v>
      </c>
      <c r="H667" s="9">
        <v>0.1380952380952381</v>
      </c>
      <c r="I667" s="11">
        <v>0.50476190476190474</v>
      </c>
      <c r="J667" s="1" t="s">
        <v>9</v>
      </c>
      <c r="K667" s="6">
        <v>4.4000000000000004</v>
      </c>
      <c r="L667" s="6">
        <v>2.9</v>
      </c>
      <c r="M667" s="5">
        <v>10.6</v>
      </c>
      <c r="N667" s="3" t="s">
        <v>9</v>
      </c>
      <c r="O667" s="5">
        <v>19.399999999999999</v>
      </c>
      <c r="P667" s="5">
        <v>0.92380952380952375</v>
      </c>
      <c r="Q667" s="3" t="s">
        <v>9</v>
      </c>
      <c r="R667" s="5">
        <v>29</v>
      </c>
      <c r="S667" s="7">
        <v>54.3</v>
      </c>
      <c r="T667" s="6">
        <v>4.2</v>
      </c>
      <c r="U667" s="6">
        <v>2.5</v>
      </c>
      <c r="V667" s="5">
        <v>10.8</v>
      </c>
      <c r="W667" s="6">
        <v>6</v>
      </c>
      <c r="X667" s="6">
        <v>4.3</v>
      </c>
      <c r="Y667" s="7">
        <v>620</v>
      </c>
      <c r="Z667" s="7">
        <v>57.3</v>
      </c>
      <c r="AA667" s="7">
        <v>131.4</v>
      </c>
    </row>
    <row r="668" spans="1:27" ht="16" thickTop="1" thickBot="1">
      <c r="A668" s="4" t="s">
        <v>1389</v>
      </c>
      <c r="B668" s="4" t="s">
        <v>1390</v>
      </c>
      <c r="C668" s="4" t="s">
        <v>1391</v>
      </c>
      <c r="D668" s="14" t="s">
        <v>977</v>
      </c>
      <c r="E668" s="5" t="s">
        <v>1389</v>
      </c>
      <c r="F668" s="5">
        <v>163.19999999999999</v>
      </c>
      <c r="G668" s="10">
        <v>1.7438725490196081</v>
      </c>
      <c r="H668" s="11">
        <v>0.97181372549019607</v>
      </c>
      <c r="I668" s="11">
        <v>1.0998774509803921</v>
      </c>
      <c r="J668" s="1" t="s">
        <v>9</v>
      </c>
      <c r="K668" s="7">
        <v>284.60000000000002</v>
      </c>
      <c r="L668" s="5">
        <v>158.6</v>
      </c>
      <c r="M668" s="5">
        <v>179.5</v>
      </c>
      <c r="N668" s="3" t="s">
        <v>9</v>
      </c>
      <c r="O668" s="7">
        <v>286.8</v>
      </c>
      <c r="P668" s="7">
        <v>1.7573529411764708</v>
      </c>
      <c r="Q668" s="3" t="s">
        <v>9</v>
      </c>
      <c r="R668" s="7">
        <v>682.8</v>
      </c>
      <c r="S668" s="7">
        <v>407.8</v>
      </c>
      <c r="T668" s="6">
        <v>52.1</v>
      </c>
      <c r="U668" s="6">
        <v>36.6</v>
      </c>
      <c r="V668" s="6">
        <v>56.2</v>
      </c>
      <c r="W668" s="5">
        <v>186.8</v>
      </c>
      <c r="X668" s="5">
        <v>110.5</v>
      </c>
      <c r="Y668" s="7">
        <v>1196.4000000000001</v>
      </c>
      <c r="Z668" s="7">
        <v>724.1</v>
      </c>
      <c r="AA668" s="7">
        <v>287.8</v>
      </c>
    </row>
    <row r="669" spans="1:27" ht="16" thickTop="1" thickBot="1">
      <c r="A669" s="4" t="s">
        <v>1392</v>
      </c>
      <c r="B669" s="4" t="s">
        <v>1392</v>
      </c>
      <c r="C669" s="4" t="s">
        <v>9</v>
      </c>
      <c r="D669" s="14" t="s">
        <v>977</v>
      </c>
      <c r="E669" s="5" t="s">
        <v>1392</v>
      </c>
      <c r="F669" s="5">
        <v>7.9</v>
      </c>
      <c r="G669" s="11">
        <v>0.50632911392405056</v>
      </c>
      <c r="H669" s="11">
        <v>0.58227848101265811</v>
      </c>
      <c r="I669" s="10">
        <v>2.4050632911392404</v>
      </c>
      <c r="J669" s="1" t="s">
        <v>9</v>
      </c>
      <c r="K669" s="5">
        <v>4</v>
      </c>
      <c r="L669" s="5">
        <v>4.5999999999999996</v>
      </c>
      <c r="M669" s="7">
        <v>19</v>
      </c>
      <c r="N669" s="3" t="s">
        <v>9</v>
      </c>
      <c r="O669" s="5">
        <v>12.1</v>
      </c>
      <c r="P669" s="5">
        <v>1.5316455696202531</v>
      </c>
      <c r="Q669" s="3" t="s">
        <v>9</v>
      </c>
      <c r="R669" s="6">
        <v>1.7</v>
      </c>
      <c r="S669" s="7">
        <v>34.1</v>
      </c>
      <c r="T669" s="6">
        <v>5.8</v>
      </c>
      <c r="U669" s="5">
        <v>5.4</v>
      </c>
      <c r="V669" s="5">
        <v>7.3</v>
      </c>
      <c r="W669" s="5">
        <v>5</v>
      </c>
      <c r="X669" s="7">
        <v>71.400000000000006</v>
      </c>
      <c r="Y669" s="6">
        <v>1.4</v>
      </c>
      <c r="Z669" s="6">
        <v>1.9</v>
      </c>
      <c r="AA669" s="5">
        <v>4.2</v>
      </c>
    </row>
    <row r="670" spans="1:27" ht="16" thickTop="1" thickBot="1">
      <c r="A670" s="4" t="s">
        <v>1393</v>
      </c>
      <c r="B670" s="4" t="s">
        <v>1394</v>
      </c>
      <c r="C670" s="4" t="s">
        <v>1395</v>
      </c>
      <c r="D670" s="14" t="s">
        <v>977</v>
      </c>
      <c r="E670" s="5" t="s">
        <v>1393</v>
      </c>
      <c r="F670" s="5">
        <v>95.2</v>
      </c>
      <c r="G670" s="10">
        <v>3.5756302521008401</v>
      </c>
      <c r="H670" s="9">
        <v>0.18067226890756302</v>
      </c>
      <c r="I670" s="10">
        <v>3.7468487394957979</v>
      </c>
      <c r="J670" s="1" t="s">
        <v>9</v>
      </c>
      <c r="K670" s="7">
        <v>340.4</v>
      </c>
      <c r="L670" s="6">
        <v>17.2</v>
      </c>
      <c r="M670" s="7">
        <v>356.7</v>
      </c>
      <c r="N670" s="3" t="s">
        <v>9</v>
      </c>
      <c r="O670" s="6">
        <v>13.5</v>
      </c>
      <c r="P670" s="6">
        <v>0.14180672268907563</v>
      </c>
      <c r="Q670" s="3" t="s">
        <v>9</v>
      </c>
      <c r="R670" s="6">
        <v>16.8</v>
      </c>
      <c r="S670" s="7">
        <v>110.5</v>
      </c>
      <c r="T670" s="6">
        <v>11.3</v>
      </c>
      <c r="U670" s="7">
        <v>202.4</v>
      </c>
      <c r="V670" s="6">
        <v>11</v>
      </c>
      <c r="W670" s="6">
        <v>4</v>
      </c>
      <c r="X670" s="6">
        <v>5.9</v>
      </c>
      <c r="Y670" s="6">
        <v>11</v>
      </c>
      <c r="Z670" s="6">
        <v>31.7</v>
      </c>
      <c r="AA670" s="6">
        <v>64</v>
      </c>
    </row>
    <row r="671" spans="1:27" ht="16" thickTop="1" thickBot="1">
      <c r="A671" s="4" t="s">
        <v>1396</v>
      </c>
      <c r="B671" s="4" t="s">
        <v>1396</v>
      </c>
      <c r="C671" s="4" t="s">
        <v>9</v>
      </c>
      <c r="D671" s="14" t="s">
        <v>977</v>
      </c>
      <c r="E671" s="5" t="s">
        <v>1396</v>
      </c>
      <c r="F671" s="5">
        <v>13.1</v>
      </c>
      <c r="G671" s="9">
        <v>0.12977099236641221</v>
      </c>
      <c r="H671" s="9">
        <v>0.3206106870229008</v>
      </c>
      <c r="I671" s="11">
        <v>0.50381679389312972</v>
      </c>
      <c r="J671" s="1" t="s">
        <v>9</v>
      </c>
      <c r="K671" s="6">
        <v>1.7</v>
      </c>
      <c r="L671" s="6">
        <v>4.2</v>
      </c>
      <c r="M671" s="5">
        <v>6.6</v>
      </c>
      <c r="N671" s="3" t="s">
        <v>9</v>
      </c>
      <c r="O671" s="5">
        <v>4.4000000000000004</v>
      </c>
      <c r="P671" s="5">
        <v>0.33587786259541991</v>
      </c>
      <c r="Q671" s="3" t="s">
        <v>9</v>
      </c>
      <c r="R671" s="5">
        <v>6.1</v>
      </c>
      <c r="S671" s="7">
        <v>44.9</v>
      </c>
      <c r="T671" s="6">
        <v>3.6</v>
      </c>
      <c r="U671" s="6">
        <v>3.7</v>
      </c>
      <c r="V671" s="5">
        <v>7</v>
      </c>
      <c r="W671" s="6">
        <v>1.3</v>
      </c>
      <c r="X671" s="5">
        <v>17.399999999999999</v>
      </c>
      <c r="Y671" s="5">
        <v>16.600000000000001</v>
      </c>
      <c r="Z671" s="6">
        <v>4</v>
      </c>
      <c r="AA671" s="7">
        <v>50.1</v>
      </c>
    </row>
    <row r="672" spans="1:27" ht="16" thickTop="1" thickBot="1">
      <c r="A672" s="4" t="s">
        <v>1397</v>
      </c>
      <c r="B672" s="4" t="s">
        <v>1398</v>
      </c>
      <c r="C672" s="4" t="s">
        <v>9</v>
      </c>
      <c r="D672" s="14" t="s">
        <v>977</v>
      </c>
      <c r="E672" s="5" t="s">
        <v>1397</v>
      </c>
      <c r="F672" s="5">
        <v>29</v>
      </c>
      <c r="G672" s="11">
        <v>0.47586206896551725</v>
      </c>
      <c r="H672" s="11">
        <v>0.3413793103448276</v>
      </c>
      <c r="I672" s="11">
        <v>0.50689655172413794</v>
      </c>
      <c r="J672" s="1" t="s">
        <v>9</v>
      </c>
      <c r="K672" s="5">
        <v>13.8</v>
      </c>
      <c r="L672" s="5">
        <v>9.9</v>
      </c>
      <c r="M672" s="5">
        <v>14.7</v>
      </c>
      <c r="N672" s="3" t="s">
        <v>9</v>
      </c>
      <c r="O672" s="5">
        <v>19</v>
      </c>
      <c r="P672" s="5">
        <v>0.65517241379310343</v>
      </c>
      <c r="Q672" s="3" t="s">
        <v>9</v>
      </c>
      <c r="R672" s="5">
        <v>8.4</v>
      </c>
      <c r="S672" s="5">
        <v>3.8</v>
      </c>
      <c r="T672" s="6">
        <v>10.4</v>
      </c>
      <c r="U672" s="5">
        <v>35.799999999999997</v>
      </c>
      <c r="V672" s="5">
        <v>13.3</v>
      </c>
      <c r="W672" s="5">
        <v>9.3000000000000007</v>
      </c>
      <c r="X672" s="5">
        <v>6.7</v>
      </c>
      <c r="Y672" s="6">
        <v>2.5</v>
      </c>
      <c r="Z672" s="5">
        <v>8.1999999999999993</v>
      </c>
      <c r="AA672" s="5">
        <v>8.3000000000000007</v>
      </c>
    </row>
    <row r="673" spans="1:27" ht="16" thickTop="1" thickBot="1">
      <c r="A673" s="4" t="s">
        <v>1399</v>
      </c>
      <c r="B673" s="4" t="s">
        <v>1400</v>
      </c>
      <c r="C673" s="4" t="s">
        <v>9</v>
      </c>
      <c r="D673" s="14" t="s">
        <v>977</v>
      </c>
      <c r="E673" s="5" t="s">
        <v>1399</v>
      </c>
      <c r="F673" s="5">
        <v>412.8</v>
      </c>
      <c r="G673" s="11">
        <v>0.89219961240310075</v>
      </c>
      <c r="H673" s="11">
        <v>0.95906007751937972</v>
      </c>
      <c r="I673" s="11">
        <v>0.94670542635658916</v>
      </c>
      <c r="J673" s="1" t="s">
        <v>9</v>
      </c>
      <c r="K673" s="5">
        <v>368.3</v>
      </c>
      <c r="L673" s="5">
        <v>395.9</v>
      </c>
      <c r="M673" s="5">
        <v>390.8</v>
      </c>
      <c r="N673" s="3" t="s">
        <v>9</v>
      </c>
      <c r="O673" s="5">
        <v>452.9</v>
      </c>
      <c r="P673" s="5">
        <v>1.0971414728682169</v>
      </c>
      <c r="Q673" s="3" t="s">
        <v>9</v>
      </c>
      <c r="R673" s="6">
        <v>314.8</v>
      </c>
      <c r="S673" s="6">
        <v>337.1</v>
      </c>
      <c r="T673" s="6">
        <v>376.1</v>
      </c>
      <c r="U673" s="6">
        <v>294.5</v>
      </c>
      <c r="V673" s="7">
        <v>1549.7</v>
      </c>
      <c r="W673" s="5">
        <v>345.1</v>
      </c>
      <c r="X673" s="6">
        <v>335.4</v>
      </c>
      <c r="Y673" s="5">
        <v>413.3</v>
      </c>
      <c r="Z673" s="6">
        <v>274.60000000000002</v>
      </c>
      <c r="AA673" s="6">
        <v>338.2</v>
      </c>
    </row>
    <row r="674" spans="1:27" ht="16" thickTop="1" thickBot="1">
      <c r="A674" s="4" t="s">
        <v>1401</v>
      </c>
      <c r="B674" s="4" t="s">
        <v>1402</v>
      </c>
      <c r="C674" s="4" t="s">
        <v>9</v>
      </c>
      <c r="D674" s="14" t="s">
        <v>977</v>
      </c>
      <c r="E674" s="5" t="s">
        <v>1401</v>
      </c>
      <c r="F674" s="5">
        <v>151.5</v>
      </c>
      <c r="G674" s="9">
        <v>2.6402640264026403E-2</v>
      </c>
      <c r="H674" s="10">
        <v>6.9729372937293732</v>
      </c>
      <c r="I674" s="11">
        <v>0.54455445544554459</v>
      </c>
      <c r="J674" s="1" t="s">
        <v>9</v>
      </c>
      <c r="K674" s="6">
        <v>4</v>
      </c>
      <c r="L674" s="7">
        <v>1056.4000000000001</v>
      </c>
      <c r="M674" s="5">
        <v>82.5</v>
      </c>
      <c r="N674" s="3" t="s">
        <v>9</v>
      </c>
      <c r="O674" s="6">
        <v>15.2</v>
      </c>
      <c r="P674" s="6">
        <v>0.10033003300330033</v>
      </c>
      <c r="Q674" s="3" t="s">
        <v>9</v>
      </c>
      <c r="R674" s="6">
        <v>1.9</v>
      </c>
      <c r="S674" s="6">
        <v>5.2</v>
      </c>
      <c r="T674" s="6">
        <v>26.7</v>
      </c>
      <c r="U674" s="6">
        <v>1.6</v>
      </c>
      <c r="V674" s="6">
        <v>1.2</v>
      </c>
      <c r="W674" s="6">
        <v>7.2</v>
      </c>
      <c r="X674" s="6">
        <v>3.3</v>
      </c>
      <c r="Y674" s="6">
        <v>13.2</v>
      </c>
      <c r="Z674" s="6">
        <v>4.4000000000000004</v>
      </c>
      <c r="AA674" s="5">
        <v>138.69999999999999</v>
      </c>
    </row>
    <row r="675" spans="1:27" ht="16" thickTop="1" thickBot="1">
      <c r="A675" s="4" t="s">
        <v>1403</v>
      </c>
      <c r="B675" s="4" t="s">
        <v>1404</v>
      </c>
      <c r="C675" s="4" t="s">
        <v>9</v>
      </c>
      <c r="D675" s="14" t="s">
        <v>977</v>
      </c>
      <c r="E675" s="5" t="s">
        <v>1403</v>
      </c>
      <c r="F675" s="5">
        <v>2</v>
      </c>
      <c r="G675" s="11">
        <v>1.65</v>
      </c>
      <c r="H675" s="11">
        <v>3.3</v>
      </c>
      <c r="I675" s="11">
        <v>2.65</v>
      </c>
      <c r="J675" s="1" t="s">
        <v>9</v>
      </c>
      <c r="K675" s="5">
        <v>3.3</v>
      </c>
      <c r="L675" s="5">
        <v>6.6</v>
      </c>
      <c r="M675" s="5">
        <v>5.3</v>
      </c>
      <c r="N675" s="3" t="s">
        <v>9</v>
      </c>
      <c r="O675" s="5">
        <v>5.2</v>
      </c>
      <c r="P675" s="5">
        <v>2.6</v>
      </c>
      <c r="Q675" s="3" t="s">
        <v>9</v>
      </c>
      <c r="R675" s="5">
        <v>1.4</v>
      </c>
      <c r="S675" s="5">
        <v>3.7</v>
      </c>
      <c r="T675" s="5">
        <v>2.8</v>
      </c>
      <c r="U675" s="5">
        <v>1.8</v>
      </c>
      <c r="V675" s="5">
        <v>4.8</v>
      </c>
      <c r="W675" s="5">
        <v>4.2</v>
      </c>
      <c r="X675" s="5">
        <v>2.8</v>
      </c>
      <c r="Y675" s="5">
        <v>8</v>
      </c>
      <c r="Z675" s="5">
        <v>0.8</v>
      </c>
      <c r="AA675" s="7">
        <v>8.5</v>
      </c>
    </row>
    <row r="676" spans="1:27" ht="16" thickTop="1" thickBot="1">
      <c r="A676" s="4" t="s">
        <v>1405</v>
      </c>
      <c r="B676" s="4" t="s">
        <v>1406</v>
      </c>
      <c r="C676" s="4" t="s">
        <v>9</v>
      </c>
      <c r="D676" s="14" t="s">
        <v>977</v>
      </c>
      <c r="E676" s="5" t="s">
        <v>1405</v>
      </c>
      <c r="F676" s="5">
        <v>275.10000000000002</v>
      </c>
      <c r="G676" s="9">
        <v>0.73209741912031989</v>
      </c>
      <c r="H676" s="10">
        <v>1.253362413667757</v>
      </c>
      <c r="I676" s="9">
        <v>0.89531079607415487</v>
      </c>
      <c r="J676" s="1" t="s">
        <v>9</v>
      </c>
      <c r="K676" s="6">
        <v>201.4</v>
      </c>
      <c r="L676" s="7">
        <v>344.8</v>
      </c>
      <c r="M676" s="6">
        <v>246.3</v>
      </c>
      <c r="N676" s="3" t="s">
        <v>9</v>
      </c>
      <c r="O676" s="7">
        <v>363.5</v>
      </c>
      <c r="P676" s="7">
        <v>1.3213376953834968</v>
      </c>
      <c r="Q676" s="3" t="s">
        <v>9</v>
      </c>
      <c r="R676" s="6">
        <v>120.5</v>
      </c>
      <c r="S676" s="6">
        <v>142.6</v>
      </c>
      <c r="T676" s="7">
        <v>697.2</v>
      </c>
      <c r="U676" s="7">
        <v>343.7</v>
      </c>
      <c r="V676" s="5">
        <v>306.60000000000002</v>
      </c>
      <c r="W676" s="5">
        <v>243.9</v>
      </c>
      <c r="X676" s="7">
        <v>421.8</v>
      </c>
      <c r="Y676" s="5">
        <v>292</v>
      </c>
      <c r="Z676" s="6">
        <v>133.80000000000001</v>
      </c>
      <c r="AA676" s="6">
        <v>166.2</v>
      </c>
    </row>
    <row r="677" spans="1:27" ht="16" thickTop="1" thickBot="1">
      <c r="A677" s="4" t="s">
        <v>1407</v>
      </c>
      <c r="B677" s="4" t="s">
        <v>1408</v>
      </c>
      <c r="C677" s="4" t="s">
        <v>9</v>
      </c>
      <c r="D677" s="14" t="s">
        <v>977</v>
      </c>
      <c r="E677" s="5" t="s">
        <v>1407</v>
      </c>
      <c r="F677" s="5">
        <v>238.4</v>
      </c>
      <c r="G677" s="10">
        <v>2.6170302013422817</v>
      </c>
      <c r="H677" s="9">
        <v>9.6895973154362422E-2</v>
      </c>
      <c r="I677" s="10">
        <v>3.9119127516778525</v>
      </c>
      <c r="J677" s="1" t="s">
        <v>9</v>
      </c>
      <c r="K677" s="7">
        <v>623.9</v>
      </c>
      <c r="L677" s="6">
        <v>23.1</v>
      </c>
      <c r="M677" s="7">
        <v>932.6</v>
      </c>
      <c r="N677" s="3" t="s">
        <v>9</v>
      </c>
      <c r="O677" s="6">
        <v>75.7</v>
      </c>
      <c r="P677" s="6">
        <v>0.31753355704697989</v>
      </c>
      <c r="Q677" s="3" t="s">
        <v>9</v>
      </c>
      <c r="R677" s="6">
        <v>184</v>
      </c>
      <c r="S677" s="7">
        <v>1220.5999999999999</v>
      </c>
      <c r="T677" s="6">
        <v>22.8</v>
      </c>
      <c r="U677" s="6">
        <v>25.9</v>
      </c>
      <c r="V677" s="6">
        <v>64</v>
      </c>
      <c r="W677" s="6">
        <v>14.2</v>
      </c>
      <c r="X677" s="6">
        <v>30.3</v>
      </c>
      <c r="Y677" s="7">
        <v>2502.9</v>
      </c>
      <c r="Z677" s="5">
        <v>213.9</v>
      </c>
      <c r="AA677" s="7">
        <v>1103.3</v>
      </c>
    </row>
    <row r="678" spans="1:27" ht="16" thickTop="1" thickBot="1">
      <c r="A678" s="4" t="s">
        <v>1409</v>
      </c>
      <c r="B678" s="4" t="s">
        <v>1410</v>
      </c>
      <c r="C678" s="4" t="s">
        <v>1411</v>
      </c>
      <c r="D678" s="14" t="s">
        <v>977</v>
      </c>
      <c r="E678" s="5" t="s">
        <v>1409</v>
      </c>
      <c r="F678" s="5">
        <v>49.2</v>
      </c>
      <c r="G678" s="10">
        <v>7.6626016260162597</v>
      </c>
      <c r="H678" s="9">
        <v>0.56300813008130079</v>
      </c>
      <c r="I678" s="10">
        <v>1.6158536585365852</v>
      </c>
      <c r="J678" s="1" t="s">
        <v>9</v>
      </c>
      <c r="K678" s="7">
        <v>377</v>
      </c>
      <c r="L678" s="6">
        <v>27.7</v>
      </c>
      <c r="M678" s="7">
        <v>79.5</v>
      </c>
      <c r="N678" s="3" t="s">
        <v>9</v>
      </c>
      <c r="O678" s="6">
        <v>14.1</v>
      </c>
      <c r="P678" s="6">
        <v>0.28658536585365851</v>
      </c>
      <c r="Q678" s="3" t="s">
        <v>9</v>
      </c>
      <c r="R678" s="6">
        <v>24.6</v>
      </c>
      <c r="S678" s="7">
        <v>252.8</v>
      </c>
      <c r="T678" s="6">
        <v>21.7</v>
      </c>
      <c r="U678" s="6">
        <v>6</v>
      </c>
      <c r="V678" s="6">
        <v>20.100000000000001</v>
      </c>
      <c r="W678" s="6">
        <v>11.8</v>
      </c>
      <c r="X678" s="6">
        <v>13.1</v>
      </c>
      <c r="Y678" s="7">
        <v>873.2</v>
      </c>
      <c r="Z678" s="6">
        <v>18.5</v>
      </c>
      <c r="AA678" s="7">
        <v>240.1</v>
      </c>
    </row>
    <row r="679" spans="1:27" ht="16" thickTop="1" thickBot="1">
      <c r="A679" s="4" t="s">
        <v>1412</v>
      </c>
      <c r="B679" s="4" t="s">
        <v>1413</v>
      </c>
      <c r="C679" s="4" t="s">
        <v>9</v>
      </c>
      <c r="D679" s="14" t="s">
        <v>977</v>
      </c>
      <c r="E679" s="5" t="s">
        <v>1412</v>
      </c>
      <c r="F679" s="5">
        <v>14.2</v>
      </c>
      <c r="G679" s="10">
        <v>5.211267605633803</v>
      </c>
      <c r="H679" s="9">
        <v>0.11267605633802819</v>
      </c>
      <c r="I679" s="11">
        <v>0.60563380281690138</v>
      </c>
      <c r="J679" s="1" t="s">
        <v>9</v>
      </c>
      <c r="K679" s="7">
        <v>74</v>
      </c>
      <c r="L679" s="6">
        <v>1.6</v>
      </c>
      <c r="M679" s="5">
        <v>8.6</v>
      </c>
      <c r="N679" s="3" t="s">
        <v>9</v>
      </c>
      <c r="O679" s="6">
        <v>3.1</v>
      </c>
      <c r="P679" s="6">
        <v>0.21830985915492959</v>
      </c>
      <c r="Q679" s="3" t="s">
        <v>9</v>
      </c>
      <c r="R679" s="6">
        <v>1.7</v>
      </c>
      <c r="S679" s="7">
        <v>91.8</v>
      </c>
      <c r="T679" s="6">
        <v>4.0999999999999996</v>
      </c>
      <c r="U679" s="6">
        <v>0.7</v>
      </c>
      <c r="V679" s="6">
        <v>3.1</v>
      </c>
      <c r="W679" s="6">
        <v>1.1000000000000001</v>
      </c>
      <c r="X679" s="6">
        <v>3.5</v>
      </c>
      <c r="Y679" s="6">
        <v>0.9</v>
      </c>
      <c r="Z679" s="6">
        <v>2.2000000000000002</v>
      </c>
      <c r="AA679" s="7">
        <v>100.9</v>
      </c>
    </row>
    <row r="680" spans="1:27" ht="16" thickTop="1" thickBot="1">
      <c r="A680" s="4" t="s">
        <v>1414</v>
      </c>
      <c r="B680" s="4" t="s">
        <v>1415</v>
      </c>
      <c r="C680" s="4" t="s">
        <v>9</v>
      </c>
      <c r="D680" s="14" t="s">
        <v>977</v>
      </c>
      <c r="E680" s="5" t="s">
        <v>1414</v>
      </c>
      <c r="F680" s="5">
        <v>51.6</v>
      </c>
      <c r="G680" s="9">
        <v>0.3527131782945736</v>
      </c>
      <c r="H680" s="10">
        <v>12.949612403100776</v>
      </c>
      <c r="I680" s="10">
        <v>6.6589147286821708</v>
      </c>
      <c r="J680" s="1" t="s">
        <v>9</v>
      </c>
      <c r="K680" s="6">
        <v>18.2</v>
      </c>
      <c r="L680" s="7">
        <v>668.2</v>
      </c>
      <c r="M680" s="7">
        <v>343.6</v>
      </c>
      <c r="N680" s="3" t="s">
        <v>9</v>
      </c>
      <c r="O680" s="6">
        <v>5</v>
      </c>
      <c r="P680" s="6">
        <v>9.6899224806201542E-2</v>
      </c>
      <c r="Q680" s="3" t="s">
        <v>9</v>
      </c>
      <c r="R680" s="7">
        <v>97.5</v>
      </c>
      <c r="S680" s="6">
        <v>25.6</v>
      </c>
      <c r="T680" s="6">
        <v>39.200000000000003</v>
      </c>
      <c r="U680" s="6">
        <v>5.2</v>
      </c>
      <c r="V680" s="6">
        <v>6.7</v>
      </c>
      <c r="W680" s="6">
        <v>20.8</v>
      </c>
      <c r="X680" s="7">
        <v>216.8</v>
      </c>
      <c r="Y680" s="6">
        <v>12.2</v>
      </c>
      <c r="Z680" s="7">
        <v>119.3</v>
      </c>
      <c r="AA680" s="6">
        <v>13.5</v>
      </c>
    </row>
    <row r="681" spans="1:27" ht="16" thickTop="1" thickBot="1">
      <c r="A681" s="4" t="s">
        <v>1416</v>
      </c>
      <c r="B681" s="4" t="s">
        <v>1417</v>
      </c>
      <c r="C681" s="4" t="s">
        <v>9</v>
      </c>
      <c r="D681" s="14" t="s">
        <v>977</v>
      </c>
      <c r="E681" s="5" t="s">
        <v>1416</v>
      </c>
      <c r="F681" s="5">
        <v>95.1</v>
      </c>
      <c r="G681" s="9">
        <v>2.9442691903259727E-2</v>
      </c>
      <c r="H681" s="10">
        <v>12.810725552050473</v>
      </c>
      <c r="I681" s="11">
        <v>0.68874868559411151</v>
      </c>
      <c r="J681" s="1" t="s">
        <v>9</v>
      </c>
      <c r="K681" s="6">
        <v>2.8</v>
      </c>
      <c r="L681" s="7">
        <v>1218.3</v>
      </c>
      <c r="M681" s="5">
        <v>65.5</v>
      </c>
      <c r="N681" s="3" t="s">
        <v>9</v>
      </c>
      <c r="O681" s="6">
        <v>4.5</v>
      </c>
      <c r="P681" s="6">
        <v>4.7318611987381708E-2</v>
      </c>
      <c r="Q681" s="3" t="s">
        <v>9</v>
      </c>
      <c r="R681" s="6">
        <v>2.2999999999999998</v>
      </c>
      <c r="S681" s="6">
        <v>8.9</v>
      </c>
      <c r="T681" s="6">
        <v>11.7</v>
      </c>
      <c r="U681" s="6">
        <v>2.7</v>
      </c>
      <c r="V681" s="6">
        <v>2.7</v>
      </c>
      <c r="W681" s="6">
        <v>4.2</v>
      </c>
      <c r="X681" s="6">
        <v>17.3</v>
      </c>
      <c r="Y681" s="6">
        <v>10.4</v>
      </c>
      <c r="Z681" s="6">
        <v>3.2</v>
      </c>
      <c r="AA681" s="6">
        <v>5.0999999999999996</v>
      </c>
    </row>
    <row r="682" spans="1:27" ht="16" thickTop="1" thickBot="1">
      <c r="A682" s="4" t="s">
        <v>1418</v>
      </c>
      <c r="B682" s="4" t="s">
        <v>1419</v>
      </c>
      <c r="C682" s="4" t="s">
        <v>9</v>
      </c>
      <c r="D682" s="14" t="s">
        <v>977</v>
      </c>
      <c r="E682" s="5" t="s">
        <v>1418</v>
      </c>
      <c r="F682" s="5">
        <v>153.30000000000001</v>
      </c>
      <c r="G682" s="9">
        <v>8.3496412263535547E-2</v>
      </c>
      <c r="H682" s="10">
        <v>7.6960208741030653</v>
      </c>
      <c r="I682" s="11">
        <v>0.34246575342465752</v>
      </c>
      <c r="J682" s="1" t="s">
        <v>9</v>
      </c>
      <c r="K682" s="6">
        <v>12.8</v>
      </c>
      <c r="L682" s="7">
        <v>1179.8</v>
      </c>
      <c r="M682" s="5">
        <v>52.5</v>
      </c>
      <c r="N682" s="3" t="s">
        <v>9</v>
      </c>
      <c r="O682" s="6">
        <v>8.4</v>
      </c>
      <c r="P682" s="6">
        <v>5.4794520547945202E-2</v>
      </c>
      <c r="Q682" s="3" t="s">
        <v>9</v>
      </c>
      <c r="R682" s="6">
        <v>13.7</v>
      </c>
      <c r="S682" s="7">
        <v>443.1</v>
      </c>
      <c r="T682" s="6">
        <v>8.5</v>
      </c>
      <c r="U682" s="6">
        <v>0.3</v>
      </c>
      <c r="V682" s="6">
        <v>3.3</v>
      </c>
      <c r="W682" s="6">
        <v>1.5</v>
      </c>
      <c r="X682" s="6">
        <v>2.4</v>
      </c>
      <c r="Y682" s="7">
        <v>478.1</v>
      </c>
      <c r="Z682" s="6">
        <v>10.199999999999999</v>
      </c>
      <c r="AA682" s="7">
        <v>532.9</v>
      </c>
    </row>
    <row r="683" spans="1:27" ht="16" thickTop="1" thickBot="1">
      <c r="A683" s="4" t="s">
        <v>1420</v>
      </c>
      <c r="B683" s="4" t="s">
        <v>1421</v>
      </c>
      <c r="C683" s="4" t="s">
        <v>1422</v>
      </c>
      <c r="D683" s="14" t="s">
        <v>977</v>
      </c>
      <c r="E683" s="5" t="s">
        <v>1420</v>
      </c>
      <c r="F683" s="5">
        <v>2499.8000000000002</v>
      </c>
      <c r="G683" s="9">
        <v>1.3641091287302985E-2</v>
      </c>
      <c r="H683" s="10">
        <v>2.7270981678534278</v>
      </c>
      <c r="I683" s="9">
        <v>1.1040883270661652E-2</v>
      </c>
      <c r="J683" s="1" t="s">
        <v>9</v>
      </c>
      <c r="K683" s="6">
        <v>34.1</v>
      </c>
      <c r="L683" s="7">
        <v>6817.2</v>
      </c>
      <c r="M683" s="6">
        <v>27.6</v>
      </c>
      <c r="N683" s="3" t="s">
        <v>9</v>
      </c>
      <c r="O683" s="6">
        <v>29.8</v>
      </c>
      <c r="P683" s="6">
        <v>1.1920953676294104E-2</v>
      </c>
      <c r="Q683" s="3" t="s">
        <v>9</v>
      </c>
      <c r="R683" s="6">
        <v>10.1</v>
      </c>
      <c r="S683" s="6">
        <v>53.2</v>
      </c>
      <c r="T683" s="6">
        <v>11.9</v>
      </c>
      <c r="U683" s="6">
        <v>9.4</v>
      </c>
      <c r="V683" s="6">
        <v>16.899999999999999</v>
      </c>
      <c r="W683" s="6">
        <v>20.2</v>
      </c>
      <c r="X683" s="6">
        <v>12.1</v>
      </c>
      <c r="Y683" s="6">
        <v>33.5</v>
      </c>
      <c r="Z683" s="6">
        <v>15.4</v>
      </c>
      <c r="AA683" s="6">
        <v>52.7</v>
      </c>
    </row>
    <row r="684" spans="1:27" ht="16" thickTop="1" thickBot="1">
      <c r="A684" s="4" t="s">
        <v>1423</v>
      </c>
      <c r="B684" s="4" t="s">
        <v>1424</v>
      </c>
      <c r="C684" s="4" t="s">
        <v>9</v>
      </c>
      <c r="D684" s="14" t="s">
        <v>977</v>
      </c>
      <c r="E684" s="5" t="s">
        <v>1423</v>
      </c>
      <c r="F684" s="5">
        <v>17</v>
      </c>
      <c r="G684" s="10">
        <v>7.8705882352941181</v>
      </c>
      <c r="H684" s="9">
        <v>0.5117647058823529</v>
      </c>
      <c r="I684" s="10">
        <v>3.3117647058823527</v>
      </c>
      <c r="J684" s="1" t="s">
        <v>9</v>
      </c>
      <c r="K684" s="7">
        <v>133.80000000000001</v>
      </c>
      <c r="L684" s="6">
        <v>8.6999999999999993</v>
      </c>
      <c r="M684" s="7">
        <v>56.3</v>
      </c>
      <c r="N684" s="3" t="s">
        <v>9</v>
      </c>
      <c r="O684" s="5">
        <v>18.5</v>
      </c>
      <c r="P684" s="5">
        <v>1.088235294117647</v>
      </c>
      <c r="Q684" s="3" t="s">
        <v>9</v>
      </c>
      <c r="R684" s="6">
        <v>5.8</v>
      </c>
      <c r="S684" s="7">
        <v>64.3</v>
      </c>
      <c r="T684" s="6">
        <v>7</v>
      </c>
      <c r="U684" s="6">
        <v>4.7</v>
      </c>
      <c r="V684" s="6">
        <v>4.5</v>
      </c>
      <c r="W684" s="6">
        <v>7</v>
      </c>
      <c r="X684" s="6">
        <v>4.5</v>
      </c>
      <c r="Y684" s="7">
        <v>486.5</v>
      </c>
      <c r="Z684" s="6">
        <v>6.9</v>
      </c>
      <c r="AA684" s="7">
        <v>94.8</v>
      </c>
    </row>
    <row r="685" spans="1:27" ht="16" thickTop="1" thickBot="1">
      <c r="A685" s="4" t="s">
        <v>1425</v>
      </c>
      <c r="B685" s="4" t="s">
        <v>1426</v>
      </c>
      <c r="C685" s="4" t="s">
        <v>1427</v>
      </c>
      <c r="D685" s="14" t="s">
        <v>977</v>
      </c>
      <c r="E685" s="5" t="s">
        <v>1425</v>
      </c>
      <c r="F685" s="5">
        <v>38.200000000000003</v>
      </c>
      <c r="G685" s="11">
        <v>0.7120418848167539</v>
      </c>
      <c r="H685" s="9">
        <v>0.13089005235602094</v>
      </c>
      <c r="I685" s="11">
        <v>0.66753926701570676</v>
      </c>
      <c r="J685" s="1" t="s">
        <v>9</v>
      </c>
      <c r="K685" s="5">
        <v>27.2</v>
      </c>
      <c r="L685" s="6">
        <v>5</v>
      </c>
      <c r="M685" s="5">
        <v>25.5</v>
      </c>
      <c r="N685" s="3" t="s">
        <v>9</v>
      </c>
      <c r="O685" s="6">
        <v>9.1999999999999993</v>
      </c>
      <c r="P685" s="6">
        <v>0.24083769633507851</v>
      </c>
      <c r="Q685" s="3" t="s">
        <v>9</v>
      </c>
      <c r="R685" s="6">
        <v>8.4</v>
      </c>
      <c r="S685" s="7">
        <v>208.3</v>
      </c>
      <c r="T685" s="6">
        <v>5.2</v>
      </c>
      <c r="U685" s="6">
        <v>1.9</v>
      </c>
      <c r="V685" s="6">
        <v>1.3</v>
      </c>
      <c r="W685" s="6">
        <v>3</v>
      </c>
      <c r="X685" s="6">
        <v>3.1</v>
      </c>
      <c r="Y685" s="7">
        <v>311.3</v>
      </c>
      <c r="Z685" s="6">
        <v>5.8</v>
      </c>
      <c r="AA685" s="7">
        <v>208.4</v>
      </c>
    </row>
    <row r="686" spans="1:27" ht="16" thickTop="1" thickBot="1">
      <c r="A686" s="4" t="s">
        <v>1428</v>
      </c>
      <c r="B686" s="4" t="s">
        <v>1429</v>
      </c>
      <c r="C686" s="4" t="s">
        <v>1430</v>
      </c>
      <c r="D686" s="14" t="s">
        <v>977</v>
      </c>
      <c r="E686" s="5" t="s">
        <v>1428</v>
      </c>
      <c r="F686" s="5">
        <v>21.1</v>
      </c>
      <c r="G686" s="9">
        <v>0.14218009478672985</v>
      </c>
      <c r="H686" s="11">
        <v>0.72037914691943117</v>
      </c>
      <c r="I686" s="9">
        <v>0.16587677725118483</v>
      </c>
      <c r="J686" s="1" t="s">
        <v>9</v>
      </c>
      <c r="K686" s="6">
        <v>3</v>
      </c>
      <c r="L686" s="5">
        <v>15.2</v>
      </c>
      <c r="M686" s="6">
        <v>3.5</v>
      </c>
      <c r="N686" s="3" t="s">
        <v>9</v>
      </c>
      <c r="O686" s="6">
        <v>7.3</v>
      </c>
      <c r="P686" s="6">
        <v>0.34597156398104262</v>
      </c>
      <c r="Q686" s="3" t="s">
        <v>9</v>
      </c>
      <c r="R686" s="7">
        <v>697.7</v>
      </c>
      <c r="S686" s="7">
        <v>193.9</v>
      </c>
      <c r="T686" s="6">
        <v>2.9</v>
      </c>
      <c r="U686" s="6">
        <v>3.4</v>
      </c>
      <c r="V686" s="6">
        <v>1.6</v>
      </c>
      <c r="W686" s="6">
        <v>1.9</v>
      </c>
      <c r="X686" s="6">
        <v>2.2999999999999998</v>
      </c>
      <c r="Y686" s="6">
        <v>5.9</v>
      </c>
      <c r="Z686" s="7">
        <v>614.4</v>
      </c>
      <c r="AA686" s="5">
        <v>13.4</v>
      </c>
    </row>
    <row r="687" spans="1:27" ht="16" thickTop="1" thickBot="1">
      <c r="A687" s="4" t="s">
        <v>1431</v>
      </c>
      <c r="B687" s="4" t="s">
        <v>1432</v>
      </c>
      <c r="C687" s="4" t="s">
        <v>1433</v>
      </c>
      <c r="D687" s="14" t="s">
        <v>977</v>
      </c>
      <c r="E687" s="5" t="s">
        <v>1431</v>
      </c>
      <c r="F687" s="5">
        <v>3764.3</v>
      </c>
      <c r="G687" s="9">
        <v>1.1210583641048801E-2</v>
      </c>
      <c r="H687" s="10">
        <v>1.5482294184841803</v>
      </c>
      <c r="I687" s="9">
        <v>0.14074329888691123</v>
      </c>
      <c r="J687" s="1" t="s">
        <v>9</v>
      </c>
      <c r="K687" s="6">
        <v>42.2</v>
      </c>
      <c r="L687" s="7">
        <v>5828</v>
      </c>
      <c r="M687" s="6">
        <v>529.79999999999995</v>
      </c>
      <c r="N687" s="3" t="s">
        <v>9</v>
      </c>
      <c r="O687" s="6">
        <v>28.4</v>
      </c>
      <c r="P687" s="6">
        <v>7.544563398241372E-3</v>
      </c>
      <c r="Q687" s="3" t="s">
        <v>9</v>
      </c>
      <c r="R687" s="6">
        <v>1.9</v>
      </c>
      <c r="S687" s="6">
        <v>48.5</v>
      </c>
      <c r="T687" s="6">
        <v>11</v>
      </c>
      <c r="U687" s="6">
        <v>3.5</v>
      </c>
      <c r="V687" s="6">
        <v>4.3</v>
      </c>
      <c r="W687" s="6">
        <v>6.4</v>
      </c>
      <c r="X687" s="6">
        <v>1.4</v>
      </c>
      <c r="Y687" s="6">
        <v>159.4</v>
      </c>
      <c r="Z687" s="6">
        <v>6.8</v>
      </c>
      <c r="AA687" s="6">
        <v>73.900000000000006</v>
      </c>
    </row>
    <row r="688" spans="1:27" ht="16" thickTop="1" thickBot="1">
      <c r="A688" s="4" t="s">
        <v>1434</v>
      </c>
      <c r="B688" s="4" t="s">
        <v>1435</v>
      </c>
      <c r="C688" s="4" t="s">
        <v>9</v>
      </c>
      <c r="D688" s="14" t="s">
        <v>977</v>
      </c>
      <c r="E688" s="5" t="s">
        <v>1434</v>
      </c>
      <c r="F688" s="5">
        <v>7.9</v>
      </c>
      <c r="G688" s="9">
        <v>0.26582278481012656</v>
      </c>
      <c r="H688" s="10">
        <v>11.39240506329114</v>
      </c>
      <c r="I688" s="9">
        <v>0.11392405063291139</v>
      </c>
      <c r="J688" s="1" t="s">
        <v>9</v>
      </c>
      <c r="K688" s="6">
        <v>2.1</v>
      </c>
      <c r="L688" s="7">
        <v>90</v>
      </c>
      <c r="M688" s="6">
        <v>0.9</v>
      </c>
      <c r="N688" s="3" t="s">
        <v>9</v>
      </c>
      <c r="O688" s="5">
        <v>3.5</v>
      </c>
      <c r="P688" s="5">
        <v>0.44303797468354428</v>
      </c>
      <c r="Q688" s="3" t="s">
        <v>9</v>
      </c>
      <c r="R688" s="6">
        <v>0.8</v>
      </c>
      <c r="S688" s="6">
        <v>0.9</v>
      </c>
      <c r="T688" s="6">
        <v>1.1000000000000001</v>
      </c>
      <c r="U688" s="6">
        <v>1</v>
      </c>
      <c r="V688" s="6">
        <v>0.8</v>
      </c>
      <c r="W688" s="6">
        <v>1.2</v>
      </c>
      <c r="X688" s="6">
        <v>1.7</v>
      </c>
      <c r="Y688" s="5">
        <v>4.7</v>
      </c>
      <c r="Z688" s="6">
        <v>1.3</v>
      </c>
      <c r="AA688" s="6">
        <v>2</v>
      </c>
    </row>
    <row r="689" spans="1:27" ht="16" thickTop="1" thickBot="1">
      <c r="A689" s="4" t="s">
        <v>1436</v>
      </c>
      <c r="B689" s="4" t="s">
        <v>1437</v>
      </c>
      <c r="C689" s="4" t="s">
        <v>1438</v>
      </c>
      <c r="D689" s="14" t="s">
        <v>977</v>
      </c>
      <c r="E689" s="5" t="s">
        <v>1436</v>
      </c>
      <c r="F689" s="4"/>
      <c r="G689" s="12" t="e">
        <v>#DIV/0!</v>
      </c>
      <c r="H689" s="12" t="e">
        <v>#DIV/0!</v>
      </c>
      <c r="I689" s="12" t="e">
        <v>#DIV/0!</v>
      </c>
      <c r="J689" s="1" t="s">
        <v>9</v>
      </c>
      <c r="K689" s="4"/>
      <c r="L689" s="4"/>
      <c r="M689" s="4"/>
      <c r="N689" s="3" t="s">
        <v>9</v>
      </c>
      <c r="O689" s="4"/>
      <c r="P689" s="4" t="e">
        <v>#DIV/0!</v>
      </c>
      <c r="Q689" s="3" t="s">
        <v>9</v>
      </c>
      <c r="R689" s="4"/>
      <c r="S689" s="4"/>
      <c r="T689" s="4"/>
      <c r="U689" s="4"/>
      <c r="V689" s="4"/>
      <c r="W689" s="4"/>
      <c r="X689" s="4"/>
      <c r="Y689" s="4"/>
      <c r="Z689" s="4"/>
      <c r="AA689" s="4"/>
    </row>
    <row r="690" spans="1:27" ht="16" thickTop="1" thickBot="1">
      <c r="A690" s="4" t="s">
        <v>1439</v>
      </c>
      <c r="B690" s="4" t="s">
        <v>1440</v>
      </c>
      <c r="C690" s="4" t="s">
        <v>1441</v>
      </c>
      <c r="D690" s="14" t="s">
        <v>977</v>
      </c>
      <c r="E690" s="5" t="s">
        <v>1439</v>
      </c>
      <c r="F690" s="5">
        <v>4123.3</v>
      </c>
      <c r="G690" s="9">
        <v>1.7340479712851357E-2</v>
      </c>
      <c r="H690" s="10">
        <v>1.6287439672107293</v>
      </c>
      <c r="I690" s="9">
        <v>0.11224019595954696</v>
      </c>
      <c r="J690" s="1" t="s">
        <v>9</v>
      </c>
      <c r="K690" s="6">
        <v>71.5</v>
      </c>
      <c r="L690" s="7">
        <v>6715.8</v>
      </c>
      <c r="M690" s="6">
        <v>462.8</v>
      </c>
      <c r="N690" s="3" t="s">
        <v>9</v>
      </c>
      <c r="O690" s="6">
        <v>16.2</v>
      </c>
      <c r="P690" s="6">
        <v>3.92889190696772E-3</v>
      </c>
      <c r="Q690" s="3" t="s">
        <v>9</v>
      </c>
      <c r="R690" s="6">
        <v>1.9</v>
      </c>
      <c r="S690" s="6">
        <v>88.3</v>
      </c>
      <c r="T690" s="6">
        <v>4.8</v>
      </c>
      <c r="U690" s="6">
        <v>1.3</v>
      </c>
      <c r="V690" s="6">
        <v>18.8</v>
      </c>
      <c r="W690" s="6">
        <v>7</v>
      </c>
      <c r="X690" s="6">
        <v>7.2</v>
      </c>
      <c r="Y690" s="6">
        <v>375.9</v>
      </c>
      <c r="Z690" s="6">
        <v>8</v>
      </c>
      <c r="AA690" s="6">
        <v>110.5</v>
      </c>
    </row>
    <row r="691" spans="1:27" ht="16" thickTop="1" thickBot="1">
      <c r="A691" s="4" t="s">
        <v>1442</v>
      </c>
      <c r="B691" s="4" t="s">
        <v>1443</v>
      </c>
      <c r="C691" s="4" t="s">
        <v>1444</v>
      </c>
      <c r="D691" s="14" t="s">
        <v>977</v>
      </c>
      <c r="E691" s="5" t="s">
        <v>1442</v>
      </c>
      <c r="F691" s="5">
        <v>312.8</v>
      </c>
      <c r="G691" s="9">
        <v>1.4705882352941175E-2</v>
      </c>
      <c r="H691" s="10">
        <v>8.9312659846547309</v>
      </c>
      <c r="I691" s="9">
        <v>1.7263427109974427E-2</v>
      </c>
      <c r="J691" s="1" t="s">
        <v>9</v>
      </c>
      <c r="K691" s="6">
        <v>4.5999999999999996</v>
      </c>
      <c r="L691" s="7">
        <v>2793.7</v>
      </c>
      <c r="M691" s="6">
        <v>5.4</v>
      </c>
      <c r="N691" s="3" t="s">
        <v>9</v>
      </c>
      <c r="O691" s="6">
        <v>12.8</v>
      </c>
      <c r="P691" s="6">
        <v>4.0920716112531973E-2</v>
      </c>
      <c r="Q691" s="3" t="s">
        <v>9</v>
      </c>
      <c r="R691" s="6">
        <v>3.8</v>
      </c>
      <c r="S691" s="6">
        <v>5.7</v>
      </c>
      <c r="T691" s="6">
        <v>5.4</v>
      </c>
      <c r="U691" s="6">
        <v>4.2</v>
      </c>
      <c r="V691" s="6">
        <v>4.0999999999999996</v>
      </c>
      <c r="W691" s="6">
        <v>4.0999999999999996</v>
      </c>
      <c r="X691" s="6">
        <v>8.6999999999999993</v>
      </c>
      <c r="Y691" s="6">
        <v>7.7</v>
      </c>
      <c r="Z691" s="6">
        <v>5.2</v>
      </c>
      <c r="AA691" s="6">
        <v>7.9</v>
      </c>
    </row>
    <row r="692" spans="1:27" ht="16" thickTop="1" thickBot="1">
      <c r="A692" s="4" t="s">
        <v>1445</v>
      </c>
      <c r="B692" s="4" t="s">
        <v>1445</v>
      </c>
      <c r="C692" s="4" t="s">
        <v>9</v>
      </c>
      <c r="D692" s="14" t="s">
        <v>977</v>
      </c>
      <c r="E692" s="5" t="s">
        <v>1445</v>
      </c>
      <c r="F692" s="5">
        <v>1.2</v>
      </c>
      <c r="G692" s="11">
        <v>1</v>
      </c>
      <c r="H692" s="11">
        <v>2.0833333333333335</v>
      </c>
      <c r="I692" s="11">
        <v>2.5</v>
      </c>
      <c r="J692" s="1" t="s">
        <v>9</v>
      </c>
      <c r="K692" s="5">
        <v>1.2</v>
      </c>
      <c r="L692" s="5">
        <v>2.5</v>
      </c>
      <c r="M692" s="5">
        <v>3</v>
      </c>
      <c r="N692" s="3" t="s">
        <v>9</v>
      </c>
      <c r="O692" s="7">
        <v>7.3</v>
      </c>
      <c r="P692" s="7">
        <v>6.083333333333333</v>
      </c>
      <c r="Q692" s="3" t="s">
        <v>9</v>
      </c>
      <c r="R692" s="5">
        <v>1.6</v>
      </c>
      <c r="S692" s="5">
        <v>1.1000000000000001</v>
      </c>
      <c r="T692" s="7">
        <v>2.2999999999999998</v>
      </c>
      <c r="U692" s="5">
        <v>1.8</v>
      </c>
      <c r="V692" s="5">
        <v>1.7</v>
      </c>
      <c r="W692" s="5">
        <v>4.5999999999999996</v>
      </c>
      <c r="X692" s="5">
        <v>2</v>
      </c>
      <c r="Y692" s="5">
        <v>3.9</v>
      </c>
      <c r="Z692" s="5">
        <v>2.6</v>
      </c>
      <c r="AA692" s="5">
        <v>12.6</v>
      </c>
    </row>
    <row r="693" spans="1:27" ht="16" thickTop="1" thickBot="1">
      <c r="A693" s="4" t="s">
        <v>1446</v>
      </c>
      <c r="B693" s="4" t="s">
        <v>1447</v>
      </c>
      <c r="C693" s="4" t="s">
        <v>9</v>
      </c>
      <c r="D693" s="14" t="s">
        <v>977</v>
      </c>
      <c r="E693" s="5" t="s">
        <v>1446</v>
      </c>
      <c r="F693" s="5">
        <v>3.8</v>
      </c>
      <c r="G693" s="11">
        <v>1.1052631578947369</v>
      </c>
      <c r="H693" s="11">
        <v>1.1842105263157896</v>
      </c>
      <c r="I693" s="11">
        <v>1.5789473684210527</v>
      </c>
      <c r="J693" s="1" t="s">
        <v>9</v>
      </c>
      <c r="K693" s="5">
        <v>4.2</v>
      </c>
      <c r="L693" s="5">
        <v>4.5</v>
      </c>
      <c r="M693" s="5">
        <v>6</v>
      </c>
      <c r="N693" s="3" t="s">
        <v>9</v>
      </c>
      <c r="O693" s="5">
        <v>5.4</v>
      </c>
      <c r="P693" s="5">
        <v>1.4210526315789476</v>
      </c>
      <c r="Q693" s="3" t="s">
        <v>9</v>
      </c>
      <c r="R693" s="5">
        <v>2.2000000000000002</v>
      </c>
      <c r="S693" s="5">
        <v>7.3</v>
      </c>
      <c r="T693" s="5">
        <v>3.2</v>
      </c>
      <c r="U693" s="5">
        <v>0.9</v>
      </c>
      <c r="V693" s="5">
        <v>1.5</v>
      </c>
      <c r="W693" s="5">
        <v>5.3</v>
      </c>
      <c r="X693" s="5">
        <v>3.1</v>
      </c>
      <c r="Y693" s="7">
        <v>1274.3</v>
      </c>
      <c r="Z693" s="5">
        <v>2.2999999999999998</v>
      </c>
      <c r="AA693" s="5">
        <v>9.8000000000000007</v>
      </c>
    </row>
    <row r="694" spans="1:27" ht="16" thickTop="1" thickBot="1">
      <c r="A694" s="4" t="s">
        <v>1448</v>
      </c>
      <c r="B694" s="4" t="s">
        <v>1449</v>
      </c>
      <c r="C694" s="4" t="s">
        <v>9</v>
      </c>
      <c r="D694" s="14" t="s">
        <v>977</v>
      </c>
      <c r="E694" s="5" t="s">
        <v>1448</v>
      </c>
      <c r="F694" s="5">
        <v>0.9</v>
      </c>
      <c r="G694" s="11">
        <v>2.1111111111111112</v>
      </c>
      <c r="H694" s="11">
        <v>2.2222222222222223</v>
      </c>
      <c r="I694" s="11">
        <v>2.2222222222222223</v>
      </c>
      <c r="J694" s="1" t="s">
        <v>9</v>
      </c>
      <c r="K694" s="5">
        <v>1.9</v>
      </c>
      <c r="L694" s="5">
        <v>2</v>
      </c>
      <c r="M694" s="5">
        <v>2</v>
      </c>
      <c r="N694" s="3" t="s">
        <v>9</v>
      </c>
      <c r="O694" s="5">
        <v>3.5</v>
      </c>
      <c r="P694" s="5">
        <v>3.8888888888888888</v>
      </c>
      <c r="Q694" s="3" t="s">
        <v>9</v>
      </c>
      <c r="R694" s="5">
        <v>2.5</v>
      </c>
      <c r="S694" s="5">
        <v>1.1000000000000001</v>
      </c>
      <c r="T694" s="7">
        <v>2</v>
      </c>
      <c r="U694" s="5">
        <v>1</v>
      </c>
      <c r="V694" s="5">
        <v>2.2000000000000002</v>
      </c>
      <c r="W694" s="5">
        <v>2.9</v>
      </c>
      <c r="X694" s="5">
        <v>2.5</v>
      </c>
      <c r="Y694" s="5">
        <v>3.5</v>
      </c>
      <c r="Z694" s="5">
        <v>2.4</v>
      </c>
      <c r="AA694" s="5">
        <v>2.9</v>
      </c>
    </row>
    <row r="695" spans="1:27" ht="16" thickTop="1" thickBot="1">
      <c r="A695" s="4" t="s">
        <v>1450</v>
      </c>
      <c r="B695" s="4" t="s">
        <v>1451</v>
      </c>
      <c r="C695" s="4" t="s">
        <v>1452</v>
      </c>
      <c r="D695" s="14" t="s">
        <v>977</v>
      </c>
      <c r="E695" s="5" t="s">
        <v>1450</v>
      </c>
      <c r="F695" s="5">
        <v>233.5</v>
      </c>
      <c r="G695" s="9">
        <v>6.1241970021413281E-2</v>
      </c>
      <c r="H695" s="10">
        <v>8.0381156316916496</v>
      </c>
      <c r="I695" s="9">
        <v>6.4239828693790149E-2</v>
      </c>
      <c r="J695" s="1" t="s">
        <v>9</v>
      </c>
      <c r="K695" s="6">
        <v>14.3</v>
      </c>
      <c r="L695" s="7">
        <v>1876.9</v>
      </c>
      <c r="M695" s="6">
        <v>15</v>
      </c>
      <c r="N695" s="3" t="s">
        <v>9</v>
      </c>
      <c r="O695" s="6">
        <v>18.899999999999999</v>
      </c>
      <c r="P695" s="6">
        <v>8.0942184154175589E-2</v>
      </c>
      <c r="Q695" s="3" t="s">
        <v>9</v>
      </c>
      <c r="R695" s="6">
        <v>10.9</v>
      </c>
      <c r="S695" s="6">
        <v>12.3</v>
      </c>
      <c r="T695" s="6">
        <v>9.1999999999999993</v>
      </c>
      <c r="U695" s="6">
        <v>5.5</v>
      </c>
      <c r="V695" s="6">
        <v>3</v>
      </c>
      <c r="W695" s="6">
        <v>14.5</v>
      </c>
      <c r="X695" s="6">
        <v>11.4</v>
      </c>
      <c r="Y695" s="6">
        <v>8.4</v>
      </c>
      <c r="Z695" s="6">
        <v>12.4</v>
      </c>
      <c r="AA695" s="6">
        <v>21.7</v>
      </c>
    </row>
    <row r="696" spans="1:27" ht="16" thickTop="1" thickBot="1">
      <c r="A696" s="4" t="s">
        <v>1453</v>
      </c>
      <c r="B696" s="4" t="s">
        <v>1454</v>
      </c>
      <c r="C696" s="4" t="s">
        <v>9</v>
      </c>
      <c r="D696" s="14" t="s">
        <v>977</v>
      </c>
      <c r="E696" s="5" t="s">
        <v>1453</v>
      </c>
      <c r="F696" s="5">
        <v>8.9</v>
      </c>
      <c r="G696" s="9">
        <v>0.30337078651685395</v>
      </c>
      <c r="H696" s="10">
        <v>9.404494382022472</v>
      </c>
      <c r="I696" s="11">
        <v>0.78651685393258419</v>
      </c>
      <c r="J696" s="1" t="s">
        <v>9</v>
      </c>
      <c r="K696" s="6">
        <v>2.7</v>
      </c>
      <c r="L696" s="7">
        <v>83.7</v>
      </c>
      <c r="M696" s="5">
        <v>7</v>
      </c>
      <c r="N696" s="3" t="s">
        <v>9</v>
      </c>
      <c r="O696" s="5">
        <v>10.1</v>
      </c>
      <c r="P696" s="5">
        <v>1.1348314606741572</v>
      </c>
      <c r="Q696" s="3" t="s">
        <v>9</v>
      </c>
      <c r="R696" s="6">
        <v>0.7</v>
      </c>
      <c r="S696" s="6">
        <v>1</v>
      </c>
      <c r="T696" s="7">
        <v>136.19999999999999</v>
      </c>
      <c r="U696" s="6">
        <v>2</v>
      </c>
      <c r="V696" s="6">
        <v>0.8</v>
      </c>
      <c r="W696" s="6">
        <v>1.1000000000000001</v>
      </c>
      <c r="X696" s="7">
        <v>651.79999999999995</v>
      </c>
      <c r="Y696" s="7">
        <v>17.600000000000001</v>
      </c>
      <c r="Z696" s="6">
        <v>1.5</v>
      </c>
      <c r="AA696" s="6">
        <v>1.6</v>
      </c>
    </row>
    <row r="697" spans="1:27" ht="16" thickTop="1" thickBot="1">
      <c r="A697" s="4" t="s">
        <v>1455</v>
      </c>
      <c r="B697" s="4" t="s">
        <v>1456</v>
      </c>
      <c r="C697" s="4" t="s">
        <v>1457</v>
      </c>
      <c r="D697" s="14" t="s">
        <v>977</v>
      </c>
      <c r="E697" s="5" t="s">
        <v>1455</v>
      </c>
      <c r="F697" s="5">
        <v>53.3</v>
      </c>
      <c r="G697" s="11">
        <v>1.1726078799249531</v>
      </c>
      <c r="H697" s="9">
        <v>0.46716697936210133</v>
      </c>
      <c r="I697" s="11">
        <v>0.924953095684803</v>
      </c>
      <c r="J697" s="1" t="s">
        <v>9</v>
      </c>
      <c r="K697" s="5">
        <v>62.5</v>
      </c>
      <c r="L697" s="6">
        <v>24.9</v>
      </c>
      <c r="M697" s="5">
        <v>49.3</v>
      </c>
      <c r="N697" s="3" t="s">
        <v>9</v>
      </c>
      <c r="O697" s="5">
        <v>51.8</v>
      </c>
      <c r="P697" s="5">
        <v>0.97185741088180111</v>
      </c>
      <c r="Q697" s="3" t="s">
        <v>9</v>
      </c>
      <c r="R697" s="7">
        <v>116.4</v>
      </c>
      <c r="S697" s="5">
        <v>45.6</v>
      </c>
      <c r="T697" s="6">
        <v>37.700000000000003</v>
      </c>
      <c r="U697" s="7">
        <v>153.30000000000001</v>
      </c>
      <c r="V697" s="6">
        <v>41</v>
      </c>
      <c r="W697" s="5">
        <v>45.4</v>
      </c>
      <c r="X697" s="6">
        <v>40.700000000000003</v>
      </c>
      <c r="Y697" s="6">
        <v>14</v>
      </c>
      <c r="Z697" s="7">
        <v>98.6</v>
      </c>
      <c r="AA697" s="6">
        <v>29.3</v>
      </c>
    </row>
    <row r="698" spans="1:27" ht="16" thickTop="1" thickBot="1">
      <c r="A698" s="4" t="s">
        <v>1458</v>
      </c>
      <c r="B698" s="4" t="s">
        <v>1459</v>
      </c>
      <c r="C698" s="4" t="s">
        <v>1460</v>
      </c>
      <c r="D698" s="14" t="s">
        <v>977</v>
      </c>
      <c r="E698" s="5" t="s">
        <v>1458</v>
      </c>
      <c r="F698" s="5">
        <v>43</v>
      </c>
      <c r="G698" s="9">
        <v>0.24186046511627907</v>
      </c>
      <c r="H698" s="10">
        <v>12.081395348837209</v>
      </c>
      <c r="I698" s="11">
        <v>0.33720930232558138</v>
      </c>
      <c r="J698" s="1" t="s">
        <v>9</v>
      </c>
      <c r="K698" s="6">
        <v>10.4</v>
      </c>
      <c r="L698" s="7">
        <v>519.5</v>
      </c>
      <c r="M698" s="5">
        <v>14.5</v>
      </c>
      <c r="N698" s="3" t="s">
        <v>9</v>
      </c>
      <c r="O698" s="6">
        <v>10.3</v>
      </c>
      <c r="P698" s="6">
        <v>0.23953488372093024</v>
      </c>
      <c r="Q698" s="3" t="s">
        <v>9</v>
      </c>
      <c r="R698" s="6">
        <v>5.0999999999999996</v>
      </c>
      <c r="S698" s="6">
        <v>6.2</v>
      </c>
      <c r="T698" s="6">
        <v>7.2</v>
      </c>
      <c r="U698" s="6">
        <v>8.8000000000000007</v>
      </c>
      <c r="V698" s="6">
        <v>1.8</v>
      </c>
      <c r="W698" s="6">
        <v>9.6</v>
      </c>
      <c r="X698" s="5">
        <v>12.2</v>
      </c>
      <c r="Y698" s="6">
        <v>10.7</v>
      </c>
      <c r="Z698" s="6">
        <v>8.9</v>
      </c>
      <c r="AA698" s="5">
        <v>21.7</v>
      </c>
    </row>
    <row r="699" spans="1:27" ht="16" thickTop="1" thickBot="1">
      <c r="A699" s="4" t="s">
        <v>1461</v>
      </c>
      <c r="B699" s="4" t="s">
        <v>1462</v>
      </c>
      <c r="C699" s="4" t="s">
        <v>9</v>
      </c>
      <c r="D699" s="14" t="s">
        <v>977</v>
      </c>
      <c r="E699" s="5" t="s">
        <v>1461</v>
      </c>
      <c r="F699" s="5">
        <v>10.199999999999999</v>
      </c>
      <c r="G699" s="11">
        <v>1.2450980392156863</v>
      </c>
      <c r="H699" s="11">
        <v>1.6960784313725492</v>
      </c>
      <c r="I699" s="11">
        <v>1.0098039215686276</v>
      </c>
      <c r="J699" s="1" t="s">
        <v>9</v>
      </c>
      <c r="K699" s="5">
        <v>12.7</v>
      </c>
      <c r="L699" s="5">
        <v>17.3</v>
      </c>
      <c r="M699" s="5">
        <v>10.3</v>
      </c>
      <c r="N699" s="3" t="s">
        <v>9</v>
      </c>
      <c r="O699" s="7">
        <v>28.1</v>
      </c>
      <c r="P699" s="7">
        <v>2.7549019607843142</v>
      </c>
      <c r="Q699" s="3" t="s">
        <v>9</v>
      </c>
      <c r="R699" s="5">
        <v>5.8</v>
      </c>
      <c r="S699" s="5">
        <v>9.6</v>
      </c>
      <c r="T699" s="5">
        <v>9.5</v>
      </c>
      <c r="U699" s="6">
        <v>6.1</v>
      </c>
      <c r="V699" s="5">
        <v>8</v>
      </c>
      <c r="W699" s="5">
        <v>11.1</v>
      </c>
      <c r="X699" s="5">
        <v>12.4</v>
      </c>
      <c r="Y699" s="7">
        <v>15.4</v>
      </c>
      <c r="Z699" s="5">
        <v>12.5</v>
      </c>
      <c r="AA699" s="7">
        <v>16.3</v>
      </c>
    </row>
    <row r="700" spans="1:27" ht="16" thickTop="1" thickBot="1">
      <c r="A700" s="4" t="s">
        <v>1463</v>
      </c>
      <c r="B700" s="4" t="s">
        <v>1464</v>
      </c>
      <c r="C700" s="4" t="s">
        <v>1465</v>
      </c>
      <c r="D700" s="14" t="s">
        <v>977</v>
      </c>
      <c r="E700" s="5" t="s">
        <v>1463</v>
      </c>
      <c r="F700" s="5">
        <v>121.1</v>
      </c>
      <c r="G700" s="9">
        <v>0.10074318744838975</v>
      </c>
      <c r="H700" s="9">
        <v>0.13377374071015691</v>
      </c>
      <c r="I700" s="9">
        <v>0.25763831544178367</v>
      </c>
      <c r="J700" s="1" t="s">
        <v>9</v>
      </c>
      <c r="K700" s="6">
        <v>12.2</v>
      </c>
      <c r="L700" s="6">
        <v>16.2</v>
      </c>
      <c r="M700" s="6">
        <v>31.2</v>
      </c>
      <c r="N700" s="3" t="s">
        <v>9</v>
      </c>
      <c r="O700" s="6">
        <v>11.6</v>
      </c>
      <c r="P700" s="6">
        <v>9.5788604459124696E-2</v>
      </c>
      <c r="Q700" s="3" t="s">
        <v>9</v>
      </c>
      <c r="R700" s="6">
        <v>8.5</v>
      </c>
      <c r="S700" s="5">
        <v>225.4</v>
      </c>
      <c r="T700" s="6">
        <v>9.1</v>
      </c>
      <c r="U700" s="6">
        <v>7.2</v>
      </c>
      <c r="V700" s="6">
        <v>17.399999999999999</v>
      </c>
      <c r="W700" s="6">
        <v>21.3</v>
      </c>
      <c r="X700" s="6">
        <v>9</v>
      </c>
      <c r="Y700" s="6">
        <v>12.4</v>
      </c>
      <c r="Z700" s="6">
        <v>16.2</v>
      </c>
      <c r="AA700" s="7">
        <v>608.5</v>
      </c>
    </row>
    <row r="701" spans="1:27" ht="16" thickTop="1" thickBot="1">
      <c r="A701" s="4" t="s">
        <v>1466</v>
      </c>
      <c r="B701" s="4" t="s">
        <v>1467</v>
      </c>
      <c r="C701" s="4" t="s">
        <v>9</v>
      </c>
      <c r="D701" s="14" t="s">
        <v>977</v>
      </c>
      <c r="E701" s="5" t="s">
        <v>1466</v>
      </c>
      <c r="F701" s="5">
        <v>639.5</v>
      </c>
      <c r="G701" s="9">
        <v>1.7200938232994529E-3</v>
      </c>
      <c r="H701" s="10">
        <v>7.4734949179046133</v>
      </c>
      <c r="I701" s="9">
        <v>3.4401876465989059E-3</v>
      </c>
      <c r="J701" s="1" t="s">
        <v>9</v>
      </c>
      <c r="K701" s="6">
        <v>1.1000000000000001</v>
      </c>
      <c r="L701" s="7">
        <v>4779.3</v>
      </c>
      <c r="M701" s="6">
        <v>2.2000000000000002</v>
      </c>
      <c r="N701" s="3" t="s">
        <v>9</v>
      </c>
      <c r="O701" s="6">
        <v>6.1</v>
      </c>
      <c r="P701" s="6">
        <v>9.5387021110242363E-3</v>
      </c>
      <c r="Q701" s="3" t="s">
        <v>9</v>
      </c>
      <c r="R701" s="6">
        <v>1.2</v>
      </c>
      <c r="S701" s="6">
        <v>1.5</v>
      </c>
      <c r="T701" s="6">
        <v>2.2000000000000002</v>
      </c>
      <c r="U701" s="6">
        <v>4.2</v>
      </c>
      <c r="V701" s="6">
        <v>19.3</v>
      </c>
      <c r="W701" s="6">
        <v>1.9</v>
      </c>
      <c r="X701" s="6">
        <v>3.6</v>
      </c>
      <c r="Y701" s="6">
        <v>4.3</v>
      </c>
      <c r="Z701" s="6">
        <v>1</v>
      </c>
      <c r="AA701" s="6">
        <v>2.1</v>
      </c>
    </row>
    <row r="702" spans="1:27" ht="16" thickTop="1" thickBot="1">
      <c r="A702" s="4" t="s">
        <v>1468</v>
      </c>
      <c r="B702" s="4" t="s">
        <v>1469</v>
      </c>
      <c r="C702" s="4" t="s">
        <v>1470</v>
      </c>
      <c r="D702" s="14" t="s">
        <v>977</v>
      </c>
      <c r="E702" s="5" t="s">
        <v>1468</v>
      </c>
      <c r="F702" s="5">
        <v>113.3</v>
      </c>
      <c r="G702" s="9">
        <v>6.7961165048543687E-2</v>
      </c>
      <c r="H702" s="10">
        <v>14.574580759046778</v>
      </c>
      <c r="I702" s="11">
        <v>0.66460723742277139</v>
      </c>
      <c r="J702" s="1" t="s">
        <v>9</v>
      </c>
      <c r="K702" s="6">
        <v>7.7</v>
      </c>
      <c r="L702" s="7">
        <v>1651.3</v>
      </c>
      <c r="M702" s="5">
        <v>75.3</v>
      </c>
      <c r="N702" s="3" t="s">
        <v>9</v>
      </c>
      <c r="O702" s="6">
        <v>9.6999999999999993</v>
      </c>
      <c r="P702" s="6">
        <v>8.5613415710503085E-2</v>
      </c>
      <c r="Q702" s="3" t="s">
        <v>9</v>
      </c>
      <c r="R702" s="6">
        <v>1.2</v>
      </c>
      <c r="S702" s="6">
        <v>6</v>
      </c>
      <c r="T702" s="6">
        <v>9.6999999999999993</v>
      </c>
      <c r="U702" s="6">
        <v>4.7</v>
      </c>
      <c r="V702" s="6">
        <v>3.9</v>
      </c>
      <c r="W702" s="6">
        <v>5</v>
      </c>
      <c r="X702" s="6">
        <v>4.9000000000000004</v>
      </c>
      <c r="Y702" s="6">
        <v>10.199999999999999</v>
      </c>
      <c r="Z702" s="6">
        <v>2.2999999999999998</v>
      </c>
      <c r="AA702" s="6">
        <v>4</v>
      </c>
    </row>
    <row r="703" spans="1:27" ht="16" thickTop="1" thickBot="1">
      <c r="A703" s="4" t="s">
        <v>1471</v>
      </c>
      <c r="B703" s="4" t="s">
        <v>1472</v>
      </c>
      <c r="C703" s="4" t="s">
        <v>9</v>
      </c>
      <c r="D703" s="14" t="s">
        <v>977</v>
      </c>
      <c r="E703" s="5" t="s">
        <v>1471</v>
      </c>
      <c r="F703" s="5">
        <v>32</v>
      </c>
      <c r="G703" s="9">
        <v>7.4999999999999997E-2</v>
      </c>
      <c r="H703" s="9">
        <v>0.171875</v>
      </c>
      <c r="I703" s="9">
        <v>7.8125E-2</v>
      </c>
      <c r="J703" s="1" t="s">
        <v>9</v>
      </c>
      <c r="K703" s="6">
        <v>2.4</v>
      </c>
      <c r="L703" s="6">
        <v>5.5</v>
      </c>
      <c r="M703" s="6">
        <v>2.5</v>
      </c>
      <c r="N703" s="3" t="s">
        <v>9</v>
      </c>
      <c r="O703" s="6">
        <v>6.3</v>
      </c>
      <c r="P703" s="6">
        <v>0.19687499999999999</v>
      </c>
      <c r="Q703" s="3" t="s">
        <v>9</v>
      </c>
      <c r="R703" s="6">
        <v>2</v>
      </c>
      <c r="S703" s="7">
        <v>319.60000000000002</v>
      </c>
      <c r="T703" s="6">
        <v>3.3</v>
      </c>
      <c r="U703" s="6">
        <v>2.7</v>
      </c>
      <c r="V703" s="6">
        <v>1.9</v>
      </c>
      <c r="W703" s="6">
        <v>3.3</v>
      </c>
      <c r="X703" s="6">
        <v>3.7</v>
      </c>
      <c r="Y703" s="6">
        <v>5.8</v>
      </c>
      <c r="Z703" s="6">
        <v>0.8</v>
      </c>
      <c r="AA703" s="6">
        <v>5.4</v>
      </c>
    </row>
    <row r="704" spans="1:27" ht="16" thickTop="1" thickBot="1">
      <c r="A704" s="4" t="s">
        <v>1471</v>
      </c>
      <c r="B704" s="4" t="s">
        <v>1472</v>
      </c>
      <c r="C704" s="4" t="s">
        <v>9</v>
      </c>
      <c r="D704" s="14" t="s">
        <v>977</v>
      </c>
      <c r="E704" s="5" t="s">
        <v>1471</v>
      </c>
      <c r="F704" s="5">
        <v>46.8</v>
      </c>
      <c r="G704" s="9">
        <v>0.27777777777777779</v>
      </c>
      <c r="H704" s="9">
        <v>0.24145299145299148</v>
      </c>
      <c r="I704" s="9">
        <v>0.21367521367521369</v>
      </c>
      <c r="J704" s="1" t="s">
        <v>9</v>
      </c>
      <c r="K704" s="6">
        <v>13</v>
      </c>
      <c r="L704" s="6">
        <v>11.3</v>
      </c>
      <c r="M704" s="6">
        <v>10</v>
      </c>
      <c r="N704" s="3" t="s">
        <v>9</v>
      </c>
      <c r="O704" s="6">
        <v>25.1</v>
      </c>
      <c r="P704" s="6">
        <v>0.53632478632478642</v>
      </c>
      <c r="Q704" s="3" t="s">
        <v>9</v>
      </c>
      <c r="R704" s="6">
        <v>5.0999999999999996</v>
      </c>
      <c r="S704" s="7">
        <v>704</v>
      </c>
      <c r="T704" s="6">
        <v>7.2</v>
      </c>
      <c r="U704" s="6">
        <v>5.7</v>
      </c>
      <c r="V704" s="6">
        <v>3.5</v>
      </c>
      <c r="W704" s="6">
        <v>8.4</v>
      </c>
      <c r="X704" s="6">
        <v>6.2</v>
      </c>
      <c r="Y704" s="6">
        <v>15.5</v>
      </c>
      <c r="Z704" s="6">
        <v>7.9</v>
      </c>
      <c r="AA704" s="6">
        <v>12.2</v>
      </c>
    </row>
    <row r="705" spans="1:27" ht="16" thickTop="1" thickBot="1">
      <c r="A705" s="4" t="s">
        <v>1473</v>
      </c>
      <c r="B705" s="4" t="s">
        <v>1474</v>
      </c>
      <c r="C705" s="4" t="s">
        <v>1475</v>
      </c>
      <c r="D705" s="14" t="s">
        <v>977</v>
      </c>
      <c r="E705" s="5" t="s">
        <v>1473</v>
      </c>
      <c r="F705" s="5">
        <v>16</v>
      </c>
      <c r="G705" s="9">
        <v>0.33750000000000002</v>
      </c>
      <c r="H705" s="9">
        <v>0.15</v>
      </c>
      <c r="I705" s="9">
        <v>0.47499999999999998</v>
      </c>
      <c r="J705" s="1" t="s">
        <v>9</v>
      </c>
      <c r="K705" s="6">
        <v>5.4</v>
      </c>
      <c r="L705" s="6">
        <v>2.4</v>
      </c>
      <c r="M705" s="6">
        <v>7.6</v>
      </c>
      <c r="N705" s="3" t="s">
        <v>9</v>
      </c>
      <c r="O705" s="6">
        <v>2.7</v>
      </c>
      <c r="P705" s="6">
        <v>0.16875000000000001</v>
      </c>
      <c r="Q705" s="3" t="s">
        <v>9</v>
      </c>
      <c r="R705" s="6">
        <v>3.2</v>
      </c>
      <c r="S705" s="6">
        <v>4.7</v>
      </c>
      <c r="T705" s="6">
        <v>6.1</v>
      </c>
      <c r="U705" s="7">
        <v>30.7</v>
      </c>
      <c r="V705" s="6">
        <v>4</v>
      </c>
      <c r="W705" s="6">
        <v>5.9</v>
      </c>
      <c r="X705" s="6">
        <v>1.4</v>
      </c>
      <c r="Y705" s="6">
        <v>3.1</v>
      </c>
      <c r="Z705" s="6">
        <v>2.5</v>
      </c>
      <c r="AA705" s="5">
        <v>9</v>
      </c>
    </row>
    <row r="706" spans="1:27" ht="16" thickTop="1" thickBot="1">
      <c r="A706" s="4" t="s">
        <v>1476</v>
      </c>
      <c r="B706" s="4" t="s">
        <v>1476</v>
      </c>
      <c r="C706" s="4" t="s">
        <v>9</v>
      </c>
      <c r="D706" s="14" t="s">
        <v>977</v>
      </c>
      <c r="E706" s="5" t="s">
        <v>1476</v>
      </c>
      <c r="F706" s="5">
        <v>21.8</v>
      </c>
      <c r="G706" s="9">
        <v>0.36697247706422015</v>
      </c>
      <c r="H706" s="9">
        <v>0.40825688073394495</v>
      </c>
      <c r="I706" s="10">
        <v>27.224770642201833</v>
      </c>
      <c r="J706" s="1" t="s">
        <v>9</v>
      </c>
      <c r="K706" s="6">
        <v>8</v>
      </c>
      <c r="L706" s="6">
        <v>8.9</v>
      </c>
      <c r="M706" s="7">
        <v>593.5</v>
      </c>
      <c r="N706" s="3" t="s">
        <v>9</v>
      </c>
      <c r="O706" s="6">
        <v>8.3000000000000007</v>
      </c>
      <c r="P706" s="6">
        <v>0.38073394495412843</v>
      </c>
      <c r="Q706" s="3" t="s">
        <v>9</v>
      </c>
      <c r="R706" s="6">
        <v>4.2</v>
      </c>
      <c r="S706" s="6">
        <v>13.5</v>
      </c>
      <c r="T706" s="6">
        <v>8.4</v>
      </c>
      <c r="U706" s="6">
        <v>4.5999999999999996</v>
      </c>
      <c r="V706" s="7">
        <v>33.799999999999997</v>
      </c>
      <c r="W706" s="6">
        <v>8.3000000000000007</v>
      </c>
      <c r="X706" s="6">
        <v>5.5</v>
      </c>
      <c r="Y706" s="6">
        <v>8.5</v>
      </c>
      <c r="Z706" s="6">
        <v>6.2</v>
      </c>
      <c r="AA706" s="6">
        <v>11.3</v>
      </c>
    </row>
    <row r="707" spans="1:27" ht="16" thickTop="1" thickBot="1">
      <c r="A707" s="4" t="s">
        <v>1477</v>
      </c>
      <c r="B707" s="4" t="s">
        <v>1477</v>
      </c>
      <c r="C707" s="4" t="s">
        <v>9</v>
      </c>
      <c r="D707" s="14" t="s">
        <v>977</v>
      </c>
      <c r="E707" s="5" t="s">
        <v>1477</v>
      </c>
      <c r="F707" s="5">
        <v>1.8</v>
      </c>
      <c r="G707" s="11">
        <v>1.6111111111111109</v>
      </c>
      <c r="H707" s="11">
        <v>1.8333333333333333</v>
      </c>
      <c r="I707" s="11">
        <v>2.7777777777777777</v>
      </c>
      <c r="J707" s="1" t="s">
        <v>9</v>
      </c>
      <c r="K707" s="5">
        <v>2.9</v>
      </c>
      <c r="L707" s="5">
        <v>3.3</v>
      </c>
      <c r="M707" s="5">
        <v>5</v>
      </c>
      <c r="N707" s="3" t="s">
        <v>9</v>
      </c>
      <c r="O707" s="5">
        <v>16.600000000000001</v>
      </c>
      <c r="P707" s="5">
        <v>9.2222222222222232</v>
      </c>
      <c r="Q707" s="3" t="s">
        <v>9</v>
      </c>
      <c r="R707" s="5">
        <v>0.4</v>
      </c>
      <c r="S707" s="5">
        <v>2.4</v>
      </c>
      <c r="T707" s="5">
        <v>1.8</v>
      </c>
      <c r="U707" s="5">
        <v>0.7</v>
      </c>
      <c r="V707" s="5">
        <v>4.5999999999999996</v>
      </c>
      <c r="W707" s="7">
        <v>7.8</v>
      </c>
      <c r="X707" s="5">
        <v>1.4</v>
      </c>
      <c r="Y707" s="5">
        <v>6</v>
      </c>
      <c r="Z707" s="5">
        <v>2.5</v>
      </c>
      <c r="AA707" s="5">
        <v>8.6999999999999993</v>
      </c>
    </row>
    <row r="708" spans="1:27" ht="16" thickTop="1" thickBot="1">
      <c r="A708" s="4" t="s">
        <v>1478</v>
      </c>
      <c r="B708" s="4" t="s">
        <v>1479</v>
      </c>
      <c r="C708" s="4" t="s">
        <v>9</v>
      </c>
      <c r="D708" s="14" t="s">
        <v>977</v>
      </c>
      <c r="E708" s="5" t="s">
        <v>1478</v>
      </c>
      <c r="F708" s="5">
        <v>1.2</v>
      </c>
      <c r="G708" s="11">
        <v>3.0833333333333335</v>
      </c>
      <c r="H708" s="11">
        <v>1.5</v>
      </c>
      <c r="I708" s="11">
        <v>5.666666666666667</v>
      </c>
      <c r="J708" s="1" t="s">
        <v>9</v>
      </c>
      <c r="K708" s="5">
        <v>3.7</v>
      </c>
      <c r="L708" s="5">
        <v>1.8</v>
      </c>
      <c r="M708" s="5">
        <v>6.8</v>
      </c>
      <c r="N708" s="3" t="s">
        <v>9</v>
      </c>
      <c r="O708" s="5">
        <v>3.7</v>
      </c>
      <c r="P708" s="5">
        <v>3.0833333333333335</v>
      </c>
      <c r="Q708" s="3" t="s">
        <v>9</v>
      </c>
      <c r="R708" s="5">
        <v>2</v>
      </c>
      <c r="S708" s="5">
        <v>0.8</v>
      </c>
      <c r="T708" s="5">
        <v>1.5</v>
      </c>
      <c r="U708" s="5">
        <v>1.6</v>
      </c>
      <c r="V708" s="7">
        <v>12.9</v>
      </c>
      <c r="W708" s="5">
        <v>5.3</v>
      </c>
      <c r="X708" s="5">
        <v>1.1000000000000001</v>
      </c>
      <c r="Y708" s="5">
        <v>3.4</v>
      </c>
      <c r="Z708" s="5">
        <v>2.4</v>
      </c>
      <c r="AA708" s="5">
        <v>2.9</v>
      </c>
    </row>
    <row r="709" spans="1:27" ht="16" thickTop="1" thickBot="1">
      <c r="A709" s="4" t="s">
        <v>1480</v>
      </c>
      <c r="B709" s="4" t="s">
        <v>1481</v>
      </c>
      <c r="C709" s="4" t="s">
        <v>9</v>
      </c>
      <c r="D709" s="14" t="s">
        <v>977</v>
      </c>
      <c r="E709" s="5" t="s">
        <v>1480</v>
      </c>
      <c r="F709" s="5">
        <v>152.19999999999999</v>
      </c>
      <c r="G709" s="11">
        <v>0.18265440210249673</v>
      </c>
      <c r="H709" s="10">
        <v>5.3495400788436278</v>
      </c>
      <c r="I709" s="11">
        <v>0.23521681997371879</v>
      </c>
      <c r="J709" s="1" t="s">
        <v>9</v>
      </c>
      <c r="K709" s="5">
        <v>27.8</v>
      </c>
      <c r="L709" s="7">
        <v>814.2</v>
      </c>
      <c r="M709" s="5">
        <v>35.799999999999997</v>
      </c>
      <c r="N709" s="3" t="s">
        <v>9</v>
      </c>
      <c r="O709" s="6">
        <v>4.8</v>
      </c>
      <c r="P709" s="6">
        <v>3.153745072273325E-2</v>
      </c>
      <c r="Q709" s="3" t="s">
        <v>9</v>
      </c>
      <c r="R709" s="6">
        <v>3.2</v>
      </c>
      <c r="S709" s="6">
        <v>10.7</v>
      </c>
      <c r="T709" s="6">
        <v>4.3</v>
      </c>
      <c r="U709" s="6">
        <v>2.4</v>
      </c>
      <c r="V709" s="6">
        <v>10</v>
      </c>
      <c r="W709" s="6">
        <v>11</v>
      </c>
      <c r="X709" s="6">
        <v>2.6</v>
      </c>
      <c r="Y709" s="6">
        <v>10.7</v>
      </c>
      <c r="Z709" s="6">
        <v>8.6</v>
      </c>
      <c r="AA709" s="6">
        <v>11.2</v>
      </c>
    </row>
    <row r="710" spans="1:27" ht="16" thickTop="1" thickBot="1">
      <c r="A710" s="4" t="s">
        <v>1482</v>
      </c>
      <c r="B710" s="4" t="s">
        <v>1482</v>
      </c>
      <c r="C710" s="4" t="s">
        <v>9</v>
      </c>
      <c r="D710" s="14" t="s">
        <v>977</v>
      </c>
      <c r="E710" s="5" t="s">
        <v>1482</v>
      </c>
      <c r="F710" s="5">
        <v>597.79999999999995</v>
      </c>
      <c r="G710" s="9">
        <v>1.8400802944128474E-3</v>
      </c>
      <c r="H710" s="9">
        <v>2.3586483773837406E-2</v>
      </c>
      <c r="I710" s="9">
        <v>1.17096018735363E-3</v>
      </c>
      <c r="J710" s="1" t="s">
        <v>9</v>
      </c>
      <c r="K710" s="6">
        <v>1.1000000000000001</v>
      </c>
      <c r="L710" s="6">
        <v>14.1</v>
      </c>
      <c r="M710" s="6">
        <v>0.7</v>
      </c>
      <c r="N710" s="3" t="s">
        <v>9</v>
      </c>
      <c r="O710" s="6">
        <v>1.5</v>
      </c>
      <c r="P710" s="6">
        <v>2.5092004014720644E-3</v>
      </c>
      <c r="Q710" s="3" t="s">
        <v>9</v>
      </c>
      <c r="R710" s="6">
        <v>0.6</v>
      </c>
      <c r="S710" s="7">
        <v>4765.8999999999996</v>
      </c>
      <c r="T710" s="6">
        <v>1.8</v>
      </c>
      <c r="U710" s="6">
        <v>1.1000000000000001</v>
      </c>
      <c r="V710" s="6">
        <v>0.9</v>
      </c>
      <c r="W710" s="6">
        <v>0.7</v>
      </c>
      <c r="X710" s="6">
        <v>4.2</v>
      </c>
      <c r="Y710" s="6">
        <v>1.8</v>
      </c>
      <c r="Z710" s="6">
        <v>0.6</v>
      </c>
      <c r="AA710" s="6">
        <v>35</v>
      </c>
    </row>
    <row r="711" spans="1:27" ht="16" thickTop="1" thickBot="1">
      <c r="A711" s="4" t="s">
        <v>1483</v>
      </c>
      <c r="B711" s="4" t="s">
        <v>1484</v>
      </c>
      <c r="C711" s="4" t="s">
        <v>1485</v>
      </c>
      <c r="D711" s="14" t="s">
        <v>977</v>
      </c>
      <c r="E711" s="5" t="s">
        <v>1483</v>
      </c>
      <c r="F711" s="5">
        <v>72.3</v>
      </c>
      <c r="G711" s="9">
        <v>0.51037344398340245</v>
      </c>
      <c r="H711" s="9">
        <v>0.51037344398340245</v>
      </c>
      <c r="I711" s="9">
        <v>0.60027662517289071</v>
      </c>
      <c r="J711" s="1" t="s">
        <v>9</v>
      </c>
      <c r="K711" s="6">
        <v>36.9</v>
      </c>
      <c r="L711" s="6">
        <v>36.9</v>
      </c>
      <c r="M711" s="6">
        <v>43.4</v>
      </c>
      <c r="N711" s="3" t="s">
        <v>9</v>
      </c>
      <c r="O711" s="5">
        <v>72.8</v>
      </c>
      <c r="P711" s="5">
        <v>1.0069156293222683</v>
      </c>
      <c r="Q711" s="3" t="s">
        <v>9</v>
      </c>
      <c r="R711" s="6">
        <v>32.700000000000003</v>
      </c>
      <c r="S711" s="6">
        <v>33.9</v>
      </c>
      <c r="T711" s="6">
        <v>20.6</v>
      </c>
      <c r="U711" s="5">
        <v>60.3</v>
      </c>
      <c r="V711" s="7">
        <v>459.9</v>
      </c>
      <c r="W711" s="6">
        <v>24</v>
      </c>
      <c r="X711" s="6">
        <v>28.7</v>
      </c>
      <c r="Y711" s="5">
        <v>88.2</v>
      </c>
      <c r="Z711" s="6">
        <v>33.4</v>
      </c>
      <c r="AA711" s="6">
        <v>46.8</v>
      </c>
    </row>
    <row r="712" spans="1:27" ht="16" thickTop="1" thickBot="1">
      <c r="A712" s="4" t="s">
        <v>1486</v>
      </c>
      <c r="B712" s="4" t="s">
        <v>1487</v>
      </c>
      <c r="C712" s="4" t="s">
        <v>9</v>
      </c>
      <c r="D712" s="14" t="s">
        <v>977</v>
      </c>
      <c r="E712" s="5" t="s">
        <v>1486</v>
      </c>
      <c r="F712" s="5">
        <v>284</v>
      </c>
      <c r="G712" s="10">
        <v>1.2545774647887324</v>
      </c>
      <c r="H712" s="9">
        <v>0.87429577464788732</v>
      </c>
      <c r="I712" s="11">
        <v>0.95422535211267601</v>
      </c>
      <c r="J712" s="1" t="s">
        <v>9</v>
      </c>
      <c r="K712" s="7">
        <v>356.3</v>
      </c>
      <c r="L712" s="6">
        <v>248.3</v>
      </c>
      <c r="M712" s="5">
        <v>271</v>
      </c>
      <c r="N712" s="3" t="s">
        <v>9</v>
      </c>
      <c r="O712" s="6">
        <v>248.6</v>
      </c>
      <c r="P712" s="6">
        <v>0.87535211267605628</v>
      </c>
      <c r="Q712" s="3" t="s">
        <v>9</v>
      </c>
      <c r="R712" s="7">
        <v>543.4</v>
      </c>
      <c r="S712" s="5">
        <v>326.5</v>
      </c>
      <c r="T712" s="5">
        <v>289.60000000000002</v>
      </c>
      <c r="U712" s="5">
        <v>310</v>
      </c>
      <c r="V712" s="6">
        <v>109.2</v>
      </c>
      <c r="W712" s="7">
        <v>336.4</v>
      </c>
      <c r="X712" s="6">
        <v>229.4</v>
      </c>
      <c r="Y712" s="6">
        <v>152.80000000000001</v>
      </c>
      <c r="Z712" s="7">
        <v>549</v>
      </c>
      <c r="AA712" s="5">
        <v>335.7</v>
      </c>
    </row>
    <row r="713" spans="1:27" ht="16" thickTop="1" thickBot="1">
      <c r="A713" s="4" t="s">
        <v>1488</v>
      </c>
      <c r="B713" s="4" t="s">
        <v>1489</v>
      </c>
      <c r="C713" s="4" t="s">
        <v>1490</v>
      </c>
      <c r="D713" s="14" t="s">
        <v>977</v>
      </c>
      <c r="E713" s="5" t="s">
        <v>1488</v>
      </c>
      <c r="F713" s="5">
        <v>258.3</v>
      </c>
      <c r="G713" s="11">
        <v>1.3937282229965157E-2</v>
      </c>
      <c r="H713" s="10">
        <v>9.0545876887340313</v>
      </c>
      <c r="I713" s="11">
        <v>2.4003097173828879E-2</v>
      </c>
      <c r="J713" s="1" t="s">
        <v>9</v>
      </c>
      <c r="K713" s="5">
        <v>3.6</v>
      </c>
      <c r="L713" s="7">
        <v>2338.8000000000002</v>
      </c>
      <c r="M713" s="5">
        <v>6.2</v>
      </c>
      <c r="N713" s="3" t="s">
        <v>9</v>
      </c>
      <c r="O713" s="5">
        <v>2</v>
      </c>
      <c r="P713" s="5">
        <v>7.7429345722028649E-3</v>
      </c>
      <c r="Q713" s="3" t="s">
        <v>9</v>
      </c>
      <c r="R713" s="5">
        <v>1.1000000000000001</v>
      </c>
      <c r="S713" s="5">
        <v>2</v>
      </c>
      <c r="T713" s="6">
        <v>5.0999999999999996</v>
      </c>
      <c r="U713" s="5">
        <v>2.8</v>
      </c>
      <c r="V713" s="5">
        <v>2.4</v>
      </c>
      <c r="W713" s="5">
        <v>2</v>
      </c>
      <c r="X713" s="5">
        <v>1.4</v>
      </c>
      <c r="Y713" s="5">
        <v>1.3</v>
      </c>
      <c r="Z713" s="5">
        <v>2.2000000000000002</v>
      </c>
      <c r="AA713" s="5">
        <v>4.5999999999999996</v>
      </c>
    </row>
    <row r="714" spans="1:27" ht="16" thickTop="1" thickBot="1">
      <c r="A714" s="4" t="s">
        <v>1491</v>
      </c>
      <c r="B714" s="4" t="s">
        <v>1492</v>
      </c>
      <c r="C714" s="4" t="s">
        <v>9</v>
      </c>
      <c r="D714" s="14" t="s">
        <v>977</v>
      </c>
      <c r="E714" s="5" t="s">
        <v>1491</v>
      </c>
      <c r="F714" s="5">
        <v>101.9</v>
      </c>
      <c r="G714" s="10">
        <v>2.9411187438665354</v>
      </c>
      <c r="H714" s="9">
        <v>3.9254170755642782E-2</v>
      </c>
      <c r="I714" s="10">
        <v>1.5917566241413148</v>
      </c>
      <c r="J714" s="1" t="s">
        <v>9</v>
      </c>
      <c r="K714" s="7">
        <v>299.7</v>
      </c>
      <c r="L714" s="6">
        <v>4</v>
      </c>
      <c r="M714" s="7">
        <v>162.19999999999999</v>
      </c>
      <c r="N714" s="3" t="s">
        <v>9</v>
      </c>
      <c r="O714" s="6">
        <v>81</v>
      </c>
      <c r="P714" s="6">
        <v>0.79489695780176639</v>
      </c>
      <c r="Q714" s="3" t="s">
        <v>9</v>
      </c>
      <c r="R714" s="6">
        <v>25.4</v>
      </c>
      <c r="S714" s="7">
        <v>560.6</v>
      </c>
      <c r="T714" s="6">
        <v>10.4</v>
      </c>
      <c r="U714" s="6">
        <v>3</v>
      </c>
      <c r="V714" s="6">
        <v>6</v>
      </c>
      <c r="W714" s="6">
        <v>6.4</v>
      </c>
      <c r="X714" s="6">
        <v>6.8</v>
      </c>
      <c r="Y714" s="7">
        <v>1083.7</v>
      </c>
      <c r="Z714" s="6">
        <v>24.8</v>
      </c>
      <c r="AA714" s="7">
        <v>567.5</v>
      </c>
    </row>
    <row r="715" spans="1:27" ht="16" thickTop="1" thickBot="1">
      <c r="A715" s="4" t="s">
        <v>1493</v>
      </c>
      <c r="B715" s="4" t="s">
        <v>1494</v>
      </c>
      <c r="C715" s="4" t="s">
        <v>9</v>
      </c>
      <c r="D715" s="14" t="s">
        <v>977</v>
      </c>
      <c r="E715" s="5" t="s">
        <v>1493</v>
      </c>
      <c r="F715" s="5">
        <v>23.5</v>
      </c>
      <c r="G715" s="10">
        <v>5.3021276595744675</v>
      </c>
      <c r="H715" s="9">
        <v>0.1276595744680851</v>
      </c>
      <c r="I715" s="10">
        <v>3.2127659574468086</v>
      </c>
      <c r="J715" s="1" t="s">
        <v>9</v>
      </c>
      <c r="K715" s="7">
        <v>124.6</v>
      </c>
      <c r="L715" s="6">
        <v>3</v>
      </c>
      <c r="M715" s="7">
        <v>75.5</v>
      </c>
      <c r="N715" s="3" t="s">
        <v>9</v>
      </c>
      <c r="O715" s="7">
        <v>60.6</v>
      </c>
      <c r="P715" s="7">
        <v>2.5787234042553191</v>
      </c>
      <c r="Q715" s="3" t="s">
        <v>9</v>
      </c>
      <c r="R715" s="6">
        <v>2.4</v>
      </c>
      <c r="S715" s="7">
        <v>83.1</v>
      </c>
      <c r="T715" s="6">
        <v>1.9</v>
      </c>
      <c r="U715" s="6">
        <v>0.6</v>
      </c>
      <c r="V715" s="6">
        <v>2.6</v>
      </c>
      <c r="W715" s="6">
        <v>1.3</v>
      </c>
      <c r="X715" s="6">
        <v>0.9</v>
      </c>
      <c r="Y715" s="7">
        <v>104.1</v>
      </c>
      <c r="Z715" s="6">
        <v>6.4</v>
      </c>
      <c r="AA715" s="7">
        <v>106</v>
      </c>
    </row>
    <row r="716" spans="1:27" ht="16" thickTop="1" thickBot="1">
      <c r="A716" s="4" t="s">
        <v>1495</v>
      </c>
      <c r="B716" s="4" t="s">
        <v>1496</v>
      </c>
      <c r="C716" s="4" t="s">
        <v>9</v>
      </c>
      <c r="D716" s="14" t="s">
        <v>977</v>
      </c>
      <c r="E716" s="5" t="s">
        <v>1495</v>
      </c>
      <c r="F716" s="5">
        <v>39.799999999999997</v>
      </c>
      <c r="G716" s="10">
        <v>1.7437185929648245</v>
      </c>
      <c r="H716" s="10">
        <v>1.2989949748743721</v>
      </c>
      <c r="I716" s="10">
        <v>2.0226130653266332</v>
      </c>
      <c r="J716" s="1" t="s">
        <v>9</v>
      </c>
      <c r="K716" s="7">
        <v>69.400000000000006</v>
      </c>
      <c r="L716" s="7">
        <v>51.7</v>
      </c>
      <c r="M716" s="7">
        <v>80.5</v>
      </c>
      <c r="N716" s="3" t="s">
        <v>9</v>
      </c>
      <c r="O716" s="7">
        <v>84.7</v>
      </c>
      <c r="P716" s="7">
        <v>2.1281407035175883</v>
      </c>
      <c r="Q716" s="3" t="s">
        <v>9</v>
      </c>
      <c r="R716" s="7">
        <v>246.2</v>
      </c>
      <c r="S716" s="7">
        <v>87.6</v>
      </c>
      <c r="T716" s="7">
        <v>128.5</v>
      </c>
      <c r="U716" s="7">
        <v>55.2</v>
      </c>
      <c r="V716" s="6">
        <v>20.399999999999999</v>
      </c>
      <c r="W716" s="5">
        <v>46.7</v>
      </c>
      <c r="X716" s="7">
        <v>51.4</v>
      </c>
      <c r="Y716" s="5">
        <v>31.6</v>
      </c>
      <c r="Z716" s="7">
        <v>387.9</v>
      </c>
      <c r="AA716" s="7">
        <v>83.8</v>
      </c>
    </row>
    <row r="717" spans="1:27" ht="16" thickTop="1" thickBot="1">
      <c r="A717" s="4" t="s">
        <v>1497</v>
      </c>
      <c r="B717" s="4" t="s">
        <v>1498</v>
      </c>
      <c r="C717" s="4" t="s">
        <v>1499</v>
      </c>
      <c r="D717" s="14" t="s">
        <v>977</v>
      </c>
      <c r="E717" s="5" t="s">
        <v>1497</v>
      </c>
      <c r="F717" s="5">
        <v>1484.5</v>
      </c>
      <c r="G717" s="9">
        <v>2.0208824520040417E-3</v>
      </c>
      <c r="H717" s="10">
        <v>3.8961266419669922</v>
      </c>
      <c r="I717" s="9">
        <v>3.3007746716066017E-3</v>
      </c>
      <c r="J717" s="1" t="s">
        <v>9</v>
      </c>
      <c r="K717" s="6">
        <v>3</v>
      </c>
      <c r="L717" s="7">
        <v>5783.8</v>
      </c>
      <c r="M717" s="6">
        <v>4.9000000000000004</v>
      </c>
      <c r="N717" s="3" t="s">
        <v>9</v>
      </c>
      <c r="O717" s="6">
        <v>17.100000000000001</v>
      </c>
      <c r="P717" s="6">
        <v>1.151902997642304E-2</v>
      </c>
      <c r="Q717" s="3" t="s">
        <v>9</v>
      </c>
      <c r="R717" s="6">
        <v>1</v>
      </c>
      <c r="S717" s="6">
        <v>2.4</v>
      </c>
      <c r="T717" s="6">
        <v>2.1</v>
      </c>
      <c r="U717" s="6">
        <v>0.6</v>
      </c>
      <c r="V717" s="6">
        <v>6.3</v>
      </c>
      <c r="W717" s="6">
        <v>3.8</v>
      </c>
      <c r="X717" s="6">
        <v>2</v>
      </c>
      <c r="Y717" s="6">
        <v>30.5</v>
      </c>
      <c r="Z717" s="6">
        <v>1.7</v>
      </c>
      <c r="AA717" s="6">
        <v>14</v>
      </c>
    </row>
    <row r="718" spans="1:27" ht="16" thickTop="1" thickBot="1">
      <c r="A718" s="4" t="s">
        <v>1500</v>
      </c>
      <c r="B718" s="4" t="s">
        <v>1501</v>
      </c>
      <c r="C718" s="4" t="s">
        <v>1502</v>
      </c>
      <c r="D718" s="14" t="s">
        <v>977</v>
      </c>
      <c r="E718" s="5" t="s">
        <v>1500</v>
      </c>
      <c r="F718" s="5">
        <v>1419</v>
      </c>
      <c r="G718" s="9">
        <v>5.7787174066243827E-3</v>
      </c>
      <c r="H718" s="10">
        <v>3.4504580690627202</v>
      </c>
      <c r="I718" s="9">
        <v>1.1557434813248765E-2</v>
      </c>
      <c r="J718" s="1" t="s">
        <v>9</v>
      </c>
      <c r="K718" s="6">
        <v>8.1999999999999993</v>
      </c>
      <c r="L718" s="7">
        <v>4896.2</v>
      </c>
      <c r="M718" s="6">
        <v>16.399999999999999</v>
      </c>
      <c r="N718" s="3" t="s">
        <v>9</v>
      </c>
      <c r="O718" s="6">
        <v>27.8</v>
      </c>
      <c r="P718" s="6">
        <v>1.9591261451726568E-2</v>
      </c>
      <c r="Q718" s="3" t="s">
        <v>9</v>
      </c>
      <c r="R718" s="6">
        <v>5.9</v>
      </c>
      <c r="S718" s="6">
        <v>8.6</v>
      </c>
      <c r="T718" s="6">
        <v>16.600000000000001</v>
      </c>
      <c r="U718" s="6">
        <v>5.4</v>
      </c>
      <c r="V718" s="6">
        <v>5.0999999999999996</v>
      </c>
      <c r="W718" s="6">
        <v>11.4</v>
      </c>
      <c r="X718" s="6">
        <v>24.5</v>
      </c>
      <c r="Y718" s="6">
        <v>62.7</v>
      </c>
      <c r="Z718" s="6">
        <v>4.0999999999999996</v>
      </c>
      <c r="AA718" s="6">
        <v>23.4</v>
      </c>
    </row>
    <row r="719" spans="1:27" ht="16" thickTop="1" thickBot="1">
      <c r="A719" s="4" t="s">
        <v>1503</v>
      </c>
      <c r="B719" s="4" t="s">
        <v>1504</v>
      </c>
      <c r="C719" s="4" t="s">
        <v>9</v>
      </c>
      <c r="D719" s="14" t="s">
        <v>977</v>
      </c>
      <c r="E719" s="5" t="s">
        <v>1503</v>
      </c>
      <c r="F719" s="5">
        <v>12</v>
      </c>
      <c r="G719" s="10">
        <v>2.1166666666666667</v>
      </c>
      <c r="H719" s="11">
        <v>1.175</v>
      </c>
      <c r="I719" s="10">
        <v>2.35</v>
      </c>
      <c r="J719" s="1" t="s">
        <v>9</v>
      </c>
      <c r="K719" s="7">
        <v>25.4</v>
      </c>
      <c r="L719" s="5">
        <v>14.1</v>
      </c>
      <c r="M719" s="7">
        <v>28.2</v>
      </c>
      <c r="N719" s="3" t="s">
        <v>9</v>
      </c>
      <c r="O719" s="5">
        <v>12.5</v>
      </c>
      <c r="P719" s="5">
        <v>1.0416666666666667</v>
      </c>
      <c r="Q719" s="3" t="s">
        <v>9</v>
      </c>
      <c r="R719" s="6">
        <v>4.7</v>
      </c>
      <c r="S719" s="5">
        <v>13.1</v>
      </c>
      <c r="T719" s="6">
        <v>8.5</v>
      </c>
      <c r="U719" s="6">
        <v>3.3</v>
      </c>
      <c r="V719" s="7">
        <v>19.600000000000001</v>
      </c>
      <c r="W719" s="5">
        <v>11.4</v>
      </c>
      <c r="X719" s="5">
        <v>11</v>
      </c>
      <c r="Y719" s="5">
        <v>11.8</v>
      </c>
      <c r="Z719" s="5">
        <v>7.8</v>
      </c>
      <c r="AA719" s="5">
        <v>16.100000000000001</v>
      </c>
    </row>
    <row r="720" spans="1:27" ht="16" thickTop="1" thickBot="1">
      <c r="A720" s="4" t="s">
        <v>1505</v>
      </c>
      <c r="B720" s="4" t="s">
        <v>1506</v>
      </c>
      <c r="C720" s="4" t="s">
        <v>1507</v>
      </c>
      <c r="D720" s="14" t="s">
        <v>977</v>
      </c>
      <c r="E720" s="5" t="s">
        <v>1505</v>
      </c>
      <c r="F720" s="5">
        <v>1290.5999999999999</v>
      </c>
      <c r="G720" s="9">
        <v>5.268867193553386E-3</v>
      </c>
      <c r="H720" s="10">
        <v>4.6459786145978619</v>
      </c>
      <c r="I720" s="9">
        <v>7.3609174027584072E-3</v>
      </c>
      <c r="J720" s="1" t="s">
        <v>9</v>
      </c>
      <c r="K720" s="6">
        <v>6.8</v>
      </c>
      <c r="L720" s="7">
        <v>5996.1</v>
      </c>
      <c r="M720" s="6">
        <v>9.5</v>
      </c>
      <c r="N720" s="3" t="s">
        <v>9</v>
      </c>
      <c r="O720" s="6">
        <v>10.7</v>
      </c>
      <c r="P720" s="6">
        <v>8.2907174957384169E-3</v>
      </c>
      <c r="Q720" s="3" t="s">
        <v>9</v>
      </c>
      <c r="R720" s="6">
        <v>5.7</v>
      </c>
      <c r="S720" s="6">
        <v>4</v>
      </c>
      <c r="T720" s="6">
        <v>2.8</v>
      </c>
      <c r="U720" s="6">
        <v>3.1</v>
      </c>
      <c r="V720" s="6">
        <v>1.7</v>
      </c>
      <c r="W720" s="6">
        <v>11.1</v>
      </c>
      <c r="X720" s="6">
        <v>1.4</v>
      </c>
      <c r="Y720" s="6">
        <v>5.4</v>
      </c>
      <c r="Z720" s="6">
        <v>5.3</v>
      </c>
      <c r="AA720" s="6">
        <v>6.7</v>
      </c>
    </row>
    <row r="721" spans="1:27" ht="16" thickTop="1" thickBot="1">
      <c r="A721" s="4" t="s">
        <v>1508</v>
      </c>
      <c r="B721" s="4" t="s">
        <v>1509</v>
      </c>
      <c r="C721" s="4" t="s">
        <v>9</v>
      </c>
      <c r="D721" s="14" t="s">
        <v>977</v>
      </c>
      <c r="E721" s="5" t="s">
        <v>1508</v>
      </c>
      <c r="F721" s="5">
        <v>492.9</v>
      </c>
      <c r="G721" s="9">
        <v>2.0490971799553663E-2</v>
      </c>
      <c r="H721" s="10">
        <v>8.8241022519780881</v>
      </c>
      <c r="I721" s="11">
        <v>1.0543720835869346</v>
      </c>
      <c r="J721" s="1" t="s">
        <v>9</v>
      </c>
      <c r="K721" s="6">
        <v>10.1</v>
      </c>
      <c r="L721" s="7">
        <v>4349.3999999999996</v>
      </c>
      <c r="M721" s="5">
        <v>519.70000000000005</v>
      </c>
      <c r="N721" s="3" t="s">
        <v>9</v>
      </c>
      <c r="O721" s="6">
        <v>11.1</v>
      </c>
      <c r="P721" s="6">
        <v>2.251978088861838E-2</v>
      </c>
      <c r="Q721" s="3" t="s">
        <v>9</v>
      </c>
      <c r="R721" s="6">
        <v>2.6</v>
      </c>
      <c r="S721" s="6">
        <v>10.7</v>
      </c>
      <c r="T721" s="7">
        <v>3105.1</v>
      </c>
      <c r="U721" s="6">
        <v>3.2</v>
      </c>
      <c r="V721" s="6">
        <v>7.6</v>
      </c>
      <c r="W721" s="6">
        <v>3</v>
      </c>
      <c r="X721" s="7">
        <v>1933</v>
      </c>
      <c r="Y721" s="6">
        <v>15.1</v>
      </c>
      <c r="Z721" s="6">
        <v>5.0999999999999996</v>
      </c>
      <c r="AA721" s="6">
        <v>14.6</v>
      </c>
    </row>
    <row r="722" spans="1:27" ht="16" thickTop="1" thickBot="1">
      <c r="A722" s="4" t="s">
        <v>1510</v>
      </c>
      <c r="B722" s="4" t="s">
        <v>1511</v>
      </c>
      <c r="C722" s="4" t="s">
        <v>1512</v>
      </c>
      <c r="D722" s="14" t="s">
        <v>977</v>
      </c>
      <c r="E722" s="5" t="s">
        <v>1510</v>
      </c>
      <c r="F722" s="5">
        <v>131</v>
      </c>
      <c r="G722" s="9">
        <v>0.75419847328244272</v>
      </c>
      <c r="H722" s="11">
        <v>1.0160305343511451</v>
      </c>
      <c r="I722" s="11">
        <v>1.0137404580152674</v>
      </c>
      <c r="J722" s="1" t="s">
        <v>9</v>
      </c>
      <c r="K722" s="6">
        <v>98.8</v>
      </c>
      <c r="L722" s="5">
        <v>133.1</v>
      </c>
      <c r="M722" s="5">
        <v>132.80000000000001</v>
      </c>
      <c r="N722" s="3" t="s">
        <v>9</v>
      </c>
      <c r="O722" s="5">
        <v>148.4</v>
      </c>
      <c r="P722" s="5">
        <v>1.1328244274809161</v>
      </c>
      <c r="Q722" s="3" t="s">
        <v>9</v>
      </c>
      <c r="R722" s="7">
        <v>208.8</v>
      </c>
      <c r="S722" s="5">
        <v>127.2</v>
      </c>
      <c r="T722" s="5">
        <v>146.6</v>
      </c>
      <c r="U722" s="7">
        <v>178.1</v>
      </c>
      <c r="V722" s="7">
        <v>426</v>
      </c>
      <c r="W722" s="5">
        <v>152.6</v>
      </c>
      <c r="X722" s="7">
        <v>181.9</v>
      </c>
      <c r="Y722" s="7">
        <v>156.69999999999999</v>
      </c>
      <c r="Z722" s="7">
        <v>181.2</v>
      </c>
      <c r="AA722" s="5">
        <v>124.4</v>
      </c>
    </row>
    <row r="723" spans="1:27" ht="16" thickTop="1" thickBot="1">
      <c r="A723" s="4" t="s">
        <v>1513</v>
      </c>
      <c r="B723" s="4" t="s">
        <v>1514</v>
      </c>
      <c r="C723" s="4" t="s">
        <v>9</v>
      </c>
      <c r="D723" s="14" t="s">
        <v>977</v>
      </c>
      <c r="E723" s="5" t="s">
        <v>1513</v>
      </c>
      <c r="F723" s="5">
        <v>1.7</v>
      </c>
      <c r="G723" s="11">
        <v>1.5882352941176472</v>
      </c>
      <c r="H723" s="11">
        <v>0.76470588235294124</v>
      </c>
      <c r="I723" s="11">
        <v>1.1764705882352942</v>
      </c>
      <c r="J723" s="1" t="s">
        <v>9</v>
      </c>
      <c r="K723" s="5">
        <v>2.7</v>
      </c>
      <c r="L723" s="5">
        <v>1.3</v>
      </c>
      <c r="M723" s="5">
        <v>2</v>
      </c>
      <c r="N723" s="3" t="s">
        <v>9</v>
      </c>
      <c r="O723" s="5">
        <v>6.9</v>
      </c>
      <c r="P723" s="5">
        <v>4.0588235294117654</v>
      </c>
      <c r="Q723" s="3" t="s">
        <v>9</v>
      </c>
      <c r="R723" s="5">
        <v>2.2999999999999998</v>
      </c>
      <c r="S723" s="5">
        <v>0.6</v>
      </c>
      <c r="T723" s="7">
        <v>4.2</v>
      </c>
      <c r="U723" s="5">
        <v>0.6</v>
      </c>
      <c r="V723" s="5">
        <v>2</v>
      </c>
      <c r="W723" s="5">
        <v>4.3</v>
      </c>
      <c r="X723" s="5">
        <v>0.8</v>
      </c>
      <c r="Y723" s="5">
        <v>0.7</v>
      </c>
      <c r="Z723" s="5">
        <v>1</v>
      </c>
      <c r="AA723" s="5">
        <v>2.2000000000000002</v>
      </c>
    </row>
    <row r="724" spans="1:27" ht="16" thickTop="1" thickBot="1">
      <c r="A724" s="4" t="s">
        <v>1515</v>
      </c>
      <c r="B724" s="4" t="s">
        <v>1516</v>
      </c>
      <c r="C724" s="4" t="s">
        <v>9</v>
      </c>
      <c r="D724" s="14" t="s">
        <v>977</v>
      </c>
      <c r="E724" s="5" t="s">
        <v>1515</v>
      </c>
      <c r="F724" s="5">
        <v>144.5</v>
      </c>
      <c r="G724" s="9">
        <v>0.1301038062283737</v>
      </c>
      <c r="H724" s="9">
        <v>0.49134948096885811</v>
      </c>
      <c r="I724" s="9">
        <v>0.41107266435986156</v>
      </c>
      <c r="J724" s="1" t="s">
        <v>9</v>
      </c>
      <c r="K724" s="6">
        <v>18.8</v>
      </c>
      <c r="L724" s="6">
        <v>71</v>
      </c>
      <c r="M724" s="6">
        <v>59.4</v>
      </c>
      <c r="N724" s="3" t="s">
        <v>9</v>
      </c>
      <c r="O724" s="6">
        <v>19.399999999999999</v>
      </c>
      <c r="P724" s="6">
        <v>0.1342560553633218</v>
      </c>
      <c r="Q724" s="3" t="s">
        <v>9</v>
      </c>
      <c r="R724" s="6">
        <v>37</v>
      </c>
      <c r="S724" s="7">
        <v>700.9</v>
      </c>
      <c r="T724" s="6">
        <v>26.1</v>
      </c>
      <c r="U724" s="6">
        <v>5.5</v>
      </c>
      <c r="V724" s="6">
        <v>21.9</v>
      </c>
      <c r="W724" s="6">
        <v>10.9</v>
      </c>
      <c r="X724" s="6">
        <v>6.2</v>
      </c>
      <c r="Y724" s="6">
        <v>40.200000000000003</v>
      </c>
      <c r="Z724" s="6">
        <v>34.4</v>
      </c>
      <c r="AA724" s="7">
        <v>751.5</v>
      </c>
    </row>
    <row r="725" spans="1:27" ht="16" thickTop="1" thickBot="1">
      <c r="A725" s="4" t="s">
        <v>1517</v>
      </c>
      <c r="B725" s="4" t="s">
        <v>1518</v>
      </c>
      <c r="C725" s="4" t="s">
        <v>9</v>
      </c>
      <c r="D725" s="14" t="s">
        <v>977</v>
      </c>
      <c r="E725" s="5" t="s">
        <v>1517</v>
      </c>
      <c r="F725" s="5">
        <v>32.9</v>
      </c>
      <c r="G725" s="9">
        <v>0.11246200607902737</v>
      </c>
      <c r="H725" s="9">
        <v>3.9513677811550157E-2</v>
      </c>
      <c r="I725" s="9">
        <v>0.1398176291793313</v>
      </c>
      <c r="J725" s="1" t="s">
        <v>9</v>
      </c>
      <c r="K725" s="6">
        <v>3.7</v>
      </c>
      <c r="L725" s="6">
        <v>1.3</v>
      </c>
      <c r="M725" s="6">
        <v>4.5999999999999996</v>
      </c>
      <c r="N725" s="3" t="s">
        <v>9</v>
      </c>
      <c r="O725" s="6">
        <v>6.9</v>
      </c>
      <c r="P725" s="6">
        <v>0.20972644376899699</v>
      </c>
      <c r="Q725" s="3" t="s">
        <v>9</v>
      </c>
      <c r="R725" s="7">
        <v>1191.5999999999999</v>
      </c>
      <c r="S725" s="7">
        <v>481.4</v>
      </c>
      <c r="T725" s="6">
        <v>5.3</v>
      </c>
      <c r="U725" s="6">
        <v>1.8</v>
      </c>
      <c r="V725" s="6">
        <v>3.1</v>
      </c>
      <c r="W725" s="6">
        <v>2.1</v>
      </c>
      <c r="X725" s="6">
        <v>3.4</v>
      </c>
      <c r="Y725" s="6">
        <v>10.3</v>
      </c>
      <c r="Z725" s="7">
        <v>2547.8000000000002</v>
      </c>
      <c r="AA725" s="6">
        <v>2.2000000000000002</v>
      </c>
    </row>
    <row r="726" spans="1:27" ht="16" thickTop="1" thickBot="1">
      <c r="A726" s="4" t="s">
        <v>1519</v>
      </c>
      <c r="B726" s="4" t="s">
        <v>1520</v>
      </c>
      <c r="C726" s="4" t="s">
        <v>1521</v>
      </c>
      <c r="D726" s="14" t="s">
        <v>977</v>
      </c>
      <c r="E726" s="5" t="s">
        <v>1519</v>
      </c>
      <c r="F726" s="5">
        <v>50.3</v>
      </c>
      <c r="G726" s="11">
        <v>0.14910536779324057</v>
      </c>
      <c r="H726" s="10">
        <v>10.787276341948312</v>
      </c>
      <c r="I726" s="10">
        <v>5.4612326043737571</v>
      </c>
      <c r="J726" s="1" t="s">
        <v>9</v>
      </c>
      <c r="K726" s="5">
        <v>7.5</v>
      </c>
      <c r="L726" s="7">
        <v>542.6</v>
      </c>
      <c r="M726" s="7">
        <v>274.7</v>
      </c>
      <c r="N726" s="3" t="s">
        <v>9</v>
      </c>
      <c r="O726" s="5">
        <v>11.5</v>
      </c>
      <c r="P726" s="5">
        <v>0.22862823061630219</v>
      </c>
      <c r="Q726" s="3" t="s">
        <v>9</v>
      </c>
      <c r="R726" s="5">
        <v>49.8</v>
      </c>
      <c r="S726" s="5">
        <v>17.600000000000001</v>
      </c>
      <c r="T726" s="6">
        <v>8.3000000000000007</v>
      </c>
      <c r="U726" s="5">
        <v>3.4</v>
      </c>
      <c r="V726" s="5">
        <v>29</v>
      </c>
      <c r="W726" s="5">
        <v>3.6</v>
      </c>
      <c r="X726" s="5">
        <v>5.7</v>
      </c>
      <c r="Y726" s="5">
        <v>10.5</v>
      </c>
      <c r="Z726" s="5">
        <v>43.6</v>
      </c>
      <c r="AA726" s="5">
        <v>4.2</v>
      </c>
    </row>
    <row r="727" spans="1:27" ht="16" thickTop="1" thickBot="1">
      <c r="A727" s="4" t="s">
        <v>1522</v>
      </c>
      <c r="B727" s="4" t="s">
        <v>1523</v>
      </c>
      <c r="C727" s="4" t="s">
        <v>9</v>
      </c>
      <c r="D727" s="14" t="s">
        <v>977</v>
      </c>
      <c r="E727" s="5" t="s">
        <v>1522</v>
      </c>
      <c r="F727" s="5">
        <v>69.7</v>
      </c>
      <c r="G727" s="10">
        <v>9.1822094691535145</v>
      </c>
      <c r="H727" s="9">
        <v>0.17073170731707316</v>
      </c>
      <c r="I727" s="10">
        <v>2.0774748923959829</v>
      </c>
      <c r="J727" s="1" t="s">
        <v>9</v>
      </c>
      <c r="K727" s="7">
        <v>640</v>
      </c>
      <c r="L727" s="6">
        <v>11.9</v>
      </c>
      <c r="M727" s="7">
        <v>144.80000000000001</v>
      </c>
      <c r="N727" s="3" t="s">
        <v>9</v>
      </c>
      <c r="O727" s="7">
        <v>618.20000000000005</v>
      </c>
      <c r="P727" s="7">
        <v>8.8694404591104732</v>
      </c>
      <c r="Q727" s="3" t="s">
        <v>9</v>
      </c>
      <c r="R727" s="6">
        <v>11.7</v>
      </c>
      <c r="S727" s="7">
        <v>384.3</v>
      </c>
      <c r="T727" s="6">
        <v>11.5</v>
      </c>
      <c r="U727" s="6">
        <v>6.4</v>
      </c>
      <c r="V727" s="6">
        <v>11.6</v>
      </c>
      <c r="W727" s="6">
        <v>9.9</v>
      </c>
      <c r="X727" s="6">
        <v>7.1</v>
      </c>
      <c r="Y727" s="7">
        <v>95.1</v>
      </c>
      <c r="Z727" s="6">
        <v>7.7</v>
      </c>
      <c r="AA727" s="7">
        <v>449</v>
      </c>
    </row>
    <row r="728" spans="1:27" ht="16" thickTop="1" thickBot="1">
      <c r="A728" s="4" t="s">
        <v>1524</v>
      </c>
      <c r="B728" s="4" t="s">
        <v>1525</v>
      </c>
      <c r="C728" s="4" t="s">
        <v>9</v>
      </c>
      <c r="D728" s="14" t="s">
        <v>977</v>
      </c>
      <c r="E728" s="5" t="s">
        <v>1524</v>
      </c>
      <c r="F728" s="5">
        <v>88.6</v>
      </c>
      <c r="G728" s="10">
        <v>6.4063205417607234</v>
      </c>
      <c r="H728" s="9">
        <v>7.6749435665914217E-2</v>
      </c>
      <c r="I728" s="9">
        <v>0.82618510158013547</v>
      </c>
      <c r="J728" s="1" t="s">
        <v>9</v>
      </c>
      <c r="K728" s="7">
        <v>567.6</v>
      </c>
      <c r="L728" s="6">
        <v>6.8</v>
      </c>
      <c r="M728" s="6">
        <v>73.2</v>
      </c>
      <c r="N728" s="3" t="s">
        <v>9</v>
      </c>
      <c r="O728" s="6">
        <v>14</v>
      </c>
      <c r="P728" s="6">
        <v>0.1580135440180587</v>
      </c>
      <c r="Q728" s="3" t="s">
        <v>9</v>
      </c>
      <c r="R728" s="6">
        <v>15.6</v>
      </c>
      <c r="S728" s="7">
        <v>311.8</v>
      </c>
      <c r="T728" s="6">
        <v>9.6999999999999993</v>
      </c>
      <c r="U728" s="6">
        <v>2.7</v>
      </c>
      <c r="V728" s="6">
        <v>3</v>
      </c>
      <c r="W728" s="6">
        <v>4.7</v>
      </c>
      <c r="X728" s="6">
        <v>2.9</v>
      </c>
      <c r="Y728" s="6">
        <v>4.4000000000000004</v>
      </c>
      <c r="Z728" s="6">
        <v>16.8</v>
      </c>
      <c r="AA728" s="7">
        <v>597.29999999999995</v>
      </c>
    </row>
    <row r="729" spans="1:27" ht="16" thickTop="1" thickBot="1">
      <c r="A729" s="4" t="s">
        <v>1526</v>
      </c>
      <c r="B729" s="4" t="s">
        <v>1527</v>
      </c>
      <c r="C729" s="4" t="s">
        <v>9</v>
      </c>
      <c r="D729" s="14" t="s">
        <v>977</v>
      </c>
      <c r="E729" s="5" t="s">
        <v>1526</v>
      </c>
      <c r="F729" s="5">
        <v>480</v>
      </c>
      <c r="G729" s="9">
        <v>3.1250000000000002E-3</v>
      </c>
      <c r="H729" s="10">
        <v>8.5910416666666656</v>
      </c>
      <c r="I729" s="9">
        <v>7.7916666666666662E-2</v>
      </c>
      <c r="J729" s="1" t="s">
        <v>9</v>
      </c>
      <c r="K729" s="6">
        <v>1.5</v>
      </c>
      <c r="L729" s="7">
        <v>4123.7</v>
      </c>
      <c r="M729" s="6">
        <v>37.4</v>
      </c>
      <c r="N729" s="3" t="s">
        <v>9</v>
      </c>
      <c r="O729" s="6">
        <v>5.4</v>
      </c>
      <c r="P729" s="6">
        <v>1.1250000000000001E-2</v>
      </c>
      <c r="Q729" s="3" t="s">
        <v>9</v>
      </c>
      <c r="R729" s="6">
        <v>0.6</v>
      </c>
      <c r="S729" s="6">
        <v>0.8</v>
      </c>
      <c r="T729" s="6">
        <v>4.7</v>
      </c>
      <c r="U729" s="6">
        <v>0.6</v>
      </c>
      <c r="V729" s="6">
        <v>2.2999999999999998</v>
      </c>
      <c r="W729" s="6">
        <v>0.8</v>
      </c>
      <c r="X729" s="6">
        <v>1.2</v>
      </c>
      <c r="Y729" s="6">
        <v>21.4</v>
      </c>
      <c r="Z729" s="6">
        <v>0.9</v>
      </c>
      <c r="AA729" s="6">
        <v>2.5</v>
      </c>
    </row>
    <row r="730" spans="1:27" ht="16" thickTop="1" thickBot="1">
      <c r="A730" s="4" t="s">
        <v>1528</v>
      </c>
      <c r="B730" s="4" t="s">
        <v>1529</v>
      </c>
      <c r="C730" s="4" t="s">
        <v>9</v>
      </c>
      <c r="D730" s="14" t="s">
        <v>977</v>
      </c>
      <c r="E730" s="5" t="s">
        <v>1528</v>
      </c>
      <c r="F730" s="5">
        <v>866.8</v>
      </c>
      <c r="G730" s="9">
        <v>9.3447161975080753E-3</v>
      </c>
      <c r="H730" s="10">
        <v>6.0782187355791422</v>
      </c>
      <c r="I730" s="10">
        <v>1.9374711582833413</v>
      </c>
      <c r="J730" s="1" t="s">
        <v>9</v>
      </c>
      <c r="K730" s="6">
        <v>8.1</v>
      </c>
      <c r="L730" s="7">
        <v>5268.6</v>
      </c>
      <c r="M730" s="7">
        <v>1679.4</v>
      </c>
      <c r="N730" s="3" t="s">
        <v>9</v>
      </c>
      <c r="O730" s="6">
        <v>12.4</v>
      </c>
      <c r="P730" s="6">
        <v>1.430549146285187E-2</v>
      </c>
      <c r="Q730" s="3" t="s">
        <v>9</v>
      </c>
      <c r="R730" s="6">
        <v>1.6</v>
      </c>
      <c r="S730" s="6">
        <v>1.3</v>
      </c>
      <c r="T730" s="6">
        <v>37.1</v>
      </c>
      <c r="U730" s="6">
        <v>0.7</v>
      </c>
      <c r="V730" s="6">
        <v>5.9</v>
      </c>
      <c r="W730" s="6">
        <v>3.7</v>
      </c>
      <c r="X730" s="6">
        <v>4.2</v>
      </c>
      <c r="Y730" s="6">
        <v>1.9</v>
      </c>
      <c r="Z730" s="6">
        <v>1.2</v>
      </c>
      <c r="AA730" s="6">
        <v>5.4</v>
      </c>
    </row>
    <row r="731" spans="1:27" ht="16" thickTop="1" thickBot="1">
      <c r="A731" s="4" t="s">
        <v>1530</v>
      </c>
      <c r="B731" s="4" t="s">
        <v>1531</v>
      </c>
      <c r="C731" s="4" t="s">
        <v>1531</v>
      </c>
      <c r="D731" s="14" t="s">
        <v>977</v>
      </c>
      <c r="E731" s="5" t="s">
        <v>1530</v>
      </c>
      <c r="F731" s="5">
        <v>159.5</v>
      </c>
      <c r="G731" s="9">
        <v>3.3855799373040757E-2</v>
      </c>
      <c r="H731" s="10">
        <v>11.010658307210031</v>
      </c>
      <c r="I731" s="10">
        <v>1.6206896551724137</v>
      </c>
      <c r="J731" s="1" t="s">
        <v>9</v>
      </c>
      <c r="K731" s="6">
        <v>5.4</v>
      </c>
      <c r="L731" s="7">
        <v>1756.2</v>
      </c>
      <c r="M731" s="7">
        <v>258.5</v>
      </c>
      <c r="N731" s="3" t="s">
        <v>9</v>
      </c>
      <c r="O731" s="6">
        <v>3.7</v>
      </c>
      <c r="P731" s="6">
        <v>2.3197492163009405E-2</v>
      </c>
      <c r="Q731" s="3" t="s">
        <v>9</v>
      </c>
      <c r="R731" s="6">
        <v>1.5</v>
      </c>
      <c r="S731" s="6">
        <v>2.9</v>
      </c>
      <c r="T731" s="6">
        <v>8.6</v>
      </c>
      <c r="U731" s="6">
        <v>1.8</v>
      </c>
      <c r="V731" s="6">
        <v>0.7</v>
      </c>
      <c r="W731" s="6">
        <v>3.1</v>
      </c>
      <c r="X731" s="6">
        <v>3.6</v>
      </c>
      <c r="Y731" s="6">
        <v>1.5</v>
      </c>
      <c r="Z731" s="6">
        <v>1.7</v>
      </c>
      <c r="AA731" s="6">
        <v>4.5</v>
      </c>
    </row>
    <row r="732" spans="1:27" ht="16" thickTop="1" thickBot="1">
      <c r="A732" s="4" t="s">
        <v>1532</v>
      </c>
      <c r="B732" s="4" t="s">
        <v>1533</v>
      </c>
      <c r="C732" s="4" t="s">
        <v>9</v>
      </c>
      <c r="D732" s="14" t="s">
        <v>977</v>
      </c>
      <c r="E732" s="5" t="s">
        <v>1532</v>
      </c>
      <c r="F732" s="5">
        <v>283.5</v>
      </c>
      <c r="G732" s="9">
        <v>1.9400352733686066E-2</v>
      </c>
      <c r="H732" s="9">
        <v>0.11957671957671957</v>
      </c>
      <c r="I732" s="9">
        <v>5.8906525573192238E-2</v>
      </c>
      <c r="J732" s="1" t="s">
        <v>9</v>
      </c>
      <c r="K732" s="6">
        <v>5.5</v>
      </c>
      <c r="L732" s="6">
        <v>33.9</v>
      </c>
      <c r="M732" s="6">
        <v>16.7</v>
      </c>
      <c r="N732" s="3" t="s">
        <v>9</v>
      </c>
      <c r="O732" s="6">
        <v>18.399999999999999</v>
      </c>
      <c r="P732" s="6">
        <v>6.4902998236331569E-2</v>
      </c>
      <c r="Q732" s="3" t="s">
        <v>9</v>
      </c>
      <c r="R732" s="6">
        <v>7</v>
      </c>
      <c r="S732" s="7">
        <v>2680.1</v>
      </c>
      <c r="T732" s="6">
        <v>13.5</v>
      </c>
      <c r="U732" s="6">
        <v>4.5</v>
      </c>
      <c r="V732" s="6">
        <v>3.2</v>
      </c>
      <c r="W732" s="6">
        <v>13.2</v>
      </c>
      <c r="X732" s="6">
        <v>8.1</v>
      </c>
      <c r="Y732" s="6">
        <v>15</v>
      </c>
      <c r="Z732" s="6">
        <v>8.6</v>
      </c>
      <c r="AA732" s="6">
        <v>26.6</v>
      </c>
    </row>
    <row r="733" spans="1:27" ht="16" thickTop="1" thickBot="1">
      <c r="A733" s="4" t="s">
        <v>1534</v>
      </c>
      <c r="B733" s="4" t="s">
        <v>1535</v>
      </c>
      <c r="C733" s="4" t="s">
        <v>9</v>
      </c>
      <c r="D733" s="14" t="s">
        <v>977</v>
      </c>
      <c r="E733" s="5" t="s">
        <v>1534</v>
      </c>
      <c r="F733" s="5">
        <v>5.2</v>
      </c>
      <c r="G733" s="11">
        <v>0.21153846153846154</v>
      </c>
      <c r="H733" s="11">
        <v>0.25</v>
      </c>
      <c r="I733" s="11">
        <v>2</v>
      </c>
      <c r="J733" s="1" t="s">
        <v>9</v>
      </c>
      <c r="K733" s="5">
        <v>1.1000000000000001</v>
      </c>
      <c r="L733" s="5">
        <v>1.3</v>
      </c>
      <c r="M733" s="5">
        <v>10.4</v>
      </c>
      <c r="N733" s="3" t="s">
        <v>9</v>
      </c>
      <c r="O733" s="5">
        <v>1.7</v>
      </c>
      <c r="P733" s="5">
        <v>0.32692307692307693</v>
      </c>
      <c r="Q733" s="3" t="s">
        <v>9</v>
      </c>
      <c r="R733" s="5">
        <v>1.2</v>
      </c>
      <c r="S733" s="7">
        <v>37.200000000000003</v>
      </c>
      <c r="T733" s="6">
        <v>0.7</v>
      </c>
      <c r="U733" s="5">
        <v>0.6</v>
      </c>
      <c r="V733" s="5">
        <v>1.2</v>
      </c>
      <c r="W733" s="5">
        <v>1.6</v>
      </c>
      <c r="X733" s="5">
        <v>0.9</v>
      </c>
      <c r="Y733" s="5">
        <v>1.2</v>
      </c>
      <c r="Z733" s="5">
        <v>0.9</v>
      </c>
      <c r="AA733" s="7">
        <v>26.4</v>
      </c>
    </row>
    <row r="734" spans="1:27" ht="16" thickTop="1" thickBot="1">
      <c r="A734" s="4" t="s">
        <v>1536</v>
      </c>
      <c r="B734" s="4" t="s">
        <v>1537</v>
      </c>
      <c r="C734" s="4" t="s">
        <v>9</v>
      </c>
      <c r="D734" s="14" t="s">
        <v>977</v>
      </c>
      <c r="E734" s="5" t="s">
        <v>1536</v>
      </c>
      <c r="F734" s="5">
        <v>5.0999999999999996</v>
      </c>
      <c r="G734" s="11">
        <v>0.66666666666666674</v>
      </c>
      <c r="H734" s="9">
        <v>0.31372549019607848</v>
      </c>
      <c r="I734" s="11">
        <v>0.5490196078431373</v>
      </c>
      <c r="J734" s="1" t="s">
        <v>9</v>
      </c>
      <c r="K734" s="5">
        <v>3.4</v>
      </c>
      <c r="L734" s="6">
        <v>1.6</v>
      </c>
      <c r="M734" s="5">
        <v>2.8</v>
      </c>
      <c r="N734" s="3" t="s">
        <v>9</v>
      </c>
      <c r="O734" s="5">
        <v>10.199999999999999</v>
      </c>
      <c r="P734" s="5">
        <v>2</v>
      </c>
      <c r="Q734" s="3" t="s">
        <v>9</v>
      </c>
      <c r="R734" s="5">
        <v>3.9</v>
      </c>
      <c r="S734" s="6">
        <v>1.9</v>
      </c>
      <c r="T734" s="6">
        <v>2.7</v>
      </c>
      <c r="U734" s="5">
        <v>3.1</v>
      </c>
      <c r="V734" s="7">
        <v>52.5</v>
      </c>
      <c r="W734" s="5">
        <v>3.9</v>
      </c>
      <c r="X734" s="6">
        <v>1.5</v>
      </c>
      <c r="Y734" s="5">
        <v>6.9</v>
      </c>
      <c r="Z734" s="5">
        <v>3.5</v>
      </c>
      <c r="AA734" s="6">
        <v>2.5</v>
      </c>
    </row>
    <row r="735" spans="1:27" ht="16" thickTop="1" thickBot="1">
      <c r="A735" s="4" t="s">
        <v>1538</v>
      </c>
      <c r="B735" s="4" t="s">
        <v>1539</v>
      </c>
      <c r="C735" s="4" t="s">
        <v>9</v>
      </c>
      <c r="D735" s="14" t="s">
        <v>977</v>
      </c>
      <c r="E735" s="5" t="s">
        <v>1538</v>
      </c>
      <c r="F735" s="5">
        <v>84.1</v>
      </c>
      <c r="G735" s="9">
        <v>4.8751486325802618E-2</v>
      </c>
      <c r="H735" s="9">
        <v>4.3995243757431635E-2</v>
      </c>
      <c r="I735" s="9">
        <v>5.3507728894173608E-2</v>
      </c>
      <c r="J735" s="1" t="s">
        <v>9</v>
      </c>
      <c r="K735" s="6">
        <v>4.0999999999999996</v>
      </c>
      <c r="L735" s="6">
        <v>3.7</v>
      </c>
      <c r="M735" s="6">
        <v>4.5</v>
      </c>
      <c r="N735" s="3" t="s">
        <v>9</v>
      </c>
      <c r="O735" s="6">
        <v>1.9</v>
      </c>
      <c r="P735" s="6">
        <v>2.2592152199762187E-2</v>
      </c>
      <c r="Q735" s="3" t="s">
        <v>9</v>
      </c>
      <c r="R735" s="6">
        <v>1.2</v>
      </c>
      <c r="S735" s="6">
        <v>0.9</v>
      </c>
      <c r="T735" s="6">
        <v>1.3</v>
      </c>
      <c r="U735" s="6">
        <v>1.6</v>
      </c>
      <c r="V735" s="6">
        <v>0.8</v>
      </c>
      <c r="W735" s="6">
        <v>3.9</v>
      </c>
      <c r="X735" s="6">
        <v>0.9</v>
      </c>
      <c r="Y735" s="6">
        <v>0.8</v>
      </c>
      <c r="Z735" s="6">
        <v>1</v>
      </c>
      <c r="AA735" s="6">
        <v>16.2</v>
      </c>
    </row>
    <row r="736" spans="1:27" ht="16" thickTop="1" thickBot="1">
      <c r="A736" s="4" t="s">
        <v>1540</v>
      </c>
      <c r="B736" s="4" t="s">
        <v>1541</v>
      </c>
      <c r="C736" s="4" t="s">
        <v>1542</v>
      </c>
      <c r="D736" s="14" t="s">
        <v>977</v>
      </c>
      <c r="E736" s="5" t="s">
        <v>1540</v>
      </c>
      <c r="F736" s="5">
        <v>73.599999999999994</v>
      </c>
      <c r="G736" s="9">
        <v>0.38043478260869568</v>
      </c>
      <c r="H736" s="9">
        <v>0.20108695652173916</v>
      </c>
      <c r="I736" s="9">
        <v>0.34239130434782611</v>
      </c>
      <c r="J736" s="1" t="s">
        <v>9</v>
      </c>
      <c r="K736" s="6">
        <v>28</v>
      </c>
      <c r="L736" s="6">
        <v>14.8</v>
      </c>
      <c r="M736" s="6">
        <v>25.2</v>
      </c>
      <c r="N736" s="3" t="s">
        <v>9</v>
      </c>
      <c r="O736" s="6">
        <v>26.6</v>
      </c>
      <c r="P736" s="6">
        <v>0.36141304347826092</v>
      </c>
      <c r="Q736" s="3" t="s">
        <v>9</v>
      </c>
      <c r="R736" s="6">
        <v>41.5</v>
      </c>
      <c r="S736" s="6">
        <v>18.600000000000001</v>
      </c>
      <c r="T736" s="6">
        <v>25.7</v>
      </c>
      <c r="U736" s="7">
        <v>309.5</v>
      </c>
      <c r="V736" s="6">
        <v>44.5</v>
      </c>
      <c r="W736" s="6">
        <v>17.7</v>
      </c>
      <c r="X736" s="6">
        <v>24.4</v>
      </c>
      <c r="Y736" s="6">
        <v>26.4</v>
      </c>
      <c r="Z736" s="6">
        <v>21.1</v>
      </c>
      <c r="AA736" s="6">
        <v>24.1</v>
      </c>
    </row>
    <row r="737" spans="1:27" ht="16" thickTop="1" thickBot="1">
      <c r="A737" s="4" t="s">
        <v>1540</v>
      </c>
      <c r="B737" s="4" t="s">
        <v>1541</v>
      </c>
      <c r="C737" s="4" t="s">
        <v>1542</v>
      </c>
      <c r="D737" s="14" t="s">
        <v>977</v>
      </c>
      <c r="E737" s="5" t="s">
        <v>1540</v>
      </c>
      <c r="F737" s="5">
        <v>56.6</v>
      </c>
      <c r="G737" s="10">
        <v>1.6855123674911661</v>
      </c>
      <c r="H737" s="9">
        <v>0.62720848056537104</v>
      </c>
      <c r="I737" s="10">
        <v>1.2756183745583038</v>
      </c>
      <c r="J737" s="1" t="s">
        <v>9</v>
      </c>
      <c r="K737" s="7">
        <v>95.4</v>
      </c>
      <c r="L737" s="6">
        <v>35.5</v>
      </c>
      <c r="M737" s="7">
        <v>72.2</v>
      </c>
      <c r="N737" s="3" t="s">
        <v>9</v>
      </c>
      <c r="O737" s="7">
        <v>78.2</v>
      </c>
      <c r="P737" s="7">
        <v>1.3816254416961131</v>
      </c>
      <c r="Q737" s="3" t="s">
        <v>9</v>
      </c>
      <c r="R737" s="7">
        <v>115.6</v>
      </c>
      <c r="S737" s="5">
        <v>55</v>
      </c>
      <c r="T737" s="6">
        <v>31.9</v>
      </c>
      <c r="U737" s="7">
        <v>229.7</v>
      </c>
      <c r="V737" s="6">
        <v>12.7</v>
      </c>
      <c r="W737" s="5">
        <v>50.4</v>
      </c>
      <c r="X737" s="5">
        <v>65.599999999999994</v>
      </c>
      <c r="Y737" s="5">
        <v>44.9</v>
      </c>
      <c r="Z737" s="5">
        <v>61.7</v>
      </c>
      <c r="AA737" s="5">
        <v>47.6</v>
      </c>
    </row>
    <row r="738" spans="1:27" ht="16" thickTop="1" thickBot="1">
      <c r="A738" s="4" t="s">
        <v>1543</v>
      </c>
      <c r="B738" s="4" t="s">
        <v>1544</v>
      </c>
      <c r="C738" s="4" t="s">
        <v>9</v>
      </c>
      <c r="D738" s="14" t="s">
        <v>977</v>
      </c>
      <c r="E738" s="5" t="s">
        <v>1543</v>
      </c>
      <c r="F738" s="5">
        <v>125.9</v>
      </c>
      <c r="G738" s="9">
        <v>3.9714058776806989E-3</v>
      </c>
      <c r="H738" s="9">
        <v>1.1119936457505955E-2</v>
      </c>
      <c r="I738" s="9">
        <v>5.5599682287529777E-3</v>
      </c>
      <c r="J738" s="1" t="s">
        <v>9</v>
      </c>
      <c r="K738" s="6">
        <v>0.5</v>
      </c>
      <c r="L738" s="6">
        <v>1.4</v>
      </c>
      <c r="M738" s="6">
        <v>0.7</v>
      </c>
      <c r="N738" s="3" t="s">
        <v>9</v>
      </c>
      <c r="O738" s="6">
        <v>2.2000000000000002</v>
      </c>
      <c r="P738" s="6">
        <v>1.7474185861795076E-2</v>
      </c>
      <c r="Q738" s="3" t="s">
        <v>9</v>
      </c>
      <c r="R738" s="6">
        <v>0.9</v>
      </c>
      <c r="S738" s="6">
        <v>0.6</v>
      </c>
      <c r="T738" s="6">
        <v>1</v>
      </c>
      <c r="U738" s="6">
        <v>0.9</v>
      </c>
      <c r="V738" s="6">
        <v>9.9</v>
      </c>
      <c r="W738" s="7">
        <v>7584.6</v>
      </c>
      <c r="X738" s="6">
        <v>2.4</v>
      </c>
      <c r="Y738" s="6">
        <v>2.7</v>
      </c>
      <c r="Z738" s="6">
        <v>1</v>
      </c>
      <c r="AA738" s="6">
        <v>8.8000000000000007</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44"/>
  <sheetViews>
    <sheetView topLeftCell="A106" workbookViewId="0">
      <selection activeCell="A144" sqref="A144"/>
    </sheetView>
  </sheetViews>
  <sheetFormatPr baseColWidth="10" defaultColWidth="8.83203125" defaultRowHeight="14" x14ac:dyDescent="0"/>
  <cols>
    <col min="1" max="1" width="18" customWidth="1"/>
    <col min="2" max="3" width="23.5" customWidth="1"/>
  </cols>
  <sheetData>
    <row r="1" spans="1:5">
      <c r="B1" t="s">
        <v>3613</v>
      </c>
      <c r="C1" t="s">
        <v>4756</v>
      </c>
      <c r="D1" t="s">
        <v>4763</v>
      </c>
      <c r="E1" t="s">
        <v>4764</v>
      </c>
    </row>
    <row r="2" spans="1:5">
      <c r="A2" s="4" t="s">
        <v>2470</v>
      </c>
      <c r="B2" s="4" t="s">
        <v>3614</v>
      </c>
      <c r="C2" s="4" t="s">
        <v>142</v>
      </c>
      <c r="D2" t="s">
        <v>1545</v>
      </c>
      <c r="E2" t="str">
        <f>"&gt;"&amp;B2&amp;"$"&amp;D2</f>
        <v>&gt;CG8695-PA$MFKLLVLSCLLALALPSLAEVGWWKTGQFYQIYPRSFKDSDGDGVGDLIITQQLPYLKEIGITATWLSPIFTSPMADFGYDVADLKGIDPIFGTMEDFALLARAKELDIKIILDFVPNHTSDECDWFIRSAAGEEEYKDFYVWHTGKVNGIRQPPTNWVSVFRGSMWTWNEQRQAYYLHQFHAKQPDLNYRNPKVVAMKDVLRFWLRKGAYGFRIDAVPHVYEIPADADGNWPDEPRNEAVSDPEYTYLQHIYTTDQPETLELVYAFRDVIEEIDAELGGDDRVLLTEAYSPLELMQYYGNGTHLGSQIPFNFELLAKISYSSDAYHYSELIHNWLDNMPEGQANWVFGNHDQSRIGSRLGADRIDACNMIILGLPGVSVTYQGEEMGMTDVISWEDTVDPQACQSNEQEFERLTRDPVRTPFQWSDEVNAGFSNASVTWLVASNYKLVNVKKERGIALSHLNVYKQLRALRDEPTLKQGDVSVTAIGPNLAFKRSLAGYKSYITLININDDVESINLDSVFTSITTQLQYVVVNDKSVRKNDLTFANSVLLLPKEAVVLST</v>
      </c>
    </row>
    <row r="3" spans="1:5">
      <c r="A3" s="4" t="s">
        <v>2471</v>
      </c>
      <c r="B3" s="4" t="s">
        <v>4549</v>
      </c>
      <c r="C3" s="4" t="s">
        <v>122</v>
      </c>
      <c r="D3" t="s">
        <v>1546</v>
      </c>
      <c r="E3" t="str">
        <f t="shared" ref="E3:E66" si="0">"&gt;"&amp;B3&amp;"$"&amp;D3</f>
        <v>&gt;CG1597-PC$MARNTGSSSGSTPAASSSGSSAAAAAAAAAAAAAASNAKQKQRSPRFSLSNLILDKWKTMIGCVCLAIASYFGYLGYLETRVNTPFDHQKMVVHAGLEPDRYWGSYRPLTYFGMKTRDPHSLVMGLMWYTPSNLGPGGQGIRHWCEQDKLDSYGWTHHDGRSFGVQEIQDLPFELKTSFVKYPEGKQYGGDWTARIVRNTTRAWDKSISLIWYVALDERTNGHIKYVSDDKSPEPGVYGEAQGLGFQVRFHAVKGKILHKSYLSTVAPSLAKLKDTLFSHFRAFADKRGNRFIGPGEIVSQNGLPSSNPEPNFIAIQITAEVDFTLDITYQSTSGFSLGESIPPPTGRAYQDSLQAKIAQFEQRFEDRFQLKQKGHSPEEVRFARNALSNLLGIGYFYGSSRVQSVYTKNPVPYWKAPLYTAVPSRSFFPRGFLWDEGFHGLISAWDIDIELDIICHWFDLLNVEGWIPREQILGVEALAKVPEEFVTQRSNANPPTFFLTLKKLLTSHRAELSQNGRLATLERLYPRVQAWFNWFNTTRGEVLGTYLWRGRNATTTRELNPKSLSSGLDDYPRASHPTDKERHLDLRWIALAAGVMAELSTLLGKDDAKYYETASYLTDNVRLNRLHLAPYSEQYAWGLHTDQVKLKRPPSMAPQQQQRHHHQHYQLPEMQRVTGELPTYQFVDSFGYVSLFPLLLEQLDHDSPYLTKLLNDLRDPEQLWTNYGLRSLSKRSPLMQRNTEHDPPYWRGPIWININYLAAKALHHYGKIDGPNAALARQIYAELDNLVGNILRQYKRSGYLWEQYDDTSGEGKGCNPFTGWTATVVLLMAEQ</v>
      </c>
    </row>
    <row r="4" spans="1:5">
      <c r="A4" s="4" t="s">
        <v>2472</v>
      </c>
      <c r="B4" s="4" t="s">
        <v>3615</v>
      </c>
      <c r="C4" s="4" t="s">
        <v>122</v>
      </c>
      <c r="D4" t="s">
        <v>1546</v>
      </c>
      <c r="E4" t="str">
        <f t="shared" si="0"/>
        <v>&gt;CG1597-PB$MARNTGSSSGSTPAASSSGSSAAAAAAAAAAAAAASNAKQKQRSPRFSLSNLILDKWKTMIGCVCLAIASYFGYLGYLETRVNTPFDHQKMVVHAGLEPDRYWGSYRPLTYFGMKTRDPHSLVMGLMWYTPSNLGPGGQGIRHWCEQDKLDSYGWTHHDGRSFGVQEIQDLPFELKTSFVKYPEGKQYGGDWTARIVRNTTRAWDKSISLIWYVALDERTNGHIKYVSDDKSPEPGVYGEAQGLGFQVRFHAVKGKILHKSYLSTVAPSLAKLKDTLFSHFRAFADKRGNRFIGPGEIVSQNGLPSSNPEPNFIAIQITAEVDFTLDITYQSTSGFSLGESIPPPTGRAYQDSLQAKIAQFEQRFEDRFQLKQKGHSPEEVRFARNALSNLLGIGYFYGSSRVQSVYTKNPVPYWKAPLYTAVPSRSFFPRGFLWDEGFHGLISAWDIDIELDIICHWFDLLNVEGWIPREQILGVEALAKVPEEFVTQRSNANPPTFFLTLKKLLTSHRAELSQNGRLATLERLYPRVQAWFNWFNTTRGEVLGTYLWRGRNATTTRELNPKSLSSGLDDYPRASHPTDKERHLDLRWIALAAGVMAELSTLLGKDDAKYYETASYLTDNVRLNRLHLAPYSEQYAWGLHTDQVKLKRPPSMAPQQQQRHHHQHYQLPEMQRVTGELPTYQFVDSFGYVSLFPLLLEQLDHDSPYLTKLLNDLRDPEQLWTNYGLRSLSKRSPLMQRNTEHDPPYWRGPIWININYLAAKALHHYGKIDGPNAALARQIYAELDNLVGNILRQYKRSGYLWEQYDDTSGEGKGCNPFTGWTATVVLLMAEQ</v>
      </c>
    </row>
    <row r="5" spans="1:5">
      <c r="A5" s="4" t="s">
        <v>2473</v>
      </c>
      <c r="B5" s="4" t="s">
        <v>3616</v>
      </c>
      <c r="C5" s="4" t="s">
        <v>1267</v>
      </c>
      <c r="D5" t="s">
        <v>1547</v>
      </c>
      <c r="E5" t="str">
        <f t="shared" si="0"/>
        <v>&gt;CG31266-PB$MTNRWNLTVLLGLTLLALQGPTEAMRMRGEPLPGLANIERHRSTEAVPQRVIGGTTAAEGNWPWIASIQNAYSYHLCGAIILDETWVLTAASCVAGLRLNLLVVTGTVDWWDLYAPYYTVSQIHVHCNFDKPLYHNDIALLQLSSKIFNDVTKNITLADIDELEEGDKLTFAGWGSSEAMGTYGRYLQEASGTYLPDACREKLQNQDDVDLGHVCVQMDAGQGACHGDTGGPLIDEQQRLVGIGNGVPCGRGYPDVYARTAFYHDWIRTTMNGCTI</v>
      </c>
    </row>
    <row r="6" spans="1:5">
      <c r="A6" s="4" t="s">
        <v>2474</v>
      </c>
      <c r="B6" s="4" t="s">
        <v>3617</v>
      </c>
      <c r="C6" s="4" t="s">
        <v>444</v>
      </c>
      <c r="D6" t="s">
        <v>1548</v>
      </c>
      <c r="E6" t="str">
        <f t="shared" si="0"/>
        <v>&gt;CG31872-PA$MQLGFLYAFVALLAIFRVEPSEGIIDINNQLNNIISPPILPAVESILDIGDADSTEDEQKVRLQRESIVKDYGFVFKPQPIVLESNSSYKPSVESEGQQSFSRGLEEAKLQIQKQSQSQSQAQGLGQSQQQIQYANIARTKVQKQFQQQLGLAQSQQQTQIQQSLNQDGAKLREKPYPHIQTSSQRNADDPESEEAAPGGLSGKIALVPPNEEGDQKQDQAQSQIEDEAEVLRQGLAQTESQIQNRQGLEKEIQGQSQSQDQAQSQDEAINPESANAENRSSQQSGDVAENQDQESQAQERSQLQLEGQEQSQDQAQSQDQSQALEKGGAPPLSPQQSLVQAEQAQEDPIDQSLHQAQSEVLNQVKSQTNGQLKAQAQMQAQVLDQALEDAHQYQSQAQSQGISLSQTTQQSLVEPDDQAKEDPVDQSLHQAQSEIIKQLLQTNDQDKAQAQAQAQTLDQALEEAHVQYQSQTQAQGTPIFQPPQLQPEDDQDTALDQSPTQAQLDAQSQSQEQANTKLQRKSQAQSEAHGIILTTLRKQAQQQSEVQSPQQEPLRSDDQSGDQAGDVAQNTALDQSLHQAQAEVQEQQSQTQASGTSLTQSQQQSQVQAVEALAQSLTQAHAQIQEQAQSQSQSQEDQSQSQAPNERQSQLQSQRQDQDQGPKFDDDLDEQPAPRSCSQCQKASYQYITEVDIEIDAKLDTPKMISKYGHQAETHYAFTADGYKLCLHRIPRSGTPVLLVHGLMASSDTWVQFGPSQGLAYILSQSGYDVWMLNTRGNVYSEELAGRESDKIFWDFSFHEIGQYDLPAAIDLILLQTKMPSIQYIGHSQGSTFFVMCSERPEYAGKISLMQSLSPSVYMEGTRSPALKFMKVLQGGFTMLLLLGGHKISLKNRIVDMFRNHICNKLIPSRICAIFEFVVCGFNFNSFNMTSPILEGHASQGSSAKQIYHFAQLQGNSAFQKYDYGLILNKIRYQSIFPPYNLSLALGKVALHRGDGDWLGSESDVLRLERDLPNCIENRNIRFEGFSHDFTISKDVRSLVYDRVIDLCGS</v>
      </c>
    </row>
    <row r="7" spans="1:5">
      <c r="A7" s="4" t="s">
        <v>2475</v>
      </c>
      <c r="B7" s="4" t="s">
        <v>3618</v>
      </c>
      <c r="C7" s="4" t="s">
        <v>580</v>
      </c>
      <c r="D7" t="s">
        <v>1549</v>
      </c>
      <c r="E7" t="str">
        <f t="shared" si="0"/>
        <v>&gt;CG13095-PA$MFKTIAVVVLLAALASAELHRVPILKEQNFVKTRQNVLAEKSYLRTKYQPSLRSVDEEQLSNSMNMAYYGAISIGTPAQSFKVLFDSGSSNLWVPSNTKSDACLTHNQYDSSASSTYVANGESFSIQYGTGSLTGYLSTDTVDVNGLIQSQTFAESTNEPGTNFNDANFDGILGMAYESLAVDGVAPPFYNMVSQGVDNSVFSFYLARDGTSTMGGELIFGGSDASLYSGALTYVPISEQGYWQFMAGSSIDGYSLCDDCQAIADTGTSLIVAPYNAYITLSEILNVGEDGYLDSSVSSLPDVTFNIGGTNFVLKPSAYIIQSDGNCMSAFEYMGTDFWILGDFIGQYYTEFDLGNNRIGFAPV</v>
      </c>
    </row>
    <row r="8" spans="1:5">
      <c r="A8" s="4" t="s">
        <v>2476</v>
      </c>
      <c r="B8" s="4" t="s">
        <v>3619</v>
      </c>
      <c r="C8" s="4" t="s">
        <v>742</v>
      </c>
      <c r="D8" t="s">
        <v>1550</v>
      </c>
      <c r="E8" t="str">
        <f t="shared" si="0"/>
        <v>&gt;CG7788-PA$MDATNNGESADQVGIRVGNPEQPNDHTDALGSVGSGGAGSSGLVAGSSHYGSGAIGQLANGYSSPSSSYRKNVAKMVTDRHAAEYNMRHKNRGMALIFHEHFEVPTLKSRAGTNVDCENLTRVLKQLDFEVTVYKDCRYKDILRTIEAASQNHSDSDCILVAILSHGEMGYIYAKDTQYKLDNIWSFFTANHCPSLGKPKLFFIQACQGDRLDGGVTMQRSQTETDGDSSMSYKIPVHADFLIAYTVPGFYSWRNTTRGSWFMQSLCAELAANGKRLDILTLLTFVCQRVAVDFSCTPDTPEMHQQKQIPCITTMLTRILRFSDKQLAPAGR</v>
      </c>
    </row>
    <row r="9" spans="1:5">
      <c r="A9" s="4" t="s">
        <v>2477</v>
      </c>
      <c r="B9" s="4" t="s">
        <v>3620</v>
      </c>
      <c r="C9" s="4" t="s">
        <v>238</v>
      </c>
      <c r="D9" t="s">
        <v>1551</v>
      </c>
      <c r="E9" t="str">
        <f t="shared" si="0"/>
        <v>&gt;CG10339-PA$MDCRANFLAYLAVFLHLVSDYCFVPVQCVDAPFIHIPGNGVISGTYLKMRTQNIKAYLGIRYAHARRFQPPDIELTPWKGIFNATVFQPDCWQNAMPSGKETEQILKIIQSDSSAQDAERKYEENCLYLNVFVPDGLPEINGYAVVVIHSGDFSTGSPADVEPFQLVFKQKVIVVTFSYRLNIFGFFTTDDGEAQGYGLMDQSAALYWVKKNINFFGGDSNRITLMGHDAGAVSVALHMTSGEWSGGFHKAIIMSGNPLSTVKMPYEYEGSLDQVSSTFACPRRPTSMFIQCLKIDAKRLSENLPQVSWGPVVDFGLSNTSYPFIENQPEILFKKGSYHRVPVIGVTDMEEVLTLFKDNLDTDISPSDLEGFYTDIAVTDMHKLVRNYEWCSYELISDAINFMYANDSDTDAKKANKHIISAHTEKFYITPMQTFADLISNSQVYSYLFRMRPRSVLQDLPSWISVPKYFDQIFVWGNPYMTNSVDWKSTKKIADIIMTLWANFAKTSNPTKSNVYVKWNAMTPNNDSVLLIDESFNTDLLNNQRINFWRSLYPKILVFSADCCNSTFSGSGLVIATSVPILCTLSIINI</v>
      </c>
    </row>
    <row r="10" spans="1:5">
      <c r="A10" s="4" t="s">
        <v>2478</v>
      </c>
      <c r="B10" s="4" t="s">
        <v>3621</v>
      </c>
      <c r="C10" s="4" t="s">
        <v>384</v>
      </c>
      <c r="D10" t="s">
        <v>1552</v>
      </c>
      <c r="E10" t="str">
        <f t="shared" si="0"/>
        <v>&gt;CG4574-PC$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FVFVQVGGQKKELRPVESLATSPKHRPSISAAAAMSVDVTVDRDGGRGEDSISIVAPSIQHQHSLDQSVSTSIRQVESSQFDVDLVLAEPLEILDHKSVKEKRLEMEKKLESLRKKHDKEKIKIAGQKSSPLEGKKPKFAINKLVKRLSNKSLEPGVEIPACPLDLGDSSEESAAADAGEDLAGGSSSLDRTQESRLRSACREYTSQYRELQEKYHEAIYSAAEKVLKTSQTGQTKQLKSLDKVTGEVMHQLQEARRNEVKNLATVHRDRDELIRMKREVASSVVERGAERVRLKQTFDRRTDELQKQHDSVRNALAEHRSKARQILDKEAESRSCVSNGFLVLFHGPHHHGCTGSGSSALSGNNLTLNLDAGAAGSHSAISPAKSNSIAAAAEMK</v>
      </c>
    </row>
    <row r="11" spans="1:5">
      <c r="A11" s="4" t="s">
        <v>2479</v>
      </c>
      <c r="B11" s="4" t="s">
        <v>3622</v>
      </c>
      <c r="C11" s="4" t="s">
        <v>384</v>
      </c>
      <c r="D11" t="s">
        <v>1553</v>
      </c>
      <c r="E11" t="str">
        <f t="shared" si="0"/>
        <v>&gt;CG4574-PD$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FVFVQVGGQKKELRPVESLATSPKHRPSISAAAAMSVDVTVDRDGGRGEDSISIVAPSIQHQHSLDQSVSTSIRQVESSQFDVDLVLAEPLEILDHKSVKEKRLEMEKKLESLRKKHDKEKIKIAGQKSSPLEGKKPKFAINKLVKRLSNKSLNCLSPHSEPGVEIPACPLDLGDSSEESAAADAGEDLAGSSSLDGRTQESRLRSACREYTSQYRELQEKYHEAIYSAAEKVLKTSQTQTKQLKASLDKVTGEVMHQLQEARRNEVKNLATVHRDRDELIRMKREVASVVERGVAERVRLKQTFDRRTDELQKQHDSVRNALAEHRSKARQILDKEESRSCVSSNGFLVLFHGPHHHGCTGSGSSALSGNNLTLNLDAGAAGSHSISPAKSHNSIAAAAEMK</v>
      </c>
    </row>
    <row r="12" spans="1:5">
      <c r="A12" s="4" t="s">
        <v>2480</v>
      </c>
      <c r="B12" s="4" t="s">
        <v>3623</v>
      </c>
      <c r="C12" s="4" t="s">
        <v>384</v>
      </c>
      <c r="D12" t="s">
        <v>1554</v>
      </c>
      <c r="E12" t="str">
        <f t="shared" si="0"/>
        <v>&gt;CG4574-PA$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CGQKKELRPVESLATSPKHRPSISAAAAMSVDVTVDRTDGGRGDSISIVAPSIQHQHSLDQSVSTSIRQVESSQFDVDLVLAEPLEKILDHKVKEKRLEMEKKLESLRKKHDKEKIKIAGQKSSPLEGKKPKFAITNKLVKLSNKSLNCLSPHSEPGVEIPACPLDLGDSSEESAAADAGEDLAGGSSSLGRTQESRLRSACREYTSQYRELQEKYHEAIYSAAEKVLKTSQTGQTKQLASLDKVTGEVMHQLQEARRNEVKNLATVHRDRDELIRMKREVASSVVERVAERVRLKQTFDRRTDELQKQHDSVRNALAEHRSKARQILDKEAESRSCSSNGFLVLFHGPHHHGCTGSGSSALSGNNLTLNLDAGAAGSHSAISPAKHNSIAAAAEMK</v>
      </c>
    </row>
    <row r="13" spans="1:5">
      <c r="A13" s="4" t="s">
        <v>2481</v>
      </c>
      <c r="B13" s="4" t="s">
        <v>3624</v>
      </c>
      <c r="C13" s="4" t="s">
        <v>384</v>
      </c>
      <c r="D13" t="s">
        <v>1554</v>
      </c>
      <c r="E13" t="str">
        <f t="shared" si="0"/>
        <v>&gt;CG4574-PB$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CGQKKELRPVESLATSPKHRPSISAAAAMSVDVTVDRTDGGRGDSISIVAPSIQHQHSLDQSVSTSIRQVESSQFDVDLVLAEPLEKILDHKVKEKRLEMEKKLESLRKKHDKEKIKIAGQKSSPLEGKKPKFAITNKLVKLSNKSLNCLSPHSEPGVEIPACPLDLGDSSEESAAADAGEDLAGGSSSLGRTQESRLRSACREYTSQYRELQEKYHEAIYSAAEKVLKTSQTGQTKQLASLDKVTGEVMHQLQEARRNEVKNLATVHRDRDELIRMKREVASSVVERVAERVRLKQTFDRRTDELQKQHDSVRNALAEHRSKARQILDKEAESRSCSSNGFLVLFHGPHHHGCTGSGSSALSGNNLTLNLDAGAAGSHSAISPAKHNSIAAAAEMK</v>
      </c>
    </row>
    <row r="14" spans="1:5">
      <c r="A14" s="4" t="s">
        <v>2482</v>
      </c>
      <c r="B14" s="4" t="s">
        <v>4550</v>
      </c>
      <c r="C14" s="4" t="s">
        <v>384</v>
      </c>
      <c r="D14" t="s">
        <v>1555</v>
      </c>
      <c r="E14" t="str">
        <f t="shared" si="0"/>
        <v>&gt;CG4574-PG$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VELDFWNGRTEEPVIVHGYTFVPEIFAKDVLEAIAESAFKTSEYPVILSENHCNPRQQAKIANYCREIFGDMLLDKPLDSHPLEPNMDLPPPAMLRRKIIKNKKKHHHHHHHHHHKKPAQVGTPAANNKLTTANSVDAKAAQQVGLSSHEDGGVTRSTANGDVATGTGTGSAAGTAGHAPPLQQIRQSSKDSTGSSSDSSSEDESLPNTTPNLPSGNEPPPEKAQKETEAGAEISALVNYVQPIHSSFENAEKKNRCYEMSSFDEKQATTLLKERPIEFVNYNKHQLSRVYPAGRFDSSNFMPQLFWNAGCQLVALNFQTLDLAMQLNLGIFEYNARSGYLLKEFMRRSDRRLDPFAESTVDGIIAGTVSITVLSGQFLTDKRANTFVEVDMGLPADTVRKKFRTKTVRDNGMNPLYDEEPFVFKKVVLPELASIRIAAYEGGKLIGHRVLPVIGLCPGYRHVNLRSEVGQPIALASLFLCVVVKDYVPDLSNFAEALANPIKYQSELEKRDIQLSVLTDEAEALGSADEDLSKSFVFVVGGQKKELRPVESLATSPKHRPSISAAAAMSVDVTVDRTDGGRGEDSISVAPSIQHQHSLDQSVSTSIRQVESSQFDVDLVLAEPLEKILDHKSVKEKLEMEKKLESLRKKHDKEKIKIAGQKSSPLEGKKPKFAITNKLVKRLSNKLEPGVEIPACPLDLGDSSEESAAADAGEDLAGGSSSLDGRTQESRLRSAREYTSQYRELQEKYHEAIYSAAEKVLKTSQTGQTKQLKASLDKVTGEVMQLQEARRNEVKNLATVHRDRDELIRMKREVASSVVERGVAERVRLKQTFRRTDELQKQHDSVRNALAEHRSKARQILDKEAESRSCVSSNGFLVLFHGHHHGCTGSGSSALSGNNLTLNLDAGAAGSHSAISPAKSHNSIAAAAEMK</v>
      </c>
    </row>
    <row r="15" spans="1:5">
      <c r="A15" s="4" t="s">
        <v>2483</v>
      </c>
      <c r="B15" s="4" t="s">
        <v>4551</v>
      </c>
      <c r="C15" s="4" t="s">
        <v>384</v>
      </c>
      <c r="D15" t="s">
        <v>1556</v>
      </c>
      <c r="E15" t="str">
        <f t="shared" si="0"/>
        <v>&gt;CG4574-PH$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LGGQKKELRPVESLATSPKHRPSISAAAAMSVDVTVDRTDGGREDSISIVAPSIQHQHSLDQSVSTSIRQVESSQFDVDLVLAEPLEKILDHSVKEKRLEMEKKLESLRKKHDKEKIKIAGQKSSPLEGKKPKFAITNKLVRLSNKSLEPGVEIPACPLDLGDSSEESAAADAGEDLAGGSSSLDGRTQERLRSACREYTSQYRELQEKYHEAIYSAAEKVLKTSQTGQTKQLKASLDKTGEVMHQLQEARRNEVKNLATVHRDRDELIRMKREVASSVVERGVAERVLKQTFDRRTDELQKQHDSVRNALAEHRSKARQILDKEAESRSCVSSNGFVLFHGPHHHGCTGSGSSALSGNNLTLNLDAGAAGSHSAISPAKSHNSIAAAEMK</v>
      </c>
    </row>
    <row r="16" spans="1:5">
      <c r="A16" s="4" t="s">
        <v>2484</v>
      </c>
      <c r="B16" s="4" t="s">
        <v>3625</v>
      </c>
      <c r="C16" s="4" t="s">
        <v>682</v>
      </c>
      <c r="D16" t="s">
        <v>1557</v>
      </c>
      <c r="E16" t="str">
        <f t="shared" si="0"/>
        <v>&gt;CG8564-PA$MATITKRKNQTAKDRSRTDATTALRRLVIPRPDILHTYLDYKQVNQYLQLAQRYAHFVHVHILGHTHEKREIRALEINWMNSENVELSPQMREHSPRLDIGPNGRFTVPVIHVGEHCRKTVFIEAGTHAREWISVSTALNCIYQLTEYTRNIEVLRKLRFIIVPLVNPDGYEYSRTKNPKWRKNRRPHKSAKFVGTCNRNYDIFWNSGPSKINRNTYKGESPFSEPETRAMRCILDRMSSNLLFFSLHSYGQSIMYPWGYCRDNPIYWRELSSLANSGKSAIKSYNGREYRTGSSCLTKRTIAGSVVDYVYGVLKVPMALVMELPSRELGFQPPVEMISQIGHSWYGIREMCKRSFDLRHQIVREKEPPLPWPSRHESSNEGVAIENTSTTTETNTAGGDFAKTTSKKKRSKRTTIRAQHENILRLQRSLKAREALDLPEGQALPPGLFPRQMEPQYPPIKQSGLSRDGQGGGDGAILTSRGKPTISSPVLVL</v>
      </c>
    </row>
    <row r="17" spans="1:5">
      <c r="A17" s="4" t="s">
        <v>2485</v>
      </c>
      <c r="B17" s="4" t="s">
        <v>4552</v>
      </c>
      <c r="C17" s="4" t="s">
        <v>682</v>
      </c>
      <c r="D17" t="s">
        <v>1558</v>
      </c>
      <c r="E17" t="str">
        <f t="shared" si="0"/>
        <v>&gt;CG8564-PC$MEDKPKQGTRLALLVVERLHLNIKCQTAKDRSRTDATTALRRLVIPRPDLHTYLDYKQVNQYLQYLAQRYAHFVHVHILGHTHEKREIRALEINWMNSNVELSPQMREHSPRLFDIGPNGRFTVPVIHVGEHCRKTVFIEAGTHAREISVSTALNCIYQLTERYTRNIEVLRKLRFIIVPLVNPDGYEYSRTKNPKRKNRRPHKSAKFVGTDCNRNYDIFWNSGPSKINRNTYKGESPFSEPETRMRCILDRMSSNLLFFLSLHSYGQSIMYPWGYCRDNPIYWRELSSLANSGSAIKSYNGREYRTGSISCLTKRTIAGSVVDYVYGVLKVPMALVMELPSRLGFQPPVEMISQIGHESWYGIREMCKRSFDLRHQIVREKEPPLPWPSRHSSNEGVAIENTSTTTEETNTAGGDFAKTTSKKKRSKRTTIRAQHENILRQRSLKAREALDLPEGIQALPPGLFPRQMEPQYPPIKQSGLSRDGQGGGDAILTSRGKPTISSPVSLVL</v>
      </c>
    </row>
    <row r="18" spans="1:5">
      <c r="A18" s="4" t="s">
        <v>2486</v>
      </c>
      <c r="B18" s="4" t="s">
        <v>4553</v>
      </c>
      <c r="C18" s="4" t="s">
        <v>576</v>
      </c>
      <c r="D18" t="s">
        <v>1559</v>
      </c>
      <c r="E18" t="str">
        <f t="shared" si="0"/>
        <v>&gt;CG11509-PA$MDVDSGVPRCSIRLLSTLRIKDKPNQLNILSSWKHSLVHKRLHTYSCRNTHTNISNYTHTHNHSHSHTDRRSSQNSKGKTNSSSMNTKSNRQKFPLATSNCFSHKLELELELKL</v>
      </c>
    </row>
    <row r="19" spans="1:5">
      <c r="A19" s="4" t="s">
        <v>2487</v>
      </c>
      <c r="B19" s="4" t="s">
        <v>3626</v>
      </c>
      <c r="C19" s="4" t="s">
        <v>338</v>
      </c>
      <c r="D19" t="s">
        <v>1560</v>
      </c>
      <c r="E19" t="str">
        <f t="shared" si="0"/>
        <v>&gt;CG14034-PB$MMNNILVLIGFSSVMLVAGLDDMNCFSLQNEICPNANISFWLYTKENQETKLSVFELNRFEFYHHKPLKVLIHGFNGHRDFSPNTQLRPLFLTQDYNLSLDYPKLAYEPCYTEAVHNAKYVARCTAQLLRVLLESGLVKIEDLHLIGGLGAHVAGFIGQFLPEHKLEHITALDPAKPFYMVKDPALKLDPTDAKFVVVHTDVTMLGLLDAVGHVDFYLNMGVSQPNCGPINKMETHFCYHNRAADYAESISSPSGFYGFYCPNFKSFAKGICIPDKNIELMGFHVDPKARGRYFDTNNGPPYAKGENFTSISRQLKGRTFVNDDIIDKLIG</v>
      </c>
    </row>
    <row r="20" spans="1:5">
      <c r="A20" s="4" t="s">
        <v>2488</v>
      </c>
      <c r="B20" s="4" t="s">
        <v>3627</v>
      </c>
      <c r="C20" s="4" t="s">
        <v>235</v>
      </c>
      <c r="D20" t="s">
        <v>1561</v>
      </c>
      <c r="E20" t="str">
        <f t="shared" si="0"/>
        <v>&gt;CG1031-PA$MEIRVGVGDLLKMGTKLIGHKIVQYRLGTKQTKVVCTRDGQVRGHRRRTYDEEMYFAFEGIPFAQPPVGELRFRAPQPPHPWLGVRDCTYPRAKPMQKFVLSIVEGSEDCLYLNVYSKRLRSDKPLPVIVWIYGGGFQFGEAGRDFYPDYFMQQDVVVVTFNYRVGALGFLSLADRDLDVPGNAGLKDQVMALRWIQNIAQFNGDPQNITVMGESAGAASVHALMTTEQTRGLFHKAIMQSGSMFEWANEPSGRWAYRLACQLGYSGSENEKEVFRYLQKAPASEMAAQGITLVQEERRQYVLFPFTPVVEPYITRDCVLPRCHREMLPEAWGNDLPLILGGNFEGLFSYQSTLHDEEHMLSAFEVLIPREIREKSTQSHLKDLLRQFKVDNDDATRGRMEFNECLHILSVKHFWHGIHRTVLARLSHAPATPTYLYRFDVSPHFNHFRQVMCGKHVRGVSHADDLSYLFYHILANKVDKSSMEYQTIQRVGMWVAFARNDNPNCPQIGPTTWEALDEKGPQMCLNIGKQLEFIVLPESQNRIWDRLYDKNDL</v>
      </c>
    </row>
    <row r="21" spans="1:5">
      <c r="A21" s="4" t="s">
        <v>2489</v>
      </c>
      <c r="B21" s="4" t="s">
        <v>3628</v>
      </c>
      <c r="C21" s="4" t="s">
        <v>435</v>
      </c>
      <c r="D21" t="s">
        <v>1562</v>
      </c>
      <c r="E21" t="str">
        <f t="shared" si="0"/>
        <v>&gt;CG18530-PA$MPYKTLVILSVCTQIVNGITSAEIIASHNYPVEIHTVVTRDGYLLNAFRPNSIYCEQSGTKPAVLFQHGMTASSDVFLVNGPRDALPFMLADACFDVWSNSRGTRYSRRHVSLDPSDEDFWRFSWHEIGTEDVAAFIDYILGTTNQSVHYVGHSQGCTTLVVLLSMRPEYNQFVKTAILLGPPVFMGHTHTLGQIFRTLIMSMPDCEFMFHNRILNKILRRICGLFVVRVYCSTFFMIVNGKFSDLNTSAIPLIAATLPAGVSSRQPKHFIQLTDSGRFRPFDFGILRNLINYRLTPPDYPLHNVRPLTPVHIFYSDDDLSAAKEDVENFATSLPEAVMHRISPSWHHMDFVHSMTVANVINKPVIEIFKRFEQPIDCKGS</v>
      </c>
    </row>
    <row r="22" spans="1:5">
      <c r="A22" s="4" t="s">
        <v>2490</v>
      </c>
      <c r="B22" s="4" t="s">
        <v>3629</v>
      </c>
      <c r="C22" s="4" t="s">
        <v>258</v>
      </c>
      <c r="D22" t="s">
        <v>1563</v>
      </c>
      <c r="E22" t="str">
        <f t="shared" si="0"/>
        <v>&gt;CG1131-PB$MGFDMATRFMDILKLTFKVISFKYEQRKLSTAIYSVIKTKSGPVRGVKRTIWGGSYFSFEKIPFAKPPVGDLRFKAPEAVEPWDQELDCTSPADKPLQHMFFRKYAGSEDCLYLNVYVKDLQPDKLRPVMVWIYGGGYQVGEASRDMSPDFFMSKDVVIVTVAYRLGALGFLSLDDPQLNVPGNAGLKDQIMALRWQQNIEAFGGDSNNITLFGESAGGASTHFLALSPQTEGLIHKAIVMSGSVCPWTQPPRNNWAYRLAQKLGYTGDNKDKAIFEFLRSMSGGEIVKATATVSNDEKHHRILFAFGPVVEPYTTEHTVVAKQPHELMQNSWSHRIPMMFGGSFEGLLFYPEVSRRPATLDEVGNCKNLLPSDLGLNLDPKLRENYGLQLKAYFGDEPCNQANMMKFLELCSYREFWHPIYRAALNRVRQSSAPTYLYRFHDSKLCNAIRIVLCGHQMRGVCHGDDLCYIFHSMLSHQSAPDSPEHKVIGMVDVWTSFAAHGDPNCESIKSLKFAPIENVTNFKCLNIGDQFEVMALPLQKIEPVWNSFYAPNK</v>
      </c>
    </row>
    <row r="23" spans="1:5">
      <c r="A23" s="4" t="s">
        <v>2491</v>
      </c>
      <c r="B23" s="4" t="s">
        <v>4554</v>
      </c>
      <c r="C23" s="4" t="s">
        <v>258</v>
      </c>
      <c r="D23" t="s">
        <v>1564</v>
      </c>
      <c r="E23" t="str">
        <f t="shared" si="0"/>
        <v>&gt;CG1131-PC$MRRYWVSLLRHFSLIPNKSVPKVFTNGDFIQQVISFKYEQRKLSTAIYSIKTKSGPVRGVKRNTIWGGSYFSFEKIPFAKPPVGDLRFKAPEAVEPWDELDCTSPADKPLQTHMFFRKYAGSEDCLYLNVYVKDLQPDKLRPVMVWIGGGYQVGEASRDMYSPDFFMSKDVVIVTVAYRLGALGFLSLDDPQLNVPNAGLKDQIMALRWVQQNIEAFGGDSNNITLFGESAGGASTHFLALSPQTGLIHKAIVMSGSVLCPWTQPPRNNWAYRLAQKLGYTGDNKDKAIFEFLRMSGGEIVKATATVLSNDEKHHRILFAFGPVVEPYTTEHTVVAKQPHELMNSWSHRIPMMFGGTSFEGLLFYPEVSRRPATLDEVGNCKNLLPSDLGLNDPKLRENYGLQLKKAYFGDEPCNQANMMKFLELCSYREFWHPIYRAALNVRQSSAPTYLYRFDHDSKLCNAIRIVLCGHQMRGVCHGDDLCYIFHSMLHQSAPDSPEHKVITGMVDVWTSFAAHGDPNCESIKSLKFAPIENVTNFKLNIGDQFEVMALPELQKIEPVWNSFYAPNK</v>
      </c>
    </row>
    <row r="24" spans="1:5">
      <c r="A24" s="4" t="s">
        <v>2492</v>
      </c>
      <c r="B24" s="4" t="s">
        <v>4555</v>
      </c>
      <c r="C24" s="4" t="s">
        <v>258</v>
      </c>
      <c r="D24" t="s">
        <v>1565</v>
      </c>
      <c r="E24" t="str">
        <f t="shared" si="0"/>
        <v>&gt;CG1131-PD$MVISFKYEQRKLSTAIYSVIKTKSGPVRGVKRNTIWGGSYFSFEKIPFAPPVGDLRFKAPEAVEPWDQELDCTSPADKPLQTHMFFRKYAGSEDCLYLVYVKDLQPDKLRPVMVWIYGGGYQVGEASRDMYSPDFFMSKDVVIVTVARLGALGFLSLDDPQLNVPGNAGLKDQIMALRWVQQNIEAFGGDSNNITLGESAGGASTHFLALSPQTEGLIHKAIVMSGSVLCPWTQPPRNNWAYRLAKLGYTGDNKDKAIFEFLRSMSGGEIVKATATVLSNDEKHHRILFAFGPVEPYTTEHTVVAKQPHELMQNSWSHRIPMMFGGTSFEGLLFYPEVSRRPALDEVGNCKNLLPSDLGLNLDPKLRENYGLQLKKAYFGDEPCNQANMMKFELCSYREFWHPIYRAALNRVRQSSAPTYLYRFDHDSKLCNAIRIVLCGHMRGVCHGDDLCYIFHSMLSHQSAPDSPEHKVITGMVDVWTSFAAHGDPNESIKSLKFAPIENVTNFKCLNIGDQFEVMALPELQKIEPVWNSFYAPNK</v>
      </c>
    </row>
    <row r="25" spans="1:5">
      <c r="A25" s="4" t="s">
        <v>2493</v>
      </c>
      <c r="B25" s="4" t="s">
        <v>3630</v>
      </c>
      <c r="C25" s="4" t="s">
        <v>1445</v>
      </c>
      <c r="D25" t="s">
        <v>1566</v>
      </c>
      <c r="E25" t="str">
        <f t="shared" si="0"/>
        <v>&gt;CG6592-PA$MSKQSASASATLLLLIWLTWQTMQCIALDWQQVKPMYLVSMYPGPAGLSSSSSPFSSSGSLEHDAEMSASNVDNRHIKGLGMGREMSALSEEDDREPLLNLETTPLMEKMLPEGAMAMDRIFGGDVGNPHCFPYQVGMLLQRPKGLYCGGSLISDKHVITAAHCVDMAKRALVFLGANEIKNAKEKGQVRLMVPSEFQIYPTWNPKRLKDDIAIVRLPHAVSFNERIHPIQLPKRHYEYRSFKNKAIASGWGRYATGVHAISNVLRYVQLQIIDGRTCKSNFPLSYRGTNICTSRNARSTCNGDSGGPLVLQRRHSKKRVLVGITSFGSIYGCDRGYPAAFTKASYLDWISDETGVSAHQDTTEAIFFDQYVREYGKPRQSRRLETEEQLEDVPDELDVHPRPASDEDISENVRPRTRSRPHSEHEFYF</v>
      </c>
    </row>
    <row r="26" spans="1:5">
      <c r="A26" s="4" t="s">
        <v>2494</v>
      </c>
      <c r="B26" s="4" t="s">
        <v>3631</v>
      </c>
      <c r="C26" s="4" t="s">
        <v>203</v>
      </c>
      <c r="D26" t="s">
        <v>1567</v>
      </c>
      <c r="E26" t="str">
        <f t="shared" si="0"/>
        <v>&gt;CG42275-PJ$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27" spans="1:5">
      <c r="A27" s="4" t="s">
        <v>2495</v>
      </c>
      <c r="B27" s="4" t="s">
        <v>3632</v>
      </c>
      <c r="C27" s="4" t="s">
        <v>203</v>
      </c>
      <c r="D27" t="s">
        <v>1568</v>
      </c>
      <c r="E27" t="str">
        <f t="shared" si="0"/>
        <v>&gt;CG42275-PK$MCPKTSKTTPLLLIGGICFVIVLVGITGITLINNINLSNIIRLNEKVASSVSNNENQIKELNYVNNHPRNVYLKLNASSRDDEDDEQMQKEQEQLELPISAVIGGSKPKVEDNQVKESSEVISPSTSTFSMRSSAGELTSTSAPLSSVSVTAPPMPFGGVKYNQSSGLIDYEKRNQVVKMMEHAWHNYKLYAWGKNLRPLSQRPHSASIFGSYDLGATIVDGLDTLYIMGLEKEYREGRDWIERKSLDNISAELSVFETNIRFVGGMLTLYAFTGDPLYKEKAQHVADKLLPAFTPTGIPYALVNTKTGVAKNYGWASGGSSILSEFGTLHLEFAYLSDITGNLYRERVQTIRQVLKEIEKPKGLYPNFLNPKTGKWGQLHMSLGALGDSYYYLLKAWLQSGQTDEEAREMFDEAMLAILDKMVRTSPGGLTYVSDLKFDREHKMDHLACFSGGLFALGAATRQNDYTDKYMEVGKGITNTCHESYIRAPQLGPEAFRFSEAVEARALRSQEKYYILRPETFESYFVLWRLTHDQKYRDGWEAVLALEKHCRTAHGYCGLRNVYQQEPQKDDVQQSFFLAETLKYLYLFSDDSVLPLDEWVFNTEAHPLPIKGANAYYRQAPVTLPVSNA</v>
      </c>
    </row>
    <row r="28" spans="1:5">
      <c r="A28" s="4" t="s">
        <v>2496</v>
      </c>
      <c r="B28" s="4" t="s">
        <v>3633</v>
      </c>
      <c r="C28" s="4" t="s">
        <v>203</v>
      </c>
      <c r="D28" t="s">
        <v>1567</v>
      </c>
      <c r="E28" t="str">
        <f t="shared" si="0"/>
        <v>&gt;CG42275-PH$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29" spans="1:5">
      <c r="A29" s="4" t="s">
        <v>2497</v>
      </c>
      <c r="B29" s="4" t="s">
        <v>3634</v>
      </c>
      <c r="C29" s="4" t="s">
        <v>203</v>
      </c>
      <c r="D29" t="s">
        <v>1569</v>
      </c>
      <c r="E29" t="str">
        <f t="shared" si="0"/>
        <v>&gt;CG42275-PI$MCSRKCFRMPTLVICGVVLTIILVCITGITLTNSINISNIVKLREKVASSAAANGGHQAAQTRAALVEQQYSTLQQHHLSRSDLNYIQAATHPKNLQRLQQQQQQQLQQQQPNKIVIEIGLSNDSGPSSAPASSTLGSSSTGPRILQAEALMEGNVDSISLPAAAPLTAATTSSAKSLENSQGSDTPHSHANTTNAITMGIADHNPGGIQFERRAHVKQMMEHAWHNYKLYAWGKNELRPLSQRPSASIFGSYDLGATIVDGLDTLYIMGLEKEYREGRDWIERKFSLDNISAESVFETNIRFVGGMLTLYAFTGDPLYKEKAQHVADKLLPAFQTPTGIPYAVNTKTGVAKNYGWASGGSSILSEFGTLHLEFAYLSDITGNPLYRERVQTRQVLKEIEKPKGLYPNFLNPKTGKWGQLHMSLGALGDSYYEYLLKAWLQGQTDEEAREMFDEAMLAILDKMVRTSPGGLTYVSDLKFDRLEHKMDHLAFSGGLFALGAATRQNDYTDKYMEVGKGITNTCHESYIRAPTQLGPEAFRSEAVEARALRSQEKYYILRPETFESYFVLWRLTHDQKYRDWGWEAVLALKHCRTAHGYCGLRNVYQQEPQKDDVQQSFFLAETLKYLYLLFSDDSVLPDEWVFNTEAHPLPIKGANAYYRQAPVTLPVSNA</v>
      </c>
    </row>
    <row r="30" spans="1:5">
      <c r="A30" s="4" t="s">
        <v>2498</v>
      </c>
      <c r="B30" s="4" t="s">
        <v>3635</v>
      </c>
      <c r="C30" s="4" t="s">
        <v>203</v>
      </c>
      <c r="D30" t="s">
        <v>1567</v>
      </c>
      <c r="E30" t="str">
        <f t="shared" si="0"/>
        <v>&gt;CG42275-PL$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31" spans="1:5">
      <c r="A31" s="4" t="s">
        <v>2499</v>
      </c>
      <c r="B31" s="4" t="s">
        <v>3636</v>
      </c>
      <c r="C31" s="4" t="s">
        <v>203</v>
      </c>
      <c r="D31" t="s">
        <v>1567</v>
      </c>
      <c r="E31" t="str">
        <f t="shared" si="0"/>
        <v>&gt;CG42275-PM$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32" spans="1:5">
      <c r="A32" s="4" t="s">
        <v>2500</v>
      </c>
      <c r="B32" s="4" t="s">
        <v>3637</v>
      </c>
      <c r="C32" s="4" t="s">
        <v>203</v>
      </c>
      <c r="D32" t="s">
        <v>1567</v>
      </c>
      <c r="E32" t="str">
        <f t="shared" si="0"/>
        <v>&gt;CG42275-PN$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33" spans="1:5">
      <c r="A33" s="4" t="s">
        <v>2501</v>
      </c>
      <c r="B33" s="4" t="s">
        <v>3638</v>
      </c>
      <c r="C33" s="4" t="s">
        <v>203</v>
      </c>
      <c r="D33" t="s">
        <v>1567</v>
      </c>
      <c r="E33" t="str">
        <f t="shared" si="0"/>
        <v>&gt;CG42275-PO$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34" spans="1:5">
      <c r="A34" s="4" t="s">
        <v>2502</v>
      </c>
      <c r="B34" s="4" t="s">
        <v>4556</v>
      </c>
      <c r="C34" s="4" t="s">
        <v>203</v>
      </c>
      <c r="D34" t="s">
        <v>1568</v>
      </c>
      <c r="E34" t="str">
        <f t="shared" si="0"/>
        <v>&gt;CG42275-PP$MCPKTSKTTPLLLIGGICFVIVLVGITGITLINNINLSNIIRLNEKVASSVSNNENQIKELNYVNNHPRNVYLKLNASSRDDEDDEQMQKEQEQLELPISAVIGGSKPKVEDNQVKESSEVISPSTSTFSMRSSAGELTSTSAPLSSVSVTAPPMPFGGVKYNQSSGLIDYEKRNQVVKMMEHAWHNYKLYAWGKNLRPLSQRPHSASIFGSYDLGATIVDGLDTLYIMGLEKEYREGRDWIERKSLDNISAELSVFETNIRFVGGMLTLYAFTGDPLYKEKAQHVADKLLPAFTPTGIPYALVNTKTGVAKNYGWASGGSSILSEFGTLHLEFAYLSDITGNLYRERVQTIRQVLKEIEKPKGLYPNFLNPKTGKWGQLHMSLGALGDSYYYLLKAWLQSGQTDEEAREMFDEAMLAILDKMVRTSPGGLTYVSDLKFDREHKMDHLACFSGGLFALGAATRQNDYTDKYMEVGKGITNTCHESYIRAPQLGPEAFRFSEAVEARALRSQEKYYILRPETFESYFVLWRLTHDQKYRDGWEAVLALEKHCRTAHGYCGLRNVYQQEPQKDDVQQSFFLAETLKYLYLFSDDSVLPLDEWVFNTEAHPLPIKGANAYYRQAPVTLPVSNA</v>
      </c>
    </row>
    <row r="35" spans="1:5">
      <c r="A35" s="4" t="s">
        <v>2503</v>
      </c>
      <c r="B35" s="4" t="s">
        <v>3639</v>
      </c>
      <c r="C35" s="4" t="s">
        <v>881</v>
      </c>
      <c r="D35" t="s">
        <v>1570</v>
      </c>
      <c r="E35" t="str">
        <f t="shared" si="0"/>
        <v>&gt;CG4933-PA$MVCALGIEGSANKIGIGIIRDGKVLANVRRTYITPPGEGFLPKETAKHHEAILGLVESSLKEAQLKSSDLDVICYTKGPGMAPPLLVGAIVARTLSLLNIPLLGVNHCIGHIEMGRLITGAQNPTVLYVSGGNTQVIAYSNKRYRIFETIDIAVGNCLDRFARIIKLSNDPSPGYNIEQLAKSSNRYIKLPYVVKGDVSFSGILSYIEDLAEPGKRQNKRKKPQEEEVNNYSQADLCYSLQETIFMLVEITERAMAHCGSNEVLIVGGVGCNERLQEMMRIMCEERGGKLFATDRYCIDNGLMIAHAGAEMFRSGTRMPFEESYVTQRFRTDEVLVSWRD</v>
      </c>
    </row>
    <row r="36" spans="1:5">
      <c r="A36" s="4" t="s">
        <v>2504</v>
      </c>
      <c r="B36" s="4" t="s">
        <v>3640</v>
      </c>
      <c r="C36" s="4" t="s">
        <v>493</v>
      </c>
      <c r="D36" t="s">
        <v>1571</v>
      </c>
      <c r="E36" t="str">
        <f t="shared" si="0"/>
        <v>&gt;CG13340-PA$MNKLRQIHCSLKNACVLCKPHVLSSAGVRFSCGDGKTMAKGVVVGLYQKGDKDPKLTPAGHKIDQRVQGKLMKAICETKLDGRLGRGKVFHNIDTEFAVAVVGVGLEGIGFNELEMLDEGMEFVRVAAGVGARSLQQQGITNVLVDGDYAEQAAEGSQLAVWRFPDNLSKKNMPMVPTLELFESPDHEGWTRGIFKEAQNLARRLSDAPANCMTPTMFAQAAVDALCPCGITVEVRTMDWIEAQRNAFLMIAKGSCEPPVLLELSYCGTAPDDKPILFVGKGITFNSGALNLRPRGMDEYRGSMSAAACCVAMMRCIAALSLPINVTCIIPLCENMPSGMSAKGDVVTLLNGKSMAIRDLDKAGVVVLSDPLLYGQKTYLPRLVVDIATLNTVKKAFGGGATGIWSNSHYIWKQFQRAGSISGDRVWRLPLWQYYRRQVTDRAYDLSNNGRGLASSCLAAAILHELVPCVDWAHLDTRGTGLLSKYGLVPLTKKRMTGRPTRTLVQFVYQMACPEM</v>
      </c>
    </row>
    <row r="37" spans="1:5">
      <c r="A37" s="4" t="s">
        <v>2505</v>
      </c>
      <c r="B37" s="4" t="s">
        <v>4557</v>
      </c>
      <c r="C37" s="4" t="s">
        <v>493</v>
      </c>
      <c r="D37" t="s">
        <v>1571</v>
      </c>
      <c r="E37" t="str">
        <f t="shared" si="0"/>
        <v>&gt;CG13340-PB$MNKLRQIHCSLKNACVLCKPHVLSSAGVRFSCGDGKTMAKGVVVGLYQKGDKDPKLTPAGHKIDQRVQGKLMKAICETKLDGRLGRGKVFHNIDTEFAVAVVGVGLEGIGFNELEMLDEGMEFVRVAAGVGARSLQQQGITNVLVDGDYAEQAAEGSQLAVWRFPDNLSKKNMPMVPTLELFESPDHEGWTRGIFKEAQNLARRLSDAPANCMTPTMFAQAAVDALCPCGITVEVRTMDWIEAQRNAFLMIAKGSCEPPVLLELSYCGTAPDDKPILFVGKGITFNSGALNLRPRGMDEYRGSMSAAACCVAMMRCIAALSLPINVTCIIPLCENMPSGMSAKGDVVTLLNGKSMAIRDLDKAGVVVLSDPLLYGQKTYLPRLVVDIATLNTVKKAFGGGATGIWSNSHYIWKQFQRAGSISGDRVWRLPLWQYYRRQVTDRAYDLSNNGRGLASSCLAAAILHELVPCVDWAHLDTRGTGLLSKYGLVPLTKKRMTGRPTRTLVQFVYQMACPEM</v>
      </c>
    </row>
    <row r="38" spans="1:5">
      <c r="A38" s="4" t="s">
        <v>2506</v>
      </c>
      <c r="B38" s="4" t="s">
        <v>3641</v>
      </c>
      <c r="C38" s="4" t="s">
        <v>1107</v>
      </c>
      <c r="D38" t="s">
        <v>1572</v>
      </c>
      <c r="E38" t="str">
        <f t="shared" si="0"/>
        <v>&gt;CG16705-PA$MASTERNFLLLSLVVSALSGLVHRSDAAEISFGSCTPQQSDERGQCVHISCPYLANLLMVEPKTPAQRILLSKSQCGLDNRVEGLVNRILVCCPQSMRNIMDSEPTPSTRDALQQGDVLPGNDVCGFLFADRIFGGTNTTLWEFPWMLLQYKKLFSETYTFNCGGALLNSRYVLTAGHCLASRELDKSGAVLHSVRGEWDTRTDPDCTTQMNGQRICAPKHIDIEVEKGIIHEMYAPNSVDQRNDALVRLKRIVSYTDYVRPICLPTDGLVQNNFVDYGMDVAGWGLTENMQPSIKLKITVNVWNLTSCQEKYSSFKVKLDDSQMCAGGQLGVDTCGGDSGGPMVPISTGGRDVFYIAGVTSYGTKPCGLKGWPGVYTRTGAFIDWIKQKLE</v>
      </c>
    </row>
    <row r="39" spans="1:5">
      <c r="A39" s="4" t="s">
        <v>2507</v>
      </c>
      <c r="B39" s="4" t="s">
        <v>3642</v>
      </c>
      <c r="C39" s="4" t="s">
        <v>1196</v>
      </c>
      <c r="D39" t="s">
        <v>1573</v>
      </c>
      <c r="E39" t="str">
        <f t="shared" si="0"/>
        <v>&gt;CG2105-PB$MNALDMNKQFLSVSQDHQHQTSVADQRSRSRSERASSLALPLNSLLDFYKQQEQCKSVTLLPLPSNSGSISESSSLSSSNSIVRRHSSHYYPMLEDKQPSQLPQAATEMLVNMTEQKYCQSAHQGASIAGGRQVHHQQQHLVRVDTPTPPPPIPRRLLRGKSAWQASSPHPLPLSAGGQDGAHGTGTGTVFVYPQPNVTAEAVVRGSGDGQGGGGAGLQSALLVDIATRPASGYADADGISDDDRSLENSVFDESLTSTPVKVAGYLAGRYAGLSHMAKRAQRSSSSTVDSAYGSLGGHSERFASSSTSVDFRSRFSSVDTQSSLDEKPLSSSIDSPLARDPRAYRERAVLNDAMHKLNNNNTSLGLALYSASNNNNGSSVASDGSQLPVVPRKQPPPVKGSSNSSNSIGETQSQSSKEPSSVSASASTSSAASAGSSTISGTMSSMSGPCPAVVPPTDAITKRPGPPEPPLRQANVFDPVETGSRGHPPPLTVRNKLGRNKPPPITYPRMQQRQDSTLSSDSYSISSSPGYNSKLMEALLGSQQGGRKSNAPGSAQRQTPLMDLAPTRFLGGAGGGTGSGKQGPAMPPRSKINFRQDSTISSDSFSQTSSPGYNPKLMEAPLLPSLSAKRLCSAPAIVCRQGVQHEPIEELEPPQTISPLHKAAGQPSSLQTIVRFQNGAPHTMSQHQIINRRKSSNPYITNGRLKFRLFQILINAFALLAIAGGLAAYFNAYPIKFVNKTIINTIHVEDTTSFGKNPAPGTCLPIIVRFCQGPQIPYNYTVFNYIGHFGQLETQTDLDSYEALVDVRCYELVSLFLCTLFVPKCGQSGATVPCKTLCTETMRRCGFFFDVFGLSLPEYLNCKLFKDFPSSEDCVGLDEVRVMRAATHPKCDGFQCDQNRCLPQEYVCDGHLDCMDQADEAKCERCGPDEYCGDSQCIGTKHICDGIIDCPYGQDERNCLRLSERNGDVGTGVLEVYRIQRQWMPACVKNWDRAVSPSAVCSILGYSAVNATSVLTQLTHRPLLATVNSTDIWKMYAKRKSTLMQEFANCKKTEDYPMADLTCSNYECGRVKRGRHKSRRIIGGTQASPGNWPFLAAILGGPEKIFYCAGVLISDQWVLTASHCVGYSVIDLEDWTIQLGVTRRNSFTYSGQKVKVKAVIPHPQYNMAIAHDNDILFQLATRVAFHEHLLPVCLPPPSVRNLHPGTLCTVIGWGKREDKDPKSTEYIVNEVQVPIITRNQCDEWLDNLTVSEGMVCAGFDDGGKDACQGDSGGLLCPYPGEKNRWFVGGIVSWGIMCAHPRLPGVYANVVQYVPWIQEQIAKSRPIKEDRVNKYDLHPGGPDILSKIATDPMREGAPHHYTHSRTSSK</v>
      </c>
    </row>
    <row r="40" spans="1:5">
      <c r="A40" s="4" t="s">
        <v>2508</v>
      </c>
      <c r="B40" s="4" t="s">
        <v>4558</v>
      </c>
      <c r="C40" s="4" t="s">
        <v>1196</v>
      </c>
      <c r="D40" t="s">
        <v>1573</v>
      </c>
      <c r="E40" t="str">
        <f t="shared" si="0"/>
        <v>&gt;CG2105-PC$MNALDMNKQFLSVSQDHQHQTSVADQRSRSRSERASSLALPLNSLLDFYKQQEQCKSVTLLPLPSNSGSISESSSLSSSNSIVRRHSSHYYPMLEDKQPSQLPQAATEMLVNMTEQKYCQSAHQGASIAGGRQVHHQQQHLVRVDTPTPPPPIPRRLLRGKSAWQASSPHPLPLSAGGQDGAHGTGTGTVFVYPQPNVTAEAVVRGSGDGQGGGGAGLQSALLVDIATRPASGYADADGISDDDRSLENSVFDESLTSTPVKVAGYLAGRYAGLSHMAKRAQRSSSSTVDSAYGSLGGHSERFASSSTSVDFRSRFSSVDTQSSLDEKPLSSSIDSPLARDPRAYRERAVLNDAMHKLNNNNTSLGLALYSASNNNNGSSVASDGSQLPVVPRKQPPPVKGSSNSSNSIGETQSQSSKEPSSVSASASTSSAASAGSSTISGTMSSMSGPCPAVVPPTDAITKRPGPPEPPLRQANVFDPVETGSRGHPPPLTVRNKLGRNKPPPITYPRMQQRQDSTLSSDSYSISSSPGYNSKLMEALLGSQQGGRKSNAPGSAQRQTPLMDLAPTRFLGGAGGGTGSGKQGPAMPPRSKINFRQDSTISSDSFSQTSSPGYNPKLMEAPLLPSLSAKRLCSAPAIVCRQGVQHEPIEELEPPQTISPLHKAAGQPSSLQTIVRFQNGAPHTMSQHQIINRRKSSNPYITNGRLKFRLFQILINAFALLAIAGGLAAYFNAYPIKFVNKTIINTIHVEDTTSFGKNPAPGTCLPIIVRFCQGPQIPYNYTVFNYIGHFGQLETQTDLDSYEALVDVRCYELVSLFLCTLFVPKCGQSGATVPCKTLCTETMRRCGFFFDVFGLSLPEYLNCKLFKDFPSSEDCVGLDEVRVMRAATHPKCDGFQCDQNRCLPQEYVCDGHLDCMDQADEAKCERCGPDEYCGDSQCIGTKHICDGIIDCPYGQDERNCLRLSERNGDVGTGVLEVYRIQRQWMPACVKNWDRAVSPSAVCSILGYSAVNATSVLTQLTHRPLLATVNSTDIWKMYAKRKSTLMQEFANCKKTEDYPMADLTCSNYECGRVKRGRHKSRRIIGGTQASPGNWPFLAAILGGPEKIFYCAGVLISDQWVLTASHCVGYSVIDLEDWTIQLGVTRRNSFTYSGQKVKVKAVIPHPQYNMAIAHDNDILFQLATRVAFHEHLLPVCLPPPSVRNLHPGTLCTVIGWGKREDKDPKSTEYIVNEVQVPIITRNQCDEWLDNLTVSEGMVCAGFDDGGKDACQGDSGGLLCPYPGEKNRWFVGGIVSWGIMCAHPRLPGVYANVVQYVPWIQEQIAKSRPIKEDRVNKYDLHPGGPDILSKIATDPMREGAPHHYTHSRTSSK</v>
      </c>
    </row>
    <row r="41" spans="1:5">
      <c r="A41" s="4" t="s">
        <v>2509</v>
      </c>
      <c r="B41" s="4" t="s">
        <v>3643</v>
      </c>
      <c r="C41" s="4" t="s">
        <v>424</v>
      </c>
      <c r="D41" t="s">
        <v>1574</v>
      </c>
      <c r="E41" t="str">
        <f t="shared" si="0"/>
        <v>&gt;CG11608-PB$MQSFLIQMLPILLGIFFVWLSNSTALSEVNWKNHSLHRIHHRTKVITAVIISSHNYPVQTHTVVTRDGYILSVFRIPSSQLCASSEPKPVVLINHGMTSADSWLLTGPRNGLPFLLADACYDVWLINCRGTRYSRKHLKLKAWLLQFRFSWHEIGMEDLPATVDHILASTKRNSLHYVGHSQGCTSMLVMLSMRPENKRIRTTILLAPPVFLKHSLSMGHKIMKPLFNLLPDIELLPHHKMLNSASAICKILGVKDVCTALYLLTNGRVSQHMNRTLIPMLIATHPAGISSRQPHFFQLKDSGRFRQYDFGFGMNYLIYRQNTPPEYPLEMVRPHSAIHIFYSDDGTISPRDVLTLASKLPYAVPHHITDETWNHMDFLLANNINELINNPVKIIKTFEENIKHKIGNIKGEISIDALLNE</v>
      </c>
    </row>
    <row r="42" spans="1:5">
      <c r="A42" s="4" t="s">
        <v>2510</v>
      </c>
      <c r="B42" s="4" t="s">
        <v>3644</v>
      </c>
      <c r="C42" s="4" t="s">
        <v>1084</v>
      </c>
      <c r="D42" t="s">
        <v>1575</v>
      </c>
      <c r="E42" t="str">
        <f t="shared" si="0"/>
        <v>&gt;CG14218-PB$MRMLRLQLMALLLVGLLLALISADPGPQDTEVAREKRGTITLDFGLLLRLLLKSAQLSSAKANLARTTRRPPTTTTTTPPPPPPPAPIRIRKPIWHPFSSGFLPGAFDVDYADPPAPRPPAPAPPTTQPPRRVRPQVRPRPRPTTLAPPPPNYDYDYDYDAQPAAPAEPPPPPPPPPPPTAPPRPRPRPRPRPQQPPQQRRPAQLGDRLIYQYAQPTDTFFRSRAVAEATAAADPDSGDLVDSQDDSVADPDAAAFPVTADGPDSQPASPPPSASRFLVNYESDDDFGQPFAGQAQDAGQDGGQDQGSAGASGIPASSQGYFPPLELGNTNRFPTFNQQQYFY</v>
      </c>
    </row>
    <row r="43" spans="1:5">
      <c r="A43" s="4" t="s">
        <v>2511</v>
      </c>
      <c r="B43" s="4" t="s">
        <v>3645</v>
      </c>
      <c r="C43" s="4" t="s">
        <v>1084</v>
      </c>
      <c r="D43" t="s">
        <v>1576</v>
      </c>
      <c r="E43" t="str">
        <f t="shared" si="0"/>
        <v>&gt;CG14218-PC$MRMLRLQLMALLLVGLLLALISADPGPQDTEVAREKRGTITLDFGLLLRLLLKSAQLSSAKANLARTTRRPPTTTTTTPPPPPPPAPIRIRKPIWHPFSSGFLPGAFDVDYADPPAPRPPAPAPPTTQPPRRVRPQVRPRPRPTTLAPPPPNYDYDYDYDAQPAAPAEPPPPPPPPPPPTAPPRPRPRPRPRPQQPPQQRRPAQLGDRLIYQYL</v>
      </c>
    </row>
    <row r="44" spans="1:5">
      <c r="A44" s="4" t="s">
        <v>2512</v>
      </c>
      <c r="B44" s="4" t="s">
        <v>3646</v>
      </c>
      <c r="C44" s="4" t="s">
        <v>1495</v>
      </c>
      <c r="D44" t="s">
        <v>1577</v>
      </c>
      <c r="E44" t="str">
        <f t="shared" si="0"/>
        <v>&gt;CG8798-PA$MLARAIRVRPMMRGIASSSVWNRNRPIQSSLMQYCRDRSLRLQRLHGANMVQRFYSRKRDDSNGDIIMGPDLMSDQDTHLPATVAVPDVWPHVPLLAMKNPLFPRFMKIVEVSNPIIMDLLRRKVKLNQPYVGVFLKKTDGEEELITLNDVYNLGTFAQIQELQDLGDKLRMVVVAHRRIRITGQVVEDVPPPKPADQSTDQADAAPIKSRSDPARKPRGRIPRSRTGKSRESAAAEELIQNQTLPPLKSGKVESSSLPKPPTEEKIVEPETGAKENVNQSAPSAQPVLIVEVEVKQPIYKQTEEVKALTQEIIKTLRDIITMNPLYRESLQQMLHQNQRVVDPIYLCDLGASLSAGEPAELQKILEETDIPERLQLALTLLKKELELSRLQKIGREVEEKVKQQHRKYILQEQLKVIKKELGIEKDDKDAIGEKYREKLKKVVPEAIMTVIDEELTKLNFLESHSSEFNVTRNYLDWLTSLPWGVISTELCLEKATETLNDDHYGMEDIKKRILEFIAVSSLKGSTQGKILCFHGPPGGKTSIAKSIARALNREYFRFSVGGMTDVAEIKGHRRTYVGAMPGKLIQCKKTKIENPLVLIDEVDKIGKGYQGDPSSALLELLDPEQNANFLDHYLDVVDLSRVLFICTANVIDTIPEPLRDRMELIEMSGYVAEEKIAIARQYLMPAMKDCGLTDKHINISEDALNMLIRSYCRESGVRNLQKHIEKVIRKVAFRVKKEGEHFPVNADNLTTFLGKQIFSSDRMYATTPVGVVMGLAWTAMGGSLYIETSRRHIRQGAKTDPNTVAGSLHITGNLGDVMKESAQIALTVARNFYSLEPNNLFLEQEHIHLHVPEGATPKDGPSAGITIITALVSLATGKPVRDIAMTGEVSLKGKVLPVGGIKEKTIAARRSGVNCLILPVDNKKDFEELPYITDGLEVHFATTYEDVYKIAFTDVTETTTNNVEEQEPLQKLSSAAAAKETWPY</v>
      </c>
    </row>
    <row r="45" spans="1:5">
      <c r="A45" s="4" t="s">
        <v>2513</v>
      </c>
      <c r="B45" s="4" t="s">
        <v>3647</v>
      </c>
      <c r="C45" s="4" t="s">
        <v>1495</v>
      </c>
      <c r="D45" t="s">
        <v>1578</v>
      </c>
      <c r="E45" t="str">
        <f t="shared" si="0"/>
        <v>&gt;CG8798-PC$MLARAIRVRPMMRGIASSSVWNRNRPIQSSLMQYCRDRSLRLQRLHGANMVQRFYSRKRDDSNGDIIMGPDLMSDQDTHLPATVAVPDVWPHVPLLAMKNPLFPRFMKIVEVSNPIIMDLLRRKVKLNQPYVGVFLKKTDGEEELITLNDVYNLGTFAQIQELQDLGDKLRMVVVAHRRIRITGQVVEDVPPPKPVMTTLHYPLFNIKLQIPAEDQSTDQADAAPIKSRSDPARKPRGRIPRSRTKSRESAAAEELIQNQTLEPPLKSGKVESSSLPKPPTEEKIVEPETGAKEVNQSAPSAQPVLIVEVENVKQPIYKQTEEVKALTQEIIKTLRDIITMNPYRESLQQMLHQNQRVVDNPIYLCDLGASLSAGEPAELQKILEETDIPERQLALTLLKKELELSRLQQKIGREVEEKVKQQHRKYILQEQLKVIKKELGEKDDKDAIGEKYREKLKDKVVPEAIMTVIDEELTKLNFLESHSSEFNVTNYLDWLTSLPWGVISTENLCLEKATETLNDDHYGMEDIKKRILEFIAVSLKGSTQGKILCFHGPPGVGKTSIAKSIARALNREYFRFSVGGMTDVAEIGHRRTYVGAMPGKLIQCLKKTKIENPLVLIDEVDKIGKGYQGDPSSALLLLDPEQNANFLDHYLDVPVDLSRVLFICTANVIDTIPEPLRDRMELIEMGYVAEEKIAIARQYLMPQAMKDCGLTDKHINISEDALNMLIRSYCRESGRNLQKHIEKVIRKVAFRVVKKEGEHFPVNADNLTTFLGKQIFSSDRMYATPVGVVMGLAWTAMGGSSLYIETSRRHIRQGAKTDPNTVAGSLHITGNLDVMKESAQIALTVARNFLYSLEPNNLFLEQEHIHLHVPEGATPKDGPSAITIITALVSLATGKPVRQDIAMTGEVSLKGKVLPVGGIKEKTIAARRSGNCLILPVDNKKDFEELPTYITDGLEVHFATTYEDVYKIAFTDVTETTTNVEEQEPLQKLSSAAAAKSETWPY</v>
      </c>
    </row>
    <row r="46" spans="1:5">
      <c r="A46" s="4" t="s">
        <v>2514</v>
      </c>
      <c r="B46" s="4" t="s">
        <v>3648</v>
      </c>
      <c r="C46" s="4" t="s">
        <v>4757</v>
      </c>
      <c r="D46" t="s">
        <v>1579</v>
      </c>
      <c r="E46" t="str">
        <f t="shared" si="0"/>
        <v>&gt;CG11169-PA$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LDMCRRTSAYGECNRGTAGFAYVGGACVVNKLEKVNSVAIIEDTGGFSGIIVAAHEVGHLLGAVHDGSPPPSYLGGPGAQCRWEDGYIMSDLRHTERGFRWSACTVQSFHHFLNGDTATCLHNAPHEDSLGRSLPGTLLSLDAQCRRDRGTYACFKDERVCAQLFCFDAQTGYCVAYRAAEGSACGNGYHCLDGRCTPLPSNIIPDYGHNYRLVYN</v>
      </c>
    </row>
    <row r="47" spans="1:5">
      <c r="A47" s="4" t="s">
        <v>2515</v>
      </c>
      <c r="B47" s="4" t="s">
        <v>3649</v>
      </c>
      <c r="C47" s="4" t="s">
        <v>973</v>
      </c>
      <c r="D47" t="s">
        <v>1580</v>
      </c>
      <c r="E47" t="str">
        <f t="shared" si="0"/>
        <v>&gt;CG9850-PC$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LDMCRRTSAYGECNRGTAGFAYVGGACVVNKLEKVNSVAIIEDTGGFSGIIVAAHEVGHLLGAVHDGSPPPSYLGGPGAQCRWEDGYIMSDLRHTERGFRWSACTVQSFHHFLNGDTATCLHNAPHEDSLGRSLPGTLLSLDAQCRRDRGTYACFKDERVCAQLFCFDAQTGYCVAYRAAEGSACGNGYHCLDGRCTPLPSNIIPDYGHNYRLVYNKIDNKKDAAEDESSSEETESQEDETESVEDQDEGTTSSEEQEDNKIEQSSAAGGAAAQSTTARSTTTTTVRTTSTTTTTAKPKSKSFGYLHRSLPERQWMQDNGVLVTTISSSVSSSSSGSSSGEAAATSTRRPTTTTTTQTPNLFQIYTHELRKQIEYLHMLQTQQHATKFQPEQQQQQSQQQQSIVEIPLVQKSLTNYSVTSSSSTSNGAKQQPPSNKDENQRQQQQQQQAQQQLQDGLPDEENEATAGIQSNEIERQKRKFPTTPTAATSAAQKSATPATPATSATSARPTPTTAKPITTSSLDAYFKKLQALHDAGSASSSTTTTTTTSVSSSVSSATSSKQQHPQQQQQQVQQIADGSHFLKRTPHRSSLKAYKTSSSSSNNSSSQTQQQQQQQQQQYTNYIGDTTNNQPAVLDNSGSASSTTETAKKPKIKTQKLIRRTRVMQTQTT</v>
      </c>
    </row>
    <row r="48" spans="1:5">
      <c r="A48" s="4" t="s">
        <v>2516</v>
      </c>
      <c r="B48" s="4" t="s">
        <v>4559</v>
      </c>
      <c r="C48" s="4" t="s">
        <v>973</v>
      </c>
      <c r="D48" t="s">
        <v>1581</v>
      </c>
      <c r="E48" t="str">
        <f t="shared" si="0"/>
        <v>&gt;CG9850-PD$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YDMCRRRKGGRCTKGTAGFAYVGGACVVNKREKVNSVAIIEDTGGFSGIIVAAHEVGHLLGAVHDGSPPPSYLGGPGAQRRWEDGYIMSDLRHTERGFRWSACTVQSFHHFLNGDTATCLHNAPHEDSAGRSLPGTLLSLDAQCRRDRGTYACFKDERVCAQLFCFDAQTGYCVAYRPAEGSACGNGYHCLDGRCTPLPSNIIPDYGHNYRLVYNKIDNKKDAAEDVSSSEETESQEDETESVEDQDEGTTSSEEQEDNKIEQSSAAGGAAAQSTTARSTTTTTVRTTSTTTTTAKPKSKSFGYLHRSLPERQWMQDNGVLVTTRSSSVSSSSSGSSSGEAAATSTRRPTTTTTTQTPNLFQIYTHELRKQIEYLHMLQTQQHATKFQPEQQQQQSQQQQSIVEIPLVQKSLTNYSVTSSSSSSNGAKQQPPSNKDENQRQQQQQQQAQQQLQDGLPDEENEATAGIQSNEAERQKLVNWKLFP</v>
      </c>
    </row>
    <row r="49" spans="1:5">
      <c r="A49" s="4" t="s">
        <v>2517</v>
      </c>
      <c r="B49" s="4" t="s">
        <v>4560</v>
      </c>
      <c r="C49" s="4" t="s">
        <v>973</v>
      </c>
      <c r="D49" t="s">
        <v>1582</v>
      </c>
      <c r="E49" t="str">
        <f t="shared" si="0"/>
        <v>&gt;CG9850-PE$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YDMCRRRKGGRCTKGTAGFAYVGGACVVNKREKVNSVAIIEDTGGFSGIIVAAHEVGHLLGAVHDGSPPPSYLGGPGAQRRWEDGYIMSDLRHTERGFRWSACTVQSFHHFLNGDTATCLHNAPHEDSAGRSLPGTLLSLDAQCRRDRGTYACFKDERVCAQLFCFDAQTGYCVAYRPAEGSACGNGYHCLDGRCTPLPSNIIPDYGHNYRLVYNVTSSSSSTSNGAQQPPSNKDENQRQQQQQQQAQQQLQDGLPDEENEATAGIQSNEAIERQKKFPTTPTAATSAAQKSATPATPATSATSARPTPTTAKPITTSSFLDAYFKLQALHDAGSASSSTTTTTTTSVSSSVSSATSSKQQHPQQQQQQQVQQIDGSHFLKRTPHRSSLKAYKTSSSSSNNSSSQTQQQQQQQQQQYATNYIGTTNNQPAVLDNSGSASSTTETAKKPKIKTQKLIRRTRVMQTQTQT</v>
      </c>
    </row>
    <row r="50" spans="1:5">
      <c r="A50" s="4" t="s">
        <v>2518</v>
      </c>
      <c r="B50" s="4" t="s">
        <v>4561</v>
      </c>
      <c r="C50" s="4" t="s">
        <v>973</v>
      </c>
      <c r="D50" t="s">
        <v>1583</v>
      </c>
      <c r="E50" t="str">
        <f t="shared" si="0"/>
        <v>&gt;CG9850-PF$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YDMCRRRKGGRCTKGTAGFAYVGGACVVNKREKVNSVAIIEDTGGFSGIIVAAHEVGHLLGAVHDGSPPPSYLGGPGAQRRWEDGYIMSDLRHTERGFRWSACTVQSFHHFLNGDTATCLHNAPHEDSAGRSLPGTLLSLDAQCRRDRGTYACFKDERVCAQLFCFDAQTGYCVAYRPAEGSACGNGYHCLDGRCTPLPSNIIPDYGHNYRLVYN</v>
      </c>
    </row>
    <row r="51" spans="1:5">
      <c r="A51" s="4" t="s">
        <v>2519</v>
      </c>
      <c r="B51" s="4" t="s">
        <v>3650</v>
      </c>
      <c r="C51" s="4" t="s">
        <v>1247</v>
      </c>
      <c r="D51" t="s">
        <v>1584</v>
      </c>
      <c r="E51" t="str">
        <f t="shared" si="0"/>
        <v>&gt;CG31039-PA$MRGLTLLSLAFLGVCSALTVPHSLVHPRDLEIRHGGIEGRITNGNLASEQVPYIVGVSLNSNGNWWWCGGSIIGHTWVLTAAHCTAGADEASLYYGAVYNEPAFRHTVSSENFIRYPHYVGLDHDLALIKTPHVDFYSLVNKIELPSDDRYNSYENNWVQAAGWGAIYDGSNVVEDLRVVDLKVISVAECQAYYGTTASENTICVETPDGKATCQGDSGGPLVTKEGDKLIGITSFVSAYGCQVGPAGFTRVTKYLEWIKEETGIY</v>
      </c>
    </row>
    <row r="52" spans="1:5">
      <c r="A52" s="4" t="s">
        <v>2520</v>
      </c>
      <c r="B52" s="4" t="s">
        <v>3651</v>
      </c>
      <c r="C52" s="4" t="s">
        <v>1510</v>
      </c>
      <c r="D52" t="s">
        <v>1585</v>
      </c>
      <c r="E52" t="str">
        <f t="shared" si="0"/>
        <v>&gt;CG8972-PA$MLMSRALCRSWLPQVARRCHANVNVPILRINSGHPAARSCRQIHSNRKQSNLKPTTGEPAAAEQNTPVPVNNVIKAVAFTGAFTVGCFAGATILEYENRSLILEKARQARFGWWQSRSLADRDYWTQIKQDIRRHWDSLTPGDKMFAILLCNLVAFAMWRVPALKSTMITYFTSNPAAKVVCWPMFLSTFSHYSAMLFANMYVMHSFANAAAVSLGKEQFLAVYLSAGVFSSLMSVLYKAATSQAMSLGASGAIMTLLAYVCTQYPDTQLSILFLPALTFSAGAGIKVLMGIDFGVVMGWKFFDHAAHLGGAMFGIFWATYGAQIWAKRIGLLNYYHDLRRTK</v>
      </c>
    </row>
    <row r="53" spans="1:5">
      <c r="A53" s="4" t="s">
        <v>2521</v>
      </c>
      <c r="B53" s="4" t="s">
        <v>4562</v>
      </c>
      <c r="C53" s="4" t="s">
        <v>1510</v>
      </c>
      <c r="D53" t="s">
        <v>1585</v>
      </c>
      <c r="E53" t="str">
        <f t="shared" si="0"/>
        <v>&gt;CG8972-PB$MLMSRALCRSWLPQVARRCHANVNVPILRINSGHPAARSCRQIHSNRKQSNLKPTTGEPAAAEQNTPVPVNNVIKAVAFTGAFTVGCFAGATILEYENRSLILEKARQARFGWWQSRSLADRDYWTQIKQDIRRHWDSLTPGDKMFAILLCNLVAFAMWRVPALKSTMITYFTSNPAAKVVCWPMFLSTFSHYSAMLFANMYVMHSFANAAAVSLGKEQFLAVYLSAGVFSSLMSVLYKAATSQAMSLGASGAIMTLLAYVCTQYPDTQLSILFLPALTFSAGAGIKVLMGIDFGVVMGWKFFDHAAHLGGAMFGIFWATYGAQIWAKRIGLLNYYHDLRRTK</v>
      </c>
    </row>
    <row r="54" spans="1:5">
      <c r="A54" s="4" t="s">
        <v>2522</v>
      </c>
      <c r="B54" s="4" t="s">
        <v>3652</v>
      </c>
      <c r="C54" s="4" t="s">
        <v>413</v>
      </c>
      <c r="D54" t="s">
        <v>1586</v>
      </c>
      <c r="E54" t="str">
        <f t="shared" si="0"/>
        <v>&gt;CG10357-PC$MAKTSLCLVPILCQFLGLHAALLDSLLNQSTIYYLKPSADVSLENVEQLSVESVKLIVHGYLGSCTHGSIMPLRNAYTAQGYENVLVADWGPVANLDYSSRLAVKNVAQILAKLLEEFLQRHGISLEGVHVIGHSLGAHIAGRIGRYNGSLGRVTGLDPALPLFSSRSDDSLHSNAAQFVDVIHTDYPLFGDIRPRTVDFYPNFGLAPQPGCENVDVVAASKLLHEAYSCSHNRAVMFYAESIGMENFPAVSCSLTAIKSRRVEDCLREKSKTNTENANDYQTVFMGEHVNRSALYYYLETNGAPPYGQGRNSH</v>
      </c>
    </row>
    <row r="55" spans="1:5">
      <c r="A55" s="4" t="s">
        <v>2523</v>
      </c>
      <c r="B55" s="4" t="s">
        <v>3653</v>
      </c>
      <c r="C55" s="4" t="s">
        <v>1367</v>
      </c>
      <c r="D55" t="s">
        <v>1587</v>
      </c>
      <c r="E55" t="str">
        <f t="shared" si="0"/>
        <v>&gt;CG4316-PA$MKQPTLIRPRLRHRRSTPAAATKMCPKRHWLVNNRAAGSRGSGGAAARSRSLDQIVEVLVALIVVNCLATAAAALITPPDSLESLGSLGIPSSSASSSDDDDMSSGFYRIPHRLEGYPQLQQLQRGQNFKISPKPCSFGRVEGTCMFWECIKSEGKHVGMCVDSFMFGSCCTHNYTDNIVLPQTAFSYTRPTKPLTRPRPPAAPYKPMISGMTTIERPHGAGTLVIRPSGPHHQGTLARPHPPPYSKPTTASDLHGSASHPSSSSSSSSSSNPNSIWHTSTQQQQQQQHQQNQQHWQMTTEPSFITKPRPTGWTKPGIVNLPMPARPSKPSKPTKKPIVYDRTPPPPSVPPSTSTSTTSTSLIWPAQTHPPQPHRPTRPQLSPGTSLAASSSHWPSSTTSTTSSTTSTTTTTTTTRRTTTPTTTTRRTTTNKPTRPYQRPTATSSSSTSTTSSKTPTTTRPISSSSSSSSGIVTSSQRPTQPTHRTPVLASGIETNEISDSSIPDAGALGHVKTISAARSECGVPTLARPETRIVGGKSAFGRWPWQVSVRRTSFFGFSSTHRCGGALINENWIATAGHCVDDLLISQRIRVGEYDFSHVQEQLPYIERGVAKKVVHPKYSFLTYEYDLALVKLEQPEFAPHVSPICLPETDSLLIGMNATVTGWGRLSEGGTLPSVLQEVSVPIVNDNCKSMFMRAGRQEFIPDIFLCAGYETGGQDSCQGDSGGPLQAKSQDGFFLAGIISWGIGCAEANLPGVCTRISKFTPWILEHV</v>
      </c>
    </row>
    <row r="56" spans="1:5">
      <c r="A56" s="4" t="s">
        <v>2524</v>
      </c>
      <c r="B56" s="4" t="s">
        <v>3654</v>
      </c>
      <c r="C56" s="4" t="s">
        <v>1114</v>
      </c>
      <c r="D56" t="s">
        <v>1588</v>
      </c>
      <c r="E56" t="str">
        <f t="shared" si="0"/>
        <v>&gt;CG1697-PA$MPVKTVNRQQSQTPAQQLQLQQQRDVENGLYPTIPAERRSPPSRPQTLRDTIDMEEIPLNQTNSQEPEDRRKMHEIFDKHDSDRDGLINTHELKELISGYCRDIPAYIADQILKRSDQDNDGHLDFEEFYAMSLRHKWMVRNMLTRYRYVVPPPKPLEGDEPDGAYEKQMSICPPPLTMVLFSIIEIIMFLVDVIHQDDPNYQDRIGESTSGPAATLFIYNPYKRYEGWRFVSYMFVHVGIMHLMNLIIQIFLGIALELVHHWWRVGLVYLAGVLAGSMGTSLTSPRIFLAGASGVYALITAHIATIIMNYSEMEYAIVQLLAFLVFCFTDLGTSVYRHLTDQDQIGYVAHLSGAVAGLLVGIGVLRNLEVRRWERILWWVAVIVYFALMTTIIIHVFVPDYFPKQEY</v>
      </c>
    </row>
    <row r="57" spans="1:5">
      <c r="A57" s="4" t="s">
        <v>2525</v>
      </c>
      <c r="B57" s="4" t="s">
        <v>4563</v>
      </c>
      <c r="C57" s="4" t="s">
        <v>278</v>
      </c>
      <c r="D57" t="s">
        <v>1589</v>
      </c>
      <c r="E57" t="str">
        <f t="shared" si="0"/>
        <v>&gt;CG34127-PC$MVMLLSKRQLPPSAATRTRRKVPPTRRRSTWALSSLLALVVLDICIARCAAGISYSSNSGNLSTSQKSPSSANNGGLVLIGSSSATSSSVPSLSLTSSSAGLSSPGSSSSSSSSSTSTSGSNSNRSSRPTSNNSNSNSNYSPNHDQLAQLSSRIINTRNGAISGVIVQLDGRHLDPVEAYRGIPYASPPVGNLRFMPVSAAMWSGVKKADRFSPVCPQRLPDIHNETAALERMPKGRLEYLKRLLYLQNQSEDCLYLNIYVPIQVGSRDSSGSSSSSSAGSSSSGSGGSSSSSSSSTSSSSAGSGSPAKYPVLVFVHGESYEWNSGNPYDGSVLASYGQILVVINYRLGVLGFLNANTDRYSKLPANYGLMDIIAALHWLKENIAAFGGDPNITLAGHGTGAACVHFLISSMAVPEGLLFNRAILMSGSGLAPWSLVSNPAYAAIVAHHVNCASDLPHAHLMKCLREKTLDQLLSVPIRPPEFGFAFGPSDGVVIDGGDYVPPAPGSPAAQAQAQASTAAGNGLGGEAGIAAAGGWGTPQLENIVLMRKTAINKLSRYDLMAGVTRAEAFFSFNSGDVQYGIEADRRSILKAYVRNTYTFHLNEIFATIVNEYTDWERPVQHPINIRDETLEALSDAVVAPAAQTVDLHSADHRNSYLYVFDYQTRFGDYPQRQGCIHGEDLPYIFAPLVGGFNHFTRNYTKTEISLSEVVMFYWSNFVRTGNPNEQMETEHGSRERSRYKTIEWTAYESVHKKYLNFDTKPKLKNHYRAHRLSFWLNLIPDLHPGGDNVPAAHHQLHDDDDEDNNIPSDASVKPLNPPYISRAANAAAMANFIFTNQVFSLLNLSSPSSSLQRNGTRYGGGKIYPDDMMDGDHAGGAASASDSDGFAAYSTALSVTIAIGCSLLILNVLIFAGVYYQRDKTRLSEPRPQTLKRQENGQMPNNICGDLETLTIHAKSDPATILSHHHAMQHHQLPPPEFAIPHRAPPPPKHMKSLQDPGGGGSVSGAVGVSGVVQMPPPHALQVMGNQCTLTKKSCMKQTQAQAQQHSPAQQQQQQQQQQQQHVVTHQQHLQNHHNQSTTVLTTAGGLVVPTPPTVPVIVASTTQHQQHQQQHQQQQHQQQQQQQQQHPLMDELR</v>
      </c>
    </row>
    <row r="58" spans="1:5">
      <c r="A58" s="4" t="s">
        <v>2526</v>
      </c>
      <c r="B58" s="4" t="s">
        <v>3655</v>
      </c>
      <c r="C58" s="4" t="s">
        <v>278</v>
      </c>
      <c r="D58" t="s">
        <v>1589</v>
      </c>
      <c r="E58" t="str">
        <f t="shared" si="0"/>
        <v>&gt;CG34127-PB$MVMLLSKRQLPPSAATRTRRKVPPTRRRSTWALSSLLALVVLDICIARCAAGISYSSNSGNLSTSQKSPSSANNGGLVLIGSSSATSSSVPSLSLTSSSAGLSSPGSSSSSSSSSTSTSGSNSNRSSRPTSNNSNSNSNYSPNHDQLAQLSSRIINTRNGAISGVIVQLDGRHLDPVEAYRGIPYASPPVGNLRFMPVSAAMWSGVKKADRFSPVCPQRLPDIHNETAALERMPKGRLEYLKRLLYLQNQSEDCLYLNIYVPIQVGSRDSSGSSSSSSAGSSSSGSGGSSSSSSSSTSSSSAGSGSPAKYPVLVFVHGESYEWNSGNPYDGSVLASYGQILVVINYRLGVLGFLNANTDRYSKLPANYGLMDIIAALHWLKENIAAFGGDPNITLAGHGTGAACVHFLISSMAVPEGLLFNRAILMSGSGLAPWSLVSNPAYAAIVAHHVNCASDLPHAHLMKCLREKTLDQLLSVPIRPPEFGFAFGPSDGVVIDGGDYVPPAPGSPAAQAQAQASTAAGNGLGGEAGIAAAGGWGTPQLENIVLMRKTAINKLSRYDLMAGVTRAEAFFSFNSGDVQYGIEADRRSILKAYVRNTYTFHLNEIFATIVNEYTDWERPVQHPINIRDETLEALSDAVVAPAAQTVDLHSADHRNSYLYVFDYQTRFGDYPQRQGCIHGEDLPYIFAPLVGGFNHFTRNYTKTEISLSEVVMFYWSNFVRTGNPNEQMETEHGSRERSRYKTIEWTAYESVHKKYLNFDTKPKLKNHYRAHRLSFWLNLIPDLHPGGDNVPAAHHQLHDDDDEDNNIPSDASVKPLNPPYISRAANAAAMANFIFTNQVFSLLNLSSPSSSLQRNGTRYGGGKIYPDDMMDGDHAGGAASASDSDGFAAYSTALSVTIAIGCSLLILNVLIFAGVYYQRDKTRLSEPRPQTLKRQENGQMPNNICGDLETLTIHAKSDPATILSHHHAMQHHQLPPPEFAIPHRAPPPPKHMKSLQDPGGGGSVSGAVGVSGVVQMPPPHALQVMGNQCTLTKKSCMKQTQAQAQQHSPAQQQQQQQQQQQQHVVTHQQHLQNHHNQSTTVLTTAGGLVVPTPPTVPVIVASTTQHQQHQQQHQQQQHQQQQQQQQQHPLMDELR</v>
      </c>
    </row>
    <row r="59" spans="1:5">
      <c r="A59" s="4" t="s">
        <v>2527</v>
      </c>
      <c r="B59" s="4" t="s">
        <v>3656</v>
      </c>
      <c r="C59" s="4" t="s">
        <v>1461</v>
      </c>
      <c r="D59" t="s">
        <v>1590</v>
      </c>
      <c r="E59" t="str">
        <f t="shared" si="0"/>
        <v>&gt;CG7432-PB$MIGKMQTKVFLLCLVLSLGTFPTAQGQSDAGNDEEQPLHLTNDASFFQPLHDRRLGRQLIEDLAESQSSASSVSSGSSQSGSAYEDDDDDVEGSSEYYSDEEQSEGSNESLPRLLSQSTFNRISETLGALNHVGHMLVDITRGGQDQKMEGAEKSEDTSQDNSQSGGSSSATASASSTTEVVPSSTSSPRGNSEQLGVSDKLMDPLPITLSANSLLPAGKPANLSVIQVATKRIGMDDSAPMFVEKELKLKKKKKKNKNKQKVKKPSEEGVLVPVAQGAQQSQQKIKIPTTPRTTTSTTTEAPITLTPLDQLAEASDEAGTGKDVENYCKTPSGRRGRCEDLSCPALLLNLSSLRESLCFKSLYVPGVCCPISSSSTVLTTQKPLRLTTRPTTTSTTKATQPTKKSTVRPTTRPTSGLVLIPQKKPPTTTTTTTTEVPLEPGLDEIGNNIVDPDECGQQEYSTGRIVGGVEAPNGQWPWMAAIFLHGPKREFWCGGSLIGTKYILTAAHCTRDSRQKPFAARQFTVRLGDIDLSTDAEPDPVTFAVKEVRTHERFSRIGFYNDIAILVLDKPVRKSKYVIPVCLPKGIMPPKERLPGRRATVVGWGTTYYGGKESTSQRQAELPIWRNEDCDRSYFQINENFICAGYSDGGVDACQGDSGGPLMMRYDSHWVQLGVVSFGNKCGEPYPGVYTRVTEYLDWIRDHTR</v>
      </c>
    </row>
    <row r="60" spans="1:5">
      <c r="A60" s="4" t="s">
        <v>2528</v>
      </c>
      <c r="B60" s="4" t="s">
        <v>3657</v>
      </c>
      <c r="C60" s="4" t="s">
        <v>676</v>
      </c>
      <c r="D60" t="s">
        <v>1591</v>
      </c>
      <c r="E60" t="str">
        <f t="shared" si="0"/>
        <v>&gt;CG8560-PA$MLKLFAVVLLLASVALAVENYDGYKIYDINARNAFEKQLLLRLSGNEAYFFDLPRSLDASSRVMVKPEDQEGFEHLLEKYGVNYSVINENFGESLRQEDENQNQRLMNLRSAERSVSFKAFHRHAEINAYLDELAAAYPSRVSVQVAKSYENRDIKTITITNGDGKTGKNVVFLDAGIHAREWIAHAGALYVIHQLENFAANSELLKDFDWVILPVVNPDGYEYSHTTTRMWRKTRKPISSACYGDANRNFDFHWGEVGASSYSCSDTFKGETAFSEPETQLIRDILLSLTGRGFYLTLHSYGNYLLYPWGWTSALPSSWRDNDEVAQGGADAIKSATGTKYTGSSTNVLYAAAGGSDDYAFGVANFPVSITMELPAGGTGFNPSTSQIEGFSETWVGIKAMAQKVADK</v>
      </c>
    </row>
    <row r="61" spans="1:5">
      <c r="A61" s="4" t="s">
        <v>2529</v>
      </c>
      <c r="B61" s="4" t="s">
        <v>4564</v>
      </c>
      <c r="C61" s="4" t="s">
        <v>676</v>
      </c>
      <c r="D61" t="s">
        <v>1591</v>
      </c>
      <c r="E61" t="str">
        <f t="shared" si="0"/>
        <v>&gt;CG8560-PB$MLKLFAVVLLLASVALAVENYDGYKIYDINARNAFEKQLLLRLSGNEAYFFDLPRSLDASSRVMVKPEDQEGFEHLLEKYGVNYSVINENFGESLRQEDENQNQRLMNLRSAERSVSFKAFHRHAEINAYLDELAAAYPSRVSVQVAKSYENRDIKTITITNGDGKTGKNVVFLDAGIHAREWIAHAGALYVIHQLENFAANSELLKDFDWVILPVVNPDGYEYSHTTTRMWRKTRKPISSACYGDANRNFDFHWGEVGASSYSCSDTFKGETAFSEPETQLIRDILLSLTGRGFYLTLHSYGNYLLYPWGWTSALPSSWRDNDEVAQGGADAIKSATGTKYTGSSTNVLYAAAGGSDDYAFGVANFPVSITMELPAGGTGFNPSTSQIEGFSETWVGIKAMAQKVADK</v>
      </c>
    </row>
    <row r="62" spans="1:5">
      <c r="A62" s="4" t="s">
        <v>2530</v>
      </c>
      <c r="B62" s="4" t="s">
        <v>4565</v>
      </c>
      <c r="C62" s="4" t="s">
        <v>449</v>
      </c>
      <c r="D62" t="s">
        <v>1592</v>
      </c>
      <c r="E62" t="str">
        <f t="shared" si="0"/>
        <v>&gt;CG34447-PB$MKSTVWLPLLTLIWRSASANPILGLFDPACQVVRGECPNKNISFWLYSNTRENPILLDPLDLNPWNFQPPRPLKILIHGYTGDRDFAPNSYIRPVLLDEDVYVISIDYGPLVRYPCYIQAVQNLPLVSRCLAQLINNLVDRAIVANDIHLIGFSLGGQVAGQTANYVKRKMKRITGLDPAKPLFILGPDSRRLDKGADFVDVIHTDVFGRGYLRAAGHVDFYPNFGAKQPGCMEENMQDPSSCNHRAPRFYAESINTTVGFWARQCSGWLLQLLTLCPTTGAQALLGYHVSDELGSYFLQTASKSPYALGKMQDVDNRQTLAKFHLNFDHNEIDDDYEPQLLEFLELEAVKVVVKMDESELDKRLNWIYREEDEPLSRNLI</v>
      </c>
    </row>
    <row r="63" spans="1:5">
      <c r="A63" s="4" t="s">
        <v>2531</v>
      </c>
      <c r="B63" s="4" t="s">
        <v>3658</v>
      </c>
      <c r="C63" s="4" t="s">
        <v>4758</v>
      </c>
      <c r="D63" t="s">
        <v>1592</v>
      </c>
      <c r="E63" t="str">
        <f t="shared" si="0"/>
        <v>&gt;CG31684-PA$MKSTVWLPLLTLIWRSASANPILGLFDPACQVVRGECPNKNISFWLYSNTRENPILLDPLDLNPWNFQPPRPLKILIHGYTGDRDFAPNSYIRPVLLDEDVYVISIDYGPLVRYPCYIQAVQNLPLVSRCLAQLINNLVDRAIVANDIHLIGFSLGGQVAGQTANYVKRKMKRITGLDPAKPLFILGPDSRRLDKGADFVDVIHTDVFGRGYLRAAGHVDFYPNFGAKQPGCMEENMQDPSSCNHRAPRFYAESINTTVGFWARQCSGWLLQLLTLCPTTGAQALLGYHVSDELGSYFLQTASKSPYALGKMQDVDNRQTLAKFHLNFDHNEIDDDYEPQLLEFLELEAVKVVVKMDESELDKRLNWIYREEDEPLSRNLI</v>
      </c>
    </row>
    <row r="64" spans="1:5">
      <c r="A64" s="4" t="s">
        <v>2532</v>
      </c>
      <c r="B64" s="4" t="s">
        <v>3659</v>
      </c>
      <c r="C64" s="4" t="s">
        <v>731</v>
      </c>
      <c r="D64" t="s">
        <v>1593</v>
      </c>
      <c r="E64" t="str">
        <f t="shared" si="0"/>
        <v>&gt;CG6357-PA$MTSARILLGVPLLLYLMGVALGVPVSTSSPATQKINPEIGVTTGKSDADSTPTIEHTSGLSEFEEECQFAWQRFLVDFDVHYDNDYERQKRRDIFCENQKVRDHNLKYDLGVVSFKKGINQWSDLTFEEWKEKQTPKVMPEIASESSEERDKVNCQAAWEKFLIDFGAQYKNANETEKRRNVFCANWRAIVEHNVQEKWAEPFKRDINQWTDHTIEERSSPAPEIRKEEATTSTSEIDNDNIICQAWEKFLIDFKPSYQDDTETEKRRNVFCDNFKSIHKHNVQFDLGNISFKKINQWSDLTVEEWKNKQRPAFNPEFSKVEATTKISKDKRDDNTCQAAWKKLIDFGAKYQDEKETEKRRTIFCDNWKAIQEHNEQFELGVESFKKGINQWDLTVEEWKTKQRPNLAPEFSKEETTTKISKEKKYKKNV</v>
      </c>
    </row>
    <row r="65" spans="1:5">
      <c r="A65" s="4" t="s">
        <v>2533</v>
      </c>
      <c r="B65" s="4" t="s">
        <v>3660</v>
      </c>
      <c r="C65" s="4" t="s">
        <v>1029</v>
      </c>
      <c r="D65" t="s">
        <v>1594</v>
      </c>
      <c r="E65" t="str">
        <f t="shared" si="0"/>
        <v>&gt;CG11670-PD$MADWKRPLETCIALCVLLCVFHVNGQWEFPAQYPEPYRNPNPNPVPDPTPPPPPPSPPCGRPPPGSPPPGPPPPGPPPGCPGGPGGPLQHRQWDNGPRWQPRRPPPNHHRNFHNIFLNTESKVDGENYNKTAETEDLHDDFNGRSIVPGQYPHMAALGFRNENHEIDYKCGGSLISEEFVLTAAHCLTTHGTSPDIKIGDIKLKEWELNVAPQRRRVAQIYLHPLYNASLNYHDIGLIQLNRPVETWFVRPVRLWPMNDIPYGKLHTMGYGSTGFAQPQTNILTELDLSVVPIECNSSLPADEGSPHGLLTSQICAHDYEKNRDTCQGDSGGPLQLNLERRRRHTSRKHYRYYLVGITSYGAYCRSELPGVYTRVSSYIDWIASIVWPNYYSFTN</v>
      </c>
    </row>
    <row r="66" spans="1:5">
      <c r="A66" s="4" t="s">
        <v>2534</v>
      </c>
      <c r="B66" s="4" t="s">
        <v>3661</v>
      </c>
      <c r="C66" s="4" t="s">
        <v>1029</v>
      </c>
      <c r="D66" t="s">
        <v>1595</v>
      </c>
      <c r="E66" t="str">
        <f t="shared" si="0"/>
        <v>&gt;CG11670-PE$MADWKRPLETCIALCVLLCVFHVNGQWEFPAQYPEPYRNPNPNPVPDPTWDFNNYNSYGYNGQWAPGYFNNYGYYRPPPPPPSPPCGRPPPGSPPPGPPPGPPPGCPGGPGGPLQHRQWDNGPRQWQPRRPPPNHHRNFHNIFLNTEKVDGENYNKTAETEDLHDDFNGRSIVAPGQYPHMAALGFRNENHEIDYKGGSLISEEFVLTAAHCLTTHGTSPDIVKIGDIKLKEWELNVAPQRRRVAIYLHPLYNASLNYHDIGLIQLNRPVEYTWFVRPVRLWPMNDIPYGKLHTGYGSTGFAQPQTNILTELDLSVVPIEQCNSSLPADEGSPHGLLTSQICADYEKNRDTCQGDSGGPLQLNLERRRRRHTSRKHYRYYLVGITSYGAYCRELPGVYTRVSSYIDWIASIGRAKRSVIARILHPVMQEVAKARRRRRKRARRKEAWESPLVATFSMTPPWKTPTMSAIMF</v>
      </c>
    </row>
    <row r="67" spans="1:5">
      <c r="A67" s="4" t="s">
        <v>2535</v>
      </c>
      <c r="B67" s="4" t="s">
        <v>3662</v>
      </c>
      <c r="C67" s="4" t="s">
        <v>220</v>
      </c>
      <c r="D67" t="s">
        <v>1596</v>
      </c>
      <c r="E67" t="str">
        <f t="shared" ref="E67:E130" si="1">"&gt;"&amp;B67&amp;"$"&amp;D67</f>
        <v>&gt;CG9466-PA$MKFLGIVLCVAFLALQAKSAQAVCGYESCHETKSNMINIHLVPHSHDDVWLKTVDQYYYGHRNNIQHAGVQYIIDTVISELIKNPDRRFIQVETSFFSWWNEQSETMRAVVKMLVNEGRLQFINGAWSMNDEAAVNYQSVIDQFTVGKFLDDTFGVCGRPRVGWQIDPFGHSREQASIYAQMGFDGEFFSRMDHNDGRRMNDLALEMIWDASESLSQVKLFTGLLYTFYWDTPGFCFDVHCSDDPIDSDSYDNNVKSRVDDFIAYAAQVAEKFRTNHIMIPMGGDFQYEDAEVNKNMDKLIKYVNERQSSGSKYNIIYSTPTCYLNSVHKSVQSYPNKTLDFFYGSDTNSFWTGYYTSRPTQKRFERDGNHILQVAKQLSAFAELSSTQQKELEYLREIMGVMQHHDAITGTEKQHVSDDYDRILYDAIVGGVKTAGDALRLTNLPNGEFESCLQLNISECAFTKDGADNVVVTLYNALAHTTKQYVRVPKNENYQVTDEKGRVVASEIVPVPAEVLALEFRDSDTQHELVFKASVDKINYYIKKVDSKESSNGVRVISQPKANAETYDDEETIVQTSLIKLVLDNKTLLKRVEMNGVSENIEQSYGLYRTYDSGAYVFRQYNQGDFVIQEDGVEFTYDGALVKEVHQRFSEYISQVIRISEDKPYVEFEWLVGPIPVEEEFGTEVTIFSSEIASNGVFYTDSNGRELIRREKDKREDFTPELAVQPTSGNYYPISRIALQDSNKRLAILNDRAQGGTSMKDGQIELMLHRRLVRDDGYGVGEANEEKYGQPLIARGKVFLILNAADESTSAEREAEKEFHLPLWKFFSKNTGTTAAAKSVPSFDDFPKSVHLLTLEPFNDDEILLRVENFKDHIEGKVVSFIRPIFDYLNGVEIRETTLDGNLPLSDMKQFKFHAEGSGIRGSEPEYYTSHKPLSANQTQDAAEFAVTLYPMQIRTFIIKH</v>
      </c>
    </row>
    <row r="68" spans="1:5">
      <c r="A68" s="4" t="s">
        <v>2536</v>
      </c>
      <c r="B68" s="4" t="s">
        <v>3663</v>
      </c>
      <c r="C68" s="4" t="s">
        <v>482</v>
      </c>
      <c r="D68" t="s">
        <v>1597</v>
      </c>
      <c r="E68" t="str">
        <f t="shared" si="1"/>
        <v>&gt;CG1009-PD$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69" spans="1:5">
      <c r="A69" s="4" t="s">
        <v>2537</v>
      </c>
      <c r="B69" s="4" t="s">
        <v>3664</v>
      </c>
      <c r="C69" s="4" t="s">
        <v>482</v>
      </c>
      <c r="D69" t="s">
        <v>1597</v>
      </c>
      <c r="E69" t="str">
        <f t="shared" si="1"/>
        <v>&gt;CG1009-PB$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70" spans="1:5">
      <c r="A70" s="4" t="s">
        <v>2538</v>
      </c>
      <c r="B70" s="4" t="s">
        <v>3665</v>
      </c>
      <c r="C70" s="4" t="s">
        <v>482</v>
      </c>
      <c r="D70" t="s">
        <v>1598</v>
      </c>
      <c r="E70" t="str">
        <f t="shared" si="1"/>
        <v>&gt;CG1009-PC$MYKNALKGGIRTAKQAWKLKNELGKLNLDLAKANSDFEQHLCEAARYTQFHFLARNTPRTPLLLLKTTGDNNSSPRIVANYYRTAPVNPPKQQNPKPSAADKTTSVKHLFRAESGHLNALISSKQFVKVQKQFYRDFSSVSLGAPLKSDAPLLGDLCSQYRAILAHTSADVIPGQDRHHPGCNYQQIRRAHTQLLSEQQLEQERKMAQKAKFERLPTNVVPRHYELLLQPNLKEFTFTGKTVVQVVKEPTTQITLNALDIVLDSVELHFECSKLKPEKIVYSAENETATLEFAQIPAETQGVLHMSFTGELNDKMKGFYRSKYFGPNGEERFAGVTQFEATDARCFPCWDEPAIKATFDITLVVPKDRVALSNMPVIKEDSLPDGLRRVRFDTPIMSTYLVAVVVGEYDYVEGKSDDGVLVRVFTPVGKREQGTFALEVATVLPYYKDYFNIAYPLPKMDLIAISDFSAGAMENWGLVTYRETFVLVDPKTSLMRKQSIALTVGHEIAHQWFGNLVTMEWWTHLWLNEGYASFVEFLCVHLFPEYDIWTQFVTDMYTRALELDSLKNSHPIEVPVGHPSEIDEIFDEIYNKGASVIRMLHDYIGEDTFRKGMNLYLTRHQYGNTCTEDLWAALQEASKNVSDVMTSWTQHKGFPVVSVESEQTSKNQRLLRLKQCKFTADGSQADECLWVVPISVSTSKNPTGIAKTFLLDKSSMEVTLDNVDEDDWIKINPGTVYYRTRYSQEMLEQLMPAVEKMELPPLDRLGLIDDMFAMVQAGHASTADVALVDSYRNETNYTVWTAITNSLTNLHILISHTDLMEDFHRFGRNLYEPVYRLGWEPRDGENHLDTLLRSLVLTRLVSFRSSDTIEEAKIRFRRHVNGTLLPADLRTTCYKAVLQDGDEKIFNEMLDLYRATDLHEEQDRISRALGCCDLKLLRRVIDFAMSSEVRAQDSVFVIVAVAINPKGRDMAWEFFKENNKQLERYQGGFLLSRLIKYLIENFASEERAKEVEEFLQVNQIPGCERTVSQAETIRLNAAWLQRDREQLAIFLRDD</v>
      </c>
    </row>
    <row r="71" spans="1:5">
      <c r="A71" s="4" t="s">
        <v>2539</v>
      </c>
      <c r="B71" s="4" t="s">
        <v>3666</v>
      </c>
      <c r="C71" s="4" t="s">
        <v>482</v>
      </c>
      <c r="D71" t="s">
        <v>1597</v>
      </c>
      <c r="E71" t="str">
        <f t="shared" si="1"/>
        <v>&gt;CG1009-PA$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72" spans="1:5">
      <c r="A72" s="4" t="s">
        <v>2540</v>
      </c>
      <c r="B72" s="4" t="s">
        <v>3667</v>
      </c>
      <c r="C72" s="4" t="s">
        <v>482</v>
      </c>
      <c r="D72" t="s">
        <v>1599</v>
      </c>
      <c r="E72" t="str">
        <f t="shared" si="1"/>
        <v>&gt;CG1009-PE$MYKNALKGGIRTAKQAWKLKNAARYTQSFHFLARNTPRTPLLLLKTTGDNSSPRIVANYYRTAPVNPPKQQNPKPSGAADKTTSVKHLFRAESGHLNAISSKQFVKVQKQFYRDFSSVSLGAPLKSSDAPLLGDLCSQYRAILAHTSDVIPGQDRHHPGCNYQQIRRAHTQLLSKEQQLEQERKMAQKAKFERLPTVVPRHYELLLQPNLKEFTFTGKTVVQVNVKEPTTQITLNALDIVLDSVEHFECSKLKPEKIVYSAENETATLEFAQEIPAETQGVLHMSFTGELNDKMGFYRSKYFGPNGEERFAGVTQFEATDARRCFPCWDEPAIKATFDITLVVKDRVALSNMPVIKEDSLPDGLRRVRFDRTPIMSTYLVAVVVGEYDYVEGSDDGVLVRVFTPVGKREQGTFALEVATKVLPYYKDYFNIAYPLPKMDLIISDFSAGAMENWGLVTYRETFVLVDPKNTSLMRKQSIALTVGHEIAHQWGNLVTMEWWTHLWLNEGYASFVEFLCVHHLFPEYDIWTQFVTDMYTRALLDSLKNSHPIEVPVGHPSEIDEIFDEISYNKGASVIRMLHDYIGEDTFRGMNLYLTRHQYGNTCTEDLWAALQEASSKNVSDVMTSWTQHKGFPVVSVSEQTSKNQRLLRLKQCKFTADGSQADENCLWVVPISVSTSKNPTGIAKTLLDKSSMEVTLDNVDEDDWIKINPGTVGYYRTRYSQEMLEQLMPAVEKMLPPLDRLGLIDDMFAMVQAGHASTADVLALVDSYRNETNYTVWTAITNSTNLHILISHTDLMEDFHRFGRNLYEPVAYRLGWEPRDGENHLDTLLRSLLTRLVSFRSSDTIEEAKIRFRRHVNGTELLPADLRTTCYKAVLQDGDEKFNEMLDLYRATDLHEEQDRISRALGCCGDLKLLRRVIDFAMSSEVRAQDVFVIVAVAINPKGRDMAWEFFKENNKQLLERYQGGFLLSRLIKYLIENFSEERAKEVEEFLQVNQIPGCERTVSQAVETIRLNAAWLQRDREQLAIFLDD</v>
      </c>
    </row>
    <row r="73" spans="1:5">
      <c r="A73" s="4" t="s">
        <v>2541</v>
      </c>
      <c r="B73" s="4" t="s">
        <v>3668</v>
      </c>
      <c r="C73" s="4" t="s">
        <v>482</v>
      </c>
      <c r="D73" t="s">
        <v>1597</v>
      </c>
      <c r="E73" t="str">
        <f t="shared" si="1"/>
        <v>&gt;CG1009-PF$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74" spans="1:5">
      <c r="A74" s="4" t="s">
        <v>2542</v>
      </c>
      <c r="B74" s="4" t="s">
        <v>4566</v>
      </c>
      <c r="C74" s="4" t="s">
        <v>482</v>
      </c>
      <c r="D74" t="s">
        <v>1597</v>
      </c>
      <c r="E74" t="str">
        <f t="shared" si="1"/>
        <v>&gt;CG1009-PH$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75" spans="1:5">
      <c r="A75" s="4" t="s">
        <v>2543</v>
      </c>
      <c r="B75" s="4" t="s">
        <v>4567</v>
      </c>
      <c r="C75" s="4" t="s">
        <v>482</v>
      </c>
      <c r="D75" t="s">
        <v>1597</v>
      </c>
      <c r="E75" t="str">
        <f t="shared" si="1"/>
        <v>&gt;CG1009-PI$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76" spans="1:5">
      <c r="A76" s="4" t="s">
        <v>2544</v>
      </c>
      <c r="B76" s="4" t="s">
        <v>3669</v>
      </c>
      <c r="C76" s="4" t="s">
        <v>344</v>
      </c>
      <c r="D76" t="s">
        <v>1600</v>
      </c>
      <c r="E76" t="str">
        <f t="shared" si="1"/>
        <v>&gt;CG15533-PA$MKAIGILLAIALTSGFLVVSAVNLPGVPVDFDLDDHILSAIADDIAERLREYITFLKTGVETAEFLKLTNQLAKSHSEKDIFTRNMPDLEPRDSFFACACRSVTRVLIRTIREEDGELHGENSSVLMKEFAMDVCRRLNLQTEEVCELIDSNLPSVEYIMRNSESDSQSFCSLFMEFNFCNTGTNQDYNWTLTIDNGEASAGPKSDTPTFQDSDIRICQFSDIHHDPYYTPGSLATCAEPMCCQRKETTEGTSDAAGYWGDYRDCDLPWHAFESALDNAVANSKCDFIYQTGDIDHMVWATSVEKNTMVLTKVSERLNAAFGDVPVYPCIGNHEPHPLNLFSPGVPDEISTKWLYEHLYNDWSKWLPAETKETILKGGYYTVVPRKGFRIIANSNDCYTDNFWLYHSGTDKIPQLQWFHDTLLEAEKNGEYVHVLTHIPSGGTCWSVWAREFNRCVSRFRSTISGIFTGHSHKDELFVYYSEDEGHPTAVWNGGAVTTYSNKNPNYREYAVNPETYTVTNHWTWIYNLTAANLKPDEQPWFLEYEFIKEFTEDMSPAGISKLLDEFAENPELMRKYWRYRVTSADPQVGGCDRSCLAGSLCRAAVTINSERERCEELREKLFASLDNEESTSSSGSTATTPSPSTPGGNDDNDGGGSSTLGLLSVSSLLAIVLSIRLA</v>
      </c>
    </row>
    <row r="77" spans="1:5">
      <c r="A77" s="4" t="s">
        <v>2545</v>
      </c>
      <c r="B77" s="4" t="s">
        <v>3670</v>
      </c>
      <c r="C77" s="4" t="s">
        <v>912</v>
      </c>
      <c r="D77" t="s">
        <v>1601</v>
      </c>
      <c r="E77" t="str">
        <f t="shared" si="1"/>
        <v>&gt;CG6863-PB$MRRRRGTPLGVSWTNCVLLLATGLLVVLISVHAKNPRPHRGLPAPAPAPPASVDQVATENAHRREPTVDGSVLQRLSGSDRAVDEDEDVDEDEDEGLKQHLEHRQQFDAYLGTIRRLRRPYRSKYTIEQLMRLHVTPKVSGDIDMDPKAGGFMGDIALPEGDSGPVVAHTPIDDEEQERQEVEQLLADSPSPVHDPSVSGAANSGPTKFNATFQLDLEKLKQEVYHEGLQVEEEGLTDIIRKKTKPSSGPVNLKAGQSQSQSQSANEPVKPGSESPSDYAQASSYKNEVLPPSERIHTDKPARLTLAEIGPKFSNKTQSLHRNVDTRKIQSDNKDIEDDSGNNVAERRPSQIVPTSLPEQRSTPAHVYSNAGGNGMQLDDEVDFLHSRGVVRRHRRGPKQRRSNQHLEHEVKLQRLREELSRPVIEAHHHQSHHQKQAQHRHHQSHHRKKHRRQQQHHRRRGQSTTQYVNHSPPGFNQSQQAQQQSVPEMLLKAETSKDEEPLRHRVARAVTAKKERIWDYGVIPYEIDGNFSGIHKALKLAMRHWENSTCIKFVERDPEIHPNYIVFTVRSCGCCSFVGKRGNGPQASIGRNCDKFGIVVHELGHVVGFWHEHTRPDREKHVVIEHNNIMKGQDYNNMLSPDEVDSLGMAYDYDSIMHYARNTFSKGTYLDTILPIEMKGRKRPEGQRLRLSQGDIAQANLLYKCPKCGRTFQESSGIFASPSHYTAGALSNETHCEWRITATYGERVELKLENMNIFKSNNCETDYLEIRDGYFEKSPLIGRCGKVDKEVIRTESSRMLLTYVNTHRIEGFRGFKAEFDVVCGGELSVDDAGRLESPNYPLDYLPNKECVWKITVPESYQVALKFQSFEVENHDSCVYDYEVRDGPGQDAPLIGVFCGYKPPPNMKSSGNSMYVKFVSDTSVQKAGFSAFMKEVDECETQNHGCEHECINTLGGYECSCRIGFELHSDKKHCEDACGGIEYPNGTITSPSFPEMYPLLKECIWEIVAPPKHRISLNFTHFDLEGTAHQSDCGYDSVTVYSKLGENRLKRIGTFCGSSIPPTATSESNALRLEFHSDSIQRSGFAAVFFTDIDECAVNNGGCQHECRNTIGSYICMCHNGYSMHENHDCKEGECKYEISAPFGTIFSPNYPDSYPPNADCVWHFITTPGHRIKLINEFDVESHQECTYDNVAVYDGESESSSVLGRFCGDKIPFPISSTSNQMYVLKTDKNKQKNGFTASHSTACGGYLRATSQVQQFYSHARFGNQDYDDGMCEWTIAAPDNSYVQLIFLTFDIESSENCTFDYVQVFSDIDDVYGQYGPMGQYCGNVLPQDINSMTHSLLVRFKTDGSVPMKGFSASYVAVPNSGEYDHDEDVENSYSSEMVTPFPGSLKSIYIEDTQEETDEYSDFSGNQLVFNGQYGRYSLPKRYYSGK</v>
      </c>
    </row>
    <row r="78" spans="1:5">
      <c r="A78" s="4" t="s">
        <v>2546</v>
      </c>
      <c r="B78" s="4" t="s">
        <v>3671</v>
      </c>
      <c r="C78" s="4" t="s">
        <v>912</v>
      </c>
      <c r="D78" t="s">
        <v>1601</v>
      </c>
      <c r="E78" t="str">
        <f t="shared" si="1"/>
        <v>&gt;CG6863-PA$MRRRRGTPLGVSWTNCVLLLATGLLVVLISVHAKNPRPHRGLPAPAPAPPASVDQVATENAHRREPTVDGSVLQRLSGSDRAVDEDEDVDEDEDEGLKQHLEHRQQFDAYLGTIRRLRRPYRSKYTIEQLMRLHVTPKVSGDIDMDPKAGGFMGDIALPEGDSGPVVAHTPIDDEEQERQEVEQLLADSPSPVHDPSVSGAANSGPTKFNATFQLDLEKLKQEVYHEGLQVEEEGLTDIIRKKTKPSSGPVNLKAGQSQSQSQSANEPVKPGSESPSDYAQASSYKNEVLPPSERIHTDKPARLTLAEIGPKFSNKTQSLHRNVDTRKIQSDNKDIEDDSGNNVAERRPSQIVPTSLPEQRSTPAHVYSNAGGNGMQLDDEVDFLHSRGVVRRHRRGPKQRRSNQHLEHEVKLQRLREELSRPVIEAHHHQSHHQKQAQHRHHQSHHRKKHRRQQQHHRRRGQSTTQYVNHSPPGFNQSQQAQQQSVPEMLLKAETSKDEEPLRHRVARAVTAKKERIWDYGVIPYEIDGNFSGIHKALKLAMRHWENSTCIKFVERDPEIHPNYIVFTVRSCGCCSFVGKRGNGPQASIGRNCDKFGIVVHELGHVVGFWHEHTRPDREKHVVIEHNNIMKGQDYNNMLSPDEVDSLGMAYDYDSIMHYARNTFSKGTYLDTILPIEMKGRKRPEGQRLRLSQGDIAQANLLYKCPKCGRTFQESSGIFASPSHYTAGALSNETHCEWRITATYGERVELKLENMNIFKSNNCETDYLEIRDGYFEKSPLIGRCGKVDKEVIRTESSRMLLTYVNTHRIEGFRGFKAEFDVVCGGELSVDDAGRLESPNYPLDYLPNKECVWKITVPESYQVALKFQSFEVENHDSCVYDYEVRDGPGQDAPLIGVFCGYKPPPNMKSSGNSMYVKFVSDTSVQKAGFSAFMKEVDECETQNHGCEHECINTLGGYECSCRIGFELHSDKKHCEDACGGIEYPNGTITSPSFPEMYPLLKECIWEIVAPPKHRISLNFTHFDLEGTAHQSDCGYDSVTVYSKLGENRLKRIGTFCGSSIPPTATSESNALRLEFHSDSIQRSGFAAVFFTDIDECAVNNGGCQHECRNTIGSYICMCHNGYSMHENHDCKEGECKYEISAPFGTIFSPNYPDSYPPNADCVWHFITTPGHRIKLINEFDVESHQECTYDNVAVYDGESESSSVLGRFCGDKIPFPISSTSNQMYVLKTDKNKQKNGFTASHSTACGGYLRATSQVQQFYSHARFGNQDYDDGMCEWTIAAPDNSYVQLIFLTFDIESSENCTFDYVQVFSDIDDVYGQYGPMGQYCGNVLPQDINSMTHSLLVRFKTDGSVPMKGFSASYVAVPNSGEYDHDEDVENSYSSEMVTPFPGSLKSIYIEDTQEETDEYSDFSGNQLVFNGQYGRYSLPKRYYSGK</v>
      </c>
    </row>
    <row r="79" spans="1:5">
      <c r="A79" s="4" t="s">
        <v>2547</v>
      </c>
      <c r="B79" s="4" t="s">
        <v>4568</v>
      </c>
      <c r="C79" s="4" t="s">
        <v>912</v>
      </c>
      <c r="D79" t="s">
        <v>1601</v>
      </c>
      <c r="E79" t="str">
        <f t="shared" si="1"/>
        <v>&gt;CG6863-PC$MRRRRGTPLGVSWTNCVLLLATGLLVVLISVHAKNPRPHRGLPAPAPAPPASVDQVATENAHRREPTVDGSVLQRLSGSDRAVDEDEDVDEDEDEGLKQHLEHRQQFDAYLGTIRRLRRPYRSKYTIEQLMRLHVTPKVSGDIDMDPKAGGFMGDIALPEGDSGPVVAHTPIDDEEQERQEVEQLLADSPSPVHDPSVSGAANSGPTKFNATFQLDLEKLKQEVYHEGLQVEEEGLTDIIRKKTKPSSGPVNLKAGQSQSQSQSANEPVKPGSESPSDYAQASSYKNEVLPPSERIHTDKPARLTLAEIGPKFSNKTQSLHRNVDTRKIQSDNKDIEDDSGNNVAERRPSQIVPTSLPEQRSTPAHVYSNAGGNGMQLDDEVDFLHSRGVVRRHRRGPKQRRSNQHLEHEVKLQRLREELSRPVIEAHHHQSHHQKQAQHRHHQSHHRKKHRRQQQHHRRRGQSTTQYVNHSPPGFNQSQQAQQQSVPEMLLKAETSKDEEPLRHRVARAVTAKKERIWDYGVIPYEIDGNFSGIHKALKLAMRHWENSTCIKFVERDPEIHPNYIVFTVRSCGCCSFVGKRGNGPQASIGRNCDKFGIVVHELGHVVGFWHEHTRPDREKHVVIEHNNIMKGQDYNNMLSPDEVDSLGMAYDYDSIMHYARNTFSKGTYLDTILPIEMKGRKRPEGQRLRLSQGDIAQANLLYKCPKCGRTFQESSGIFASPSHYTAGALSNETHCEWRITATYGERVELKLENMNIFKSNNCETDYLEIRDGYFEKSPLIGRCGKVDKEVIRTESSRMLLTYVNTHRIEGFRGFKAEFDVVCGGELSVDDAGRLESPNYPLDYLPNKECVWKITVPESYQVALKFQSFEVENHDSCVYDYEVRDGPGQDAPLIGVFCGYKPPPNMKSSGNSMYVKFVSDTSVQKAGFSAFMKEVDECETQNHGCEHECINTLGGYECSCRIGFELHSDKKHCEDACGGIEYPNGTITSPSFPEMYPLLKECIWEIVAPPKHRISLNFTHFDLEGTAHQSDCGYDSVTVYSKLGENRLKRIGTFCGSSIPPTATSESNALRLEFHSDSIQRSGFAAVFFTDIDECAVNNGGCQHECRNTIGSYICMCHNGYSMHENHDCKEGECKYEISAPFGTIFSPNYPDSYPPNADCVWHFITTPGHRIKLINEFDVESHQECTYDNVAVYDGESESSSVLGRFCGDKIPFPISSTSNQMYVLKTDKNKQKNGFTASHSTACGGYLRATSQVQQFYSHARFGNQDYDDGMCEWTIAAPDNSYVQLIFLTFDIESSENCTFDYVQVFSDIDDVYGQYGPMGQYCGNVLPQDINSMTHSLLVRFKTDGSVPMKGFSASYVAVPNSGEYDHDEDVENSYSSEMVTPFPGSLKSIYIEDTQEETDEYSDFSGNQLVFNGQYGRYSLPKRYYSGK</v>
      </c>
    </row>
    <row r="80" spans="1:5">
      <c r="A80" s="4" t="s">
        <v>2548</v>
      </c>
      <c r="B80" s="4" t="s">
        <v>3672</v>
      </c>
      <c r="C80" s="4" t="s">
        <v>1365</v>
      </c>
      <c r="D80" t="s">
        <v>1602</v>
      </c>
      <c r="E80" t="str">
        <f t="shared" si="1"/>
        <v>&gt;CG4271-PA$MLIGSCWVLILFARSSNGIYNGVEAKFDFWTFLASVWVSGYHECGGAVISRIVLTAAQCVKNKPVKRITVRVGTPDIYRGGRIIRVTALVVHENYKNWNDIALLWLEKPVLSVRVTKIPLATKEPSENEYPSNAGWGEKLLESYVVTKLQNGVTKIRPRSMCAEELVEPVGEELLCAFYTENDICPGDYGGPLVLAKVVGIAVQGHGCGFAVLPSLYTNVFHYLEWIEENAEKLIKN</v>
      </c>
    </row>
    <row r="81" spans="1:5">
      <c r="A81" s="4" t="s">
        <v>2549</v>
      </c>
      <c r="B81" s="4" t="s">
        <v>3673</v>
      </c>
      <c r="C81" s="4" t="s">
        <v>1473</v>
      </c>
      <c r="D81" t="s">
        <v>1603</v>
      </c>
      <c r="E81" t="str">
        <f t="shared" si="1"/>
        <v>&gt;CG7996-PA$MIILWSLIVHLQLTCLHLILQTPNLEALDALEIINYQTTKYTIPEVWKEPVATIGEDVDDQDTEDEESYLKFGDDAEVRTSVSEGLHEGAFCRRSFDGSGYCILAYQCLHVIREYRVHGTRIDICTHRNNVPVICCPLADKHVLAQRSATKCQEYNAAARRLHLTDTGRTFSGKQCVPSVPLIVGGTPTRHGLFPHAALGWTQGSGSKDQDIKWGCGGALVSELYVLTAAHCATSGSKPPDMVRLARQLNETSATQQDIKILIIVLHPKYRSSAYYHDIALLKLTRRVKFSEQVPACLWQLPELQIPTVVAAGWGRTEFLGAKSNALRQVDLDVVPQMTCKQIRKERRLPRGIIEGQFCAGYLPGGRDTCQGDSGGPIHALLPEYNCVAFVVITSFGKFCAAPNAPGVYTRLYSYLDWIEKIAFKQ</v>
      </c>
    </row>
    <row r="82" spans="1:5">
      <c r="A82" s="4" t="s">
        <v>2550</v>
      </c>
      <c r="B82" s="4" t="s">
        <v>3674</v>
      </c>
      <c r="C82" s="4" t="s">
        <v>1473</v>
      </c>
      <c r="D82" t="s">
        <v>1603</v>
      </c>
      <c r="E82" t="str">
        <f t="shared" si="1"/>
        <v>&gt;CG7996-PB$MIILWSLIVHLQLTCLHLILQTPNLEALDALEIINYQTTKYTIPEVWKEPVATIGEDVDDQDTEDEESYLKFGDDAEVRTSVSEGLHEGAFCRRSFDGSGYCILAYQCLHVIREYRVHGTRIDICTHRNNVPVICCPLADKHVLAQRSATKCQEYNAAARRLHLTDTGRTFSGKQCVPSVPLIVGGTPTRHGLFPHAALGWTQGSGSKDQDIKWGCGGALVSELYVLTAAHCATSGSKPPDMVRLARQLNETSATQQDIKILIIVLHPKYRSSAYYHDIALLKLTRRVKFSEQVPACLWQLPELQIPTVVAAGWGRTEFLGAKSNALRQVDLDVVPQMTCKQIRKERRLPRGIIEGQFCAGYLPGGRDTCQGDSGGPIHALLPEYNCVAFVVITSFGKFCAAPNAPGVYTRLYSYLDWIEKIAFKQ</v>
      </c>
    </row>
    <row r="83" spans="1:5">
      <c r="A83" s="4" t="s">
        <v>2551</v>
      </c>
      <c r="B83" s="4" t="s">
        <v>4569</v>
      </c>
      <c r="C83" s="4" t="s">
        <v>1473</v>
      </c>
      <c r="D83" t="s">
        <v>1604</v>
      </c>
      <c r="E83" t="str">
        <f t="shared" si="1"/>
        <v>&gt;CG7996-PC$MIILWSLIVHLQLTCLHLILQTPNLEALDALEIINYQTTKYTIPEVWKEPVATIGEDVDDQDTEDEESYLKFGDDAEVRTSVSEGLHEGAFCRRSFDGSGYCILAYQCLHVIREYRVHGTRIDICTHRNNVPVICCPLADKHVLAQRSATKCQEYNAAARRLHLTDTGRTFSGKQCVPSVPLIVGGTPTRHGLFPHAALGWTQGSGSKDQDIKWGCGGALVSELYVLTAAHCATSANHRTWFAWAA</v>
      </c>
    </row>
    <row r="84" spans="1:5">
      <c r="A84" s="4" t="s">
        <v>2552</v>
      </c>
      <c r="B84" s="4" t="s">
        <v>3675</v>
      </c>
      <c r="C84" s="4" t="s">
        <v>712</v>
      </c>
      <c r="D84" t="s">
        <v>1605</v>
      </c>
      <c r="E84" t="str">
        <f t="shared" si="1"/>
        <v>&gt;CG4428-PA$MLVGLSDQLARIMESVFEAYLGPDSVLASAVGQAVGSGEPEDIPRRNTDWVLGKKYNAIQELELIRRDIQSRLWCTYRHGFSPLGEVQLTTDKGWGCMRCGQMVLAQALIDLHLGRDWFWTPDCRDATYLKIVNRFEDVRNSFYSIHIAQMGESQNKAVGEWLGPNTVAQILKKLVRFDDWSSLAIHVAMDSTVVLDVYASCREGGSWKPLLLIIPLRLGITDINPLYVPALKRCLELDSSCGMIGRPNQALYFLGYVDDEVLYLDPHTTQRTGAVAQKTAAAEQDYDETYHQKAARLNFSAMDPSLAVCFLCKTSDSFESLLTKLKEEVLSLCSPALFEISQRAVDWDTTEDIDWPTMPDIDWPAGTSDSDSFAIVEESGRDSDAGCSGAISGKKPSERAV</v>
      </c>
    </row>
    <row r="85" spans="1:5">
      <c r="A85" s="4" t="s">
        <v>2553</v>
      </c>
      <c r="B85" s="4" t="s">
        <v>4570</v>
      </c>
      <c r="C85" s="4" t="s">
        <v>712</v>
      </c>
      <c r="D85" t="s">
        <v>1606</v>
      </c>
      <c r="E85" t="str">
        <f t="shared" si="1"/>
        <v>&gt;CG4428-PB$MLVGLSDQLARIMESVFEAYLGPDSVLASAVGQAVGSGEPEDIPRRNTDWVLGKKYNAIQELELIRRDIQSRLWCTYRHGFSPLGEVQLTTDKGWGCMRCGQMVLAQALIDLHLGRDWFWTPDCRDATYLKIVNRFEDVRNSFYSIHIAQMGESQNKAVGEWLGPNTVAQILKKLVRFDDWSSLAIHVAMDSTVVLDVYASCREGGSWKPLLLIIPLRLGITDINPLYVPALKRCLELDSSCGMIGRPNQALYFLGYVDDEVLYLDPHTTQRTGAVAQKTAAAEQDYDETYHQKAARLNFSAMDPSLAVCFLCKTSDSFESLLTKLKEEVLSLCSPALFEISQRAVDWDTTEDIDWPTMPDIDWPAGTSDSDSFAIVESGRDSDAGCSGAIGGKKPSERAV</v>
      </c>
    </row>
    <row r="86" spans="1:5">
      <c r="A86" s="4" t="s">
        <v>2554</v>
      </c>
      <c r="B86" s="4" t="s">
        <v>3676</v>
      </c>
      <c r="C86" s="4" t="s">
        <v>974</v>
      </c>
      <c r="D86" t="s">
        <v>1607</v>
      </c>
      <c r="E86" t="str">
        <f t="shared" si="1"/>
        <v>&gt;CG1004-PA$MENLTQNVNETKVDLGQEKEKEASQEEEHATAAKETIIDIPAACSSSSNSSYDTDCSTASSTCCTRQGEHIYMQREAIPATPLPESEDIGLLKYVHRQWPWFILVISIIEIAIFAYDRYTMPAQNFGLPVPIPSDSVLVYRPDRRLQWRFFSYMFLHANWFHLGFNIVIQLFFGIPLEVMHGTARIGVIYMAGVFASLGTSVVDSEVFLVGASGGVYALLAAHLANITLNYAHMKSASTQLGSVVFVSCDLGYALYTQYFDGSAFAKGPQVSYIAHLTGALAGLTIGFLVLKNFHREYEQLIWWLALGVYCAFTVFAIVFNLINTVTAQLMEEQGEVITQHLLDLGV</v>
      </c>
    </row>
    <row r="87" spans="1:5">
      <c r="A87" s="4" t="s">
        <v>2555</v>
      </c>
      <c r="B87" s="4" t="s">
        <v>4571</v>
      </c>
      <c r="C87" s="4" t="s">
        <v>974</v>
      </c>
      <c r="D87" t="s">
        <v>1607</v>
      </c>
      <c r="E87" t="str">
        <f t="shared" si="1"/>
        <v>&gt;CG1004-PB$MENLTQNVNETKVDLGQEKEKEASQEEEHATAAKETIIDIPAACSSSSNSSYDTDCSTASSTCCTRQGEHIYMQREAIPATPLPESEDIGLLKYVHRQWPWFILVISIIEIAIFAYDRYTMPAQNFGLPVPIPSDSVLVYRPDRRLQWRFFSYMFLHANWFHLGFNIVIQLFFGIPLEVMHGTARIGVIYMAGVFASLGTSVVDSEVFLVGASGGVYALLAAHLANITLNYAHMKSASTQLGSVVFVSCDLGYALYTQYFDGSAFAKGPQVSYIAHLTGALAGLTIGFLVLKNFHREYEQLIWWLALGVYCAFTVFAIVFNLINTVTAQLMEEQGEVITQHLLDLGV</v>
      </c>
    </row>
    <row r="88" spans="1:5">
      <c r="A88" s="4" t="s">
        <v>2556</v>
      </c>
      <c r="B88" s="4" t="s">
        <v>3677</v>
      </c>
      <c r="C88" s="4" t="s">
        <v>315</v>
      </c>
      <c r="D88" t="s">
        <v>1608</v>
      </c>
      <c r="E88" t="str">
        <f t="shared" si="1"/>
        <v>&gt;CG9289-PA$MARFSGVVLLLAIVLLAVFVAQGLAEKNANRQKQQKPRPGNQNFGIQKNRPKPQKVQKQKPNKQQGQNGQEPKVFTTTVPDLGRLRGRTLTTDWTGQKMQFLDIPYGKAERFRPAEPAPSWKGVLPAHRPHAGCPSIQDLIVFAKLEDGFDVEDCLRLSVNTKAMEGKSLPVMVYIHGDFFYDGDSVEAAPGYLLEDVVLVSVRYRLGPFGFLSTLTDEMPGNAAVTDIILALKWVQQHIASFGGPQRVTLFGQVGGAALVNVLTLSPAVPAGLFHRVIYQSGTALSPAFITDALGATKAIGRIAGCKQSTKVDQLNKCLNRLNATMLLAAFSVHGENQPSLSGAYGGVQLVIGGPSGILPEHPGRLLAAEKFQAYPTMGGSVKHGGTFMLRIFADIFNETILDDTMTGRQYIDTIIEQANGADPSGSWKEFSDEEIFTQNVKNGTFKRLTPGLIDLCSTISLKNPVLLVLQANAKKLPNSTYLYSFDYEEQNRYATGEDEANFVPFDMGVSLTDDNLYLFPWPRFLALNSNRDLKVARMVALWTSFATTGVPQAPGLPAWPAMNDETGPYMKIDRTVSFGDNYLDEYIAVEEAKHGYNLVNDEYYDLQEALLAASKLDSLNDANEEDEEDQDDAEGRAASQTGGQNWVFIARKSTRVQK</v>
      </c>
    </row>
    <row r="89" spans="1:5">
      <c r="A89" s="4" t="s">
        <v>2557</v>
      </c>
      <c r="B89" s="4" t="s">
        <v>3678</v>
      </c>
      <c r="C89" s="4" t="s">
        <v>357</v>
      </c>
      <c r="D89" t="s">
        <v>1609</v>
      </c>
      <c r="E89" t="str">
        <f t="shared" si="1"/>
        <v>&gt;CG2212-PA$MDVLEMLRASASGSYNTIFSDAWCQYVSKQITATVYMYFALVMMSLLFIWFLYFKRMARLRLRDEIARSISTVTNSSGDMRGLRFRKRDKMLFYGRRMRKMKNVSGQMYSSGKGYKRRAVMRFARRILQLRRDNMPLEMRTVEPPAELEETIEGSDRVPPDALYMLQSIRIFGHFEKPVFLRLCKHTQLLELMAGDLFKITDPDDSVYIVQSGMINVYISNADGSTLSLKTVRKGESVTSLLSFIVLSGNPSYYKTVTAKAIEKSVVIRLPMQAFEEVFQDNPDVMIRVIQVIMRLQRVLFTALRNYLGLNAELVQNHMRYKSVSTMSGPINSQTSQSSRQAPGPPMVISQMNLMQSAVSGTGSSGVSVTVTRPPSSPSRHSREEHTLSDPNNPDGSFHGTTNLFTEVHGDAPNADLFHQQQQQHSVGNLSTRRSSITLMADGSHSCLQTPGVTTSIDMRLVQSSAVDSLRKELGLSEEDSHIIEPFVELELEPNVTLITEGNADDVCVWFVMTGTLAVYQSNQDATRAKQDKSDMLIHVHPGEIVGGLAMLTGEASAYTIRSRSITRIAFIRRAAIYQIMRQRPRIVDLGNGVVRRLSPLVRQCDYALDWIFLESGRAVYRQDESSDSTYIVLSGRRSVITHPGGKKEIVGEYGKGDLVGIVEMITETSRTTTVMAVRDSELAKLEGLFNAIKLRYPIVVTKLISFLSHRFLGSMQTRSGSGAPGAPVEANPVTKYSTVALVPITDEVPMTPFTYELYHSLCAIGPVLRLTSDVVRKQLGSNIEAANEYRLTSWLAQQEDRNIITLYQCDSSLSAWTQRCMRQADVILIVGLDRSHLVGKFEREIDRLAMRTQKELVLLYPEASNAKPANTLSWLNARPWVKHHHVLCVKRIFTRKSQYRINDLYSRVLLSEPNMHSDFSRLARWLTGNSGLVLGGGGARGAAHIGMLKAIQEAGIPVDMVGGVSIGALMGALWCSERNTTVTQKAREWSKKMTKWFLQLLDLTYPITSMFSGREFNKTIHDTFGDVSEDLWIPYFTLTTDITASCHRIHTNGSLWRYVRSSMSLSGYMPPLCDPKDHLLLDGGYVNNLPADVMHNLGAAHIIAIDVGSQDDTDLTNYGDDLSGWWLYKKWNPFTSPVKVPDLPDIQSRLAYVSCVRQLEEVKNSDYCEYIRPPIKYKTLAFGSFDEIRDVGYVFGKNYFESMAKAGRLGRFNQWFNKEPPKRVHASLNEYTFIDLAQIVCRLPETYAVNTAELFSEDEDCDGYISEPTTLNTRRRIQVSRAGNSLSFSETEMDSDVELDLKLERKTDKSTQSSPPSNSRSDRGKEEARHMSNWHWGVKHKDETGSGATEATKTQTGQEQELQQEQQDQGAAEQLVDKDKEENKENRSSPNNETK</v>
      </c>
    </row>
    <row r="90" spans="1:5">
      <c r="A90" s="4" t="s">
        <v>2558</v>
      </c>
      <c r="B90" s="4" t="s">
        <v>3679</v>
      </c>
      <c r="C90" s="4" t="s">
        <v>357</v>
      </c>
      <c r="D90" t="s">
        <v>1610</v>
      </c>
      <c r="E90" t="str">
        <f t="shared" si="1"/>
        <v>&gt;CG2212-PB$MSIAGVFPPFCDYRDGHLLLDGCYTNNVPADVMHNLGAAHIIAIDVGSQDTDLTNYGDDLSGWWLLYKKWNPFTSPVKVPDLPDIQSRLAYVSCVRQLEVKNSDYCEYIRPPIDKYKTLAFGSFDEIRDVGYVFGKNYFESMAKAGRGRFNQWFNKEPPKRVNHASLNEYTFIDLAQIVCRLPETYAVNTAELFSEEDCDGYISEPTTLNTDRRRIQVSRAGNSLSFSETEMDSDVELDLKLERKDKSTQSSPPSNSRSDMRGKEEARHMSNWHWGVKHKDETGSGATEATKTQGQEQELQQEQQDQGATAEQLVDKDKEENKENRSSPNNETK</v>
      </c>
    </row>
    <row r="91" spans="1:5">
      <c r="A91" s="4" t="s">
        <v>2559</v>
      </c>
      <c r="B91" s="4" t="s">
        <v>3680</v>
      </c>
      <c r="C91" s="4" t="s">
        <v>357</v>
      </c>
      <c r="D91" t="s">
        <v>1611</v>
      </c>
      <c r="E91" t="str">
        <f t="shared" si="1"/>
        <v>&gt;CG2212-PC$MDVLEMLRASASGSYNTIFSDAWCQYVSKQITATVYMYFALVMMSLLFIWFLYFKRMARLRLRDEIARSISTVTNSSGDMRGLRFRKRDKMLFYGRRMRKMKNVSGQMYSSGKGYKRRAVMRFARRILQLRRDNMPLEMRTVEPPAELEETIEGSDRVPPDALYMLQSIRIFGHFEKPVFLRLCKHTQLLELMAGDLFKITDPDDSVYIVQSGMINVYISNADGSTLSLKTVRKGESVTSLLSFIVLSGNPSYYKTVTAKAIEKSVVIRLPMQAFEEVFQDNPDVMIRVIQVIMRLQRVLFTALRNYLGLNAELVQNHMRYKSVSTMSGPINSQTSQSSRQAPGPPMVISQMNLMQSAVSGTGSSGVSVTVTRPPSSPSRHSREEHTLSDPNNPDGSFHGTTNLFTEVHGDAPNADLFHQQQQQHSVGNLSTRRSSITLMADGSHSCLQTPGVTTSIDMRLVQSSAVDSLRKELGLSEEDSHIIEPFVELELEPNVTLITEGNADDVCVWFVMTGTLAVYQSNQDATRAKQDKSDMLIHVHPGEIVGGLAMLTGEASAYTIRSRSITRIAFIRRAAIYQIMRQRPRIVDLGNGVVRRLSPLVRQCDYALDWIFLESGRAVYRQDESSDSTYIVLSGRRSVITHPGGKKEIVGEYGKGDLVGIVEMITETSRTTTVMAVRDSELAKLEGLFNAIKLRYPIVVTKLISFLSHRFLGSMQTRSGSGAPGAPVEANPVTKYSTVALVPITDEVPMTPFTYELYHSLCAIGPVLRLTSDVVRKQLGSNIEAANEYRLTSWLAQQEDRNIITLYQCDSSLSAWTQRCMRQADVILIVGLDRSHLVGKFEREIDRLAMRTQKELVLLYPEASNAKPANTLSWLNARPWVKHHHVLCVKRIFTRKSQYRINDLYSRVLLSEPNMHSDFSRLARWLTGNSGLVLGGGGARGAAHIGMLKAIQEAGIPVDMVGGVSIGALMGALWCSERNTTVTQKAREWSKKMTKWFLQLLDLTYPITSMFSGREFNKTIHDTFGDVSEDLWIPYFTLTTDITASCHRIHTNGHLWRYCRASMSIAGVFPPFCDYRDHLLLDGCYTNNVPADVMHNLGAAHIIAIDVGSQDDTDLTNYGDDLSGWWLYKKWNPFTSPVKVPDLPDIQSRLAYVSCVRQLEEVKNSDYCEYIRPPIKYKTLAFGSFDEIRDVGYVFGKNYFESMAKAGRLGRFNQWFNKEPPKRVHASLNEYTFIDLAQIVCRLPETYAVNTAELFSEDEDCDGYISEPTTLNTRRRIQVSRAGNSLSFSETEMDSDVELDLKLERKTDKSTQSSPPSNSRSDRGKEEARHMSNWHWGVKHKDETGSGATEATKTQTGQEQELQQEQQDQGAAEQLVDKDKEENKENRSSPNNETK</v>
      </c>
    </row>
    <row r="92" spans="1:5">
      <c r="A92" s="4" t="s">
        <v>2560</v>
      </c>
      <c r="B92" s="4" t="s">
        <v>3681</v>
      </c>
      <c r="C92" s="4" t="s">
        <v>940</v>
      </c>
      <c r="D92" t="s">
        <v>1612</v>
      </c>
      <c r="E92" t="str">
        <f t="shared" si="1"/>
        <v>&gt;CG8550-PA$MGCLLLLCSCLVALFIPIQAIVDINVATSNDIHNNLNRTTSPCTNFWNFCGRFSSASKYVDNFERVEDQFATAMVEFMESHLGENDTLAPRLIKQMRQYKACKEDTRKLHGNPRPEELVNQWILHPKKFLVYGLNGVFIDERVDVAADSMRWVIQLRMPDPADRYSDRRVLQLMRLYEEAWYSMGVVKLVEKMHQLDKYRAEYPVVYTWSFSELRQEIPIPHSFFIELLGVNHTEELYHLTFEVSVEYLRECFRCLRDFASEPKDTYIRARQYVLVEESEPRERNPRSCIHHMRYLPLGMNYIYDRFIYQNREEDTSKVLEILSTLKAAFGQYLDANRLQLTPQLAYVRAKLEGIQIKIGNLPEEKSPEFYNNHYGSANFSATNFLANLLEAALRTRLQNAGLLARNSRVDLRHYYVNDNVRKARTSPFYENERNTITVPMFLQWPLFDHREHTIFQHSLLGAVLGHEMNHAFEQEGILFDAAGNESPVGEIRESKPFRDAIKCAEEQPFVSLKERLADLNGLQLAYDAFFGLAHDSRQEYRPYAFEQEFTAPQLFHLSYAQFFCGSLPPVIAHDRDDERVNVSVGNLQFAYDFNCETSPSSVCEMWRPGDVANSNRNVH</v>
      </c>
    </row>
    <row r="93" spans="1:5">
      <c r="A93" s="4" t="s">
        <v>2561</v>
      </c>
      <c r="B93" s="4" t="s">
        <v>3682</v>
      </c>
      <c r="C93" s="4" t="s">
        <v>48</v>
      </c>
      <c r="D93" t="s">
        <v>1613</v>
      </c>
      <c r="E93" t="str">
        <f t="shared" si="1"/>
        <v>&gt;CG10531-PA$MGKLLALLAVLCLSQVIGAERIVNCYWGTWANYRSGNGKFDVSNIDAGLTHLSYSFFGINDNGEIQSLDTWLDYDLGFINQAISLKNQNSNLKVLAVVGWNEGSTKYSSMSGDWYKRQNFINSALNLLRNHGFDGLDLDWEYPNQRGNWNDRANFVTLLREIKEAFAPYGYELGIAVGAGESLASASYEIANIAQQDFINVMTYDFAMASDGQTGFNAPQWAVENAINFWLSQGAPANKLVLGVGYGRSFQLSDSSQNWPGAPCRGEGSAGSYTGSTGYLGYNEICQNNWHTVFYDNAAPYAYSGDQWVSFDNVLSVQYKMDFALSKGLAGAMIWSLETDDYRQCGETYPLLKTINRKLR</v>
      </c>
    </row>
    <row r="94" spans="1:5">
      <c r="A94" s="4" t="s">
        <v>2562</v>
      </c>
      <c r="B94" s="4" t="s">
        <v>3683</v>
      </c>
      <c r="C94" s="4" t="s">
        <v>1277</v>
      </c>
      <c r="D94" t="s">
        <v>1614</v>
      </c>
      <c r="E94" t="str">
        <f t="shared" si="1"/>
        <v>&gt;CG31556-PA$MFIYEFWNSEDCLLAQIPNAEINTTQVGIAVDVVGDRVVGVVDDGIAVDVDDSVVVVVEVGIAVDVVDDSVVVVVEEGIAVDVVDDAVVVVVDVGIAVVVDDSVVVVVVVGIAVEVVGDCVVVVVDIGIAVDVVDDSVVVVVEGGIADVVDDAVVVVVDVGIGVDVVDDSVVVVLDVGIAVDVVGVSVVVVVDVGTVDVIGDSVVVVVVVRIAVEVVGDCVVVVVDVGIAVDVVDDSVVVVVDVGAVDVVDDSVVVVVEVGIAVDVVDDSVVVVVDVGIAVDVVGVSVVVVLDVTAVDVVGDSVVVVVVVGIAVEVVGDCVVVVVDVGSAVDVVDDSVVVVVEGIAVDVVDDAVVVVVDVGIAVDVVDDSVVDVVEVGIDVDVVDDSVVVVVDGIAVDVVDDAVVVVVDVGIAVDVVDDSVVVVVEGGIAVDVVDDSVVVVDVGIGVCVVVVDVGIAGDVVGDPVDVGMAVDVVGDPVDVGMAVDVVAGSDVGMAVDVVGDPVVVGMAVDVVGDPVDVGMAVDVVEDPVVVGMVVDVVGPVDAGSEVTVVGSLVDVLLLLHFPQNLFRAKSVGCSSKS</v>
      </c>
    </row>
    <row r="95" spans="1:5">
      <c r="A95" s="4" t="s">
        <v>2563</v>
      </c>
      <c r="B95" s="4" t="s">
        <v>3684</v>
      </c>
      <c r="C95" s="4" t="s">
        <v>818</v>
      </c>
      <c r="D95" t="s">
        <v>1615</v>
      </c>
      <c r="E95" t="str">
        <f t="shared" si="1"/>
        <v>&gt;CG17988-PB$MHSVSLLGCLCLSLSLTLSTGSPQLNLPTPQPEVFYNGYTPNVATTPAQRADRDRDQRYGPPYSDAGGGGNTDDGLDDFRFGQTDDERMRIGYGYPTPVNFSDSPFSGARFSNHNYGPISSTTERNYGNDANLNGRYSDVPYSSQGENFNPNDQYNYNNNPNVEFVGINNRNRFENPFLSNQDRFNLNQGYLERQRQQDRRYQQELEKLRILLVESDQKGSLECTANVAAQWNFETNVNDFTQTELNAQQRYVEFQRITAEQSKRINKDLIFDRRLYRQLMLQSEVGPNALPLDLDRYNRLLNEMLFLYNSAEICAYQQPFQCDLHYIPQLKDIMAKSRDWDEQHTWVEYHRKAGRGMRDSYEQLIDVMQEVAYVNNVTNGGEYWYLAYESGFRQDMDIVWEQIRPLYEGLHAYVRRKLRDYYGPDRINRIAPIPSHILGNYGQSWSNVLDILIPYPGRKLIDVTPRMVEQGYTPQLMFQLAEEFFTSINSAVGPEFYRNSIFEQPLDRRVLCEPSAWDFCNRHDFRVKICTDINQRSLSVHHEMAHIQYFLQYRHLPKIFRNGANPAFHQAVGDAIGLSVSTPRHLQLGLLQRSLDESSYDINYLFTMAIDKVAFLPFALSLDNWRYDVFSGNANKTMNCHYWNLREKYSGIKPPVLRSEKDFDPGAKYHIPANIPYIKYFFSTVQFQIYRGLCRESGQYVPGDPRKPLHQCDIYRQPAAGNILKTLMSKGASQWQEVLEETLREGRLDGTALREYFAPLEEWLRQENLRTNEYVGWNYDGDYKRSIETAGLQVFGGYYNGATGQKSAPFLYPLILLIYLYFSLRL</v>
      </c>
    </row>
    <row r="96" spans="1:5">
      <c r="A96" s="4" t="s">
        <v>2564</v>
      </c>
      <c r="B96" s="4" t="s">
        <v>3685</v>
      </c>
      <c r="C96" s="4" t="s">
        <v>942</v>
      </c>
      <c r="D96" t="s">
        <v>1616</v>
      </c>
      <c r="E96" t="str">
        <f t="shared" si="1"/>
        <v>&gt;CG8728-PA$MMNGRSIGMLKKLRHTWRTFPRLMATKVTSLGGDEVGSGTGIGQITGGVTSDGPQKVNTPSKEIVTHLPPLTEPLPNLPEAVYAAPLAESAITKVTTLNGLRIASEPRYGQFCTVGLVIDSGPRYEVAYPSGVSHFLEKLAFNSTVNPNKDAILKELEKNGGICDCQSSRDTLIYAASIDSRAIDSVTRLLADVTLPTLSDQEVSLARRAVNFELETLGMRPEQEPILMDMIHAAAFRDNTLGLPLCPLENLDHINRNVLMNYLKYHHSPKRMVIAGVGVDHDELVSHVQRYFVDKAIWETEALEDSGPKQVDTSIAQYTGGLVKEQCEIPIYAAAGLPELAHILGFEGCSHQDKDFVPLCVLNIMMGGGGSFSAGGPGKGMYSRLYTKVLNYHWMYSATAYNHAYGDCGLFCVHGSAPPQHMNDMVEVLTREMMGMAAEPREELMRSKIQLQSMLLMNLESRPVVFEDVGRQVLVTGQRKRPQHFIKEISVTAADIQRVAQRLLSSPPSVAARGDIHNLPEMSHITNAVSGSGRTGLGRLSLF</v>
      </c>
    </row>
    <row r="97" spans="1:5">
      <c r="A97" s="4" t="s">
        <v>2565</v>
      </c>
      <c r="B97" s="4" t="s">
        <v>3686</v>
      </c>
      <c r="C97" s="4" t="s">
        <v>1318</v>
      </c>
      <c r="D97" t="s">
        <v>1617</v>
      </c>
      <c r="E97" t="str">
        <f t="shared" si="1"/>
        <v>&gt;CG33166-PB$MWPGSERGSSRALEIPTSQQNAGGSSQQETLADIEHISTIAGSLASIGSSHTQMRYQCTNDAGYDTEHTSLNSDFDEAELRRELLRDKWKLLFDMFDPGFGEISVEEFLEALKSPEFLSQVPMNKRELLLERAKKAKLPTGPGYVTFDFVNVMSGKRTRSFKCAVHHRDREVCSENDFQLVLNEPPLFRKMVHAVAEILPEERDRKYYADRYTCCPPPFFIILVTLVELGFFVYHSVVTGEAAPRPIPSDSMFIYRPDKRHEIWRFLFYMVLHAGWLHLGFNVAVQLVFGLPLEVHGSTRIACIYFSGVLAGSLGTSIFDPDVFLVGASGGVYALLAAHLANVLNYHQMRYGVIKLLHILVFVSFDFGFAIYARYAGDELQLGSSSEFLAIDAETAGAVSYVAHLAGAIAGLTIGLLVLKSFEQKLHEQLLWWIALGTYLAVVFAIAFNIMNGFAMFNIRVEKIRVTETIFNDFQ</v>
      </c>
    </row>
    <row r="98" spans="1:5">
      <c r="A98" s="4" t="s">
        <v>2566</v>
      </c>
      <c r="B98" s="4" t="s">
        <v>3687</v>
      </c>
      <c r="C98" s="4" t="s">
        <v>1318</v>
      </c>
      <c r="D98" t="s">
        <v>1618</v>
      </c>
      <c r="E98" t="str">
        <f t="shared" si="1"/>
        <v>&gt;CG33166-PA$MSGKRTRSFKCAVHHRDREVCSENDFQLVLNEPPLFRKMVHAVAMEILPERDRKYYADRYTCCPPPFFIILVTLVELGFFVYHSVVTGEAAPRGPIPSSMFIYRPDKRHEIWRFLFYMVLHAGWLHLGFNVAVQLVFGLPLEMVHGSRIACIYFSGVLAGSLGTSIFDPDVFLVGASGGVYALLAAHLANVLLNYHMRYGVIKLLHILVFVSFDFGFAIYARYAGDELQLGSSSEFLAIDQAETAAVSYVAHLAGAIAGLTIGLLVLKSFEQKLHEQLLWWIALGTYLALVVFAAFNIMNGFAMFNIRVEKIRVTETIFNDFQ</v>
      </c>
    </row>
    <row r="99" spans="1:5">
      <c r="A99" s="4" t="s">
        <v>2567</v>
      </c>
      <c r="B99" s="4" t="s">
        <v>3688</v>
      </c>
      <c r="C99" s="4" t="s">
        <v>1307</v>
      </c>
      <c r="D99" t="s">
        <v>1619</v>
      </c>
      <c r="E99" t="str">
        <f t="shared" si="1"/>
        <v>&gt;CG32808-PA$MAVMAWLARLALFYTATFLLAGASGEDGKIVNGTTAGPGEFPFVVSLRRKSGRHSCGATLLNPYWVLTAAHCVRGSSPEQLDLQYGSQMLARNSSQVAVAAIFVHPGYEPEDKYVNDIALLQLAQSVALSKFVQPVRLPEPRQVTPGASAVLAGWGLNATGGVVQQHLQKVKLQVFSDTECSERHQTYLHDSQICALPEGGKGQCSGDSGGPLLLIGSDTQVGIVSWSIKPCARPPFPGVFTEVSYVDWIVETVNSYSPPSSLWVGQLIVGRSPPSLS</v>
      </c>
    </row>
    <row r="100" spans="1:5">
      <c r="A100" s="4" t="s">
        <v>2568</v>
      </c>
      <c r="B100" s="4" t="s">
        <v>3689</v>
      </c>
      <c r="C100" s="4" t="s">
        <v>1425</v>
      </c>
      <c r="D100" t="s">
        <v>1620</v>
      </c>
      <c r="E100" t="str">
        <f t="shared" si="1"/>
        <v>&gt;CG6367-PA$MPLKWSLLLGTFVLISCSSVEAAVTVGRACKVTDTMPGICRTSSDCEPLDGYIKSGVLTLNDVPSCGLGAWGEIFCCPTKPCCDNSTITSVSTSSTTSKAPMTSGRVDVPTFGSGDRPAVAACKKIRERKQQRSGNQLVIHIVGGYPDPGVYPHMAAIGYITFGTDFRCGGSLIASRFVLTAAHCVNTDANTPAFVLGAVNIENPDHSYQDIVIRSVKIHPQYVGNKYNDIAILELERDVVETDNRPACLHTDATDPPSNSKFFVAGWGVLNVTTRARSKILLRAGLELVPLDQNISYAEQPGSIRLLKQGVIDSLLCAIDQKLIADACKGDSGGPLIHELNVDGMYTIMGVISSGFGCATVTPGLYTRVSSYLDFIEGIVWPDNR</v>
      </c>
    </row>
    <row r="101" spans="1:5">
      <c r="A101" s="4" t="s">
        <v>2569</v>
      </c>
      <c r="B101" s="4" t="s">
        <v>3690</v>
      </c>
      <c r="C101" s="4" t="s">
        <v>1279</v>
      </c>
      <c r="D101" t="s">
        <v>1621</v>
      </c>
      <c r="E101" t="str">
        <f t="shared" si="1"/>
        <v>&gt;CG31681-PA$MCLRLLLSILVSIAGLACAARIPGPEERIVGGSYIPIEYVPWQVSVQNNLHCCGGVIYSDRAILTAAHCLSNVTVTDLSVRAGSSYWSKGGQVLKVLKIAHPKYVPKLYNPYDIAVLILEAPLRLGGTVKKIPLAEQTPVAGTIVLTGWGYTRENSSFLWPILQGVHVAILNRTDCLKAYKHVNITIDMICADGQRDTCQGDSGGPLIETTKGGHRQLIGMVSWGDGCGTNPGVYEDIAFFHNWIYTVKKNIYKSIVK</v>
      </c>
    </row>
    <row r="102" spans="1:5">
      <c r="A102" s="4" t="s">
        <v>2570</v>
      </c>
      <c r="B102" s="4" t="s">
        <v>3691</v>
      </c>
      <c r="C102" s="4" t="s">
        <v>938</v>
      </c>
      <c r="D102" t="s">
        <v>1622</v>
      </c>
      <c r="E102" t="str">
        <f t="shared" si="1"/>
        <v>&gt;CG8358-PA$MFHESLKLISLMLLWVIVAAVLTDCEARSLVDRSENSDSNGSSTNRSAAYQLQEYAEFMKSYMNQSVEPCENFYEYACGNYRNVKPDRYSPGSRSNLGVTYTLIDITEQLLGRMDLAEALNVSSELAVAQRFYNACLGANLHPFNAAPAYLSLIRSIGGFPAVDGDAWKASNFNWINMSAHLANYGANGLIRETLQRYPFEPYTKLPELGFDHIIVHEENISRNTTRAFRLNEERMHGYLRAFGLEDRIREAIAGVFAFWRDALEIPPQCEVFDPYRIKRVFPQSEYYYNISWSLHSTNKLFCDFYYVELDKVCARHRKAVANYLAMKLLYRFDPKLKAPRYQNYCSVTLYQSMRFLFNKLYMANNFSEAKRLEMSEMVRELRKSLRKALEDDWLDAESRARALLKESRIQPRIGSFQDDALSDRIIREINSLKVIEDRYATNINLQHLVVQINRFSSRHFQELTNDTKPQKILTGLQVGAGYYTPDNSIVMAGVVEPPIYQRHLPISLKFGTLGFIVGHELIHGFDTTSSYFDGNGHMSLLSEISQQALEDRAECYMDYYGKYQVPEISRRVNGKTTLDENIADNSGRQALTAYRSHRQQLLEHPGQERISDAMPGLDLTPEQLFFLGFAQLFCSHEEEHYWKGLSDVHTFDQFRVLGVLSNSEDFFHAYNCSVGSGMRPGAKTCL</v>
      </c>
    </row>
    <row r="103" spans="1:5">
      <c r="A103" s="4" t="s">
        <v>2571</v>
      </c>
      <c r="B103" s="4" t="s">
        <v>3692</v>
      </c>
      <c r="C103" s="4" t="s">
        <v>368</v>
      </c>
      <c r="D103" t="s">
        <v>1623</v>
      </c>
      <c r="E103" t="str">
        <f t="shared" si="1"/>
        <v>&gt;CG31683-PA$MRLKSGVLSLLLLTTFLALGECFWPFSKWHGRNDNPSAPPEPKLSPVIFPGDGGSQMDARLNKPNSPYLICQKTHDWYNLWLDLEQLVIPIVYCWIDNKLYYDKVTRTTHNTPGVETRIPGWGNPEVVEWIDPTKNSAGAYFKDIANLVKLGYIRKQNIHGAPYDFRKAPNENQQFFIDLKQLVEDSYEANNQSAVFISHSMGSLMTLVFLQEQTLQWKAKYVKRMISLAGVWAGSFKAVKVFAMDDLDSFALSAKILKAEQITHPSTAWLLPSPLFWKPTEVLAMTPSRNYTMQLEEFFKDLDYMTGWEMRKDTIRYNRNFDPPNVELHCLYGEGIDTVERLYKKSDISGETPKLIMGLGDGTVNQRSLRACKYWAGYSKAPINTLALQNVHLHILSNPDVLKYIRTVMQQ</v>
      </c>
    </row>
    <row r="104" spans="1:5">
      <c r="A104" s="4" t="s">
        <v>2572</v>
      </c>
      <c r="B104" s="4" t="s">
        <v>4572</v>
      </c>
      <c r="C104" s="4" t="s">
        <v>368</v>
      </c>
      <c r="D104" t="s">
        <v>1623</v>
      </c>
      <c r="E104" t="str">
        <f t="shared" si="1"/>
        <v>&gt;CG31683-PB$MRLKSGVLSLLLLTTFLALGECFWPFSKWHGRNDNPSAPPEPKLSPVIFPGDGGSQMDARLNKPNSPYLICQKTHDWYNLWLDLEQLVIPIVYCWIDNKLYYDKVTRTTHNTPGVETRIPGWGNPEVVEWIDPTKNSAGAYFKDIANLVKLGYIRKQNIHGAPYDFRKAPNENQQFFIDLKQLVEDSYEANNQSAVFISHSMGSLMTLVFLQEQTLQWKAKYVKRMISLAGVWAGSFKAVKVFAMDDLDSFALSAKILKAEQITHPSTAWLLPSPLFWKPTEVLAMTPSRNYTMQLEEFFKDLDYMTGWEMRKDTIRYNRNFDPPNVELHCLYGEGIDTVERLYKKSDISGETPKLIMGLGDGTVNQRSLRACKYWAGYSKAPINTLALQNVHLHILSNPDVLKYIRTVMQQ</v>
      </c>
    </row>
    <row r="105" spans="1:5">
      <c r="A105" s="4" t="s">
        <v>2573</v>
      </c>
      <c r="B105" s="4" t="s">
        <v>3658</v>
      </c>
      <c r="C105" s="4" t="s">
        <v>4758</v>
      </c>
      <c r="D105" t="s">
        <v>1624</v>
      </c>
      <c r="E105" t="str">
        <f t="shared" si="1"/>
        <v>&gt;CG31684-PA$MSIYSTLILLLTIVSGFCKGENHTRGWLPEFCVVGEQKCPNSRVSFWLYNQTRDDPIQLDPLNPQKDVFQPRLPLKILIHGFIGNRNLTPNLEVRDVLQTQPINVISVDYGTLVRWPCYYPWAVNNAPIVSECLAQMINNLISAGISREDIHLIGFSLGAQVAGMVANYVSQPLARITGLDPAGPGFMMQPSLQQKDASDADFVDIIHTDPFFFSMLPPMGHADFYPNLDQLNQRGCSYISNWRFNCNHYRAAVYYGESIISERGFWAQQCGGWFDFFSQRCSHYSNMPNTQMGFVSEDASGSYFLTTHEVAPFAKGPLVEVEFDVSELRNFTEIEL</v>
      </c>
    </row>
    <row r="106" spans="1:5">
      <c r="A106" s="4" t="s">
        <v>2574</v>
      </c>
      <c r="B106" s="4" t="s">
        <v>3693</v>
      </c>
      <c r="C106" s="4" t="s">
        <v>645</v>
      </c>
      <c r="D106" t="s">
        <v>1625</v>
      </c>
      <c r="E106" t="str">
        <f t="shared" si="1"/>
        <v>&gt;CG31823-PA$MYLNENKNRIWACALCFFLSLICVQGRVGLGPGVQEWDYVEVRKGAHLFWLLYTTANVSHFIERPLVIWLQGGPGVASTGSGIFEQLGPIDIEGKTRESWLKHVNVLFVDSPVGTGFAYVEHHSLYARNNRQIALDLVQLMKQFLTKPDFRKVPLHIFSESYGGKMAPEFALELHLAKKVGELECDLKSVVVGNPWSPLDSILSYAPFLLQSGIVDDDGYRRISRLAGELAALVYGGKWLRALMKTEVQDEISASAGGVFIYNTQRRVHVDEVYRYGEDPQMSDFMRSNVTKALLGNMPVWMEQNSTVFERLSQDIFKPANQIVTKLLEETPIQVGIYSGILDLCATPGTVNWIRRLKWRRSLEYAKAPRTAIRIEGMLEGYEKHGGKLSMFVFRAGHLVQQENPAAMAYILRYFTSY</v>
      </c>
    </row>
    <row r="107" spans="1:5">
      <c r="A107" s="4" t="s">
        <v>2575</v>
      </c>
      <c r="B107" s="4" t="s">
        <v>3694</v>
      </c>
      <c r="C107" s="4" t="s">
        <v>729</v>
      </c>
      <c r="D107" t="s">
        <v>1626</v>
      </c>
      <c r="E107" t="str">
        <f t="shared" si="1"/>
        <v>&gt;CG6347-PA$MRMCSTMWLQMTLGLALLGAVSLQQLQSFPKLCDVQNFDDFLRQTGKVYDEERVYRESIFAAKMSLITLSNKNADNGVSGFRLGVNTLADMTRKEIATLGSKISEFGERYTNGHINFVTARNPASANLPEMFDWREKGGVTPPGFQGGCGACWSFATTGALEGHLFRRTGVLASLSQQNLVDCADDYGNMGCDGGFEYGFEYIRDHGVTLANKYPYTQTEMQCRQNETAGRPPRESLVKIRDYATTPGDEEKMKEVIATLGPLACSMNADTISFEQYSGGIYEDEECNQGELNHVTVVGYGTENGRDYWIIKNSYSQNWGEGGFMRILRNAGGFCGIASECSYI</v>
      </c>
    </row>
    <row r="108" spans="1:5">
      <c r="A108" s="4" t="s">
        <v>2576</v>
      </c>
      <c r="B108" s="4" t="s">
        <v>3695</v>
      </c>
      <c r="C108" s="4" t="s">
        <v>802</v>
      </c>
      <c r="D108" t="s">
        <v>1627</v>
      </c>
      <c r="E108" t="str">
        <f t="shared" si="1"/>
        <v>&gt;CG14869-PB$MSMPDAGSLKSPAGGQEVECHRLLSDLPAFAYPSTTLRSTTSGHSTGTNTTVCESPGARDRTSFACSSSCVSSACSATASDDDEDERALERCLRGTTDLGESGLRYSLKGPPPELYSAKKDFISKGPLLGRQLEVKKRCEWWCHKYIKMSTHWRQNACLYACCIAFLLGMLIMFHLGLRSAHKGQEELPQSTHPLASPPATPATLHPRRLDNDTSTDHEPPDGLDDLDEEEHSAFVMPTKVYNYSSEADLIYESKRNSDINSFLKESASAFAMTGTYRNMSNEIWDPHPQYNLNFGRQLHLVLRQDASFVHNHSMTHIRILKEGEEHPGPETEAEAEQRHLGCYSGYVEDDPHSMVSVSLCGGMTGYIKTSFGALLIQPVNRTSSDEVLHRVRKSQRNARHAVSKFELGLDDFMSKLEQVQEEEQKSKSRKLNRKKRHYADDNQVYTLEVLIAVDNSMKQFHGEDLQPYILILMSIVSSIFADASIGNSIILLVRLISLPNINDQTHSSNEMLKHFCQFINQSGYERDTAMLITREPICSVPGKICHMLGLAELGTVCSSSSCSIVQDTGLPTAFTMAHELGHILNMNDDDDKCMPYVTRQNNNKVLHIMSSVMGIHMHPWSWSKCSRHFVSEFLEKDKSCLETSVGAHIPYGTERLPGEIYSLDAQCQLSFGNDFGYCPTDEECKLWCNRTSGNSNEQCASSNLPWADGTPCGSSGHWCQRGKCVSNKHGYGRQNGGWGPWTPFTPCSLTCGGGVQESRRECNQPVPENGGKYCTGSRKKYRSNTHQCPPGSMDPREQQCYAMNGRNMNIPGVNPDTKWVPKYEKDACKLFCMDMKVTYFMLKSMVTDGTSCAVDSFDKCVNGICRPAGCDNELNSIAKLDCGVCEGRNDTCHEVTGNLLVSNLLGLNDGNEPNKTLYYVTRIPKGASNIITQRGYPDQNFIVLTDDRDNELLNGKFLKTYPLKFVYAGVTMQYTGSSSVEQVNTTYSWKLSRDLIVQIISLDVSPSKRQDTVLLSYSYTIDKPPDYEEVEIYRWEMQAPSNCDSLCEGRSHRLPACISTTQGVKVAPQFCDKSAMPIDDRACNTDCRLNLTVTSISECSAACGELGTREKTYACVQTFTNMQRSNVDMSYCKLKFDVAYHEECREGCWVLSEWSTCSKSCGTGSQQREAHCYLHSRVSDDLCNPRTKPHLNTLIGICNTESCPTYTKSPNALAVSNWVIGEWGCNEWCEKTRSVSCSHPYGIGCGSRKPKDVRKCCHIKYTSDWTDCSVQCGGVKRKKQSCTRVYKPDVPGTRKRRVYVDESYCISRKVHRPKLRTTTKSCINCKWNASDWRRCPADCSEEYQTRDVRCESFQGDGVEDKHCDAKKRPSKRICNNCVRRQSRVISQCNCEGVEKRRDFCFNSHKGRIACPTRARVERHSTPPPHCRRRSAIGSSISSRPRGTGVSSSRSLNSIGGSRNRGTPRSCADLEMHGYNKDGNYQLEVRSRMVHIYCHGMNSRTPQEYVNVDPQENYSIYYERTKQTNSCPPESRGHEYYNDQNSGRTHFRKLRLNITDLRIMDNDFKFADRGLAQKLGSAGDCYNRIGQCPQGDFSINMKDTDFSIRPGTVWRMHGQYSMKRISEFDTTTQMRRGFCGGYCGGCYIAPDSGLYLDV</v>
      </c>
    </row>
    <row r="109" spans="1:5">
      <c r="A109" s="4" t="s">
        <v>2577</v>
      </c>
      <c r="B109" s="4" t="s">
        <v>4573</v>
      </c>
      <c r="C109" s="4" t="s">
        <v>802</v>
      </c>
      <c r="D109" t="s">
        <v>1628</v>
      </c>
      <c r="E109" t="str">
        <f t="shared" si="1"/>
        <v>&gt;CG14869-PE$MSTHWRQNACLYACCIAFLLGMLIMFHLGLRSAHKGQEELPQSTHPLANPPATPATLHPRRLDNDTSTDHEPPDGLDDLDEEEHSAFVMPTKVYNYSLEADLIYESKRNSDINSFLKESASAFAMTGTYRNMSNEIWDPHPQYNLNVGRQLHLVLRQDASFVHNHSMTHIRILKEGEEHPGPETEAEAEQRHLGCFSGYVEDDPHSMVSVSLCGGMTGYIKTSFGALLIQPVNRTSSDEVLHRVFKSQRNARHAVSKFELGLDDFMSKLEQVQEEEQKSKSRKLNRKKRHYADVNQVYTLEVLIAVDNSMKQFHGEDLQPYILILMSIVSSIFADASIGNSIRLLVRLISLPNINDQTHSSNEMLKHFCQFINQSGYERDTAMLITREPICGVPGKICHMLGLAELGTVCSSSSCSIVQDTGLPTAFTMAHELGHILNMNHDDDKCMPYVTRQNNNKVLHIMSSVMGIHMHPWSWSKCSRHFVSEFLEKTKSCLETSVGAHIPYGTERLPGEIYSLDAQCQLSFGNDFGYCPTDEECKRWCNRTSGNSNEQCASSNLPWADGTPCGSSGHWCQRGKCVSNKHGYGRQVGGWGPWTPFTPCSLTCGGGVQESRRECNQPVPENGGKYCTGSRKKYRSCTHQCPPGSMDPREQQCYAMNGRNMNIPGVNPDTKWVPKYEKDACKLFCRDMKVTYFMLKSMVTDGTSCAVDSFDKCVNGICRPAGCDNELNSIAKLDKGVCEGRNDTCHEVTGNLLVSNLLGLNDGNEPNKTLYYVTRIPKGASNIITQRGYPDQNFIVLTDDRDNELLNGKFLKTYPLKFVYAGVTMQYTGSSSVEQVNTTYSWKLSRDLIVQIISLDVSPSKRQDTVLLSYSYTIDKPPDYEAVEIYRWEMQAPSNCDSLCEGRSHRLPACISTTQGVKVAPQFCDKSAMPKDDRACNTDCRLNLTVTSISECSAACGELGTREKTYACVQTFTNMQRSNIDMSYCKLKFDVAYHEECREGCWVLSEWSTCSKSCGTGSQQREAHCYLHNRVSDDLCNPRTKPHLNTLIGICNTESCPTYTKSPNALAVSNWVIGEWGENEWCEKTRSVSCSHPYGIGCGSRKPKDVRKCCHIKYTSDWTDCSVQCGEVKRKKQSCTRVYKPDVPGTRKRRVYVDESYCISRKVHRPKLRTTTKSCRNCKWNASDWRRCPADCSEEYQTRDVRCESFQGDGVEDKHCDAKKRPSKRICNNCVRRQSRVISQCNCEGVEKRRDFCFNSHKGRIACPTRARVERHSCPPPHCRRRSAIGSSISSRPRGTGVSSSRSLNSIGGSRNRGTPRSCADLKMHGYNKDGNYQLEVRSRMVHIYCHGMNSRTPQEYVNVDPQENYSIYYEYTKQTNSCPPESRGHEYYNDQNSGRTHFRKLRLNITDLRIMDNDFKFADSGLAQKLGSAGDCYNRIGQCPQGDFSINMKDTDFSIRPGTVWRMHGQYSVKRISEFDTTTQMRRGFCGGYCGGCYIAPDSGLYLDV</v>
      </c>
    </row>
    <row r="110" spans="1:5">
      <c r="A110" s="4" t="s">
        <v>2578</v>
      </c>
      <c r="B110" s="4" t="s">
        <v>4574</v>
      </c>
      <c r="C110" s="4" t="s">
        <v>802</v>
      </c>
      <c r="D110" t="s">
        <v>1629</v>
      </c>
      <c r="E110" t="str">
        <f t="shared" si="1"/>
        <v>&gt;CG14869-PC$MFNSMGISRGDFPQGKQRKAPKPTPFMEIIKLEVKKRCEWWCHKYIQKMTHWRQNACLYACCIAFLLGMLIMFHLGLRSAHKGQEELPQSTHPLANSPATPATLHPRRLDNDTSTDHEPPDGLDDLDEEEHSAFVMPTKVYNYSLSEDLIYESKRNSDINSFLKESASAFAMTGTYRNMSNEIWDPHPQYNLNVFGQLHLVLRQDASFVHNHSMTHIRILKEGEEHPGPETEAEAEQRHLGCFYSYVEDDPHSMVSVSLCGGMTGYIKTSFGALLIQPVNRTSSDEVLHRVFRKQRNARHAVSKFELGLDDFMSKLEQVQEEEQKSKSRKLNRKKRHYADVDNVYTLEVLIAVDNSMKQFHGEDLQPYILILMSIVSSIFADASIGNSIRILVRLISLPNINDQTHSSNEMLKHFCQFINQSGYERDTAMLITREPICGSVGKICHMLGLAELGTVCSSSSCSIVQDTGLPTAFTMAHELGHILNMNHDDDKCMPYVTRQNNNKVLHIMSSVMGIHMHPWSWSKCSRHFVSEFLEKTDKCLETSVGAHIPYGTERLPGEIYSLDAQCQLSFGNDFGYCPTDEECKRLWNRTSGNSNEQCASSNLPWADGTPCGSSGHWCQRGKCVSNKHGYGRQVNGWGPWTPFTPCSLTCGGGVQESRRECNQPVPENGGKYCTGSRKKYRSCNTQCPPGSMDPREQQCYAMNGRNMNIPGVNPDTKWVPKYEKDACKLFCRMDKVTYFMLKSMVTDGTSCAVDSFDKCVNGICRPAGCDNELNSIAKLDKCGCEGRNDTCHEVTGNLLVSNLLGLNDGNEPNKTLYYVTRIPKGASNIIITRGYPDQNFIVLTDDRDNELLNGKFLKTYPLKFVYAGVTMQYTGSSSVVEVNTTYSWKLSRDLIVQIISLDVSPSKRQDTVLLSYSYTIDKPPDYEAEVIYRWEMQAPSNCDSLCEGRSHRLPACISTTQGVKVAPQFCDKSAMPKIDRACNTDCRLNLTVTSISECSAACGELGTREKTYACVQTFTNMQRSNIVDSYCKLKFDVAYHEECREGCWVLSEWSTCSKSCGTGSQQREAHCYLHNSRSDDLCNPRTKPHLNTLIGICNTESCPTYTKSPNALAVSNWVIGEWGECNWCEKTRSVSCSHPYGIGCGSRKPKDVRKCCHIKYTSDWTDCSVQCGEGVRKKQSCTRVYKPDVPGTRKRRVYVDESYCISRKVHRPKLRTTTKSCRINKWNASDWRRCPADCSEEYQTRDVRCESFQGDGVEDKHCDAKKRPSKRRINNCVRRQSRVISQCNCEGVEKRRDFCFNSHKGRIACPTRARVERHSCTPPHCRRRSAIGSSISSRPRGTGVSSSRSLNSIGGSRNRGTPRSCADLKEMGYNKDGNYQLEVRSRMVHIYCHGMNSRTPQEYVNVDPQENYSIYYEYRTQTNSCPPESRGHEYYNDQNSGRTHFRKLRLNITDLRIMDNDFKFADSRGAQKLGSAGDCYNRIGQCPQGDFSINMKDTDFSIRPGTVWRMHGQYSVMKISEFDTTTQMRRGFCGGYCGGCYIAPDSGLYLDV</v>
      </c>
    </row>
    <row r="111" spans="1:5">
      <c r="A111" s="4" t="s">
        <v>2579</v>
      </c>
      <c r="B111" s="4" t="s">
        <v>3696</v>
      </c>
      <c r="C111" s="4" t="s">
        <v>1497</v>
      </c>
      <c r="D111" t="s">
        <v>1630</v>
      </c>
      <c r="E111" t="str">
        <f t="shared" si="1"/>
        <v>&gt;CG8867-PB$MKVFVVLALALAAVSAETVQQVHPKDLPKDTKINGRIVNGYPAYEGKAPTVGLGFSGNGGWWCGGSIIAHDWVLTAAHCTNGASQVTIYYGATWRTNAFTHTVGSGDFIQNHNWPNQNGNDIALIRTPHVDFWHMVNKVELPSFNDRNMYDNYWAVACGWGLTTAGSQPDWMECVDLQIISNSECSRTYGTQPDGICVSTSGGKSTCSGDSGGPLVLHDGGRLVGVTSWVSGNGCTAGLPSGFTRTNQLDWIRDNSGVAY</v>
      </c>
    </row>
    <row r="112" spans="1:5">
      <c r="A112" s="4" t="s">
        <v>2580</v>
      </c>
      <c r="B112" s="4" t="s">
        <v>3697</v>
      </c>
      <c r="C112" s="4" t="s">
        <v>616</v>
      </c>
      <c r="D112" t="s">
        <v>1631</v>
      </c>
      <c r="E112" t="str">
        <f t="shared" si="1"/>
        <v>&gt;CG9771-PA$MATRSCAYKDCEYYYVGHENALTKGRTLFAFPKQPQRARIWHENGQVHPIPHSQLFMCSLHFDRKFISSSKNRTLLVGEAVPFPYEESSSKPEEEPQQASTSHESYYINLSDDELSINNVDTTSVTTIDAVHDSPPQKRPKESSIVILKEAVKMEPNPNAGRVRAEPDNIDTTEVSVFNFKGQEYVQMSMEYYLQERKMAKLLQDYKNALRSIKKHISHLD</v>
      </c>
    </row>
    <row r="113" spans="1:5">
      <c r="A113" s="4" t="s">
        <v>2581</v>
      </c>
      <c r="B113" s="4" t="s">
        <v>3698</v>
      </c>
      <c r="C113" s="4" t="s">
        <v>512</v>
      </c>
      <c r="D113" t="s">
        <v>1632</v>
      </c>
      <c r="E113" t="str">
        <f t="shared" si="1"/>
        <v>&gt;CG32064-PA$MNKLRNVLKSVVQRRLPVSHLIQIRTACGGESKSSKGLVVGVYQKENDNPKLTPAGEKVNDRLHGKLQEMICQSKITGHLGRGKIFNNIDPEFRSMAVGVGLEGIGFNELEMLDEGMENVRVAAGIGARSLQEIGVSEVFVDGMDYAQAAEGAVLAVWRYCDMNSKRKPPHIPKLELYESPDYEGWTRGVFKAEAQLARRMCDTPACCMTPTLFAQATVDALCPCGITVEIRTMEWIEQQRLHSFMIAKGSCEPPVLMEITYCGTNPEDKPILFLGKGITFNSGAMNLRKCRGMEYRACMSGAASCVAMMRCVAALALPINVCCIIPLCENMPSGMACKPGDVTLMNHKSMAVRNLDKAGVVVMADPLLYGQSTYKPRLVVDVATLGSGVKKFGGGATGIFSNSHYIWKQFQSAGALTGDRVWRLPLWNYYRKQITDEMGYLSNDGRGLANSCLAAAVLHELVPCVDWAHLDTRGTGLLTKYGLVPYLTAYMTGRPTRTLAQFLYQMACPANQ</v>
      </c>
    </row>
    <row r="114" spans="1:5">
      <c r="A114" s="4" t="s">
        <v>2582</v>
      </c>
      <c r="B114" s="4" t="s">
        <v>3699</v>
      </c>
      <c r="C114" s="4" t="s">
        <v>166</v>
      </c>
      <c r="D114" t="s">
        <v>1633</v>
      </c>
      <c r="E114" t="str">
        <f t="shared" si="1"/>
        <v>&gt;CG30062-PB$MVRSSWSKVRVLPLLWFLFHGIPLLAIRLQPCELAGQLYILDVPKSELPWLCIAEFESRFNTHVVGQANADGSRDYGLFQISDRYWCAPPNRTEYYAFDCNVNCTHLLSDDITMAVQCARLIQKQQGWTAWSVYPEFCNGTLDAIDVFQPGNATESMTSDELAEVKD</v>
      </c>
    </row>
    <row r="115" spans="1:5">
      <c r="A115" s="4" t="s">
        <v>2583</v>
      </c>
      <c r="B115" s="4" t="s">
        <v>3700</v>
      </c>
      <c r="C115" s="4" t="s">
        <v>1014</v>
      </c>
      <c r="D115" t="s">
        <v>1634</v>
      </c>
      <c r="E115" t="str">
        <f t="shared" si="1"/>
        <v>&gt;CG11066-PB$MSASHFREQLALCITLAVLAAASGDYRANMFLNGQYQNGIKDQKENNLLNPSTNVFLNHAIISRQASPFQGPTYLPPKEFLKCAPGQQCVRSGQCLNGFAQQLPKIQNCDPETTVCCTYRPPPTTTTTTTTSVPVANCAYDSDCVTPNCRNGEISAINYVKKQGPNRCPAPNICCRIPSTTLTEDGYIFNLPEKTFLPTKPAVLAMPSTQAPFRPQPTTAVPASRPTIEYLPPSTTQHPSYEKVQSRRPVYLPPSPATESASSLIPKIRPRPEPRPQPTRRPTNEYLPPAAANEPRFEPDRAPQPSNQKPIYRGEDQLSPQIFPTPQPANVPKHFAKCASALVTSENFCNAIGVLSETPVELSPMEAAFRVPLTDCLQTENGSPGKCCRDPNVDPWPVNLAGVCATRNKRTKPTGVKDLDANFAEIPWQAMILRESSKTLIGGAIIGDQFVLSSASCVNGLPVTDIRVKAGEWELGSTNEPLPFQLTGVKVDVHPDYDPSTNSHDLAIIRLERRLEFASHIQPICISDEDPKDSEQCFTGWGKQALSIHEEGALMHVTDTLPQARSECSADSSSVCSATKFDSCQFDVSALACGSGSSVRLKGIFAGENSCGEGQTVRFAKPDIKWINTAFAENNKPLLKR</v>
      </c>
    </row>
    <row r="116" spans="1:5">
      <c r="A116" s="4" t="s">
        <v>2584</v>
      </c>
      <c r="B116" s="4" t="s">
        <v>3701</v>
      </c>
      <c r="C116" s="4" t="s">
        <v>1014</v>
      </c>
      <c r="D116" t="s">
        <v>1634</v>
      </c>
      <c r="E116" t="str">
        <f t="shared" si="1"/>
        <v>&gt;CG11066-PA$MSASHFREQLALCITLAVLAAASGDYRANMFLNGQYQNGIKDQKENNLLNPSTNVFLNHAIISRQASPFQGPTYLPPKEFLKCAPGQQCVRSGQCLNGFAQQLPKIQNCDPETTVCCTYRPPPTTTTTTTTSVPVANCAYDSDCVTPNCRNGEISAINYVKKQGPNRCPAPNICCRIPSTTLTEDGYIFNLPEKTFLPTKPAVLAMPSTQAPFRPQPTTAVPASRPTIEYLPPSTTQHPSYEKVQSRRPVYLPPSPATESASSLIPKIRPRPEPRPQPTRRPTNEYLPPAAANEPRFEPDRAPQPSNQKPIYRGEDQLSPQIFPTPQPANVPKHFAKCASALVTSENFCNAIGVLSETPVELSPMEAAFRVPLTDCLQTENGSPGKCCRDPNVDPWPVNLAGVCATRNKRTKPTGVKDLDANFAEIPWQAMILRESSKTLIGGAIIGDQFVLSSASCVNGLPVTDIRVKAGEWELGSTNEPLPFQLTGVKVDVHPDYDPSTNSHDLAIIRLERRLEFASHIQPICISDEDPKDSEQCFTGWGKQALSIHEEGALMHVTDTLPQARSECSADSSSVCSATKFDSCQFDVSALACGSGSSVRLKGIFAGENSCGEGQTVRFAKPDIKWINTAFAENNKPLLKR</v>
      </c>
    </row>
    <row r="117" spans="1:5">
      <c r="A117" s="4" t="s">
        <v>2585</v>
      </c>
      <c r="B117" s="4" t="s">
        <v>3702</v>
      </c>
      <c r="C117" s="4" t="s">
        <v>1468</v>
      </c>
      <c r="D117" t="s">
        <v>1635</v>
      </c>
      <c r="E117" t="str">
        <f t="shared" si="1"/>
        <v>&gt;CG7754-PA$MAVYGIVATVLVLLLLGDASDVEATGRIIGGSDQLIRNAPWQVSIQISAHECGGVIYSKEIIITAGHCLHERSVTLMKVRVGAQNHNYGGTLVPVAAYVHEQFDSRFLHYDIAVLRLSTPLTFGLSTRAINLASTSPSGGTTVTVTGGHTDNGALSDSLQKAQLQIIDRGECASQKFGYGADFVGEETICAASTDAACTGDSGGPLVASSQLVGIVSWGYRCADDNYPGVYADVAILRPWIVKAAA</v>
      </c>
    </row>
    <row r="118" spans="1:5">
      <c r="A118" s="4" t="s">
        <v>2586</v>
      </c>
      <c r="B118" s="4" t="s">
        <v>3703</v>
      </c>
      <c r="C118" s="4" t="s">
        <v>1530</v>
      </c>
      <c r="D118" t="s">
        <v>1636</v>
      </c>
      <c r="E118" t="str">
        <f t="shared" si="1"/>
        <v>&gt;CG9675-PA$MMQPRLVILGLIGLTAVGMCHAQGRIMGGEDADATATTFTASLRVDNAHCGGSILSQTKILTTAHCVHRDGKLIDASRLACRVGSTNQYAGGKIVNVEVAVHPDYYNLNNNLAVITLSSELTYTDRITAIPLVASGEALPAEGSEVIAGWGRTSDGTNSYKIRQISLKVAPEATCLDAYSDHDEQSFCLAHELKEGCHGDGGGGAIYGNTLIGLTNFVVGACGSRYPDVFVRLSSYADWIQEQI</v>
      </c>
    </row>
    <row r="119" spans="1:5">
      <c r="A119" s="4" t="s">
        <v>2587</v>
      </c>
      <c r="B119" s="4" t="s">
        <v>3704</v>
      </c>
      <c r="C119" s="4" t="s">
        <v>275</v>
      </c>
      <c r="D119" t="s">
        <v>1637</v>
      </c>
      <c r="E119" t="str">
        <f t="shared" si="1"/>
        <v>&gt;CG31146-PD$MKFRLAAFWLFLLTVGGNHKLLSHVSPMGVAAEKQPLHKGNELENAMKLEAPKQSRVIGDITTTIQPDSDPGRSIGHQALRRAKAPPPSLELHFRQNLKLFAGDETTHVGHTNATDNTTAAVLATDEGSSEHEPSTTHHPERRHVVPKLQYTQEIQVKQGRLMGITRRFQVTSGLRQVDQFLGLPYAEAPTGNRRFPPGAPLPWQGLKIARHLPPVCPQKLPDLSPHGSENMSRARHKHLSRLLPLRTESEDCLYLNLYVPHEEPQSTPKQYAVLVYLHGESFEWNSGNPYDGSLSSYGEVIVVTVNYRLGVLGFLRPSIDAHNIANYALLDQIAALHWIKENEAFGGDNSRVTLMGHSTGAACVNYLMVSPVASGLFHRAILMSGSAMSDWASNQSLQLTMQIAHALECPLNEHVEAEDDDVLLDCLRHRRYQDILHIPTLTQFSTSLGPIVDGHVIPNQPYKVMGHYTEHFSRYDLLFGITESESYHTAALALEEGLRENERDNLLRFYMQSRFDIRPDLALAATLKKYQDMYNNPIATNLEHRDVVLDILSDARVVGPLLQTGMFHADVNRRNYMYVFGHNSATGFAHLPHSIMGEELAFIFGAPLAAAGPFPSGNYTVQEKLLSEAVMAYWTNVKTGNPKAPWKGIFINSHALEWDRYDLDWPEFNRRAQAYLNIGIPPTVGKYRQIYMNFWNKELPDELNQIAAIQEQLQKPGQEVITGHMSKYGPRDHGEDPVRTLKLLLQEPSLAGPTQSGESTETAAENMYNAPPTFGHVHKMQGGDFEDLVTSTNSLESGEDHPQAPPETVAKSEATMQLLIALITIIIVLNLLYGTFLLRQRRRRAKALPFPAPKLGGTILSYDGANDEELKRCSKSRDGDDFVLEMTRKSNTYEAIKTGQRSLSCSTVDTHTKVCEWMSSQEAPKSGSFNATPPPQPILSDGRLIICQDIEVADAALLIPQHMHEPQHYEMLLQRQHSATEPSDEILQQQYPLRNHSHSHSDPVDMILAADEQVTSFVHADDVDINVTRDDSDGLEVIPLTSAQQLELLRQRNYPKVLPTEQDLINSSYKRNSLPPQFNAPLPPPRTISNTLGRRRRDSSNITTSPLQVARDCGGEDEDLKEPQITNTLIVGPIVPKSPASSLKRVKRMPESSAMTALSGSFQSFEAVPPAHETTPQGGERTECIYAIRPSPGSCSWAAPNGDLYAQPMKSSSRNSLIPRPTKPESQSQATPAGPAGESLGSTGMATASRIPQLQRQASGKDLQARTATDNTAPLGCQPRTDSTISSGSSASYASTTDSSSSSSTGTVRTELQQFQPAPGRSTTN</v>
      </c>
    </row>
    <row r="120" spans="1:5">
      <c r="A120" s="4" t="s">
        <v>2588</v>
      </c>
      <c r="B120" s="4" t="s">
        <v>4575</v>
      </c>
      <c r="C120" s="4" t="s">
        <v>275</v>
      </c>
      <c r="D120" t="s">
        <v>1637</v>
      </c>
      <c r="E120" t="str">
        <f t="shared" si="1"/>
        <v>&gt;CG31146-PE$MKFRLAAFWLFLLTVGGNHKLLSHVSPMGVAAEKQPLHKGNELENAMKLEAPKQSRVIGDITTTIQPDSDPGRSIGHQALRRAKAPPPSLELHFRQNLKLFAGDETTHVGHTNATDNTTAAVLATDEGSSEHEPSTTHHPERRHVVPKLQYTQEIQVKQGRLMGITRRFQVTSGLRQVDQFLGLPYAEAPTGNRRFPPGAPLPWQGLKIARHLPPVCPQKLPDLSPHGSENMSRARHKHLSRLLPLRTESEDCLYLNLYVPHEEPQSTPKQYAVLVYLHGESFEWNSGNPYDGSLSSYGEVIVVTVNYRLGVLGFLRPSIDAHNIANYALLDQIAALHWIKENEAFGGDNSRVTLMGHSTGAACVNYLMVSPVASGLFHRAILMSGSAMSDWASNQSLQLTMQIAHALECPLNEHVEAEDDDVLLDCLRHRRYQDILHIPTLTQFSTSLGPIVDGHVIPNQPYKVMGHYTEHFSRYDLLFGITESESYHTAALALEEGLRENERDNLLRFYMQSRFDIRPDLALAATLKKYQDMYNNPIATNLEHRDVVLDILSDARVVGPLLQTGMFHADVNRRNYMYVFGHNSATGFAHLPHSIMGEELAFIFGAPLAAAGPFPSGNYTVQEKLLSEAVMAYWTNVKTGNPKAPWKGIFINSHALEWDRYDLDWPEFNRRAQAYLNIGIPPTVGKYRQIYMNFWNKELPDELNQIAAIQEQLQKPGQEVITGHMSKYGPRDHGEDPVRTLKLLLQEPSLAGPTQSGESTETAAENMYNAPPTFGHVHKMQGGDFEDLVTSTNSLESGEDHPQAPPETVAKSEATMQLLIALITIIIVLNLLYGTFLLRQRRRRAKALPFPAPKLGGTILSYDGANDEELKRCSKSRDGDDFVLEMTRKSNTYEAIKTGQRSLSCSTVDTHTKVCEWMSSQEAPKSGSFNATPPPQPILSDGRLIICQDIEVADAALLIPQHMHEPQHYEMLLQRQHSATEPSDEILQQQYPLRNHSHSHSDPVDMILAADEQVTSFVHADDVDINVTRDDSDGLEVIPLTSAQQLELLRQRNYPKVLPTEQDLINSSYKRNSLPPQFNAPLPPPRTISNTLGRRRRDSSNITTSPLQVARDCGGEDEDLKEPQITNTLIVGPIVPKSPASSLKRVKRMPESSAMTALSGSFQSFEAVPPAHETTPQGGERTECIYAIRPSPGSCSWAAPNGDLYAQPMKSSSRNSLIPRPTKPESQSQATPAGPAGESLGSTGMATASRIPQLQRQASGKDLQARTATDNTAPLGCQPRTDSTISSGSSASYASTTDSSSSSSTGTVRTELQQFQPAPGRSTTN</v>
      </c>
    </row>
    <row r="121" spans="1:5">
      <c r="A121" s="4" t="s">
        <v>2589</v>
      </c>
      <c r="B121" s="4" t="s">
        <v>3705</v>
      </c>
      <c r="C121" s="4" t="s">
        <v>855</v>
      </c>
      <c r="D121" t="s">
        <v>1638</v>
      </c>
      <c r="E121" t="str">
        <f t="shared" si="1"/>
        <v>&gt;CG40470-PA$MRSAIYNFFIYICSSMASGTRTLFILTILLTAPGLEAFVNDFSSLHVISVRLPKEVLPLSYEVLIEPHMDNQNFEGSIRMHLRWIGDSKKVYFHAHDTLIDVSQINLTTLNMGDGTLDKNVIILRGVRLPRKPVFVLYLKDKIKKGSCLLDIYFQGNISETEEGLFRSYYTNSGNDGEEIYLATNLKPNNARRLFPFDEPGIKVPFNVSIARPKGYITLFNTPLHNTINHPKLRSYSLDFFHTTAMSTHAFGFVILKLHMWNEHKIVKSSDIPAINIWSNNLSSTNLLDIQNKLVAHTTIQHFFNIPLPLTKLDVIAIPSLATLPFISASGILIARESEILKKVFEISRELIYQWIGIWITPEWWTDANVNKALISFIASEIVFEINGGIEFGKYPMTILYSLYYELSKRYPNSHITGIKHEFASIKVQLIIRMLSLTVGKTFRLGIQSFICDYKFKTYKSSDFWNAITTQAKADNSLDSDLSILSIAESLEHSRLPLVTIIRDYDSETAIVQQKVYLRERLHDVPDQDNMLWWIPIALRQDSLSFVNTGSFKWMNKTRQMLISNLPSKNMFIIVNEEEIGPFPVNYDNNWNMLSKYLRTEEKRESIPVYTRAKLLHDAWNLAYAGELNFSTALNVTFLKYERNHIVWSPVFTFLDQVGKRLEKSSINKKFELYIIELLAPLYEYLTAHFNEDINITELRKLTTSFLCKAGYFPCFKEARRAFNIWINSSFPNFEPVPNEYICSIFKWGSMKEWMFGLDRLCEFPKSRIQSDRTHLLKMLAGCPQRDKIFILLELAILKNISIFSDTDKMLIISTVTSRSIGYTTLLDFLSNNDDIHHKFYNNTNIWTKLISSATGMFSTQEGYDLVKKFYDEHYGHFGRAQIIEKSLRNIKEGIQWSKQNIPVIEEWIDHYLSDAPKLAYV</v>
      </c>
    </row>
    <row r="122" spans="1:5">
      <c r="A122" s="4" t="s">
        <v>2590</v>
      </c>
      <c r="B122" s="4" t="s">
        <v>3706</v>
      </c>
      <c r="C122" s="4" t="s">
        <v>174</v>
      </c>
      <c r="D122" t="s">
        <v>1639</v>
      </c>
      <c r="E122" t="str">
        <f t="shared" si="1"/>
        <v>&gt;CG6435-PA$MLRLLVCLWLLVYSGSSYEVQNKPVTEDCLDCLCETMSGCNASAICVNGCGIFRITWGYWVEAGKLTLPTDTALSEDAFTNCVNQPHCAANTVQNYMFHGQDCNGDEHIDCLDFGALHKLGNLKCQEELPYIFAKVFNRCLKSKERMEEKIIKEQETVS</v>
      </c>
    </row>
    <row r="123" spans="1:5">
      <c r="A123" s="4" t="s">
        <v>2591</v>
      </c>
      <c r="B123" s="4" t="s">
        <v>3707</v>
      </c>
      <c r="C123" s="4" t="s">
        <v>985</v>
      </c>
      <c r="D123" t="s">
        <v>1640</v>
      </c>
      <c r="E123" t="str">
        <f t="shared" si="1"/>
        <v>&gt;CG10405-PB$MQKCRAPIPFLLIAGILVILEASRTEAAVPRQPDSRIVNGREATEGQFPQLSLRRQTVHICGASILSSNWAITAAHCIDGHEQQPREFTLRQGSIMRTGGTVQPVKAIYKHPAYDRADMNFDVALLRTADGALSLPLGKVAPIRLPTGEAISESMPAVVSGWGHMSTSNPVLSSVLKSTTVLTVNQEKCHNDLRHHGVTEAMFCAAARNTDACQGDSGGPISAQGTLIGIVSWGVGCADPYYPGVTRLAHPTIRRWIRLLTK</v>
      </c>
    </row>
    <row r="124" spans="1:5">
      <c r="A124" s="4" t="s">
        <v>2592</v>
      </c>
      <c r="B124" s="4" t="s">
        <v>3708</v>
      </c>
      <c r="C124" s="4" t="s">
        <v>1187</v>
      </c>
      <c r="D124" t="s">
        <v>1641</v>
      </c>
      <c r="E124" t="str">
        <f t="shared" si="1"/>
        <v>&gt;CG2045-PA$MLLLIPLFLTLLGAEAQQFGKAIMHFGNCNSVEFGRGTCIEKKDCDFYADKLMELASKQQCFSRQRPDLVCCPRETNIIPPLAPRISNGTTNATSSTTLKLLPRTTPRPPSGIDQLPEHPYCGSAFSFRLVGGHNTGLFEFPWTTLLYETVSGGKDYACGASFIAQRWLLTAAHCIHTMGRNLTAAILGEWNRDTDDCENDLNGVRECAPPHIRVTIDRILPHAQYSELNYRNDIALLRLSRPVNLQMQNLEPVCLPPQRGRYANQLAGSAADVSGWGKTESSGSSKIKQKAMLIQPQDQCQEAFYKDTKITLADSQMCAGGEIGVDSCSGDSGGPLTVEANTSGNRYVYLAGVVSIGRKHCGTALFSGIYTRVSSYMDWIESTIRANR</v>
      </c>
    </row>
    <row r="125" spans="1:5">
      <c r="A125" s="4" t="s">
        <v>2593</v>
      </c>
      <c r="B125" s="4" t="s">
        <v>3709</v>
      </c>
      <c r="C125" s="4" t="s">
        <v>1294</v>
      </c>
      <c r="D125" t="s">
        <v>1642</v>
      </c>
      <c r="E125" t="str">
        <f t="shared" si="1"/>
        <v>&gt;CG32374-PA$MTSNLSGIVVIANLWILVVGGQSKNWSGYYVDNGTHYLLYEGPRIKPQTLPGNISTNPAINALEAQDYLPTRIVNGKKIKCSRAPYQCALHYNNYFICCVILNRRWILTAQHCKIGNPGRYTVRAGSTQQRRGGQLRHVQKTVCHPNSEYTMKNDLCMMKLKTPLNVGRCVQKVKLPSTRTKRFPKCYLASGWGLTANAQNVQRYLRGVIVCKVSRAKCQQDYRGTGIKIYKQMICAKRKNRDTCGDSGGPLVHNGVLYGITSFGIGCASAKYPGVYVNVLQYTRWIKKVAKK</v>
      </c>
    </row>
    <row r="126" spans="1:5">
      <c r="A126" s="4" t="s">
        <v>2594</v>
      </c>
      <c r="B126" s="4" t="s">
        <v>3710</v>
      </c>
      <c r="C126" s="4" t="s">
        <v>659</v>
      </c>
      <c r="D126" t="s">
        <v>1643</v>
      </c>
      <c r="E126" t="str">
        <f t="shared" si="1"/>
        <v>&gt;CG4122-PD$MLFFCLALIIGCAVGEYSEVRVIQEEDNFLESPHYLKNEEIGDLFSQLADYPDLAQTYTIGKSLEDRPIYALALSAPTGESKNGDLLRPMVKLVANIQDEAVGRQMVLYMAEYLATHYDGDPKVQALLNLTEIHFLPTCNPDGFAKAEGNCESLPNYVGRGNAANIDLNRDFPDRLEQSHVHQLRAQSRQPETAALNWIVSKPFVLSANFHGGAVVASYPYDNSLAHNECCEESLTPDDRVFKQLHTYSDNHPIMRKGNNCNDSFSGGITNGAHWYELSGGMQDFNYAFSNCFETIELSCCKYPAASTLPQEWQRNKASLLQLLRQAHIGIKGLVTDASGFPIDANVYVAGLEEKPMRTSKRGEYWRLLTPGLYSVHASAFGYQTSAPQQVRTNDNQEALRLDFKLAPVETNFDGNFRKVKVERSEPPQKLKKQFNGFLTPKYEHHNFTAMESYLRAISSSYPSLTRLYSIGKSVQGRDLWVLEIFATPGHVPGVPEFKYVANMHGNEVVGKELLLILTKYMLERYGNDDRITKLVNGTMHFLYSMNPDGYEISIEGDRTGGVGRANAHGIDLNRNFPDQYGTDRFNKTEPEVAAVMNWTLSLPFVLSANLHGGSLVANYPFDDNENDFNDPFMRLRSSINGRKPNPTEDNALFKHLAGIYSNAHPTMYLGQPCELFQNEFFPDGINGAQWYSVTGGMQDWNYVRAGCLELTIEMGCDKFPKAAELSRYWEDHRELLQFIEQVHCGIHGFVHSTIGTPIAGAVVRLDGANHSTYSQVFGDYWKLLPGRHNLTVLGDNYAPLRMEVEVPDVHPFEMRMDITLMPDDPQHWASANFRIIENVVNTRYHTNPQVRARLAELENQNGQIASFGYADSEFGTIFNYLMTSDIGEPEEHKYKLLVVSSLYDTTAPLGREILLNLIRHLVEGFKLQDTVVELLKRSVIYFLPQTSKFQNVFDMYNSNTSICDPVLGDELAERILGPEDQAKDVFLQFLRSERFDLMLTFGAGNSDLNYPKGDSVLVKFAHRMQRTENYSPLQCPPSATRQLHRETTERLTNMMYRIYNLPVYTLGISCCRMPHQKIASVWRKNIDKIKNFLALVKTGVSGLVQNDKGQPLREAYVRLLEHDRIIVTKNVARFQLMLPHGLYGLEVTAPNYESQMIKVDVEDGRVTELGIIRMHFTLIRGVVLELPNNDNRATTSIAGVVLDESNHPVRNAKVSVVGQTQLRNTGSMGQYRISAVPLGTITLKVEAPRHLEATRQMHLIQGGLATENVVFHLVNEHVFGLPRFLFILCASVLIIVGVIVCVLCAQFWFYRRHRGDKPYYNFLLPQRGKEQFGLEDDDGGDDGETELFRSPIKRELSQRAHLVNNQTNYSFIQA</v>
      </c>
    </row>
    <row r="127" spans="1:5">
      <c r="A127" s="4" t="s">
        <v>2595</v>
      </c>
      <c r="B127" s="4" t="s">
        <v>3711</v>
      </c>
      <c r="C127" s="4" t="s">
        <v>659</v>
      </c>
      <c r="D127" t="s">
        <v>1644</v>
      </c>
      <c r="E127" t="str">
        <f t="shared" si="1"/>
        <v>&gt;CG4122-PC$MNTCLEGNCESLPNYVGRGNAANIDLNRDFPDRLEQSHVHQLRAQSRQPTAALVNWIVSKPFVLSANFHGGAVVASYPYDNSLAHNECCEESLTPDDRFKQLAHTYSDNHPIMRKGNNCNDSFSGGITNGAHWYELSGGMQDFNYAFNCFELTIELSCCKYPAASTLPQEWQRNKASLLQLLRQAHIGIKGLVTDAGFPIADANVYVAGLEEKPMRTSKRGEYWRLLTPGLYSVHASAFGYQTSAQQVRVTNDNQEALRLDFKLAPVETNFDGNFRKVKVERSEPPQKLKKQFNFLTPTKYEHHNFTAMESYLRAISSSYPSLTRLYSIGKSVQGRDLWVLEIATPGSHVPGVPEFKYVANMHGNEVVGKELLLILTKYMLERYGNDDRITKVNGTRMHFLYSMNPDGYEISIEGDRTGGVGRANAHGIDLNRNFPDQYGTRFNKVTEPEVAAVMNWTLSLPFVLSANLHGGSLVANYPFDDNENDFNDPMRLRNSSINGRKPNPTEDNALFKHLAGIYSNAHPTMYLGQPCELFQNEFPDGITNGAQWYSVTGGMQDWNYVRAGCLELTIEMGCDKFPKAAELSRYWDHREPLLQFIEQVHCGIHGFVHSTIGTPIAGAVVRLDGANHSTYSQVFGYWKLALPGRHNLTVLGDNYAPLRMEVEVPDVHPFEMRMDITLMPDDPQHASANDFRIIENVVNTRYHTNPQVRARLAELENQNGQIASFGYADSEFGTFNYLKMTSDIGEPEEHKYKLLVVSSLYDTTAPLGREILLNLIRHLVEGFLQDTSVVELLKRSVIYFLPQTSKFQNVFDMYNSNTSICDPVLGDELAERLGPETDQAKDVFLQFLRSERFDLMLTFGAGNSDLNYPKGDSVLVKFAHRQRTEFNYSPLQCPPSATRQLHRETTERLTNMMYRIYNLPVYTLGISCCRPHQKKIASVWRKNIDKIKNFLALVKTGVSGLVQNDKGQPLREAYVRLLEDRIINVTKNVARFQLMLPHGLYGLEVTAPNYESQMIKVDVEDGRVTELGIRMHPFTLIRGVVLELPNNDNRATTSIAGVVLDESNHPVRNAKVSVVGQQLRNFTGSMGQYRISAVPLGTITLKVEAPRHLEATRQMHLIQGGLATENVFHLKVNEHVFGLPRFLFILCASVLIIVGVIVCVLCAQFWFYRRHRGDKYYNFSLLPQRGKEQFGLEDDDGGDDGETELFRSPIKRELSQRAHLVNNQNYSFIIQA</v>
      </c>
    </row>
    <row r="128" spans="1:5">
      <c r="A128" s="4" t="s">
        <v>2596</v>
      </c>
      <c r="B128" s="4" t="s">
        <v>3712</v>
      </c>
      <c r="C128" s="4" t="s">
        <v>659</v>
      </c>
      <c r="D128" t="s">
        <v>1645</v>
      </c>
      <c r="E128" t="str">
        <f t="shared" si="1"/>
        <v>&gt;CG4122-PB$MPTLGLLFASIGIAVLAMGVPHCRGYTIKEDESFLQQPHYASQEQLEDLAGLEKAYPNQAKVHFLGRSLEGRNLLALQISRNTRSRNLLTPPVKYIANHGDETVGRQLLVYMAQYLLGNHERISDLGQLVNSTDIYLVPTMNPDGYASQEGNCESLPNYVGRGNAANIDLNRDFPDRLEQSHVHQLRAQSRQPETALVNWIVSKPFVLSANFHGGAVVASYPYDNSLAHNECCEESLTPDDRVFKLAHTYSDNHPIMRKGNNCNDSFSGGITNGAHWYELSGGMQDFNYAFSNCELTIELSCCKYPAASTLPQEWQRNKASLLQLLRQAHIGIKGLVTDASGFIADANVYVAGLEEKPMRTSKRGEYWRLLTPGLYSVHASAFGYQTSAPQQRVTNDNQEALRLDFKLAPVETNFDGNFRKVKVERSEPPQKLKKQFNGFLPTKYEHHNFTAMESYLRAISSSYPSLTRLYSIGKSVQGRDLWVLEIFATGSHVPGVPEFKYVANMHGNEVVGKELLLILTKYMLERYGNDDRITKLVNTRMHFLYSMNPDGYEISIEGDRTGGVGRANAHGIDLNRNFPDQYGTDRFKVTEPEVAAVMNWTLSLPFVLSANLHGGSLVANYPFDDNENDFNDPFMRRNSSINGRKPNPTEDNALFKHLAGIYSNAHPTMYLGQPCELFQNEFFPDITNGAQWYSVTGGMQDWNYVRAGCLELTIEMGCDKFPKAAELSRYWEDHEPLLQFIEQVHCGIHGFVHSTIGTPIAGAVVRLDGANHSTYSQVFGDYWLALPGRHNLTVLGDNYAPLRMEVEVPDVHPFEMRMDITLMPDDPQHWASNDFRIIENVVNTRYHTNPQVRARLAELENQNGQIASFGYADSEFGTIFNLKMTSDIGEPEEHKYKLLVVSSLYDTTAPLGREILLNLIRHLVEGFKLQTSVVELLKRSVIYFLPQTSKFQNVFDMYNSNTSICDPVLGDELAERILGETDQAKDVFLQFLRSERFDLMLTFGAGNSDLNYPKGDSVLVKFAHRMQREFNYSPLQCPPSATRQLHRETTERLTNMMYRIYNLPVYTLGISCCRMPHKKIASVWRKNIDKIKNFLALVKTGVSGLVQNDKGQPLREAYVRLLEHDRINVTKNVARFQLMLPHGLYGLEVTAPNYESQMIKVDVEDGRVTELGIIRHPFTLIRGVVLELPNNDNRATTSIAGVVLDESNHPVRNAKVSVVGQTQLNFTGSMGQYRISAVPLGTITLKVEAPRHLEATRQMHLIQGGLATENVVFLKVNEHVFGLPRFLFILCASVLIIVGVIVCVLCAQFWFYRRHRGDKPYYFSLLPQRGKEQFGLEDDDGGDDGETELFRSPIKRELSQRAHLVNNQTNYFIIQA</v>
      </c>
    </row>
    <row r="129" spans="1:5">
      <c r="A129" s="4" t="s">
        <v>2597</v>
      </c>
      <c r="B129" s="4" t="s">
        <v>3713</v>
      </c>
      <c r="C129" s="4" t="s">
        <v>659</v>
      </c>
      <c r="D129" t="s">
        <v>1646</v>
      </c>
      <c r="E129" t="str">
        <f t="shared" si="1"/>
        <v>&gt;CG4122-PF$MPTLGLLFASIGIAVLAMGVPHCRGYTIKEDESFLQQPHYASQEQLEDLAGLEKAYPNQAKVHFLGRSLEGRNLLALQISRNTRSRNLLTPPVKYIANHGDETVGRQLLVYMAQYLLGNHERISDLGQLVNSTDIYLVPTMNPDGYASQEGNCESLPNYVGRGNAANIDLNRDFPDRLEQSHVHQLRAQSRQPETALVNWIVSKPFVLSANFHGGAVVASYPYDNSLAHNECCEESLTPDDRVFKLAHTYSDNHPIMRKGNNCNDSFSGGITNGAHWYELSGGMQDFNYAFSNCELTIELSCCKYPAASTLPQEWQRNKASLLQLLRQAHIGIKGLVTDASGFIADANVYVAGLEEKPMRTSKRGEYWRLLTPGLYSVHASAFGYQTSAPQQRVTNDNQEALRLDFKLAPVETNFDGISSFYSPYY</v>
      </c>
    </row>
    <row r="130" spans="1:5">
      <c r="A130" s="4" t="s">
        <v>2598</v>
      </c>
      <c r="B130" s="4" t="s">
        <v>3714</v>
      </c>
      <c r="C130" s="4" t="s">
        <v>659</v>
      </c>
      <c r="D130" t="s">
        <v>1647</v>
      </c>
      <c r="E130" t="str">
        <f t="shared" si="1"/>
        <v>&gt;CG4122-PE$MLFFCLALIIGCAVGEYSEVRVIQEEDNFLESPHYLKNEEIGDLFSQLADYPDLAQTYTIGKSLEDRPIYALALSAPTGESKNGDLLRPMVKLVANIQDEAVGRQMVLYMAEYLATHYDGDPKVQALLNLTEIHFLPTCNPDGFAKAEGNCESLPNYVGRGNAANIDLNRDFPDRLEQSHVHQLRAQSRQPETAALNWIVSKPFVLSANFHGGAVVASYPYDNSLAHNECCEESLTPDDRVFKQLHTYSDNHPIMRKGNNCNDSFSGGITNGAHWYELSGGMQDFNYAFSNCFETIELSCCKYPAASTLPQEWQRNKASLLQLLRQAHIGIKGLVTDASGFPIDANVYVAGLEEKPMRTSKRGEYWRLLTPGLYSVHASAFGYQTSAPQQVRTNDNQEALRLDFKLAPVETNFDGISSFYSPYY</v>
      </c>
    </row>
    <row r="131" spans="1:5">
      <c r="A131" s="4" t="s">
        <v>2599</v>
      </c>
      <c r="B131" s="4" t="s">
        <v>3715</v>
      </c>
      <c r="C131" s="4" t="s">
        <v>659</v>
      </c>
      <c r="D131" t="s">
        <v>1648</v>
      </c>
      <c r="E131" t="str">
        <f t="shared" ref="E131:E194" si="2">"&gt;"&amp;B131&amp;"$"&amp;D131</f>
        <v>&gt;CG4122-PG$MPTLGLLFASIGIAVLAMGVPHCRGYTIKEDESFLQQPHYASQEQLEDLAGLEKAYPNQAKVHFLGRSLEGRNLLALQISRNTRSRNLLTPPVKYIANHGDETVGRQLLVYMAQYLLGNHERISDLGQLVNSTDIYLVPTMNPDGYASQEGNCESLPNYVGRGNAANIDLNRDFPDRLEQSHVHQLRAQSRQPETALVNWIVSKPFVLSANFHGGAVVASYPYDNSLAHNECCEESLTPDDRVFKLAHTYSDNHPIMRKGNNCNDSFSGGITNGAHWYELSGGMQDFNYAFSNCELTIELSCCKYPAASTLPQEWQRNKASLLQLLRQAHIGIKGLVTDASGFIADANVYVAGLEEKPMRTSKRGEYWRLLTPGLYSVHASAFGYQTSAPQQRVTNDNQEALRLDFKLAPVETNFDGNFRKVKVERSEPPQKLKKQFNGFLPTKYEHHNFTAMESYLRAISSSYPSLTRLYSIGKSVQGRDLWVLEIFATGSHVPGVPEFKYVANMHGNEVVGKELLLILTKYMLERYGNDDRITKLVNTRMHFLYSMNPDGYEISIEGDRTGGVGRANAHGIDLNRNFPDQYGTDRFKVTEPEVAAVMNWTLSLPFVLSANLHGGSLVANYPFDDNENDFNDPFMRRNSSINGRKPNPTEDNALFKHLAGIYSNAHPTMYLGQPCELFQNEFFPDITNGAQWYSVTGGMQDWNYVRAGCLELTIEMGCDKFPKAAELSRYWEDHEPLLQFIEQVHCGIHGFVHSTIGTPIAGAVVRLDGANHSTYSQVFGDYWLALPGRHNLTVLGDNYAPLRMEVEVPDVHPFEMRMDITLMPDDPQHWASNDFRIIENVVNTRYHTNPQVRARLAELENQNGQIASFGYADSEFGTIFNLKMTSDIGEPEEHKYKLLVVSSLYDTTAPLGREILLNLIRHLVEGFKLQTSVVELLKRSVIYFLPQTSKFQNVFDMYNSNTSICDPVLGDELAERILGETDQAKDVFLQFLRSERFDLMLTFGAGNSDLNYPKGDSVLVKFAHRMQREFNYSPLQCPPSATRQLHRETTERLTNMMYRIYNLPVYTLGISCCRMPHKKIASVWRKNIDKIKNFLALVKTGVSGLVQNDKGQPLREAYVRLLEHDRINVTKNVARFQLMLPHGLYGLEVTAPNYESQMIKVDVEDGRVTELGIIRHPFTLIRGVVLELPNNDNRATTSIAGVVLDESNHPVRNAKVSVVGQTQLNFTGSMGQYRISAVPLGTITLKVEAPRHLEATRQMHLIQGGLATENVVFLKVNEHVFGLPRFLFILCASVLIIVGVIVCVLCAQFWFYRRHRGDKPYYFSLLPQRGKEQFGLEDDDGGDDGETELFRSPIKRGMTIQPYFDEEQLERLHTDDDDDDGPHMEPELDVADDSEDDIVMLHNNGNKRR</v>
      </c>
    </row>
    <row r="132" spans="1:5">
      <c r="A132" s="4" t="s">
        <v>2600</v>
      </c>
      <c r="B132" s="4" t="s">
        <v>3716</v>
      </c>
      <c r="C132" s="4" t="s">
        <v>659</v>
      </c>
      <c r="D132" t="s">
        <v>1649</v>
      </c>
      <c r="E132" t="str">
        <f t="shared" si="2"/>
        <v>&gt;CG4122-PH$MLFFCLALIIGCAVGEYSEVRVIQEEDNFLESPHYLKNEEIGDLFSQLADYPDLAQTYTIGKSLEDRPIYALALSAPTGESKNGDLLRPMVKLVANIQDEAVGRQMVLYMAEYLATHYDGDPKVQALLNLTEIHFLPTCNPDGFAKAEGNCESLPNYVGRGNAANIDLNRDFPDRLEQSHVHQLRAQSRQPETAALNWIVSKPFVLSANFHGGAVVASYPYDNSLAHNECCEESLTPDDRVFKQLHTYSDNHPIMRKGNNCNDSFSGGITNGAHWYELSGGMQDFNYAFSNCFETIELSCCKYPAASTLPQEWQRNKASLLQLLRQAHIGIKGLVTDASGFPIDANVYVAGLEEKPMRTSKRGEYWRLLTPGLYSVHASAFGYQTSAPQQVRTNDNQEALRLDFKLAPVETNFDGNFRKVKVERSEPPQKLKKQFNGFLTPKYEHHNFTAMESYLRAISSSYPSLTRLYSIGKSVQGRDLWVLEIFATPGHVPGVPEFKYVANMHGNEVVGKELLLILTKYMLERYGNDDRITKLVNGTMHFLYSMNPDGYEISIEGDRTGGVGRANAHGIDLNRNFPDQYGTDRFNKTEPEVAAVMNWTLSLPFVLSANLHGGSLVANYPFDDNENDFNDPFMRLRSSINGRKPNPTEDNALFKHLAGIYSNAHPTMYLGQPCELFQNEFFPDGINGAQWYSVTGGMQDWNYVRAGCLELTIEMGCDKFPKAAELSRYWEDHRELLQFIEQVHCGIHGFVHSTIGTPIAGAVVRLDGANHSTYSQVFGDYWKLLPGRHNLTVLGDNYAPLRMEVEVPDVHPFEMRMDITLMPDDPQHWASANFRIIENVVNTRYHTNPQVRARLAELENQNGQIASFGYADSEFGTIFNYLMTSDIGEPEEHKYKLLVVSSLYDTTAPLGREILLNLIRHLVEGFKLQDTVVELLKRSVIYFLPQTSKFQNVFDMYNSNTSICDPVLGDELAERILGPEDQAKDVFLQFLRSERFDLMLTFGAGNSDLNYPKGDSVLVKFAHRMQRTENYSPLQCPPSATRQLHRETTERLTNMMYRIYNLPVYTLGISCCRMPHQKIASVWRKNIDKIKNFLALVKTGVSGLVQNDKGQPLREAYVRLLEHDRIIVTKNVARFQLMLPHGLYGLEVTAPNYESQMIKVDVEDGRVTELGIIRMHFTLIRGVVLELPNNDNRATTSIAGVVLDESNHPVRNAKVSVVGQTQLRNTGSMGQYRISAVPLGTITLKVEAPRHLEATRQMHLIQGGLATENVVFHLVNEHVFGLPRFLFILCASVLIIVGVIVCVLCAQFWFYRRHRGDKPYYNFLLPQRGKEQFGLEDDDGGDDGETELFRSPIKRGMTIQPYFDEEQLERILTDDDDDDGPHMEPELDVADDSEDDIVMLHNNGNKRR</v>
      </c>
    </row>
    <row r="133" spans="1:5">
      <c r="A133" s="4" t="s">
        <v>2601</v>
      </c>
      <c r="B133" s="4" t="s">
        <v>3717</v>
      </c>
      <c r="C133" s="4" t="s">
        <v>659</v>
      </c>
      <c r="D133" t="s">
        <v>1650</v>
      </c>
      <c r="E133" t="str">
        <f t="shared" si="2"/>
        <v>&gt;CG4122-PI$MNTCLEGNCESLPNYVGRGNAANIDLNRDFPDRLEQSHVHQLRAQSRQPTAALVNWIVSKPFVLSANFHGGAVVASYPYDNSLAHNECCEESLTPDDRFKQLAHTYSDNHPIMRKGNNCNDSFSGGITNGAHWYELSGGMQDFNYAFNCFELTIELSCCKYPAASTLPQEWQRNKASLLQLLRQAHIGIKGLVTDAGFPIADANVYVAGLEEKPMRTSKRGEYWRLLTPGLYSVHASAFGYQTSAQQVRVTNDNQEALRLDFKLAPVETNFDGNFRKVKVERSEPPQKLKKQFNFLTPTKYEHHNFTAMESYLRAISSSYPSLTRLYSIGKSVQGRDLWVLEIATPGSHVPGVPEFKYVANMHGNEVVGKELLLILTKYMLERYGNDDRITKVNGTRMHFLYSMNPDGYEISIEGDRTGGVGRANAHGIDLNRNFPDQYGTRFNKVTEPEVAAVMNWTLSLPFVLSANLHGGSLVANYPFDDNENDFNDPMRLRNSSINGRKPNPTEDNALFKHLAGIYSNAHPTMYLGQPCELFQNEFPDGITNGAQWYSVTGGMQDWNYVRAGCLELTIEMGCDKFPKAAELSRYWDHREPLLQFIEQVHCGIHGFVHSTIGTPIAGAVVRLDGANHSTYSQVFGYWKLALPGRHNLTVLGDNYAPLRMEVEVPDVHPFEMRMDITLMPDDPQHASANDFRIIENVVNTRYHTNPQVRARLAELENQNGQIASFGYADSEFGTFNYLKMTSDIGEPEEHKYKLLVVSSLYDTTAPLGREILLNLIRHLVEGFLQDTSVVELLKRSVIYFLPQTSKFQNVFDMYNSNTSICDPVLGDELAERLGPETDQAKDVFLQFLRSERFDLMLTFGAGNSDLNYPKGDSVLVKFAHRQRTEFNYSPLQCPPSATRQLHRETTERLTNMMYRIYNLPVYTLGISCCRPHQKKIASVWRKNIDKIKNFLALVKTGVSGLVQNDKGQPLREAYVRLLEDRIINVTKNVARFQLMLPHGLYGLEVTAPNYESQMIKVDVEDGRVTELGIRMHPFTLIRGVVLELPNNDNRATTSIAGVVLDESNHPVRNAKVSVVGQQLRNFTGSMGQYRISAVPLGTITLKVEAPRHLEATRQMHLIQGGLATENVFHLKVNEHVFGLPRFLFILCASVLIIVGVIVCVLCAQFWFYRRHRGDKYYNFSLLPQRGKEQFGLEDDDGGDDGETELFRSPIKRGMTIQPYFDEEQERILHTDDDDDDGPHMEPELDVADDSEDDIVMLHNNGNKRR</v>
      </c>
    </row>
    <row r="134" spans="1:5">
      <c r="A134" s="4" t="s">
        <v>2602</v>
      </c>
      <c r="B134" s="4" t="s">
        <v>3718</v>
      </c>
      <c r="C134" s="4" t="s">
        <v>1356</v>
      </c>
      <c r="D134" t="s">
        <v>1651</v>
      </c>
      <c r="E134" t="str">
        <f t="shared" si="2"/>
        <v>&gt;CG3916-PA$MVVLQLFCMLLILRQGLADVVTSTTESPTRINGGQRVNETVPFQVSLQMRRGRWQHFCGGSIVSGQHVLTAAHCMEKMKVEDVSVVVGTLNWKAGGLRRLVTKHVHPQYSMNPRIINDIALVKVTPPFRLERSDISTILIGGSDRIGKVPVRLTGWGSTSPSTSSATLPDQLQALNYRTISNEDCNQKGFRVTRNECALAVQGQGACVGDSGGPLIRPGKQPHLVGIVSYGSSTCAQGRPDVYTRSSFLPYISQVINQDLA</v>
      </c>
    </row>
    <row r="135" spans="1:5">
      <c r="A135" s="4" t="s">
        <v>2603</v>
      </c>
      <c r="B135" s="4" t="s">
        <v>3719</v>
      </c>
      <c r="C135" s="4" t="s">
        <v>1125</v>
      </c>
      <c r="D135" t="s">
        <v>1652</v>
      </c>
      <c r="E135" t="str">
        <f t="shared" si="2"/>
        <v>&gt;CG17012-PA$MFSKCFHLLLAVHLLISPVVPVLLEPSERIIGGSSMDITDVPWQVSLQYGEHFCGGSIYSKTIIITAAHCIKEGERSIRAGSSLHDSGGVVVGVEAYIHPQFDKHNMENDVAVLKLSSPLSFSDSIQTIPLAETDPPTSSSALATGWRGNFLIRPRQLQGVEILIRPLIVCKLKYGNGVFNEDICAGRMGKGGCYGSGGPLVFNGQLVGITSRTGNIVCLGSSLYASVARYRNWILSAIDVLHFQPATN</v>
      </c>
    </row>
    <row r="136" spans="1:5">
      <c r="A136" s="4" t="s">
        <v>2604</v>
      </c>
      <c r="B136" s="4" t="s">
        <v>3720</v>
      </c>
      <c r="C136" s="4" t="s">
        <v>346</v>
      </c>
      <c r="D136" t="s">
        <v>1653</v>
      </c>
      <c r="E136" t="str">
        <f t="shared" si="2"/>
        <v>&gt;CG15534-PA$MKLIRGTTLLGIGILFVGCGAFSLPSVYDVLSKDQQATSFVSASIAEEIREYLKYHRTGIETERLRQLGKDIRSSHSKKAIFTESMADLTSTDQFFVCLCRSTINVFARTFTEGELSGPERDDEAKKLMLGMCDYFAISTQEVCSGLDLNWPILDFILNETVAKSNTFCSMLPIPICQVKQDEYNLTLSIQGDLPQSNSNLPAKTSEDILVLHLTDIHYDPEYAEGSNAACDEPMCCRNSLPEGSSSAAAGFWSDYRDCDCPKRLILSAFEHIKENHKIEWIYHTGDVPPHNVWTTRQGNLDMLSEIDELLAKYFPDTPIYPCLGNHEPHPANVFGNDEIPSSRVDWLYEHVWSLWSKWLPAEAEETVLRGGYYTASPSKGHRIVALNSMDCLYNWWLFYNATLIQEQLQWFHDTLLSAEEAGESVHILTHIPAGDGDCWCWSQEYNRVLTRFNGIITGVFSGHTHKDEMNLHYSEDGYATVVNWNGGSLSYSNKNPNYRLYELHPENWQVLDHHTYTFNLTEANLTPDEQPKWELEYQTKEYTEDTSPAGIDRLLLEMAEKPDLLRKFWRNKFTNSDPKLAEGCDNALSKTICRIATSNYQERTRCKELQAILAESLENEPDTDDNNGGGAAGLSASLASLLALLAASKLL</v>
      </c>
    </row>
    <row r="137" spans="1:5">
      <c r="A137" s="4" t="s">
        <v>2605</v>
      </c>
      <c r="B137" s="4" t="s">
        <v>3721</v>
      </c>
      <c r="C137" s="4" t="s">
        <v>179</v>
      </c>
      <c r="D137" t="s">
        <v>1654</v>
      </c>
      <c r="E137" t="str">
        <f t="shared" si="2"/>
        <v>&gt;CG9111-PA$MKAFIVLVALACAAPAFGRTMDRCSLAREMSNLGVPRDQLNKWACIAEHSSYRTGVVGPENYNGSNDYGIFQINDYYWCAPPSGRFSYNECGLSCNALTDDITHSVRCAQKVLSQQGWSAWSTWHYCSGWLPSIDDC</v>
      </c>
    </row>
    <row r="138" spans="1:5">
      <c r="A138" s="4" t="s">
        <v>2606</v>
      </c>
      <c r="B138" s="4" t="s">
        <v>3722</v>
      </c>
      <c r="C138" s="4" t="s">
        <v>488</v>
      </c>
      <c r="D138" t="s">
        <v>1655</v>
      </c>
      <c r="E138" t="str">
        <f t="shared" si="2"/>
        <v>&gt;CG11951-PA$MKCVFLILAALGLSFAGEGSTYDHFRLPTALRPQSYDVRILTQLENPDDHFNGTVKIQIEVLQNTHNITLHSKDLTIDDTEITLSQIGGEETTENCITTAVNPTHDFYILNTCKELLAGQFYELSLPFSAKLQDQLAGYYRSSYVNTANETRWISVTQFEPAAARLAFPCFDEPGYKASFAITLGYHKKYTGLSNMVNETRPHESIPDYVWTSFEESLPMSTYLVAYSLNDFSHKPSTLPNGTLFTWARPNAIDQCDYAAELGPKVLKYYEELFGIKFPLPKVDQIAVPDFSAGMENWGLVTFAESTLLYSPEYSSQEAKQETANIVAHELAHQWFGNLVTMKWTDLWLNEGFATYVASLCVEDIHPQWRTLQLESMSNLLTIFRKDSLESSPISRPIEMTSQISESFDEISYQKGSSVIRMMHLFLGEEAFRTGLKLVLEVPKTIHDLPGPDQWVIFNNQLSAPYKVNYDAQNWKLLIETLNSEDYHSIVVNRAQLIDDVLYFAWTGEQDYEIALQVISYLERERELLPWKSAFDNLQVSGILRQTPNFRFFKNFTRRLITPIYEHLNGINDTVASEEQQDKTILKAVADWACSFEVSDCVTQALSFYRSWRSEANPDEVNPVPLGIRGVVYCTAIHGCDEDWDFLWTRYQKANVATEKQIILDSLGCSQEVWVLQRYLERNFDGGDIRKQDSTSVFQAIADSEVGFLLAKKYLMDNVDSISKFYHPQSESMSELPPLSEQIFTQRDYDEFMNFMASSKDQLKDIEQTISQSLETMLINVQWKRNYERFTRAISKH</v>
      </c>
    </row>
    <row r="139" spans="1:5">
      <c r="A139" s="4" t="s">
        <v>2607</v>
      </c>
      <c r="B139" s="4" t="s">
        <v>4576</v>
      </c>
      <c r="C139" s="4" t="s">
        <v>488</v>
      </c>
      <c r="D139" t="s">
        <v>1656</v>
      </c>
      <c r="E139" t="str">
        <f t="shared" si="2"/>
        <v>&gt;CG11951-PB$MKCVFLILAALGLSFAGEGSTYDHFRLPTALRPQSYDVRILTQLENPDDHFNGTVKIQIEVLQNTHNITLHSKDLTIDDTEITLSQIGGEETTENCITTAVNPTHDFYILNTCKELLAGQFYELSLPFSAKLQDQLAGYYRSSYVNTANETRWISVTQFEPAAARLAFPCFDEPGYKASFAITLGYHKKYTGLSNMVNETRPHESIPDYVWTSFEESLPMSTYLVAYSLNDFSHKPSTLPNGTLFTWARPNAIDQCDYAAELGPKVLKYYEELFGIKFPLPKVDQIAVPDFSAGMENWGLVTFAESTLLYSPEYSSQEAKQETANIVAHELAHQWFGNLVTMKWTDLWLNEGFATYVASLCVEDIHPQWRTLQLESMSNLLTIFRKDSLESSPISRPIEMTSQISESFDEISYQKGSSVIRMMHLFLGEEAFRTGLKSYLEYTYKNAEQDNLWESLTQAAHKTGSGKCSQDHSRSARTRSVGN</v>
      </c>
    </row>
    <row r="140" spans="1:5">
      <c r="A140" s="4" t="s">
        <v>2608</v>
      </c>
      <c r="B140" s="4" t="s">
        <v>4577</v>
      </c>
      <c r="C140" s="4" t="s">
        <v>1065</v>
      </c>
      <c r="D140" t="s">
        <v>1657</v>
      </c>
      <c r="E140" t="str">
        <f t="shared" si="2"/>
        <v>&gt;CG12388-PC$MCIPLLLLAIGFSSVISISGQPEGRIINGTTVDIARHPYLVSLRYRRDNSSYMHECAGVIISEQALITSAQCLYGLPEETKLVAVAGANTRNGTDGFIPVANWTHHPNYDPVTVDNDIGVLLLDTTLDLTLLGISSIGIRPERPAVGLATVAGWGYREEWGPSSYKLEQTEVPVVSSEQCTQIYGAGEVTERMICAFVVQGGSDACQGDTGGPLVIDGQLVGLVSWGRGCARPNYPTVYCYVASFDWIEETIAAAGV</v>
      </c>
    </row>
    <row r="141" spans="1:5">
      <c r="A141" s="4" t="s">
        <v>2609</v>
      </c>
      <c r="B141" s="4" t="s">
        <v>3723</v>
      </c>
      <c r="C141" s="4" t="s">
        <v>1384</v>
      </c>
      <c r="D141" t="s">
        <v>1658</v>
      </c>
      <c r="E141" t="str">
        <f t="shared" si="2"/>
        <v>&gt;CG4812-PA$MSLLIATFLALLALTNGAVIPIGLEPQTSSLGGRIVGGTASSIEDRPWQSLQRSGSHFCGGSIISNNIIVTAAHCLDTPTTVSNLRIRAGSNKRTYGGLVEVAAIKAHEAYNSNSKINDIGVVRLKTKLTFGSTIKAITMASATPAHSAASISGWGKTSTDGPSSATLLFVDTRIVGRSQCGSSTYGYGSFIKATMCAAATNKDACQGDSGGPLVSGGQLVGVVSWGRDCAVANYPGVYANIAELDWVLQAQKT</v>
      </c>
    </row>
    <row r="142" spans="1:5">
      <c r="A142" s="4" t="s">
        <v>2610</v>
      </c>
      <c r="B142" s="4" t="s">
        <v>3724</v>
      </c>
      <c r="C142" s="4" t="s">
        <v>826</v>
      </c>
      <c r="D142" t="s">
        <v>1659</v>
      </c>
      <c r="E142" t="str">
        <f t="shared" si="2"/>
        <v>&gt;CG2111-PA$MHLSYLTILTALFFHLEANKTAVGRLPKWLVPLSYRVDIVTRINQPYQPGGTVVIDLRSERSTKRIVLNAHDLAIGKRRAVTLSDKNGNSVPVSSIQMIKLSRLTVSLKRPLKVNVTYSMRVAFTSVLRNDNTGFYSSNYVDHNTTLQWLAATQFEPNHAREAFPCFDDPIFRTPFKINLAHPYLYRALSNMPVQRIRHASLKDYVWTQFVESHPMQTYLVAFMISKFDRPGFTSSERSDCPISTARPDALSQTEFANMVVAPLLSFYEDLFNSTYRQKKIDLVALPDFTFKSKNWGLPAFAEESLLYDSQRSSIDDQQGVARAVAMMVVNQWFGNLVSVAWWEIWLKNVFALYLSRFGVHSLRPEWDYQERHALQLYLSVLDYDAHVNTDLTASVPDESHIWAAYNEIGERKAAVLFEMLHRVMGEEAWLTALRRYLVVYNRTATSSDFWDLLQLQVDRNGRLGKGLNITRIMKCWLGQPGYPLVTVTRYDHRTAIVSQQRFFITPQFRNRWARNPCWWVPLSYTCPSCQHSEIISFSWLTCPTSKPSSKSNTVLLEKLEAEPTDWILFNVQHTAPFRVNYDLRNWQLNKTLADPNKFRLIHRVNRAQLVDDLFSLAWSGDIEYDMALGILGYLEHDEFVVWVATEISFERINNVAKSNPNYLIFKTYMRLLLERQFKRVISSDLSSSGNMTHRPVIIRLACEYELPACVSLARREFMKGTPEKGGWMTIREREVVCTAVKFGTEGDRDMVESMYKRSNFAAEKESLLTALACSRNVFALQRVIWTFESSGVRKQNARRTFKAVVSNSMGYRLAKKYVSVNMQNIRNYCSNSDKVVNLMTPLIECLSTPKELLYFSKFFKEILRDMNGSERLIKILLERGNNIHWQRTKFRPMLQAIRDIILWRSRAKRIL</v>
      </c>
    </row>
    <row r="143" spans="1:5">
      <c r="A143" s="4" t="s">
        <v>2611</v>
      </c>
      <c r="B143" s="4" t="s">
        <v>3725</v>
      </c>
      <c r="C143" s="4" t="s">
        <v>132</v>
      </c>
      <c r="D143" t="s">
        <v>1660</v>
      </c>
      <c r="E143" t="str">
        <f t="shared" si="2"/>
        <v>&gt;CG7766-PA$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FADLSRFYIASDNELMIDILKGEINFKSAWDLLGRPLVTLVLKRIHLDQDKIPLAMIQTMRKLKSGYINGTRVMLSLKDFLNTSAITDLSFLGSTEDGYPDRLHPDVQTYLDEHLLRSFSNRSTNLRGGQLRPRTLRRRMSCKGAIKKTRSINVDSDNLGMEGPSPLTERRLSIVPPPWLQANKQSHVSVFATTPEEGPTSSPLSLGNDLIRENIYPVDPHHRSAIDRRSEFVRQQEMPKILIQRHRAETNFADTEVEELIAMLRETENLEQGDILQYLVDTQGLDFNTAGLGFKNKSEENATPNANNAGMLEEGRVVTVDLLKGLYEKACQQKLWGLVRHTAGMLGKRVEDLAKAVTDLLVRQKQVTVMPPNNEHTITAPLPEVELRQLIHDAYGDDESTAMLTQELMVYLAMFIRTPQLFHEMLRLRVGLIIQVMAKELSRTLNCDGEAASEHLLNLSPFEMKNLYHILSGKEFAVSSVARGNLSIVSCKSSRVSKKSQIGLGDPEGEDALIATDDRQGQWLRRRRLDGALNRVPRDFYSRVWTVLEKCQGLAIEGRVLQQSLQEMTPGELKFALEVETALNQIPQPEYRQLVVEALMVLTLVTEHNMVPSLGVIYVEHLVHKANQLFLEDQRKVQGDATLCCAKIKDGKEQQQAASGMLLGGAAYICQHLYDSAPSGSYGTMTYMSRAVALVLDCVPKHGEMECAI</v>
      </c>
    </row>
    <row r="144" spans="1:5">
      <c r="A144" s="4" t="s">
        <v>2612</v>
      </c>
      <c r="B144" s="4" t="s">
        <v>3726</v>
      </c>
      <c r="C144" s="4" t="s">
        <v>132</v>
      </c>
      <c r="D144" t="s">
        <v>1661</v>
      </c>
      <c r="E144" t="str">
        <f t="shared" si="2"/>
        <v>&gt;CG7766-PB$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HIDYEEYYTTRDPDLLASNFTTNLAFTNNWRHMLGRPTITLMATHYMLDQDKIPLAMIQTMRKLKSGYINGTRVMGSLKDFLNTSAITDLSFLGSTEDGYPDRLHPDVQTYLDEHLLRSFSNRSMNLRGGQLRPRTLRRRMSCKGAIKKTRSINVDSDNLGMEGPSPLTERRLSIVPPPWLQANKQSHVSVFATTPEEGPTSSPLSLGNDLIRENIYPVDPHSRSAIDRRSEFVRQQEMPKILIQRHRAETNFADTEVEELIAMLRETENLEQGDILQYLVDTQGLDFNTAGLGFKNKSEENATPNANNAGMLEEGRVVTRDLLKGLYEKACQQKLWGLVRHTAGMLGKRVEDLAKAVTDLLVRQKQVTGMPPNNEHTITAPLPEVELRQLIHDAYGDDESTAMLTQELMVYLAMFIREPQLFHEMLRLRVGLIIQVMAKELSRTLNCDGEAASEHLLNLSPFEMKNLYHILSGKEFAVSSVARGNLSIVSCKSSRVSKKSQIGLGDPEGEDALIAIDDRQGQWLRRRRLDGALNRVPRDFYSRVWTVLEKCQGLAIEGRVLQQSTQEMTPGELKFALEVETALNQIPQPEYRQLVVEALMVLTLVTEHNMVPSGGVIYVEHLVHKANQLFLEDQRKVQGDATLCCAKIKDGKEQQQAASGMLCGGAAYICQHLYDSAPSGSYGTMTYMSRAVALVLDCVPKHGEMECAI</v>
      </c>
    </row>
    <row r="145" spans="1:5">
      <c r="A145" s="4" t="s">
        <v>2613</v>
      </c>
      <c r="B145" s="4" t="s">
        <v>3727</v>
      </c>
      <c r="C145" s="4" t="s">
        <v>132</v>
      </c>
      <c r="D145" t="s">
        <v>1662</v>
      </c>
      <c r="E145" t="str">
        <f t="shared" si="2"/>
        <v>&gt;CG7766-PG$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HIDYEEYYTTRDPDLLASNFTTNLAFTNNWRHMLGRPTITLMATHYMLDQDKIPLAMIQTMRKLKSGYINGTRVMGSLKDFLNTSAITDLSFLGSTEDGYPDRLHPDVQTYLDEHLLRSFSNRSMNLRGGQLRPRTLRRRMSCKGAIKKTRSINVDSDNLGMEGPSPLTERRLSIVPPPWLQANKQSHVSVFATTPEEGPTSSPLSLGNDLIRENIYPVDPHSRSAIDRRSEFVRQQEITVPKILIQRHRAETNFADTEVEELIAMLRETELEEQGDILQYLVDTQGLDFNTELEQAFVDDAVLELADGGGGAGAGAGGGGAKKSPTIVLPTVIIDAATIPAGTGTDPDNAAHPSSATANSNNSHCIGNSNISSSSSNISNHNNMSPHENNHDSSQSEGMLEEGRVVTVRDLLKGLYEACQQKLWGLVRHTAGMLGKRVEDLAKAVTDLLVRQKQVTVGMPPNNEHTTAPLPEVELRQLIHDAYGDDESTAMLTQELMVYLAMFIRTEPQLFHEMLLRVGLIIQVMAKELSRTLNCDGEAASEHLLNLSPFEMKNLLYHILSGKEAVSSVARGNLSIVSCKSSRVSKKSQIGLGDPEGEDALIATIDDRQGQWLRRRLDGALNRVPRDFYSRVWTVLEKCQGLAIEGRVLQQSLTQEMTPGELFALEVETALNQIPQPEYRQLVVEALMVLTLVTEHNMVPSLGGVIYVEHLHKANQLFLEDQRKVQGDATLCCAKIKDGKEQQQAASGMLLCGGAAYICQLYDSAPSGSYGTMTYMSRAVALVLDCVPKHGEMECAI</v>
      </c>
    </row>
    <row r="146" spans="1:5">
      <c r="A146" s="4" t="s">
        <v>2614</v>
      </c>
      <c r="B146" s="4" t="s">
        <v>3728</v>
      </c>
      <c r="C146" s="4" t="s">
        <v>132</v>
      </c>
      <c r="D146" t="s">
        <v>1663</v>
      </c>
      <c r="E146" t="str">
        <f t="shared" si="2"/>
        <v>&gt;CG7766-PH$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HIDYEEYYTTRDPDLLASNFTTNLAFTNNWRHMLGRPTITLMATHYMLDQDKIPLAMIQTMRKLKSGYINGTRVMGSLKDFLNTSAITDLSFLGSTEDGYPDRLHPDVQTYLDEHLLRSFSNRSMNLRGGQLRPRTLRRRMSCKGAIKKTRSINVDSDNLGMEGPSPLTERRLSIVPPPWLQANKQSHVSVFATTPEEGPTSSPLSLGNDLIRENIYPVDPHSRSAIDRRSEFVRQQEITVPKILIQRHRAETNFADTEVEELIAMLRETELEEQGDILQYLVDTQGLDFNTAGLGFKNKSEENATPNANNAELEQAFVDAVLELADGGGGAGAGAGGGDGAKKSPTIVLPTVIIDAATIPAGTGTDPDAAHPSSATANSNNSHCIGNTSNISSSSSNISNHNNMSPHENNHDSSQSEMLEEGRVVTVRDLLKGLYEKACQQKLWGLVRHTAGMLGKRVEDLAKAVTLLVRQKQVTVGMPPNNEHTITAPLPEVELRQLIHDAYGDDESTAMLTQEMVYLAMFIRTEPQLFHEMLRLRVGLIIQVMAKELSRTLNCDGEAASEHLNLSPFEMKNLLYHILSGKEFAVSSVARGNLSIVSCKSSRVSKKSQIGLGPEGEDALIATIDDRQGQWLRRRRLDGALNRVPRDFYSRVWTVLEKCQGLIEGRVLQQSLTQEMTPGELKFALEVETALNQIPQPEYRQLVVEALMVLTVTEHNMVPSLGGVIYVEHLVHKANQLFLEDQRKVQGDATLCCAKIKDGKQQQAASGMLLCGGAAYICQHLYDSAPSGSYGTMTYMSRAVALVLDCVPKGEMECAI</v>
      </c>
    </row>
    <row r="147" spans="1:5">
      <c r="A147" s="4" t="s">
        <v>2615</v>
      </c>
      <c r="B147" s="4" t="s">
        <v>3729</v>
      </c>
      <c r="C147" s="4" t="s">
        <v>132</v>
      </c>
      <c r="D147" t="s">
        <v>1664</v>
      </c>
      <c r="E147" t="str">
        <f t="shared" si="2"/>
        <v>&gt;CG7766-PC$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FADLSRFYIASDNELMIDILKGEINFKSAWDLLGRPLVTLVLKRIHLDQDKIPLAMIQTMRKLKSGYINGTRVMLSLKDFLNTSAITDLSFLGSTEDGYPDRLHPDVQTYLDEHLLRSFSNRSTNLRGGQLRPRTLRRRMSCKGAIKKTRSINVDSDNLGMEGPSPLTERRLSIVPPPWLQANKQSHVSVFATTPEEGPTSSPLSLGNDLIRENIYPVDPHHRSAIDRRSEFVRQQEMPKILIQRHRAETNFADTEVEELIAMLRETENLEQGDILQYLVDTQGLDFNTAGLGFKNKSEENATPNANNAAGTGTDPDNAAPSSATANSNNSHCIGNTSNISSSSSNISNHNNMSPHENNHDSSQSEGMLEGRVVTVRDLLKGLYEKACQQKLWGLVRHTAGMLGKRVEDLAKAVTDLLRQKQVTVGMPPNNEHTITAPLPEVELRQLIHDAYGDDESTAMLTQELMVLAMFIRTEPQLFHEMLRLRVGLIIQVMAKELSRTLNCDGEAASEHLLNLPFEMKNLLYHILSGKEFAVSSVARGNLSIVSCKSSRVSKKSQIGLGDPEEDALIATIDDRQGQWLRRRRLDGALNRVPRDFYSRVWTVLEKCQGLAIERVLQQSLTQEMTPGELKFALEVETALNQIPQPEYRQLVVEALMVLTLVTHNMVPSLGGVIYVEHLVHKANQLFLEDQRKVQGDATLCCAKIKDGKEQQAASGMLLCGGAAYICQHLYDSAPSGSYGTMTYMSRAVALVLDCVPKHGEECAI</v>
      </c>
    </row>
    <row r="148" spans="1:5">
      <c r="A148" s="4" t="s">
        <v>2616</v>
      </c>
      <c r="B148" s="4" t="s">
        <v>3730</v>
      </c>
      <c r="C148" s="4" t="s">
        <v>132</v>
      </c>
      <c r="D148" t="s">
        <v>1665</v>
      </c>
      <c r="E148" t="str">
        <f t="shared" si="2"/>
        <v>&gt;CG7766-PD$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FADLSRFYIASDNELMIDILKGEINFKSAWDLLGRPLVTLVLKRIHLDQDKIPLAMIQTMRKLKSGYINGTRVMLSLKDFLNTSAITDLSFLGSTEDGYPDRLHPDVQTYLDEHLLRSFSNRSTNLRGGQLRPRTLRRRMSCKGAIKKTRSINVDSDNLGMEGPSPLTERRLSIVPPPWLQANKQSHVSVFATTPEEGPTSSPLSLGNDLIRENIYPVDPHHRSAIDRRSEFVRQQEMPKILIQRHRAETNFADTEVEELIAMLRETENLEQGDILQYLVDTQGLDFNTGMLEEGRVVTVRDLLKGLYEKACQQKLWGLVHTAGMLGKRVEDLAKAVTDLLVRQKQVTVGMPPNNEHTITAPLPEVELRLIHDAYGDDESTAMLTQELMVYLAMFIRTEPQLFHEMLRLRVGLIIQVMKELSRTLNCDGEAASEHLLNLSPFEMKNLLYHILSGKEFAVSSVARGNLIVSCKSSRVSKKSQIGLGDPEGEDALIATIDDRQGQWLRRRRLDGALNRPRDFYSRVWTVLEKCQGLAIEGRVLQQSLTQEMTPGELKFALEVETALNIPQPEYRQLVVEALMVLTLVTEHNMVPSLGGVIYVEHLVHKANQLFLEDRKVQGDATLCCAKIKDGKEQQQAASGMLLCGGAAYICQHLYDSAPSGSYTMTYMSRAVALVLDCVPKHGEMECAI</v>
      </c>
    </row>
    <row r="149" spans="1:5">
      <c r="A149" s="4" t="s">
        <v>2617</v>
      </c>
      <c r="B149" s="4" t="s">
        <v>3731</v>
      </c>
      <c r="C149" s="4" t="s">
        <v>1314</v>
      </c>
      <c r="D149" t="s">
        <v>1666</v>
      </c>
      <c r="E149" t="str">
        <f t="shared" si="2"/>
        <v>&gt;CG33127-PA$MLSPLFLLPLLALAGAAKLPHIQHLTLRDTEQVHAEIQPLIIDGYDVQGDNVPYLVSLSLTRATYTHLCGASIIGKRWLLTAAHCVDELRTFNGDAVGPVYAGIINRSNVTAAQVRYVDFASTHRSFNGNAGSDNIALLHVSESFEYARVQQIALPDINDDYSNKTAAAYGWGLTDPDGDEYSKELQYAFAPLLNSGCKELLPADAPLTAQQVCSQVKTCYGDGGTPLIYWPITGPAELVGLGSWYMPCGYANRPTVYTSVPPYIGWIHQTIGAYYQL</v>
      </c>
    </row>
    <row r="150" spans="1:5">
      <c r="A150" s="4" t="s">
        <v>2618</v>
      </c>
      <c r="B150" s="4" t="s">
        <v>3732</v>
      </c>
      <c r="C150" s="4" t="s">
        <v>1091</v>
      </c>
      <c r="D150" t="s">
        <v>1667</v>
      </c>
      <c r="E150" t="str">
        <f t="shared" si="2"/>
        <v>&gt;CG14780-PA$MTQFGLHGCSYILFWFLLACAAADLQENQQSRIINGSVAKADETRHLVSRLLRHDNNFGSGHICGGALIAPRKVLTAAHCLYNNQRKRFRRASEFVVVGTLNRFEHRNGTIVSQVSSMAYMHTFSPDSMRDDVGILFLRTGLPMSPGGVHLTVAPIQLAGQITPPGKLCQVAGWGRTEQSSLSNILLTANVSTIRHTCRMIYRSGLLPGMMCAGRLQGGTDSCQGDSGGPLVHEGRLVGVVSWGYCAEPGLPGVYVDVEYYRQWIEGRSGAPHSRLATGLFLLLLLPLLMRCSGW</v>
      </c>
    </row>
    <row r="151" spans="1:5">
      <c r="A151" s="4" t="s">
        <v>2619</v>
      </c>
      <c r="B151" s="4" t="s">
        <v>3733</v>
      </c>
      <c r="C151" s="4" t="s">
        <v>898</v>
      </c>
      <c r="D151" t="s">
        <v>1668</v>
      </c>
      <c r="E151" t="str">
        <f t="shared" si="2"/>
        <v>&gt;CG6265-PC$MTMEDRNRIWTTGNINHGFFGDNLQQQPLPLQRLQTPGNLSLLSAPIRAGSGNGNATANGHGQNSATESANGKQLPYEPISPNLIGIQSKFRRSYYHKVLGGLLALVIILLIAIIVISLGLKKSSSICRSKECLRTAASLIYAMDEQDPCEDFYQFTCGRWANEHPRPDSVTSNDWFRERQAHIMRVVREFLRSNIKSEPEAVGKAKTMYRACMDTKLLDKRDLEPLINYLLRFGLPVLPSALNLLGSGSKYATEAANVKYNWLQSIVSIKQHLTMDLIIGFDVFPDPFNRTINIALGTPETDSAFPFNNDDSHKMLRKIHRKTIFMQNSDDEDDSEDDRESEEEAAKQTSTGMTAYLHYVRKVIEKYLLYVDPNVNQEEATLGITELVKQGRVARKVHEFKEEAENMTKPSKNPADDIVYITLQDLQNQTDKNIAPKTLPWVRYMELILKGTRHAGNIQMTQNLTIITSQADITYLQNIVEYLDDTPASIESYLFLSTIEELVLHTSSSMRLLHSEYMRVAIGTEGSTPRSLYCANGVSLLGMAVSYVLADADFTKEKLPKVERMLSDIRRSFDRLVKSTSWMDAATRKTIQKSAEMKSFIGFPPWLRNASVLNAYYEGAEVNASTHLENLMDFVHQMMDKLNEMDKPEPIGWATSPSNVNAFHTFQSNAITVPIAILQYPFYDLL</v>
      </c>
    </row>
    <row r="152" spans="1:5">
      <c r="A152" s="4" t="s">
        <v>2620</v>
      </c>
      <c r="B152" s="4" t="s">
        <v>4578</v>
      </c>
      <c r="C152" s="4" t="s">
        <v>898</v>
      </c>
      <c r="D152" t="s">
        <v>1669</v>
      </c>
      <c r="E152" t="str">
        <f t="shared" si="2"/>
        <v>&gt;CG6265-PD$MTMEDRNRIWTTGNINHGFFGDNLQQQPLPLQRLQTPGNLSLLSAPIRAGSGNGNATANGHGQNSATESANGKQLPYEPISPNLIGIQSKFRRSYYHKVLGGLLALVIILLIAIIVISLGLKKSSSICRSKECLRTAASLIYAMDEQDPCEDFYQFTCGRWANEHPRPDSVTSNDWFRERQAHIMRVVREFLRSNIKSEPEAVGKAKTMYRACMDTKLLDKRDLEPLINYLLRFGLPVLPSALNLLGSGSKYATEAANVKYNWLQSIVSIKQHLTMDLIIGFDVFPDPFNRTINIALGTPETDSAFPFNNDDSHKMLRKIHRKTIFMQNSDDEDDSEDDRESEEEAAKQTSTGMTAYLHYVRKVIEKYLLYVDPNVNQEEATLGITELVKQGRVARKVHEFKEEAENMTKPSKNPADDIVYITLQDLQNQTDKNIAPKTLPWVRYMELILKGTRHAGNIQMTQNLTIITSQADITYLQNIVEYLDDTPASIESYLFLSTIEELVLHTSSSMRLLHSEYMRVAIGTEGSTPRSLYCANGVSLLGMAVSYVLADADFTKEKLPKVERMLSDIRRSFDRLVKSTSWMDAATRKTIQKSAEMKSFIGFPPWLRNASVLNAYYEGAEVNASTHLENLMDFVHQMMDKLNEMDKPEPIGWATSPSNVNAFHTFQSNAITVPIAILQYPFYDLLEALNYGSIGTILGHELTHGFDDSGRRFDRAGNMVEWWSNRTIDEYVNRECFVEQYSRYHLADIDEYIDGELTLGENIADNGGMREAFYAYRLYVKEVRERSKLPGLEHYSHEQLFFISFGNLWCETYTPAASRYALTDSHCPGQMRRGVLSNSEEFARTFKCARGTPMNPDQPKCRI</v>
      </c>
    </row>
    <row r="153" spans="1:5">
      <c r="A153" s="4" t="s">
        <v>2621</v>
      </c>
      <c r="B153" s="4" t="s">
        <v>4579</v>
      </c>
      <c r="C153" s="4" t="s">
        <v>898</v>
      </c>
      <c r="D153" t="s">
        <v>1668</v>
      </c>
      <c r="E153" t="str">
        <f t="shared" si="2"/>
        <v>&gt;CG6265-PE$MTMEDRNRIWTTGNINHGFFGDNLQQQPLPLQRLQTPGNLSLLSAPIRAGSGNGNATANGHGQNSATESANGKQLPYEPISPNLIGIQSKFRRSYYHKVLGGLLALVIILLIAIIVISLGLKKSSSICRSKECLRTAASLIYAMDEQDPCEDFYQFTCGRWANEHPRPDSVTSNDWFRERQAHIMRVVREFLRSNIKSEPEAVGKAKTMYRACMDTKLLDKRDLEPLINYLLRFGLPVLPSALNLLGSGSKYATEAANVKYNWLQSIVSIKQHLTMDLIIGFDVFPDPFNRTINIALGTPETDSAFPFNNDDSHKMLRKIHRKTIFMQNSDDEDDSEDDRESEEEAAKQTSTGMTAYLHYVRKVIEKYLLYVDPNVNQEEATLGITELVKQGRVARKVHEFKEEAENMTKPSKNPADDIVYITLQDLQNQTDKNIAPKTLPWVRYMELILKGTRHAGNIQMTQNLTIITSQADITYLQNIVEYLDDTPASIESYLFLSTIEELVLHTSSSMRLLHSEYMRVAIGTEGSTPRSLYCANGVSLLGMAVSYVLADADFTKEKLPKVERMLSDIRRSFDRLVKSTSWMDAATRKTIQKSAEMKSFIGFPPWLRNASVLNAYYEGAEVNASTHLENLMDFVHQMMDKLNEMDKPEPIGWATSPSNVNAFHTFQSNAITVPIAILQYPFYDLL</v>
      </c>
    </row>
    <row r="154" spans="1:5">
      <c r="A154" s="4" t="s">
        <v>2622</v>
      </c>
      <c r="B154" s="4" t="s">
        <v>3734</v>
      </c>
      <c r="C154" s="4" t="s">
        <v>978</v>
      </c>
      <c r="D154" t="s">
        <v>1670</v>
      </c>
      <c r="E154" t="str">
        <f t="shared" si="2"/>
        <v>&gt;CG10041-PA$MSAAQETLSDTPQNSTPLLATTVSTTKVISFRPRYPYIVSIGENLKGYYHLCVGVILSNEFVLSAAHCIQTNPTKQLYVAGGADSLNSRKQTRFFVVERWHPQFRVLGGNDIAVLRIYPKFPLDDVRFRSINFAGKPQRDSGTQASLGWGRVGVGKIRKLQEMPFLTMENDECQQSHRFVFLKPLDICAMHLKGPRPCDGDSGAPLMNVAKEKLYGLLSYGRKACTPLKPYAFTRINAYSSWIQEMDSMAARLKVLQINRTVWKDG</v>
      </c>
    </row>
    <row r="155" spans="1:5">
      <c r="A155" s="4" t="s">
        <v>2623</v>
      </c>
      <c r="B155" s="4" t="s">
        <v>3735</v>
      </c>
      <c r="C155" s="4" t="s">
        <v>185</v>
      </c>
      <c r="D155" t="s">
        <v>1671</v>
      </c>
      <c r="E155" t="str">
        <f t="shared" si="2"/>
        <v>&gt;CG9120-PA$MRALLGICVLALVTPAVLGRTMDRCSLAREMANMGVSRDQLSKWACIAEESSYRTGVVGPPNTDGSNDYGIFQINDMYWCQPSSGKFSHNGCDVSCNALTDDIKSSVRCALKVLGQQGWSAWSTWHYCSGYLPPIDDCF</v>
      </c>
    </row>
    <row r="156" spans="1:5">
      <c r="A156" s="4" t="s">
        <v>2624</v>
      </c>
      <c r="B156" s="4" t="s">
        <v>3736</v>
      </c>
      <c r="C156" s="4" t="s">
        <v>506</v>
      </c>
      <c r="D156" t="s">
        <v>1672</v>
      </c>
      <c r="E156" t="str">
        <f t="shared" si="2"/>
        <v>&gt;CG31343-PA$MARWLLNSFSLILLLAVCSLQARLILPLSLDDGQLETKGAALFATSRVDNSAGNYRLPNTTEPESYNVELWTNVHNGDTEFNGTVNIDIRVLNETSNILHYRQTSNFEATIISRDVATPTAIPLTVTPELQREFLVLTQTTAGEAFGNTNWTITINYTGIHRSDMGGFYISSYTDDDGEQHFLATTQFESTNARHAPCYDEPARRANFTITIHHDPSYTAISNMPVNTAATSSGVTAFQTTPKMSYLVAFIVSDFESTTGELNGIRQRVFSRKGKQDQQEWALWSGLLVESSLAYFGVPFALPKLDQAGIPDFSAGAMENWGLATYREQYMWWNKQNSTINLKNIANIIGHEYAHMWFGDLVSIKWWTYLWLKEGFATLFSYESNDIAFPLWTYQIFHVNDYNSALLNDALASAVPMTHYVQTPSEISNRYNTFSYAKPASLYMFKNAWTDKVFRTGLNKYLTKNQYTSCDEWDLFASFQESADELGFTLASVDDIFSSWSHQAGYPLLTVTRNYNAGTITITQKRYVANKTDTNSATWVPLNFATANKYDYRDTSATHYLLNVTETVISDVEASSDDWIIVNIQNSGYRTLYDTQNYGLITAALKSQPWRFHPRNRAQLLYDTYIFVSTDRLSHSILELLGYLTNEQQYAPWSTANTILTVYDRYLRGDDSYYNFQDFVKRLIDPFDKIGVNEIPGEHYLNNYLRIVLVSLACQVGSDDCYNQSANKLSEYLYNTAIEATLKTQAYCAGLRSTTNEIYSRVQSDLLSSSDSTDRSLFISSLGCGSTSQLLDFLRLSLDTNNSLSYSERTSLLNSAYSRSEIGLTASLEFLESWEAYANLSDSAKPLDAALRGIATYVVSEKQKTRLNALVDVVEADGPSYIDDLSTTIDSRITSNFAWLEVNRDPVLNWIEDSLKENGSPSLTSSITTILSAMALLLFRL</v>
      </c>
    </row>
    <row r="157" spans="1:5">
      <c r="A157" s="4" t="s">
        <v>2625</v>
      </c>
      <c r="B157" s="4" t="s">
        <v>3737</v>
      </c>
      <c r="C157" s="4" t="s">
        <v>1041</v>
      </c>
      <c r="D157" t="s">
        <v>1673</v>
      </c>
      <c r="E157" t="str">
        <f t="shared" si="2"/>
        <v>&gt;CG11912-PA$MKQFAVIFALALASVSAISVPQPGFPEGRIINGYEAAKGEAPYIVSLQTSNSHFCAGSLLDEVTIVTAAHCLTYNQGQAVAGAHSRTDQENVQIRKFTAQYVIHENYGGGVGPNDIGLILLKEEDAFDLNAVARDGSNPVSAVSLPSTFQGTSDGYLYGWGRDNSGLLPLNLQKLDAIIVDYNECKAALPSNNSLATNVCTHTPGKADGSCNGDSGGPLVSQSSSRGAELIGIVSWGYTPCLSTTPSVYTSVSSFLPWIDENRKA</v>
      </c>
    </row>
    <row r="158" spans="1:5">
      <c r="A158" s="4" t="s">
        <v>2626</v>
      </c>
      <c r="B158" s="4" t="s">
        <v>3738</v>
      </c>
      <c r="C158" s="4" t="s">
        <v>1269</v>
      </c>
      <c r="D158" t="s">
        <v>1674</v>
      </c>
      <c r="E158" t="str">
        <f t="shared" si="2"/>
        <v>&gt;CG31267-PA$MSYQTGAVSTLVLVLLALSFSEASLRRRAFTSEKSETANKFSSRIVGGESDVLAAPYLVSLQNAYGNHFCAGSIIHDQWVITAASCLAGLRKNNVQVVTTYNHWGSEGWIYSVEDIVMHCNFDSPMYHNDIALIKTHALFDYDDVTQITIAPLEDLTDGETLTMYGYGSTEIGGDFSWQLQQLDVTYVAPEKCNATGGTPDLDVGHLCAVGKVGAGACHGDTGGPIVDSRGRLVGVGNWGVPCGYFPDVFARISFYYSWIISTINGCAI</v>
      </c>
    </row>
    <row r="159" spans="1:5">
      <c r="A159" s="4" t="s">
        <v>2627</v>
      </c>
      <c r="B159" s="4" t="s">
        <v>3739</v>
      </c>
      <c r="C159" s="4" t="s">
        <v>119</v>
      </c>
      <c r="D159" t="s">
        <v>1675</v>
      </c>
      <c r="E159" t="str">
        <f t="shared" si="2"/>
        <v>&gt;CG14935-PA$MAGLVKSDTEDFIDWWPHTVFYQIYPRSFKDSNGDGIGDLKGITSKLRYADTGITATWLSPIFQSPMIDFGYDISDYKAIQPEYGTMQDFEELIDTAFLGIKVVLDFVPNHSSDQHEWFKKSAAREPGYEDFYVWHDGIVQENGTRVPNNWPSVFYGSAWEWHEGREQYYLHQFTKEQPDLNYRNPKVVQAMDDVLFWLNKGVAGFRIDAVNHLFEDESLKDEPLSGKTTDSLSYDYTKHIYSRDPEVLEMIHHWRQLLDDFSAKHPERPTRIMMTEAYAGLTQLADYYEDSNGRGSHLPFNFHFITDVKGDSDARDYVYNVEKWLIYMPRGHAANWVMGNHDPRVASRFGPASVDAMNMLLLTLPGVAVTYNGEELGMVDYRELSWEETVDPARNVGEKLYQEVSRDPVRTPFQWNNETNAGFSTAAKTWLPVHPNYLELLEAQKVANRSHYQVYKDLLELRKSAIMRVGRFNIEPLTRWVFAFKRSYPFESIITVINVSDKEQLVDLSEFLSQPKKLVVEVSGVDSKYQPGQSLAASLLLAAREGLVCRL</v>
      </c>
    </row>
    <row r="160" spans="1:5">
      <c r="A160" s="4" t="s">
        <v>2628</v>
      </c>
      <c r="B160" s="4" t="s">
        <v>3740</v>
      </c>
      <c r="C160" s="4" t="s">
        <v>119</v>
      </c>
      <c r="D160" t="s">
        <v>1675</v>
      </c>
      <c r="E160" t="str">
        <f t="shared" si="2"/>
        <v>&gt;CG14935-PC$MAGLVKSDTEDFIDWWPHTVFYQIYPRSFKDSNGDGIGDLKGITSKLRYADTGITATWLSPIFQSPMIDFGYDISDYKAIQPEYGTMQDFEELIDTAFLGIKVVLDFVPNHSSDQHEWFKKSAAREPGYEDFYVWHDGIVQENGTRVPNNWPSVFYGSAWEWHEGREQYYLHQFTKEQPDLNYRNPKVVQAMDDVLFWLNKGVAGFRIDAVNHLFEDESLKDEPLSGKTTDSLSYDYTKHIYSRDPEVLEMIHHWRQLLDDFSAKHPERPTRIMMTEAYAGLTQLADYYEDSNGRGSHLPFNFHFITDVKGDSDARDYVYNVEKWLIYMPRGHAANWVMGNHDPRVASRFGPASVDAMNMLLLTLPGVAVTYNGEELGMVDYRELSWEETVDPARNVGEKLYQEVSRDPVRTPFQWNNETNAGFSTAAKTWLPVHPNYLELLEAQKVANRSHYQVYKDLLELRKSAIMRVGRFNIEPLTRWVFAFKRSYPFESIITVINVSDKEQLVDLSEFLSQPKKLVVEVSGVDSKYQPGQSLAASLLLAAREGLVCRL</v>
      </c>
    </row>
    <row r="161" spans="1:5">
      <c r="A161" s="4" t="s">
        <v>2629</v>
      </c>
      <c r="B161" s="4" t="s">
        <v>3741</v>
      </c>
      <c r="C161" s="4" t="s">
        <v>119</v>
      </c>
      <c r="D161" t="s">
        <v>1675</v>
      </c>
      <c r="E161" t="str">
        <f t="shared" si="2"/>
        <v>&gt;CG14935-PD$MAGLVKSDTEDFIDWWPHTVFYQIYPRSFKDSNGDGIGDLKGITSKLRYADTGITATWLSPIFQSPMIDFGYDISDYKAIQPEYGTMQDFEELIDTAFLGIKVVLDFVPNHSSDQHEWFKKSAAREPGYEDFYVWHDGIVQENGTRVPNNWPSVFYGSAWEWHEGREQYYLHQFTKEQPDLNYRNPKVVQAMDDVLFWLNKGVAGFRIDAVNHLFEDESLKDEPLSGKTTDSLSYDYTKHIYSRDPEVLEMIHHWRQLLDDFSAKHPERPTRIMMTEAYAGLTQLADYYEDSNGRGSHLPFNFHFITDVKGDSDARDYVYNVEKWLIYMPRGHAANWVMGNHDPRVASRFGPASVDAMNMLLLTLPGVAVTYNGEELGMVDYRELSWEETVDPARNVGEKLYQEVSRDPVRTPFQWNNETNAGFSTAAKTWLPVHPNYLELLEAQKVANRSHYQVYKDLLELRKSAIMRVGRFNIEPLTRWVFAFKRSYPFESIITVINVSDKEQLVDLSEFLSQPKKLVVEVSGVDSKYQPGQSLAASLLLAAREGLVCRL</v>
      </c>
    </row>
    <row r="162" spans="1:5">
      <c r="A162" s="4" t="s">
        <v>2630</v>
      </c>
      <c r="B162" s="4" t="s">
        <v>3742</v>
      </c>
      <c r="C162" s="4" t="s">
        <v>725</v>
      </c>
      <c r="D162" t="s">
        <v>1676</v>
      </c>
      <c r="E162" t="str">
        <f t="shared" si="2"/>
        <v>&gt;CG6194-PA$MNYDGLLSKLTDEKLMLFEAAGEGTIVEGSRICGQDADPLSLPLVEDGAEEEQAAPIQTIHRTVFAVPRVPSPSPVSTSGANLNLKTENAATATPQRKSTSSRFMNAFSQLYGGGNSGPSCGHVEQHNEEPGDLSANRTPTKGMESKVAMWHNVKYGWSGKMRQTSFSKEQPVWLLGRCYHRRFTPPVSMESSITEPSGADTTPDNATSAFDSIQATSTSTSLYPALNPQQIDEIVVPQELGMDAENQVGEQPWEEGIEGFRRDFYSRIWMTYRREFPIMNGSNYTSDCGWGCMRSGQMLFAQGLICHFLGRSWRYDSESQLHSTYEDNMHKKIVKWFGDSSSSSPFSIHALVRLGEHLGKKPGDWYGPASVSYLLKHALEHAAQENADFDNSVYVAKDCTIYLQDIEDQCSIPEPAPKPHVPWQQAKRPQAETTKTEQQQWKSLIVLIPLRLGSDKLNPVYAHCLKLLLSTEHCLGILGGKPKHSLYFVFQEDRLIHLDPHYCQEMVDVNQENFSLHSFHCKSPRKLKASKMDPSCCIFYCATKSDFDNFMESVQLYLHPMRCASGATVDKAAGSHHTTPQSSHQTETEMNYPLFSFSRGRCMDHERDEMSDSLYKPLIKQVASLAQELGAQLAPPHGDEHDQDDSESEEFVL</v>
      </c>
    </row>
    <row r="163" spans="1:5">
      <c r="A163" s="4" t="s">
        <v>2631</v>
      </c>
      <c r="B163" s="4" t="s">
        <v>3743</v>
      </c>
      <c r="C163" s="4" t="s">
        <v>804</v>
      </c>
      <c r="D163" t="s">
        <v>1677</v>
      </c>
      <c r="E163" t="str">
        <f t="shared" si="2"/>
        <v>&gt;CG15253-PA$MCYYSILLLLLVVVNVAWAAPSIRIETDPELTAGYIEGDMVPSGSSRNIRNETYRWPNRIIYYHINSYIDEEHRNHIVSAIQKIESISCLTFKEATTDKYYVNVTSEEGGCFSYIGYLNRVQQLNLQNNEIGVGCFRLYTIVHEFLHLGFFHQQSAADRDDYVQIVEENITEGMEFNFDKYTEETVNDFGEKYDYGVMHYGPYAFSKNGERTILALEEGKEDVIGQRLELSETDIRKLNAIYKCPVK</v>
      </c>
    </row>
    <row r="164" spans="1:5">
      <c r="A164" s="4" t="s">
        <v>2632</v>
      </c>
      <c r="B164" s="4" t="s">
        <v>3744</v>
      </c>
      <c r="C164" s="4" t="s">
        <v>770</v>
      </c>
      <c r="D164" t="s">
        <v>1678</v>
      </c>
      <c r="E164" t="str">
        <f t="shared" si="2"/>
        <v>&gt;CG10142-PA$MRLPFLGVSLILLLSVTFGIGQSSYELATKQILDRAKDRMRHVWSLNRRFVQLTAKGKSPLGGQVLNSKLEVEAETYRLFYDLAGNLSVVSVAELNDPLRRRVQRMAKLQLQGLRPKDYEQAKDLLRQIHNFVNGPLVCPYEDCSARSLAMYPQIMNKNMHTKLYEDLVINWKAWRRAINEKDVAKNTFIGYVRLLIAATYNGHVTPSRTWYLNYDTENFQAEMEAVVWEIMPLYRELHAYLRREQAAYPKADTKSDGAISAPIMDQILSQDWYPHQFFRTPHQGRQHQLPSVHRLEEVLVTPVKINRKAAEFFESLGLMVMPNIFYDRFSRRMNDEEGGAECSQVYYFPPDVALRYCPKLDYKKMMQIHGTMAELQYHLYKMQLPFGLDTECPGFGAAIAETVILASGTPRHLHRLHILLNDSLTEEQSLNRLFRMGVHTIAVPQYFINDKFLVDVMDGRIGVKDYNCAYWGLQDKFAGVQPPLQRLNKFDVDFKFYRGLNPETSNTKKFLAEILGFQFYRSFCLASGQYKPGDPNFPHNCDFYDSKEAGKKIRDMMQLGATRHWRDVMEIATGERKLSGRGILEYFPLFTWLKERNKQLDIEPGWDADELCRR</v>
      </c>
    </row>
    <row r="165" spans="1:5">
      <c r="A165" s="4" t="s">
        <v>2633</v>
      </c>
      <c r="B165" s="4" t="s">
        <v>3745</v>
      </c>
      <c r="C165" s="4" t="s">
        <v>867</v>
      </c>
      <c r="D165" t="s">
        <v>1679</v>
      </c>
      <c r="E165" t="str">
        <f t="shared" si="2"/>
        <v>&gt;CG4580-PA$MWIICLLLVPLVAASSNTRLLNGILSHVDKEANPCENYYNHACGQYNMRIDDTFFDIIQMLDHQVNQNLVKLMDELEMSSQLPDFNVSSVDGKVLRYYSCRGAPRNMDSLSQYLKVISPGEGLTWPQFIPDGSSWPQENFKWLKALALHRYGLTNVFFNLEVVSNPRNASEYMVELNTPTFGEESQLPNSFIEILSLYIIKVPSSEIITLARKMRTLELLLKTMINPIDTLNNRYISIRDFQMETHNWQRFFEILIGSSAAPELQVLVRNFRYFTALKELMDKQDARLVASYIMRFAIFLLDETMGGRESTECVSQVRRNMNLAANMLYKERFFEDSTFSANIEIKDIFEKLRHQFLLQVDQNHLELTALQMKFFVRKAEAIEINVVNLPKTDLRHFIGQYYQDLQFPTGELDYHQEHLKVLQFRTQKMLAQSSKGHSEEQILTYRSQAAPLPPPQPFFQLESEDVFKYSLMGYIMAHHLISAFATEGITGSDGNDQSFRSHRFEEAVSCLSRNSENIDESMGDIAGLELAYFTYAKMANRNRLDFTHLPPEQIFFLNVGQFFCGNSDMLVQYKEDQVRLQRAIEGFEFDKAFGCYRNKPKHEKCR</v>
      </c>
    </row>
    <row r="166" spans="1:5">
      <c r="A166" s="4" t="s">
        <v>2634</v>
      </c>
      <c r="B166" s="4" t="s">
        <v>3746</v>
      </c>
      <c r="C166" s="4" t="s">
        <v>1519</v>
      </c>
      <c r="D166" t="s">
        <v>1680</v>
      </c>
      <c r="E166" t="str">
        <f t="shared" si="2"/>
        <v>&gt;CG9564-PC$MRSSIGLTGMAKTILHLFIGGILLVNLSLGATVRRPRLDGRIVGGQVANKDIPYQVSLQRSYHFCGGSLIAQGWVLTAAHCTEGSAILLSKVRIGSSRSVGGQLVGIKRVHRHPKFDAYTIDFDFSLLELEEYSAKNVTQAFVGLPEDADIADGTPVLVSGWGNTQSAQETSAVLRSVTVPKVSQTQCTEAYGNFGITDRMLCAGLPEGGKDACQGDSGGPLAADGVLWGVVSWGYGCARPNYPGYSRVSAVRDWISSVSG</v>
      </c>
    </row>
    <row r="167" spans="1:5">
      <c r="A167" s="4" t="s">
        <v>2635</v>
      </c>
      <c r="B167" s="4" t="s">
        <v>3747</v>
      </c>
      <c r="C167" s="4" t="s">
        <v>907</v>
      </c>
      <c r="D167" t="s">
        <v>1681</v>
      </c>
      <c r="E167" t="str">
        <f t="shared" si="2"/>
        <v>&gt;CG6711-PA$METQPEVPEVPLRPFKLAHQVVSLTGISFERRSIIGVVELTIVPNSENLLIRLNAKQLRIYSVVLNDVCQADFTYFDPFQNICYKEHKSRALEVYSKHLTAAQYTDPDVNNGELLIQVPPEGYSMIQEGQGLRIRIEFSLENPKCGVFVIPPASTDEETQMNSSHMFTNCYENSSRLWFPCVDSFADPCTWRLEFTDKNMTAVSCGELLEVIMTPDLRKKTFHYSVSTPVCAPNIALAVGQFEIYDPHMHEVTHFCLPGLLPLLKNTVRYLHEAFEFYEETLSTRYPFSCYKQVVDELDTDISAYATMSIASVNLLHSIAIIDQTYISRTFMSRAVAEQFFGCITSHHWSDTWLAKGIAEYLCGLYSRKCFGNNEYRAWVQSELARVVRYEEYGGIILDCSQPPAPLPVSGTNQSAASSKQQEIVHYFPIKSLHTVSPKYVAMRRKAHFVIRMLENRIGQELLIQVFNKQLALASSAATTKIGAGLWSQLISTNIFIKAIFTVTGKDMSVFMDQWVRTGGHAKFSLTSVFNRKRNTIELIRQDYVNQRGIRKYNGPLMVQLQELDGTFKHTLQIESTLVKSDITCHSKRRNKKKKIPLCTGEEVDMDLSAMDDSPVLWIRLDPEMILLRDLIIEQPDQWQYQLRHERDVTAQFQAIQALQKYPTNATRLALTDTIESERCFYQVRCAAHSLTKVANQMVASWSGPPAMLNIFRKFFGSFSAPHIIKLNNFSNFQLFLQKAIPVAMAGLRTSHGICPPEVMRFLFDLFKYNENSRNHYTDAYYRALVEALGETLTPVVSVAIHGTQITTDSLSTDAKLVLDEVTRLLNMEKHLPYKYMVSVSCLKVIRKLQKFGHLPSLPHIYRSYAEYGIYLDLRIAAMECLDFVKVDGRSEDLEHLITLLETDPDPAARHALAQLLIDNPPFTRESRSRLKPNLVDRLWFSINRLPYDTKLRCDIVDLYYALYGTKRPNCLQAGENQSFKDLMKDNNSSVGSVTGSFKKTSDSKSHLPTPTNTLDNEPQERQKPAMVTKRTATEAFEVGDEIIKLERSEEITVLDEPVNVQAYDSETKVNALQADEERDTHQAAKRLKNEMYAEDDNSSTMLDVGDSTRYESSHEEGKLKSGDGGLKKKKKEKKKHKHKHKHRHSKDKDKDKDKERKDKDKRDPHISRLQARETAPDTLSSEDSSNSNSLPPMNL</v>
      </c>
    </row>
    <row r="168" spans="1:5">
      <c r="A168" s="4" t="s">
        <v>2636</v>
      </c>
      <c r="B168" s="4" t="s">
        <v>4580</v>
      </c>
      <c r="C168" s="4" t="s">
        <v>907</v>
      </c>
      <c r="D168" t="s">
        <v>1681</v>
      </c>
      <c r="E168" t="str">
        <f t="shared" si="2"/>
        <v>&gt;CG6711-PB$METQPEVPEVPLRPFKLAHQVVSLTGISFERRSIIGVVELTIVPNSENLLIRLNAKQLRIYSVVLNDVCQADFTYFDPFQNICYKEHKSRALEVYSKHLTAAQYTDPDVNNGELLIQVPPEGYSMIQEGQGLRIRIEFSLENPKCGVFVIPPASTDEETQMNSSHMFTNCYENSSRLWFPCVDSFADPCTWRLEFTDKNMTAVSCGELLEVIMTPDLRKKTFHYSVSTPVCAPNIALAVGQFEIYDPHMHEVTHFCLPGLLPLLKNTVRYLHEAFEFYEETLSTRYPFSCYKQVVDELDTDISAYATMSIASVNLLHSIAIIDQTYISRTFMSRAVAEQFFGCITSHHWSDTWLAKGIAEYLCGLYSRKCFGNNEYRAWVQSELARVVRYEEYGGIILDCSQPPAPLPVSGTNQSAASSKQQEIVHYFPIKSLHTVSPKYVAMRRKAHFVIRMLENRIGQELLIQVFNKQLALASSAATTKIGAGLWSQLISTNIFIKAIFTVTGKDMSVFMDQWVRTGGHAKFSLTSVFNRKRNTIELIRQDYVNQRGIRKYNGPLMVQLQELDGTFKHTLQIESTLVKSDITCHSKRRNKKKKIPLCTGEEVDMDLSAMDDSPVLWIRLDPEMILLRDLIIEQPDQWQYQLRHERDVTAQFQAIQALQKYPTNATRLALTDTIESERCFYQVRCAAHSLTKVANQMVASWSGPPAMLNIFRKFFGSFSAPHIIKLNNFSNFQLFLQKAIPVAMAGLRTSHGICPPEVMRFLFDLFKYNENSRNHYTDAYYRALVEALGETLTPVVSVAIHGTQITTDSLSTDAKLVLDEVTRLLNMEKHLPYKYMVSVSCLKVIRKLQKFGHLPSLPHIYRSYAEYGIYLDLRIAAMECLDFVKVDGRSEDLEHLITLLETDPDPAARHALAQLLIDNPPFTRESRSRLKPNLVDRLWFSINRLPYDTKLRCDIVDLYYALYGTKRPNCLQAGENQSFKDLMKDNNSSVGSVTGSFKKTSDSKSHLPTPTNTLDNEPQERQKPAMVTKRTATEAFEVGDEIIKLERSEEITVLDEPVNVQAYDSETKVNALQADEERDTHQAAKRLKNEMYAEDDNSSTMLDVGDSTRYESSHEEGKLKSGDGGLKKKKKEKKKHKHKHKHRHSKDKDKDKDKERKDKDKRDPHISRLQARETAPDTLSSEDSSNSNSLPPMNL</v>
      </c>
    </row>
    <row r="169" spans="1:5">
      <c r="A169" s="4" t="s">
        <v>2637</v>
      </c>
      <c r="B169" s="4" t="s">
        <v>3748</v>
      </c>
      <c r="C169" s="4" t="s">
        <v>1274</v>
      </c>
      <c r="D169" t="s">
        <v>1682</v>
      </c>
      <c r="E169" t="str">
        <f t="shared" si="2"/>
        <v>&gt;CG31362-PA$MKLFVFLALAVAAATAVPAPAQKLTPTPIKDIQGRITNGYPAYEGKVPYVGLLFSGNGNWWCGGSIIGNTWVLTAAHCTNGASGVTINYGASIRTQPQTHWVGSGDIIQHHHYNSGNLHNDISLIRTPHVDFWSLVNKVELPSYNDRQDYAGWWAVASGWGGTYDGSPLPDWLQSVDVQIISQSDCSRTWSLHDNMCINTDGGKSTCGGDSGGPLVTHDGNRLVGVTSFGSAAGCQSGAPAVFSRTGYLDWIRDNTGIS</v>
      </c>
    </row>
    <row r="170" spans="1:5">
      <c r="A170" s="4" t="s">
        <v>2638</v>
      </c>
      <c r="B170" s="4" t="s">
        <v>3749</v>
      </c>
      <c r="C170" s="4" t="s">
        <v>764</v>
      </c>
      <c r="D170" t="s">
        <v>1683</v>
      </c>
      <c r="E170" t="str">
        <f t="shared" si="2"/>
        <v>&gt;CG34420-PC$MEHLRPLSYEEMCQMELLQAAGGSTTSSAPPAMMPIMVIPTALLPAPIDAAGGGVPGGGGIGGAAMVEHYYQLQPTHHLLPAEPLPTTATATATANSGLALLQGEQQIPHPSIQHPQQMNILCTGTLGRQRMPASGGGGHNPNINPNNPSVAATLPRGFQPAAFVTDVESDFEGSECGAGSMTTTCIPHFRFGACGQSLQQHHQQQDAVVGCGSLAYMMGSGTLGRGRRLAGGQGKPKRVSFKGDLPPPSPPPPPAVELDENGLPIPGGPGDAGSCSYMHFDNYMDYQTTGFGGPDVTEHSNIRRTLSRQNSISNSDSGGEIASIQKSKVNFGNPLAGGVVVGDIVGLDAKSPTSLGSTTGAGATGKAKGKASRKANAGPDGGQKGRRGSWLAITLVSAICLLAIAATLAYQHFLMAPSRNSHAQRLRIVRRILREVPLVDHNNYAWNVRKYAHSSLELHLSHDVDHKSLWSRPAWAQTDMERLKQGLVSQVWSAYVPCEAQGLDAVQLALEQIDIVRRLSDMYARETVLATSSQDIVDHRRGLLASLIGVEGGHTIGSSLGVLRSFYSLGARYLSLTHRCDVSWAGSASPAEQGLTPFGKAIVREMNRLGMMIDLSHSSDATARDVLQVTRAPVIFHSAARQLCNSTRNVPDDILRLVAENGGLIMLSFDSEDVACGRQARLQDVEHIKYVRAIAGIQHIGLGAGYDGIELPPLGLEDVSKYPELLAALLEDHNSEEDVAMLAGRNFLRIMETVETVRDYWKRAAIQPIEQTEPQPKTQCTYM</v>
      </c>
    </row>
    <row r="171" spans="1:5">
      <c r="A171" s="4" t="s">
        <v>2639</v>
      </c>
      <c r="B171" s="4" t="s">
        <v>4581</v>
      </c>
      <c r="C171" s="4" t="s">
        <v>764</v>
      </c>
      <c r="D171" t="s">
        <v>1684</v>
      </c>
      <c r="E171" t="str">
        <f t="shared" si="2"/>
        <v>&gt;CG34420-PD$MEHLRPLSYEEMCQMELLQAAGGSTTSSAPPAMMPIMVIPTALLPAPIDAAGGGVPGGGGIGGAAMVEHYYQLQPTHHLLPAEPLPTTATATATANSGLALLQGEQQIPHPSIQHPQQMNILCTGTLGRQRMPASGGGGHNPNINPNNPSVAATLPRGFQPAAFVTDVESDFEGSECGAGSMTTTCIPHFRFGACGQSLQQHHQQQDAVVGCGSLAYMMGSGTLGRGRRLAGGQGKPKRVSFKGDLPPPSPPPPPAVELDENGLPIPGGPGDAGSCSYMHFDNYMDYQTTGFGGPDVTEHSNIRRTLSRQNSISNSDSGGEIASIQKSKVNFGNPLAGGVVVGDIVGLDAKSPTSLGSTTGAGATGKAKGKASRKANAGPDGGQKGRRGSWLAITLVSAICLLAIAATLAYQHFLMAPSRNSHAQRLRIVRRILREVPLVDHNNYAWNVRKYAHSSLELHLSHDVDHKSLWSRPAWAQTDMERLKQGLVSQVWSAYVPCEAQGLDAVQLALEQIDIVRRLSDMYARETVLATSSQDIVDHRRGLLASLIGVEGGHTIGSSLGVLRSFYSLGARYLSLTHRCDVSWAGSASPAEQGLTPFGKAIVREMNRLGMMIDLSHSSDATARDVLQVTRAPVIFHSAARQLCNSTRNVPDDILRLVAENGGLIMLSFDSEDVACGRQARLQDVEHIKYVRAIAGIQHIGLGAGYDGIELPPLGLEDVSKYPELLAALLEDHNSEEDVAMLAGRNFLRIMETVETVRDYWKRAAIQPIEQTEPQPKTQCTYMSXPQAQAVRQRRDEPPMERANRTTATLTGEHFWQRGPESRDSVSNRTNPVIAATTTSFTVSELF</v>
      </c>
    </row>
    <row r="172" spans="1:5">
      <c r="A172" s="4" t="s">
        <v>2640</v>
      </c>
      <c r="B172" s="4" t="s">
        <v>3750</v>
      </c>
      <c r="C172" s="4" t="s">
        <v>158</v>
      </c>
      <c r="D172" t="s">
        <v>1685</v>
      </c>
      <c r="E172" t="str">
        <f t="shared" si="2"/>
        <v>&gt;CG1180-PA$MKAFIVLVALAMAAPALGRTLDRCSLAREMSNLGVPRDQLARWACIAEHSSYRTGVVGPENYNGSNDYGIFQINNYYWCAPPSGRFSYNECGLSCNALTDDITHSVRCAQKVLSQQGWSAWSTWHYCSGWLPSIDGC</v>
      </c>
    </row>
    <row r="173" spans="1:5">
      <c r="A173" s="4" t="s">
        <v>2641</v>
      </c>
      <c r="B173" s="4" t="s">
        <v>3751</v>
      </c>
      <c r="C173" s="4" t="s">
        <v>1423</v>
      </c>
      <c r="D173" t="s">
        <v>1686</v>
      </c>
      <c r="E173" t="str">
        <f t="shared" si="2"/>
        <v>&gt;CG6361-PA$MAMISARRYFLLGLLVLTTSAYVTVGDEGDPCQVRSDIPGICLSSSACEIRGYLKSGTLSTSQVPSCGFGAREEIICCPTVACCATEPTTPNPNPSRVLPEKERPSVAACEKIRSGGKPLTVHILDGERVDRGVYPHMAAIAYNSFGAAFRCGGSLIASRFVLTAAHCVNSDDSTPSFVRLGALNIENPEPGYQDIVIDVQIHPDYSGSSKYYDIAILQLAEDAKESDVIRPACLYTDRSDPPANKYFVAGWGVMNVTNRAVSKILLRAALDLVPADECNASFAEQPSANRTLRGVIASQLCAADKNQRKDACQGDSGGPLILEIDDVDGTYSIVGVISSGFGATKTPGLYTRVSSFLDYIEGIVWPSNR</v>
      </c>
    </row>
    <row r="174" spans="1:5">
      <c r="A174" s="4" t="s">
        <v>2642</v>
      </c>
      <c r="B174" s="4" t="s">
        <v>3752</v>
      </c>
      <c r="C174" s="4" t="s">
        <v>1423</v>
      </c>
      <c r="D174" t="s">
        <v>1687</v>
      </c>
      <c r="E174" t="str">
        <f t="shared" si="2"/>
        <v>&gt;CG6361-PB$MAMISARRYFLLGLLVLTTSAYVTVGDEGDPCQVRSDIPGICLSSSACEIRGYLKSGTLSTSQVPSCGFGAREEIICCPTVACCATDRGREVQFHATSERSSLPEPKREPTPEPEPLPPTTTEGKRERESRLDENQNFFDFNKLLSTVKPQKTHESLKLPTQESMKTPTHESMKMPTHESMKLPTHEPMKLPIQSVAWGIAPSKTQPIASTQRSFMEPEWGREPRIVNRPLTTPRSRPQRPNNSNNTNPSPNNNNLIHLVNDRLREQGMQIEPAREVPMVLQTTPTPTPAPTPTLIDPFEPYRFRGQDRDKDTQPQEPWNDVSNNLDADPAPSIFNPAETRPTPNPNPSRVNLPEKERPSVAACEKIRSGGKPLTVHILDGERVDRGVYPHMAIAYNSFGSAAFRCGGSLIASRFVLTAAHCVNSDDSTPSFVRLGALNIEPEPGYQDINVIDVQIHPDYSGSSKYYDIAILQLAEDAKESDVIRPACLYDRSDPPANYKYFVAGWGVMNVTNRAVSKILLRAALDLVPADECNASFAEPSANRTLRRGVIASQLCAADKNQRKDACQGDSGGPLILEIDDVDGTYSIGVISSGFGCATKTPGLYTRVSSFLDYIEGIVWPSNR</v>
      </c>
    </row>
    <row r="175" spans="1:5">
      <c r="A175" s="4" t="s">
        <v>2643</v>
      </c>
      <c r="B175" s="4" t="s">
        <v>4582</v>
      </c>
      <c r="C175" s="4" t="s">
        <v>1423</v>
      </c>
      <c r="D175" t="s">
        <v>1688</v>
      </c>
      <c r="E175" t="str">
        <f t="shared" si="2"/>
        <v>&gt;CG6361-PC$MAMISARRYFLLGLLVLTTSAYVTVGDEGDPCQVRSDIPGICLSSSACEIRGYLKSGTLSTSQVPSCGFGAREEIICCPTVACCATEPTTPNPNPSRVLPEKERPSVAACEKIRSGGKPLTVHILDGERVDRGVYPHMAAIAYNSFGAAFRCGGSLIASRFVLTAAHCVNSDDSTPSFVRLGALNIENPEPGYQDIVIDVQIHPDYSGSSKYYDIAILQLAEDAKESDVIRPACLYTDRSDPPANKYFVAGWGVMNVTSKLCVRKLQDWIVFDGVFTDRAVSKILLRAALDLVPDECNASFAEQPSANRTLRRGVIASQLCAADKNQRKDACQGDSGGPLILEDDVDGTYSIVGVISSGFGCATKTPGLYTRVSSFLDYIEGIVWPSNR</v>
      </c>
    </row>
    <row r="176" spans="1:5">
      <c r="A176" s="4" t="s">
        <v>2644</v>
      </c>
      <c r="B176" s="4" t="s">
        <v>3753</v>
      </c>
      <c r="C176" s="4" t="s">
        <v>364</v>
      </c>
      <c r="D176" t="s">
        <v>1689</v>
      </c>
      <c r="E176" t="str">
        <f t="shared" si="2"/>
        <v>&gt;CG30184-PA$MQVRSKKPVWFLFKMMELLLSLGCCLVHWTCFMEEGVPHIFLLCGTYGGVIICFISLIGAFYAERPTMKHEALFGGILGGLHMVTVYANMYVATLEEFTERWPSFYACCRDNAIVALYAGAIYLMHCTFALDLMFSHSRSRANQKMHQRSKRPLQLYFISRGAEAYLSRFWFFRRIAARMLTSAQPSEHSGRKRQVSSESDSDAKEREEERIRNSEVF</v>
      </c>
    </row>
    <row r="177" spans="1:5">
      <c r="A177" s="4" t="s">
        <v>2645</v>
      </c>
      <c r="B177" s="4" t="s">
        <v>3754</v>
      </c>
      <c r="C177" s="4" t="s">
        <v>214</v>
      </c>
      <c r="D177" t="s">
        <v>1690</v>
      </c>
      <c r="E177" t="str">
        <f t="shared" si="2"/>
        <v>&gt;CG6206-PA$MSAKTSVWLVFFCALGCLIHDADLRSIQPKASQCGYQSCHPTKPNMLNVLVAHTHDDVGWLKTVDQYYYGSETKIQKAGVQYIIDSVVEALLRDPEKRIYVESAFFFKWWKEQKPKVQEAVKMLVEQGRLEFIGGAWSMNDEATTHYSVIDQFSWGLRLLNDTFGECGRPRVGWQIDPFGHSREMASMFAQMGFDGFFGRLDYQDKDERLMTKNAEMIWHGSANLGEEADLFSGALYNNYQAPDGCFDILCNDAPIIDGKHSPDNNVKERIDTFLDFAKTQSQYYRTNNIIVTMGDFTYQAAQVYYKNLDKLIRYGNERQANGSNINLLYSTPSCYLKSLHDAITWPTKSDDFFPYASDPHAYWTGYFTSRPTLKRFERDGNHFLQVCKQLSLAPKKPEEFDPHLTFMRETLGIMQHHDAITGTEKEKVALDYAKRMSVAFACGATTRNALNQLTVQSKDNVKDTSAKYVFEFKTCALLNITSCPVSEANRFALTLYNPLAHTVNEYVRIPVPYSNYRIIDNKGVTLESQAVPIPQVLIIKHRNSTAKYEIVFLATNIPALGYRTYYVEKLDSTEGNTRSKALPKRTSVTVIGNSHIQLGFDTNGFLSEVTADGLTRLVSQEFLFYEGAVGNNAEFLRSSGAYIFRPNENKIHFATDQVEIEVYKGDLVHEVHQKFNDWISQVVRVNKDSYAEFEWLVGPIPIDDGIGKEVITRFNSDIASDGIFRTDSNGREMIRKINHRDTWSVKINEAVAGNYYPITTKIDVEDDTARMAILTDRAQGGSSKDGSLELMVHRRLLKDDAFGVGEALNETEYGDGLIARGKHHLFFGKSTDEGVSLKGIERLTQLEKLLPTWKFFSNMEDYSADEWQTAFTNIFSGISLVPKPVHLLTLEPWHENQLLVRFEHIMENGEDASYSQPVQFNVKNVLSAFDEGIRETTLDGNAWLDESRRLQFAPDPEEAAFNTYATFSQPAESVHLLSAKPMLGVKYADEALPAGQLGAESNRIRRETETRQEKKDEGRSSKSTEGPYSFKSDSSNQEYIIELSPMEIRTFIVYLTP</v>
      </c>
    </row>
    <row r="178" spans="1:5">
      <c r="A178" s="4" t="s">
        <v>2646</v>
      </c>
      <c r="B178" s="4" t="s">
        <v>3755</v>
      </c>
      <c r="C178" s="4" t="s">
        <v>214</v>
      </c>
      <c r="D178" t="s">
        <v>1691</v>
      </c>
      <c r="E178" t="str">
        <f t="shared" si="2"/>
        <v>&gt;CG6206-PB$MSAKTSVWLVFFCALGCLIHDADLRSIQPKASQCGYQSCHPTKPNMLNVLVAHTHDDVGWLKTVDQYYYGSETKIQKAGVQYIIDSVVEALLRDPEKRIYVESAFFFKWWKEQKPKVQEAVKMLVEQGRLEFIGGAWSMNDEATTHYSVIDQFSWGLRLLNDTFGECGRPRVGWQIDPFGHSREMASMFAQMGFDGFFGRLDYQDKDERLMTKNAEMIWHGSANLGEEADLFSGALYNNYQAPDGCFDILCNDAPIIDGKHSPDNNVKERVDAFLAYVTEMAEHFRTPNVILTMEDFHYQNADMWYKNLDKLIKYGNERQANGSNINLLYSTPSCYLKSLHDAITWPTKSDDFFPYASDPHAYWTGYFTSRPTLKRFERDGNHFLQVCKQLSLAPKKPEEFDPHLTFMRETLGIMQHHDAITGTEKEKVALDYAKRMSVAFACGATTRNALNQLTVQSKDNVKDTSAKYVFEFKTCALLNITSCPVSEANRFALTLYNPLAHTVNEYVRIPVPYSNYRIIDNKGVTLESQAVPIPQVLIIKHRNSTAKYEIVFLATNIPALGYRTYYVEKLDSTEGNTRSKALPKRTSVTVIGNSHIQLGFDTNGFLSEVTADGLTRLVSQEFLFYEGAVGNNAEFLRSSGAYIFRPNENKIHFATDQVEIEVYKGDLVHEVHQKFNDWISQVVRVNKDSYAEFEWLVGPIPIDDGIGKEVITRFNSDIASDGIFRTDSNGREMIRKINHRDTWSVKINEAVAGNYYPITTKIDVEDDTARMAILTDRAQGGSSKDGSLELMVHRRLLKDDAFGVGEALNETEYGDGLIARGKHHLFFGKSTDEGVSLKGIERLTQLEKLLPTWKFFSNMEDYSADEWQTAFTNIFSGISLVPKPVHLLTLEPWHENQLLVRFEHIMENGEDASYSQPVQFNVKNVLSAFDEGIRETTLDGNAWLDESRRLQFAPDPEEAAFNTYATFSQPAESVHLLSAKPMLGVKYADEALPAGQLGAESNRIRRETETRQEKKDEGRSSKSTEGPYSFKSDSSNQEYIIELSPMEIRTFIVYLTP</v>
      </c>
    </row>
    <row r="179" spans="1:5">
      <c r="A179" s="4" t="s">
        <v>2647</v>
      </c>
      <c r="B179" s="4" t="s">
        <v>3756</v>
      </c>
      <c r="C179" s="4" t="s">
        <v>1389</v>
      </c>
      <c r="D179" t="s">
        <v>1692</v>
      </c>
      <c r="E179" t="str">
        <f t="shared" si="2"/>
        <v>&gt;CG4821-PD$MMAKWLLGLWLAILLVDRPGAKAYRSGSGYHSEQSEPVGLSATGNAHSSGGDQQQPIYHRDSACPPHFTGLVAYPHDCHRYVNCFDGSPTIQTCSPGTFNDRTQVCDHPSNVVCPSAESASTRLGRLRQLDSEPKCQPGVNGLQPHPDCSKFLNCANGQAFIMDCAPGTAFSPASLVCVHKDLAKCGSGTGAVRDDSGTDNRQSKSYETSGRDQFGNRYTTRTTTTTRVIGDRWTDMNMQRPSGVVEQNPHHHHHGYNPGWSGQETSYVQRGPTQSTLYVEGSLQPNRNYPTNKPLAPMAPTNTGGVYYGQPVEDKQNVPSRQNYSRRIDYGSPGNGWKPMPPDPLGGQQPLNLDYSPHSPGAKEPQSQDSLPGQKPINLDYDEEPIPQYLHGLPPYPGSPPRFYPDQLPSGSKPIGRQQPVESSPDASGYPDQQKPLDPDGLHGSKVPPRHSPNPGYPLYNESNLYGGLLPPKPDSPVNTTPTPTPNPSSQAPTPQLANRLHTFPIYPPVDNKTSLRNPIQPHYSPSYAGIAHSRDAPAKVPVTSTTPAQDPDPFNPELDEPFYDDVDFLTTTVRNVLVPPPFDHKFSPQSTNPSINRNQSASGPNSQAAIKEALKLMLRPYFNHSGNAQEQLAQQESAIVSVISKPSTTTTTTPRPTSKTPKTDPDFDAELIKAGEQESLDSVDDYVFPDARETSRTEQTLDPSTTYASTNFQRSTRRAELDPDTLTATTMKTWHAPGHSRDYHRRHPNLPDPFTEHHPNSSPHQHHHHHRHPHEHSADFHIHPELPNPFPLKNETPQHQDLNDDWDLLPNSNAEEVTPKLATRSSFNTQCFDCGNGQCLKKEEICDGKKNCPNGKDEANCPPSDYEVRLSGGESPNMGREVKANGQWGYVCDDKFGLKDADVVCRELGFQMGAQEVRGSSFYAPPNQDNYLMDEVECHGNETKLGQCAFKGWGVHNCGVDEVAGVTCKVPVMKCPNNWLCHTSKECIPPAFVCDNTPDCADKSDECAAVCQAPVQYRLEGGRNSNERLEVKHHGVWGSVCDDDFNLKSAQVACNSMGFFGPAKIEKNIFGNSNGPWLDQVMCFGNETSIDQCNHWNWGEHNCNHTEDVALHCSAGPPPRSQRYSTQIKGGRSLGRETTPKTYSQIGLWERSSKAVHTPRRCGIFKDDLTDEYAREERVVRGNVAQRGRHPWQATIRTRGRGGISSHWCGAVVISKRHLLTAACLYGSPKGAYFVRVGDHYANIAESSEVDSFIENWYLHENFRKGTHMNNDALVVLKTPLKFSDYVQPICLPDKNAELVEDRKCTISGWGSIKSGVSTPAVLGSAELPILADHVCKQSNVYGSAMSEGMFCAGSMDESVDACEGDSGGPVCSDDDGETLYGLISWGQHCGFKNRPGVYVRVNHYIDWIYEKINESLLR</v>
      </c>
    </row>
    <row r="180" spans="1:5">
      <c r="A180" s="4" t="s">
        <v>2648</v>
      </c>
      <c r="B180" s="4" t="s">
        <v>3757</v>
      </c>
      <c r="C180" s="4" t="s">
        <v>1389</v>
      </c>
      <c r="D180" t="s">
        <v>1693</v>
      </c>
      <c r="E180" t="str">
        <f t="shared" si="2"/>
        <v>&gt;CG4821-PA$MMAKWLLGLWLAILLVDRPGAKAYRSGSGYHSEQSEPVGLSATGNAHSSGGDQQQPIYHRDSACPPHFTGLVAYPHDCHRYVNCFDGSPTIQTCSPGTFNDRTQVCDHPSNVVCPSAESASTRLGRLRQLDSEPKCQPGVNGLQPHPDCSKFLNCANGQAFIMDCAPGTAFSPASLVCVHKDLAKCGSGTGAVRDDSGTGYPALPFDDLGCPPGTRGLRPHPHDVHKYLRCGIGVKPQVEQCPRGIFDGSSSVCVYSDSPRTSSSSFTSAEIQVNYLLCPVGAVGQFVHPFDQTFLSCKDGKSAVQNCQPNYVFSISRRYCQLKAQLAFTDYVTLIISEISYESLILNACPGNINGIFLYPYDAKKYVQCSSGGRMSILSCGPQMAFSVSQRCLPSHQVHISDRVQFWQEVQVQTTYTSQDLRGNVQSQLSSLRSCPPNVQNYPYPFHAGHYVRCQYGALEIICCPTGQLYSLSQRQCVPRSLLSAHDYLYSYISAELSTEFMVDRSTLSCPPQAQGLYLHPFDCTKYVRCWNHCTPGEFSFSNQKCVPKEQCKGPTDHVEYLIETTTVTTYDSDGPESASSLAKTGDSCPPGASGNHAHPFDCTKFLECSNGQTFVKNCGPGTAFSTAKHICDHANVDCSGRNSLPEQSQVTQNNIATSYPTKPLDILPILKTSPPSYPHAEHLTLLCPSGVNGQFVHPFDQTKFLLCQAGKLAVQSCQSGYVFSISKSICQPKQLVYSDYVTYKVSVISIDQTMILSACPDGTNGLHLYPYDAGKYVRCSDGKMSIQSCENQMAFSLSQRACRPSRLLSTEDRVRFREELQIQTTYSSQDIIQQSPLKECPSVLRGNYPYPFHAGHFVNCQNGHLQIVSCPPTALYSLSQECVVRQLLSPHDYLDYAYISVQLSTNIIHDTTALSCPPQAQGYYLHPFDTKYIVCWEKQTHIESCPQGEAFSISQQKCVARDKITQAYDRVEYLEDTQELSHEEAEEEEQTEPESNLSLDGGNQPPGKYQAPYYSNGGYPTPSQNNGYQTPSQNNGGYQAPFQNNGGYQPSYQGNGGYTPTYQNPFEGYHQPNQSSQTNGGYQPPLPPHGGYQPPSQTYGGFQQPNRTYEDFHNPSQTVGGFQPPSVKGGYQPHNQLNGGYNQPNQSSSFQANGGYQPPSQVNRGYQTSFESNGYQPPLETNKGHQVPSQINGGYQPRVDGNRGYQPPNELNGGYQPPNELNGYPAPSQLNGGYQPPLEGNLGYRPLSQQNSGYQPPQPSTGGYQPPFQSTGGHYPGQDAPYAIPTPLLCPEKISGLFPNPFDATGYLTCIDGHTLPRQCQLDVFSVSQGYCLPEQHVNKTDRVPFERTQTYQDNSLDCPRDFLGFVVYPDCSKYLSCGPSGMKLLNCPGEQHYSISHGFCKPVDQVQREDRLYTINELIIFEWTQKMMIVGAVTACPEGITGTLPHPRVPTKYLRCGPGQAEMYDCPQQIFSVSRRVCVLDDKLSSYDRTDYLVRGVNSGWMDPSNDNRQSKSYETGRDQFGNRYTTRTTTTTRVIGDRWTDMNMQRPSGVGVEQNPHHHHHGYNGWSGQETSYVQRGPTQSTLYVEGSLQPNRNYPTNKTPLAPMAPTNTGGVYGQPVEDKQNVPSRQNYSRRIDYGSPGNGWKPMPPLDPLGGQQPLNLDYPHSPGAKEPQSQDSLPGQKPINLDYDEEPIPQYLHNGLPPYPGSPPRFYDQLPSGSKPIGRQQPVESSPDASGYPDQQKPLDPDNGLHGSKVPPRHSPPGYPLYNESNLYGGLLPPKPDSPVNTTPTPTPNPSSSQAPTPQLANRLHFPIYPPVDNKTSLRNPIQPHYSPSYAGIAHSRDAPWAKVPVTSTTPAQDDPFNPELDEPFYDDVDFLTTTVRNVLVPPPFDHKFYSPQSTNPSINRNQASGPNSQAAIKEALKLMLRPYFNHSGNAQEQLAQQAESAIVSVISKPSTTTTTPRPTSKTPKTDPDFDAELIKAGEQESLDSVDDDYVFPDARETSRTQTLDPSTTYASTNFQRSTRRAELDPDTLTATTMKTNWHAPGHSRDYHRRPNLPDPFTEHHPNSSPHQHHHHHRHPHEHSADFHIRHPELPNPFPLKNEPQHQDLNDDWDLLPNSNAEEVTPKLATRSSFNTQCDFDCGNGQCLKKEECDGKKNCPNGKDEANCPPSDYEVRLSGGESPNMGRIEVKANGQWGYVCDKFGLKDADVVCRELGFQMGAQEVRGSSFYAPPNQDFNYLMDEVECHGNEKLGQCAFKGWGVHNCGVDEVAGVTCKVPVMKCPNNYWLCHTSKECIPPAVCDNTPDCADKSDECAAVCQAPVQYRLEGGRNSNEGRLEVKHHGVWGSVDDDFNLKSAQVACNSMGFFGPAKIEKNIFGNSNGPIWLDQVMCFGNETSDQCNHWNWGEHNCNHTEDVALHCSAGPPPRSQRYSQTQIKGGRSLGRETPKTYSQIGLWERSSKAVHTPRRCGIFKDDLTDEYAHREERVVRGNVAQRRHPWQATIRTRGRGGISSHWCGAVVISKRHLLTAAHCLYGSPKGAYFVRGDHYANIAESSEVDSFIENWYLHENFRKGTHMNNDIALVVLKTPLKFSDVQPICLPDKNAELVEDRKCTISGWGSIKSGVSTPAQVLGSAELPILADHCKQSNVYGSAMSEGMFCAGSMDESVDACEGDSGGPLVCSDDDGETLYGLSWGQHCGFKNRPGVYVRVNHYIDWIYEKINESLLR</v>
      </c>
    </row>
    <row r="181" spans="1:5">
      <c r="A181" s="4" t="s">
        <v>2649</v>
      </c>
      <c r="B181" s="4" t="s">
        <v>3758</v>
      </c>
      <c r="C181" s="4" t="s">
        <v>1389</v>
      </c>
      <c r="D181" t="s">
        <v>1694</v>
      </c>
      <c r="E181" t="str">
        <f t="shared" si="2"/>
        <v>&gt;CG4821-PC$MMAKWLLGLWLAILLVDRPGAKAYRSGSGYHSEQSEPVGLSATGNAHSSGGDQQQPIYHRDSACPPHFTGLVAYPHDCHRYVNCFDGSPTIQTCSPGTFNDRTQVCDHPSNVVCPSAESASTRLGRLRQLDSEPKCQPGVNGLQPHPDCSKFLNCANGQAFIMDCAPGTAFSPASLVCVHKDLAKCGSGTGAVRDDSGTGYPALPFDDLGCPPGTRGLRPHPHDVHKYLRCGIGVKPQVEQCPRGIFDGSSSVCVYSDSPRTSSSSFTSAEIQVNYLLCPVGAVGQFVHPFDQTFLSCKDGKSAVQNCQPNYVFSISRRYCQLKAQLAFTDYVTLIISEISYESLILNACPGNINGIFLYPYDAKKYVQCSSGGRMSILSCGPQMAFSVSQRCLPSHQVHISDRVQFWQEVQVQTTYTSQDLRGNVQSQLSSLRSCPPNVQNYPYPFHAGHYVRCQYGALEIICCPTGQLYSLSQRQCVPRSLLSAHDYLYSYISAELSTEFMVDRSTLSCPPQAQGLYLHPFDCTKYVRCWNQQTFIECVVCAYAILRTI</v>
      </c>
    </row>
    <row r="182" spans="1:5">
      <c r="A182" s="4" t="s">
        <v>2650</v>
      </c>
      <c r="B182" s="4" t="s">
        <v>3759</v>
      </c>
      <c r="C182" s="4" t="s">
        <v>1389</v>
      </c>
      <c r="D182" t="s">
        <v>1695</v>
      </c>
      <c r="E182" t="str">
        <f t="shared" si="2"/>
        <v>&gt;CG4821-PE$MILSACPDGTNGLHLYPYDAGKYVRCSDGGKMSIQSCENQMAFSLSQRARPSRLLSTEDRVRFREELQIQTTYSSQDIQIQQSPLKECPSVLRGNYPYFHAGHFVNCQNGHLQIVSCPPTALYSLSQRECVVRQLLSPHDYLDYAYIVQLSTNIIHDTTALSCPPQAQGYYLHPFDCTKYIVCWEKQTHIESCPQGAFSISQQKCVARDKITQAYDRVEYLEDTQHELSHEEAEEEEQTEPESNLLDGGNQPPGKYQAPYYSNGGYPTPSQNNGGYQTPSQNNGGYQAPFQNNGYQPSYQGNGGYTPTYQNPFEGYHQPNQSSYQTNGGYQPPLPPHGGYQPPQTYGGFQQPNRTYEDFHNPSQTVGGFQPPYSVKGGYQPHNQLNGGYNQPQSSSFQANGGYQPPSQVNRGYQTSFESNGGYQPPLETNKGHQVPSQINGYQPRVDGNRGYQPPNELNGGYQPPNELNGAYPAPSQLNGGYQPPLEGNLYRPLSQQNSGYQPPQPSTGGYQPPFQSTGSGHYPGQDAPYAIPTPLLCPKISGLFPNPFDATGYLTCIDGHTLPRQCQPLDVFSVSQGYCLPEQHVNKDRVPFERTQTYQDNSLDCPRDFLGFVVYPFDCSKYLSCGPSGMKLLNCPEQHYSISHGFCKPVDQVQREDRLYTINELHIIFEWTQKMMIVGAVTACPGITGTLPHPRVPTKYLRCGPGQAEMYDCPSQQIFSVSRRVCVLDDKLSSDRTDYLVRGVNSGWMDPSNDNRQSKSYETSGRDQFGNRYTTRTTTTTRVGDRWTDMNMQRPSGVGVEQNPHHHHHGYNPGWSGQETSYVQRGPTQSTLVEGSLQPNHARETSRTEQTLDPSTTYASTNFQRSTRRAELDPDTLTATTKTNWHAPGHSRDYHRRHPNLPDPFTEHHPNSSPHQHHHHHRHPHEHSADHIRHPELPNPFPLKNETPQHQDLNDDWDLLPNSNAEEVTPKLATRSSFNQCDFDCGNGQCLKKEEICDGKKNCPNGKDEANCPPSDYEVRLSGGESPNGRIEVKANGQWGYVCDDKFGLKDADVVCRELGFQMGAQEVRGSSFYAPPQDFNYLMDEVECHGNETKLGQCAFKGWGVHNCGVDEVAGVTCKVPVMKCNNYWLCHTSKECIPPAFVCDNTPDCADKSDECAAVCQAPVQYRLEGGRNNEGRLEVKHHGVWGSVCDDDFNLKSAQVACNSMGFFGPAKIEKNIFGNSGPIWLDQVMCFGNETSIDQCNHWNWGEHNCNHTEDVALHCSAGPPPRSQYSQTQIKGGRSLGRETTPKTYSQIGLWERSSKAVHTPRRCGIFKDDLTDYAHREERVVRGNVAQRGRHPWQATIRTRGRGGISSHWCGAVVISKRHLLAAHCLYGSPKGAYFVRVGDHYANIAESSEVDSFIENWYLHENFRKGTHMNDIALVVLKTPLKFSDYVQPICLPDKNAELVEDRKCTISGWGSIKSGVSPAQVLGSAELPILADHVCKQSNVYGSAMSEGMFCAGSMDESVDACEGDSGPLVCSDDDGETLYGLISWGQHCGFKNRPGVYVRVNHYIDWIYEKINESLR</v>
      </c>
    </row>
    <row r="183" spans="1:5">
      <c r="A183" s="4" t="s">
        <v>2651</v>
      </c>
      <c r="B183" s="4" t="s">
        <v>3760</v>
      </c>
      <c r="C183" s="4" t="s">
        <v>340</v>
      </c>
      <c r="D183" t="s">
        <v>1696</v>
      </c>
      <c r="E183" t="str">
        <f t="shared" si="2"/>
        <v>&gt;CG14507-PC$MLWIMGLVVAAVRLNGQASGAANVTVIEDIRSAFRGVTNDTELLNHIIPMYGASMRSANPSFVFKMPSKSNGGGDDFELLTMQRSDFAEPIFPNISQSTAIDSPSTIPPETSVKTSLMVSPQQDWQQMGLDGWTGELKPPVASLEQDRDTRPPISWQNSYPHDEIRLEFQNHHFDGRVTDIRVITQTTSKPAEMEDMNVQNVYIARVNDPFGYSMKWSFTNDSSREKELLPEGDRGKRDVARLYSIKCSTGCDPLIYKGYGCYCGFGGHGVPADGIDRCCRVHDKCYGQSNCISLEYFVPYVWKCYRGKPLCAVDHGEFGGPDSCAARLCQCDLRLSRCLKRYCPHRRSICHSSRSRRLQNLIFF</v>
      </c>
    </row>
    <row r="184" spans="1:5">
      <c r="A184" s="4" t="s">
        <v>2652</v>
      </c>
      <c r="B184" s="4" t="s">
        <v>3761</v>
      </c>
      <c r="C184" s="4" t="s">
        <v>1316</v>
      </c>
      <c r="D184" t="s">
        <v>1697</v>
      </c>
      <c r="E184" t="str">
        <f t="shared" si="2"/>
        <v>&gt;CG33160-PA$MIARCLTSLFLVQILGFHSAVYAHPDSVQIQPRIIGGHVSSIKEEKYLVVTTSEELCGGSLVKPRWVITAAHCVYNKNKNDFKIYGGASNQAGPYAVITVDYIAIRPDFNRKTLNMDVAALRLNSDMIGANIETIPLAAQSVPARALKVSGWGFLTADATKTAERVHSVLVPMWSRASCVSAFRGIHRITRSMVCARLYKKDSCDGDSGGPLVYRGQLAGIVSFGYGCASALPGIYTSVPEIRDWQRVVEQH</v>
      </c>
    </row>
    <row r="185" spans="1:5">
      <c r="A185" s="4" t="s">
        <v>2653</v>
      </c>
      <c r="B185" s="4" t="s">
        <v>3762</v>
      </c>
      <c r="C185" s="4" t="s">
        <v>418</v>
      </c>
      <c r="D185" t="s">
        <v>1698</v>
      </c>
      <c r="E185" t="str">
        <f t="shared" si="2"/>
        <v>&gt;CG11406-PA$MHGLLGSAGDFVSGGRGRSLALELHARCFDVWLANARGTTHSRGHRTLQSDARFWRFSWHEIGIYDLPAIVDYVLARTNRRQLHYVGHSQGTTVLLVLSQRPEYNARFANAALLAPVAFLQHLSSPPLRLLASDSSMATLLLNKLGLELLPASALTQVGGQFFCTASRPTYALCTLFTSVYVGFSDYPLDRSILPRLETTPAGISRGQLQHFGQLINSGKFQQYDYRSPRLNTLRYGRTTPPSYQANVRLQLQIFHGSRDTLSSLADVQRLVRELRNSVTQMYQVPGYNHIDFLASSAPQVVFQRIIQQAWQLDMALAA</v>
      </c>
    </row>
    <row r="186" spans="1:5">
      <c r="A186" s="4" t="s">
        <v>2654</v>
      </c>
      <c r="B186" s="4" t="s">
        <v>3763</v>
      </c>
      <c r="C186" s="4" t="s">
        <v>418</v>
      </c>
      <c r="D186" t="s">
        <v>1699</v>
      </c>
      <c r="E186" t="str">
        <f t="shared" si="2"/>
        <v>&gt;CG11406-PB$MAPEEEEPEEEVARDSLCTRSDSVCQAVQRQQLQCQVHRIETADGYRLSHRIPAPQNRWCPQQLRPFLLMHGLLGSAGDFVSGGRGRSLALELHARCFVWLANARGTTHSRGHRTLQTSDARFWRFSWHEIGIYDLPAIVDYVLARTRRQLHYVGHSQGTTVLLVLLSQRPEYNARFANAALLAPVAFLQHLSSPPRLLASDSSMATLLLNKLGLHELLPASALTQVGGQFFCTASRPTYALCTLTSVYVGFSDYPLDRSILPRILETTPAGISRGQLQHFGQLINSGKFQQYDRSPRLNTLRYGRTTPPSYQLANVRLQLQIFHGSRDTLSSLADVQRLVRERNSVTQMYQVPGYNHIDFLFASSAPQVVFQRIIQQAWQLDMALAA</v>
      </c>
    </row>
    <row r="187" spans="1:5">
      <c r="A187" s="4" t="s">
        <v>2655</v>
      </c>
      <c r="B187" s="4" t="s">
        <v>3764</v>
      </c>
      <c r="C187" s="4" t="s">
        <v>418</v>
      </c>
      <c r="D187" t="s">
        <v>1700</v>
      </c>
      <c r="E187" t="str">
        <f t="shared" si="2"/>
        <v>&gt;CG11406-PC$MHGLLGSAGDFVSGGRGRSLALELHARCFDVWLANARGTTHSRGHRTLQSDARFWRFSWHEIGIYDLPAIVDYVLARTNRRQLHYVGHSQGTTVLLVLSQRPEYNARFANAALLAPVAFLQHLSSPPLRLLASDSSMATLLLNKLGLELLPASALTQVGGQFFCTASRPTYALCTLFTSVYVGFSDYPLDRVSTIIAGHNLANKAPETFFLLYAKVFIALWSGTTSRLSPTIPPPLKATSLKLPEDKHTYYRGPNEEGRR</v>
      </c>
    </row>
    <row r="188" spans="1:5">
      <c r="A188" s="4" t="s">
        <v>2656</v>
      </c>
      <c r="B188" s="4" t="s">
        <v>3765</v>
      </c>
      <c r="C188" s="4" t="s">
        <v>1532</v>
      </c>
      <c r="D188" t="s">
        <v>1701</v>
      </c>
      <c r="E188" t="str">
        <f t="shared" si="2"/>
        <v>&gt;CG9676-PA$MLPFWTSLLVLCAAGVLAQNDSVVEPRIVGGTKAREGQFPHQISLRRRGHTCGGSIISKDYVVTAAHCVKQGNNVAPANELEIQAGSLLLSSGGVRVPATVTVHPNYNSNGHDVAVLRLRNSLTFNSNIAAIKLATEDPPNDATVDIGWGAISQRGPISNSLLYVQVKALSRESCQKTYLRQLPETTMCLLHPKDKACYGDSGGPATYQGKLVGLASFVIGGCGRAAPDGYERVSKLRNWIAEKA</v>
      </c>
    </row>
    <row r="189" spans="1:5">
      <c r="A189" s="4" t="s">
        <v>2657</v>
      </c>
      <c r="B189" s="4" t="s">
        <v>3766</v>
      </c>
      <c r="C189" s="4" t="s">
        <v>1428</v>
      </c>
      <c r="D189" t="s">
        <v>1702</v>
      </c>
      <c r="E189" t="str">
        <f t="shared" si="2"/>
        <v>&gt;CG6438-PA$MAAATWSWLLAPFLLLHWASAGAGGGAGGSGAGLSGPAVFTSSFLVRFRGVDNSFAHDVADKYGFDNLGPLVGADGHEYHFKHRTLPHARSRRSLTHTALKSHPAVHTAVQQPGFKRVKRGLRPAVPAIHGMKFDLKVGEGNRIDEETDPYFPMQWYLKNTGQNGGKVRLDLNVQAAWAQGITGKNVTTAIMDDGVYMHPDLKFNYNAEASYDFSSNDPFPYPRYTDDWFNSHGTRCAGEVAAARNGICGVGVAYDSKIAGIRMLDQPYMTDLIEANSMGHEPHKIHIYSASWGTDDGKTVDGPRNATMRAIVQGVNEGRNGLGNIYVWASGDGGEEDDCNCDYAASMWTISINSAINDGQNAHYDESCSSTLASTFSNGAKDPNTGVATTDYGKCTTTHSGTSAAAPEAAGVFALALEANPQLTWRDIQHLTVLTSKRNSFDAKNRFHWTMNGVGLEFNHLFGFGVLDAGAMVTLSKQWHSVPPRYHCEGELTQPQAIVMGRSLFWEIKTDACKGTDTEVNYLEHVQAVISANASRRGLELFLTSPMGTKSMILSRRANDDDHRDGFTKWPFMTTHSWGEYPQGTWKEARFNSPQTRHGNLLEWSLVLHGTKEAPYRTLHPSSPHSKLAIVKKAHEKKM</v>
      </c>
    </row>
    <row r="190" spans="1:5">
      <c r="A190" s="4" t="s">
        <v>2658</v>
      </c>
      <c r="B190" s="4" t="s">
        <v>3767</v>
      </c>
      <c r="C190" s="4" t="s">
        <v>1169</v>
      </c>
      <c r="D190" t="s">
        <v>1703</v>
      </c>
      <c r="E190" t="str">
        <f t="shared" si="2"/>
        <v>&gt;CG18477-PA$MDSMYGIIAIVSLILVAGQVQAQGQNAELNQSCGASNEHQCVPRHMCKVIEFRMAMTYRNLGCVSTAICCPKNLIIKEPRLIINEPITDPQCGFVNSKVTFSFREEDTGLAQEAEVPWMVALLDARTSSYVAGGALIAPHVVITARQTENMTASQLVVRAGEWDFSTKTEQLPSVDVPIRSIVRHPGFNLENGANNALVFLRRSLTSSRHINPICMPSAPKNFDFSRCIFTGWGKNSFDDPSYMNLKKISLPVVQRRTCEQQLRLYYGNDFELDNSLMCAGGEPGKDSCEGDGGPLACAIKDNPQRYELAGIVNFGVDCGLPGVPAVYTNVANVIEWITLTTVMPLPEEREEVPYASPTLSAGPYLNQWNQPNYEWLPTGYPNVNSIPWQLQANNDLANSQYVRYYPVENVGINIHSAGHGNDQQIVRPIQQDIPKDSDDLNSVFSTTMEYNFD</v>
      </c>
    </row>
    <row r="191" spans="1:5">
      <c r="A191" s="4" t="s">
        <v>2659</v>
      </c>
      <c r="B191" s="4" t="s">
        <v>3768</v>
      </c>
      <c r="C191" s="4" t="s">
        <v>1031</v>
      </c>
      <c r="D191" t="s">
        <v>1704</v>
      </c>
      <c r="E191" t="str">
        <f t="shared" si="2"/>
        <v>&gt;CG11836-PB$MARIVYDGKFHCGGSLLTKDYVLSAAHCVKKLRKSKIRVIFGDHDQEITESQAIQRAVTAVIKHKSFDPDTYNNDIALLRLRKPISFSKIIKPICLPRNYDPAGRIGTVVGWGRTSEGGELPSIVNQVKVPIMSITECRNQRYKSTRTSSMLCAGRPSMDSCQGDSGGPLLLSNGVKYFIVGIVSWGVGCGREGYPVYSRVSKFIPWIKSNLENTCLC</v>
      </c>
    </row>
    <row r="192" spans="1:5">
      <c r="A192" s="4" t="s">
        <v>2660</v>
      </c>
      <c r="B192" s="4" t="s">
        <v>3769</v>
      </c>
      <c r="C192" s="4" t="s">
        <v>1031</v>
      </c>
      <c r="D192" t="s">
        <v>1704</v>
      </c>
      <c r="E192" t="str">
        <f t="shared" si="2"/>
        <v>&gt;CG11836-PA$MARIVYDGKFHCGGSLLTKDYVLSAAHCVKKLRKSKIRVIFGDHDQEITESQAIQRAVTAVIKHKSFDPDTYNNDIALLRLRKPISFSKIIKPICLPRNYDPAGRIGTVVGWGRTSEGGELPSIVNQVKVPIMSITECRNQRYKSTRTSSMLCAGRPSMDSCQGDSGGPLLLSNGVKYFIVGIVSWGVGCGREGYPVYSRVSKFIPWIKSNLENTCLC</v>
      </c>
    </row>
    <row r="193" spans="1:5">
      <c r="A193" s="4" t="s">
        <v>2661</v>
      </c>
      <c r="B193" s="4" t="s">
        <v>3770</v>
      </c>
      <c r="C193" s="4" t="s">
        <v>1031</v>
      </c>
      <c r="D193" t="s">
        <v>1704</v>
      </c>
      <c r="E193" t="str">
        <f t="shared" si="2"/>
        <v>&gt;CG11836-PC$MARIVYDGKFHCGGSLLTKDYVLSAAHCVKKLRKSKIRVIFGDHDQEITESQAIQRAVTAVIKHKSFDPDTYNNDIALLRLRKPISFSKIIKPICLPRNYDPAGRIGTVVGWGRTSEGGELPSIVNQVKVPIMSITECRNQRYKSTRTSSMLCAGRPSMDSCQGDSGGPLLLSNGVKYFIVGIVSWGVGCGREGYPVYSRVSKFIPWIKSNLENTCLC</v>
      </c>
    </row>
    <row r="194" spans="1:5">
      <c r="A194" s="4" t="s">
        <v>2662</v>
      </c>
      <c r="B194" s="4" t="s">
        <v>3771</v>
      </c>
      <c r="C194" s="4" t="s">
        <v>1031</v>
      </c>
      <c r="D194" t="s">
        <v>1704</v>
      </c>
      <c r="E194" t="str">
        <f t="shared" si="2"/>
        <v>&gt;CG11836-PG$MARIVYDGKFHCGGSLLTKDYVLSAAHCVKKLRKSKIRVIFGDHDQEITESQAIQRAVTAVIKHKSFDPDTYNNDIALLRLRKPISFSKIIKPICLPRNYDPAGRIGTVVGWGRTSEGGELPSIVNQVKVPIMSITECRNQRYKSTRTSSMLCAGRPSMDSCQGDSGGPLLLSNGVKYFIVGIVSWGVGCGREGYPVYSRVSKFIPWIKSNLENTCLC</v>
      </c>
    </row>
    <row r="195" spans="1:5">
      <c r="A195" s="4" t="s">
        <v>2663</v>
      </c>
      <c r="B195" s="4" t="s">
        <v>3772</v>
      </c>
      <c r="C195" s="4" t="s">
        <v>1031</v>
      </c>
      <c r="D195" t="s">
        <v>1705</v>
      </c>
      <c r="E195" t="str">
        <f t="shared" ref="E195:E258" si="3">"&gt;"&amp;B195&amp;"$"&amp;D195</f>
        <v>&gt;CG11836-PI$MFRISSGVSNAFGLSDTEDEVEYTENSSLKNCDCDCGFSNEEIRIVGGKTGVNQYPWMARIVYDGKFHCGGSLLTKDYVLSAAHCVKKLRKSKIRVIFDHDQEITSESQAIQRAVTAVIKHKSFDPDTYNNDIALLRLRKPISFSKIKPICLPRYNYDPAGRIGTVVGWGRTSEGGELPSIVNQVKVPIMSITECRQRYKSTRITSSMLCAGRPSMDSCQGDSGGPLLLSNGVKYFIVGIVSWGVCGREGYPGVYSRVSKFIPWIKSNLENTCLC</v>
      </c>
    </row>
    <row r="196" spans="1:5">
      <c r="A196" s="4" t="s">
        <v>2664</v>
      </c>
      <c r="B196" s="4" t="s">
        <v>3773</v>
      </c>
      <c r="C196" s="4" t="s">
        <v>1031</v>
      </c>
      <c r="D196" t="s">
        <v>1704</v>
      </c>
      <c r="E196" t="str">
        <f t="shared" si="3"/>
        <v>&gt;CG11836-PE$MARIVYDGKFHCGGSLLTKDYVLSAAHCVKKLRKSKIRVIFGDHDQEITESQAIQRAVTAVIKHKSFDPDTYNNDIALLRLRKPISFSKIIKPICLPRNYDPAGRIGTVVGWGRTSEGGELPSIVNQVKVPIMSITECRNQRYKSTRTSSMLCAGRPSMDSCQGDSGGPLLLSNGVKYFIVGIVSWGVGCGREGYPVYSRVSKFIPWIKSNLENTCLC</v>
      </c>
    </row>
    <row r="197" spans="1:5">
      <c r="A197" s="4" t="s">
        <v>2665</v>
      </c>
      <c r="B197" s="4" t="s">
        <v>3774</v>
      </c>
      <c r="C197" s="4" t="s">
        <v>1031</v>
      </c>
      <c r="D197" t="s">
        <v>1704</v>
      </c>
      <c r="E197" t="str">
        <f t="shared" si="3"/>
        <v>&gt;CG11836-PF$MARIVYDGKFHCGGSLLTKDYVLSAAHCVKKLRKSKIRVIFGDHDQEITESQAIQRAVTAVIKHKSFDPDTYNNDIALLRLRKPISFSKIIKPICLPRNYDPAGRIGTVVGWGRTSEGGELPSIVNQVKVPIMSITECRNQRYKSTRTSSMLCAGRPSMDSCQGDSGGPLLLSNGVKYFIVGIVSWGVGCGREGYPVYSRVSKFIPWIKSNLENTCLC</v>
      </c>
    </row>
    <row r="198" spans="1:5">
      <c r="A198" s="4" t="s">
        <v>2666</v>
      </c>
      <c r="B198" s="4" t="s">
        <v>3775</v>
      </c>
      <c r="C198" s="4" t="s">
        <v>537</v>
      </c>
      <c r="D198" t="s">
        <v>1706</v>
      </c>
      <c r="E198" t="str">
        <f t="shared" si="3"/>
        <v>&gt;CG5188-PA$MRRIGLLNSLMRQKTTARNLFQFGKVKGDTGKYEQIVSTGQVSPERFVPEIKKPAYYFKNMPPGNTLGSPEIKSQVQIDAMRLSGRLAARILRECGKLTVGTTTDQIDAFAHERILESKAYPSPLRYAGFPKSICTSINNIACHGIPDRQLADGDIINIDVTVFLNGYHGDCSETFRVGNVDERGGFLVEATKSCLQCISLCGPGVEFNEIGKFIDRYCDEHDLASIAAFIGHGIGSYFHGPPEIHYYNEIPGKMQPGMTFTIEPILSLGGAEIAVLQDGWTAISLDGARSAQFHTILITETGTEILTRD</v>
      </c>
    </row>
    <row r="199" spans="1:5">
      <c r="A199" s="4" t="s">
        <v>2667</v>
      </c>
      <c r="B199" s="4" t="s">
        <v>3776</v>
      </c>
      <c r="C199" s="4" t="s">
        <v>583</v>
      </c>
      <c r="D199" t="s">
        <v>1707</v>
      </c>
      <c r="E199" t="str">
        <f t="shared" si="3"/>
        <v>&gt;CG13374-PA$MPRFQIKSLVFLAGLIVLVGEANSTLRRIPIQKSPNFKRSHKNIVAERDVQQKYNRQYTANGYPMEHLSNYDNFQYYGNISIGTPGQDFLVQFDTGSSLWVPGSSCISTACQDHQVFYKNKSSTYVANGTAFSITYGTGSVSGYLSVCVGFAGLTIQSQTFGEVTTEQGTNFVDAYFDGILGMGFPSLAVDGVTPTQNMMQQGLVQSPVFSFFLRDNGSVTFYGGELILGGSDPSLYSGSLTYVNVQAAYWKFQTDYIKVGSTSISTFAQAIADTGTSLIIAPQAQYDQISQLFANSEGLFECSSTSYPDLIININGVDFKIPAKYYIIEEEDFCSLAIQSINDFWIMGDVFLGRIYTEFDVGNQRLGFAPVNSAVGLRKAVLWRIFTLLLAGMWKLK</v>
      </c>
    </row>
    <row r="200" spans="1:5">
      <c r="A200" s="4" t="s">
        <v>2668</v>
      </c>
      <c r="B200" s="4" t="s">
        <v>4583</v>
      </c>
      <c r="C200" s="4" t="s">
        <v>865</v>
      </c>
      <c r="D200" t="s">
        <v>1708</v>
      </c>
      <c r="E200" t="str">
        <f t="shared" si="3"/>
        <v>&gt;CG42255-PB$MLIKSLKCLFLLVFCLQFPHSNTSRDNLEKRAHLVRQSNDNLLLEPAWDNVSLRLMGESATVTINDVDMMTVLRRRQRIIADRQAARREPLKVDAVRDFHDVELKMTRIQRRIFSARNSTKRSGLNQRILRRQLQRVERVKGILQTLGNLARNECLSNPCKNGGTCHDAYKGFQCECPAGWQGDSCEDDVNECFTLGTDLDGCLNNGQCINTPGSYRCVCRNGFTGTHCRLRHNTCLFGGSRELCEHGTCIQAANSAGYVCICDQGWTWADANVTSASPSACVRDVDECEPRVNCHDECINLPGSFRCGACPTGYTGDGRFCRDIDECASEDNGGCSLQPRVTTNTEGSHRCGRCPAGWTGDGRTCTASDSNSCNNEGICHPLAKCEYVSDMVCTCPLGSFGHGYGADGCSADSSRLPCDQHPCQNNGTCVQNGRGTTCICPGYSGVVCNSSDACHPSPCLNGGTCRLLPDAKYQCVCPRGYTGTTCSHQFFCGVTIRGPSGQLHYPPNTADGDYQADERCPFIIRTNRNMVLNLTFTQQLEDSADCTADFLQLHDGNSLSSRLIGRFCGSRLPMTNGSVITTQEQVFWFRSDNQTQGKGFHVIWNSLPFSCGETINLTSTQTGVLRSPGYPGQARPLDCRWQLTAPFGYRLLLRFYDISLGSSEASAGNCSQDSLIVYDSDRQLLACQSIQPPPVYSSSNSLRLDFHTDAIRSDSSFQMHYEVVPGHPGCGGVYESRGRISGYMNFEVCLYLIEQPRGTQVKLVIDRVSLVQSLSCHYLKIEIDGRSTDAPLLRRICGSHEESELEPIISIGNVILVRYEYALSGVRLSKSFLTYTRVCTGNFNTNSGIISTPNYPGPYFDDMTCTYNLTGPLDTAVRMRIDLSLGTANNENDTSYLDVYLSADQKRHIVKSTDNLILLSHSNRASLVFHSGGGRGMRLEYNFVPNQCGGFLNEPGRRYVTAVRGTFCQWFIDFPGRKKSIHTLGPTPSISIYDNSTSPGKLVNSYSGSVGDVFDGDLLTINLHTNWPLEIYSIQFDIVQQDSCGGTFTARFGYIKSPNWPKNYGESQMCEWILRAPGHRIELVVHNFTLEEEYSSTGCWTDWLEIRNGDSESSPLIGRYCGNEIPRIPSFGNVLHLKFKSDDSMEEKGFLLSWQQMGAGCGGKLSSSMGTIHSPLLAGNRGILACDWQIIVAEGSRVSLQLRSNDNRICSGQLTLYDGPTTASPIVIRCNGTIAKPLQSTGNRVLVRYDVGHDAPDGTDFMLNYQTNCRVRLGLQGAIETPNFPENYPPGQDCEWDIRAGGRKNHLQLIFSHLSVEKFSSILNDYVSLVDMLDDQTLSEQHLCTNDGLEPITTVGNRLLLRFKSDSSVELGFRAEYKRIGCGEHLRESGGRFESPNAPFSVDMDCVWIITASEGNQIRLLHEVYFEAPQIECRDAESSLSVSAPSGYNSSVVLFRSCHEETQTQTFTSGNELVIRFVSSSAPSRKYFKASFVQVPASCGGYISASSGVLTTPGFHNHDSKNVANYTSNIECVWTVEVTNGYGIRPHFEQFNLTDSGNCSVSFVELTLEPDNKEIFLEKTCGEDSPMIRIVHGRKLRVRFKSQAGTWGRFIMYFERCGGRLSTGEGYLQSRLDEECSWLVTSPEGSKLSLIINQLECPKCNAVSQCSEGLQLLNDDDQVLLYQMCRDHPANLIVPANNVRILTHGIRLQAQFSTENSCGGNITSASGSLSSPNYPDSYPANIECVWSIRTRPGNALEITFEAMIVRSEHCNDDFLEIRSSVQGPLLALYCDKNLPETPLVVHSELWIKFRSRGNTAGGFRFRWTYVHNNEINSGINGTIEPPPPLFVSNEDQPFTWRLFTDKKVFVLQFEEYISGLILFDGYDDNALAVNIPVSPWRFTSSSNVVYLKTVDALTHFRLKWGVLDSNLVASNLSLTTGGCTKELTLSHHGDIELSSPGYPGYAPNLNCEWTIRSQFPSHHIYAHSIIVDLEDYPACSADYLSIQSSRDLKWKNELHACKASQIAPVHGTPYLRLQFRSDVSINGTGFRAKLRTSCGSNTGIVGTIPQENLFDECAWHIDVRPGRKIDIAINYNNMPPIAVCEAYGLIDGVDEHASLLEHTRFGNQMGIRRTQFRTSGSHAYIKYHIGRSRINGLCLNLTYREFNECNGEIQLNQQAPNYTIMSPGYPYLPHPHAECTWLVMAPPGTIAVDFDEQFELSARHCDKENVEFFDGATKLARLLLRTCRKPQNTVRTTNLLLVHYQSQLNEPTGGFRLNLSLSTCGGQFSASAGFISSENYPHLGGYKPSVCEYSILLPKNAFIRLNITDLHLPYDANGTSSDRLEIVDYEDRTQKMVLDGRTKTSILFTLNTNAATIRFVAVQNVNNYRGFKIRYERYVGTCSRINGASGDIVIPPMPQSVWLRFCRLRISVPKGQRVRLNLLNLSNIRVVKRDTNRSFMQIGRLESMAHFSFYNDANSLSKIAEFRIDGGYNGSGIIESTDYMLVVVMTNQLDLSATPLRARYSSSEPTVCPPNIGDQATGSISIQSLLQPGYHCTIKFVGTDSATLTFKVEEYLFQTAGGPAVVFRDDITNIPVKAMYNVTNSFVSVVTSAGSVTLLNSKNVKLRRFRATYRRHNCGGRLQAAEGVTESPDLLTTLNDAYGEVECLWTLSNSNGYVLEGNVTLTDRCDREYIVIFSQSEVGRICRGMAMNSTLLERPFSTILYHSESRLAQQSKFILQAWKSVSSNAIRIDHRPSPPVTISSKNYLESKQRIWEFVTNDGLSLRLHFLERIFIVSPNCSTDRLTVERYDQTTEEYIEVTSLCGRQAANDILVPSARMRVIFQTSNITGDGFSFQVIPSCDSVLLAGAEIQTLASPSWAAFRGRQFNCSYTFYHDNHQVVVSVRTRGRPWASYACSRSYFEAYRRGDGNGVGEESIGRLCPEEVKGNGRVRLRYVSPLSRWFEMQYQLIQCGGNYSTSFTLRPPQNEDSSVAHNTLCEWRITAPPQHAVVIEFKYFDMESSRNCGFDSLTIYRGHVVSEERTGLLCGNVTNPETIIVNSNEALIVLTTDSSNSYRGFLASVRFTPNCNEVALDLEVPRMSVMRQYVVNISESLLCIFQASAPPDYRISLEVRKLQLADVVCRTCSYLEIHDSKDVEGQNLGRYYGGTNGNEPSNRTKVFSSFSDMSFLIATTGQAQKNISFELILQMVRTVCGQGEYDLRLNETITLGMQYDNSTRYEGSIQCLWIIKNKGDVELEFRKLRLKEISQGTGKCTDYLKLSKPYFSRYCGQHDKSFKIVEEVNESNLQLAFHSDGLEESQGFEVIIRRKSTCNRNYELSQVIDTSNLTNCTDYIRVPRGYSITLYVMTVLFDSFDNNYFRVIDVQNKTIFTNSDIQWETKAMITSTNELRLESRQVSSLKFFYFSTSNQFPGGCGDLAVGGSVGSYLENPSYEGRNSSLCTWKISVPAGGSLRFSFAEFNMGSSNCDLDNVRFYDSVVDDQRLVKAICGSRIPDMFTIAKNNVIIVAKKSQNDGLGFRMDIIEI</v>
      </c>
    </row>
    <row r="201" spans="1:5">
      <c r="A201" s="4" t="s">
        <v>2669</v>
      </c>
      <c r="B201" s="4" t="s">
        <v>3777</v>
      </c>
      <c r="C201" s="4" t="s">
        <v>468</v>
      </c>
      <c r="D201" t="s">
        <v>1709</v>
      </c>
      <c r="E201" t="str">
        <f t="shared" si="3"/>
        <v>&gt;CG6847-PA$MLSASYIILAMLMCHTVNAIAQEVARTVPTAPSPAHFAELSQAVHDQLMHEERQRERVRRGHRSRRAVKRVCYGELGCFEDSGPFAYLEMLPSSPEEITKFYFYSTRQRSDRPLMELSFLNMTNAFRGKRETEVSTSSPEGTSGRSSASAPSSMSAVNATTFTTERPGGGQKKPTPSIDDLEGFDELSVRVIVHGFSACPHVWIYEMKTALMAVEDCIVICVDWENGATFPNYVRAAANTRLVGKLAMLLRNLQQHKGLDLMRTHVIGFSLGAHVSGFAGAELPGLSRITGLDPGPLFEAQHPKVRLDSSDAEFVDVIHSNGENLILGGLGSWQPMGHVDYYPGGRVQTGCSNLFVGAVTDFIWSAQAAEDEEGRSLCNHRRAYKFFIDSVARCLFPAFPCGNYDDFLKGRCFPCAQDDEDLAEGVPRCGNMGYYADRSTGGQLYLLTREEEPFCAHQFQLQIFNSFNDLPLRTIGRLEAILEGDGGLNEFEISEKDDAEFFAGDIVSKIIVPHPALGFPTTLSLHYKSYSGWLSKGLPWDIDKVVLTDSFGRSHSLCRPSTKLSSGSPVRLRLQAGNCELDNQEDYGYTTQPPAAPPAQHAGNPTVAVPTDVPDSSVQESGLAASVDGVESAKQRKIFNLGTSFKLARNQTYPLDQGDELPWQPILVGNSLDNETAEAAESSRSLDSIAGEIFEPVLKDRRLAVNRGRNLQDYATTDSPEIMEPVLKATTPRVKGKDLDLSESELAAGMVTTLGAITSAVAGSSRLPAKTMAQVGTGRSPDPDPQTVQLLPFRLGELLQRAERYARETLLPLISVQAPRFFGFNVTPHDREPRPGESRKPRYIPRYEESAFLNTSSNARRRSQKASRRSSAQQRNLLRLVRRSHGLDDGEDGSDEQREGEREQRNEVNYYTNVLQSESRSMRPEAPEYRPFIDLPTYKPKTAAAFSTSAAVSAPLASAAVSGSVSLSRARRRGRSPKLI</v>
      </c>
    </row>
    <row r="202" spans="1:5">
      <c r="A202" s="4" t="s">
        <v>2670</v>
      </c>
      <c r="B202" s="4" t="s">
        <v>3778</v>
      </c>
      <c r="C202" s="4" t="s">
        <v>829</v>
      </c>
      <c r="D202" t="s">
        <v>1710</v>
      </c>
      <c r="E202" t="str">
        <f t="shared" si="3"/>
        <v>&gt;CG3107-PB$MLKGGMLSRWKMWSPQYKILRNHLINFKSVSTYKNISGVNTKQPKSPRQGCMPHVTKKRKYKYEEGKTYHGFQCERVEHISEFELTSYTFRYERTGTEWHIDRNDSNNVFSINFRTTPFDSTGLPHILEHLSLCGSQKYPVRDPFFKLNRSVATFMNAMTGPDYTIYPFSTMNEIDFRNLQHIYLDAVFRPNLAYFFLQEGWRLENKDIFDKQSKLVIKGVVYNEMKGAFSENAQVFSQNLLNNIPDHTYRHVSGGNPLEIPKLAYNDLVEFHKKYYHPSNARIYSYGLFDASKLALLDEEYLSDQSWVDNSYSLIRQQERWTQPRLVHISSRLDNMGTTIDRNQIAIALLMCDATNIQESFELHVLSEVLIRGPNSPFYKNLIEPNFSGGYQTTGYSSDTKDTTFVVGLQDLRVEDFKKCIEIFDKTIINSMNDGFDSQHESVLHNLELSLKHQNPNFGNTLLFNSTALWNHDGDVVSNLRVSDMISGLESISQNKKYFQEKIEKYFANNNHRLTLTMSPDEAYEDKFKQAELELVEQVKLLDEVKIEKIYERGLILDSYQKAESNTDLLPCLTMNDVRDPPKWPKLIQNVQNVRTQICKVPTNEITYFKCMFNITGLSHEETQLMPLFCNVISAMTTNYNYREFDKHILLKTGGFDFKLHLIEDVRDSKSYSLSVMINTHALNNVPEMFALCQELIKNVRFDDSERLKMLIENYISYISVGVASSGHLYAMLGTSQVCDAGKLKSLLYGVDHIDFMKNFVHSTSTVDICDKLSTIASKVFNKNMRGAINTTQSYEPSAISNYEKFLESLPTFGKTQTSRNIHYLDPSCQQYMNIPVNYCAKALFTVPYLHQDHPTLRVLAKLLSAKYLLPVIREKNGAYGGAKISSDGIFSFYSYRDPNSTKTLNAFDETYKWLRANQNVIDQQSLFESLGVLQQLDTPIAPGNIGIDYFLYEVSQEDFESYRSRMLSVTIDDLQCAINYFGKESMHYGKCILGPVNANLELETSHKWIIN</v>
      </c>
    </row>
    <row r="203" spans="1:5">
      <c r="A203" s="4" t="s">
        <v>2671</v>
      </c>
      <c r="B203" s="4" t="s">
        <v>3779</v>
      </c>
      <c r="C203" s="4" t="s">
        <v>829</v>
      </c>
      <c r="D203" t="s">
        <v>1710</v>
      </c>
      <c r="E203" t="str">
        <f t="shared" si="3"/>
        <v>&gt;CG3107-PA$MLKGGMLSRWKMWSPQYKILRNHLINFKSVSTYKNISGVNTKQPKSPRQGCMPHVTKKRKYKYEEGKTYHGFQCERVEHISEFELTSYTFRYERTGTEWHIDRNDSNNVFSINFRTTPFDSTGLPHILEHLSLCGSQKYPVRDPFFKLNRSVATFMNAMTGPDYTIYPFSTMNEIDFRNLQHIYLDAVFRPNLAYFFLQEGWRLENKDIFDKQSKLVIKGVVYNEMKGAFSENAQVFSQNLLNNIPDHTYRHVSGGNPLEIPKLAYNDLVEFHKKYYHPSNARIYSYGLFDASKLALLDEEYLSDQSWVDNSYSLIRQQERWTQPRLVHISSRLDNMGTTIDRNQIAIALLMCDATNIQESFELHVLSEVLIRGPNSPFYKNLIEPNFSGGYQTTGYSSDTKDTTFVVGLQDLRVEDFKKCIEIFDKTIINSMNDGFDSQHESVLHNLELSLKHQNPNFGNTLLFNSTALWNHDGDVVSNLRVSDMISGLESISQNKKYFQEKIEKYFANNNHRLTLTMSPDEAYEDKFKQAELELVEQVKLLDEVKIEKIYERGLILDSYQKAESNTDLLPCLTMNDVRDPPKWPKLIQNVQNVRTQICKVPTNEITYFKCMFNITGLSHEETQLMPLFCNVISAMTTNYNYREFDKHILLKTGGFDFKLHLIEDVRDSKSYSLSVMINTHALNNVPEMFALCQELIKNVRFDDSERLKMLIENYISYISVGVASSGHLYAMLGTSQVCDAGKLKSLLYGVDHIDFMKNFVHSTSTVDICDKLSTIASKVFNKNMRGAINTTQSYEPSAISNYEKFLESLPTFGKTQTSRNIHYLDPSCQQYMNIPVNYCAKALFTVPYLHQDHPTLRVLAKLLSAKYLLPVIREKNGAYGGAKISSDGIFSFYSYRDPNSTKTLNAFDETYKWLRANQNVIDQQSLFESLGVLQQLDTPIAPGNIGIDYFLYEVSQEDFESYRSRMLSVTIDDLQCAINYFGKESMHYGKCILGPVNANLELETSHKWIIN</v>
      </c>
    </row>
    <row r="204" spans="1:5">
      <c r="A204" s="4" t="s">
        <v>2672</v>
      </c>
      <c r="B204" s="4" t="s">
        <v>3780</v>
      </c>
      <c r="C204" s="4" t="s">
        <v>829</v>
      </c>
      <c r="D204" t="s">
        <v>1710</v>
      </c>
      <c r="E204" t="str">
        <f t="shared" si="3"/>
        <v>&gt;CG3107-PC$MLKGGMLSRWKMWSPQYKILRNHLINFKSVSTYKNISGVNTKQPKSPRQGCMPHVTKKRKYKYEEGKTYHGFQCERVEHISEFELTSYTFRYERTGTEWHIDRNDSNNVFSINFRTTPFDSTGLPHILEHLSLCGSQKYPVRDPFFKLNRSVATFMNAMTGPDYTIYPFSTMNEIDFRNLQHIYLDAVFRPNLAYFFLQEGWRLENKDIFDKQSKLVIKGVVYNEMKGAFSENAQVFSQNLLNNIPDHTYRHVSGGNPLEIPKLAYNDLVEFHKKYYHPSNARIYSYGLFDASKLALLDEEYLSDQSWVDNSYSLIRQQERWTQPRLVHISSRLDNMGTTIDRNQIAIALLMCDATNIQESFELHVLSEVLIRGPNSPFYKNLIEPNFSGGYQTTGYSSDTKDTTFVVGLQDLRVEDFKKCIEIFDKTIINSMNDGFDSQHESVLHNLELSLKHQNPNFGNTLLFNSTALWNHDGDVVSNLRVSDMISGLESISQNKKYFQEKIEKYFANNNHRLTLTMSPDEAYEDKFKQAELELVEQVKLLDEVKIEKIYERGLILDSYQKAESNTDLLPCLTMNDVRDPPKWPKLIQNVQNVRTQICKVPTNEITYFKCMFNITGLSHEETQLMPLFCNVISAMTTNYNYREFDKHILLKTGGFDFKLHLIEDVRDSKSYSLSVMINTHALNNVPEMFALCQELIKNVRFDDSERLKMLIENYISYISVGVASSGHLYAMLGTSQVCDAGKLKSLLYGVDHIDFMKNFVHSTSTVDICDKLSTIASKVFNKNMRGAINTTQSYEPSAISNYEKFLESLPTFGKTQTSRNIHYLDPSCQQYMNIPVNYCAKALFTVPYLHQDHPTLRVLAKLLSAKYLLPVIREKNGAYGGAKISSDGIFSFYSYRDPNSTKTLNAFDETYKWLRANQNVIDQQSLFESLGVLQQLDTPIAPGNIGIDYFLYEVSQEDFESYRSRMLSVTIDDLQCAINYFGKESMHYGKCILGPVNANLELETSHKWIIN</v>
      </c>
    </row>
    <row r="205" spans="1:5">
      <c r="A205" s="4" t="s">
        <v>2673</v>
      </c>
      <c r="B205" s="4" t="s">
        <v>3781</v>
      </c>
      <c r="C205" s="4" t="s">
        <v>566</v>
      </c>
      <c r="D205" t="s">
        <v>1711</v>
      </c>
      <c r="E205" t="str">
        <f t="shared" si="3"/>
        <v>&gt;CG9285-PA$MGIEKILPCTLRLNKLMSLAGNDCLCIIDRNAVPNELKATFEEHRKFDKFDSSISCFKVPNVDQPVVYAPVSELTDYDDVRSYQEAAKRSMEKVLKAGHTPLLFVPKVKRFPEVELCTVLGALEQLYVPIQLREAGTLKDPRVTTLSQIDDPRAEAIFQEALILEAGRFVARDIGVGDPERMTPIQVEKYIKPLFDLNVNVISDTQVLQKEYPLFAAVNRAADAVERHRGRIIFLEYKPPKPARKLMLVGKGVTYDTGGADIKAGGVMAGMSRDKCGAAAVAGFMQVVSQLQPDIHVVAALCMVRNSVGEECYVADEVITSRAGLHVRIGNTDAEGRMCMTDACRMKELVVEQNLPDPHLFTIATLTGHAFISAGEGQSIAIDNSVAHREDHRRLQAAGQAFGEPFEVSILRPSDFSFNAGKVIGEDLVQANNAPSVRTPRHQVPAAFMIKASGLDKHGLDSMLPIKYTHIDIAGSAGEHPAMPTAAPLVLVKTHLQ</v>
      </c>
    </row>
    <row r="206" spans="1:5">
      <c r="A206" s="4" t="s">
        <v>2674</v>
      </c>
      <c r="B206" s="4" t="s">
        <v>3782</v>
      </c>
      <c r="C206" s="4" t="s">
        <v>566</v>
      </c>
      <c r="D206" t="s">
        <v>1711</v>
      </c>
      <c r="E206" t="str">
        <f t="shared" si="3"/>
        <v>&gt;CG9285-PC$MGIEKILPCTLRLNKLMSLAGNDCLCIIDRNAVPNELKATFEEHRKFDKFDSSISCFKVPNVDQPVVYAPVSELTDYDDVRSYQEAAKRSMEKVLKAGHTPLLFVPKVKRFPEVELCTVLGALEQLYVPIQLREAGTLKDPRVTTLSQIDDPRAEAIFQEALILEAGRFVARDIGVGDPERMTPIQVEKYIKPLFDLNVNVISDTQVLQKEYPLFAAVNRAADAVERHRGRIIFLEYKPPKPARKLMLVGKGVTYDTGGADIKAGGVMAGMSRDKCGAAAVAGFMQVVSQLQPDIHVVAALCMVRNSVGEECYVADEVITSRAGLHVRIGNTDAEGRMCMTDACRMKELVVEQNLPDPHLFTIATLTGHAFISAGEGQSIAIDNSVAHREDHRRLQAAGQAFGEPFEVSILRPSDFSFNAGKVIGEDLVQANNAPSVRTPRHQVPAAFMIKASGLDKHGLDSMLPIKYTHIDIAGSAGEHPAMPTAAPLVLVKTHLQ</v>
      </c>
    </row>
    <row r="207" spans="1:5">
      <c r="A207" s="4" t="s">
        <v>2675</v>
      </c>
      <c r="B207" s="4" t="s">
        <v>3783</v>
      </c>
      <c r="C207" s="4" t="s">
        <v>566</v>
      </c>
      <c r="D207" t="s">
        <v>1711</v>
      </c>
      <c r="E207" t="str">
        <f t="shared" si="3"/>
        <v>&gt;CG9285-PB$MGIEKILPCTLRLNKLMSLAGNDCLCIIDRNAVPNELKATFEEHRKFDKFDSSISCFKVPNVDQPVVYAPVSELTDYDDVRSYQEAAKRSMEKVLKAGHTPLLFVPKVKRFPEVELCTVLGALEQLYVPIQLREAGTLKDPRVTTLSQIDDPRAEAIFQEALILEAGRFVARDIGVGDPERMTPIQVEKYIKPLFDLNVNVISDTQVLQKEYPLFAAVNRAADAVERHRGRIIFLEYKPPKPARKLMLVGKGVTYDTGGADIKAGGVMAGMSRDKCGAAAVAGFMQVVSQLQPDIHVVAALCMVRNSVGEECYVADEVITSRAGLHVRIGNTDAEGRMCMTDACRMKELVVEQNLPDPHLFTIATLTGHAFISAGEGQSIAIDNSVAHREDHRRLQAAGQAFGEPFEVSILRPSDFSFNAGKVIGEDLVQANNAPSVRTPRHQVPAAFMIKASGLDKHGLDSMLPIKYTHIDIAGSAGEHPAMPTAAPLVLVKTHLQ</v>
      </c>
    </row>
    <row r="208" spans="1:5">
      <c r="A208" s="4" t="s">
        <v>2676</v>
      </c>
      <c r="B208" s="4" t="s">
        <v>3784</v>
      </c>
      <c r="C208" s="4" t="s">
        <v>332</v>
      </c>
      <c r="D208" t="s">
        <v>1712</v>
      </c>
      <c r="E208" t="str">
        <f t="shared" si="3"/>
        <v>&gt;CG11619-PA$MYRSRVCLNVLKSISIPHGLLVLQLLLLLLPLCGAFVNETTVFGPEKLQFKIFDDEQPGQISGRSFICVPLFRIFSLELRHNIRLAPDEFVAVSGDHPLGLWQLEKALPLKEQDKARTKWYLRVWICASQRFYYRYLIYSKNRQGNRLRTWEGQRVARMLQTYEIYRSPGLDIFGEAYPVSVGGGFYLERGWLQYEVIELKFVWQDHIAISGMGSNAKYRLILTPLNLIDDTRIEVSRYAYNQSSRPQNQRGVRYTQGTIVVFRIYQPLDTYNALRLSIYQASRDLQLSLGEAYFPDQIKGSRGILQLPIFASLQNLAIGEITLPYLVVQPMPKVEAGNLRASHHYWPDNWPTLDVGYRGLGASYFQSSTSLTENTIESYLAVLKAKGDMVQDVQLTKDYVPVVWHGFGFYTSDTDRSVRDRFDLRFVLIRELTYSELKASVFILKRWTVQEYTNLNVKDVSQKHRIFPKLSEVFEALPKTLGLLVEIKWQIMASGVPESTQSLNKNIYVDRILQITIHHGCGRPLIFASFDADICTMILKQHVFPVILMSIGKSQIWDEYMDLRAQSFQQAINFVQSAEILGTALHVNFQNKHQQVNLALDLQQSLFLWGNDMQDEHLLEQFRALDVTGLIYDHMDVGPFAWKRSEFFRAPQLMELFGAQCVSSGNSTTIPGIKPAKPTIWPKL</v>
      </c>
    </row>
    <row r="209" spans="1:5">
      <c r="A209" s="4" t="s">
        <v>2677</v>
      </c>
      <c r="B209" s="4" t="s">
        <v>3785</v>
      </c>
      <c r="C209" s="4" t="s">
        <v>1463</v>
      </c>
      <c r="D209" t="s">
        <v>1713</v>
      </c>
      <c r="E209" t="str">
        <f t="shared" si="3"/>
        <v>&gt;CG7532-PA$MFRLLVLAACLAISVHAYSDGAPKAACRDLTPQHGAKLQVTKPPYSISGSHVRSDQKLTLTLGGDEFLGFMIQARDGQNRVVGQFQVVDSVHSQTLDCGKDDTITHLSAQKGKPLTGITFDWIPPAGYKGNVKFMATVVQTGFVYWVRVTKDIDV</v>
      </c>
    </row>
    <row r="210" spans="1:5">
      <c r="A210" s="4" t="s">
        <v>2678</v>
      </c>
      <c r="B210" s="4" t="s">
        <v>3786</v>
      </c>
      <c r="C210" s="4" t="s">
        <v>1418</v>
      </c>
      <c r="D210" t="s">
        <v>1714</v>
      </c>
      <c r="E210" t="str">
        <f t="shared" si="3"/>
        <v>&gt;CG6067-PA$MQLNDHWRKIVKTLIFAFLCTEMQTTYTHRDLAAKRGIGLAEMDAIAAEGKEGFQLKMVAPHQASIRLLTLERDYFGKGHICSGALVAPSVVLTVTSCFSQVKKSYYHPSELRVVLGSPQRFAPNEQALVFGVTHIHQPPKDLALAIMLDKDVPENLPYIQAIGLPTPGATSILDSDHHNLLQINTWGYDGDIRELDLVTLNATHTSCHQHQSKSPRICVQPKTSNYIRGRLYMDAGATLTERDRLGLRSIDGAFEDVASHVEWILAKIGDGGNQNSSIWGILGFLVFTGYVITSRKSFS</v>
      </c>
    </row>
    <row r="211" spans="1:5">
      <c r="A211" s="4" t="s">
        <v>2679</v>
      </c>
      <c r="B211" s="4" t="s">
        <v>3787</v>
      </c>
      <c r="C211" s="4" t="s">
        <v>593</v>
      </c>
      <c r="D211" t="s">
        <v>1715</v>
      </c>
      <c r="E211" t="str">
        <f t="shared" si="3"/>
        <v>&gt;CG17370-PA$MSHGGAGGGLGAQTVGAGQLGGGAAAAGGGEYRELHWTVSSVMDSSRVSCLISMLLIVYGSFRSLNIEQEAREREQKKRNESMTNLLTGEPVEKEPTDFATLDTMHALCLPLGASISLLIMFFFFDSMQLLFAVCTAIIATVALAFLLPMCQYIIRPCTDGKRFSFGFCGRFTAAELFSFTLSVSIVCIWVLTGHWLMDAMGMGLCVAFIAFVRLPSLKVSTLLLTGLLIYDVFWVFLSSYIFSTVMVKVATRPADNPVGIVARKLHLGGIVRDTPKLNLPGKLVFPSLHNTGHSMLGLGDVVMPGLLLCFVLRYDAYKKAQGVTSDPTLSPPRGVGSRLTYFCSLLGYFLGLLTATVSSEVFKAAQPALLYLVPFTLLPLLLMAYLKGDLRMWSEPFIAQQPSKQLE</v>
      </c>
    </row>
    <row r="212" spans="1:5">
      <c r="A212" s="4" t="s">
        <v>2680</v>
      </c>
      <c r="B212" s="4" t="s">
        <v>3788</v>
      </c>
      <c r="C212" s="4" t="s">
        <v>593</v>
      </c>
      <c r="D212" t="s">
        <v>1715</v>
      </c>
      <c r="E212" t="str">
        <f t="shared" si="3"/>
        <v>&gt;CG17370-PB$MSHGGAGGGLGAQTVGAGQLGGGAAAAGGGEYRELHWTVSSVMDSSRVSCLISMLLIVYGSFRSLNIEQEAREREQKKRNESMTNLLTGEPVEKEPTDFATLDTMHALCLPLGASISLLIMFFFFDSMQLLFAVCTAIIATVALAFLLPMCQYIIRPCTDGKRFSFGFCGRFTAAELFSFTLSVSIVCIWVLTGHWLMDAMGMGLCVAFIAFVRLPSLKVSTLLLTGLLIYDVFWVFLSSYIFSTVMVKVATRPADNPVGIVARKLHLGGIVRDTPKLNLPGKLVFPSLHNTGHSMLGLGDVVMPGLLLCFVLRYDAYKKAQGVTSDPTLSPPRGVGSRLTYFCSLLGYFLGLLTATVSSEVFKAAQPALLYLVPFTLLPLLLMAYLKGDLRMWSEPFIAQQPSKQLE</v>
      </c>
    </row>
    <row r="213" spans="1:5">
      <c r="A213" s="4" t="s">
        <v>2681</v>
      </c>
      <c r="B213" s="4" t="s">
        <v>3789</v>
      </c>
      <c r="C213" s="4" t="s">
        <v>593</v>
      </c>
      <c r="D213" t="s">
        <v>1715</v>
      </c>
      <c r="E213" t="str">
        <f t="shared" si="3"/>
        <v>&gt;CG17370-PC$MSHGGAGGGLGAQTVGAGQLGGGAAAAGGGEYRELHWTVSSVMDSSRVSCLISMLLIVYGSFRSLNIEQEAREREQKKRNESMTNLLTGEPVEKEPTDFATLDTMHALCLPLGASISLLIMFFFFDSMQLLFAVCTAIIATVALAFLLPMCQYIIRPCTDGKRFSFGFCGRFTAAELFSFTLSVSIVCIWVLTGHWLMDAMGMGLCVAFIAFVRLPSLKVSTLLLTGLLIYDVFWVFLSSYIFSTVMVKVATRPADNPVGIVARKLHLGGIVRDTPKLNLPGKLVFPSLHNTGHSMLGLGDVVMPGLLLCFVLRYDAYKKAQGVTSDPTLSPPRGVGSRLTYFCSLLGYFLGLLTATVSSEVFKAAQPALLYLVPFTLLPLLLMAYLKGDLRMWSEPFIAQQPSKQLE</v>
      </c>
    </row>
    <row r="214" spans="1:5">
      <c r="A214" s="4" t="s">
        <v>2682</v>
      </c>
      <c r="B214" s="4" t="s">
        <v>3790</v>
      </c>
      <c r="C214" s="4" t="s">
        <v>593</v>
      </c>
      <c r="D214" t="s">
        <v>1716</v>
      </c>
      <c r="E214" t="str">
        <f t="shared" si="3"/>
        <v>&gt;CG17370-PD$MSHGGAGGGLGAQTVGAGQLGGGAAAAGGGEYRELHWTVSSVMDSSRVSCLISMLLIVYGSFRSLNIEQEAREREQKKRNESMTNLLTGEPVEKEPNLFTADKFATLDTMHALCLPLGASISLLIMFFFFDSMQLLFAVCTAIIATVLAFLLLPMCQYIIRPCTDGKRFSFGFCGRFTAAELFSFTLSVSIVCIWVTGHWLLMDAMGMGLCVAFIAFVRLPSLKVSTLLLTGLLIYDVFWVFLSSIFSTNVMVKVATRPADNPVGIVARKLHLGGIVRDTPKLNLPGKLVFPSLNTGHFSMLGLGDVVMPGLLLCFVLRYDAYKKAQGVTSDPTLSPPRGVGSLTYFHCSLLGYFLGLLTATVSSEVFKAAQPALLYLVPFTLLPLLLMAYLGDLRRMWSEPFIAQQPSKQLE</v>
      </c>
    </row>
    <row r="215" spans="1:5">
      <c r="A215" s="4" t="s">
        <v>2683</v>
      </c>
      <c r="B215" s="4" t="s">
        <v>3791</v>
      </c>
      <c r="C215" s="4" t="s">
        <v>593</v>
      </c>
      <c r="D215" t="s">
        <v>1716</v>
      </c>
      <c r="E215" t="str">
        <f t="shared" si="3"/>
        <v>&gt;CG17370-PE$MSHGGAGGGLGAQTVGAGQLGGGAAAAGGGEYRELHWTVSSVMDSSRVSCLISMLLIVYGSFRSLNIEQEAREREQKKRNESMTNLLTGEPVEKEPNLFTADKFATLDTMHALCLPLGASISLLIMFFFFDSMQLLFAVCTAIIATVLAFLLLPMCQYIIRPCTDGKRFSFGFCGRFTAAELFSFTLSVSIVCIWVTGHWLLMDAMGMGLCVAFIAFVRLPSLKVSTLLLTGLLIYDVFWVFLSSIFSTNVMVKVATRPADNPVGIVARKLHLGGIVRDTPKLNLPGKLVFPSLNTGHFSMLGLGDVVMPGLLLCFVLRYDAYKKAQGVTSDPTLSPPRGVGSLTYFHCSLLGYFLGLLTATVSSEVFKAAQPALLYLVPFTLLPLLLMAYLGDLRRMWSEPFIAQQPSKQLE</v>
      </c>
    </row>
    <row r="216" spans="1:5">
      <c r="A216" s="4" t="s">
        <v>2684</v>
      </c>
      <c r="B216" s="4" t="s">
        <v>3792</v>
      </c>
      <c r="C216" s="4" t="s">
        <v>139</v>
      </c>
      <c r="D216" t="s">
        <v>1717</v>
      </c>
      <c r="E216" t="str">
        <f t="shared" si="3"/>
        <v>&gt;CG8694-PA$MPKWAHLGLAALLLISTTQEGTADIDWWENASLYQIYPRSFQDSDGDGIDLKGITSRLGYLKEIGITATWLSPIFTSPMSDFGYDISNFYDIDPIFGTEDFDDLIVEAKSLGVKIILDFVPNHSSDENVWFEKSVNREDGYDDFYVWDGKLNEETGARDPPSNWVSVFSGPMWTWNEKRQQYFLHQFQVKQPDLNFNPMVREHMLDVLKFWLDRGVDGFRIDAVPHIYEHRNADGSYPDEPVSGWSDPNAYDYHDHIYTKDQPATVDLMYEWREFLDNYRAQNGGDSRVLLAEASSVETLSAYFGNSTHQGTQLPMNFQLMYLSGYSTAKDVVGSIDYWMNTMKEHQTANWVVGNHDTNRVADRMGAHKVDLLNVIVNALPGASVTYYGEEIMSNVDVECTGDSCEDRDGERTPMQWTAGKNADFSDGESTWLPLSPEYQRNVQTERGVSRSSLNIFKGLQELKSSSAFLAFKEDGGFSYEAVTEQVLQIRTNKISEEYRILVNMGNGMEILDGLAPKTYEYVLATAYSTHYSGQKADLQRIILMPYEAVVLRWL</v>
      </c>
    </row>
    <row r="217" spans="1:5">
      <c r="A217" s="4" t="s">
        <v>2685</v>
      </c>
      <c r="B217" s="4" t="s">
        <v>4584</v>
      </c>
      <c r="C217" s="4" t="s">
        <v>1281</v>
      </c>
      <c r="D217" t="s">
        <v>1718</v>
      </c>
      <c r="E217" t="str">
        <f t="shared" si="3"/>
        <v>&gt;CG31728-PC$MFAFLPVLLLCVHLLHFKIISGVDLPSVSGGALAPGPVWPNGEINAAPEGLFKANATAEKNLGGTVVDLQPNLNRQRRQFFFDPSILLWQGALGASGVGGWGPGEGSKCLTSRGQPGVCVRIDGCRQYYRLARQISIFTLRQWPQANLGLNGNMCNFFDMLGRVNNGICCTDIDANSFGVFPLPGTTTTTTTTTEMSVVADEEDREHVIPEGEVEGVYPPDVPRPEEPIDNANSVEDTPDFQDINIEGNPPGADKKPEAEPVGEPVEQPISTQPASTIHPYQWPFGSFAGGQWPALPTHPPTTGGWPPPLPTHPPNHHYPTHPTTGGVPSTKRTTPRPTSPARTTTRRPTYPSYPSPVTTTTTTRRPVSGTSSEGLPLQCGNKNPVTPDQERVGGINASPHEFPWIAVLFKSGKQFCGGSLITNSHILTAAHCVARMTSWDAALTAHLGDYNIGTDFEVQHVSRRIKRLVRHKGFEFSTLHNDVAILTLSPVPFTREIQPICLPTSPSQQSRSYSGQVATVAGWGSLRENGPQPSILQKDIPIWTNAECARKYGRAAPGGIIESMICAGQAAKDSCSGDSGGPMVINDGRYTQVGIVSWGIGCGKGQYPGVYTRVTSLLPWIYKNI</v>
      </c>
    </row>
    <row r="218" spans="1:5">
      <c r="A218" s="4" t="s">
        <v>2686</v>
      </c>
      <c r="B218" s="4" t="s">
        <v>3793</v>
      </c>
      <c r="C218" s="4" t="s">
        <v>1170</v>
      </c>
      <c r="D218" t="s">
        <v>1719</v>
      </c>
      <c r="E218" t="str">
        <f t="shared" si="3"/>
        <v>&gt;CG18478-PA$MFEAWTLIVALFVLGVAENVENLQQIEELKCGYGNPDAVKVQFNVTEGQKPAEFPWTIAVIHNRSLVGGGSLITPDIVLTAAHRIFNKDVEDIVVSAGWEYGSALEKYPFEEAFVLKMVIHKSFNYQRGANNLALLFLDREFPLTYKNTICLPTQKRSLSSTRCIVAGWGKYQFSDTHYGGVLKKIDLPIVPRHICDQLRKTRLGQNYTLPRGLICAGGEKDNDACTGDGGGALFCPMTEDPKQFQIGIVNWGVGCKEKNVPATYTDVFEFKPWIVQQIKENLYTPDN</v>
      </c>
    </row>
    <row r="219" spans="1:5">
      <c r="A219" s="4" t="s">
        <v>2687</v>
      </c>
      <c r="B219" s="4" t="s">
        <v>3794</v>
      </c>
      <c r="C219" s="4" t="s">
        <v>1155</v>
      </c>
      <c r="D219" t="s">
        <v>1720</v>
      </c>
      <c r="E219" t="str">
        <f t="shared" si="3"/>
        <v>&gt;CG18179-PA$MKLFLLTLSVALAVVAASPGFNRTSLLPQVTISEGAEGRIVNGYPAPEGAPYIVGLLIRTDGSNSAAVGAGTIIASDWILTAAHCLTTDYVEIHYGSNGWNGAFRQSVRRDNFISHPNWPAEGGRDIGLIRTPSVGFTDLINKVALPFSEESDRFVDTWCVACGWGGMDNGNLADWLQCMDVQIISNSECEQSYGTASTDMCTRRTDGKSSCGGDSGGPLVTHDNARLVGVITFGSVDCHSGPSGTRVTDYLGWIRDNTGIS</v>
      </c>
    </row>
    <row r="220" spans="1:5">
      <c r="A220" s="4" t="s">
        <v>2688</v>
      </c>
      <c r="B220" s="4" t="s">
        <v>3795</v>
      </c>
      <c r="C220" s="4" t="s">
        <v>470</v>
      </c>
      <c r="D220" t="s">
        <v>1721</v>
      </c>
      <c r="E220" t="str">
        <f t="shared" si="3"/>
        <v>&gt;CG7279-PA$MRCSLRMQLLLLLGLCVFISRIQGQLIGGEEDEEDEEEEEEEEESVEDEPEDRLQRKNIKQDSTLSVDKLIAKYGYESEVHHVTTEDGYILTMHRIRKGAPPFLLQHGLVDSSAGFVVMGPNVSLAYLLADHNYDVWLGNARGNRYSNHTTLDPDESKFWDFSWHEIGMYDLPAMIDHVLKVTGFPKLHYAGHSQGTSFFVMCSMRPAYNDKVVSMQALAPAVYAKETEDHPYIRAISLYFNSLVSSIREMFNGEFRFLCRMTEETERLCIEAVFGIVGRNWNEFNRKMFPVILHYPAGVAAKQVKHFIQIIKSGRFAPYSYSSNKNMQLYRDHLPPRYNLSLTVPTFVYYSTNDLLCHPKDVESMCDDLGNVTGKYLVPQKEFNHMDFLWADVRKMLYRRMLQVLGKVPEGSPEEANRSRREIRGKFIR</v>
      </c>
    </row>
    <row r="221" spans="1:5">
      <c r="A221" s="4" t="s">
        <v>2689</v>
      </c>
      <c r="B221" s="4" t="s">
        <v>3796</v>
      </c>
      <c r="C221" s="4" t="s">
        <v>1086</v>
      </c>
      <c r="D221" t="s">
        <v>1722</v>
      </c>
      <c r="E221" t="str">
        <f t="shared" si="3"/>
        <v>&gt;CG14227-PB$MKKVIAALLILFASLFLGSREGSAFLLDAECGRSLPTNAKLTWWNYFDSTDIQANPWIVSVIVNGKAKCSGSLINHRFVLTAAHCVFREAMQVHLGDFAWNPGQNCSSGARLSNAYCVRIDKKIVHAGFGKIQAQQYDIGLLRMQHAQYSDFVRPICLLINEPVAAIDRFQLTVWGTTAEDFRSIPRVLKHSVGDRDRELCTLKFQQQVDESQICVHTETSHACKGDSGGPFSAKILYGGTYRTFFGIIIFGLSSCAGLSVCTNVTFYMDWIWDALVNLS</v>
      </c>
    </row>
    <row r="222" spans="1:5">
      <c r="A222" s="4" t="s">
        <v>2690</v>
      </c>
      <c r="B222" s="4" t="s">
        <v>3797</v>
      </c>
      <c r="C222" s="4" t="s">
        <v>1162</v>
      </c>
      <c r="D222" t="s">
        <v>1723</v>
      </c>
      <c r="E222" t="str">
        <f t="shared" si="3"/>
        <v>&gt;CG18223-PA$MLLLKYGVSRKIFSFLLFLLLLLPILDAGDPIGSHFVRRRAKRLSSPYFKEKTLVLAKYVVSIRSRRPHKLFGDNHFCGGVIISRTYILTSAHCAMDKKIVHRSRVLVVVAGTTNRLKSRKGLSLNMEVKKIFVPDKFTVFNTNNIAMMLAKKLPLDNPLVGVINLPTADPEPGLNYTVLGWGRIFKGGPLASDILIDVELLPRDICEKKVHIFKEEMMCAGNLNNTMDENPCAGDTGSPLIFNEVFGVVSYRVGCGSKTLPSIYTNVYMHMDWINGIMNNNEANRLCYSPNYLTTIGIIIGNKILKSWGFYLIT</v>
      </c>
    </row>
    <row r="223" spans="1:5">
      <c r="A223" s="4" t="s">
        <v>2691</v>
      </c>
      <c r="B223" s="4" t="s">
        <v>4585</v>
      </c>
      <c r="C223" s="4" t="s">
        <v>1162</v>
      </c>
      <c r="D223" t="s">
        <v>1724</v>
      </c>
      <c r="E223" t="str">
        <f t="shared" si="3"/>
        <v>&gt;CG18223-PC$MLLLKYGVSRKIFSFLLFLLLLLPILDAGDPIGSHFVRRRAKRLSSPYFKEKTLVLAKYVVSIRSRRPHKLFGDNHFCGGVIISRTYILTSAHCAM</v>
      </c>
    </row>
    <row r="224" spans="1:5">
      <c r="A224" s="4" t="s">
        <v>2692</v>
      </c>
      <c r="B224" s="4" t="s">
        <v>3798</v>
      </c>
      <c r="C224" s="4" t="s">
        <v>736</v>
      </c>
      <c r="D224" t="s">
        <v>1725</v>
      </c>
      <c r="E224" t="str">
        <f t="shared" si="3"/>
        <v>&gt;CG7486-PD$MAGSNLLIHLDTIDQNDLIYVERDMNFAQKVGLCFLLYGDDHSDATYILKLLAMTRSDFPQSDLLIKFAKSRPETWRRHLVEALCIIGARKVLRRLGFWQELRMHYLPHIAGITLHVHPLLKSLYRMCEELSLVQSGRLLLDVREKVSQQAGDPLRFYDPAYLEIFLLDWLTRRSIKLGDINAAGSDVQLLVGHLKNGLQAQANLLKDTIISNAPEPDAAGTAAMAVKQEIESDNQQSYCSTQIDLKLTRENAGIALIINQQKFHRNKFLSPDPLRRRDGTDVDKERLIEVFSSGYNVEAYDNVDHMGIIERIRSACDRSLVRDSLVVFILSHGFEEAVYASNIAMKITDIEDLLCSYDTLYYKPKLLIIQACQEKLVHKKKPNELFRIDVTVSPDQHIDMLRAMSTVNGYAALRHTQTGSWFIGSLCDAIDRRSASEHIAILTIVTNEVSKKRGSNDESMVPNVKSTFRQHVYFPPR</v>
      </c>
    </row>
    <row r="225" spans="1:5">
      <c r="A225" s="4" t="s">
        <v>2693</v>
      </c>
      <c r="B225" s="4" t="s">
        <v>3799</v>
      </c>
      <c r="C225" s="4" t="s">
        <v>736</v>
      </c>
      <c r="D225" t="s">
        <v>1726</v>
      </c>
      <c r="E225" t="str">
        <f t="shared" si="3"/>
        <v>&gt;CG7486-PE$MAGSNLLIHLDTIDQNDLIYVERDMNFAQKVGLCFLLYGDDHSDATYILKLLAMTRSDFPQSDLLIKFAKSRPETWRRHLVEALCIIGARKVLRRLGFWQELRMHYLPHIAGITLHVHPLLKSLYRMCEELSLVQSGRLLLDVREKVSQQAGDPLRFYDPAYLEIFLLDWLTRRSIKLGDINAAGSDVQLLVGHLKNGLQAQANLLKDTIISNAPEPDAAGTAAMAVKQEIESDNQQSYCSTQIDLKLTRENAGIALIINQQKFHRNVSRDNMKFLSPDPLRRRDGTDVDKERLEVFSSMGYNVEAYDNVDHMGIIERIRSACDRSLVRDSLVVFILSHGFEEVYASNSIAMKITDIEDLLCSYDTLYYKPKLLIIQACQEKLVHKKKPNELRIDVTTVSPDQHIDMLRAMSTVNGYAALRHTQTGSWFIGSLCDAIDRRSSEHIADILTIVTNEVSKKRGSNDESMVPNVKSTFRQHVYFPPR</v>
      </c>
    </row>
    <row r="226" spans="1:5">
      <c r="A226" s="4" t="s">
        <v>2694</v>
      </c>
      <c r="B226" s="4" t="s">
        <v>3800</v>
      </c>
      <c r="C226" s="4" t="s">
        <v>736</v>
      </c>
      <c r="D226" t="s">
        <v>1727</v>
      </c>
      <c r="E226" t="str">
        <f t="shared" si="3"/>
        <v>&gt;CG7486-PF$MAGSNLLIHLDTIDQNDLIYVERDMNFAQKVGLCFLLYGDDHSDATYILKLLAMTRSDFPQSDLLIKFAKSRPETWRRHLVEALCIIGARKVLRRLGFWQELRMHYLPHIAGITLHVHPLLKSLYRMCEELSLVQSGRLLLDVREKVSQQAGDPLRFYDPAYLEIFLLDWLTRRSIKLGDINAAGSDVQLLVGHLKNGLQAQANLLKDTIISNAPEPDAAGTAAMAVKQEIESDNQQSYCSTQIDLKLTRENAGIALIINQQKFHRNVSRDNMVSSLQ</v>
      </c>
    </row>
    <row r="227" spans="1:5">
      <c r="A227" s="4" t="s">
        <v>2695</v>
      </c>
      <c r="B227" s="4" t="s">
        <v>3801</v>
      </c>
      <c r="C227" s="4" t="s">
        <v>844</v>
      </c>
      <c r="D227" t="s">
        <v>1728</v>
      </c>
      <c r="E227" t="str">
        <f t="shared" si="3"/>
        <v>&gt;CG3499-PB$MFSTTTHSVPYLYLGNFSRKPHYYSVNRTKLHGSAGAARLSKSTSTSSRHDLVLDLRNLLSRSSASIQGMVERAARLNGILDRRLVDDVLAKVTSMLPMRDVRVTLEESATQIGRVQLQNYQFEVSLTGAAGSVPTGANVKVIPTITGLLRPLFSQQQLNQIRGFKTDRSIEAEQKRNPTMTSRLKNALANSPQRLGDTPLQAEKLRRLLAKSEEHGFNKAESLKIAFAEGYLAAANSEDSPKSGTMKYLKTIVVIVVFLGIFLSFFTTSNGSVFRIQLGNQVEVDPEEINVTFDVKGCDEAKQELKEVVEFLKSPEKFSNLGGKLPKGVLLVGPPGTGKTLLRAVAGEAKVPFFHAAGPEFDEVLVGQGARRVRDLFKAAKARAPCVIFIDIDSVGAKRTNSVLHPYANQTINQLLSEMDGFHQNAGVIVLGATNRRDDLQALLRPGRFDVEVMVSTPDFTGRKEILSLYLTKILHDEIDLDMLARGTSFTGADLENMINQAALRAAIDGAETVSMKHLETARDKVLMGPERKARLPDEANTITAYHEGGHAIVAFYTKESHPLHKVTIMPRGPSLGHTAYIPEKERHVTKAQLLAMMDTMMGGRAAEELVFGTDKITSGASSDLKQATSIATHMVDWGMSDKVGLRTIEASKGLGTGDTLGPNTIEAVDAEIKRILSDSYERAKILRKHTREHKALAEALLKYETLDADDIKAILNESQ</v>
      </c>
    </row>
    <row r="228" spans="1:5">
      <c r="A228" s="4" t="s">
        <v>2696</v>
      </c>
      <c r="B228" s="4" t="s">
        <v>4586</v>
      </c>
      <c r="C228" s="4" t="s">
        <v>844</v>
      </c>
      <c r="D228" t="s">
        <v>1729</v>
      </c>
      <c r="E228" t="str">
        <f t="shared" si="3"/>
        <v>&gt;CG3499-PD$MFSTTTHSVPYLYLGNFSRKPHYYSVNRTKLHGSAGAARLSKSTSTSSRHDLVLDLRNLLSRSSASIQGMVERAARLNGILDRRLVDDVLAKVTSMLPMRDVRVTLEESATQIGRVQLQNYQFEVSLTGAAGSVPTGANVKVIPTITGLLRPLFSQQQLNQIRGFKTDRSIEAEQKRNPTMTSRLKNALANSPQRLGDTPLQAEKLRRLLAKSEEHGFNKAESLKIAFAEGYLAAANSEDSPKSGTMKYLKTLQTIVVIVVFLGIFLSFFTTSNGSVFRIQLGNQVEVDPEEINTFEDVKGCDEAKQELKEVVEFLKSPEKFSNLGGKLPKGVLLVGPPGTGKLLARAVAGEAKVPFFHAAGPEFDEVLVGQGARRVRDLFKAAKARAPCVIIDEIDSVGAKRTNSVLHPYANQTINQLLSEMDGFHQNAGVIVLGATNRRDLDQALLRPGRFDVEVMVSTPDFTGRKEILSLYLTKILHDEIDLDMLARTSGFTGADLENMINQAALRAAIDGAETVSMKHLETARDKVLMGPERKARPDEEANTITAYHEGGHAIVAFYTKESHPLHKVTIMPRGPSLGHTAYIPEERYHVTKAQLLAMMDTMMGGRAAEELVFGTDKITSGASSDLKQATSIATMVRDWGMSDKVGLRTIEASKGLGTGDTLGPNTIEAVDAEIKRILSDSYEAKAILRKHTREHKALAEALLKYETLDADDIKAILNESQ</v>
      </c>
    </row>
    <row r="229" spans="1:5">
      <c r="A229" s="4" t="s">
        <v>2697</v>
      </c>
      <c r="B229" s="4" t="s">
        <v>3802</v>
      </c>
      <c r="C229" s="4" t="s">
        <v>844</v>
      </c>
      <c r="D229" t="s">
        <v>1730</v>
      </c>
      <c r="E229" t="str">
        <f t="shared" si="3"/>
        <v>&gt;CG3499-PC$MFSTTTHSVPYLYLGNFSRKPHYYSVNRTKLHGSAGAARLSKSTSTSSRHDLVLDLRNLLSRSSASIQGMVERAARLNGILDRRLVDDVLAKVTSMLPMRDVRVTLEESATQIGRVQLQNYQFEVSLTGAAGSVPTGANVKVIPTITGLLRPLFSQQQLNQIRGFKTDRSIEAEQKRNPTMTSRLKNALANSPQRLGDTPLQAEKLRRLLAKSEEHGFNKAESLKIAFAEGYLAAANSEDSPKSGTMKYLKTLQTIVVIVVFLGIFLSFFTTSNGSVFRSIQLGNQVEVDPEEIVTFEDVKGCDEAKQELKEVVEFLKSPEKFSNLGGKLPKGVLLVGPPGTGTLLARAVAGEAKVPFFHAAGPEFDEVLVGQGARRVRDLFKAAKARAPCVFIDEIDSVGAKRTNSVLHPYANQTINQLLSEMDGFHQNAGVIVLGATNRDDLDQALLRPGRFDVEVMVSTPDFTGRKEILSLYLTKILHDEIDLDMLAGTSGFTGADLENMINQAALRAAIDGAETVSMKHLETARDKVLMGPERKALPDEEANTITAYHEGGHAIVAFYTKESHPLHKVTIMPRGPSLGHTAYIPKERYHVTKAQLLAMMDTMMGGRAAEELVFGTDKITSGASSDLKQATSIAHMVRDWGMSDKVGLRTIEASKGLGTGDTLGPNTIEAVDAEIKRILSDSYRAKAILRKHTREHKALAEALLKYETLDADDIKAILNESQ</v>
      </c>
    </row>
    <row r="230" spans="1:5">
      <c r="A230" s="4" t="s">
        <v>2698</v>
      </c>
      <c r="B230" s="4" t="s">
        <v>3803</v>
      </c>
      <c r="C230" s="4" t="s">
        <v>1407</v>
      </c>
      <c r="D230" t="s">
        <v>1731</v>
      </c>
      <c r="E230" t="str">
        <f t="shared" si="3"/>
        <v>&gt;CG5390-PA$MILLNCLVICLCIFSCGAQDSSLDKLISDIFKTDETPKPSSPPPPVVNPDSSGSTGSENGGSSSTQYQSCGDQKECVPRWLCANDTINTSGDGIIDIRGTDAECKNYLDLCCDLPNKRKDPIFEFKPDHPEGCGYQNPNGVGFKITGVNQEAEFGEFPWMLAILREEGNLNLYECGGALIAPNVVLTAAHCVHNKQSSIVVRAGEWDTQTQTEIRRHEDRYVKEIIYHEQFNKGSLYNDVAVMLLSPFTLQENIQTVCLPNVGDKFDFDRCYATGWGKNKFGKDGEYQVILKKVMPVVPEQQCETNLRETRLGRHFILHDSFICAGGEKDKDTCKGDGGSPLVPIAGQKNRFKSAGIVAWGIGCGEVNIPGVYASVAKLRPWIDAKLKIWSIPRHYT</v>
      </c>
    </row>
    <row r="231" spans="1:5">
      <c r="A231" s="4" t="s">
        <v>2699</v>
      </c>
      <c r="B231" s="4" t="s">
        <v>3804</v>
      </c>
      <c r="C231" s="4" t="s">
        <v>82</v>
      </c>
      <c r="D231" t="s">
        <v>1732</v>
      </c>
      <c r="E231" t="str">
        <f t="shared" si="3"/>
        <v>&gt;CG5154-PA$MMWIQKNPFLGLLLCSFLAFFQSTYAEVGKLVCFYDAQSFVREGPAQMSAELEPALQFCNFLVYGYAGIDAVTYKIKSLDPSLTNDRQHYRHITALRKYPHVRFLLSVGGDRDVNSEGVADSDKYLRLLEQSEHRKSFQASVLAELNNGFDGIDLAWQFPKNRPKLQQGVFKRVWGSLRGWFSSSSVDEKSEEHREFATLLEELQSDLRRGGQLLTVSMLPHVSAELFIDVPKVLSNVDFVNLGTDFQTPERDPKVADLPTPLYAMYDRDPSHNVQYQVQYWMNQTSEISVHKLVGVTSYGRAWNMTRNSGITGYPPIPAANGAAPPGRQTVTPGLLSWPEICLLQQQPQDREVPHLRKVGDPTKRFGIYAYRAADDQGENGLWVGYEDPLTAIKAGFVHAQGLGGVAFHDLSMDDFRGQCAGEKFPILRSIKFK</v>
      </c>
    </row>
    <row r="232" spans="1:5">
      <c r="A232" s="4" t="s">
        <v>2700</v>
      </c>
      <c r="B232" s="4" t="s">
        <v>3805</v>
      </c>
      <c r="C232" s="4" t="s">
        <v>1171</v>
      </c>
      <c r="D232" t="s">
        <v>1733</v>
      </c>
      <c r="E232" t="str">
        <f t="shared" si="3"/>
        <v>&gt;CG18557-PA$MWRRVIFIRCCFWTLTETGAPCGLQMECVPQGLCKTSAWNQNAISWPSPQRSESCCHSSQKLVIGAPLNCGKSNPNGLGGTVEEVVDQAKPNEFPWTVLMQNLINFFGAGTLVTENIVITAAHLMLDKTINDFGIIGGAWDLKQLAGTIQWRTATRIVSHPDFNKMTGANNIALIVLETSFVMKPPIGPICWPTSGSFDRERCLVAGWGRPDFLAKNYSYKQKKIDLPIVSRSDCESLLRRTAFVSFQLDPTILCAGGERGRDACIGDGGSPLMCPIPGHPAIYELVGIVNSGFCGLENVPALYTNISHMRPWIEKQLNDELNKPYKTFPIYNISY</v>
      </c>
    </row>
    <row r="233" spans="1:5">
      <c r="A233" s="4" t="s">
        <v>2701</v>
      </c>
      <c r="B233" s="4" t="s">
        <v>3806</v>
      </c>
      <c r="C233" s="4" t="s">
        <v>1256</v>
      </c>
      <c r="D233" t="s">
        <v>1734</v>
      </c>
      <c r="E233" t="str">
        <f t="shared" si="3"/>
        <v>&gt;CG31205-PB$MWSRKLLTFLLTITTLHPTIQAASVGQECGIFNEKQYNSDNIIAEPTEHWVVRIVGVTKDGSNTLLCTGILIDSRRVVTAAHCVSKDESESIYGVVFGSDSSNINLVSAVTVHPDYSPRKFENDLAIIELTKEVVFSDLVQPICLPSSEMVPGSETSNSKLIVAGLEGPSFDRRHSATQRLDKRIKMTYTKIDSKEHEKQARFPEELICGHTERSPLSGSALTEASGTPRQFHLLGIAVAGFFSSLDHQGYLNIRPHLDWISKNSSKL</v>
      </c>
    </row>
    <row r="234" spans="1:5">
      <c r="A234" s="4" t="s">
        <v>2702</v>
      </c>
      <c r="B234" s="4" t="s">
        <v>3807</v>
      </c>
      <c r="C234" s="4" t="s">
        <v>601</v>
      </c>
      <c r="D234" t="s">
        <v>1735</v>
      </c>
      <c r="E234" t="str">
        <f t="shared" si="3"/>
        <v>&gt;CG31926-PA$MRVRWNHFKLLLFWLTVLAVLAFEAEARKRVRIGLHKNPEPIEENIKNEKTLSIKHNLNVDDTKAKTKTDTKVPGSKVATLENLYNTEYYTTLGFGNPQDLKVLIDTGSANLWVLSSKCPDSVAPCANRIKYNSSASTTYRAINTAFIAYGSNSEEGPIALSGFQSQDTVNFAGYSIKNQIFAEITNAPETAFLKSLDGILGLGFASIAINSITPPFYNLMAQGLVNRSVFSIYLNRNGTNAINGELILGGSDSGLYSGCLTYVPVSSAGYWQFTMTSANLNGFQFCENCEAILVGTSLIVVPEQVLDTINQILGVLNPTASNGVFLVDCSSIGDLPDIVFTVRRKFPLKSSDYVLRYGNTCVSGFTSMNGNSLLILGEIFLGAYYTTYDIVKLIGLAPAI</v>
      </c>
    </row>
    <row r="235" spans="1:5">
      <c r="A235" s="4" t="s">
        <v>2703</v>
      </c>
      <c r="B235" s="4" t="s">
        <v>4587</v>
      </c>
      <c r="C235" s="4" t="s">
        <v>601</v>
      </c>
      <c r="D235" t="s">
        <v>1735</v>
      </c>
      <c r="E235" t="str">
        <f t="shared" si="3"/>
        <v>&gt;CG31926-PB$MRVRWNHFKLLLFWLTVLAVLAFEAEARKRVRIGLHKNPEPIEENIKNEKTLSIKHNLNVDDTKAKTKTDTKVPGSKVATLENLYNTEYYTTLGFGNPQDLKVLIDTGSANLWVLSSKCPDSVAPCANRIKYNSSASTTYRAINTAFIAYGSNSEEGPIALSGFQSQDTVNFAGYSIKNQIFAEITNAPETAFLKSLDGILGLGFASIAINSITPPFYNLMAQGLVNRSVFSIYLNRNGTNAINGELILGGSDSGLYSGCLTYVPVSSAGYWQFTMTSANLNGFQFCENCEAILVGTSLIVVPEQVLDTINQILGVLNPTASNGVFLVDCSSIGDLPDIVFTVRRKFPLKSSDYVLRYGNTCVSGFTSMNGNSLLILGEIFLGAYYTTYDIVKLIGLAPAI</v>
      </c>
    </row>
    <row r="236" spans="1:5">
      <c r="A236" s="4" t="s">
        <v>2704</v>
      </c>
      <c r="B236" s="4" t="s">
        <v>3808</v>
      </c>
      <c r="C236" s="4" t="s">
        <v>1182</v>
      </c>
      <c r="D236" t="s">
        <v>1736</v>
      </c>
      <c r="E236" t="str">
        <f t="shared" si="3"/>
        <v>&gt;CG18735-PA$MCNFHLLLILATALGDLACATPSLRSASDPEKILNNLAQLRQSSFLDWISILGPEVPAEWSSPAKRECAECSCGNINTRHRIVGGQETEVHEYPWMIMMWFGNFYCGASLVNDQYALTAAHCVNGFYHRLITVRLLEHNRQDSHVKIDRRVSRVLIHPKYSTRNFDSDIALIRFNEPVRLGIDMHPVCMPTPSENYGQTAVVTGWGALSEGGPISDTLQEVEVPILSQEECRNSNYGESKITDNMCAGYVEQGGKDSCQGDSGGPMHVLGSGDAYQLAGIVSWGEGCAKPNAPGYTRVGSFNDWIAENTRDACSCAQPEAAGEPASPMETTEQGDQENTTANGAEADPEVEEANKL</v>
      </c>
    </row>
    <row r="237" spans="1:5">
      <c r="A237" s="4" t="s">
        <v>2705</v>
      </c>
      <c r="B237" s="4" t="s">
        <v>3809</v>
      </c>
      <c r="C237" s="4" t="s">
        <v>539</v>
      </c>
      <c r="D237" t="s">
        <v>1737</v>
      </c>
      <c r="E237" t="str">
        <f t="shared" si="3"/>
        <v>&gt;CG5518-PA$MEGGYVNEGGQLKTKNGQKYVFNGPPSGVYVSKACLIIAAFITVLALLFIAITYFVTRQGLNPKEVTPPSCITADHPDVNATPIQTAGWVSMNSPPPLAATPTPMASPTPTNTPTVTTTLAMPASSEKPEIRMVDPKVGDIPVVEPAGEVEDNTTKPINRPLKLYEGWRPLHYSLLIEPSVATSISNGSLTIEIERVSKVTSWEPIVLDVHNVSISNVRVIRALADGASNASEEQDLDFDSDYGENATFVINLSKTLAVETQLRVLLSLDFVSQVTDTLQGIYKTSYTNPDTKNEWMISTQFSPVDARRAFPCFDRPDMKANFSISIVRPMQFKMALSNMPKSSRRFRRGFIRDDFETTPKMPTYLVAFIVSNMVDSRLASQDSGLTPRVEITRPQFVGMTHYAYKMVRKFLPYYEDFFGIKNKLPKIDLVSVPDFGFAAMNWGLITFRDSALLVPEDLQLASSSEHMQVVAGIIAHELAHQWFGNLVTPWWDDLWLKEGFACYMSYKALEHAHPEFQSMDTLTMLEFKESMEHDADNTHAISFDVRSTNDVRRIFDPISYSKGTILLRMLNSIVGDVAFRSATRDLLKFAYGNMDRDDLWAMLTRHGHEQGTLPKDLSVKQIMDSWITQPGYPVVNERRGADLVLRQERYLLPSKNTADQSTWFIPITFETDELRKGDNIPTHWMSEDEEELIVGNVFAHSSNSDNVIYLNLNRQGYYRVNYDMTSWLALKKNFTLPRITRAQLLDDALHLSQAEYLTYDIPLTFLMELFDAVDDELLWIAAKGLNYLIYNLKREPAYETFRAFMKFIVRPAFDHYGLHEPDNESHLQLKHRLVAYFACKFNYDRCTQKAQMKFREWMRDPKNNPIKPNLKSVIYCTSLAESSPEWYFAYKQYKTTTSASEKEEILTSLGCTTKPWLLSKYLNMTINPTSILKQDGALAFRAVASNAIGHEIAFDFLQGNIKEIVEYYGDGFSTLSEMISLTIYMNKDYHKHQLLDLAATCRKLGLHAVESAIELALEQVNNNIYWRSSYHSLKNFLEGIVSEFQINI</v>
      </c>
    </row>
    <row r="238" spans="1:5">
      <c r="A238" s="4" t="s">
        <v>2706</v>
      </c>
      <c r="B238" s="4" t="s">
        <v>3810</v>
      </c>
      <c r="C238" s="4" t="s">
        <v>539</v>
      </c>
      <c r="D238" t="s">
        <v>1738</v>
      </c>
      <c r="E238" t="str">
        <f t="shared" si="3"/>
        <v>&gt;CG5518-PB$MEGGYVNEAIISFTNPKLQIPLMASAIYAPTTITTNTTSTAGTPTSAKNSASASASASASLSSPAGPSAAGSASTSSAPAGGGPWQGLVAKLRNFKLDTKNIRKRFHFDYISKDRFLGGQLKTKNGQKYVFNGPPSGVYVSKACLIIAFITVLALLFTIAITYFVTRQGLNPKEVTPPSCITADHPDVNATPIQTAWVSMNSPPPLQAATPTPMASPTPTNTPTVTTTLAMPASSEKPEIRMVDPVGDIPVVEPAAGEVEDNTTKPINRPLKLYEGWRPLHYSLLIEPSVATSINGSLTIEIERDVSKVTSWEPIVLDVHNVSISNVRVIRALADGASNASEEDLDFDSDYGEDNATFVINLSKTLAVETQLRVLLSLDFVSQVTDTLQGIYTSYTNPDTKNEEWMISTQFSPVDARRAFPCFDRPDMKANFSISIVRPMQKMALSNMPKSGSRRFRRGFIRDDFETTPKMPTYLVAFIVSNMVDSRLASDSGLTPRVEIWTRPQFVGMTHYAYKMVRKFLPYYEDFFGIKNKLPKIDLSVPDFGFAAMENWGLITFRDSALLVPEDLQLASSSEHMQVVAGIIAHELHQWFGNLVTPKWWDDLWLKEGFACYMSYKALEHAHPEFQSMDTLTMLEFESMEHDADNTSHAISFDVRSTNDVRRIFDPISYSKGTILLRMLNSIVGDAFRSATRDLLKKFAYGNMDRDDLWAMLTRHGHEQGTLPKDLSVKQIMDSITQPGYPVVNVERRGADLVLRQERYLLPSKNTADQSTWFIPITFETDELKGDNIPTHWMRSEDEEELIVGNVFAHSSNSDNVIYLNLNRQGYYRVNYDTSWLALKKNFSTLPRITRAQLLDDALHLSQAEYLTYDIPLTFLMELFDADDELLWIAAKPGLNYLIYNLKREPAYETFRAFMKFIVRPAFDHYGLHEPNESHLQLKHRALVAYFACKFNYDRCTQKAQMKFREWMRDPKNNPIKPNLSVIYCTSLAEGSSPEWYFAYKQYKTTTSASEKEEILTSLGCTTKPWLLSYLNMTINPTSGILKQDGALAFRAVASNAIGHEIAFDFLQGNIKEIVEYYDGFSTLSEMIKSLTIYMNKDYHKHQLLDLAATCRKLGLHAVESAIELALQVNNNIYWRSHSYHSLKNFLEGIVSEFQINI</v>
      </c>
    </row>
    <row r="239" spans="1:5">
      <c r="A239" s="4" t="s">
        <v>2707</v>
      </c>
      <c r="B239" s="4" t="s">
        <v>3811</v>
      </c>
      <c r="C239" s="4" t="s">
        <v>539</v>
      </c>
      <c r="D239" t="s">
        <v>1739</v>
      </c>
      <c r="E239" t="str">
        <f t="shared" si="3"/>
        <v>&gt;CG5518-PC$MEGGYVNEEDSDAIMGVESPGGQLKTKNGQKYVFNGPPSGVYVSKACLIAAFITVLALLFTIAITYFVTRQGLNPKEVTPPSCITADHPDVNATPIQTGWVSMNSPPPLQAATPTPMASPTPTNTPTVTTTLAMPASSEKPEIRMVDKVGDIPVVEPAAGEVEDNTTKPINRPLKLYEGWRPLHYSLLIEPSVATSSNGSLTIEIERDVSKVTSWEPIVLDVHNVSISNVRVIRALADGASNASEQDLDFDSDYGEDNATFVINLSKTLAVETQLRVLLSLDFVSQVTDTLQGIKTSYTNPDTKNEEWMISTQFSPVDARRAFPCFDRPDMKANFSISIVRPMFKMALSNMPKSGSRRFRRGFIRDDFETTPKMPTYLVAFIVSNMVDSRLAQDSGLTPRVEIWTRPQFVGMTHYAYKMVRKFLPYYEDFFGIKNKLPKIDVSVPDFGFAAMENWGLITFRDSALLVPEDLQLASSSEHMQVVAGIIAHEAHQWFGNLVTPKWWDDLWLKEGFACYMSYKALEHAHPEFQSMDTLTMLEKESMEHDADNTSHAISFDVRSTNDVRRIFDPISYSKGTILLRMLNSIVGVAFRSATRDLLKKFAYGNMDRDDLWAMLTRHGHEQGTLPKDLSVKQIMDWITQPGYPVVNVERRGADLVLRQERYLLPSKNTADQSTWFIPITFETDERKGDNIPTHWMRSEDEEELIVGNVFAHSSNSDNVIYLNLNRQGYYRVNYMTSWLALKKNFSTLPRITRAQLLDDALHLSQAEYLTYDIPLTFLMELFDVDDELLWIAAKPGLNYLIYNLKREPAYETFRAFMKFIVRPAFDHYGLHEDNESHLQLKHRALVAYFACKFNYDRCTQKAQMKFREWMRDPKNNPIKPNKSVIYCTSLAEGSSPEWYFAYKQYKTTTSASEKEEILTSLGCTTKPWLLKYLNMTINPTSGILKQDGALAFRAVASNAIGHEIAFDFLQGNIKEIVEYGDGFSTLSEMIKSLTIYMNKDYHKHQLLDLAATCRKLGLHAVESAIELAEQVNNNIYWRSHSYHSLKNFLEGIVSEFQINI</v>
      </c>
    </row>
    <row r="240" spans="1:5">
      <c r="A240" s="4" t="s">
        <v>2708</v>
      </c>
      <c r="B240" s="4" t="s">
        <v>4588</v>
      </c>
      <c r="C240" s="4" t="s">
        <v>539</v>
      </c>
      <c r="D240" t="s">
        <v>1740</v>
      </c>
      <c r="E240" t="str">
        <f t="shared" si="3"/>
        <v>&gt;CG5518-PD$MEGGYVNEEDSDAIMGVESPAIISFTNPKLQIPLMASAIYAPTTITTNTSTAGTPTSAKNASASASASASASLSSPAGPSAAGSASTSSAPAGGGPWQLVAKLRNFKLDDTKNIRKRFHFDYISKDRFLGGQLKTKNGQKYVFNGPPGVYVSKACLIIAAFITVLALLFTIAITYFVTRQGLNPKEVTPPSCITADPDVNATPIQTAGWVSMNSPPPLQAATPTPMASPTPTNTPTVTTTLAMPASEKPEIRMVDPKVGDIPVVEPAAGEVEDNTTKPINRPLKLYEGWRPLHYLLIEPSVATSISNGSLTIEIERDVSKVTSWEPIVLDVHNVSISNVRVIRLADGASNASEEQDLDFDSDYGEDNATFVINLSKTLAVETQLRVLLSLDFSQVTDTLQGIYKTSYTNPDTKNEEWMISTQFSPVDARRAFPCFDRPDMKNFSISIVRPMQFKMALSNMPKSGSRRFRRGFIRDDFETTPKMPTYLVAFVSNMVDSRLASQDSGLTPRVEIWTRPQFVGMTHYAYKMVRKFLPYYEDFGIKNKLPKIDLVSVPDFGFAAMENWGLITFRDSALLVPEDLQLASSSEHQVVAGIIAHELAHQWFGNLVTPKWWDDLWLKEGFACYMSYKALEHAHPEQSMDTLTMLEFKESMEHDADNTSHAISFDVRSTNDVRRIFDPISYSKGTLLRMLNSIVGDVAFRSATRDLLKKFAYGNMDRDDLWAMLTRHGHEQGTLKDLSVKQIMDSWITQPGYPVVNVERRGADLVLRQERYLLPSKNTADQSTFIPITFETDELRKGDNIPTHWMRSEDEEELIVGNVFAHSSNSDNVIYLNNRQGYYRVNYDMTSWLALKKNFSTLPRITRAQLLDDALHLSQAEYLTYDPLTFLMELFDAVDDELLWIAAKPGLNYLIYNLKREPAYETFRAFMKFIVPAFDHYGLHEPDNESHLQLKHRALVAYFACKFNYDRCTQKAQMKFREWMDPKNNPIKPNLKSVIYCTSLAEGSSPEWYFAYKQYKTTTSASEKEEILTLGCTTKPWLLSKYLNMTINPTSGILKQDGALAFRAVASNAIGHEIAFDFQGNIKEIVEYYGDGFSTLSEMIKSLTIYMNKDYHKHQLLDLAATCRKLGHAVESAIELALEQVNNNIYWRSHSYHSLKNFLEGIVSEFQINI</v>
      </c>
    </row>
    <row r="241" spans="1:5">
      <c r="A241" s="4" t="s">
        <v>2709</v>
      </c>
      <c r="B241" s="4" t="s">
        <v>3812</v>
      </c>
      <c r="C241" s="4" t="s">
        <v>1505</v>
      </c>
      <c r="D241" t="s">
        <v>1741</v>
      </c>
      <c r="E241" t="str">
        <f t="shared" si="3"/>
        <v>&gt;CG8871-PA$MKVFLAILALAVASASAFDEKVFVKDLPKATKIEGRITNGYAAPEGKAPTVGLGFSGGWWCGGSIIAHDWVLTAEHCIGDAASVIVYFGATWRTNAQFHTVGNGNFIKHSNADIALIRIPHVDFWHMVNKVELPSYNDRYNNYNEWWVACGWGGTYDGSPLPDWLQCVDLQIVHNEECGWTYGSVGDNVICTRTVDKSICGGDSGGPLVTHDGSKLVGVSNFVSSNGCQSGAPAGFQRVTYHLDWRDHTGIS</v>
      </c>
    </row>
    <row r="242" spans="1:5">
      <c r="A242" s="4" t="s">
        <v>2710</v>
      </c>
      <c r="B242" s="4" t="s">
        <v>4589</v>
      </c>
      <c r="C242" s="4" t="s">
        <v>1345</v>
      </c>
      <c r="D242" t="s">
        <v>1742</v>
      </c>
      <c r="E242" t="str">
        <f t="shared" si="3"/>
        <v>&gt;CG34409-PB$MRRLKIVSLLFCILCLSGDRKASACHCIRLGKCAPFARLLLHHGPGEQSVFAKVHSASCGFQGLEPLVCCPNSRKQYHDESSFVKASRKMRFAPPNDRIWDGADSDKGSRHSHTHGDYLEAETNLHDYWNFEEQRNCPQPVEPEFFDRFALGHHFLYHVEHEERDTLLRPVPKDKPIVFPGDLRFQRQGEEAIDSNDQGPPLAPFTTTLATPIETIPASLSTTTASMPPFAQENTQGCGINVESRLGGDQASAGQFPWLTRIAYRNRSSSRISFRCSGSLISSNHIVTAAHCVVLVSDLELSHVRLGSQDGATPFAIEQVIVHPNYDQPKYANDIALLRINSTGTFTPICLPFNGPITLGNRLIGQIGVAAGWSIGSTENNSSMDPSNSTAGRFIRLPIVNTTSCAIAYASLSENFQQPIVITPNHLCAQGMPMNDVCRGDGGPFMDDGTSGVFGTSGRYTIIGIVAFGPTLCGVTTIPGVYTLVSSFSDILRSIAEGSD</v>
      </c>
    </row>
    <row r="243" spans="1:5">
      <c r="A243" s="4" t="s">
        <v>2711</v>
      </c>
      <c r="B243" s="4" t="s">
        <v>3813</v>
      </c>
      <c r="C243" s="4" t="s">
        <v>739</v>
      </c>
      <c r="D243" t="s">
        <v>1743</v>
      </c>
      <c r="E243" t="str">
        <f t="shared" si="3"/>
        <v>&gt;CG7563-PB$MDDLRGFLRQAGQEFLNAAGEAAMGAAKDVVGSVINEIFIKKEADTKRVPSIKNMRVLGEKSSSLGPYSEVQDYETILNSCLASGSLFEDPLFPASNELQFSRRPDRHIEWLRPHEIAENPQFFVEGYSRFDVQQGELGDCWLLAATNLTQESNLFFRVIPAEQSFEENYAGIFHFRFWQYGKWVDVIIDDRLPTYGELMYMHSTEKNEFWSALLEKAYAKLHGSYEALKGGSTCEAMEDFTGGVEWYDLKEAPGNLFTILQKAAERNSMMGCSIEPDPNVTEAETPQGLIRGHYSITKVCLIDIVTPNRQGKIPMIRMRNPWGNEAEWNGPWSDSSPEWRYIEEQKAEIGLTFDRDGEFWMSFQDFLNHFDRVEICNLSPDSLTEDQQNSGRKWEMSMYEGEWTPGVTAGGCRNFLDTFWHNPQYIITLVDPDEEDEEGQTVIVALMQKNRRSKRNMGMECLTIGFAIYSLNDRELENRPQGLNFFRYKSVGRSPHFINTREVCARFKLPPGHYLIVPSTFDPNEEGEFIIRVFSETQNMEENDDHVGYGGKADTITPGFPTPKPIDPQKEGLRRLFDSIAGKDMEVWMELKRILDHSMRDDLPKPVVFNRFSNNMAFETQAAGPGDDGAGACGLLLICGPFLKGTPFEEQLGMNDQSNKRLIGDNPADGGPVTANAIVDETHGFKDVCRSMVAMLDADKSGKLGFEEFETLLSEIAKWKAIFKVYDVENTGRVGFQLREALNSAGYHLNNRVLNVLGHRYGSRDGKIAFDDFIMCAVKIKTYDIFKERDTEKNETATFTLEEWIERTIY</v>
      </c>
    </row>
    <row r="244" spans="1:5">
      <c r="A244" s="4" t="s">
        <v>2712</v>
      </c>
      <c r="B244" s="4" t="s">
        <v>3814</v>
      </c>
      <c r="C244" s="4" t="s">
        <v>739</v>
      </c>
      <c r="D244" t="s">
        <v>1744</v>
      </c>
      <c r="E244" t="str">
        <f t="shared" si="3"/>
        <v>&gt;CG7563-PA$MDDLRGFLRQAGQEFLNAAGEAAMGAAKDVVGSVINEIFIKKEADTKRVPSIKNMRVLGEKSSSLGPYSEVQDYETILNSCLASGSLFEDPLFPASNELQFSRRPDRHIEWLRPHEIAENPQFFVEGYSRFDVQQGELGDCWLLAATNLTQESNLFFRVIPAEQSFEENYAGIFHFRFWQYGKWVDVIIDDRLPTYGELMYMHSTEKNEFWSALLEKAYAKLHGSYEALKGGSTCEAMEDFTGGVEWYDLKEAPGNLFTILQKAAERNSMMGCSIEPDPNVTEAETPQGLIRGHYSITKVCLIDIVTPNRQGKIPMIRMRNPWGNEAEWNGPWSDSSPEWRYIEEQKAEIGLTFDRDGEFWMSFQDFLNHFDRVEICNLSPDSLTEDQQNSGRKWEMSMYEGEWTPGVTAGGCRNFLDTFWHNPQYIITLVDPDEEDEEGQTVIVALMQKNRRSKRNMGMECLTIGFAIYSLNDRELENRPQGLNFFRYKSVGRSPHFINTREVCARFKLPPGHYLIVPSTFDPNEEGEFIIRVFSETQNMECVQVDNDNEFV</v>
      </c>
    </row>
    <row r="245" spans="1:5">
      <c r="A245" s="4" t="s">
        <v>2713</v>
      </c>
      <c r="B245" s="4" t="s">
        <v>3815</v>
      </c>
      <c r="C245" s="4" t="s">
        <v>739</v>
      </c>
      <c r="D245" t="s">
        <v>1743</v>
      </c>
      <c r="E245" t="str">
        <f t="shared" si="3"/>
        <v>&gt;CG7563-PC$MDDLRGFLRQAGQEFLNAAGEAAMGAAKDVVGSVINEIFIKKEADTKRVPSIKNMRVLGEKSSSLGPYSEVQDYETILNSCLASGSLFEDPLFPASNELQFSRRPDRHIEWLRPHEIAENPQFFVEGYSRFDVQQGELGDCWLLAATNLTQESNLFFRVIPAEQSFEENYAGIFHFRFWQYGKWVDVIIDDRLPTYGELMYMHSTEKNEFWSALLEKAYAKLHGSYEALKGGSTCEAMEDFTGGVEWYDLKEAPGNLFTILQKAAERNSMMGCSIEPDPNVTEAETPQGLIRGHYSITKVCLIDIVTPNRQGKIPMIRMRNPWGNEAEWNGPWSDSSPEWRYIEEQKAEIGLTFDRDGEFWMSFQDFLNHFDRVEICNLSPDSLTEDQQNSGRKWEMSMYEGEWTPGVTAGGCRNFLDTFWHNPQYIITLVDPDEEDEEGQTVIVALMQKNRRSKRNMGMECLTIGFAIYSLNDRELENRPQGLNFFRYKSVGRSPHFINTREVCARFKLPPGHYLIVPSTFDPNEEGEFIIRVFSETQNMEENDDHVGYGGKADTITPGFPTPKPIDPQKEGLRRLFDSIAGKDMEVWMELKRILDHSMRDDLPKPVVFNRFSNNMAFETQAAGPGDDGAGACGLLLICGPFLKGTPFEEQLGMNDQSNKRLIGDNPADGGPVTANAIVDETHGFKDVCRSMVAMLDADKSGKLGFEEFETLLSEIAKWKAIFKVYDVENTGRVGFQLREALNSAGYHLNNRVLNVLGHRYGSRDGKIAFDDFIMCAVKIKTYDIFKERDTEKNETATFTLEEWIERTIY</v>
      </c>
    </row>
    <row r="246" spans="1:5">
      <c r="A246" s="4" t="s">
        <v>2714</v>
      </c>
      <c r="B246" s="4" t="s">
        <v>3816</v>
      </c>
      <c r="C246" s="4" t="s">
        <v>334</v>
      </c>
      <c r="D246" t="s">
        <v>1745</v>
      </c>
      <c r="E246" t="str">
        <f t="shared" si="3"/>
        <v>&gt;CG12034-PA$MLLLELNILTLNIWGIPYVSSDRRPRIDAICKELASGKYDIVSLQEVWAEDSELLQKGTEAVLPHSHYFHSGVMGAGLLVLSKYPILGTLFHAWSVNGFHRIQHADWFGGKGVGLCRILVGGQMVHLYNAHLHAEYDNANDEYKTHRIQAFDTAQFIEATRGNSALQILAGDLNAQPQDISYKVLLYTSKMLDSCDDSFRTNECEHNSYTSKQARERNPLGIRIDHIFVRGGDHVNAEIAEYKLPPERVPGEKFSFSDHEAVMAKLKLFKLEPRSEEPVATIEVNCLVEDGETCVREVGAGDALTGEDDQSSQHQPEIQCNGSSTSIQSMPAARTAALLEALACDASLLQLNTDRILYYSAATFLFVLLVLLVEFTAPVGMRTIFLLLKFIVGVILFCVFMASIWNYMERNGVLQGKKSMEVMLHHAQKYEYF</v>
      </c>
    </row>
    <row r="247" spans="1:5">
      <c r="A247" s="4" t="s">
        <v>2715</v>
      </c>
      <c r="B247" s="4" t="s">
        <v>3817</v>
      </c>
      <c r="C247" s="4" t="s">
        <v>1035</v>
      </c>
      <c r="D247" t="s">
        <v>1746</v>
      </c>
      <c r="E247" t="str">
        <f t="shared" si="3"/>
        <v>&gt;CG11842-PA$MSSAIFAKIVQLGAVLLVSFVAWASAQDSDIARTCTAYKRSVWEETSEFFLIENAPIIYKTLDKCTSYAPLIIGGGPAVPKEFPHAARLGHKDENGEVWFCGGTLISDRHVLTAAHCHYSPQGSVNIARLGDLEFDTNNDDADPEDFVKDFTAHPEFSYPAIYNDISVVRLSRPVTFNDYKHPACLPFDDGRLGTSIAIGWGQLEIVPRTENKKLQKVKLYNYGTRCRITADRNDELPEGYNATTLCIGSNEHKDTCNGDSGGPVLIYHMDYPCMYHVMGITSIGVACDTPDLPMYTRVHFYLDWIKQQLAK</v>
      </c>
    </row>
    <row r="248" spans="1:5">
      <c r="A248" s="4" t="s">
        <v>2716</v>
      </c>
      <c r="B248" s="4" t="s">
        <v>3818</v>
      </c>
      <c r="C248" s="4" t="s">
        <v>1120</v>
      </c>
      <c r="D248" t="s">
        <v>1747</v>
      </c>
      <c r="E248" t="str">
        <f t="shared" si="3"/>
        <v>&gt;CG16997-PB$MWRHRHLATILLLAVCVSQGSGLALDQPEGRVVGGKAAAANSAPYIVSMYGGTHYCAANIINSNWLVTAAHCLANRNQVLGSTLVAGSIAVAGTASTTKRQITHYVINDLYTGGTVPYDIGLIYTPTAFTWTAAVAPVKLPSSGVRPGKADLFGWGSTSKTNSPSYPKTLQEAKNIPIISLDSCAAALGSKGQDVHTNLCTGPLTGGTSFCTSDSGGPLVQGNVLIGIVSWGKLPCGQPNSPSVYQVSSFITWIAANQK</v>
      </c>
    </row>
    <row r="249" spans="1:5">
      <c r="A249" s="4" t="s">
        <v>2717</v>
      </c>
      <c r="B249" s="4" t="s">
        <v>3819</v>
      </c>
      <c r="C249" s="4" t="s">
        <v>691</v>
      </c>
      <c r="D249" t="s">
        <v>1748</v>
      </c>
      <c r="E249" t="str">
        <f t="shared" si="3"/>
        <v>&gt;CG11459-PA$MGTPRLTVVHGLILLLLVELGLTAVSDTEWDQYKAKYNKQYRNRDKYHRLYEQRVLAVESHNQLYLQGKVAFKMGLNKFSDTDQRILFNYRSSIPAPLTSTNALTETVNYKRYDQITEGIDWRQYGYISPVGDQGTECLSCWAFSTSVLEAHMAKKYGNLVPLSPKHLVDCVPYPNNGCSGGWVSVAFNYTRDHGITKESYPYEPVSGECLWKSDRSAGTLSGYVTLGNYDERELAEVVYNIGPVVSIDHLHEEFDQYSGGVLSIPACRSKRQDLTHSVLLVGFGTHRKWGDYWIKNSYGTDWGESGYLKLARNANNMCGVASLPQYPT</v>
      </c>
    </row>
    <row r="250" spans="1:5">
      <c r="A250" s="4" t="s">
        <v>2718</v>
      </c>
      <c r="B250" s="4" t="s">
        <v>3820</v>
      </c>
      <c r="C250" s="4" t="s">
        <v>255</v>
      </c>
      <c r="D250" t="s">
        <v>1749</v>
      </c>
      <c r="E250" t="str">
        <f t="shared" si="3"/>
        <v>&gt;CG1128-PC$MSSMAAFDQFKIGLKMVDFKVQQRRYRTSEKTVVSTTYGPIKGVKRKSIGQSYFSFERIPFAKPPVGELRYKAPQPPEVWTEVRSCTSQGPKPLQKHFFEMTDGSEDCLYLNVYTKNLYPTKPMPVMVWIYGGGFQFGEASRECYSPYLLREDVVVISINYRLGPLGFLCLDDPELDVPGNAGLKDQVLALRWVKACSRFGGDSANITIFGDSAGSASVHYMMITEQTHGLFHKAICMSGNTLSPAVTPQRNWPYRLAVQAGYAGENNTRDVWEFLKNAKGSEIIKANGELCIDEKKERIGFSFGPVIEPYVTSHCVVPKKPIEMMRTAWSNNIPLIIGGVSNGLLLYSETKTNPKCLNELDDCRFVVPIELNMDRESALCREYGDQLRQCYGDKTPSLDTLHEYLQMVSHEYFWFPIYRTVLSRLQYARSAPTYLYRFDFSKHFNHLRILSCGKKVRGTCHGDDLSYLFYNSLARKLKNHTREYKCIERVGLWTHFAACGNPNFDPEQEDLWQPVDPAAVEKHQLKCLNISDELKVIDPDLKKLMVWESFFRRDEL</v>
      </c>
    </row>
    <row r="251" spans="1:5">
      <c r="A251" s="4" t="s">
        <v>2719</v>
      </c>
      <c r="B251" s="4" t="s">
        <v>3821</v>
      </c>
      <c r="C251" s="4" t="s">
        <v>255</v>
      </c>
      <c r="D251" t="s">
        <v>1750</v>
      </c>
      <c r="E251" t="str">
        <f t="shared" si="3"/>
        <v>&gt;CG1128-PD$MSSMAAFDQFKIGLKMVDFKVQQRRYRTSEKTVVSTTYGPIKGVKRKSIGQSYFSFERIPFAKPPVGELRYKAPQPPEVWTEVRSCTSQGPKPLQKHFFEMTDGSEDCLYLNVYTKNLYPTKPMPVMVWIYGGGFQFGEASRECYSPYLLREDVVVISINYRLGPLGTNDDTWKKKHIFNISLPGFLCLDDPELDVGNAGLKDQVLALRWVKANCSRFGGDSANITIFGDSAGSASVHYMMITEQHGLFHKAICMSGNTLSPWAVTPQRNWPYRLAVQAGYAGENNTRDVWEFLNAKGSEIIKANGELCIDEEKKERIGFSFGPVIEPYVTSHCVVPKKPIEMRTAWSNNIPLIIGGVSNEGLLLYSETKTNPKCLNELDDCRFVVPIELNMRESALCREYGDQLRQCYYGDKTPSLDTLHEYLQMVSHEYFWFPIYRTVLRLQYARSAPTYLYRFDFDSKHFNHLRILSCGKKVRGTCHGDDLSYLFYNLARKLKNHTREYKCIERLVGLWTHFAACGNPNFDPEQEDLWQPVDPAAVKHQLKCLNISDELKVIDVPDLKKLMVWESFFRRDEL</v>
      </c>
    </row>
    <row r="252" spans="1:5">
      <c r="A252" s="4" t="s">
        <v>2720</v>
      </c>
      <c r="B252" s="4" t="s">
        <v>3822</v>
      </c>
      <c r="C252" s="4" t="s">
        <v>1159</v>
      </c>
      <c r="D252" t="s">
        <v>1751</v>
      </c>
      <c r="E252" t="str">
        <f t="shared" si="3"/>
        <v>&gt;CG18211-PA$MLKFLILLSAVACALGGTIPEGLLPQLDGRIVGGTATTISSFPWQISLQSGSHSCGGSIYSARVIVTAAHCLQSVSASSLQIRAGSSYWSSGGVVAKVSFKNHEGYNANTMVNDIAVLHLSSSLSFSSTIKAIGLASSNPANGAAASSGWGTESSGSSSIPSQLRYVNVNIVSQSRCSSSSYGYGNQIKSSMICAFSGKDSCQGDSGGPLVSGGVLVGVVSWGYGCAAANYPGVYADVAALRSWVNN</v>
      </c>
    </row>
    <row r="253" spans="1:5">
      <c r="A253" s="4" t="s">
        <v>2721</v>
      </c>
      <c r="B253" s="4" t="s">
        <v>3823</v>
      </c>
      <c r="C253" s="4" t="s">
        <v>650</v>
      </c>
      <c r="D253" t="s">
        <v>1752</v>
      </c>
      <c r="E253" t="str">
        <f t="shared" si="3"/>
        <v>&gt;CG32627-PA$MAEREREAMSASLSRLLRTLSSASMSRRHCPLALLQPIPLHQSEIALGSSSGGSAERCCSSCSDDSNNNERCKSAERGTAADEVGEEGREEVELESKEAVEGEQDELELKRDSSTVNVNVVRANFKCNDMECSLVLGDYVNGFLGSFSKGLKTNQLVVNTDEKTLRPVARLKEPRDLFALPKDKDNDCSQQAPRWPECQVIEERIIHIPYVPAVPEPLNAPTGNELKPRPVGEENGIVVFSYSPIAVNYEKPKAKKEDDESSDESDYSSDSRQDSTPPSRSTPMRLAGGGECAPKLNSVSKMINNVDNRSTSASLDDNDDYYDDEYDTSGGYCGGSGEAKEKAIKDLIEAKKKRYQEEAEVTPVGGGTARNSRAASRSEASKDASDIDDIWKNTSEYKPASPRYVLSQFGKNVTKAVIDRIVDHEDLVPPSGSQKVSNQFAGPVKLPKTNIARLEVAFERSACQDRSKSRLKKKMSSSRRRRESTSDEDSSSSLGNEEDEEVDDSDSDAENTGSGIGLRRILGSYSARLAGGAEKCPCPSGSVSDTETLVGDESRSRLAGSNGLHQQDVVCSRNRQAQSRSPLRSVPHHAATVAAAAAALARGRNRDKDGCLGGKDEKNMGMGVGTTGTSSMGTRTSPVRNNVFRLSKDQHILLNSMTSQETTGTLISSTSTNQTTTTTNSSQSFLSDLPQAQFSRSAVGGARFMTNCHPMNPEEYDGLEFESRFESGNLAKAVQTPTYYELYLRPDLYTSRSKQWFYFRVRRTRRKMLYRFSIVNLVKSDSLYDGMQPVMYSTLGAKEKSEGWRRCGDNICYYRNDDESASSSANEDDEDNSYTLTFTIEFEHDDDTVFFAHSYPYTYSDLQDYLMEIQRHPVKSKFCKLRLCRTLAGNNVYYLTVTAPSSNEENMRRKKSIVVSARVHPSETPASWMMKLMDFITGDTTVAKRLRHKFIFKLVPMLNPDGVIVGNTRNSLTGKDLNRQRTVIRETYPSIWYTKAMIRRLIEECGVAMYCDMHAHSRKHNIFIYGCENRNPEKKLTEQVFPLMLHKNSADRFSFESCKFKIQRSKEGTGRIVVWMLGTNSYTIEASFGGSSLGSRKGTHFNTQDYEHMGRAFCETLLDYCDENPNKKRHAKLFKQIKKIRKREKREQKALKLQKMADQGCIMNDKLKVKRSVEKS</v>
      </c>
    </row>
    <row r="254" spans="1:5">
      <c r="A254" s="4" t="s">
        <v>2722</v>
      </c>
      <c r="B254" s="4" t="s">
        <v>3824</v>
      </c>
      <c r="C254" s="4" t="s">
        <v>650</v>
      </c>
      <c r="D254" t="s">
        <v>1753</v>
      </c>
      <c r="E254" t="str">
        <f t="shared" si="3"/>
        <v>&gt;CG32627-PB$MAEREREAMSASLSRLLRTLSSASMSRRHCPLALLQPIPLHQSEIALGSSSGGSAERCCSSCSDDSNNNERCKSAERGTAADEVGEEGREEVELESKEAVEGEQDELELKRDSSTVNVNVVRANFKCNDMECSLVLGDYVNGFLGSFSKGLKTNQLVVNTDEKTLRPVARLKEPRDLFALPKDKDNDCSQQAPRWPECQVIEERIIHIPYVPAVPEPLNAPTGNELKPRPVGEENGIVVFSYSPIAVNYEKPKAKKEDDESSDESDYSSDSRQDSTPPSRSTPMRLAGGGECAPKLNSVSKMINNVDNRSTSASLDDNDDYYDDEYDTSGGYCGGSGEAKEKAIKDLIEAKKKRYQEEAEVTPVGGGTARNSRAASRSEASKDASDIDDIWKNTSEYKPASPRYVLSQFGKNVTKAVIDRIVDHEDLVPPSGSQKFSRSAVGARFMTNCHPMNPEEYDGLEFESRFESGNLAKAVQITPTYYELYLRPDLTSRSKQWFYFRVRRTRRKMLYRFSIVNLVKSDSLYNDGMQPVMYSTLGAEKSEGWRRCGDNICYYRNDDESASSSANEDDEDNSTYTLTFTIEFEHDDTVFFAHSYPYTYSDLQDYLMEIQRHPVKSKFCKLRLLCRTLAGNNVYYLVTAPSSNEENMRRKKSIVVSARVHPSETPASWMMKGLMDFITGDTTVAKLRHKFIFKLVPMLNPDGVIVGNTRNSLTGKDLNRQYRTVIRETYPSIWYKAMIRRLIEECGVAMYCDMHAHSRKHNIFIYGCENKRNPEKKLTEQVFPMLHKNSADRFSFESCKFKIQRSKEGTGRIVVWMLGITNSYTIEASFGGSLGSRKGTHFNTQDYEHMGRAFCETLLDYCDENPNKVKRHAKLFKQIKKIKREKREQKALKLQKMADQGCIMNDKLKVKRSVEKSV</v>
      </c>
    </row>
    <row r="255" spans="1:5">
      <c r="A255" s="4" t="s">
        <v>2723</v>
      </c>
      <c r="B255" s="4" t="s">
        <v>3825</v>
      </c>
      <c r="C255" s="4" t="s">
        <v>650</v>
      </c>
      <c r="D255" t="s">
        <v>1754</v>
      </c>
      <c r="E255" t="str">
        <f t="shared" si="3"/>
        <v>&gt;CG32627-PC$MRLAGGGECAPGKLNSVSKMINNVDNRSTSASLDDNDDYYDDEYDTSGGCGGSGEAKEKAIIKDLIEAKKKRYQEEAEVTPVGGGTARNSRAASRSEAKDASDIDDIWKNNTSEYKPASPRYVLSQFGKNVTKAVIDRIVDHEDLVPSGSQKVSNQFAVGPVKLPKTNIARLEVAFERSACQDRSKSRLKKKMSSSRRRESTSDEDSSSSSLGNEEDEEVDDSDSDAENTGSGIGLRRILGSYSALAGGAEKCPCPGSGSVSDTETLVGDESRSRLAGSNGLHQQDVVCSRNRQQSRSPLRSVPHTHAATVAAAAAALARGRNRDKDGCLGGKDEKNMGMGVGTGTSSMGTRTSSPVRNNVFRLSKDQHILLNSMTSQETTGTLISSTSTNQTTTTNSSQSFLCSDLPQAQFSRSAVGGARFMTNCHPMNPEEYDGLEFESFESGNLAKAVQITPTYYELYLRPDLYTSRSKQWFYFRVRRTRRKMLYRFIVNLVKSDSLYNDGMQPVMYSTLGAKEKSEGWRRCGDNICYYRNDDESASSANEDDEDNSTYTLTFTIEFEHDDDTVFFAHSYPYTYSDLQDYLMEIQHPVKSKFCKLRLLCRTLAGNNVYYLTVTAPSSNEENMRRKKSIVVSARVPSETPASWMMKGLMDFITGDTTVAKRLRHKFIFKLVPMLNPDGVIVGNTNSLTGKDLNRQYRTVIRETYPSIWYTKAMIRRLIEECGVAMYCDMHAHSKHNIFIYGCENKRNPEKKLTEQVFPLMLHKNSADRFSFESCKFKIQRSKGTGRIVVWMLGITNSYTIEASFGGSSLGSRKGTHFNTQDYEHMGRAFCELLDYCDENPNKVKRHAKLFKQIKKIRKREKREQKALKLQKMADQGCIMNKLKVKRSVEKSV</v>
      </c>
    </row>
    <row r="256" spans="1:5">
      <c r="A256" s="4" t="s">
        <v>2724</v>
      </c>
      <c r="B256" s="4" t="s">
        <v>3826</v>
      </c>
      <c r="C256" s="4" t="s">
        <v>650</v>
      </c>
      <c r="D256" t="s">
        <v>1755</v>
      </c>
      <c r="E256" t="str">
        <f t="shared" si="3"/>
        <v>&gt;CG32627-PD$MDFGGGRVQFLQAQLFPVCTLTTSSGGFLGSFLSKGLKTNQLVVNTDEKLRPVARLKEPRDLFALPKDKDNDCSQQAPRWPVECQVIEERIIHIPYVPVPEPLNAPTGNELKPRPVGEENGIVVFSYSPISAVNYEKPKAKKEDDESDESDYSSDSRQDSTPPSRSTPMRLAGGGECAPGKLNSVSKMINNVDNRSSASLDDNDDYYDDEYDTSGGYCGGSGEAKEKAIIKDLIEAKKKRYQEEAVTPVGGGTARNSRAASRSEASKDASDIDDIWKNNTSEYKPASPRYVLSQGKNVTKAVIDRIVDHEDLVPPSGSQKVSNQFAVGPVKLPKTNIARLEVAERSACQDRSKSRLKKKMSSSRRRRESTSDEDSSSSSLGNEEDEEVDDSDDAENTGSGIGLRRILGSYSARLAGGAEKCPCPGSGSVSDTETLVGDESRRLAGSNGLHQQDVVCSRNRQAQSRSPLRSVPHTHAATVAAAAAALARGRRDKDGCLGGKDEKNMGMGVGTTGTSSMGTRTSSPVRNNVFRLSKDQHILNSMTSQETTGTLISSTSTNQTTTTTNSSQSFLCSDLPQAQFSRSAVGGAFMTNCHPMNPEEYDGLEFESRFESGNLAKAVQITPTYYELYLRPDLYTSSKQWFYFRVRRTRRKMLYRFSIVNLVKSDSLYNDGMQPVMYSTLGAKEKEGWRRCGDNICYYRNDDESASSSANEDDEDNSTYTLTFTIEFEHDDDTVFAHSYPYTYSDLQDYLMEIQRHPVKSKFCKLRLLCRTLAGNNVYYLTVTPSSNEENMRRKKSIVVSARVHPSETPASWMMKGLMDFITGDTTVAKRLRKFIFKLVPMLNPDGVIVGNTRNSLTGKDLNRQYRTVIRETYPSIWYTKAIRRLIEECGVAMYCDMHAHSRKHNIFIYGCENKRNPEKKLTEQVFPLMLKNSADRFSFESCKFKIQRSKEGTGRIVVWMLGITNSYTIEASFGGSSLGRKGTHFNTQDYEHMGRAFCETLLDYCDENPNKVKRHAKLFKQIKKIRKRKREQKALKLQKMADQGCIMNDKLKVKRSVEKSV</v>
      </c>
    </row>
    <row r="257" spans="1:5">
      <c r="A257" s="4" t="s">
        <v>2725</v>
      </c>
      <c r="B257" s="4" t="s">
        <v>3827</v>
      </c>
      <c r="C257" s="4" t="s">
        <v>650</v>
      </c>
      <c r="D257" t="s">
        <v>1756</v>
      </c>
      <c r="E257" t="str">
        <f t="shared" si="3"/>
        <v>&gt;CG32627-PE$MQKGVKDKENRNSAMGPEICEVQQHPSKQNDGFLGSFLSKGLKTNQLVVTDEKTLRPVARLKEPRDLFALPKDKDNDCSQQAPRWPVECQVIEERIIHPYVPAVPEPLNAPTGNELKPRPVGEENGIVVFSYSPISAVNYEKPKAKKDDESSDESDYSSDSRQDSTPPSRSTPMRLAGGGECAPGKLNSVSKMINNDNRSTSASLDDNDDYYDDEYDTSGGYCGGSGEAKEKAIIKDLIEAKKKRQEEAEVTPVGGGTARNSRAASRSEASKDASDIDDIWKNNTSEYKPASPRVLSQFGKNVTKAVIDRIVDHEDLVPPSGSQKVSNQFAVGPVKLPKTNIALEVAFERSACQDRSKSRLKKKMSSSRRRRESTSDEDSSSSSLGNEEDEEDDSDSDAENTGSGIGLRRILGSYSARLAGGAEKCPCPGSGSVSDTETLVDESRSRLAGSNGLHQQDVVCSRNRQAQSRSPLRSVPHTHAATVAAAAAAARGRNRDKDGCLGGKDEKNMGMGVGTTGTSSMGTRTSSPVRNNVFRLSKQHILLNSMTSQETTGTLISSTSTNQTTTTTNSSQSFLCSDLPQAQFSRSVGGARFMTNCHPMNPEEYDGLEFESRFESGNLAKAVQITPTYYELYLRPLYTSRSKQWFYFRVRRTRRKMLYRFSIVNLVKSDSLYNDGMQPVMYSTLAKEKSEGWRRCGDNICYYRNDDESASSSANEDDEDNSTYTLTFTIEFEHDDTVFFAHSYPYTYSDLQDYLMEIQRHPVKSKFCKLRLLCRTLAGNNVYLTVTAPSSNEENMRRKKSIVVSARVHPSETPASWMMKGLMDFITGDTTVKRLRHKFIFKLVPMLNPDGVIVGNTRNSLTGKDLNRQYRTVIRETYPSIYTKAMIRRLIEECGVAMYCDMHAHSRKHNIFIYGCENKRNPEKKLTEQVPLMLHKNSADRFSFESCKFKIQRSKEGTGRIVVWMLGITNSYTIEASFGSSLGSRKGTHFNTQDYEHMGRAFCETLLDYCDENPNKVKRHAKLFKQIKIRKREKREQKALKLQKMADQGCIMNDKLKVKRSVEKSV</v>
      </c>
    </row>
    <row r="258" spans="1:5">
      <c r="A258" s="4" t="s">
        <v>2726</v>
      </c>
      <c r="B258" s="4" t="s">
        <v>3828</v>
      </c>
      <c r="C258" s="4" t="s">
        <v>650</v>
      </c>
      <c r="D258" t="s">
        <v>1754</v>
      </c>
      <c r="E258" t="str">
        <f t="shared" si="3"/>
        <v>&gt;CG32627-PF$MRLAGGGECAPGKLNSVSKMINNVDNRSTSASLDDNDDYYDDEYDTSGGCGGSGEAKEKAIIKDLIEAKKKRYQEEAEVTPVGGGTARNSRAASRSEAKDASDIDDIWKNNTSEYKPASPRYVLSQFGKNVTKAVIDRIVDHEDLVPSGSQKVSNQFAVGPVKLPKTNIARLEVAFERSACQDRSKSRLKKKMSSSRRRESTSDEDSSSSSLGNEEDEEVDDSDSDAENTGSGIGLRRILGSYSALAGGAEKCPCPGSGSVSDTETLVGDESRSRLAGSNGLHQQDVVCSRNRQQSRSPLRSVPHTHAATVAAAAAALARGRNRDKDGCLGGKDEKNMGMGVGTGTSSMGTRTSSPVRNNVFRLSKDQHILLNSMTSQETTGTLISSTSTNQTTTTNSSQSFLCSDLPQAQFSRSAVGGARFMTNCHPMNPEEYDGLEFESFESGNLAKAVQITPTYYELYLRPDLYTSRSKQWFYFRVRRTRRKMLYRFIVNLVKSDSLYNDGMQPVMYSTLGAKEKSEGWRRCGDNICYYRNDDESASSANEDDEDNSTYTLTFTIEFEHDDDTVFFAHSYPYTYSDLQDYLMEIQHPVKSKFCKLRLLCRTLAGNNVYYLTVTAPSSNEENMRRKKSIVVSARVPSETPASWMMKGLMDFITGDTTVAKRLRHKFIFKLVPMLNPDGVIVGNTNSLTGKDLNRQYRTVIRETYPSIWYTKAMIRRLIEECGVAMYCDMHAHSKHNIFIYGCENKRNPEKKLTEQVFPLMLHKNSADRFSFESCKFKIQRSKGTGRIVVWMLGITNSYTIEASFGGSSLGSRKGTHFNTQDYEHMGRAFCELLDYCDENPNKVKRHAKLFKQIKKIRKREKREQKALKLQKMADQGCIMNKLKVKRSVEKSV</v>
      </c>
    </row>
    <row r="259" spans="1:5">
      <c r="A259" s="4" t="s">
        <v>2727</v>
      </c>
      <c r="B259" s="4" t="s">
        <v>3829</v>
      </c>
      <c r="C259" s="4" t="s">
        <v>650</v>
      </c>
      <c r="D259" t="s">
        <v>1757</v>
      </c>
      <c r="E259" t="str">
        <f t="shared" ref="E259:E322" si="4">"&gt;"&amp;B259&amp;"$"&amp;D259</f>
        <v>&gt;CG32627-PG$MAEREREAMSASLSRLLRTLSSASMSRRHCPLALLQPIPLHQSEIALGSSSGGSAERCCSSCSDDSNNNERCKSAERGTAADEVGEEGREEVELESKEAVEGEQDELELKRDSSTVNVNVVRANFKCNDMECSLVLGDYVNGFLGSFSKGLKTNQLVVNTDEKTLRPVARLKEPRDLFALPKDKDNDCSQQAPRWPECQVIEERIIHIPYVPAVPEPLNAPTGNELKPRPVGEENGIVVFSYSPIAVNYFSRSAVGGARFMTNCHPMNPEEYDGLEFESRFESGNLAKAVQITPYYELYLRPDLYTSRSKQWFYFRVRRTRRKMLYRFSIVNLVKSDSLYNDGQPVMYSTLGAKEKSEGWRRCGDNICYYRNDDESASSSANEDDEDNSTYTTFTIEFEHDDDTVFFAHSYPYTYSDLQDYLMEIQRHPVKSKFCKLRLLCTLAGNNVYYLTVTAPSSNEENMRRKKSIVVSARVHPSETPASWMMKGLMFITGDTTVAKRLRHKFIFKLVPMLNPDGVIVGNTRNSLTGKDLNRQYRTIRETYPSIWYTKAMIRRLIEECGVAMYCDMHAHSRKHNIFIYGCENKRNEKKLTEQVFPLMLHKNSADRFSFESCKFKIQRSKEGTGRIVVWMLGITNYTIEASFGGSSLGSRKGTHFNTQDYEHMGRAFCETLLDYCDENPNKVKRAKLFKQIKKIRKREKREQKALKLQKMADQGCIMNDKLKVKRSVEKSV</v>
      </c>
    </row>
    <row r="260" spans="1:5">
      <c r="A260" s="4" t="s">
        <v>2728</v>
      </c>
      <c r="B260" s="4" t="s">
        <v>3830</v>
      </c>
      <c r="C260" s="4" t="s">
        <v>411</v>
      </c>
      <c r="D260" t="s">
        <v>1758</v>
      </c>
      <c r="E260" t="str">
        <f t="shared" si="4"/>
        <v>&gt;CG8552-PA$MSERSKGDVSARVNNNANQTRVVKNPLLSASVTGLSFDDFPNKPQLLPAPPVVHATPPAAPVLIAGILNREPKSLVTVGQPSSIDDSEALDEINLNTSEDSVGAGGSSPYLGAGDQNANPLLEPPTEAGNDSLLSQAASSFTALPAVSNVFSTFSKRIYAGSRETSEEPKLDIQPSYIQQASYVQPVAPVPAPFYAPPAAANEVVAPEPPKFYAPTEVPPPNVGVPAPPPTSGNPNTYRFTARKKYAPIPGLSEQSGQPAQQPQVPQAPQAAPSFQTPPYPPQLTYAANPAPFDSAQPAAIPAEERKSGGGLFSLTSLVPTGVLQNITGIVQSATGRSSEPEHNVQQAGGYLDITTASAPAPSTNLFGGPNSTFPPGGNYFVPGAPPSLPSTVVGPPSVGNFFAPAAPLPVAQTAAPPAVGAFFTSAAPSVTPSVFTPGTVPLAPQPFQSATVNQSALPPNNPPTASAVGELFVPAPTTIAQGTSPAVPFDTQAVPTIPLTVPPGNPPPTSTLGGFFTTGEVAPVVAPFGTQASPATQSGFFNPGEVRPNVPLAEPVPTIPITSSGVPPIGLFPPAPAQPGVQTASNPPLPGAAAPPPAAGQASYRLQKGTRLYKSPLTPQETATSSGFAAPLPPTSTPAIFNPFGAPAPGSFNSVGHLEGQSSQGVPFFTPPVQNPPGQVAAPTVVPQSAPIAPPPGTSSTSVAPPLTASIANPPPTSGFASVPLFAAPTISSTIPFFNPQPTGAEVTTGLSQQENEATASTTLEGLVQGPAPTLSASQFFDTLPTGTQPENQVASVSSERENLVQEPISNQGIPFFAPPQTNIFTPQLQQEIAPAEDSKRSEIQEEFLSAPPQESNLSTELREDTHTGPPVIEPVLEETPSSSESSVPPASKVDQEDIVYPEPSAPVEQEIPLFVPVPGLPGLSQDIPLPPPPTGSTTASSIFAAPPVASSAPLFVPVPGPPSVSSLFSPSQVDSTSSFAPPPTSANTTILTPAPDTTSTLFANNIPTTTPSIPDIVPTTSAELVDAPGFQGSSDDTATNLFQGNTETQTVFSPFAQTKATPLVQETKPELVPPPIFFAPKSESEVLSQPPLAPSPLQSFFSTAPETATTTDFNFFGSPAPGSVFDLPVQQGIAPPPLALESPPQNSVSNIATSAIGFDLLNQTQQASSLVENSQNSSVNSFDGYFGGPSASAAQTFANETTNALVAPAINCDPVNFFDQVPQQSQIQQANEDQRIQNFFNNPPLQDQPAVPGELKYDIVHSGVAVKQLQERQTPVSNLVEPPSSACSEFSTLAPAPTQTDRQSGDDLLQQHLGELPEDILELRMASASSEKGQVATPPVAIPYSPVVAHWFYKRSVDTKFIWTPFSHYDALLETSLNLDDSTLIIPVEGGRYDVNIKERTKTPVYWEGKAIEVRRCSWYKGVDSKYVPYTEDTAALLEAEYKRSAETGEWHQKIMLANGEQVVFHGPVIVHFLPQQNADTWGASTQGSMRPRVVKRDLDDFTIEQGESQRVDHLLFVHGIGSACDLKMRSVEEVVDDFRVIAQQLVQSHYKNSTDMGLVGRVEVLISWHGHLHSEELGIDEKLKSITLESIPRLRNFTNDTLLDVLFYTSPKYCKIMNTVADALNDVYLKYRMRHPEFNGGVSLAGHSLGSLILFDLLCHQEPKESEEENKENPDQLPQKQSSQKVQLPTSDPLPKQVSYAMGPEGTGQPVIYTQLIFHPKKFFALGSPIGMFVTIRGIDKLGLDFHLPTCPGFYNIFHPFPVAYRIEALVNPDMNGIRPVLIPHHKGRKRMHLELKETMTRVGADIKQRMDTFKTTLDSVNFLTTVTKVKKEAEESLEKETSQTSSQAFQKQTEDQDESVASSSCKLRNRTDSNSTTASDPEFIELDFPLGKLNDSKRVDYVLQEAPEFINEYIFALSSHVCYWGSEDTILFVMKEIYASLGISTDSQVPQSSMTIRPVSHESSVSHSLLP</v>
      </c>
    </row>
    <row r="261" spans="1:5">
      <c r="A261" s="4" t="s">
        <v>2729</v>
      </c>
      <c r="B261" s="4" t="s">
        <v>3831</v>
      </c>
      <c r="C261" s="4" t="s">
        <v>411</v>
      </c>
      <c r="D261" t="s">
        <v>1759</v>
      </c>
      <c r="E261" t="str">
        <f t="shared" si="4"/>
        <v>&gt;CG8552-PB$MASASSEKGQVATPPVAIPYSPVVAHWFYKRSVDTKFIWTPFSHYDSALETSLNLDDSTLIIPVEGGRYDVNIKERTKTPVYWEGKAIEVRRCSWFYKVDSKYVPYTEDTAALLEAEYKRSAETGEWHQKIMLANGEQVVFHGPTVIHFLPQQNADTWGASTQGSMRPRVVKRDLDDFTIEQGESQRVDHLLFMVHIGSACDLKMRSVEEVVDDFRVIAQQLVQSHYKNSTDMGLVGRVEVLPISHGHLHSEELGIDEKLKSITLESIPRLRNFTNDTLLDVLFYTSPKYCQKINTVADALNDVYLKYRMRHPEFNGGVSLAGHSLGSLILFDLLCHQEPLKEEEENKENPDQLPQKQSSQKVQLPTSDPLPKQVSYAMGPEGTGQPVITYTLIFHPKKFFALGSPIGMFVTIRGIDKLGLDFHLPTCPGFYNIFHPFDPVYRIEALVNPDMNGIRPVLIPHHKGRKRMHLELKETMTRVGADIKQRFMDFKTTLDSVNFLTTVTKVKKEAEESLEKETSQTSSQAFQKQTEDQDESSVSSSCKLRNRTDSNSTTASDPEFIELDFPLGKLNDSKRVDYVLQEAPLEFNEYIFALSSHVCYWGSEDTILFVMKEIYASLGISTDSQVPQSSMTIERPSHESSVSHSLLP</v>
      </c>
    </row>
    <row r="262" spans="1:5">
      <c r="A262" s="4" t="s">
        <v>2730</v>
      </c>
      <c r="B262" s="4" t="s">
        <v>4590</v>
      </c>
      <c r="C262" s="4" t="s">
        <v>411</v>
      </c>
      <c r="D262" t="s">
        <v>1760</v>
      </c>
      <c r="E262" t="str">
        <f t="shared" si="4"/>
        <v>&gt;CG8552-PD$MSERSKGDVSARVNNNANQTRVVKNPLLSASVTGLSFDDFPNKPQLLPAPPVVHATPPAAPVLIAGILNREPKSLVTVGQPSSIDDSEALDEINLNTSEDSVGAGGSSPYLGAGDQNANPLLEPPTEAGNDSLLSQAASSFTALPAVSNVFSTFSKRIYAGSRETSEEPKLDIQPSYIQQASYVQPVAPVPAPFYAPPAAANEVVAPEPPKFYAPTEVPPPNVGVPAPPPTSGNPNTYRFTARKKYAPIPGLSEQSGQPAQQPQVPQAPQAAPSFQTPPYPPQLTYAANPAPFDSAQPAAIPAEERKSGGGLFSLTSLVPTGVLQNITGIVQSATGRSSEPEHNVQQAGGYLDITTASAPAPSTNLFGGPNSTFPPGGNYFVPGAPPSLPSTVVGPPSVGNFFAPAAPLPVAQTAAPPAVGAFFTSAAPSVTPSVFTPGTVPLAPQPFQSATVNQSALPPNNPPTASAVGELFVPAPTTIAQGTSPAVPFDTQAVPTIPLTVPPGNPPPTSTLGGFFTTGEVAPVVAPFGTQASPATQSGFFNPGEVRPNVPLAEPVPTIPITSSGVPPIGLFPPAPAQPGVQTASNPPLPGAAAPPPAAGQASYRLQKGTRLYKSPLTPQETATSSGFAAPLPPTSTPAIFNPFGAPAPGSFNSVGHLEGQSSQGVPFFTPPVQNPPGQVAAPTVVPQSAPIAPPPGTSSTSVAPPLTASIANPPPTSGFASVPLFAAPTISSTIPFFNPQPTGAEVTTGLSQQENEATASTTLEGLVQGPAPTLSASQFFDTLPTGTQPENQVASVSSERENLVQEPISNQGIPFFAPPQTNIFTPQLQQEIAPAEDSKRSEIQEEFLSAPPQESNLSTELREDTHTGPPVIEPVLEETPSSSESSVPPASKVDQEDIVYPEPSAPVEQEIPLFVPVPGLPGLSQDIPLPPPPTGSTTASSIFAAPPVASSAPLFVPVPGPPSVSSLFSPSQVDSTSSFAPPPTSANTTILTPAPDTTSTLFANNIPTTTPSIPDIVPTTSAELVDAPGFQGSSDDTATNLFQGNTETQTVFSPFAQTKATPLVQETKPELVPPPIFFAPKSESEVLSQPPLAPSPLQSFFSTAPETATTTDFNFFGSPAPGSVFDLPVQQGIAPPPLALESPPQNSVSNIATSAIGFDLLNQTQQASSLVENSQNSSVNSFDGYFGGPSASAAQTFANETTNALVAPAINCDPVNFFDQVPQQSQIQQANEDQRIQNFFNNPPLQDQPAVPGELKYDIVHSGVAVKQLQERQTPVSNLVEPPSSACSEFSTLAPAPTQTDRQSGDDLLQQHLGELPEDILELRMASASSEKGQVATPPVAIPYSPVVAHWFYKRSVDTKFIWTPFSHYDALLETSLNLDDSTLIIPVEGGRYDVNIKERTKTPVYWEGKAIEVRRCSWYKGVDSKYVPYTEDTAALLEAEYKRSAETGEWHQKIMLANGEQVVFHGPVIVHFLPQQNADTWGASTQGSMRPRVVKRDLDDFTIEQGESQRVDHLLFVHGIGSACDLKMRSVEEVVDDFRVIAQQLVQSHYKNSTDMGLVGRVEVLISWHGHLHSEELGIDEKLKSITLESIPRLRNFTNDTLLDVLFYTSPKYCKIMNTVADALNDVYLKYRMRHPEFNGGVSLAGHSLGSLILFDLLCHQEPKESEEENKNPDQLPQKQSSQKVQLPTSDPLPKQVSYAMGPEGTGQPVITTQLIFHPKKFFALGSPIGMFVTIRGIDKLGLDFHLPTCPGFYNIFHPFDVAYRIEALVNPDMNGIRPVLIPHHKGRKRMHLELKETMTRVGADIKQRFDTFKTTLDSVNFLTTVTKVKKEAEESLEKETSQTSSQAFQKQTEDQDESVASSSCKLRNRTDSNSTTASDPEFIELDFPLGKLNDSKRVDYVLQEAPLFINEYIFALSSHVCYWGSEDTILFVMKEIYASLGISTDSQVPQSSMTIEPVSHESSVSHSLLP</v>
      </c>
    </row>
    <row r="263" spans="1:5">
      <c r="A263" s="4" t="s">
        <v>2731</v>
      </c>
      <c r="B263" s="4" t="s">
        <v>3832</v>
      </c>
      <c r="C263" s="4" t="s">
        <v>249</v>
      </c>
      <c r="D263" t="s">
        <v>1761</v>
      </c>
      <c r="E263" t="str">
        <f t="shared" si="4"/>
        <v>&gt;CG1112-PA$MNKNLGFVERLRWRLKTIEHKVQQYRQSTNETVVADTEYGQVRGIKRLSYDVPYFSFEGIPYAQPPVGELRFKAPQRPIPWERVRDCSQPKDKAVQVQVFDKVEGSEDCLYLNVYTNNVKPDKARPVMVWIHGGGFIIGEANREWYGDYFMKEDVVLVTIQYRLGALGFMSLKSPELNVPGNAGLKDQVLALKWIKNCASFGGDPNCITVFGESAGGASTHYMMLTDQTQGLFHRGILQSGSAICWAYNGDITHNPYRIAKLVGYKGEDNDKDVLEFLQNVKAKDLIRVEENVLLEERMNKIMFAFGPSLEPFSTPECVISKPPKEMMKTAWSNSIPMFIGNTYEGLLWVPEVKLMPQVLQQLDAGTPFIPKELLATEPSKEKLDSWSAQIRVHRTGSESTPDNYMDLCSIYYFVFPALRVVHSRHAYAAGAPVYFYRYDFSEELIFPYRIMRLGRGVKGVSHADDLSYQFSSLLARRLPKESREYRNIETVGIWTQFAATGNPYSEKINGMDTLTIDPVRKSDEVIKCLNISDDLKFILPEWPKLKVWESLYDDNKDLL</v>
      </c>
    </row>
    <row r="264" spans="1:5">
      <c r="A264" s="4" t="s">
        <v>2732</v>
      </c>
      <c r="B264" s="4" t="s">
        <v>3833</v>
      </c>
      <c r="C264" s="4" t="s">
        <v>1488</v>
      </c>
      <c r="D264" t="s">
        <v>1762</v>
      </c>
      <c r="E264" t="str">
        <f t="shared" si="4"/>
        <v>&gt;CG8579-PA$MKLFVFLACLAVASAGVVPSESARAVPVKDMPRAGKIEGRITNGYPAYEKIPYIVGLSFNDGGYWCGGSIIDHTWVLTAAHCTNSANHVLIYFGASFREAQYTHWVSRSDMIQHPDWNDFLNNDIALIRIPHVDFWSLVNKVELPSYDRYNSYSGWWAVASGWGLTDNNSGMSNYLNCVDVQIIDNNDCRNYYGSNITDNTICINTDGGKSSCSGDSGGPLVLHDNNRIVGIVSFGSGEGCTAGRAGFTRVTGYLDWIRDHTGIV</v>
      </c>
    </row>
    <row r="265" spans="1:5">
      <c r="A265" s="4" t="s">
        <v>2733</v>
      </c>
      <c r="B265" s="4" t="s">
        <v>3834</v>
      </c>
      <c r="C265" s="4" t="s">
        <v>290</v>
      </c>
      <c r="D265" t="s">
        <v>1763</v>
      </c>
      <c r="E265" t="str">
        <f t="shared" si="4"/>
        <v>&gt;CG4382-PB$MWRLCGFVLLLCGLASGQNSDEDLSKAIPDEEDPIGSNKELSDLVITTAGKIRGTILPSQSGRNFYAFRGIPYAKPPVDRLRFQPPEPVEQWFDTLDAFDGPKCPQLGLVSGDVSEDCLRVNIYTKELPSESQPNVRRPVIVFIHPGFYSLSGQSKNFAGPQYFMNRRLVLVTFNYRLGSLGFLATGTREAPGNMGKDQVQLLRWVKLHISRFGGDPSSITLLGYGAGAMAVTLHMVSPMSRGLFKAIVMSGAVTGQWSLPDHQMDVATKQATLLHCHTENVTEMMDCLKGKHYEFANTLPKMFEFDRNNPLILWKPVIEPDFGQERFLVEEPIRSYQNDDFMVPIITGMTKDEFVGPALSILQSPTLLSALNENFESLAPVFFMYNTSDARCNISQELRNHYFPDKLIDANRSLEALSNLYSDALTGFGIHRFVHLAARSKVYYYRFSYQGARSHIYYPEDAPYGVVHHDDLMYLFVEPSISRMFTEDDEFRMVDIMVRMFSAFAYKGDPNKPTDLALRDIRWRPFSFKKRYYLDIGKITLEENLNAENYEIWKRLFPLNWRRQTKE</v>
      </c>
    </row>
    <row r="266" spans="1:5">
      <c r="A266" s="4" t="s">
        <v>2734</v>
      </c>
      <c r="B266" s="4" t="s">
        <v>3835</v>
      </c>
      <c r="C266" s="4" t="s">
        <v>1431</v>
      </c>
      <c r="D266" t="s">
        <v>1764</v>
      </c>
      <c r="E266" t="str">
        <f t="shared" si="4"/>
        <v>&gt;CG6457-PA$MKVFVVLVLALASASAGLLPNIAPVHPRDRVSTPSITGRITNGKDAVAGFPYQVGLSFSSSAGSWWCGGSIIGNEWVLTAAHCTDGAASVTIYYGATVTSPEFTQVVSSSKFRQHESYLALTIRNDISLIQTSSVSFSATVNKISLPVSNSYSTYEGKTAVASGWGLTSDQATAVSRDLQYVDLTIISNSKCQETFSLIVTSRVLCVDTTNKASTCQGDSGGPLALDGVLIGATSFGSADGCESGPAAFTRITYYRDWIKETSG</v>
      </c>
    </row>
    <row r="267" spans="1:5">
      <c r="A267" s="4" t="s">
        <v>2735</v>
      </c>
      <c r="B267" s="4" t="s">
        <v>3836</v>
      </c>
      <c r="C267" s="4" t="s">
        <v>114</v>
      </c>
      <c r="D267" t="s">
        <v>1765</v>
      </c>
      <c r="E267" t="str">
        <f t="shared" si="4"/>
        <v>&gt;CG14476-PB$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v>
      </c>
    </row>
    <row r="268" spans="1:5">
      <c r="A268" s="4" t="s">
        <v>2736</v>
      </c>
      <c r="B268" s="4" t="s">
        <v>3837</v>
      </c>
      <c r="C268" s="4" t="s">
        <v>114</v>
      </c>
      <c r="D268" t="s">
        <v>1765</v>
      </c>
      <c r="E268" t="str">
        <f t="shared" si="4"/>
        <v>&gt;CG14476-PA$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v>
      </c>
    </row>
    <row r="269" spans="1:5">
      <c r="A269" s="4" t="s">
        <v>2737</v>
      </c>
      <c r="B269" s="4" t="s">
        <v>3838</v>
      </c>
      <c r="C269" s="4" t="s">
        <v>114</v>
      </c>
      <c r="D269" t="s">
        <v>1765</v>
      </c>
      <c r="E269" t="str">
        <f t="shared" si="4"/>
        <v>&gt;CG14476-PD$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v>
      </c>
    </row>
    <row r="270" spans="1:5">
      <c r="A270" s="4" t="s">
        <v>2738</v>
      </c>
      <c r="B270" s="4" t="s">
        <v>3839</v>
      </c>
      <c r="C270" s="4" t="s">
        <v>114</v>
      </c>
      <c r="D270" t="s">
        <v>1765</v>
      </c>
      <c r="E270" t="str">
        <f t="shared" si="4"/>
        <v>&gt;CG14476-PE$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v>
      </c>
    </row>
    <row r="271" spans="1:5">
      <c r="A271" s="4" t="s">
        <v>2739</v>
      </c>
      <c r="B271" s="4" t="s">
        <v>3840</v>
      </c>
      <c r="C271" s="4" t="s">
        <v>114</v>
      </c>
      <c r="D271" t="s">
        <v>1765</v>
      </c>
      <c r="E271" t="str">
        <f t="shared" si="4"/>
        <v>&gt;CG14476-PC$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v>
      </c>
    </row>
    <row r="272" spans="1:5">
      <c r="A272" s="4" t="s">
        <v>2740</v>
      </c>
      <c r="B272" s="4" t="s">
        <v>3841</v>
      </c>
      <c r="C272" s="4" t="s">
        <v>799</v>
      </c>
      <c r="D272" t="s">
        <v>1766</v>
      </c>
      <c r="E272" t="str">
        <f t="shared" si="4"/>
        <v>&gt;CG14528-PA$MMTSRVLWLCLLVAIVPAMAKPSDAGDPFADDLTSDYAKKIIVQAKVAEKTMMKPEVSPCDDFYTHACGNWHRHNPAQLLGDVMTDNFKLISKGFDRRQRLLRANDLQSELEKKMQRFYMSCNLVHRDDVHYKLALENVIREYGTLPLVGAQWNSSDFSWWRTVAQIQHKYGKQIIIGLEIMHDIRNTSVNRVYISPDFKTINTRLTNLMEEVRTSMDLQQYFGLSSSVAKHTAEQLTELERTFSGGSGAATLQESLSLYTVADLQEKYSDHLNFTEFLGLILGEENIPKSLYIDEEYLDKALLTMRSTPLATQANYVLWKLLEDFLVDAQPKDMVKWCTESTKYFGKLAEHAVYKRYRNPDVESEVHKIWDQIKGIFRQRLLGDKLDWISNTRTLAIEKLERMHLNINSYDEENFENVYGEVFIDRLNYVSNVQQLLIAKIRFVARINQPADSVDATELLGFTPAYNIQENNITIPVALLQPRYFWGDQPEALKYATLGYLLAHEMLHGFDDDGRQYDASGNLAPWWDLKSRYEFEERKCFQAQYHEYQYGGSKLPESKDQSENIADSGGLKLAYAAYELWLGQQSEVLQRETMEGLPFNSRQLFFLGYAQLLCDDVQFLFQPWVSQSDRHAPSKYVIGPLSNFQEFPWVFNCSQSAPMDPEYKCAI</v>
      </c>
    </row>
    <row r="273" spans="1:5">
      <c r="A273" s="4" t="s">
        <v>2741</v>
      </c>
      <c r="B273" s="4" t="s">
        <v>3842</v>
      </c>
      <c r="C273" s="4" t="s">
        <v>760</v>
      </c>
      <c r="D273" t="s">
        <v>1767</v>
      </c>
      <c r="E273" t="str">
        <f t="shared" si="4"/>
        <v>&gt;CG17337-PA$MPELSSELQKFFAFVDGKKEDYIGALKTVVGIQSVSAWPEKRGEIGRMVWTADRLRSLGAETELADVGQQTLPNGQIIPLPKVLLGTLGKDPSKKTVLYGHLDVQPALKEDGWNTNPFELTEVDGKLFGRGASDDKGPVLCWIHAIEYQKLNIALPVNVKFVFEGMEESGSEGLDDLLLERKDNFLADVDFVCISDYWLGKKRPCLTYGLRGLAYFQVEVECSSKDLHSGVFGGTVHEAMPDLCHLSILVDKDTNILVPGVDRDVAPQIKNEQSIYENIDFEVSEYKKDIGVEQPHNGDKTRLLQARWRYPSLSVHGIEGAFYEPGAKTVIPKKVIGKFSIRLPNQDPKHIEECVVKYLNDKWAERGSPNKMKVTMLSAGKPWTEDPNHPHYAAKRAIKHVFNVEPDMTREGGSIPVTLTLQEATGKNVILVPVGACDDGASQNEKIDIYNYIEGTKLLGAYLHEVGK</v>
      </c>
    </row>
    <row r="274" spans="1:5">
      <c r="A274" s="4" t="s">
        <v>2742</v>
      </c>
      <c r="B274" s="4" t="s">
        <v>3843</v>
      </c>
      <c r="C274" s="4" t="s">
        <v>1312</v>
      </c>
      <c r="D274" t="s">
        <v>1768</v>
      </c>
      <c r="E274" t="str">
        <f t="shared" si="4"/>
        <v>&gt;CG3303-PA$MDAVQQQTNSTSNIDSAKCQKLKRFVIVGLLITIGILSWHFYEYFHSKPPKTPDDVLTLSKNLYAEETEVSPYLYKVNLQGKTTSGAHDDRAPRNLFEHQDLLARDANSTTALLMRLFDNYELDVAVQEHPTPEHVQEQYDFLRAVMTRVMKLTMRFLVHKDIVSVEYDDQLRLLQELWFTPYSRGRGIVGSSSFEVFMAEIRDQKVLGLHNWLYFADQEQRGNVDYKGWLNHKEMGKHNQMVLSRYTFHNINKPVNGFFVGISPELDMALYTACFLATAKEEPCHIQLGHASAIVSHEWKWNGMRLIGTVYPDS</v>
      </c>
    </row>
    <row r="275" spans="1:5">
      <c r="A275" s="4" t="s">
        <v>2743</v>
      </c>
      <c r="B275" s="4" t="s">
        <v>3844</v>
      </c>
      <c r="C275" s="4" t="s">
        <v>102</v>
      </c>
      <c r="D275" t="s">
        <v>1769</v>
      </c>
      <c r="E275" t="str">
        <f t="shared" si="4"/>
        <v>&gt;CG7997-PB$MYGTWGVFLGGILLLQVLQLSMGLDNGLALKPPMGWMSWERFRCITDCKYPDECISEKLFQRHADLLVSEGYADAGYEYVIIDDCWLEKNRDNDTQKLPDRKRFPNGLNALSDHIHNQGLKFGLYQDYGTNTCAGYPGVIKHMKLDATFADWDVDYVKLDGCYANISDMASGYPEFGRLLNETGRPMVYSCSWPAYEDAGEMPDYESLKQHCNLWRNWDDIEDSLESLMQIIDYFAKNQDRIQPHGPGHWNDPDMLLLGNYGLSYDQSKLQMAIWAIMAAPLIMSNDLAAVRPEKAILQNRAVIAVDQDELGIQGRRVLSRNQIEVWKRPITPVTKSGHHSYAAFVSRRDDGAPYRIPFTVKELGLTNPKGYNVQDLYDASSKLGVFQSESQITRVNPNGVTFYKFTA</v>
      </c>
    </row>
    <row r="276" spans="1:5">
      <c r="A276" s="4" t="s">
        <v>2744</v>
      </c>
      <c r="B276" s="4" t="s">
        <v>3845</v>
      </c>
      <c r="C276" s="4" t="s">
        <v>102</v>
      </c>
      <c r="D276" t="s">
        <v>1769</v>
      </c>
      <c r="E276" t="str">
        <f t="shared" si="4"/>
        <v>&gt;CG7997-PA$MYGTWGVFLGGILLLQVLQLSMGLDNGLALKPPMGWMSWERFRCITDCKYPDECISEKLFQRHADLLVSEGYADAGYEYVIIDDCWLEKNRDNDTQKLPDRKRFPNGLNALSDHIHNQGLKFGLYQDYGTNTCAGYPGVIKHMKLDATFADWDVDYVKLDGCYANISDMASGYPEFGRLLNETGRPMVYSCSWPAYEDAGEMPDYESLKQHCNLWRNWDDIEDSLESLMQIIDYFAKNQDRIQPHGPGHWNDPDMLLLGNYGLSYDQSKLQMAIWAIMAAPLIMSNDLAAVRPEKAILQNRAVIAVDQDELGIQGRRVLSRNQIEVWKRPITPVTKSGHHSYAAFVSRRDDGAPYRIPFTVKELGLTNPKGYNVQDLYDASSKLGVFQSESQITRVNPNGVTFYKFTA</v>
      </c>
    </row>
    <row r="277" spans="1:5">
      <c r="A277" s="4" t="s">
        <v>2745</v>
      </c>
      <c r="B277" s="4" t="s">
        <v>3846</v>
      </c>
      <c r="C277" s="4" t="s">
        <v>856</v>
      </c>
      <c r="D277" t="s">
        <v>1770</v>
      </c>
      <c r="E277" t="str">
        <f t="shared" si="4"/>
        <v>&gt;CG4058-PB$MVMLPLTLVLILIMRLDGMLAALQLNEQRMRDLRNSHSEVPVYMEDYEALPEGSTYNDLINEEFILPASKRTQLQILAAERARRCQPYRYGNGESMELERNTLMKDSRTSFLPLGIPRECLGSGIELDIKPIDEEAYQRQKKRYQDIPYWLEKIRIRERREAERHAEEASAEISEATAALQSFWNEEGTREGIRMTAKTMKRYMDNKVDPCVDFYKYACGNWERLHPIPKDKAGFDTFEMLRESLLVLRNLLEKNTPVHSAAELRKSPVRNTLFKLNEQGEGEGEADQAAELTARLRRHIVSKRQLLNRVLVRYKRYTNGTKRKRLIETPRERTKEEEAAPPVLPKDKTKDKSDNEEQLHVPTDFLKPHQDAQLKAKNLYRSCVNSAVLAKRLEPLHTLIRELGGWPVLESQWSESNFNWQVLAATLRRYNNDILIVQWVGDIKNSEENIVQFDQTGLGLPTREYFLQPSNAKYLQAYQRYMAEVMHKMGSKADAQRVASELVAFETQLAGITAPAEQRLNVTKLYKRMTLDQLQAVVPIKWRAYLQSLQDREVLGTEEVVIYAVEYMSKLVTLLDETDPRTVSNYMMRFVRHRINNVDDRFDDIKQSFYHALFGREESPQRWKVCIAQVNTNMGMAGSMFVSRYFDNNSKRDTLRMTHDLQQAFRDILKTTDWLDDTTKQLAEEKNAMSLKIGYPDFILNPSELNSKYAGIEIYPEKYFENTLNVLLHTAKTEQKLHERVNKTNWQTAPAIVNAYYSRNKNQIMFPAGILQPPFYHRHFPKSLFGGIGVVIGHELTHGFDDKGRLFDRNGNIHKWWTDSSIRGFDERARCIIQYSNYTVEEVGIVLNGESTQGENIADNGGLRQAFHAYQRWLKEHPSEVSEILPGLNMTGPQLFFLNFGQVWCGAMRPEAIRNKLNTAIHSPGRFRVIGLSNSVDFAREFNCPLGSPMNPQKKCSV</v>
      </c>
    </row>
    <row r="278" spans="1:5">
      <c r="A278" s="4" t="s">
        <v>2746</v>
      </c>
      <c r="B278" s="4" t="s">
        <v>3847</v>
      </c>
      <c r="C278" s="4" t="s">
        <v>856</v>
      </c>
      <c r="D278" t="s">
        <v>1771</v>
      </c>
      <c r="E278" t="str">
        <f t="shared" si="4"/>
        <v>&gt;CG4058-PA$MSRHSQLKLAMPSVHGAPATAPGSPMNAKARSVKLGLGVNQRTGRVQWCGLTCCKMLLLLPVVMLPLTLVLILIMRLDGMLAALQLNEQRMRDLRNSHEVPVYMEDYEALLPEGSTYNDLINEEFILPASKRTQLQILAAERARRCQYRYGNGESMELEERNTLMKDSRTSFLPLGIPRECLGSGIELDIKPIDEEYQRQKKRYQDIAPYWLEKIRIRERREAERHAEEASAEISEATAALQSFWEEGTREGIRMTQAKTMKRYMDNKVDPCVDFYKYACGNWERLHPIPKDKAFDTFEMLRESLDLVLRNLLEKNTPVHSAAELRKSPVRNTLFKLNEQGEGGEADQAAELTAERLRRHIVSKRQLLNRVLVRYKRYTNGTKRKRLIETPRRTKEEEAAPPVVLPKDKTKDKSDNEEQLHVPTDFLKPHQDAQLKAKNLYSCVNSAVLAKRGLEPLHTLIRELGGWPVLESQWSESNFNWQVLAATLRRNNDILIVQWVGADIKNSEENIVQFDQTGLGLPTREYFLQPSNAKYLQAYRYMAEVMHKMGASKADAQRVASELVAFETQLAGITAPAEQRLNVTKLYKMTLDQLQAVVPEIKWRAYLQSLQDREVLGTEEVVIYAVEYMSKLVTLLDTDPRTVSNYMMWRFVRHRINNVDDRFDDIKQSFYHALFGREESPQRWKVIAQVNTNMGMAVGSMFVSRYFDNNSKRDTLRMTHDLQQAFRDILKTTDWDDTTKQLAEEKVNAMSLKIGYPDFILNPSELNSKYAGIEIYPEKYFENTNVLLHTAKTEQAKLHERVNKTNWQTAPAIVNAYYSRNKNQIMFPAGILQPFYHRHFPKSLNFGGIGVVIGHELTHGFDDKGRLFDRNGNIHKWWTDSSRGFDERARCIIAQYSNYTVEEVGIVLNGESTQGENIADNGGLRQAFHAYRWLKEHPSEVSDEILPGLNMTGPQLFFLNFGQVWCGAMRPEAIRNKLNTIHSPGRFRVIGTLSNSVDFAREFNCPLGSPMNPQKKCSV</v>
      </c>
    </row>
    <row r="279" spans="1:5">
      <c r="A279" s="4" t="s">
        <v>2747</v>
      </c>
      <c r="B279" s="4" t="s">
        <v>4591</v>
      </c>
      <c r="C279" s="4" t="s">
        <v>856</v>
      </c>
      <c r="D279" t="s">
        <v>1770</v>
      </c>
      <c r="E279" t="str">
        <f t="shared" si="4"/>
        <v>&gt;CG4058-PC$MVMLPLTLVLILIMRLDGMLAALQLNEQRMRDLRNSHSEVPVYMEDYEALPEGSTYNDLINEEFILPASKRTQLQILAAERARRCQPYRYGNGESMELERNTLMKDSRTSFLPLGIPRECLGSGIELDIKPIDEEAYQRQKKRYQDIPYWLEKIRIRERREAERHAEEASAEISEATAALQSFWNEEGTREGIRMTAKTMKRYMDNKVDPCVDFYKYACGNWERLHPIPKDKAGFDTFEMLRESLLVLRNLLEKNTPVHSAAELRKSPVRNTLFKLNEQGEGEGEADQAAELTARLRRHIVSKRQLLNRVLVRYKRYTNGTKRKRLIETPRERTKEEEAAPPVLPKDKTKDKSDNEEQLHVPTDFLKPHQDAQLKAKNLYRSCVNSAVLAKRLEPLHTLIRELGGWPVLESQWSESNFNWQVLAATLRRYNNDILIVQWVGDIKNSEENIVQFDQTGLGLPTREYFLQPSNAKYLQAYQRYMAEVMHKMGSKADAQRVASELVAFETQLAGITAPAEQRLNVTKLYKRMTLDQLQAVVPIKWRAYLQSLQDREVLGTEEVVIYAVEYMSKLVTLLDETDPRTVSNYMMRFVRHRINNVDDRFDDIKQSFYHALFGREESPQRWKVCIAQVNTNMGMAGSMFVSRYFDNNSKRDTLRMTHDLQQAFRDILKTTDWLDDTTKQLAEEKNAMSLKIGYPDFILNPSELNSKYAGIEIYPEKYFENTLNVLLHTAKTEQKLHERVNKTNWQTAPAIVNAYYSRNKNQIMFPAGILQPPFYHRHFPKSLFGGIGVVIGHELTHGFDDKGRLFDRNGNIHKWWTDSSIRGFDERARCIIQYSNYTVEEVGIVLNGESTQGENIADNGGLRQAFHAYQRWLKEHPSEVSEILPGLNMTGPQLFFLNFGQVWCGAMRPEAIRNKLNTAIHSPGRFRVIGLSNSVDFAREFNCPLGSPMNPQKKCSV</v>
      </c>
    </row>
    <row r="280" spans="1:5">
      <c r="A280" s="4" t="s">
        <v>2748</v>
      </c>
      <c r="B280" s="4" t="s">
        <v>3848</v>
      </c>
      <c r="C280" s="4" t="s">
        <v>1416</v>
      </c>
      <c r="D280" t="s">
        <v>1772</v>
      </c>
      <c r="E280" t="str">
        <f t="shared" si="4"/>
        <v>&gt;CG6048-PA$MFGLGQLLAVALLLIFLPSGLRGATTRTHLDTKAIRPRFNADPGRIINGEASLGATRHQVGIRKALNDGYFFGTGHLCGGSLIRPGWVLTAAHCFVDQIYDGTFVPKEEFIVVMGNLDRYNRTNTLTFTIEERIMQLDKFDLSTYDKIALLMLNGTVPTGHPTIRPIALNRFAIPEGVVCQVTGWGNTEDGYVSDIMTVDVPMISEEHCINDSDLGHLIQPGMICAGYLEVGEKDACAGDSGGPLCQSELAGVVSWGIQCALPRLPGVYTEVSYYYDWILQNMGENGEGSGEESEGSGEGSGEGSGEGSGEGSGDDGSGDDEDGSGDGGGAMAAVAGSLTLLLGILALRLMATQ</v>
      </c>
    </row>
    <row r="281" spans="1:5">
      <c r="A281" s="4" t="s">
        <v>2749</v>
      </c>
      <c r="B281" s="4" t="s">
        <v>3849</v>
      </c>
      <c r="C281" s="4" t="s">
        <v>1325</v>
      </c>
      <c r="D281" t="s">
        <v>1773</v>
      </c>
      <c r="E281" t="str">
        <f t="shared" si="4"/>
        <v>&gt;CG33304-PA$MSSNGSDLGHNNRRNEKGNPDSVHSSMRGSMSSTRRKSINFQNQLQLALSNECDVMYCSLSSGRFRAPNGENFPPHGGKLKLSPLEKYDDANRGVPPPPAPNSDCFATCVANQLPSQSCSVGSAKPETSVMQKHGMAGNGMVGSGMSNGMAANGTNYHQRGVSPNSRYRLERYRESQSTPQSKLMDNMGGMPSAVPVSATRLLLPSNVPLPLAQCENYNAYLGSTVHTPVKRYVPTPPPAMELYSLSISSSPAANLPTPAAAVASSASTSASAMQSQYANMPYNYRSKCCHSEAHGSLSRTSQTYASCSPACTSPSPAPSTSMSMVFSAASSCSPIMTATSSASGNHRGDDSDSVIVVPPGGGAMAQIEAENPSGTCLHCNTVRRTTGVHQTQTTGPISPVPISLPVPMAMPVMSGLNEQMPSQSLESSMVSVQAKRLEGGNMAVPPGSNQHQLYRSQMASNPRLQHIHHQTQQHQSLQVLPQPQNHHLSKKRIGMYMRRTTSQFFGVEPSTEAADCALWQGRHRRLAIRCFGMFDTELYHMQQAIGGGNEDAGQSNGTNGNYAPDRPDILPVQDAIGMDMTMSGDSRQKCYTNRDFLAGEFVERKASVGYMFVAMVSYLVHMFNKRRPIQMHRVRCWQWSRSFAPIHVQSHSNQQTDADGCLTDGLEAIIDDEVFFDSPCEITTSVNDESSDIGRQAAKPRPCADQSGVGVSVYMAERQQNGWRTSALNSGGNASDINLTGDQSSHQPGAAHIPLCSSVSSQMQPAMRSSHSTTSTCNRGNRIAQLLDGVLENSRRPPLRCIKYFSVNDLDDRTDHRPFFTYWINTVQVVVLLSIICYGIAPIGIGSEQKTGQVLVTSLSLQTVQHVEQRNLWIGPRNIDLHMGAKFAACMRRDIKITEVVTKTRRHERETACCIRNDDSGCVQSSQAECIRGLYPTKSISTWKKWSPSESGPGGRISGSVCGLDPKFCDAPASIAPYEPDDITKWPICRKTNSFTQRYRYKDHTSEHMVCEVIGHPCCTGLYGECRITREYCDFIKGYFHEEASLCSQISCLNNVCGMFPFISVETPDQLYRLLTSCMHAGILHLAITLIFQHLFLADLERLIGTVRTAIVYIMSGFAGNLTSAIVPHRPEVGPSASLSGVVASLIALLVWMHWKYLHKPHIALFKLLLLCSVLGIGTLPYQLNFLGLLAGVICGCLLTMSLVPFTTFSKYGRKKKINLIWTCLFHVVVYTAMIVTFYIHPSEFHSISFVDMFSNSNGYDNFTNADHHGVDVSSNTRYSQTQNSQYYYHHHSDDIIRKSVTFTEKALVSHILYPTAPRKTSQQWQEVEYSRSFNHLSNYSDRIKKSIGNISKLKQVFTSPIRFSNKNNHSLMTELTSVHSENKQKYLGYINNNTEFNV</v>
      </c>
    </row>
    <row r="282" spans="1:5">
      <c r="A282" s="4" t="s">
        <v>2750</v>
      </c>
      <c r="B282" s="4" t="s">
        <v>3850</v>
      </c>
      <c r="C282" s="4" t="s">
        <v>1380</v>
      </c>
      <c r="D282" t="s">
        <v>1774</v>
      </c>
      <c r="E282" t="str">
        <f t="shared" si="4"/>
        <v>&gt;CG4653-PA$MSPVQSYSHSRLLLLVVIVTLGVVQSSRLPAEVGSQPHSISLRRNGVHVGGALIREKWILTAAHCVSLGGGQQSYPAKSYNVRVGSIQRLTGGQLVPLKIIIHTNYSSSDAVGSNDLALLELETSVVLNANTNPIDLATERPAAGSQIFSGWGSSQVDGSLSHVLQVATRQSLSASDCQTELYLQQEDLLCLSPVDDFAGLCSGDAGAPASYNNQLVGIAAFFVSGCGSEQPDGYVDVTQHLEWIENA</v>
      </c>
    </row>
    <row r="283" spans="1:5">
      <c r="A283" s="4" t="s">
        <v>2751</v>
      </c>
      <c r="B283" s="4" t="s">
        <v>3851</v>
      </c>
      <c r="C283" s="4" t="s">
        <v>1405</v>
      </c>
      <c r="D283" t="s">
        <v>1775</v>
      </c>
      <c r="E283" t="str">
        <f t="shared" si="4"/>
        <v>&gt;CG5355-PA$MHTIFRGPLLYRRICQIVVPKTLPRNYIHRELPSNLTRAMPSTLSAKLAPVARKDESVAEDFHGTQIKDVYRWLEDPDSTETEEFVNAQNSISRPFLEGEEWKKLNTKLTKLWNYPKYGCPMRYGNYYYYFMNTGLQNQSVMYQQKSGDESESKVFLDPNTLSEDGTIALTQKAFSEDGKYMAYGLSESGSDWIKIIRDAETGKDLSEVLEKVKFSEISWTKDNKGFFYGRYPDQDGKTDGSETKNENQKLYYHRVGESQDKDTLVVEFPEEPSWRIQSTVSDCGKYLILAIVKCRDNIVFYADLTPGAEITSKLNVKKIVEKFEADYDYITNEGSKIFFRTNNAPNYQVIAIDFNNSAEDKWETLIAEHKSDVLDWVKCVDNDKLLVCYIRVKSVLQVNSLKDGTLLREFDLDIGTIVGTSGEKKYSEIFYNFSSFLNPGIYRYDFKTPDKSPSVFREIKLNLEGFRREDYAVEQIFYKSKDGTKVPMFIRKKRDSVEPRPCLLYGYGGFNISMLPSFGLSGLMFIDTFDGVLAYPNLGGGEYGEKWHNGGRLLNKQNVFDDFQAAAEYLIENKYTTKDRLAIQGGSGGLLVGSCINQRPDLFGAAVAQVGVMDMLRFHKFTIGHAWCSDYGNPSEEHFDNLYKFSPLHNVHTPKGAETEYPSTLILTADHDDRVSPLHSLKFIALQEAVRDSEFQKNPVLLRVYQKAGHGAGKPTSKRIEEATDILTFLSKSLVDIVN</v>
      </c>
    </row>
    <row r="284" spans="1:5">
      <c r="A284" s="4" t="s">
        <v>2752</v>
      </c>
      <c r="B284" s="4" t="s">
        <v>3852</v>
      </c>
      <c r="C284" s="4" t="s">
        <v>1190</v>
      </c>
      <c r="D284" t="s">
        <v>1776</v>
      </c>
      <c r="E284" t="str">
        <f t="shared" si="4"/>
        <v>&gt;CG2056-PB$MSIRSTHCIPTRVYLHLLLVSLPLLAVHATPAISPQSLRGIIFPVETFDCQLEDVARTKGTCRRMEDCPSALNGWLERRESPKTCYFVRFDHYVCCAPVAPIVTRSSQQACNELNKVSKVKEIDEFFVSVVGGMPTRPREFPFMAALWRSNFDQRIYYRCGGALIANNFVLTAAHCADLGGEPPSQVRLGGDNLTLEGEDISIRRVIIHPDYSASTAYNDIALLELETAAKPELKPTCIWTQKEVNTLVTAIGYGQTSFAGLSSAQLLKVPLKSVSNEECQHHYQKDQLAQGVLTQMCAGDITGERDTCQGDSGGPLLMQDGLLGYVVGITSLGQGCASGPPSYTRVSSFVDWIEGIVWPAQQVTNAPQPNQMTSFSPEFDLRAT</v>
      </c>
    </row>
    <row r="285" spans="1:5">
      <c r="A285" s="4" t="s">
        <v>2753</v>
      </c>
      <c r="B285" s="4" t="s">
        <v>3853</v>
      </c>
      <c r="C285" s="4" t="s">
        <v>1190</v>
      </c>
      <c r="D285" t="s">
        <v>1776</v>
      </c>
      <c r="E285" t="str">
        <f t="shared" si="4"/>
        <v>&gt;CG2056-PA$MSIRSTHCIPTRVYLHLLLVSLPLLAVHATPAISPQSLRGIIFPVETFDCQLEDVARTKGTCRRMEDCPSALNGWLERRESPKTCYFVRFDHYVCCAPVAPIVTRSSQQACNELNKVSKVKEIDEFFVSVVGGMPTRPREFPFMAALWRSNFDQRIYYRCGGALIANNFVLTAAHCADLGGEPPSQVRLGGDNLTLEGEDISIRRVIIHPDYSASTAYNDIALLELETAAKPELKPTCIWTQKEVNTLVTAIGYGQTSFAGLSSAQLLKVPLKSVSNEECQHHYQKDQLAQGVLTQMCAGDITGERDTCQGDSGGPLLMQDGLLGYVVGITSLGQGCASGPPSYTRVSSFVDWIEGIVWPAQQVTNAPQPNQMTSFSPEFDLRAT</v>
      </c>
    </row>
    <row r="286" spans="1:5">
      <c r="A286" s="4" t="s">
        <v>2754</v>
      </c>
      <c r="B286" s="4" t="s">
        <v>4592</v>
      </c>
      <c r="C286" s="4" t="s">
        <v>1190</v>
      </c>
      <c r="D286" t="s">
        <v>1776</v>
      </c>
      <c r="E286" t="str">
        <f t="shared" si="4"/>
        <v>&gt;CG2056-PC$MSIRSTHCIPTRVYLHLLLVSLPLLAVHATPAISPQSLRGIIFPVETFDCQLEDVARTKGTCRRMEDCPSALNGWLERRESPKTCYFVRFDHYVCCAPVAPIVTRSSQQACNELNKVSKVKEIDEFFVSVVGGMPTRPREFPFMAALWRSNFDQRIYYRCGGALIANNFVLTAAHCADLGGEPPSQVRLGGDNLTLEGEDISIRRVIIHPDYSASTAYNDIALLELETAAKPELKPTCIWTQKEVNTLVTAIGYGQTSFAGLSSAQLLKVPLKSVSNEECQHHYQKDQLAQGVLTQMCAGDITGERDTCQGDSGGPLLMQDGLLGYVVGITSLGQGCASGPPSYTRVSSFVDWIEGIVWPAQQVTNAPQPNQMTSFSPEFDLRAT</v>
      </c>
    </row>
    <row r="287" spans="1:5">
      <c r="A287" s="4" t="s">
        <v>2755</v>
      </c>
      <c r="B287" s="4" t="s">
        <v>4593</v>
      </c>
      <c r="C287" s="4" t="s">
        <v>1190</v>
      </c>
      <c r="D287" t="s">
        <v>1776</v>
      </c>
      <c r="E287" t="str">
        <f t="shared" si="4"/>
        <v>&gt;CG2056-PD$MSIRSTHCIPTRVYLHLLLVSLPLLAVHATPAISPQSLRGIIFPVETFDCQLEDVARTKGTCRRMEDCPSALNGWLERRESPKTCYFVRFDHYVCCAPVAPIVTRSSQQACNELNKVSKVKEIDEFFVSVVGGMPTRPREFPFMAALWRSNFDQRIYYRCGGALIANNFVLTAAHCADLGGEPPSQVRLGGDNLTLEGEDISIRRVIIHPDYSASTAYNDIALLELETAAKPELKPTCIWTQKEVNTLVTAIGYGQTSFAGLSSAQLLKVPLKSVSNEECQHHYQKDQLAQGVLTQMCAGDITGERDTCQGDSGGPLLMQDGLLGYVVGITSLGQGCASGPPSYTRVSSFVDWIEGIVWPAQQVTNAPQPNQMTSFSPEFDLRAT</v>
      </c>
    </row>
    <row r="288" spans="1:5">
      <c r="A288" s="4" t="s">
        <v>2756</v>
      </c>
      <c r="B288" s="4" t="s">
        <v>3854</v>
      </c>
      <c r="C288" s="4" t="s">
        <v>1010</v>
      </c>
      <c r="D288" t="s">
        <v>1777</v>
      </c>
      <c r="E288" t="str">
        <f t="shared" si="4"/>
        <v>&gt;CG1102-PA$MEPHFFFTVLWMLLMGTSSTYAQEIFGYCRTPDENSGTCINLRECGYLFLLQSEEVTEQDRRFLQASQCGYRNGQVLICCANSRMRNQQPQWGNHPQPQTTKPTKRSGTKLLPMAPNCGENFGDRVVGGNETTKREFPWMALIEYTKGNVKGHHCGGSLINHRYVLTAAHCVSAIPSDWELTGVRLGEWDASTNPDTVGKNGRRDCNEPYVDYPVEERIPHPQYPGNSRDQLNDIALLRLRDEVQSDFILPVCLPTLASQHNNIFLGRKVVVAGWGRTETNFTSNIKLKAELDTPTSECNQRYATQRRTVTTKQMCAGGVEGVDSCRGDSGGPLLLEDYSNGNNYYIAGVVSYGPTPCGLKGWPGVYTRVEAYLNWIENNVR</v>
      </c>
    </row>
    <row r="289" spans="1:5">
      <c r="A289" s="4" t="s">
        <v>2757</v>
      </c>
      <c r="B289" s="4" t="s">
        <v>3855</v>
      </c>
      <c r="C289" s="4" t="s">
        <v>1010</v>
      </c>
      <c r="D289" t="s">
        <v>1778</v>
      </c>
      <c r="E289" t="str">
        <f t="shared" si="4"/>
        <v>&gt;CG1102-PC$MEPHFFFTVLWMLLMGTSSTYAQEIFGYCRTPDENSGTCINLRECGYLFLLQSEEVTEQDRRFLQASQCGYRNGQVLVSTPLKSCGICCANSRMRNQQQWGNHPQPTQTTKPTKRSGTKLLPMAPNCGENFGDRVVGGNETTKREFPMALIEYTKPGNVKGHHCGGSLINHRYVLTAAHCVSAIPSDWELTGVRLGWDASTNPDCTVGKNGRRDCNEPYVDYPVEERIPHPQYPGNSRDQLNDIALRLRDEVQYSDFILPVCLPTLASQHNNIFLGRKVVVAGWGRTETNFTSNKLKAELDTVPTSECNQRYATQRRTVTTKQMCAGGVEGVDSCRGDSGGPLLEDYSNGNSNYYIAGVVSYGPTPCGLKGWPGVYTRVEAYLNWIENNVR</v>
      </c>
    </row>
    <row r="290" spans="1:5">
      <c r="A290" s="4" t="s">
        <v>2758</v>
      </c>
      <c r="B290" s="4" t="s">
        <v>3856</v>
      </c>
      <c r="C290" s="4" t="s">
        <v>1176</v>
      </c>
      <c r="D290" t="s">
        <v>1779</v>
      </c>
      <c r="E290" t="str">
        <f t="shared" si="4"/>
        <v>&gt;CG18681-PA$MLKFAVLLSVLACALAGTIPDGLLPQLDGRIVGGYETSIDAHPYQVSLQYGSHFCGGSIYSHDIVITAAHCLQSIEAKDLKIRVGSTYWRSGGSVHSVSFRNHEGYNSRTMVNDIAIIRIESDLSFRSSIREIRIADSNPREGATAVSGWGTTESGGSTIPDHLLAVDLEIIDVSRCRSDEFGYGKKIKDTMLCAYPHKDACQGDSGGPLVSGDRLVGVVSWGYGCGDVRYPGVYADVAHFHEWIRTAEE</v>
      </c>
    </row>
    <row r="291" spans="1:5">
      <c r="A291" s="4" t="s">
        <v>2759</v>
      </c>
      <c r="B291" s="4" t="s">
        <v>3857</v>
      </c>
      <c r="C291" s="4" t="s">
        <v>1153</v>
      </c>
      <c r="D291" t="s">
        <v>1780</v>
      </c>
      <c r="E291" t="str">
        <f t="shared" si="4"/>
        <v>&gt;CG18125-PA$MFIQSFLLLLALNSLSAGPVIRPEERIIGGQPIGIEEAPWQVSIQRDGKLCGGSIYSADIIITAAHCVQGQGYQVRAGSALKNSNGSVVDVAAIRTHELGNDIAIVRLSKPLEFTNQVQPIPLAKTNPPPGSIAFVSGWGSSSYYSHIDLQGVNLYIQWPYYCGLTEPSRICAGSFGRAACKGDSGGPLVFDQQLVVVSGGTKDCTYSSIYTSVPYFREWILNAIDEIMSANRN</v>
      </c>
    </row>
    <row r="292" spans="1:5">
      <c r="A292" s="4" t="s">
        <v>2760</v>
      </c>
      <c r="B292" s="4" t="s">
        <v>4594</v>
      </c>
      <c r="C292" s="4" t="s">
        <v>177</v>
      </c>
      <c r="D292" t="s">
        <v>1781</v>
      </c>
      <c r="E292" t="str">
        <f t="shared" si="4"/>
        <v>&gt;CG8492-PD$MLRWPVVCLLLPLLATAKIFDRCELANLLQHRFGLPAAQVATLVCIAQHSDFNTAAFGGGVGLGGGSHGLFQISDVYWCSPPGQGKGCGLSCSRLRDDIADDVLCVRKIYAEHQRISGDGFTAWQAYDAYCRQDANSYVAGCGGPGSALSVAASYHKPQQVQVHSYPVQQYHQVAQIQPQGKIYSRCELAQELYYQKLPMPQIPTWVCIAQHESSFNTAAVGRLNADGSADHGLFQISDLFWCTHQRAGKGCHATCNQFLDSSIGDDVQCIRRIHQEHTQISGDGFNAWTVYKRCLNQHYEQIAACFAKPPAHQPQHHPNAIAGGPVKSKVSYAYQYGQVQVHTPIAPAVNQYYRPPQPSPVLSYQTNVAAYSGNPFLRPRPVNPPRQHPNAGVPLKNQTPANPFYIHKQQTQYQPQYQTHFQTHYQRTGKVYNRCELAQEYFSHKFPMQDLATWVCIAEHESSFNTTAVGRLNADGSADHGLFQISDLYCTHNDGGGKGCHIDCNRLLDSDITDDVKCVRTIHEEHTRISGDGFTAWTYNGHCRQKTRADVANCFDGKDLPAEVAKPSKGNELVKKTSPTPKAKIYNCELAKELYHRHKFPMREIPTWVCIAEHESSFNTAAVGKLNADGSEDHGLQISDIYWCTHDQTSGKACHIECDRLLDSDISDDVQCIRTIHEEHTRLSGGFNAWTVYNGHCRNQNLAKLSDCFDGNEISEADKTSHYGERPQVMPHQSPQKPQHKTATIQEYAGNPFLQNLQAAKPPQPTLNKNKLTNNVVAPKEQKNKLYATNPFFNGQVQSKPPPTQGAPVYSTKKPNYDHNPFLKAPGSVTPSKPSHASQEVKLHDSTSYAQNPFLSLLGKPIVPAQAPIKPQSKPPSPSKSQLVSRPYVSSDSFRNEVIKFTATSAAVATTASFTKQSVTTTTRKPQTASTKPVSTTAKTTSLPLWSWQTSTTAKPTISESGNRYTTSTTRSVITNKPNHPTIAAVSRPTTRATTRSTNGPIRTTSQPGTYLNTPLSSRSPIRQSTIRSTVFTTRSTTRPTIRSTTHAISRPTSSPTTRPTTRLTTRPTTRTTTRASSPTTRPTVGLTTYQPTRTPTSITRRPIYTTQKQYTTTTRATTPYPTVSKTTRPSTTTRPLTTTRYIPTTRQSVITQTTNRNSAIYLPRNNTISTNRSTKSPYHYVSINKPTTRSTTSTRPSTTIRYSPTTRQPPTTRSTTRYSAITASTRQTSTTPRPYLFTSTTKKSVTTKDPFDHPFFQKFKAKFEKTTTTTNQASTLAVNQNQTTISPYYAKYQENKVKTGAKTVLSYDFGQNRNTTSRPKSFDVYLNWNK</v>
      </c>
    </row>
    <row r="293" spans="1:5">
      <c r="A293" s="4" t="s">
        <v>2761</v>
      </c>
      <c r="B293" s="4" t="s">
        <v>3858</v>
      </c>
      <c r="C293" s="4" t="s">
        <v>1491</v>
      </c>
      <c r="D293" t="s">
        <v>1782</v>
      </c>
      <c r="E293" t="str">
        <f t="shared" si="4"/>
        <v>&gt;CG8586-PA$MSWLISAVFLLLSLCAFSMGQDTISAMCLSDERCTSLKRCEDSDDSGRRIRPRSSRICGTQRVCCEKAQLDSYDRWLVERTTTVPSTIRNKVSSVLEPPNESCGQNMECVPRKLCRDNIINDSGISLINPRISPIQCSKSLYRCCAVQKVDDSESPYLVKQANFKYKNCGYSNPKGLIPDNDKFPYSEDVSIFGEFWMVGIFTGRQEFLCGGTLIHPRLVVTTSHNLVNETVDTLVARAGDWDLNLNEPYPHQGSRIKEIIMHSEFDPNSLYNDIALLLLDEPIRLAPHIQPLCPPPESPELTNQLLSVTCYATGWGTKEAGSDKLEHVLKRINLPLVEREECAKLRNTRLEARFRLRPSFICAGGDPGKDTCKGDGGSPLFCQMPGEMDRYLVGIVSWGVECAVEDIPAVYVNVPHLRGWIDEKIRGLGIVLQA</v>
      </c>
    </row>
    <row r="294" spans="1:5">
      <c r="A294" s="4" t="s">
        <v>2762</v>
      </c>
      <c r="B294" s="4" t="s">
        <v>4595</v>
      </c>
      <c r="C294" s="4" t="s">
        <v>1491</v>
      </c>
      <c r="D294" t="s">
        <v>1782</v>
      </c>
      <c r="E294" t="str">
        <f t="shared" si="4"/>
        <v>&gt;CG8586-PB$MSWLISAVFLLLSLCAFSMGQDTISAMCLSDERCTSLKRCEDSDDSGRRIRPRSSRICGTQRVCCEKAQLDSYDRWLVERTTTVPSTIRNKVSSVLEPPNESCGQNMECVPRKLCRDNIINDSGISLINPRISPIQCSKSLYRCCAVQKVDDSESPYLVKQANFKYKNCGYSNPKGLIPDNDKFPYSEDVSIFGEFWMVGIFTGRQEFLCGGTLIHPRLVVTTSHNLVNETVDTLVARAGDWDLNLNEPYPHQGSRIKEIIMHSEFDPNSLYNDIALLLLDEPIRLAPHIQPLCPPPESPELTNQLLSVTCYATGWGTKEAGSDKLEHVLKRINLPLVEREECAKLRNTRLEARFRLRPSFICAGGDPGKDTCKGDGGSPLFCQMPGEMDRYLVGIVSWGVECAVEDIPAVYVNVPHLRGWIDEKIRGLGIVLQA</v>
      </c>
    </row>
    <row r="295" spans="1:5">
      <c r="A295" s="4" t="s">
        <v>2763</v>
      </c>
      <c r="B295" s="4" t="s">
        <v>4596</v>
      </c>
      <c r="C295" s="4" t="s">
        <v>1491</v>
      </c>
      <c r="D295" t="s">
        <v>1782</v>
      </c>
      <c r="E295" t="str">
        <f t="shared" si="4"/>
        <v>&gt;CG8586-PC$MSWLISAVFLLLSLCAFSMGQDTISAMCLSDERCTSLKRCEDSDDSGRRIRPRSSRICGTQRVCCEKAQLDSYDRWLVERTTTVPSTIRNKVSSVLEPPNESCGQNMECVPRKLCRDNIINDSGISLINPRISPIQCSKSLYRCCAVQKVDDSESPYLVKQANFKYKNCGYSNPKGLIPDNDKFPYSEDVSIFGEFWMVGIFTGRQEFLCGGTLIHPRLVVTTSHNLVNETVDTLVARAGDWDLNLNEPYPHQGSRIKEIIMHSEFDPNSLYNDIALLLLDEPIRLAPHIQPLCPPPESPELTNQLLSVTCYATGWGTKEAGSDKLEHVLKRINLPLVEREECAKLRNTRLEARFRLRPSFICAGGDPGKDTCKGDGGSPLFCQMPGEMDRYLVGIVSWGVECAVEDIPAVYVNVPHLRGWIDEKIRGLGIVLQA</v>
      </c>
    </row>
    <row r="296" spans="1:5">
      <c r="A296" s="4" t="s">
        <v>2764</v>
      </c>
      <c r="B296" s="4" t="s">
        <v>3859</v>
      </c>
      <c r="C296" s="4" t="s">
        <v>647</v>
      </c>
      <c r="D296" t="s">
        <v>1783</v>
      </c>
      <c r="E296" t="str">
        <f t="shared" si="4"/>
        <v>&gt;CG32379-PB$MRNYHLEYKVLIEDLAPLVHAQRAENLRKKLLIQWPHIDVLSAFYTHSENDYLDSLLERFPKRVQVKQFGWSYERRPLKVLTITNGDGRRNKPVILIDTVHAREWISPSMALYIIQQLLDNYGDNQELLQDYDWVIMPVVNADGYEYHTDSRYWRKSRRPTSNPECIGTDINRNFGYEWGHDEGSSSDPCENIYRGRPFDQSESQVLRDVMLHYKGRLNFYLSLHSYGNYFLLPWGYTSDFPDTYDMMSVADAGAKAIIYSTNGIYSYGSTYYVLYPTSGDTTDFAFGVVNATVMTMELPAAGFQGFDPWISQIERLVTESWVGVRAMAAEVIRRYP</v>
      </c>
    </row>
    <row r="297" spans="1:5">
      <c r="A297" s="4" t="s">
        <v>2765</v>
      </c>
      <c r="B297" s="4" t="s">
        <v>3860</v>
      </c>
      <c r="C297" s="4" t="s">
        <v>111</v>
      </c>
      <c r="D297" t="s">
        <v>1784</v>
      </c>
      <c r="E297" t="str">
        <f t="shared" si="4"/>
        <v>&gt;CG11909-PA$MRFILLSLLLASFCLWEAVHTCASIEQRYKFPNSNVYVRLRRGDKLQYEMKGEKSLQTVTFDNFDSSANLVETSSGSYQLTDGQSTVEFTLVKSGVVATGSEITHVKVSRDQVLQGTQPRDCVPLKTGSTHWFSGPEQKQHYWPVERRHSNYSYLPKELDNFGVGERYWLNGDGVFLYVESNTPLFIDQNSAAYPDLCLSAISALPYDPRVTSAKFVYHVAVAKDAKAAHRYAVKTFLGQPTGYPERMVMHPVWSTWALYKAEVSDDVVRDFAKQILDNGFNNSQLEIDDDWEDYGAMTFRKNKFPDSKTLTDDLKALGFRVTLWIHPFINNNCTAIYDEAKSGYLVLDHEGSSDTQWWNSKPKDAAILDFTKTEVQEWFSKRLKRLQDEDGDSFKFDAGETSWLPSDPVLQASSSMVTPLQAVGDYVRTVAAFGDMVEVRAQNTQDQPIFVRIVDKDSEWGWNNGLLTLISSMLQMNLNGYPFVLPDMIGNGYYEKPPTKELFLRWLQANVFMPALQFSFVPWNFDDEAIAISKNFTAHATYTPYIMKLFKRAVDSGEPVNVPLWWIAPTDEVAQSIYDEFLLGEDIAAPVVVEGATKRDIYLPEGEWQDGNSDQVYTGPTWVMDYAAPLDTLPYFRVGFTL</v>
      </c>
    </row>
    <row r="298" spans="1:5">
      <c r="A298" s="4" t="s">
        <v>2766</v>
      </c>
      <c r="B298" s="4" t="s">
        <v>3861</v>
      </c>
      <c r="C298" s="4" t="s">
        <v>1127</v>
      </c>
      <c r="D298" t="s">
        <v>1785</v>
      </c>
      <c r="E298" t="str">
        <f t="shared" si="4"/>
        <v>&gt;CG17212-PB$MSAQVESNGASESNNNCVKDVRLLLLPENSTDSDGNPASVAFSAESHKKIDDLTRTIDVGHVRRKRLWRVPWFILLMSFVQISLHWIASECMQKVLIFPEWNVEYWRLLTYMLLHSDYWHLSLNICFQCFIGICLEVEQGHWRLAVVMVGGVAGSLANAWLQPHLHLMGASAGVYAMLGSHVPHLVLNFSQLSHRFRIASLLILLLSDVGFTTYHFCHNHNRNPRTSLEAHIGGGVAGILCGFIVRRLQPANQKAIY</v>
      </c>
    </row>
    <row r="299" spans="1:5">
      <c r="A299" s="4" t="s">
        <v>2767</v>
      </c>
      <c r="B299" s="4" t="s">
        <v>3862</v>
      </c>
      <c r="C299" s="4" t="s">
        <v>58</v>
      </c>
      <c r="D299" t="s">
        <v>1786</v>
      </c>
      <c r="E299" t="str">
        <f t="shared" si="4"/>
        <v>&gt;CG1869-PA$MFPPRLLRIAFVICLLIVLLSPSADSAQTKTRRRLRRPTTSVSSSRSNLESKKSTEAPEAEKRIDQITSATTTSARRTRLRSKAKLGAAAAGGAAVAAGTALVASGSSLKGKKTKVDDGTPKIVCYYTNWSQYRVKIGKFVPEDIPALCTHIIFAFGWLKKNKLSSYESNDETKDNVPGLYERMMTLKKANPKLKILALGGWSFGTQKFKDMSSTRYTRQTFVYSAIPFLRKRGFDGLDMDWEYPGSDDKKNFVLLLKELREAFEAEAQELKKPRLLLSAAVPVGPDNIRGGYDPAIASYLDFINLMAYDFHGKWERETGHNAPLYAPSTDSEWRKQLSVDNASLWVKMGAPKEKLVIGMPTYGRSFTLANPDKHGPNAPASGGGREGVYTKGGFLAYYEICEMLLNGAVYVWDDEMKVPYLVDGDQWVGFDDERAIRNKMWIKSNGFGGAMVWTIDMDDFKGEVCGGNVKYPLIGAMREELLGISRGKEKDVNWTAVAATFEDIEEKPEPIKISVDEILNKVRKPQVQKKQRIKSGANVASNTRPAQVFCYLTSWSAKRPGAGKFQPENIDPKLCTHIVYAFATLQDKLTEATDDDPENYESVIALRDNNPDLQILLAIGGWAFGSTPFKELTSNVRMNQFVYEAIDFLRDYKFNGLDVDWEYPRGAEDRVAYVSLLKELRVAFEEAKSSGLPRLLLTAAVPASFEAIAAGYDVPEISKYLDFINVMTYDFHGQERTVGHNSPLFALESATGYQKKLTVDYSAREWVKQGAPKEKLLIGMPTYRSFELVNDTQFDIGSPSSGGGKAGKFTNEAGFLSYYEVCSFLAADNTTLWDSEQQVPFAYRGNQWVGFDDERSLKTKTEWLKEQGFGGIMVWSIDMDDSGRCGSGKYPLLTALNDELKDYKVELEYDGPYESHGPRGAYTTKDPHDVCAEEDGHISYHKDWADCTHYYMCEGERKHHMPCPANLVFNPQENVCDWPNVEGCHTPTEAP</v>
      </c>
    </row>
    <row r="300" spans="1:5">
      <c r="A300" s="4" t="s">
        <v>2768</v>
      </c>
      <c r="B300" s="4" t="s">
        <v>3863</v>
      </c>
      <c r="C300" s="4" t="s">
        <v>490</v>
      </c>
      <c r="D300" t="s">
        <v>1787</v>
      </c>
      <c r="E300" t="str">
        <f t="shared" si="4"/>
        <v>&gt;CG11956-PC$MKWFLLFVAALGLGLATADSSADSIETTYNYYRLPTSLRPQKYHLRILTLENPEDLRFSGSVKILIEALENTKNVTLHSKNLTIDESQITLRQIGGEGKENCVSSTAVNPSHDFYILNTCQELLAGNTYELYMPFAADLNRQLEGYYSSYKDPVANLTKWISVTQFEPASARLAFPCFDEPDFKAPFVVTLGYHKKTAISNMPEKETKPHETLADYIWCEFQESVPMSTYLVAYSVNDFSHKPSTPNSALFRTWARPNAIDQCDYAAQFGPKVLQYYEQFFGIKFPLPKIDQIAPDFSAGAMENWGLVTYREIALLYSAAHSSLADKQRVASVVAHELAHQWFNLVTMKWWTDLWLNEGFATYVASLGVENINPEWRSMEQESLSNLLTIFRDALESSHPISRPIQMVSEISESFDQISYQKGSTVLRMMHLFLGEESFRSLQAYLQKFSYKNAEQDNLWESLTQAAHKYRSLPKSYDIKSIMDSWTLQTYPVINVTRDYAARTAKLNQERYLLNTQVARAYRGGCWWVPLSYTTQAVQFNNTAPKAWMECGKNGESLPKTIQDLPGPDQWVIFNTQLSTLYKVNYDANWKLLIETLTNGDFERIHVINRAQLIDDALYLAWTGEQDYEIAMRLIEYQREREYLPWKSAFENLKRVGRIVRQTPDFEFFKRYMKKLILPIYEHLNGNDTFSAIPQQDQVLLKTMVVNWACQYQVGDCVPQALAYYRNWRAEANPDKNPVPINVRSTVYCTSIKHGSDSDWEFLWTRYKKSNVAAEKRTILTALGSREVWLLQRYLELTFDPKEAIRKQDSMWAFQAVAFNEVGFLLAKKYFMDVDFIYKFYHPLTKDMSRLLSPLSEQVITLSDFNEFKDFVNNSRQSLKGLQAIQQTLEIMLTNVQWKERNYHQMSRSIQQL</v>
      </c>
    </row>
    <row r="301" spans="1:5">
      <c r="A301" s="4" t="s">
        <v>2769</v>
      </c>
      <c r="B301" s="4" t="s">
        <v>3864</v>
      </c>
      <c r="C301" s="4" t="s">
        <v>490</v>
      </c>
      <c r="D301" t="s">
        <v>1787</v>
      </c>
      <c r="E301" t="str">
        <f t="shared" si="4"/>
        <v>&gt;CG11956-PB$MKWFLLFVAALGLGLATADSSADSIETTYNYYRLPTSLRPQKYHLRILTLENPEDLRFSGSVKILIEALENTKNVTLHSKNLTIDESQITLRQIGGEGKENCVSSTAVNPSHDFYILNTCQELLAGNTYELYMPFAADLNRQLEGYYSSYKDPVANLTKWISVTQFEPASARLAFPCFDEPDFKAPFVVTLGYHKKTAISNMPEKETKPHETLADYIWCEFQESVPMSTYLVAYSVNDFSHKPSTPNSALFRTWARPNAIDQCDYAAQFGPKVLQYYEQFFGIKFPLPKIDQIAPDFSAGAMENWGLVTYREIALLYSAAHSSLADKQRVASVVAHELAHQWFNLVTMKWWTDLWLNEGFATYVASLGVENINPEWRSMEQESLSNLLTIFRDALESSHPISRPIQMVSEISESFDQISYQKGSTVLRMMHLFLGEESFRSLQAYLQKFSYKNAEQDNLWESLTQAAHKYRSLPKSYDIKSIMDSWTLQTYPVINVTRDYAARTAKLNQERYLLNTQVARAYRGGCWWVPLSYTTQAVQFNNTAPKAWMECGKNGESLPKTIQDLPGPDQWVIFNTQLSTLYKVNYDANWKLLIETLTNGDFERIHVINRAQLIDDALYLAWTGEQDYEIAMRLIEYQREREYLPWKSAFENLKRVGRIVRQTPDFEFFKRYMKKLILPIYEHLNGNDTFSAIPQQDQVLLKTMVVNWACQYQVGDCVPQALAYYRNWRAEANPDKNPVPINVRSTVYCTSIKHGSDSDWEFLWTRYKKSNVAAEKRTILTALGSREVWLLQRYLELTFDPKEAIRKQDSMWAFQAVAFNEVGFLLAKKYFMDVDFIYKFYHPLTKDMSRLLSPLSEQVITLSDFNEFKDFVNNSRQSLKGLQAIQQTLEIMLTNVQWKERNYHQMSRSIQQL</v>
      </c>
    </row>
    <row r="302" spans="1:5">
      <c r="A302" s="4" t="s">
        <v>2770</v>
      </c>
      <c r="B302" s="4" t="s">
        <v>3865</v>
      </c>
      <c r="C302" s="4" t="s">
        <v>490</v>
      </c>
      <c r="D302" t="s">
        <v>1787</v>
      </c>
      <c r="E302" t="str">
        <f t="shared" si="4"/>
        <v>&gt;CG11956-PA$MKWFLLFVAALGLGLATADSSADSIETTYNYYRLPTSLRPQKYHLRILTLENPEDLRFSGSVKILIEALENTKNVTLHSKNLTIDESQITLRQIGGEGKENCVSSTAVNPSHDFYILNTCQELLAGNTYELYMPFAADLNRQLEGYYSSYKDPVANLTKWISVTQFEPASARLAFPCFDEPDFKAPFVVTLGYHKKTAISNMPEKETKPHETLADYIWCEFQESVPMSTYLVAYSVNDFSHKPSTPNSALFRTWARPNAIDQCDYAAQFGPKVLQYYEQFFGIKFPLPKIDQIAPDFSAGAMENWGLVTYREIALLYSAAHSSLADKQRVASVVAHELAHQWFNLVTMKWWTDLWLNEGFATYVASLGVENINPEWRSMEQESLSNLLTIFRDALESSHPISRPIQMVSEISESFDQISYQKGSTVLRMMHLFLGEESFRSLQAYLQKFSYKNAEQDNLWESLTQAAHKYRSLPKSYDIKSIMDSWTLQTYPVINVTRDYAARTAKLNQERYLLNTQVARAYRGGCWWVPLSYTTQAVQFNNTAPKAWMECGKNGESLPKTIQDLPGPDQWVIFNTQLSTLYKVNYDANWKLLIETLTNGDFERIHVINRAQLIDDALYLAWTGEQDYEIAMRLIEYQREREYLPWKSAFENLKRVGRIVRQTPDFEFFKRYMKKLILPIYEHLNGNDTFSAIPQQDQVLLKTMVVNWACQYQVGDCVPQALAYYRNWRAEANPDKNPVPINVRSTVYCTSIKHGSDSDWEFLWTRYKKSNVAAEKRTILTALGSREVWLLQRYLELTFDPKEAIRKQDSMWAFQAVAFNEVGFLLAKKYFMDVDFIYKFYHPLTKDMSRLLSPLSEQVITLSDFNEFKDFVNNSRQSLKGLQAIQQTLEIMLTNVQWKERNYHQMSRSIQQL</v>
      </c>
    </row>
    <row r="303" spans="1:5">
      <c r="A303" s="4" t="s">
        <v>2771</v>
      </c>
      <c r="B303" s="4" t="s">
        <v>4597</v>
      </c>
      <c r="C303" s="4" t="s">
        <v>490</v>
      </c>
      <c r="D303" t="s">
        <v>1787</v>
      </c>
      <c r="E303" t="str">
        <f t="shared" si="4"/>
        <v>&gt;CG11956-PD$MKWFLLFVAALGLGLATADSSADSIETTYNYYRLPTSLRPQKYHLRILTLENPEDLRFSGSVKILIEALENTKNVTLHSKNLTIDESQITLRQIGGEGKENCVSSTAVNPSHDFYILNTCQELLAGNTYELYMPFAADLNRQLEGYYSSYKDPVANLTKWISVTQFEPASARLAFPCFDEPDFKAPFVVTLGYHKKTAISNMPEKETKPHETLADYIWCEFQESVPMSTYLVAYSVNDFSHKPSTPNSALFRTWARPNAIDQCDYAAQFGPKVLQYYEQFFGIKFPLPKIDQIAPDFSAGAMENWGLVTYREIALLYSAAHSSLADKQRVASVVAHELAHQWFNLVTMKWWTDLWLNEGFATYVASLGVENINPEWRSMEQESLSNLLTIFRDALESSHPISRPIQMVSEISESFDQISYQKGSTVLRMMHLFLGEESFRSLQAYLQKFSYKNAEQDNLWESLTQAAHKYRSLPKSYDIKSIMDSWTLQTYPVINVTRDYAARTAKLNQERYLLNTQVARAYRGGCWWVPLSYTTQAVQFNNTAPKAWMECGKNGESLPKTIQDLPGPDQWVIFNTQLSTLYKVNYDANWKLLIETLTNGDFERIHVINRAQLIDDALYLAWTGEQDYEIAMRLIEYQREREYLPWKSAFENLKRVGRIVRQTPDFEFFKRYMKKLILPIYEHLNGNDTFSAIPQQDQVLLKTMVVNWACQYQVGDCVPQALAYYRNWRAEANPDKNPVPINVRSTVYCTSIKHGSDSDWEFLWTRYKKSNVAAEKRTILTALGSREVWLLQRYLELTFDPKEAIRKQDSMWAFQAVAFNEVGFLLAKKYFMDVDFIYKFYHPLTKDMSRLLSPLSEQVITLSDFNEFKDFVNNSRQSLKGLQAIQQTLEIMLTNVQWKERNYHQMSRSIQQL</v>
      </c>
    </row>
    <row r="304" spans="1:5">
      <c r="A304" s="4" t="s">
        <v>2772</v>
      </c>
      <c r="B304" s="4" t="s">
        <v>3866</v>
      </c>
      <c r="C304" s="4" t="s">
        <v>989</v>
      </c>
      <c r="D304" t="s">
        <v>1788</v>
      </c>
      <c r="E304" t="str">
        <f t="shared" si="4"/>
        <v>&gt;CG10472-PA$MKFACATVLLLATILGAQAVDWNSVKNLNIETPMPKVHGETLPSGRITGQIAEPNQFPYQVGLLLYITGGAAWCGGTIISDRWIITAAHCTDSLTTGVVYLGAHDRTNAKEEGQQIIFVETKNVIVHEDWIAETITNDISLIKLPVPEFNKYIQPAKLPVKSDSYSTYGGENAIASGWGKISDSATGATDILQYATPIMNNSGCSPWYFGLVAASNICIKTTGGISTCNGDSGGPLVLDDGSNTLGATSFGIALGCEVGWPGVFTRITYYLDWIEEKSGVVNNG</v>
      </c>
    </row>
    <row r="305" spans="1:5">
      <c r="A305" s="4" t="s">
        <v>2773</v>
      </c>
      <c r="B305" s="4" t="s">
        <v>3867</v>
      </c>
      <c r="C305" s="4" t="s">
        <v>551</v>
      </c>
      <c r="D305" t="s">
        <v>1789</v>
      </c>
      <c r="E305" t="str">
        <f t="shared" si="4"/>
        <v>&gt;CG6291-PA$MKRSTTQILTRLRELMLRAQVGDSCGISAYIVPSDDAHQSEYQCQHDERSFVSGFDGSAGTAVITTETALLWTDGRYYQQAEKQLDSNWVLMRDGLSAPSIGAWLAKNLPKGSFVGVDPRLLSFRVWKPIETELSSAECQLVPIEGNIDEVWGEDQPPQTSNKIITLKLEHSGVTIAKKWDVVRQQLKEKNADALVSALDEIAWFLNLRGSDIDFNPVFFSYLIVTNDELLLFVDSGKLPTDFVQQKENNVQISVLPYASIGIEISKIVSTRESKIWIAPTSSYYLTALIPKSRIQEVTPICVLKAIKNDVEIAGFINSHIRDGVALCQYFAWLEDQVNKGAEDEMSGADKLESFRSTKDKYMGLSFTTISASGPNGSVIHYHPKKETNRKIDKEIYLCDSGAQYLDGTTDVTRTLHFGEPTEFQKEAYTRVLKGQLSFGSVFPAKVKGQVLDTLARKALWDVGLDYGHGTGHGVGHFLNVHEGPMGVGILMPDDPGLQANMFISNEPGFYQDGEFGIRVEDIVQIVPGQVAHNFSNRGLTFKTITMCPKQTKMIKKELLSDAEVKLLNSYHQQVWDTLSPILSREGDFTLSWLKKEVQP</v>
      </c>
    </row>
    <row r="306" spans="1:5">
      <c r="A306" s="4" t="s">
        <v>2774</v>
      </c>
      <c r="B306" s="4" t="s">
        <v>4598</v>
      </c>
      <c r="C306" s="4" t="s">
        <v>551</v>
      </c>
      <c r="D306" t="s">
        <v>1789</v>
      </c>
      <c r="E306" t="str">
        <f t="shared" si="4"/>
        <v>&gt;CG6291-PB$MKRSTTQILTRLRELMLRAQVGDSCGISAYIVPSDDAHQSEYQCQHDERSFVSGFDGSAGTAVITTETALLWTDGRYYQQAEKQLDSNWVLMRDGLSAPSIGAWLAKNLPKGSFVGVDPRLLSFRVWKPIETELSSAECQLVPIEGNIDEVWGEDQPPQTSNKIITLKLEHSGVTIAKKWDVVRQQLKEKNADALVSALDEIAWFLNLRGSDIDFNPVFFSYLIVTNDELLLFVDSGKLPTDFVQQKENNVQISVLPYASIGIEISKIVSTRESKIWIAPTSSYYLTALIPKSRIQEVTPICVLKAIKNDVEIAGFINSHIRDGVALCQYFAWLEDQVNKGAEDEMSGADKLESFRSTKDKYMGLSFTTISASGPNGSVIHYHPKKETNRKIDKEIYLCDSGAQYLDGTTDVTRTLHFGEPTEFQKEAYTRVLKGQLSFGSVFPAKVKGQVLDTLARKALWDVGLDYGHGTGHGVGHFLNVHEGPMGVGILMPDDPGLQANMFISNEPGFYQDGEFGIRVEDIVQIVPGQVAHNFSNRGLTFKTITMCPKQTKMIKKELLSDAEVKLLNSYHQQVWDTLSPILSREGDFTLSWLKKEVQP</v>
      </c>
    </row>
    <row r="307" spans="1:5">
      <c r="A307" s="4" t="s">
        <v>2775</v>
      </c>
      <c r="B307" s="4" t="s">
        <v>3868</v>
      </c>
      <c r="C307" s="4" t="s">
        <v>891</v>
      </c>
      <c r="D307" t="s">
        <v>1790</v>
      </c>
      <c r="E307" t="str">
        <f t="shared" si="4"/>
        <v>&gt;CG5905-PB$MSQQHEATAAAAEKPLNNGYLQANAPLEELSATVVSPLLGQQQVQHQAPQMQQQQQQQQQNKLPTVVFLAPDGSGGVGIQRGNPAQGNPGMVTGTGSHDWLLKESQQRRRLLVLAIAFTVLGAAIGALAIYFASVHQRCHLYRLEPDDDRPNGRWNQDSGSAHEGQDNICMTQECVRTAASLLSAMDLNSDPCEDFQYACGTWNKMHPIPEDRSSISTFEVLSDQQQVILRAVLEEPIDERDNKAIKAKTFFKSCMDIPQIRKIGTGRLKQVLQSLGGWPVIERNWSPPADLSVRLMGQLRLNYSEPVMIELYVGADDKNSSVNILQMDQLQYALPSRDYYLKSSANDRRAYHRYMTQVALLLGADPATAAAELEKVVLFETQLVNVSLPEARHDTSLVYRKMLLPELQELVPEVQWQEYLQAALGPGIPLQEDEPLVTYGHYLTEMGKILAHTDRRVVHNYMLWRLVMSLMSHMIDEYQRERVEFRKILGIQSERTRWSQCVEWTNKKLGVAVGALFIRDNFNQESKEVALEMIHTIRAFNELLAENDWMDDETRAVAKEKADSMNERIGYPELLTNATELEQEYVNTIVPDNFINNVLSILQWESEKMLRLLRQPVDKEKWTTEPAVVNAFYNPNNDIVFPAGILQPLFYSQHFPKSLNYGGIGVVIGHEITHGFDDKGRQFDKGNMMQWWNNATIEAFRERTQCVIDQYSRYKINEVDMFMDGRMTQGENIANGGLKQAFRAYKKWETLHGREQQLPGLNMTHDQLFFLNYAQIWCGSMRPDALTKIRSAVHSPGFVRVLGPLSNSRDFASAYKCPLGSTMNPAEKCSV</v>
      </c>
    </row>
    <row r="308" spans="1:5">
      <c r="A308" s="4" t="s">
        <v>2776</v>
      </c>
      <c r="B308" s="4" t="s">
        <v>3869</v>
      </c>
      <c r="C308" s="4" t="s">
        <v>891</v>
      </c>
      <c r="D308" t="s">
        <v>1790</v>
      </c>
      <c r="E308" t="str">
        <f t="shared" si="4"/>
        <v>&gt;CG5905-PA$MSQQHEATAAAAEKPLNNGYLQANAPLEELSATVVSPLLGQQQVQHQAPQMQQQQQQQQQNKLPTVVFLAPDGSGGVGIQRGNPAQGNPGMVTGTGSHDWLLKESQQRRRLLVLAIAFTVLGAAIGALAIYFASVHQRCHLYRLEPDDDRPNGRWNQDSGSAHEGQDNICMTQECVRTAASLLSAMDLNSDPCEDFQYACGTWNKMHPIPEDRSSISTFEVLSDQQQVILRAVLEEPIDERDNKAIKAKTFFKSCMDIPQIRKIGTGRLKQVLQSLGGWPVIERNWSPPADLSVRLMGQLRLNYSEPVMIELYVGADDKNSSVNILQMDQLQYALPSRDYYLKSSANDRRAYHRYMTQVALLLGADPATAAAELEKVVLFETQLVNVSLPEARHDTSLVYRKMLLPELQELVPEVQWQEYLQAALGPGIPLQEDEPLVTYGHYLTEMGKILAHTDRRVVHNYMLWRLVMSLMSHMIDEYQRERVEFRKILGIQSERTRWSQCVEWTNKKLGVAVGALFIRDNFNQESKEVALEMIHTIRAFNELLAENDWMDDETRAVAKEKADSMNERIGYPELLTNATELEQEYVNTIVPDNFINNVLSILQWESEKMLRLLRQPVDKEKWTTEPAVVNAFYNPNNDIVFPAGILQPLFYSQHFPKSLNYGGIGVVIGHEITHGFDDKGRQFDKGNMMQWWNNATIEAFRERTQCVIDQYSRYKINEVDMFMDGRMTQGENIANGGLKQAFRAYKKWETLHGREQQLPGLNMTHDQLFFLNYAQIWCGSMRPDALTKIRSAVHSPGFVRVLGPLSNSRDFASAYKCPLGSTMNPAEKCSV</v>
      </c>
    </row>
    <row r="309" spans="1:5">
      <c r="A309" s="4" t="s">
        <v>2777</v>
      </c>
      <c r="B309" s="4" t="s">
        <v>3870</v>
      </c>
      <c r="C309" s="4" t="s">
        <v>1493</v>
      </c>
      <c r="D309" t="s">
        <v>1791</v>
      </c>
      <c r="E309" t="str">
        <f t="shared" si="4"/>
        <v>&gt;CG8738-PA$MNVEQVLLISLALISLAPAILSIRTCGSHEVCVSKKKCDESDDSGKGKLKRILDNSCGRDLECCDREQLENFEAYQAEIEYRNQRRKNIWASSDNPLEEPKPNLVGAKEDEPGYKSCGVKRECVPRHLCSTGVVNEDGRYIIKPRINESNFGCRVVEECCPLGDQIEEGRNPIQRNVKDFLLKGCGYSNPKGLYYQDGYNNGESVFAEFPWMVALMDMEGNFVCGGTLIHPQLVLTSAHNVFNRSDSLLVRAGDWDLNSQTELHPYQMRAISELHRHENFNNLTLYNDIALVVLRPFQVAPHIQPICLPPPETPQMEAELRSASCLATGWGLRYSTSRTMENLKRIELPAVDHESCQRLLRHTVLGRRYNLHPSFTCAGGVKGKDTCMGDGGPLFCTLPGQKDRYQLVGLVSWGIECAEKDVPAAYTNVAYLRNWIDEQVTSGFPLIEG</v>
      </c>
    </row>
    <row r="310" spans="1:5">
      <c r="A310" s="4" t="s">
        <v>2778</v>
      </c>
      <c r="B310" s="4" t="s">
        <v>3871</v>
      </c>
      <c r="C310" s="4" t="s">
        <v>1175</v>
      </c>
      <c r="D310" t="s">
        <v>1792</v>
      </c>
      <c r="E310" t="str">
        <f t="shared" si="4"/>
        <v>&gt;CG18636-PA$MHTALIGVPTFVGIILMFQLLHSGCSQFLDPACGIRTQSRTAYRIINGHAKYNSSPWMVFLHSTTDMFVCGGSLITDKLVLTAAHCFIANQHLVARLGYERTRSEECTGYYCNFREEHMVDAGFKHKLYDPNTHANDIAILRLSKSVYRDNIRPICVVWDHRWRHYLDKIDLLTATGWGKTQMESDSDALQTLDIRQPPDVCAKFIGQTIAGNQFCAGNWDSNLCNGDSGGPLGAVITHKNTQRFQVGIASYTNRNCQKASVFTDVLSHAEFILRVWRMYGKGQTLPIPKKPPTTRPPTWWHTTRIPKQTFQDYDYDTNHGSHWDWNYSPEWYPGGYFYIST</v>
      </c>
    </row>
    <row r="311" spans="1:5">
      <c r="A311" s="4" t="s">
        <v>2779</v>
      </c>
      <c r="B311" s="4" t="s">
        <v>3872</v>
      </c>
      <c r="C311" s="4" t="s">
        <v>477</v>
      </c>
      <c r="D311" t="s">
        <v>1793</v>
      </c>
      <c r="E311" t="str">
        <f t="shared" si="4"/>
        <v>&gt;CG8093-PA$MLVVQLIAVFLSLGLANALPADTGRASSVTTVTIVRGHGYEIEEHEVQTDGYILTMHRIPYSKNTGYDGPRPVVFLMHGLLCSSSDWVLAGPHSGLAYLSEAGYDVWMGNARGNTYSKRHASKSPLLQPFWNFEWHDIGIYDLPAMMYVLYWTNVTQLTYVGHSQGTTSFFVLNSMIPRFKSRIRSAHLLAPVAWMHMESPLATVGGPLLGQPNAFVELFGSAEFLPNTQLMNLFGALLCSDEAIQFMCTNTLFLLGGWNSPYINETLLPDIMATTPAGCSVNQIFHYLQEYNSYFRQFDYGSTRNKKEYSSKTPPEYDVEGIDVPTYLYYSDNDYFASLIDVRLRYTMNPSALKSAYRMPEEKWNHIDFLWGLNIKEILYDRVINDINN</v>
      </c>
    </row>
    <row r="312" spans="1:5">
      <c r="A312" s="4" t="s">
        <v>2780</v>
      </c>
      <c r="B312" s="4" t="s">
        <v>3873</v>
      </c>
      <c r="C312" s="4" t="s">
        <v>831</v>
      </c>
      <c r="D312" t="s">
        <v>1794</v>
      </c>
      <c r="E312" t="str">
        <f t="shared" si="4"/>
        <v>&gt;CG31427-PC$MKWLVLFVITLGLGLATPNSTYNHYRLPTALRPIKYDLHVLTQLEYADDSFNGSVKIQIQVLENTNNITLHSKELTIDETATTLRQITGEDLKNNCVSTEVNPEHDFYILRTCRQLLAGQVYELSLLFSSTLSDRLRGYYRSSYVDPANETRCGLAITRRRKQIFNPCMFTGLSNMPVKHTGKDDFLPDYVWTEFQSLPISTYLVAYSVNDAKEGIRKGDSKWAFQAVAKTEVGFHNNNIGSIS</v>
      </c>
    </row>
    <row r="313" spans="1:5">
      <c r="A313" s="4" t="s">
        <v>2781</v>
      </c>
      <c r="B313" s="4" t="s">
        <v>3874</v>
      </c>
      <c r="C313" s="4" t="s">
        <v>831</v>
      </c>
      <c r="D313" t="s">
        <v>1794</v>
      </c>
      <c r="E313" t="str">
        <f t="shared" si="4"/>
        <v>&gt;CG31427-PD$MKWLVLFVITLGLGLATPNSTYNHYRLPTALRPIKYDLHVLTQLEYADDSFNGSVKIQIQVLENTNNITLHSKELTIDETATTLRQITGEDLKNNCVSTEVNPEHDFYILRTCRQLLAGQVYELSLLFSSTLSDRLRGYYRSSYVDPANETRCGLAITRRRKQIFNPCMFTGLSNMPVKHTGKDDFLPDYVWTEFQSLPISTYLVAYSVNDAKEGIRKGDSKWAFQAVAKTEVGFHNNNIGSIS</v>
      </c>
    </row>
    <row r="314" spans="1:5">
      <c r="A314" s="4" t="s">
        <v>2782</v>
      </c>
      <c r="B314" s="4" t="s">
        <v>4599</v>
      </c>
      <c r="C314" s="4" t="s">
        <v>831</v>
      </c>
      <c r="D314" t="s">
        <v>1794</v>
      </c>
      <c r="E314" t="str">
        <f t="shared" si="4"/>
        <v>&gt;CG31427-PE$MKWLVLFVITLGLGLATPNSTYNHYRLPTALRPIKYDLHVLTQLEYADDSFNGSVKIQIQVLENTNNITLHSKELTIDETATTLRQITGEDLKNNCVSTEVNPEHDFYILRTCRQLLAGQVYELSLLFSSTLSDRLRGYYRSSYVDPANETRCGLAITRRRKQIFNPCMFTGLSNMPVKHTGKDDFLPDYVWTEFQSLPISTYLVAYSVNDAKEGIRKGDSKWAFQAVAKTEVGFHNNNIGSIS</v>
      </c>
    </row>
    <row r="315" spans="1:5">
      <c r="A315" s="4" t="s">
        <v>2783</v>
      </c>
      <c r="B315" s="4" t="s">
        <v>4600</v>
      </c>
      <c r="C315" s="4" t="s">
        <v>831</v>
      </c>
      <c r="D315" t="s">
        <v>1795</v>
      </c>
      <c r="E315" t="str">
        <f t="shared" si="4"/>
        <v>&gt;CG31427-PF$MKWLVLFVITLGLGLATPNSTYNHYRLPTALRPIKYDLHVLTQLEYADDSFNGSVKIQIQVLENTNNITLHSKELTIDETATTLRQITGEDLKNNCVSTEVNPEHDFYILRTCRQLLAGQVYELSLLFSSTLSDRLRGYYRSSYVDPANETRCGLAITRRRKQIFNPCMFTGLSNMPVKHTGKDDFLPDYVWTEFQSLPISTYLVAYSVNDAKEGIRKGDSKWAFQAVAKTEVGFHNNNIGSISDYNQLMKSIPLLLEPFQRQIYTRKDYYEFKLFLADSQEFLW</v>
      </c>
    </row>
    <row r="316" spans="1:5">
      <c r="A316" s="4" t="s">
        <v>2784</v>
      </c>
      <c r="B316" s="4" t="s">
        <v>3875</v>
      </c>
      <c r="C316" s="4" t="s">
        <v>1087</v>
      </c>
      <c r="D316" t="s">
        <v>1796</v>
      </c>
      <c r="E316" t="str">
        <f t="shared" si="4"/>
        <v>&gt;CG14642-PB$MLRNLSVCLISFIGLWCLSNTHTQRLPPEGRMRPLQDDSIRSPVDRDIVPELDAGPGKPEEKMWFHITDFQFDRVEGPTQPKPKPRQYPPPPMPGQPFPPPGGFKKKENKQRRLCEQKYSEYVERIFPNDTAVAADANDADFDGRVLRPGEYPHMAAVGFESDRGQVDYKCGGSLISERFVLTAAHCTSIYEAPPKVRIGDLDLASEKRSVEAQLLRIEQVFAHPNYKKKMYYDDIALLKLEKEVLTEYVRPVRLWVFPELPTTIAFAMGYGATSFAKPMTNRLTNLNLTVVPNECNAELPPLAETPSGVLESQICAQDYILNRDTCQGDSGGPLQLNLPGRRGHRIHYHLIGITSYGVFCRSSYPSVYTRVSSFLDWIELTVW</v>
      </c>
    </row>
    <row r="317" spans="1:5">
      <c r="A317" s="4" t="s">
        <v>2785</v>
      </c>
      <c r="B317" s="4" t="s">
        <v>3876</v>
      </c>
      <c r="C317" s="4" t="s">
        <v>1087</v>
      </c>
      <c r="D317" t="s">
        <v>1797</v>
      </c>
      <c r="E317" t="str">
        <f t="shared" si="4"/>
        <v>&gt;CG14642-PA$MLRNLSVCLISFIGLWCLSNTHTQRLPPEGRMRPLQDDSIRSPVDRDIVPELDAGPGKPEEKMWFHITDFQFDRVEGPTQPKPKPRQYPPPPMPGQPFPPPGGFKKKENKQRRLCEQKYSEYVERIFPNDTAVAADANDADFDGRVLRPGCRGLRVGQRASGLQMWRQLDKREIRAYRSPLYIHIRGAPQVGSHRG</v>
      </c>
    </row>
    <row r="318" spans="1:5">
      <c r="A318" s="4" t="s">
        <v>2786</v>
      </c>
      <c r="B318" s="4" t="s">
        <v>3877</v>
      </c>
      <c r="C318" s="4" t="s">
        <v>1087</v>
      </c>
      <c r="D318" t="s">
        <v>1796</v>
      </c>
      <c r="E318" t="str">
        <f t="shared" si="4"/>
        <v>&gt;CG14642-PC$MLRNLSVCLISFIGLWCLSNTHTQRLPPEGRMRPLQDDSIRSPVDRDIVPELDAGPGKPEEKMWFHITDFQFDRVEGPTQPKPKPRQYPPPPMPGQPFPPPGGFKKKENKQRRLCEQKYSEYVERIFPNDTAVAADANDADFDGRVLRPGEYPHMAAVGFESDRGQVDYKCGGSLISERFVLTAAHCTSIYEAPPKVRIGDLDLASEKRSVEAQLLRIEQVFAHPNYKKKMYYDDIALLKLEKEVLTEYVRPVRLWVFPELPTTIAFAMGYGATSFAKPMTNRLTNLNLTVVPNECNAELPPLAETPSGVLESQICAQDYILNRDTCQGDSGGPLQLNLPGRRGHRIHYHLIGITSYGVFCRSSYPSVYTRVSSFLDWIELTVW</v>
      </c>
    </row>
    <row r="319" spans="1:5">
      <c r="A319" s="4" t="s">
        <v>2787</v>
      </c>
      <c r="B319" s="4" t="s">
        <v>3878</v>
      </c>
      <c r="C319" s="4" t="s">
        <v>883</v>
      </c>
      <c r="D319" t="s">
        <v>1798</v>
      </c>
      <c r="E319" t="str">
        <f t="shared" si="4"/>
        <v>&gt;CG5131-PA$MEFLTKVWAKEATAPEAIEAITGAAQEKQNAKTEKASASKETSTEETTTQKDWGYDLYPERRGETFKPKWTRVLFGLEGQENIDRFKCEENVYWCVKNPLVKLMMGALKSSGCPIDLRRHISCEVCDPTVTGGYDPKLNQIVVCQNMRNKSMVHGVLTHEMIHMFDYCNNDMDFRNVDHLACTEIRAANLAHCSFLAMFQGDASPFNVKEAHQNCVKSKALASVLAVRNISKADAVAAVERVFPKYADLEPIGRRIRRNSTDQQKAYMEAPMYGYDV</v>
      </c>
    </row>
    <row r="320" spans="1:5">
      <c r="A320" s="4" t="s">
        <v>2788</v>
      </c>
      <c r="B320" s="4" t="s">
        <v>3879</v>
      </c>
      <c r="C320" s="4" t="s">
        <v>1199</v>
      </c>
      <c r="D320" t="s">
        <v>1799</v>
      </c>
      <c r="E320" t="str">
        <f t="shared" si="4"/>
        <v>&gt;CG2229-PA$MKLFVFLALAVAAATAIPTPEQKLVPTPVKDVKIQGRITNGYPAYEGKVYIVGLLFSGNGNWWCGGSIIGNTWVLTAAHCTNGASGVTINYGASLRNQQYTHWVGSGNFVQHHHYNSGNLHNDISLIRTPHVDFWHLVNKVELPSYNRYQDYAGWWAVASGWGGTYDGSPLPDWLQAVDVQIMSQSDCSRSWSLHDMICINTNGGKSTCGGDSGGPLVTHEGNRLVGVTSFVSSAGCQSGAPAVFRVTGYLDWIRDNTGIS</v>
      </c>
    </row>
    <row r="321" spans="1:5">
      <c r="A321" s="4" t="s">
        <v>2789</v>
      </c>
      <c r="B321" s="4" t="s">
        <v>3880</v>
      </c>
      <c r="C321" s="4" t="s">
        <v>778</v>
      </c>
      <c r="D321" t="s">
        <v>1800</v>
      </c>
      <c r="E321" t="str">
        <f t="shared" si="4"/>
        <v>&gt;CG10593-PA$MGACNITVLLLVIMLWLPHGLSMGNSCSASVLEARRFFELENEQLRRRFEEFLSGYNYNTNVTEANRQAMIEVYARNAELNKRLAQQIKSSDYVQSEDDIRRQAEHLSKLGASALNADDYLALQNAISSMQTNYATATVCSYTNRSDSLTLEPHIQERLSHSRDPAELAWYWREWHDKSGTPMRQNFAEYVRLTRKSQLNGHRSYADYWVQFYEDPDFERQLDATFKQLLPFYRQLHGYVRFRLRHYGPDVMPAEGNIPISLLGNMWGQSWNELLDLFTPYPEKPFVDVKAEMEQGYTVQKLFELGDQFFQSLGMRALPPSFWNLSVLTRPDDRHVVCHASAWFYQDSDVRIKMCTEVDSHYFYVVHHELGHIQYYLQYEQQPAVYRGAPNPFHEAVGDVIALSVMSAKHLKAIGLIENGRLDEKSRINQLFKQALSKIVFPFGYAVDKYRYAVFRNELDESQWNCGFWQMRSEFGGVEPPVFRTEKDFDPAKYHIDADVEYLRYFAAHIFQFQFHKALCRKAGQYAPNNSRLTLDNCDFGSKAAGRSLSQFLSKGNSRHWKEVLEEFTGETEMDPAALLEYFEPLYQLKQENSRLGVPLGWGPTDKIPSDCCGTFS</v>
      </c>
    </row>
    <row r="322" spans="1:5">
      <c r="A322" s="4" t="s">
        <v>2790</v>
      </c>
      <c r="B322" s="4" t="s">
        <v>4601</v>
      </c>
      <c r="C322" s="4" t="s">
        <v>778</v>
      </c>
      <c r="D322" t="s">
        <v>1800</v>
      </c>
      <c r="E322" t="str">
        <f t="shared" si="4"/>
        <v>&gt;CG10593-PB$MGACNITVLLLVIMLWLPHGLSMGNSCSASVLEARRFFELENEQLRRRFEEFLSGYNYNTNVTEANRQAMIEVYARNAELNKRLAQQIKSSDYVQSEDDIRRQAEHLSKLGASALNADDYLALQNAISSMQTNYATATVCSYTNRSDSLTLEPHIQERLSHSRDPAELAWYWREWHDKSGTPMRQNFAEYVRLTRKSQLNGHRSYADYWVQFYEDPDFERQLDATFKQLLPFYRQLHGYVRFRLRHYGPDVMPAEGNIPISLLGNMWGQSWNELLDLFTPYPEKPFVDVKAEMEQGYTVQKLFELGDQFFQSLGMRALPPSFWNLSVLTRPDDRHVVCHASAWFYQDSDVRIKMCTEVDSHYFYVVHHELGHIQYYLQYEQQPAVYRGAPNPFHEAVGDVIALSVMSAKHLKAIGLIENGRLDEKSRINQLFKQALSKIVFPFGYAVDKYRYAVFRNELDESQWNCGFWQMRSEFGGVEPPVFRTEKDFDPAKYHIDADVEYLRYFAAHIFQFQFHKALCRKAGQYAPNNSRLTLDNCDFGSKAAGRSLSQFLSKGNSRHWKEVLEEFTGETEMDPAALLEYFEPLYQLKQENSRLGVPLGWGPTDKIPSDCCGTFS</v>
      </c>
    </row>
    <row r="323" spans="1:5">
      <c r="A323" s="4" t="s">
        <v>2791</v>
      </c>
      <c r="B323" s="4" t="s">
        <v>3881</v>
      </c>
      <c r="C323" s="4" t="s">
        <v>980</v>
      </c>
      <c r="D323" t="s">
        <v>1801</v>
      </c>
      <c r="E323" t="str">
        <f t="shared" ref="E323:E386" si="5">"&gt;"&amp;B323&amp;"$"&amp;D323</f>
        <v>&gt;CG10129-PA$MNYNMDEMEATRLLRHPRRWWSIGFGKRIVAISILVIIVLLFSLVYHGLVEKIDQVQQIAALNARHQVLFNQPFEEDQSALIVSPQTLHFKLLDEDMNDMEDSKNRRRKHMRQMLVKFRLNKKHRMRRDLHGLDLLDPVRMEANMQHYTKLRSKRAREALSQLEHEFVRCKKHTPQDCMSAFLRMYKMAKEVTEKMKMKAIMREQQPKLESSSMESHEQKGTFSPADLIQVTTAEATTVAVHATEPARTKIKPSRISWIIDGHDHDESPVYTDGAPKKETTKAPWNTTQLVEITTKIDATATERTTVESTTEKISWILDHFDKPQEILRTTEGPGQRIIRNVTTSASSEPIVDTENTNSDHVPTTENGLVFNITTDGPVETTKSTAQRKLSFWILDGEENVEPEVKSTNTTTTTAATTTTGATSETIIVTTELPKITFDWIDGREVVEPQETTTEVTGTTERLRKMPFDWIIDGEEVVEPQENVTTTTIATVAVSTTEINERIHNSTAYPTKPKPVKFDWIIDGGESSGEVSTSSTSQPLTTREAISNPESPRSSHPLDNPTSIENMLESFEQHEEQKPILRVLNANESSETVTDGYERQLWLKKFEDQARPNQNELIDTFGTALDAKALDKMGPKIPLNGHTWNAADAQILSLCERVALRMRNKVATMSDGETKEKGETFTASPSQFTSRAPGGFPVSGETMKASAQFMFNPNFGMPSIPVCFYMTPANFRMPMSNTPTFMGMQGAHFGGSSNPGAGIFFVPQQFGPSGNFFGGSGGSGAGGQANIFSKNASPQKPTNGQQQVYCSYMQNQSGQGAGQSQTSSQQQQGGQSASNANFKMRHANQTNTANQQGQIIYASYAGLPQQPIQERSRCPEPDQFSCGQQECIPAARWCDNVVDCSDGSDESACTCADRVDEERLCDGYEDCPMGEELGCFGCESLAYSCYENPQDFAKRNRSTISMCYSRLERCDGFMNCLNGREEQCSMLVTDVADHMSHGASASEGYLYHNYRGDWHPVCNNGEKWAALACMDENSRMDHSASLNVSFQTLTLPGPFIEPSLHAGVHFAQACHGRNSHDSVDHVAYVKCPPMQCGLPSKSSMLEHSKRVRRAVSDSKEIVGDGRIVGGSTSALQWPFVVAIYRNGKFHCGGTIYSDRWIISAAHCVINYGKYFYEVRALLRRSSYSPATQIQPVSHVVVHQAYERRSMRNDLSLLRLLNPLQFNRWVPICLPDKGRTTVGDDWIWGPVEHTLCTVVGWGAIREKGPSSDPMRQVIVIRKKCTDPEDQASEDICAGDPDGGRDACQGDSGGPLFCRSVSNPDEFYLGVVSHGNGCARPQEFGVYTRVTLYLDWLEMATTPRLLPKLQPLQLCPGFCVWGGKRCIAKRQRCDRNVDCLGGEDEVGCTYNFLPDMVGGVRQNISTTESDYHPVKESEEKSKMREVIPIDDEDLKAEQDEEDLLKSTTSLGQTETTGPMDLSFAEQITSTTSDDLSITDETTSTDFTVSDSATSPSTLLPTTTNPTWLPSTNIETSTFSFTTTESEASTKQETLPTTVAQTTTIPTSTEDLKKLDLVTEFIESTTFETTMEVETTTLSLTSTDAPKLVTTEGVKETTTTEDTTISSIVTLTTTPLATISTTILTTEKHVAVTTLAPTTTTESAKTTTTHSSSHSEKDQIQIPNKFVCKKMSQIVDIMMRCDRKVDCEDGTDELDCTCKDYLGSLKGLICDGKADCEDLTDEQNCVECQSNEFRCPLSKTCLPLSSRCDNKDCKFKEDEKDCFALTNGHDVHFDVHQQPKFSSTGIFSRNGHGVWRVVCAETGYHEHQAKTADAVCALLGFNGAHYFNSSEFVTQHEMQPITPELKGGRRMSAQIHSMVGDNVQFTENEVIIPELGHPSASRPEKDRLLPRKCVGIYVCNPYSNKTTPLKTFSAGQVVKEKPIEQVPVLSPTIETHNTPNVHFKPQIAMVVNKKDEILDRLDKLIKSKKNKTILVNEQLHEAIEELHWPWLADVYMGDLWCIGVLIDKHWVMVHESCLSGIDLETHYVSVLLGGGKTKRSAHRSNEQIRRVDCFEGVPKSNVLLLHLERPVRFTHHVLPTFLPDSSHQNQSHARCISVLHDDATGRIKTVAITRIHNATNCDSCYKLQEKQPPANLMRLLNVSEDMASISEEVELINGVAPTELPAITKFTTCNQFGLKNVSDAHHNPSDQGLVCRDSHTGWFPTALFNYNNSDCQSFKQPFGIRTLELVYKSLQDIIDKPCKMLLPAPDCSTHRCPLGTCLPQAAMCNGRSDCHDGSDEEETKCRQQKQCAPGEMKCRTSFKCVPKSKFCDHVPDCEDMTDEPTICSCFTYLQATDPSICDGKRNCWDKSDESSVLCNCTADHFQCSSSPEDCIPRDFVCDKEKDCPGEDERYCFGIEHPLHLQKKDFWTNSQHTQPEIAPQYGQVIEQTYGIWHTCFPKSKPPQVDEVREICKKLGYNPYRQPSYRLIDDEENKPVHTYELADRGRSFSNESLMGKYRDSTKALIISKFSPLQLNERLTLFLKSSRPIAELVRNATDSSMCYRLEIRC</v>
      </c>
    </row>
    <row r="324" spans="1:5">
      <c r="A324" s="4" t="s">
        <v>2792</v>
      </c>
      <c r="B324" s="4" t="s">
        <v>3882</v>
      </c>
      <c r="C324" s="4" t="s">
        <v>1013</v>
      </c>
      <c r="D324" t="s">
        <v>1802</v>
      </c>
      <c r="E324" t="str">
        <f t="shared" si="5"/>
        <v>&gt;CG11037-PA$MEWHLVCCVLACTLVSTQVYGQEQEKIVLSLPDESGQPGKNLTLDVAQLKIVLPSPHETRVIGGHVTTNAKLGGYLTALLYEDDFVCGGTLLNENIVLAAHCFLGRMKASEWIVAAGISNLNQKGIRRHVKDFILSEQFREDDMNMDAVVLLKTPLKAKNIGTLSLCSVSLKPGVELVVSGWGMTAPRGRGPHNLLTVTVPIIHKKNCRAAYQPTAKITDSMICAAVLGRKDACTFDSGGPLVFKQVCGIVSFGIGCASNRYPGVYTDVMYVKPFIEKSIKALLAK</v>
      </c>
    </row>
    <row r="325" spans="1:5">
      <c r="A325" s="4" t="s">
        <v>2793</v>
      </c>
      <c r="B325" s="4" t="s">
        <v>3883</v>
      </c>
      <c r="C325" s="4" t="s">
        <v>667</v>
      </c>
      <c r="D325" t="s">
        <v>1803</v>
      </c>
      <c r="E325" t="str">
        <f t="shared" si="5"/>
        <v>&gt;CG4408-PA$MYACQSALQENEMEIFYTDFKLRRIKMLPKGGTPKTWLLLLLVSSVCVIESKASSFCTKADQCALDEEIKTAADSVQARYDHTRIYQVELASEEHVRLQALEQASDSCSFMGHARQPGQKLTIMVTGAKVADFDDLVHSYNVTHRVLYNFQALIDANYLEVAPEDTKPEEFDWKRYHPLESINAWLKKLAETHPEVLVELGVSAQGRPILGVQIAFDNENRTTVFVESGIHAREWIAPATATYIIQLVNSKDSAVQALARSQRWYIFPTVNPDGYQYTFKGDRMWRKNRALFGIRGVDLNRNFPFHWNVTGASGDPCRYDYSGPSAASEVETQRMIEFIRHRVSERIRTFISLHSYSQMIMFPYGHSAERVDNYHDLTDIGKLAANKIKDVSRIYKSGSIYETIYPSSGGSKDWAHGQLKIPITFSYELRGPADSEDLFILAKEIEPTAAEAFASIQTIVQEAGKRGYY</v>
      </c>
    </row>
    <row r="326" spans="1:5">
      <c r="A326" s="4" t="s">
        <v>2794</v>
      </c>
      <c r="B326" s="4" t="s">
        <v>4602</v>
      </c>
      <c r="C326" s="4" t="s">
        <v>667</v>
      </c>
      <c r="D326" t="s">
        <v>1804</v>
      </c>
      <c r="E326" t="str">
        <f t="shared" si="5"/>
        <v>&gt;CG4408-PB$MEIFYTDFKLRRIKMLPKGGTPKTWLLLLLVSSVCVIQESKASSFCTKAQCALDEEIKTAADSVQARYDHTRIYQVELASEEHVRLFQALEQASDSCSMGHARQPGQKLTIMVTGAKVADFDDLVHSYNVTHRVLNYNFQALIDANYEVAPEDTKPEEFDWKRYHPLESINAWLKKLAETHPEVLLVELGVSAQGRILGVQIAFDNENRTTVFVESGIHAREWIAPATATYIIDQLVNSKDSAVQLARSQRWYIFPTVNPDGYQYTFKGDRMWRKNRALFGICRGVDLNRNFPFWNVTGASGDPCRYDYSGPSAASEVETQRMIEFIRHRVESERIRTFISLHYSQMIMFPYGHSAERVDNYHDLTDIGKLAANKIKDVSGRIYKSGSIYETYPSSGGSKDWAHGQLKIPITFSYELRGPADSEDLFILSAKEIEPTAAEAASIQTIVQEAGKRGYY</v>
      </c>
    </row>
    <row r="327" spans="1:5">
      <c r="A327" s="4" t="s">
        <v>2795</v>
      </c>
      <c r="B327" s="4" t="s">
        <v>4603</v>
      </c>
      <c r="C327" s="4" t="s">
        <v>662</v>
      </c>
      <c r="D327" t="s">
        <v>1805</v>
      </c>
      <c r="E327" t="str">
        <f t="shared" si="5"/>
        <v>&gt;CG42264-PB$MHRLPWKWAWLPLLLLITAKLEQVGGKTYLDWARTDSQLTRLPFFGGGVHLLRYLHPLSMSPPSERGKISELRSELDANYVSYRGAQLWKLNFNATRGSMAEREEDDEAAEKRQVLASPDAQFNEVVALFGSEVWNINQDGIDILIERNVADARKFMDKVGYSYNIMIDDIESAIDESYVEVPAVEHPLDSVRNNSPWMEVPGSTMNWRRYHDQADIKQFLQTLLETYSENVELIQIGVTRNKRPEVIRVSNGNPDNWAVFVDAGLQARDWLSPAALTYAISKLTHLWGRPKGKKGEGQRQSRAEKAMRRIDWYFLPLANPDGYQYSRQTDRLWTKNRGYDSVGCYGVNLDRNFDYGWDGTGSTSNPCKNLYRGAHSFSEPESRAVCSFLSGREYLGAYVSLGGYGQAITYPWGDADYVTENQRNLKQTARRAVLALRRLNAEYSSGTSYRQKLARPGNSADWVQDRIGPQLVFNMFLKDQGRYGYLLPPYIVESGEEVFEFLRIIAQQL</v>
      </c>
    </row>
    <row r="328" spans="1:5">
      <c r="A328" s="4" t="s">
        <v>2796</v>
      </c>
      <c r="B328" s="4" t="s">
        <v>3884</v>
      </c>
      <c r="C328" s="4" t="s">
        <v>662</v>
      </c>
      <c r="D328" t="s">
        <v>1806</v>
      </c>
      <c r="E328" t="str">
        <f t="shared" si="5"/>
        <v>&gt;CG42264-PA$MHRLPWKWAWLPLLLLITAKLEQVGGKTYLDWARTDSQLTRLPFFGGGVHLLRYLHPLSMSPPSERGKISELRSELDANYVSYRGAQLWKLNFNATRGSMAEREEDDEAAEKRQVLASPDAQFNEVVALFALTFVALIGSVFGQKLLWRSVSVPEISGISGLPLALLTLNSSELYESTLEGLQWLSPMDLRRFDFIPGSSYQINRRYRNGSQVQRYYGFQLWKVHETRLEQPELRAFWRHFGSEVNINQDGIDILIEQRNVADARKFMDKVGYSYNIMIDDIESAIDESYVEVPVEHPLDSVRNNSLPWMEVPGSTMNWRRYHDQADIKQFLQTLLETYSENVLIQIGVTRNKRPLEVIRVSNGNPDNWAVFVDAGLQARDWLSPAALTYAIKLTHLWGRPKGKDKGEGQRQSRAEKAMRRIDWYFLPLANPDGYQYSRQTRLWTKNRGYDSVSGCYGVNLDRNFDYGWDGTGSTSNPCKNLYRGAHSFSPESRAVCSFLSGMREYLGAYVSLGGYGQAITYPWGDADYVTENQRNLKQARRAVLALRRLNQAEYSSGTSYRQKLARPGNSADWVQDRIGPQLVFNMFKDQGRYGYLLPPHYIVESGEEVFEFLRIIAQQL</v>
      </c>
    </row>
    <row r="329" spans="1:5">
      <c r="A329" s="4" t="s">
        <v>2797</v>
      </c>
      <c r="B329" s="4" t="s">
        <v>3885</v>
      </c>
      <c r="C329" s="4" t="s">
        <v>1166</v>
      </c>
      <c r="D329" t="s">
        <v>1807</v>
      </c>
      <c r="E329" t="str">
        <f t="shared" si="5"/>
        <v>&gt;CG18444-PA$MLKIVILLSAVVCALGGTVPEGLLPQLDGRIVGGSATTISSFPWQISLQSGSHSCGGSIYSANIIVTAAHCLQSVSASVLQVRAGSTYWSSGGVVAKVSFKNHEGYNANTMVNDIAVIRLSSSLSFSSSIKAISLATYNPANGASAASGWGTQSSGSSSIPSQLQYVNVNIVSQSQCASSTYGYGSQIRNTMICAASGKDACQGDSGGPLVSGGVLVGVVSWGYGCAYSNYPGVYADVAVLRSWVSTANS</v>
      </c>
    </row>
    <row r="330" spans="1:5">
      <c r="A330" s="4" t="s">
        <v>2798</v>
      </c>
      <c r="B330" s="4" t="s">
        <v>3886</v>
      </c>
      <c r="C330" s="4" t="s">
        <v>104</v>
      </c>
      <c r="D330" t="s">
        <v>1808</v>
      </c>
      <c r="E330" t="str">
        <f t="shared" si="5"/>
        <v>&gt;CG9092-PA$MSGCRRNRKLTMAVSGCLIIAVMALTVGLCVGLSGDTDAPEEQPRFTIDEANTFMLDGQPFRYVSGSFHYFRAVPESWRSRLRTMRASGLNALDTYVESLHNPHDGEYNWEGIADVVKFLEIAQEEDFYIILRPGPYICAERDNGGLHWLFTKYPSIKMRTNDPNYISEVGKWYAELMPRLQHLFVGNGGKIIMVQENEYGDYACDHDYLNWLRDETEKYVSGKALLFTVDIPNEKMSCGKIENVATTDFGIDRINEIDKIWAMLRALQPTGPLVNSEFYPGWLTHWQEQNQRRGQEVANALRTILSYNASVNLYMFFGGTNFGFTAGANYNLDGGIGYAADISYDYDAVMDEAGGVTTKYNLVKAVIGEFLPLPEITLNPAKRLAYGRVELPKLTLLSTEGRAALSKGDPVESIKPKTFEELDLYSGLVLYETELPSMDLPALLKIDQINDRAHVFVDQELVGTLSREAQIYSLPLSKGWGSTLQLLVEQGRVNFYISNDTKGIFGEVSLQLHNGGYLPLENWRSTAFPLEQSAVELWREHTDEKALDPLLARQRILRNGPILYTGSLTVTEVGDTYLNMAGWGKGVYVNGFNLGRYWPVAGPQVTLYVPNEILKVGENSLVILEYQRANKTATGELPAVQFDAVAQLDGESGDVPL</v>
      </c>
    </row>
    <row r="331" spans="1:5">
      <c r="A331" s="4" t="s">
        <v>2799</v>
      </c>
      <c r="B331" s="4" t="s">
        <v>4604</v>
      </c>
      <c r="C331" s="4" t="s">
        <v>104</v>
      </c>
      <c r="D331" t="s">
        <v>1809</v>
      </c>
      <c r="E331" t="str">
        <f t="shared" si="5"/>
        <v>&gt;CG9092-PB$MSGCRRNRKLTMAVSGCLIIAVMALTVGLCVGLSGDTDAPEPRFTIDHENTFMLDGQPFRYVSGSFHYFRAVPESWRSRLRTMRASGLNALDTYVEWSHNPHDGEYNWEGIADVVKFLEIAQEEDFYIILRPGPYICAERDNGGLPHLFTKYPSIKMRTNDPNYISEVGKWYAELMPRLQHLFVGNGGKIIMVQVEEYGDYACDHDYLNWLRDETEKYVSGKALLFTVDIPNEKMSCGKIENVFATDFGIDRINEIDKIWAMLRALQPTGPLVNSEFYPGWLTHWQEQNQRRDGEVANALRTILSYNASVNLYMFFGGTNFGFTAGANYNLDGGIGYAADITSDYDAVMDEAGGVTTKYNLVKAVIGEFLPLPEITLNPAKRLAYGRVELTPLTLLSTEGRAALSKGDPVESIKPKTFEELDLYSGLVLYETELPSMDLDPLLKIDQINDRAHVFVDQELVGTLSREAQIYSLPLSKGWGSTLQLLVENQRVNFYISNDTKGIFGEVSLQLHNGGYLPLENWRSTAFPLEQSAVELWRRHTDEKALDPLLARQRILRNGPILYTGSLTVTEVGDTYLNMAGWGKGVAYNGFNLGRYWPVAGPQVTLYVPNEILKVGENSLVILEYQRANKTATGEDLAVQFDAVAQLDGESGDVPL</v>
      </c>
    </row>
    <row r="332" spans="1:5">
      <c r="A332" s="4" t="s">
        <v>2800</v>
      </c>
      <c r="B332" s="4" t="s">
        <v>3887</v>
      </c>
      <c r="C332" s="4" t="s">
        <v>1077</v>
      </c>
      <c r="D332" t="s">
        <v>1810</v>
      </c>
      <c r="E332" t="str">
        <f t="shared" si="5"/>
        <v>&gt;CG13527-PA$MAKKCQYVAILITVMVILSGAHRMKRLSSPKFHGDETLELAKYVVSIRSTPNKYFGDNHYCGGGLLSNQWVITAAHCVMGQSKIMYKARWLLVVAGSPRLRYTPGKSVCSPVSSLYVPKNFTMHNTFNMALMKLQEKMPSNDPRIGFHLPKEAPKIGIRHTVLGWGRMYFGGPLAVHIYQVDVVLMDNAVCKTYFRYGDGMMCAGNNNWTIDAEPCSGDIGSPLLSGKVVVGIVAYPIGCGCTNISVYTDVFSGLRWIRHTAYDWASITKTNPTLMFILLYVLH</v>
      </c>
    </row>
    <row r="333" spans="1:5">
      <c r="A333" s="4" t="s">
        <v>2801</v>
      </c>
      <c r="B333" s="4" t="s">
        <v>3888</v>
      </c>
      <c r="C333" s="4" t="s">
        <v>1522</v>
      </c>
      <c r="D333" t="s">
        <v>1811</v>
      </c>
      <c r="E333" t="str">
        <f t="shared" si="5"/>
        <v>&gt;CG9631-PA$MTILWLTLLGLCLNLKLGSALHVPQHNCERYFSYYKEDSGAYIGVFTAPAGVNSLSWEVVFTAHGTGEANTVGSLIPYPNKERAFEKIHSGERGEVFVFTDFGNELPKLVRAEFNGEVLCQNEEYDAPSSTMTRRQSMSTSTPISQKAPREIVRQRRPPPSTPSNDPNPFLPSIMPRIDSDFEECGVEGFSPLQIGDLVTRGQYPWLAALYEGVGTATYKCVVSVISKRTVITAAHCIYGKSASQWVYLGRHDRNENPENGASLVSVTSVLTPSAYEGNPVPDADVGLLVLTSPVYTKYIRPLCLWGSNMGLPPNEGDTGAVAGWGYDRSAQKTRFPKTVSVRVPRDQCLKEMKRAEDFITRRTVCAGNSESHGPCFGDSGSALIVLRNNRWVRGVVSLSPRHGEICDLSKYVIYCDVARHIDWVRQNMV</v>
      </c>
    </row>
    <row r="334" spans="1:5">
      <c r="A334" s="4" t="s">
        <v>2802</v>
      </c>
      <c r="B334" s="4" t="s">
        <v>3889</v>
      </c>
      <c r="C334" s="4" t="s">
        <v>96</v>
      </c>
      <c r="D334" t="s">
        <v>1812</v>
      </c>
      <c r="E334" t="str">
        <f t="shared" si="5"/>
        <v>&gt;CG9357-PA$MWSVSGLVKLLLGVILMAASSSAQGNSSKNVVCYQGTWSVYRPGLGKFGEDIDPFLCTHLIYAFLGIEETGQLRVIDAYLDLEENSGRGNIKSFNALKKNPVLKTLVAVGGWNEGSKRFSLVARDPSKREKFVDDVVRFLQRHGFDGDLDWEYPGQRHSLDNEDRSNYITFLKELKEGLEPFGFILSAAVGSAQFSEISYDIPAMVPYLDLINVMAYDLHGPWDQVVGINAPLYAAEKDASDSSGQQQLNVDAVVKYWLKAGAPAEKLILGVPFYGRSFTLATAEGNQPGAPHIKGIAGNYSREPGVLGYNELCEMMEREEWTQKWEATQQVPYAYRQRQWVGEDPRSLALKAQYVMDNHLGGIMIWSLESDDFRGTCGQQPYPLLHEINRVFGGNTPSGLTTESNRESPSEGFSCPADAPAGYIRDPDNCSKFYYCSGGKHNFDCPSGLNFDLDTKSCNYSGSVK</v>
      </c>
    </row>
    <row r="335" spans="1:5">
      <c r="A335" s="4" t="s">
        <v>2803</v>
      </c>
      <c r="B335" s="4" t="s">
        <v>3890</v>
      </c>
      <c r="C335" s="4" t="s">
        <v>382</v>
      </c>
      <c r="D335" t="s">
        <v>1813</v>
      </c>
      <c r="E335" t="str">
        <f t="shared" si="5"/>
        <v>&gt;CG4267-PA$MISQLGRISIMSAVLLAFAAIVFASSSEKTELDPNATCNYTLVKKKTLGDPSFWKKFFKHLIPFTSSRGKMQFILFKRDFADCGRELFVGDVENLRNSFDARHQTRIVIHGWMSQSKGSHIRKVKNAYLSLTDPGPNGEPAPYEDFNIVCDWSKTSTNVNYYEVAKTVEDMGALLAELVRYLNQEANMHYDDVYVIHSLGAQIAGSAGKQIMPYRFNTIYALDPAGPQFREKSDEYRIDASDASYESIQTSVSFGFEQPVGHATFYPNYGKNQKKCYVYGCSHKRSHDYFIESLSPAGFWGPRCERHDDGTWLLLMSDGEFRMGGEPSIPKNGTFYVKTYSKPYAMGHRWQTEPPPREDDIENSTE</v>
      </c>
    </row>
    <row r="336" spans="1:5">
      <c r="A336" s="4" t="s">
        <v>2804</v>
      </c>
      <c r="B336" s="4" t="s">
        <v>4605</v>
      </c>
      <c r="C336" s="4" t="s">
        <v>382</v>
      </c>
      <c r="D336" t="s">
        <v>1813</v>
      </c>
      <c r="E336" t="str">
        <f t="shared" si="5"/>
        <v>&gt;CG4267-PB$MISQLGRISIMSAVLLAFAAIVFASSSEKTELDPNATCNYTLVKKKTLGDPSFWKKFFKHLIPFTSSRGKMQFILFKRDFADCGRELFVGDVENLRNSFDARHQTRIVIHGWMSQSKGSHIRKVKNAYLSLTDPGPNGEPAPYEDFNIVCDWSKTSTNVNYYEVAKTVEDMGALLAELVRYLNQEANMHYDDVYVIHSLGAQIAGSAGKQIMPYRFNTIYALDPAGPQFREKSDEYRIDASDASYESIQTSVSFGFEQPVGHATFYPNYGKNQKKCYVYGCSHKRSHDYFIESLSPAGFWGPRCERHDDGTWLLLMSDGEFRMGGEPSIPKNGTFYVKTYSKPYAMGHRWQTEPPPREDDIENSTE</v>
      </c>
    </row>
    <row r="337" spans="1:5">
      <c r="A337" s="4" t="s">
        <v>2805</v>
      </c>
      <c r="B337" s="4" t="s">
        <v>3891</v>
      </c>
      <c r="C337" s="4" t="s">
        <v>1305</v>
      </c>
      <c r="D337" t="s">
        <v>1814</v>
      </c>
      <c r="E337" t="str">
        <f t="shared" si="5"/>
        <v>&gt;CG32755-PA$MDHLWMCLLIVATHSGITQSQIGQPTATASPFVILPKIVGGYTVTIDQVFQVSVRRRSIHERHYGLGHVCGGAVISQRVVCSAAHCYAINTSVPLVYRPELYVVVAGSSAIDRTDRFTQEYLVQRIVGHKDYNGSTLENDIALLFLNFIPWESPGVRAIPLAIKAPEEGTTCLIHGWGKVTMKEKSASLQQAPVPINKELCQVIYKLPASQMCAGFLQGGIDACQGDSGGPLICDGRLAGIISWGGCADPGYPGVYTNVSHFLKWIRRANASLDYSEYRQIPPLNLASRRSVSSCLGIGVLALAMSLR</v>
      </c>
    </row>
    <row r="338" spans="1:5">
      <c r="A338" s="4" t="s">
        <v>2806</v>
      </c>
      <c r="B338" s="4" t="s">
        <v>3892</v>
      </c>
      <c r="C338" s="4" t="s">
        <v>499</v>
      </c>
      <c r="D338" t="s">
        <v>1815</v>
      </c>
      <c r="E338" t="str">
        <f t="shared" si="5"/>
        <v>&gt;CG18369-PA$MASTRMISAFTRNPRLYQQVTAPWKSYNLFGTPLFNHRLQPADSQIWRGADKCDNKTVIKGVVVGVYSKEGDGKEVKMTSSGEKFDDRTQGKVSELLRTGIKGELGKGKVFMNVDAEFRAVAVVGLGQEGAGFNDLENIDEGMENARAAGVGARALQLQGCTEVFVDSMEYPEQAAEGSALAIWRYNSNKRKQDRTVPKLDLYDSPDVDAWTRGLFKAESQNLARRLSDSPANQMTPTIFAQSAVALCPCGVSVEVRSMDWIEMNHLNSFLMIAKGSCEPPVVLEVSYCGTAPERPILLLGKGLTYNSGGLCLRPKDCLHMYRGCMAGAAVCVAAVRAAAALSPVNITAVLPLCENMPSGMAVKPGDVVTLLNGKTMGIVDVSKAGTVVLADLLFAQTTYKPRLVVDLATVGYGVCAGLGESAAGLFTNSNFIAKQFEKAGLTGDRLWRLPLWRYFKQLVTPNLTFDISNRGIGPASSCIAAAVLHELVPADWAHIDIRNVGMLTRHNPLPYLLKDRMTGRPTRTIVQFLYQMACPES</v>
      </c>
    </row>
    <row r="339" spans="1:5">
      <c r="A339" s="4" t="s">
        <v>2807</v>
      </c>
      <c r="B339" s="4" t="s">
        <v>3893</v>
      </c>
      <c r="C339" s="4" t="s">
        <v>1534</v>
      </c>
      <c r="D339" t="s">
        <v>1816</v>
      </c>
      <c r="E339" t="str">
        <f t="shared" si="5"/>
        <v>&gt;CG9733-PA$MKVFAAVFLCILIAHEAKAQSDSRCLNPNQTPGLCVLINECQTLYSVLKATLTDQEKSFIKSSACGRGSNNQPYVCCTQDTGYVRIQRQDRTFPDYGAGGDWEEERPQSFVFPRQERRPWSFGNQPATSRTPFRKSSTSDGSSLLPQPSCGGVGIRNRIYDGQDTDVNEFPWMVLLEYRRRSGNGLSTACAGSLINRYVLTAAHCLTGRIEREVGTLVSVRLGEHDTRTAVDCPPGGGSCSPEVQLGFEEIRVHERYSEKASNQVHDIGLIRMERNVRYSDNIQPICLPSSVGLSRQSGQQFTVAGWGRTLKMARSAVKQKVTVNYVDPAKCRQRFSQIKVNLPTQLCAGGQFRKDSCDGDSGGPLMRFRDESWVLEGIVSFGYKCGLKDWPVYTNVAAYDIWIRQNVR</v>
      </c>
    </row>
    <row r="340" spans="1:5">
      <c r="A340" s="4" t="s">
        <v>2808</v>
      </c>
      <c r="B340" s="4" t="s">
        <v>3894</v>
      </c>
      <c r="C340" s="4" t="s">
        <v>26</v>
      </c>
      <c r="D340" t="s">
        <v>1817</v>
      </c>
      <c r="E340" t="str">
        <f t="shared" si="5"/>
        <v>&gt;CG18730-PA$MFLAKSIVCLALLAVANAQFDTNYASGRSGMVHLFEWKWDDIAAECENFGPNGYAGVQVSPVNENAVKDSRPWWERYQPISYKLETRSGNEEQFASMVRCNAVGVRTYVDVVFNHMAADGGTYGTGGSTASPSSKSYPGVPYSSLDFPTCAISNYNDANEVRNCELVGLRDLNQGNSYVQDKVVEFLDHLIDLGVAFRVDAAKHMWPADLAVIYGRLKNLNTDHGFASGSKAYIVQEVIDMGGEASKSEYTGLGAITEFRHSDSIGKVFRGKDQLQYLTNWGTAWGFAASDRSLFVDNHDNQRGHGAGGADVLTYKVPKQYKMASAFMLAHPFGTPRVMSSFSTDTDQGPPTTDGHNIASPIFNSDNSCSGGWVCEHRWRQIYNMVAFRNTVLDEIQNWWDNGSNQISFSRGSRGFVAFNNDNYDLNSSLQTGLPAGTYCDISGSKSGSSCTGKTVTVGSDGRASIYIGSSEDDGVLAIHVNAK</v>
      </c>
    </row>
    <row r="341" spans="1:5">
      <c r="A341" s="4" t="s">
        <v>2809</v>
      </c>
      <c r="B341" s="4" t="s">
        <v>4606</v>
      </c>
      <c r="C341" s="4" t="s">
        <v>1007</v>
      </c>
      <c r="D341" t="s">
        <v>1818</v>
      </c>
      <c r="E341" t="str">
        <f t="shared" si="5"/>
        <v>&gt;CG10882-PB$MNPNMYGPPPTQFQQQPQFGAPPPNSGGWPPQQQQLPQQQPPQQQLPPQQQQQPQYGAPPPTSAASQPYLNGNYQQQLATSMGGLSVGGGVGGANPLKPLPQGAPAAAAPPPTGFNQFNSNAAPPPTNNNNAAFGAPPPTQAGSYVNALPPSSTPQSVASGINQMSLNSATLAGLPHMPPPKAATPGAAPGQPPIPAGSTSQPPLPGQPPLPGQPPFSGQIPTSQPAPSPYGVPSSRPGQPQLPPATPPTYTQPGLPPQQQQGIPPLQQPGIPQQQPGFPPQQPGLPPLSQPGLPQPGAPYGAPQQGGYSGGFPGQAPGGFPGAPPPLPGQQAAAPPQFGAPQGYPGQQPGYPPQPGQQPMPGYPPQPGQQLGGPGYPPQPGAGFPGQPGRPFNQPPMPGAGNMYQQAPQARRLDPDQMPNPIQVMIENQRLSGGPFVTNQGLLPPLVTTKFVVHDQGNSSPRFLRSSLYCIPNTGDLLKTTALPLTLNIPLAKVGEGEMEPPIVNFGEMGPIRCNRCKAYMSPNMQFVDAGRRFQCLMKVTSEVHQNYYQHLDHTGQRVDKHERPELLLGTYEFLATKDYCRNNTPPVPAFIFIIDVSYNTVKSGLVHLLCSQIKNILKHLPVDQGQDKSKVRVGFTYNSTVHFYNIKSSLAQPQMMVVGDVQEMFMPLLDGFLCHPEESAAVIDLMEEIPRMFADTKETETILYPAIQAGLEALKASNAAGKLLVFNSTLPIAAPGKLKNRDDRKLLGTDKEKTVLTPQTTAYNTLGQECVQQGCSVDLFVFNAYIDLATIGQVSRLTGGEVFKYTYFQADVDGKRLIQDIIKNVSRPIAFAVMRVRTSAGIRPTEFYGHFFMSNTTDVELASIDATKSISIEIKHDDKLPEENVYLQVALLYTSCSGQRRLRILNLALRVTTTIADVFKCCDLDAMMLFAKQACFKLMEHSPKQVKDNLIHRSAQILACYRKHCTSPTSAGQLILPELKLLPLYASCLLKNDAISGGSDMTLDDRSYVIQFILSMDLNQSVSYLYPFIPIHNVVPEETDLPTPVRCTHEKTQEDGAYILENGVHLFVWLGQALSPFVQSVFGVQGLQQIALERFNIVPETPLAKRIHGILEQIMKERSRYMRITLRQNDKLESVFRHFLVEDRGTDGSASYVDFLCHMHKEIKDLL</v>
      </c>
    </row>
    <row r="342" spans="1:5">
      <c r="A342" s="4" t="s">
        <v>2810</v>
      </c>
      <c r="B342" s="4" t="s">
        <v>4607</v>
      </c>
      <c r="C342" s="4" t="s">
        <v>1007</v>
      </c>
      <c r="D342" t="s">
        <v>1819</v>
      </c>
      <c r="E342" t="str">
        <f t="shared" si="5"/>
        <v>&gt;CG10882-PC$MNPNMYGPPPTQFQQQPQFGAPPPNSGGWPPQQQQLPQQQPPQQQLPPQQQQQPQYGAPPPTSAASQPYLNGNYQQQLATSMGGLSVGGGVGGANPLKPLPQGAPAAAAPPPTGFNQFNSNAAPPPTNNNNAAFGAPPPTQAGSYVNALPPSSTPQSVASGINQMSLNSATLAGLPHMPPPKAATPGAAPGQPPIPAGSTSQPPLPGQPPLPGQPPFSGQIPTSQPAPSPYGVPSSRPGQPQLPPATPPTYTQPGLPPQQQQGIPPLQQPGIPQQQPGFPPQQPGLPPLSQPGLPQPGAPYGAPQQGGYSGGFPGQAPGGFPGAPPPLPGQQAAAPPQFGAPQGYPGQQPGYPPQPGQQPMPGYPPQPGQQLGGPGYPPQPGAGFPGQPGRPFNQPPMPGAGNMYQQAPQARRLDPDQMPNPIQVMIENQRLSGGPFVTNQGLLPPLVTTKFVVHDQGNSSPRFLRSSLYCIPNTGDLLKTTALPLTLNIPLAKVGEGEMEPPIVNFGEMGPIRCNRCKAYMSPNMQFVDAGRRFQCLMKVTSEVHQNYYQHLDHTGQRVDKHERPELLLGTYEFLATKDYCRNNTPPVPAFIFIIDVSYNTVKSGLVHLLCSQIKNILKHLPVDQGQDKSKVRVGFTYNSTVHFYNIKSSLAQPQMMVVGDVQEMFMPLLDGFLCHPEESAAVIDLMEEIPRMFADTKETETILYPAIQAGLEALKASNAAGKLLVFNSTLPIAAPGKLKNRDDRKLLGTDKEKTVLTPQTTAYNTLGQECVQQGCSVDLFVFNAYIDLATIGQVSRLTGGEVFKYTYFQADVDGKRLIQDIIKNVSRPIAFAVMRVRTSAGIRPTEFYGHFFMSNTTDVELASIDATKSISIEIKHDDKLPEENVYLQVALLYTSCSGQRRLRILNLALRVTTTIADVFKCCDLDAMMLFAKQACFKLMEHSPKQVKDNLIHRSAQILACYRKHCTSPTSAGQLILPELKLLPLYASCLLKNDAISGGSDMTLDDRSYVIQFILSMDLNQSVSYLYPFIPIHNVVPEETDLPTPVRCTHEKTQEDGAYILENGVHLFVWLGQALSPFVQSVFGVQGLQQIALERFNIVPETPLAKRIHGILEQIMKERSRYMRITLRQNDKLESVFRHFLVEDRGTDGSASYVDFLCHMHKEIKDLLSXHAGYSTYKPEQRWADSYSQNRARMRRLSSMRSRLG</v>
      </c>
    </row>
    <row r="343" spans="1:5">
      <c r="A343" s="4" t="s">
        <v>2811</v>
      </c>
      <c r="B343" s="4" t="s">
        <v>3895</v>
      </c>
      <c r="C343" s="4" t="s">
        <v>1007</v>
      </c>
      <c r="D343" t="s">
        <v>1818</v>
      </c>
      <c r="E343" t="str">
        <f t="shared" si="5"/>
        <v>&gt;CG10882-PA$MNPNMYGPPPTQFQQQPQFGAPPPNSGGWPPQQQQLPQQQPPQQQLPPQQQQQPQYGAPPPTSAASQPYLNGNYQQQLATSMGGLSVGGGVGGANPLKPLPQGAPAAAAPPPTGFNQFNSNAAPPPTNNNNAAFGAPPPTQAGSYVNALPPSSTPQSVASGINQMSLNSATLAGLPHMPPPKAATPGAAPGQPPIPAGSTSQPPLPGQPPLPGQPPFSGQIPTSQPAPSPYGVPSSRPGQPQLPPATPPTYTQPGLPPQQQQGIPPLQQPGIPQQQPGFPPQQPGLPPLSQPGLPQPGAPYGAPQQGGYSGGFPGQAPGGFPGAPPPLPGQQAAAPPQFGAPQGYPGQQPGYPPQPGQQPMPGYPPQPGQQLGGPGYPPQPGAGFPGQPGRPFNQPPMPGAGNMYQQAPQARRLDPDQMPNPIQVMIENQRLSGGPFVTNQGLLPPLVTTKFVVHDQGNSSPRFLRSSLYCIPNTGDLLKTTALPLTLNIPLAKVGEGEMEPPIVNFGEMGPIRCNRCKAYMSPNMQFVDAGRRFQCLMKVTSEVHQNYYQHLDHTGQRVDKHERPELLLGTYEFLATKDYCRNNTPPVPAFIFIIDVSYNTVKSGLVHLLCSQIKNILKHLPVDQGQDKSKVRVGFTYNSTVHFYNIKSSLAQPQMMVVGDVQEMFMPLLDGFLCHPEESAAVIDLMEEIPRMFADTKETETILYPAIQAGLEALKASNAAGKLLVFNSTLPIAAPGKLKNRDDRKLLGTDKEKTVLTPQTTAYNTLGQECVQQGCSVDLFVFNAYIDLATIGQVSRLTGGEVFKYTYFQADVDGKRLIQDIIKNVSRPIAFAVMRVRTSAGIRPTEFYGHFFMSNTTDVELASIDATKSISIEIKHDDKLPEENVYLQVALLYTSCSGQRRLRILNLALRVTTTIADVFKCCDLDAMMLFAKQACFKLMEHSPKQVKDNLIHRSAQILACYRKHCTSPTSAGQLILPELKLLPLYASCLLKNDAISGGSDMTLDDRSYVIQFILSMDLNQSVSYLYPFIPIHNVVPEETDLPTPVRCTHEKTQEDGAYILENGVHLFVWLGQALSPFVQSVFGVQGLQQIALERFNIVPETPLAKRIHGILEQIMKERSRYMRITLRQNDKLESVFRHFLVEDRGTDGSASYVDFLCHMHKEIKDLL</v>
      </c>
    </row>
    <row r="344" spans="1:5">
      <c r="A344" s="4" t="s">
        <v>2812</v>
      </c>
      <c r="B344" s="4" t="s">
        <v>3896</v>
      </c>
      <c r="C344" s="4" t="s">
        <v>126</v>
      </c>
      <c r="D344" t="s">
        <v>1820</v>
      </c>
      <c r="E344" t="str">
        <f t="shared" si="5"/>
        <v>&gt;CG33090-PB$MAEPLAVETKPLSNGNANGNAVGIAESASAVFQEKLKLQQQEESNEIAAPKYGLKLKFDHVWPEKRIQNVRASIRQTLPMVPLVCRYAAYYWKVSREGRVYMDYYYMENGKQIYGVPIGGIGGGTIGRGYAGEFCRFQMRPGIYEYNVLANQFIVTIKDPKGCTIFQSLLSKCSTRDKTSDPDGDPDGERTKCQLPCSSRAKQPLSAWHSNIEDTRCSYTGLYPRSWTEYDLSHYGVRLTCRQVSVIPHEYRESSLPCAVFVWSVENVCDQERKVSITFTFKNGTGNKKQDAEGAESQLISEGNAKGVSIRQKISEMPCSYNLACRVLPEISITRCPQFDPAGGEQLWAQLKEHGQLSEHPTSEALKTKDIGVAVCGQVALKPMASHDLEFVAWDMPKIQFPRKMQTHTRYYTKYFDDSGDSGPRICEYALRQYSTWERLIAWQRPILNDETLPDWYKCAIFNQLYFISDGGTIWLKCDSSLGKELAYDDRLAYGRFGYLEGHEYRMYNTYDVHFYASPALAHLWPNLQVSLQYDFKDAAAELNDTRKMLYDGKVMPRKVKNCVPHDLGDPDEEPFTLINCYNIHDVNWKDLNTKFVLQVYRDYYVLNELAQAQSDNASKFSSIEFIDKESLYELYSDNKRKNSADEKQQNRKSASMYINETNGKVYLMDAIGYLKAMYASCKAIMRTIEYDKDNDGLIENTKMPDQTYDSWVMDGPSAYCSGLWLAALQAMSAMTILDQPNDCLRYQDILEKGKRSLEEKLWNGSYYRFDLSHSHRDTIMADQCGHWYLKSCGFDYEIYPKENVRTALKRIYDNNVMGFHEGNIGAANGFIAASEPTKPGHVDNSNIQAEEVWPGVVYALAATMIQEGMFEEAFQTAGGMYTLSQRIGMNFETPEALYGEKRYRSIGYMRPLSIWSMQVALERRRAQR</v>
      </c>
    </row>
    <row r="345" spans="1:5">
      <c r="A345" s="4" t="s">
        <v>2813</v>
      </c>
      <c r="B345" s="4" t="s">
        <v>3897</v>
      </c>
      <c r="C345" s="4" t="s">
        <v>1362</v>
      </c>
      <c r="D345" t="s">
        <v>1821</v>
      </c>
      <c r="E345" t="str">
        <f t="shared" si="5"/>
        <v>&gt;CG4053-PB$MAVRLSLIWLLLLGTSIDVTRGKRLDNRKLLDNRIVGGQEAEDGVAPYQSIQTIWKTHICSGVILNEQWILTAGHCALDFSIEDLRIIVGTNDRLEPGTLFPDEALVHCLYDIPYVYNNDIALIHVNESIIFNDRTQIVELSREQPPGSTVTLTGWGAPESSYPTVQYLQTLNLTIIAHEECRERWDFHDGIDIGHCTFTREGEGACSGDSGGPLMWEGKLVGLVNWGRACGVGMPDMYANTVYYDWIRRTHSGCKNRV</v>
      </c>
    </row>
    <row r="346" spans="1:5">
      <c r="A346" s="4" t="s">
        <v>2814</v>
      </c>
      <c r="B346" s="4" t="s">
        <v>3898</v>
      </c>
      <c r="C346" s="4" t="s">
        <v>1254</v>
      </c>
      <c r="D346" t="s">
        <v>1822</v>
      </c>
      <c r="E346" t="str">
        <f t="shared" si="5"/>
        <v>&gt;CG31200-PA$MLHSGKLVQLLTLAWLGALTMAEFRCGRLDEKLLYTTNEQAEPSENPWVILLEDQGNRYENTRCSVVIINELHILSTATCVKRFSQRSGDTKAVAMLGWDETDSPEEELSCNDKDFCVPGPELYKVVEIKVHPQTDKDTGDNDLAILLEKPVEWTNWVQPICLEGTSEPETLTNRNLHYTGFNHMASEKGKGLAMTSTQKCKQLTSSSVLVPVNQLCGYPVKRTKFYPGAPLMDIDVRDEKPHNFLVGILVRNVDAGQATTQVYQNVRRARSWIMENL</v>
      </c>
    </row>
    <row r="347" spans="1:5">
      <c r="A347" s="4" t="s">
        <v>2815</v>
      </c>
      <c r="B347" s="4" t="s">
        <v>3899</v>
      </c>
      <c r="C347" s="4" t="s">
        <v>628</v>
      </c>
      <c r="D347" t="s">
        <v>1823</v>
      </c>
      <c r="E347" t="str">
        <f t="shared" si="5"/>
        <v>&gt;CG17633-PA$MSLNKCLLFALLAIVASASVSAERVRYDNYRMYKVNSENAKQLEVLKDLGSSDSIMFLDGVHLVGADIQIIVAPHKVPDFLEILGKSEIKYELQSRDVKSLDEIDEKVAIKGRATTAYNWAQYYELDDTYAWLQSLAQTNPGVVTLIGGKTYQGRSILGVKITKGGETINGKAKPGIFLEAGIHAREWIAPAAATFINQLLTSEVENIKELAENYTWYVLPHANPDGYVYTHTTNRLWRKTRTPYSCFGADPNRNWGFHWNEVGASSSACSDTYAGPSAFSEIETLSLSKFIEGKGKVQLYLSLHAYSQYLLYPYGHTSDLPDNVADFEKVFDASIAAVNKRYTTYTGGNIYDAIYPAAGASVDWAYGTQDVRMAFCYELRPSSTSYLTGFKPAEQIVPASEELLDSIVAMATEVKSLGYF</v>
      </c>
    </row>
    <row r="348" spans="1:5">
      <c r="A348" s="4" t="s">
        <v>2816</v>
      </c>
      <c r="B348" s="4" t="s">
        <v>3900</v>
      </c>
      <c r="C348" s="4" t="s">
        <v>439</v>
      </c>
      <c r="D348" t="s">
        <v>1824</v>
      </c>
      <c r="E348" t="str">
        <f t="shared" si="5"/>
        <v>&gt;CG31089-PA$MNRFTGSLLVLVALAVGVYSAAIDGPIDFYKLYDNPEAHISLKSKITTARTAAHGYPSEHHHIVTEDGYILGVFRIPYSHKLQNQNEKRPIVLLQHGLSCSDAWILQGPNDGLPYLLADAGFDVWMGNARGTSYSRNHTTLSPDHPNWKFSWHEIGIYDITAIIDYALSTENGQGQDAIHYVGHSQGTTVFFALMSIPEYNDKIKTAHMFAPVAIMKNLSSGLVRSVGPYLGHRNTYSVLFGSQELPHNEFLMAIFFNICQPDFMLRPVCESAMEKLYAGGRVNMTAMPEGMATPAGCSTDQMLHYLQEQQSGYFRLFDHGTKKNLEVYGTQEPPEYPVELINLVHMWYADSDNLAAVEDVEQIAERLPNKVMHRMADTEWNHGDFALNWEVKYINEPVIDIMMEYELKNIG</v>
      </c>
    </row>
    <row r="349" spans="1:5">
      <c r="A349" s="4" t="s">
        <v>2817</v>
      </c>
      <c r="B349" s="4" t="s">
        <v>3901</v>
      </c>
      <c r="C349" s="4" t="s">
        <v>806</v>
      </c>
      <c r="D349" t="s">
        <v>1825</v>
      </c>
      <c r="E349" t="str">
        <f t="shared" si="5"/>
        <v>&gt;CG15254-PA$MKTWALTLVVIFLASSCSAAPTTQNRIETDPELTAGYIEGDMVPSPEGRGLRNETFRWPNRIVYYYINRDIDTEHRNHILRGIRIIEQSSCLVFKEATDQEYYVNVTSEAGGCYSYVGYRNRVQQLNLQTYALDTGCFRLGTIVHEFHALGFYHQQSTWNRDDYVRIAEENITEGTEGNFNKYDNETVEDYGEPYDSSVLHYTAYAFSKNGEMTIVPLQEGAEELMGQRLQMTQSDINKLNVMYKPRQ</v>
      </c>
    </row>
    <row r="350" spans="1:5">
      <c r="A350" s="4" t="s">
        <v>2818</v>
      </c>
      <c r="B350" s="4" t="s">
        <v>3902</v>
      </c>
      <c r="C350" s="4" t="s">
        <v>1478</v>
      </c>
      <c r="D350" t="s">
        <v>1826</v>
      </c>
      <c r="E350" t="str">
        <f t="shared" si="5"/>
        <v>&gt;CG8213-PB$MFKWVTPASTATLSRCTLPATTAATTTTTAMAATRTATTTTRTTRPQLLIALTSLIIIVASFVPTTSGFRSIETNGGGRKLFGGYRITPKHCRATKTLSSDPRANGPTICMFNHECAQRGGEVVGACMDGFLFGACCQIPPTHELASLINEAQNAYFQQHQQQTKLQQSAAQSSFESYGEQQQSLSEEQVAQQPSQIYDQQNLDKVYQQLDSSSSISPPNGAYGDEPQQQEYQSESEQPVRDENAPTSSSSTEATQSQSSSASVEFEQEPSQPADASNDQTTQKINKQPVQPPNHVHKHSVTINSPSSPPQNDDFVMQVLSTLPPEHADDHHIVFTTEVPTKISGLQDQTSSESNSFEEVSSTPAATQKPKPKPTQMPTQKTTQKATQKPTPPTQKAKPKPVPQLAESMKRPIQQKPQQVAKPKPSPKPAQSTNNHHHNHLLDGGEFTHSDITHPGADADLVEDLQFSTGYGPQPVYAEPPKQQQQQQPAQSYISSSTSAKRPTTGHNSPTTVSSITTHVDSIESIILQLNNTSHGPSYVVSQQTPSYGYPGAAVVQTEPAAQNPTFYQENESEKVQESDSQSDYGYTTVNYESFYDKVSDEQDASAAVSQSAEMPTARPGYGEDVSAVLEDHTMPAGYHDAEAPVAPQTSEFNKMPVMGIAYPVDMSYMEEEGNLPATAAGYGQMSDSYEASTESTYQKLSTVQTEEPQPTYVRPTTNANKQNRPVASYIGMVTQHYNPQPGNGDYQAQVPPEVSVSSHTTKVQEQMDETSNGYQQSETTSGYSPPTAVPAPAQRPQYDAVQGDASSERPVLVTASPRPRPKPSTKRPAVKRISGESTKKKPQPQPSAGAYNQEKISEHSTRKPVSNGYDKVPESPITHIQKKPSATQHKEQEQTGYPRPASPAGYEQTTAAAPAPAAPSLNYDKPDAPPQYDQPSAPSASYDQLAPMPSLNYNEQHASSPGRKPSTAKPISTSYVTGPTPRPPATVDYHYDNVPPLFMADDKLDAFIQSTAENIVGSTPGNYQPPLVTASTPAYAHRPTSSGSYGHKKPGFVQINGTPKPPRPTVLITPKPTAINLTYSSLSDDSNKLASSTSSYVTGRPGVQGVSSNDFKDPGYFGSSPVHVAFQSTTEAVYAVPSDDKPAFPGYFGPTPSYPAFSVPGEKVGQNVMEETYTSNDFVNFPPVRNPNLNMSAASSAVTSDLDLSTPAFVEDVVLKDKMHTLVHLVASLQGNFEALADMIEEPGSNKTVATYQAGAGGTAKPVRVVTTRKPVRATTTRPKVTTKKPVTRVTTKAPNKKTSAVSTTTRKPATRRTTVAAKVTTTRRPATKKPTRRVSSTVKTTTVSSARPADDEIVDEEDEEDVNPNPSDNEDQGATLSSYGGANGRKIQCGVRPHVKSGRIVGGKGSTFGAYPWQVLVRETWLGLFTKNKCGGVLITSRYVITAAHCQPGFLASLVAVMGEFDISGDLEKRSVTKNVKRVIVHRQYDPATFENDLALLELDSPVQFDTHIVPICMPNDADFTGRMATVTGWGRLKYGGGVPSVLQEVQVPIIENSVCQEMFHTAGHNKILTSFLCAGYANGQKDSCEGDSGGPLVLQRPDGRYELAGTVSHGIKCAPYLPGVYMRTTFYKPWLRSITGV</v>
      </c>
    </row>
    <row r="351" spans="1:5">
      <c r="A351" s="4" t="s">
        <v>2819</v>
      </c>
      <c r="B351" s="4" t="s">
        <v>3903</v>
      </c>
      <c r="C351" s="4" t="s">
        <v>1478</v>
      </c>
      <c r="D351" t="s">
        <v>1827</v>
      </c>
      <c r="E351" t="str">
        <f t="shared" si="5"/>
        <v>&gt;CG8213-PC$MFKWVTPASTATLSRCTLPATTAATTTTTAMAATRTATTTTRTTRPQLLIALTSLIIIVASFVPTTSGFRSIETNGGGRKLFGGYRITPKHCRATKTLSSDPRANGPTICMFNHECAQRGGEVVGACMDGFLFGACCQIPPTHELASLINEAQNAYFQQHQQQTKLQQSAAQSSFESYGEQQQSLSEEQVAQQPSQIYDQQNLDKVYQQLDSSSSISPPNGAYGDEPQQQEYQSESEQPVRDENAPTSSSSTEATQSQSSSASVEFEQEPSQPADASNDQTTQKINKQPVQPPNHVHKHSVTINSPSSPPQNDDFVMQVLSTLPPEHADDHHIVFTTEVPTKISGLQDQTSSESNSFEEVSSTPAATQKPKPKPTQMPTQKTTQKATQKPTPPTQKAKPKPVPQLAESMKRPIQQKPQQVAKPKPSPKPAQSTNNHHHNHLLDGGEFTHSDITHPGADADLVEDLQFSTGYGPQPVYAEPPKQQQQQQPAQSYISSSTSAKRPTTGHNSPTTVSSITTHVDSIESIILQLNNTSHGPSYVVSQQTPSYGYPGAAVVQTEPAAQNPTFYQENESEKVQESDSQSDYGYTTVNYESFYDKVSDEQDASAAVSQSAEMPTARPGYGEDVSAVLEDHTMPAGYHDAEAPVAPQTSEFNKMPVMGIAYPVDMSYMEEEGNLPATAAGYGQMSDSYEASTESTYQKLSTVQTEEPQPTYVRPTTNANKQNRPVASYIGMVTQHYNPQPGNGDYQAQVPPEVSVSSHTTKVQEQMDETSNGYQQSETTSGYSPPTAVPAPAQRPQYDAVQGDASSERPVLVTASPRPRPKPSTKRPAVKRISGESTKKKPQPQPSAGAYNQEKISEHSTRKPVSNGYDKVPESPITHIQKKPSATQHKEQEQTGYPRPASPAGYEQTTAAAPAPAAPSLNYDKPDAPPQYDQPSAPSASYDQLAPMPSLNYNEQHASSPGRKPSTAKPISTSYVTGPTPRPPATVDYHYDNVPPLFMADDKLDAFIQSTAENIVGSTPGNYQPPLVTASTPAYAHRPTSSGSYGHKKPGFVQINGTPKPPRPTVLITPKPTAINLTYSSLSDDSNKLASSTSSYVTGRPGVQGVSSNDFKDPGYFGSSPVHVAFQSTTEAVYAVPSDDKPAFPGYFGPTPSYPAFSVPGEKVGQNVMEETYTSNDFVNFPPVRNPNLNMSAASSAVTSDLDLSTPAFVEDVVLKDKMHTLVHLVASLQGNFEALADMIEEPGSNKTVATYQAGAGGTAKPVRVVTTRKPVRATTTRPKVTTKKPVTRVTTKAPNKKTSAVSTTTRKPATRRTTVAAKVTTTRRPATKKPTRRVSSTVKTTTVSSARPADDEIVDEEDEEDVNPNPSDNEDQGATLSSYGGANGRKIHSTSRTLPTPNLAFHSPSTECGVRPHVKSGRIGGKGSTFGAYPWQVLVRESTWLGLFTKNKCGGVLITSRYVITAAHCQPGLASLVAVMGEFDISGDLESKRSVTKNVKRVIVHRQYDPATFENDLALLEDSPVQFDTHIVPICMPNDVADFTGRMATVTGWGRLKYGGGVPSVLQEVQPIIENSVCQEMFHTAGHNKKILTSFLCAGYANGQKDSCEGDSGGPLVLQPDGRYELAGTVSHGIKCAAPYLPGVYMRTTFYKPWLRSITGV</v>
      </c>
    </row>
    <row r="352" spans="1:5">
      <c r="A352" s="4" t="s">
        <v>2820</v>
      </c>
      <c r="B352" s="4" t="s">
        <v>4608</v>
      </c>
      <c r="C352" s="4" t="s">
        <v>1478</v>
      </c>
      <c r="D352" t="s">
        <v>1828</v>
      </c>
      <c r="E352" t="str">
        <f t="shared" si="5"/>
        <v>&gt;CG8213-PD$MFKWVTPASTATLSRCTLPATTAATTTTTAMAATRTATTTTRTTRPQLLIALTSLIIIVASFVPTTSGFRSIETNGGGRKLFGGYRITPKHCRATKTLSSDPRANGPTICMFNHECAQRGGEVVGACMDGFLFGACCQIPPTHELASLINEAQNAYFQQHQQQTKLQQSAAQSSFESYGEQQQSLSEEQVAQQPSQIYDQQNLDKVYQQLDSSSSISPPNGAYGDEPQQQEYQSESEQPVRDENAPTSSSSTEATQSQSSSASVEFEQEPSQPADASNDQTTQKINKQPVQPPNHVHKHSVTINSPSSPPQNDDFVMQVLSTLPPEHADDHHIVFTTEVPTKISGLQDQTSSESNSFEEVSSTPAATQKPKPKPTQMPTQKTTQKATQKPTPPTQKAKPKPVPQLAESMKRPIQQKPQQVAKPKPSPKPAQSTNNHHHNHLLDGGEFTHSDITHPGADADLVEDLQFSTGYGPQPVYAEPPKQQQQQQPAQSYISSSTSAKRPTTGHNSPTTVSSITTHVDSIESIILQLNNTSHGPSYVVSQQTPSYGYPGAAVVQTEPAAQNPTFYQENESEKVQESDSQSDYGYTTVNYESFYDKVSDEQDASAAVSQSAEMPTARPGYGEDVSAVLEDHTMPAGYHDAEAPVAPQTSEFNKMPVMGIAYPVDMSYMEEEGNLPATAAGYGQMSDSYEASTESTYQKLSTVQTEEPQPTYVRPTTNANKQNRPVASYIGMVTQHYNPQPGNGDYQAQVPPEVSVSSHTTKVQEQMDETSNGYQQSETTSGYSPPTAVPAPAQRPQYDAVQGDASSERPVLVTASPRPRPKPSTKRPAVKRISGESTKKKPQPQPSAGAYNQEKISEHSTRKPVSNGYDKVPESPITHIQKKPSATQHKEQEQTGYPRPASPAGYEQTTAAAPAPAAPSLNYDKPDAPPQYDQPSAPSASYDQLAPMPSLNYNEQHASSPGRKPSTAKPISTSYVTGPTPRPPATVDYHYDNVPPLFMADDKLDAFIQSTAENIVGSTPGNYQPPLVTASTPAYAHRPTSSGSYGHKKPGFVQINGTPKPPRPTVLITPKPTAINLTYSSLSDDSNKLASSTSSYVTGRPGVQGVSSNDFKDPGYFGSSPVHVAFQSTTEAVYAVPSDDKPAFPGYFGPTPSYPAFSVPGEKVGQNVMEETYTSNDFVNFPPVRNPNLNMSAASSAVTSDLDLSTPAFVEDVVLKDKMHTLVHLVASLQGNFEALADMIEEPGSNKTVATYQAGAGGTAKPVRVVTTRKPVRATTTRPKVTTKKPVTRVTTKAPNKKTSAVSTTTRKPATRRTTVAAKVTTTRRPATKKPTRRVSSTVKTTTVSSARPADDEIVDEEDEEDVNPNPSDNEDQGATLSSYGGANGRKIPRRKHKRRNQKT</v>
      </c>
    </row>
    <row r="353" spans="1:5">
      <c r="A353" s="4" t="s">
        <v>2821</v>
      </c>
      <c r="B353" s="4" t="s">
        <v>3904</v>
      </c>
      <c r="C353" s="4" t="s">
        <v>266</v>
      </c>
      <c r="D353" t="s">
        <v>1829</v>
      </c>
      <c r="E353" t="str">
        <f t="shared" si="5"/>
        <v>&gt;CG13772-PA$MAQTKIIQSRFLHIYGLLCLGSLMGCIKTIGASIAQQTLADADAPDEAKKEREAETDADADAEGDAKAETETGKGTREHTNGDAEADARIMATGICIILITLKRFLENSKTEEHNQRRQQSATSAASAAPAGATSPRRRHLHYPGHSVQPGHPEACALLVLLLLTSLWPDCCECLHGGSNTVKTKYGLLRGIVVRSPLVEAFLGIPYASPPVGSLRFMPPITPSTWKTVRSADRFSPVCPQNIPIPNGPEALLEVPRARLAQLRRLLPLLKNQSEDCLYLNIYVPYETRRQRRNDDTTGEPKTKLSTVVFIHGESYDWNSGNPYDGSELAAHGNVIVVTINFRGIFGFLKTGGKESAQGNFGLMDLVAGLHWLKENLPAFGGDPQSITLLGYTGAVLANILVVSPVASDLIQRTVLVSGSALSPWAIQKNPLFVKRRVAEQGCHGDMLYDDLAPCLRTKSVAELLAVKVDHPRFLVGFAPFVDGTVISPGNPLGSTTLPLGSAIVSTSGIEYANFPKRDLIFCLTSVESYLDLSAQDLEGFNETRRDRILRTFVRNNFHYHLNEIFAVLKNEYTDWEKAIRNPLSSRDTLQFLSDGHTASPLIKLGYMHSLRGGRAYFLHFKHKTIEEEYPQRSGSVGEDVPFWLGLPMSPLFPHNYTTQERQIGRLMLRYLSNFAKTGNPNQSTASVLPNPNEVLETALHQQKKRSTSLTHPNLSEALNLAVLYNQRRSNAMHERSYIRRRLRSNDAAFTQLGISSERDVGSYDGDELPFWDAYDVVNQLYVEGNKANIQSHYRGHKLSMWLNLIPQLHRHFNINDQSMRHHQFQDDMNNRDYEGVVRPQLQTKPAEDDNIIIMQRSRTTTPPPPSKNPSTNATQALNPLGGTPTTTECGIDGAMSVSELTTTQSPKDNRTGIVRVETQKDLATASTGIINLELLRRLGGKQFQSYTTALIATVAVGCFLLILNVLIFAGIYHQREKRADAKTKEELQEGDNSKNSSILKLNALMGGGGACGSGPGDIADAYTLSGSVDSKGGVGVVFGEYSCYDEKTKQLKEEKLLVELPPSSSTGQTSLMIDNWGCSTSTLDLLKTKPGDPIEMVTYSALPSVMESTSAMSSKRGSFVDTTLQFSPQQFDYAVQSSDQMSFKAIEDAVKAAAGHDSEITRDDDIPEPPPPPRSLAAQQQQQQQQQQQQTGILRQTGAGGTSTSGSASGSGKKRVHIQEIS</v>
      </c>
    </row>
    <row r="354" spans="1:5">
      <c r="A354" s="4" t="s">
        <v>2822</v>
      </c>
      <c r="B354" s="4" t="s">
        <v>4609</v>
      </c>
      <c r="C354" s="4" t="s">
        <v>266</v>
      </c>
      <c r="D354" t="s">
        <v>1829</v>
      </c>
      <c r="E354" t="str">
        <f t="shared" si="5"/>
        <v>&gt;CG13772-PB$MAQTKIIQSRFLHIYGLLCLGSLMGCIKTIGASIAQQTLADADAPDEAKKEREAETDADADAEGDAKAETETGKGTREHTNGDAEADARIMATGICIILITLKRFLENSKTEEHNQRRQQSATSAASAAPAGATSPRRRHLHYPGHSVQPGHPEACALLVLLLLTSLWPDCCECLHGGSNTVKTKYGLLRGIVVRSPLVEAFLGIPYASPPVGSLRFMPPITPSTWKTVRSADRFSPVCPQNIPIPNGPEALLEVPRARLAQLRRLLPLLKNQSEDCLYLNIYVPYETRRQRRNDDTTGEPKTKLSTVVFIHGESYDWNSGNPYDGSELAAHGNVIVVTINFRGIFGFLKTGGKESAQGNFGLMDLVAGLHWLKENLPAFGGDPQSITLLGYTGAVLANILVVSPVASDLIQRTVLVSGSALSPWAIQKNPLFVKRRVAEQGCHGDMLYDDLAPCLRTKSVAELLAVKVDHPRFLVGFAPFVDGTVISPGNPLGSTTLPLGSAIVSTSGIEYANFPKRDLIFCLTSVESYLDLSAQDLEGFNETRRDRILRTFVRNNFHYHLNEIFAVLKNEYTDWEKAIRNPLSSRDTLQFLSDGHTASPLIKLGYMHSLRGGRAYFLHFKHKTIEEEYPQRSGSVGEDVPFWLGLPMSPLFPHNYTTQERQIGRLMLRYLSNFAKTGNPNQSTASVLPNPNEVLETALHQQKKRSTSLTHPNLSEALNLAVLYNQRRSNAMHERSYIRRRLRSNDAAFTQLGISSERDVGSYDGDELPFWDAYDVVNQLYVEGNKANIQSHYRGHKLSMWLNLIPQLHRHFNINDQSMRHHQFQDDMNNRDYEGVVRPQLQTKPAEDDNIIIMQRSRTTTPPPPSKNPSTNATQALNPLGGTPTTTECGIDGAMSVSELTTTQSPKDNRTGIVRVETQKDLATASTGIINLELLRRLGGKQFQSYTTALIATVAVGCFLLILNVLIFAGIYHQREKRADAKTKEELQEGDNSKNSSILKLNALMGGGGACGSGPGDIADAYTLSGSVDSKGGVGVVFGEYSCYDEKTKQLKEEKLLVELPPSSSTGQTSLMIDNWGCSTSTLDLLKTKPGDPIEMVTYSALPSVMESTSAMSSKRGSFVDTTLQFSPQQFDYAVQSSDQMSFKAIEDAVKAAAGHDSEITRDDDIPEPPPPPRSLAAQQQQQQQQQQQQTGILRQTGAGGTSTSGSASGSGKKRVHIQEIS</v>
      </c>
    </row>
    <row r="355" spans="1:5">
      <c r="A355" s="4" t="s">
        <v>2823</v>
      </c>
      <c r="B355" s="4" t="s">
        <v>3905</v>
      </c>
      <c r="C355" s="4" t="s">
        <v>1290</v>
      </c>
      <c r="D355" t="s">
        <v>1830</v>
      </c>
      <c r="E355" t="str">
        <f t="shared" si="5"/>
        <v>&gt;CG32270-PA$MQGMLLPLMFWMLWIRESVAEELELRRSPRIVGGHPSDVWHQPHMVNIRRGNFECGGSLVTPRCVLTAAHCLNDGNPSDFVVRGGVTYLSDMRNSRYVKILMPSAYSRTTLDHDVALLQLKQPLQASIAKPISLAVRSPRPGSFVRVGWGLTDSSSTSLPNQLQSVHVQVMPQRECRDLYRGYRNITSSMFCASVPLKDACAGDSGGPVVNSNGILVGVVSWGRAHRCAARDSPGVYSDVSYLSDIADNIHRY</v>
      </c>
    </row>
    <row r="356" spans="1:5">
      <c r="A356" s="4" t="s">
        <v>2824</v>
      </c>
      <c r="B356" s="4" t="s">
        <v>4610</v>
      </c>
      <c r="C356" s="4" t="s">
        <v>796</v>
      </c>
      <c r="D356" t="s">
        <v>1831</v>
      </c>
      <c r="E356" t="str">
        <f t="shared" si="5"/>
        <v>&gt;CG14526-PC$MGIKAKHNAKQLLCICIAGHVLSAMVAAAPTSEEDLKQDTPYMKELLRQKTAEIESFMDQKADPCNDFYAFSCGNYKRINSALSMQVVTTGVFETLTKLNRKILKMLNTPHDSHDTPEDIKVKHFYESCLQIKELNSTYSEKLKRLIEFGTMPLLEGSSWQEDDFDWLNTTARMAYRYGITPIFGIEVNKDLASNTNRIYLGQQDFPLEARSMYVDDATAVYRQKYRNNIQRILQRYLGVKMDLAKTAKELIDFEVDLAQGLVDESEGLDVGELTQLLTVDEIQRRYSPTLDIDLLFVSMGERISDQIYEYNNRYQQNLVEVIKRTPKRTVANYIFFRLIWEFETPSDSPEKQMKACVDLTKKYFAKNLDNMFYRRYNNEKSSREIDNMWRQKSTFNETLRSSPALNWIERPTRNLAMAKLQAMTLEVNNYADDNFTEEFALNLQSDDYVENVRYTSLLGAKQMREMLHKPAKPFEAGSQLSYTPANILINTIKVPVALLQPFYIWSDVYPNAIMFGTLASLIGHELIHGFDDSGRKFDKGNSKDWWDEKSSSNFLKRRDCFTKQYGRYVYDGIQLKESTAQSENIADGGMRLAYTAYRKWYENQLTLPNGAQDMTKETLPNLRYTAKQLFFISFAQWCNDAHPSVKALQVSTDQHMPGRFRVIGSLSNFEEFSKEFNCPAGSAMNSEKCIL</v>
      </c>
    </row>
    <row r="357" spans="1:5">
      <c r="A357" s="4" t="s">
        <v>2825</v>
      </c>
      <c r="B357" s="4" t="s">
        <v>3906</v>
      </c>
      <c r="C357" s="4" t="s">
        <v>70</v>
      </c>
      <c r="D357" t="s">
        <v>1832</v>
      </c>
      <c r="E357" t="str">
        <f t="shared" si="5"/>
        <v>&gt;CG3986-PA$MKLVSIWALAALCLCLGQVASSEKLLNCYWGTWANYRPGDGKFTPSDIDSLCTHISYTFFGISDAGEFKSLDTWLDMDDGLGFISQTIALKQRNPNLKLAVVGGWNEGSTKYSAMAADPAKRATFVSTSLAFIQQYSFDGLDLDWEYGQRGGSEADRENFVTLLREIKETYDQYGLELGIAVGASEKSASISYDIPISQHLTFINVMTYDFHMALDGYLGLNAPLPEVAESIDYWLSHGAPAEKLLGIGFYGHSYQMSDSSQNWPGAACIGPGTAGVYTRENGFLGYHEICLNNQTVFDQENGAPYAFQGDQWIGYDNPESIQLKMQLVESRNLGGAMMWSIEDDFRGLCGESYPLLKTMNRALGREVSGGSGGGGGGGGEGSVTPAPTAAPSSPTPAPTPGGGSGGNECAQDGFFVLESDCNKFYQCVGGVRYDFQCGAGCFNTITLNCDW</v>
      </c>
    </row>
    <row r="358" spans="1:5">
      <c r="A358" s="4" t="s">
        <v>2826</v>
      </c>
      <c r="B358" s="4" t="s">
        <v>3907</v>
      </c>
      <c r="C358" s="4" t="s">
        <v>837</v>
      </c>
      <c r="D358" t="s">
        <v>1833</v>
      </c>
      <c r="E358" t="str">
        <f t="shared" si="5"/>
        <v>&gt;CG3239-PB$MENIQNEELSVGLTAAFRLQVLIDLNDSNTYDIWKQLMSHRKHWDPNTTREPLTREMFDKLWASLPKIPFPFKEYYWRELSELEEKIMSYGSEDDGFDGDLVTRIPPFWMMPWPNGNITYENLSQMAHWLDIKANEFILTYIYMRLKVAEGVSTESWHIDRDQCAEQSRQILSHPAAWLVEKNHPRLKEEPVLQDIAELKQRFGQKLLANRNNFTRSTQHFLLGKLKRMRLRLSILPRNSSAQSMRRIERHYRDVHMNASDYFGNLHIGLNHSRSHKKYAQLWAIVFGRQLIPSISKSDLYPTQVRGYGTYASAFYIVKQNMLIVPLSLLEPPFYTHGQPSILYSALGFILGHELSHGFDSEGMTFSSHGVGSSAVDRELDRNPRFQQELGCRRRFGRKRYEKFADASGLELAYSAYFDTAQTDHKRNRSAEELVTQKQQFHNFAQFFCSDKELLQAHDHGSDRKRVNDAVAHFEPFREAFSCGPSPRRRCRL</v>
      </c>
    </row>
    <row r="359" spans="1:5">
      <c r="A359" s="4" t="s">
        <v>2827</v>
      </c>
      <c r="B359" s="4" t="s">
        <v>3908</v>
      </c>
      <c r="C359" s="4" t="s">
        <v>837</v>
      </c>
      <c r="D359" t="s">
        <v>1834</v>
      </c>
      <c r="E359" t="str">
        <f t="shared" si="5"/>
        <v>&gt;CG3239-PA$MDRLDYNYQEKLADLLDNEREDDEPHFLQQLRNFYTACRKPLSQDQVLRLEHLIVMENIQNEELSVGLTAAFRLQVLIDLNDSNTYDIWKQLMSHRKHDPNTTNREPLTREMFDKLWASLPKIPFPFKEYYWRELSELEEKIMSYGSDDGFDSGDLVTRIPPFWMMPWPNGNITYENLSQMAHWLDIKANEFILTYYMRLKLVAEGVSTESWHIDRDQCAEQSRQILSHPAAWLVEKNHPRLKEEVLQDIFAELKQRFGQKLLANRNNFTRSTQHFLLGKLKRMRLRLSILPRNSAQSMVRRIERHYRDVHMNASDYFGNLHIGLNHSRSHKKYAQLWAIVFGQLIPSRISKSDLYPTQVRGYGTYASAFYIVKQNMLIVPLSLLEPPFYTHQPSILTYSALGFILGHELSHGFDSEGMTFSSHGVGSSAVDRELDRNPRFQELGCLRRRFGRKRYEKFADASGLELAYSAYFDTAQTDHKRNRSAEELVQKQQFFHNFAQFFCSDKELLQAHDHGSDRKRVNDAVAHFEPFREAFSCGSPRRRQCRL</v>
      </c>
    </row>
    <row r="360" spans="1:5">
      <c r="A360" s="4" t="s">
        <v>2828</v>
      </c>
      <c r="B360" s="4" t="s">
        <v>3909</v>
      </c>
      <c r="C360" s="4" t="s">
        <v>751</v>
      </c>
      <c r="D360" t="s">
        <v>1835</v>
      </c>
      <c r="E360" t="str">
        <f t="shared" si="5"/>
        <v>&gt;CG8107-PA$MYGIDNYPKNYHASGIGLVNLAALGYSKNEVSGGNEGGGAPKPKAGLYPLPYPSSESVGGMPYVVKQTSHAQNASYAGPTMGMGMPVPEAPSAPAPYPATPYPGSGLYPSLPSANVSSLPYPTAPMAPYPTGMPYPTGMPQPNLPYPAPLAPYPSAMPGLPGMPMPYAPMPTSPAPQHNIGFPALPYPTAPPPESATQEEEPSVGVAELSFTSVKVPENQNMFWMGRKATSARQNSVSKGDFQSLDSCLANGTMFEDPDFPATNASLMYSRRPDRYYEWLRPGDIADDPQFFVEYSRFDVQQGELGDCWLLAAAANLTQDSTLFFRVIPPDQDFQENYAGIFHKFWQYGKWVEVVIDDRLPTYNGELIYMHSTEKNEFWSALLEKAYAKLHGYEALKGGTTCEAMEDFTGGVTEWYDIKEAPPNLFSIMMKAAERGSMMGCLEPDPHVLEAETPQGLIRGHAYSITKVCLMDISTPNRQGKLPMIRMRNPGNDAEWSGPWSDSSPEWRFIPEHTKEEIGLNFDRDGEFWMSFQDFLNHFRVEICNLSPDSLTEDQQHSSRRKWEMSMFEGEWTSGVTAGGCRNFLETFHNPQYIISLEDPDDEDDDGKCTAIVALMQKNRRSKRNVGIDCLTIGFAIHLTDRDMQVKPQGLNFFKYRASVARSPHFINTREVCARFKLPPGHYLIVSTFDPNEEGEFIIRVFSETRNNMEENDDEVGFGETDDRIAPSLPPPTPKEDDPQRIALRRLFDSVAGSDEEVDWQELKRILDHSMRDVMVGSDGFSKDVRSMVAMLDKDRSGRLGFEEFEALLTDIAKWRAVFKLYDTRRTGSIDGFLRGALNSAGYHLNNRLLNALAHRYGSREGQIPFDDFLMCAIKVRTFIEMRERDTDNSDTAFFNLDDWLERTIY</v>
      </c>
    </row>
    <row r="361" spans="1:5">
      <c r="A361" s="4" t="s">
        <v>2829</v>
      </c>
      <c r="B361" s="4" t="s">
        <v>4611</v>
      </c>
      <c r="C361" s="4" t="s">
        <v>751</v>
      </c>
      <c r="D361" t="s">
        <v>1835</v>
      </c>
      <c r="E361" t="str">
        <f t="shared" si="5"/>
        <v>&gt;CG8107-PB$MYGIDNYPKNYHASGIGLVNLAALGYSKNEVSGGNEGGGAPKPKAGLYPLPYPSSESVGGMPYVVKQTSHAQNASYAGPTMGMGMPVPEAPSAPAPYPATPYPGSGLYPSLPSANVSSLPYPTAPMAPYPTGMPYPTGMPQPNLPYPAPLAPYPSAMPGLPGMPMPYAPMPTSPAPQHNIGFPALPYPTAPPPESATQEEEPSVGVAELSFTSVKVPENQNMFWMGRKATSARQNSVSKGDFQSLDSCLANGTMFEDPDFPATNASLMYSRRPDRYYEWLRPGDIADDPQFFVEYSRFDVQQGELGDCWLLAAAANLTQDSTLFFRVIPPDQDFQENYAGIFHKFWQYGKWVEVVIDDRLPTYNGELIYMHSTEKNEFWSALLEKAYAKLHGYEALKGGTTCEAMEDFTGGVTEWYDIKEAPPNLFSIMMKAAERGSMMGCLEPDPHVLEAETPQGLIRGHAYSITKVCLMDISTPNRQGKLPMIRMRNPGNDAEWSGPWSDSSPEWRFIPEHTKEEIGLNFDRDGEFWMSFQDFLNHFRVEICNLSPDSLTEDQQHSSRRKWEMSMFEGEWTSGVTAGGCRNFLETFHNPQYIISLEDPDDEDDDGKCTAIVALMQKNRRSKRNVGIDCLTIGFAIHLTDRDMQVKPQGLNFFKYRASVARSPHFINTREVCARFKLPPGHYLIVSTFDPNEEGEFIIRVFSETRNNMEENDDEVGFGETDDRIAPSLPPPTPKEDDPQRIALRRLFDSVAGSDEEVDWQELKRILDHSMRDVMVGSDGFSKDVRSMVAMLDKDRSGRLGFEEFEALLTDIAKWRAVFKLYDTRRTGSIDGFLRGALNSAGYHLNNRLLNALAHRYGSREGQIPFDDFLMCAIKVRTFIEMRERDTDNSDTAFFNLDDWLERTIY</v>
      </c>
    </row>
    <row r="362" spans="1:5">
      <c r="A362" s="4" t="s">
        <v>2830</v>
      </c>
      <c r="B362" s="4" t="s">
        <v>3910</v>
      </c>
      <c r="C362" s="4" t="s">
        <v>562</v>
      </c>
      <c r="D362" t="s">
        <v>1836</v>
      </c>
      <c r="E362" t="str">
        <f t="shared" si="5"/>
        <v>&gt;CG8773-PB$MIVTAKLVAIGLGLALTAFTVSTIVLAVQKANLKSDLRDAQEKLDLLEAYTSTAAPTTASTANPGSTASPGSTAEPGSTAEPGSTAEPGSTASPGSTVPGSTASTSEPGTTASPEKIDYRLPGTLKPTHYDLYLFPNIETGEFSGQEITITVEEATDQIVLHSLNLNISSVSIMNTGSDTLEILETTVDAVREFLIQLNEPLTKGRTVRLHIGFEGSMANKIVGLYSSSYVKEDETRKWIATSKFPTYARQAFPCFDEPALKAEFTITLVHPSGEDYHALSNMNVDSSVSQGAFEVTFAKSVPMSTYLACFIVSDFAYKQVSIDTKGIGETFSMSVYATPEQLKVDLAVTIGKGVIEYYIDYFQIAYPLPKLDMAAIPDFVSGAMEHWGLVTRETSLLYDEATSSATNKQRIASVIAHEFAHMWFGNLVTMNWWNDLWLNEFASFVEYLGVDAVYPEWKMRDQFTVSTLHSVLTLDGTLGSHPIIQTVENDQITEIFDTITYSKGSSLVRMLEDFLGETTFRQAVTNYLNEYKYSTAETNFFTEIDKLELGYNVTEIMLTWTVQMGLPVVTIEKVSDTEYKLTQKRFLNPNDYDADHEPSEFNYRWSIPITYFTSSDSVVQRLWFYHDQSEITVTVPAVEWIKFNADQVGYYRVNYDTDLWNDLADQLVVQPSAFGSVDRAHLLNDFALADSTQLPYATAFELTRYLDKETDYVPWSVAASRLTSLKRTLYYTSTAKYKKYATALIEPIYTALTWTVGEDHLDNRLRVTALSAACSLGLESCLTAGEQFNAWLAKPEDRPKADVRETVYYYGIQSVGSQEDWDAVWELFVNESASEKSKLMYGLSAIQIPWILQRYIDLAWNEEYVRGQDYFTCLTYISANPGESLVWDYVRENWQRLVDRFGLNERYLGNLIPSITARFSTQTKLEEMEQFAKYPEAGAGTAARVRALETVKNNIVWLAENLEGVDAWLDKQP</v>
      </c>
    </row>
    <row r="363" spans="1:5">
      <c r="A363" s="4" t="s">
        <v>2831</v>
      </c>
      <c r="B363" s="4" t="s">
        <v>3911</v>
      </c>
      <c r="C363" s="4" t="s">
        <v>768</v>
      </c>
      <c r="D363" t="s">
        <v>1837</v>
      </c>
      <c r="E363" t="str">
        <f t="shared" si="5"/>
        <v>&gt;CG6154-PC$MKSRKLPKGFVLCGLNCLTFVYFPLVLPILRCSAGAASSASGGGSKTADFDFRMQRVRNVLKEVPLIDGHNDLPWNIRKFLKNQLKDFHFGGDLRELAWSSSAWSHTDLRRLKEGMVSAQFWSAYAPCSSQHLDAVQLTLEQIDLIRLVQLYPHHMALVTTASGIEQTHRTGKIASLIGVEGGHAIGTSLSVLRMFQLGARYLTLTHTCNTPWADCCKVDEPGKYPHIGGLSQFGKLVVKEMNRLMIVDLSHVSVPTMLDALAASRAPLIFSHSSAHAICNSSRNVPDHVLQRIINGGLVMVAFYPHFVSCSGQATLHDVVAHINHIREVAGIDHVGIGAGYDVNLVPKGLEDVSKYPHLFAALLESDKWSEEDIAKLAGRNLIRVFKEVEARDQMELLRVAPIDQSIPAEDIMGRSYCRYQGPR</v>
      </c>
    </row>
    <row r="364" spans="1:5">
      <c r="A364" s="4" t="s">
        <v>2832</v>
      </c>
      <c r="B364" s="4" t="s">
        <v>4612</v>
      </c>
      <c r="C364" s="4" t="s">
        <v>768</v>
      </c>
      <c r="D364" t="s">
        <v>1837</v>
      </c>
      <c r="E364" t="str">
        <f t="shared" si="5"/>
        <v>&gt;CG6154-PD$MKSRKLPKGFVLCGLNCLTFVYFPLVLPILRCSAGAASSASGGGSKTADFDFRMQRVRNVLKEVPLIDGHNDLPWNIRKFLKNQLKDFHFGGDLRELAWSSSAWSHTDLRRLKEGMVSAQFWSAYAPCSSQHLDAVQLTLEQIDLIRLVQLYPHHMALVTTASGIEQTHRTGKIASLIGVEGGHAIGTSLSVLRMFQLGARYLTLTHTCNTPWADCCKVDEPGKYPHIGGLSQFGKLVVKEMNRLMIVDLSHVSVPTMLDALAASRAPLIFSHSSAHAICNSSRNVPDHVLQRIINGGLVMVAFYPHFVSCSGQATLHDVVAHINHIREVAGIDHVGIGAGYDVNLVPKGLEDVSKYPHLFAALLESDKWSEEDIAKLAGRNLIRVFKEVEARDQMELLRVAPIDQSIPAEDIMGRSYCRYQGPR</v>
      </c>
    </row>
    <row r="365" spans="1:5">
      <c r="A365" s="4" t="s">
        <v>2833</v>
      </c>
      <c r="B365" s="4" t="s">
        <v>3912</v>
      </c>
      <c r="C365" s="4" t="s">
        <v>920</v>
      </c>
      <c r="D365" t="s">
        <v>1838</v>
      </c>
      <c r="E365" t="str">
        <f t="shared" si="5"/>
        <v>&gt;CG7147-PA$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YGAEQAIPGSIGGGVQAAISGGVVARAQLPLPLPPPNGQQQMQQQQQLQLQQPAISPQQQPQQAFYTPELPPRNKSRSSRTNNTSNTTTTTNSSTAAAGSGSVSGPGSGAGSSSKSKGKSAKAKDSKSQKSQQANNSRSSSKEKGVKPVRRNIV</v>
      </c>
    </row>
    <row r="366" spans="1:5">
      <c r="A366" s="4" t="s">
        <v>2834</v>
      </c>
      <c r="B366" s="4" t="s">
        <v>3913</v>
      </c>
      <c r="C366" s="4" t="s">
        <v>920</v>
      </c>
      <c r="D366" t="s">
        <v>1838</v>
      </c>
      <c r="E366" t="str">
        <f t="shared" si="5"/>
        <v>&gt;CG7147-PB$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YGAEQAIPGSIGGGVQAAISGGVVARAQLPLPLPPPNGQQQMQQQQQLQLQQPAISPQQQPQQAFYTPELPPRNKSRSSRTNNTSNTTTTTNSSTAAAGSGSVSGPGSGAGSSSKSKGKSAKAKDSKSQKSQQANNSRSSSKEKGVKPVRRNIV</v>
      </c>
    </row>
    <row r="367" spans="1:5">
      <c r="A367" s="4" t="s">
        <v>2835</v>
      </c>
      <c r="B367" s="4" t="s">
        <v>3914</v>
      </c>
      <c r="C367" s="4" t="s">
        <v>920</v>
      </c>
      <c r="D367" t="s">
        <v>1839</v>
      </c>
      <c r="E367" t="str">
        <f t="shared" si="5"/>
        <v>&gt;CG7147-PC$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RRAASATSK</v>
      </c>
    </row>
    <row r="368" spans="1:5">
      <c r="A368" s="4" t="s">
        <v>2836</v>
      </c>
      <c r="B368" s="4" t="s">
        <v>3915</v>
      </c>
      <c r="C368" s="4" t="s">
        <v>920</v>
      </c>
      <c r="D368" t="s">
        <v>1840</v>
      </c>
      <c r="E368" t="str">
        <f t="shared" si="5"/>
        <v>&gt;CG7147-PD$MSSKCAFNIVFVSIIFIIIVNGYAKDISGVKRGECSVSNAENVLHKNGVCHERLNEYISHYETLNYDHEHIRASHNRARRSVTKDQYVHLKFASHGRDHLRLKRDLNTFSNKLDFYDSKGPIDVSTDHIYEGEVIGDRNSYVFGSIHGVFEGKIITERDAYYVEHAKHYFPTNRTATTTPPSTSTTSSATTATKSTPTRPLAKSNTSTTAVNSKTENFIKKIAESTTTSQQLPEYTESSSSSTTTPPTTEYFEDEKERNAEDELDFHSIIYKESHVEDAYENVREGHVAGCGITEVSQWMENIQNSAVEELPEPMSKDYQKLHRKQLHKKSAPQQQQQPHPPKYISGDEDFKYPHQKYTKEANFAEGAFYDPSTGRRLGSSANVADWHQLVHRVRRATDNGAGDRGSSGGSGRGREDNKNTCSLYIQTDPLIWRHIREGIAHDRGRKYEVDEKTREEITSLIAHHVTAVNYIYRNTKFDGRTEHRNIRFEQRIKIDDDSACRNSYNGPHNAFCNEHMDVSNFLNLHSLEDHSDFCLAYVTYRDFTGGTLGLAWVASASGASGGICEKYKTYTETVGGQYQSTKRSLNTIITFVNYNSRVPPKVSQLTLAHEIGHNFGSPHDYPQECRPGGLNGNYIMASATSGDRPNNSKFSPCSIRNISNVLDVLVGNTKRDCFKASEGAFCGNKVESGEECDCGFNEEECKDKCCYPRLISEYDQSLNSSAKGCTRRAKTQCSSQGPCCLSNSCTFVPTSYHQKCKEETECSWSSTCNGTTAECPEPRHRDDTMCNNGTALCIRGECSGSPCLLWNMTKCFLTSTTLPHVSKRKLCDLACQGNDTSTCRSTSEFADKYNIQKGGISLQPGSPCDNFQGYCDVFLKCRAVDDGPLLRLKNLLLNRKTLQTVAEWIVDNWYLVVLMGVAFIVVMGSFIKCCVHTPSSNPKKRRARRISETLRAPMNTLRRMQRHPNQRGAGPRSIPPPAHAQHYSRGGDGRGGGGGGGGRHGGSRSHHQQHPHDWDRHQGGHSIVPLPTGSHSSRNSAANQARRSDGRGPRSTSSGRPQAIASGSGAASGAARSHGGYAEQAIPGSIGGGVQAAISSGGVVARAQLPLPLPPPNGQQQMQQQQQLQLQPAISPQQQPQQAFYTPKELPPRNKSRSSRTNNTSNTTTTTNSSTAAAGGSVSGPGSGAGSSSKSKSGKSAKAKDSKSQKSQQANNSRSSSKEKGVKPRRNIV</v>
      </c>
    </row>
    <row r="369" spans="1:5">
      <c r="A369" s="4" t="s">
        <v>2837</v>
      </c>
      <c r="B369" s="4" t="s">
        <v>3916</v>
      </c>
      <c r="C369" s="4" t="s">
        <v>920</v>
      </c>
      <c r="D369" t="s">
        <v>1841</v>
      </c>
      <c r="E369" t="str">
        <f t="shared" si="5"/>
        <v>&gt;CG7147-PF$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YGAEQAIPGSIGGGVQAAISGGVVARAQLPLPLPPPNGQQQMQQQQQLQLQQPAISPQQQPQQAFYTPGVAPPPLQVSFSRPTSLHEQQQQQHHLQQQQQHQQQLEPQQQHAYADAYALGRGQYESTTRAPNNSK</v>
      </c>
    </row>
    <row r="370" spans="1:5">
      <c r="A370" s="4" t="s">
        <v>2838</v>
      </c>
      <c r="B370" s="4" t="s">
        <v>3917</v>
      </c>
      <c r="C370" s="4" t="s">
        <v>1025</v>
      </c>
      <c r="D370" t="s">
        <v>1842</v>
      </c>
      <c r="E370" t="str">
        <f t="shared" si="5"/>
        <v>&gt;CG11664-PA$MTAVVESLQLILLAIAVRWGDALHRGIPVQQQNYGYVMQIYGPQFLAAGLFSARYVLTVAHCFKKNTKPEELSVRAGYRWIAWEFRGKQVAGLLRHPKSPLTLRNDIAVLRVKAAISHSHMINYIGLCSRPLTPLNMFAPPQELAGWLMHIAQPLKSMSVQVEPEKNCRQWFPQISGGVICASATMGEGLCYGDSGPLISGGEVCGLAIAFRKCGDKRYPALFTDVHYHRAFIAQAVLTLDREMLKSR</v>
      </c>
    </row>
    <row r="371" spans="1:5">
      <c r="A371" s="4" t="s">
        <v>2839</v>
      </c>
      <c r="B371" s="4" t="s">
        <v>3918</v>
      </c>
      <c r="C371" s="4" t="s">
        <v>29</v>
      </c>
      <c r="D371" t="s">
        <v>1843</v>
      </c>
      <c r="E371" t="str">
        <f t="shared" si="5"/>
        <v>&gt;CG8221-PA$MFKFALTLTLCLAGSLSLAQHNPHWWGNRNTIVHLFEWKWSDIAQECESLGPRGFAGVQVSPVNENILSAGRPWWERYQPISYKLTTRSGNEEEFGDMRRCNDVGVRIYVDVLLNHMSGDFDGVAVGTAGTEAEPSKKSFPGVPYTADFHPTCEITDWNDRFQVQQCELVGLKDLDQSSDWVRSKLIEFLDHLIELVAGFRVDAAKHMASEDLEYIYSSLSNLNIDHGFPHNSRPFIFQEVIDHGETVSRDEYKDLGAVTEFRFSEEIGNAFRGNNALKWLQSWGTDWGFLPSGALTFVDNHDNQRDAGAVLNYKSPRQYKMATAFHLAYPYGISRVMSSFAFDHDTPPPQDAQERIISPEFDADGACVNGWICEHRWRQIYAMVGFKNAVRTEITGWWDNGDNQISFCRGNKGFLAINNNLYDLSQDLNTCLPAGTYCDVSGSLIDGSCTGKSVTVNENGYGYIHIGSDDFDGVLALHVDAK</v>
      </c>
    </row>
    <row r="372" spans="1:5">
      <c r="A372" s="4" t="s">
        <v>2840</v>
      </c>
      <c r="B372" s="4" t="s">
        <v>3919</v>
      </c>
      <c r="C372" s="4" t="s">
        <v>1436</v>
      </c>
      <c r="D372" t="s">
        <v>1844</v>
      </c>
      <c r="E372" t="str">
        <f t="shared" si="5"/>
        <v>&gt;CG6467-PA$MKFLIILALAVAASAFPEPELRHRSREMPVVGDIGGRITGGSNAAVGQFYQVGLSLKLSALSSAWCGGSLIGSTWVLTAAHCTDGVQSVTVYLGATVRSAEITHTVSSSDIIIHSGWNSANLRNDISLIKIPATSSSSRISAVKLPSSNSYSTFVGDVAVASGWGRTSDTSSGVATNLQYVDLTVITNTKCAQTYGSVVTDSTLCVATTDAKSTCNGDSGGPLVLKSSSEQIGLTSFGASAGCEKYPAAFTRVTSYLDWIKTNTG</v>
      </c>
    </row>
    <row r="373" spans="1:5">
      <c r="A373" s="4" t="s">
        <v>2841</v>
      </c>
      <c r="B373" s="4" t="s">
        <v>3920</v>
      </c>
      <c r="C373" s="4" t="s">
        <v>1110</v>
      </c>
      <c r="D373" t="s">
        <v>1845</v>
      </c>
      <c r="E373" t="str">
        <f t="shared" si="5"/>
        <v>&gt;CG16710-PB$MVFLQRVYISFLVLHTQLLMYLAESEYPPCNLDEKCISLARCTSLLPFLPHNMTPAEKAVFEDRYCGYGPKGQELLDRVLICCPNMGHILPNTQICGPMPAYRIFGGEETQPNELPWMALILYAHRSRSVWNERLVSRCAGSLITNRVLTAAHCLRITGLDLRRVRLGEHNILSNPDCVTHINGREHCAPEHLEIDDLSIKHRHYMVFEERPYNDIALLRLKFPVRYTAQIKPICVQLDYIFSNPFSNHKLQIAGWGLSHKQGYSNVLLQAYVNGRNADECSLSEPSLGLDKETICAGNLGGNDTCKGDSGGPLMAIMERGDEEFVYLAGITSYGYSQCGYGPAYTKTSKFVEWILWNMYTNIF</v>
      </c>
    </row>
    <row r="374" spans="1:5">
      <c r="A374" s="4" t="s">
        <v>2842</v>
      </c>
      <c r="B374" s="4" t="s">
        <v>3921</v>
      </c>
      <c r="C374" s="4" t="s">
        <v>781</v>
      </c>
      <c r="D374" t="s">
        <v>1846</v>
      </c>
      <c r="E374" t="str">
        <f t="shared" si="5"/>
        <v>&gt;CG10602-PD$MGRLGVVDPSSYSQPDLITTEHSALNWKIDFAATKIQGSVLHRFKVLTALDKILLDVRDINVTNATLLAGGSELPINFFISDAVDDIGQKLTLELPSGAKGSLNVRIDYETSSSASGLQWLNPTQTLGKEHPYMFSQCQAIHARSVICQDTPAVKFTYDATVEHPSELTALMSALIDKKEPGKTLFKQEVPIPAYLAIAIGKLVSRPLGENSSVWAEEAIVDACAEEFSETATMLKTATELCGPYWKQYDLLVMPPSFPFGGMENPCLTFVTPTLLAGDKSLADVVAHEIAHSWGNLVTNKNFEHFWLNEGFTVFVESKIVGRMQGAKELDFKMLSNLTDLQEIRTQLNKTPELTKLVVDLSNCGPDDAFSSVPYIKGSTFLRYLEDLFGGPVFEPFLRDYLKKYAYKSIETKDFQSALYDYFIDTDKKDKLSAVDWDLWLSEGMPPVIPNFDESLANVTKELASLWSSKSVAELADSAEIKTTISIHQLDFLGKLIESKDIVDLNEGKINLLESTYNLKSSKNAEVRFRLNRLIIRARIKRLDEILEFANSNFRMKFCRPIYRDLAGWPEAKPAAIRNFVNVKDQMMVCSHTIEKDLGL</v>
      </c>
    </row>
    <row r="375" spans="1:5">
      <c r="A375" s="4" t="s">
        <v>2843</v>
      </c>
      <c r="B375" s="4" t="s">
        <v>3922</v>
      </c>
      <c r="C375" s="4" t="s">
        <v>781</v>
      </c>
      <c r="D375" t="s">
        <v>1846</v>
      </c>
      <c r="E375" t="str">
        <f t="shared" si="5"/>
        <v>&gt;CG10602-PC$MGRLGVVDPSSYSQPDLITTEHSALNWKIDFAATKIQGSVLHRFKVLTALDKILLDVRDINVTNATLLAGGSELPINFFISDAVDDIGQKLTLELPSGAKGSLNVRIDYETSSSASGLQWLNPTQTLGKEHPYMFSQCQAIHARSVICQDTPAVKFTYDATVEHPSELTALMSALIDKKEPGKTLFKQEVPIPAYLAIAIGKLVSRPLGENSSVWAEEAIVDACAEEFSETATMLKTATELCGPYWKQYDLLVMPPSFPFGGMENPCLTFVTPTLLAGDKSLADVVAHEIAHSWGNLVTNKNFEHFWLNEGFTVFVESKIVGRMQGAKELDFKMLSNLTDLQEIRTQLNKTPELTKLVVDLSNCGPDDAFSSVPYIKGSTFLRYLEDLFGGPVFEPFLRDYLKKYAYKSIETKDFQSALYDYFIDTDKKDKLSAVDWDLWLSEGMPPVIPNFDESLANVTKELASLWSSKSVAELADSAEIKTTISIHQLDFLGKLIESKDIVDLNEGKINLLESTYNLKSSKNAEVRFRLNRLIIRARIKRLDEILEFANSNFRMKFCRPIYRDLAGWPEAKPAAIRNFVNVKDQMMVCSHTIEKDLGL</v>
      </c>
    </row>
    <row r="376" spans="1:5">
      <c r="A376" s="4" t="s">
        <v>2844</v>
      </c>
      <c r="B376" s="4" t="s">
        <v>3923</v>
      </c>
      <c r="C376" s="4" t="s">
        <v>781</v>
      </c>
      <c r="D376" t="s">
        <v>1846</v>
      </c>
      <c r="E376" t="str">
        <f t="shared" si="5"/>
        <v>&gt;CG10602-PB$MGRLGVVDPSSYSQPDLITTEHSALNWKIDFAATKIQGSVLHRFKVLTALDKILLDVRDINVTNATLLAGGSELPINFFISDAVDDIGQKLTLELPSGAKGSLNVRIDYETSSSASGLQWLNPTQTLGKEHPYMFSQCQAIHARSVICQDTPAVKFTYDATVEHPSELTALMSALIDKKEPGKTLFKQEVPIPAYLAIAIGKLVSRPLGENSSVWAEEAIVDACAEEFSETATMLKTATELCGPYWKQYDLLVMPPSFPFGGMENPCLTFVTPTLLAGDKSLADVVAHEIAHSWGNLVTNKNFEHFWLNEGFTVFVESKIVGRMQGAKELDFKMLSNLTDLQEIRTQLNKTPELTKLVVDLSNCGPDDAFSSVPYIKGSTFLRYLEDLFGGPVFEPFLRDYLKKYAYKSIETKDFQSALYDYFIDTDKKDKLSAVDWDLWLSEGMPPVIPNFDESLANVTKELASLWSSKSVAELADSAEIKTTISIHQLDFLGKLIESKDIVDLNEGKINLLESTYNLKSSKNAEVRFRLNRLIIRARIKRLDEILEFANSNFRMKFCRPIYRDLAGWPEAKPAAIRNFVNVKDQMMVCSHTIEKDLGL</v>
      </c>
    </row>
    <row r="377" spans="1:5">
      <c r="A377" s="4" t="s">
        <v>2845</v>
      </c>
      <c r="B377" s="4" t="s">
        <v>3924</v>
      </c>
      <c r="C377" s="4" t="s">
        <v>781</v>
      </c>
      <c r="D377" t="s">
        <v>1846</v>
      </c>
      <c r="E377" t="str">
        <f t="shared" si="5"/>
        <v>&gt;CG10602-PE$MGRLGVVDPSSYSQPDLITTEHSALNWKIDFAATKIQGSVLHRFKVLTALDKILLDVRDINVTNATLLAGGSELPINFFISDAVDDIGQKLTLELPSGAKGSLNVRIDYETSSSASGLQWLNPTQTLGKEHPYMFSQCQAIHARSVICQDTPAVKFTYDATVEHPSELTALMSALIDKKEPGKTLFKQEVPIPAYLAIAIGKLVSRPLGENSSVWAEEAIVDACAEEFSETATMLKTATELCGPYWKQYDLLVMPPSFPFGGMENPCLTFVTPTLLAGDKSLADVVAHEIAHSWGNLVTNKNFEHFWLNEGFTVFVESKIVGRMQGAKELDFKMLSNLTDLQEIRTQLNKTPELTKLVVDLSNCGPDDAFSSVPYIKGSTFLRYLEDLFGGPVFEPFLRDYLKKYAYKSIETKDFQSALYDYFIDTDKKDKLSAVDWDLWLSEGMPPVIPNFDESLANVTKELASLWSSKSVAELADSAEIKTTISIHQLDFLGKLIESKDIVDLNEGKINLLESTYNLKSSKNAEVRFRLNRLIIRARIKRLDEILEFANSNFRMKFCRPIYRDLAGWPEAKPAAIRNFVNVKDQMMVCSHTIEKDLGL</v>
      </c>
    </row>
    <row r="378" spans="1:5">
      <c r="A378" s="4" t="s">
        <v>2846</v>
      </c>
      <c r="B378" s="4" t="s">
        <v>3925</v>
      </c>
      <c r="C378" s="4" t="s">
        <v>329</v>
      </c>
      <c r="D378" t="s">
        <v>1847</v>
      </c>
      <c r="E378" t="str">
        <f t="shared" si="5"/>
        <v>&gt;CG11124-PB$MWLLREAFFFGLLAMAWAFGDEAIFEDEDIYNQALPPVPHTGITVPGTKCGPGNTAANFEDLGRERETDKCCRAHDHCDEIIESHGALHGLPTNTDWF</v>
      </c>
    </row>
    <row r="379" spans="1:5">
      <c r="A379" s="4" t="s">
        <v>2847</v>
      </c>
      <c r="B379" s="4" t="s">
        <v>3926</v>
      </c>
      <c r="C379" s="4" t="s">
        <v>329</v>
      </c>
      <c r="D379" t="s">
        <v>1848</v>
      </c>
      <c r="E379" t="str">
        <f t="shared" si="5"/>
        <v>&gt;CG11124-PA$MWLLREAFFFGLLAMAWAFGDEAIFEDEDIYNQALPPVPHTGITVPGTKCGPGNTAANFEDLGRERETDKCCRAHDHCDEIIESHGALHGLPTNTDWFILKCTCEQQFINCLQAVNSITAKTLGRIYYGSRSRCFANGHPTTGCKQYEGTFRKRCIRYQVDKSKAKVWQFYDMPFFTIPASA</v>
      </c>
    </row>
    <row r="380" spans="1:5">
      <c r="A380" s="4" t="s">
        <v>2848</v>
      </c>
      <c r="B380" s="4" t="s">
        <v>3927</v>
      </c>
      <c r="C380" s="4" t="s">
        <v>329</v>
      </c>
      <c r="D380" t="s">
        <v>1848</v>
      </c>
      <c r="E380" t="str">
        <f t="shared" si="5"/>
        <v>&gt;CG11124-PC$MWLLREAFFFGLLAMAWAFGDEAIFEDEDIYNQALPPVPHTGITVPGTKCGPGNTAANFEDLGRERETDKCCRAHDHCDEIIESHGALHGLPTNTDWFILKCTCEQQFINCLQAVNSITAKTLGRIYYGSRSRCFANGHPTTGCKQYEGTFRKRCIRYQVDKSKAKVWQFYDMPFFTIPASA</v>
      </c>
    </row>
    <row r="381" spans="1:5">
      <c r="A381" s="4" t="s">
        <v>2849</v>
      </c>
      <c r="B381" s="4" t="s">
        <v>3928</v>
      </c>
      <c r="C381" s="4" t="s">
        <v>397</v>
      </c>
      <c r="D381" t="s">
        <v>1849</v>
      </c>
      <c r="E381" t="str">
        <f t="shared" si="5"/>
        <v>&gt;CG6428-PA$MDIPVLKTNGHERLASLDKSMPPASPTLPSPTIRRNKSDGKLMAQDVKERVKVIYTGGTIGMVRNERNVLAPIPNALVRSIRKYPNIHDEEYALRRFGSASMAPLVLPIVQGVDRRVIYQISEYTPLLDSSNMTMNDWARIASDIQQYEFFDGFVVLHGTDTLSYTASALSFMLENLGKTVIITGSQIPIFETRTDKDNFTSALIIAGNYIIPEVCIFFGHKLMRGNRTVKVSSNALDAFDSPNVPLARIGIDVNVDYRLIFRPCTIERFCVHLNLDENVGLLRIFPSISHSTFAFLAPPIRGVVLQSFGSGNIPSNRKDLIDELRAAGERGVIIINCTQCPNTVAEIYDTGKVLCDVGVIPGFDMTPEAALAKLAYVIGKEEWSLDMKKQMQSSLRGELTSLKAPKMEDYDLVDAVARSLHLSSPQELDQLGETLFPAMIAAVAEGDPKKINNLKAYGADLSGTNHDQRTALHLACQLGNVEIVKYLLQGVSVHVRDRYDRTPLLEAVATDSHEIIQLLINCGAHLTGSSRAVGEQLCAAARGSMIRLKSYQYAGADLAQSDPSGRTALHVAALHGFPEVVQYVLPYENPNEKDMLGLTAMDYAERGGHAAVMEVLK</v>
      </c>
    </row>
    <row r="382" spans="1:5">
      <c r="A382" s="4" t="s">
        <v>2850</v>
      </c>
      <c r="B382" s="4" t="s">
        <v>3929</v>
      </c>
      <c r="C382" s="4" t="s">
        <v>675</v>
      </c>
      <c r="D382" t="s">
        <v>1850</v>
      </c>
      <c r="E382" t="str">
        <f t="shared" si="5"/>
        <v>&gt;CG8539-PA$MWKILCGIVVLVTIVVNQLSEAREVRRRRGLMLQLDNYLSYDGIMQYLDLALSHSNRVTLKDVARTYENRALKMAIITNGDGRPGKRVIFLDAALHSRWMTPAAALLTIHKLVVEFAENSDLLTDYDWHIMPLANPDGYEYSRNTERWRNTRTPNGGNCFGTNLNRNFAVDWNVGFPELKDPCDENYAGSSPFSEVARTVRDIMHGLVESKRAVMYLSLHTANRSVFYPWVYDTDPVSNQKEHDEGRFVADRILQSTGTFIKTWQYAKYAGTFGGTSMDYALLAGFPLSFVFEMGTGRDHVEYKFFPPARDIRHLAEESWTGIKAFAEKTIEKYPPSRVISYNMVKLAENAATRNLGFNSMVATVCLFFTYLTNCNF</v>
      </c>
    </row>
    <row r="383" spans="1:5">
      <c r="A383" s="4" t="s">
        <v>2851</v>
      </c>
      <c r="B383" s="4" t="s">
        <v>4613</v>
      </c>
      <c r="C383" s="4" t="s">
        <v>675</v>
      </c>
      <c r="D383" t="s">
        <v>1850</v>
      </c>
      <c r="E383" t="str">
        <f t="shared" si="5"/>
        <v>&gt;CG8539-PB$MWKILCGIVVLVTIVVNQLSEAREVRRRRGLMLQLDNYLSYDGIMQYLDLALSHSNRVTLKDVARTYENRALKMAIITNGDGRPGKRVIFLDAALHSRWMTPAAALLTIHKLVVEFAENSDLLTDYDWHIMPLANPDGYEYSRNTERWRNTRTPNGGNCFGTNLNRNFAVDWNVGFPELKDPCDENYAGSSPFSEVARTVRDIMHGLVESKRAVMYLSLHTANRSVFYPWVYDTDPVSNQKEHDEGRFVADRILQSTGTFIKTWQYAKYAGTFGGTSMDYALLAGFPLSFVFEMGTGRDHVEYKFFPPARDIRHLAEESWTGIKAFAEKTIEKYPPSRVISYNMVKLAENAATRNLGFNSMVATVCLFFTYLTNCNF</v>
      </c>
    </row>
    <row r="384" spans="1:5">
      <c r="A384" s="4" t="s">
        <v>2852</v>
      </c>
      <c r="B384" s="4" t="s">
        <v>3930</v>
      </c>
      <c r="C384" s="4" t="s">
        <v>787</v>
      </c>
      <c r="D384" t="s">
        <v>1851</v>
      </c>
      <c r="E384" t="str">
        <f t="shared" si="5"/>
        <v>&gt;CG11865-PA$MHYLALAVIFGLGSSANGRPSIKLQEDDIILISEQLQYFEGNLEGRVVKWSEYYWKGRTLVYSYAGGFSSLDIASIESAMAEISSKTCVKFRRTEYKRPQVVIQKEGSGCWSYVGYLGRADQTLNLGSGCMSNRTIQHELLHALGFFTHSDPQRDKYVRIQTDNIRSGHEHNFQRLRANGVTNYGFGYDYDSIMHYPFAFSKNGQSTIVPLKSHAKIGQATQMSPKDVQTLKRMY</v>
      </c>
    </row>
    <row r="385" spans="1:5">
      <c r="A385" s="4" t="s">
        <v>2853</v>
      </c>
      <c r="B385" s="4" t="s">
        <v>3931</v>
      </c>
      <c r="C385" s="4" t="s">
        <v>457</v>
      </c>
      <c r="D385" t="s">
        <v>1852</v>
      </c>
      <c r="E385" t="str">
        <f t="shared" si="5"/>
        <v>&gt;CG5966-PA$MYVANTTGGLMLQTMLYLANHTSRAAVNTLVDLPPAPKSDINEVKCFGVGCFPINGPWNTVTRSINVHPQKPSEIEPHFTLHTRRALDQPKYLDLNDPSVQGMGMNPKGKIFLLVHGYLESGEIPWMWDMAKALLAHEPEGRASVVLDWGGGASPPYVQAVANIRLVGAITAHVVHMLYEELRLPNLDNVHIIGHSGAHLSGYAGYHLQHDFGLKPARITGLDPAAPLFTDTDPIVRLDKTDAHFDIVHTDANPLMKGGLGINMRLGHVDFFPNGGFDNPGCNKKFQDVVKKKTFLTMQEFLGCNHIRSQQYFTESIGSQCPFLGITCDSFESFKDTKCTSCEPGHTCLRMGYHSQEDYQEQVDLGQLQQGDSPGVFYLWTGDSKPFCRLHYITVRVSGHDESTLHGGEVGILSIQLHDALVKKAGKNERAATEMMKFSQKMYFEPGYEYKALVAGRNLREPEYATVNWEYPTNILNPLTWRILSAPRIYEYILIEAMESSDLYLKLCPQHEGAILTGAENVLRSSYCK</v>
      </c>
    </row>
    <row r="386" spans="1:5">
      <c r="A386" s="4" t="s">
        <v>2854</v>
      </c>
      <c r="B386" s="4" t="s">
        <v>3932</v>
      </c>
      <c r="C386" s="4" t="s">
        <v>90</v>
      </c>
      <c r="D386" t="s">
        <v>1853</v>
      </c>
      <c r="E386" t="str">
        <f t="shared" si="5"/>
        <v>&gt;CG9118-PA$MKAFIVLVALACAAPAFGRTMDRCSLAREMSNLGVPRDQLARWACIAEHSSYRTGVVGPENYNGSNDYGIFQINDYYWCAPPSGRFSYNECGLSCNALTDDITHSVRCAQKVLSQQGWSAWSTWHYCSGWLPSIDDC</v>
      </c>
    </row>
    <row r="387" spans="1:5">
      <c r="A387" s="4" t="s">
        <v>2855</v>
      </c>
      <c r="B387" s="4" t="s">
        <v>3933</v>
      </c>
      <c r="C387" s="4" t="s">
        <v>486</v>
      </c>
      <c r="D387" t="s">
        <v>1854</v>
      </c>
      <c r="E387" t="str">
        <f t="shared" ref="E387:E450" si="6">"&gt;"&amp;B387&amp;"$"&amp;D387</f>
        <v>&gt;CG10576-PA$MADVEKEPEKTIAEDLVVTKYKLAGEIVNKTLKAVIGLCVVDASVREICQGDNQLTEETGKVYKKEKDLKKGIAFPTCLSVNNCVCHFSPAKNDADYTKAGDVVKIDLGAHIDGFIAVAAHTIVVGAAADQKISGRQADVILAAYWAQAALRLLKSGANNYSLTDAVQQISESYKCKPIEGMLSHELKQFKIDGEKIIQNPSEAQRKEHEKCTFETYEVYAIDVIVSTGEGVGREKDTKVSIYKKEENYMLKMKASRALLAEVKTKYGNMPFNIRSFEEETKARMGVVECVGHKIEPFQVLYEKPSEIVAQFKHTVLLMPNGVNLVTGIPFEAENYVSEYSVAEELKTLLAQPLGPVKGKGKGKKATAGAATKVETAPAVETK</v>
      </c>
    </row>
    <row r="388" spans="1:5">
      <c r="A388" s="4" t="s">
        <v>2856</v>
      </c>
      <c r="B388" s="4" t="s">
        <v>3934</v>
      </c>
      <c r="C388" s="4" t="s">
        <v>240</v>
      </c>
      <c r="D388" t="s">
        <v>1855</v>
      </c>
      <c r="E388" t="str">
        <f t="shared" si="6"/>
        <v>&gt;CG1082-PA$MSDDYNEDAPVVQTTHGKVRGILLKSLYDEQFYAFDGIPYAVPPLGTLRKEPHDLKPWHGIRDCSKPLSKCLQVSTLTKEVEGSEDCLYLNISVKTLNDPMPVMVYIHGGAFKGGDSSRRAWGPDYFMKENVVYISIGHRLGPLGFLLNDPDLEVPGNAGLKDVILALRWIRANAANFNGDPERITIFGHSSGSMTQLLLASPQSEGLFHRAILLAGFSMELNRLPQMEYRLAKHLGYEGDNVDSVLEFLLKADPALIVSADFFTPLEKRQGHNMPFKPSIESYSTPNAVLLAEIDLQRTTWSNRIPIILGANSGEGMSIFSFVKMNPSWLKEFQCNPERVLPTLRNRCDPGQRRQLGQALIHHFCEAHGHELTVDHTNGLVELFTHGFVHADRLIQSRLTYGQAPTYLYRFDFDSPDFNFYRIRFMGKEQRGVGHVDELGIFKLPATFKLDKSRPEFTAIRRLVAMFVQFAATSDPNAPLTKSLVDWKPTRFGKRMVLNISEELKFIPQPEMPKLKFFDRLYEMAGVPL</v>
      </c>
    </row>
    <row r="389" spans="1:5">
      <c r="A389" s="4" t="s">
        <v>2857</v>
      </c>
      <c r="B389" s="4" t="s">
        <v>4614</v>
      </c>
      <c r="C389" s="4" t="s">
        <v>224</v>
      </c>
      <c r="D389" t="s">
        <v>1856</v>
      </c>
      <c r="E389" t="str">
        <f t="shared" si="6"/>
        <v>&gt;CG16965-PC$MRKSIVFIGLIALFQSCLAETPETYLLKTHSLPSDLNFMPTLGNGHVGYIFGDAIFMNGVYNGAGGNSKRARIPNWINISTEACDRFGCATDSDVVNGSYEMNLRDGYFRVVTTYRGLGISVEQRTYPHKYYNRALVYEVVANRLAGNSRINSPKFLRLTQFAGNFSDAFDFVVVNNGSSASGNYRTLRGQTKVVEEQFQPDPQEIFVLFSESLEQPLELQWPTWQDQLSHRVIIAIDRDESVTRELQDVLQLSSDNLLQKHSQSWNSFWDDEFSIEIKGDALELSQIVNAGIFIVSSLPSLETNQKNELFYGLSPTGLGRGNLEADYQGHNFWDTEIWMLPISLFGLDYAKEVLGYRSRKLEAAKYHANATGYKGARFPWESAYTGTEVTNCCPEVAEQEIHISPDISFALQKFFAQSNDSEWTCGTAWPITADVADFLVRATCDDSTKTCHLLNVMGPDEDHPNVNDNVYTNAVSKIALNFAEWLAKHGNASTERLEKWREVSDGLVILRDESLNYHPEYAGYVRDTIIKQADTILLYPLNFDKSSTHINDLRFYANVTRESGPAMTWSMFAANYLRNLQLTLANEFERGYKSYVRPEFKVWSETPIGYDGSANFLTGIGGFLQALIFGYGGLDFRTDDDQFLMFFGISLTPPNVEEVFINSIPYGQHAKCTLRFKSRHSEISCDRIGKGFKMAQGQKRTILGRSFNLTRQNEDPPIEISFL</v>
      </c>
    </row>
    <row r="390" spans="1:5">
      <c r="A390" s="4" t="s">
        <v>2858</v>
      </c>
      <c r="B390" s="4" t="s">
        <v>3935</v>
      </c>
      <c r="C390" s="4" t="s">
        <v>703</v>
      </c>
      <c r="D390" t="s">
        <v>1857</v>
      </c>
      <c r="E390" t="str">
        <f t="shared" si="6"/>
        <v>&gt;CG18188-PA$MYLPERTEHQKIERLYDSNRVNAEPGQGLDLNEKLKPPAVYILNHEQFPDSQLNRKGSSNDVNALRKTFESLKCRVEVISNPALPDVKNKVKEWSAKRTQDAGFVLFILSHGDRKEKILACDHREYHLDDDVLFPLFRNPTLSGKPKLIVQACKGPLRADAKKMNNEPYIKCYSCSEGYLSYRNENHGSVFIQTLCAMDQYGLTRDFQSIFKHVKAEVERRSTMTGSKQVPSEESHNFDKPFYFGYAKN</v>
      </c>
    </row>
    <row r="391" spans="1:5">
      <c r="A391" s="4" t="s">
        <v>2859</v>
      </c>
      <c r="B391" s="4" t="s">
        <v>3936</v>
      </c>
      <c r="C391" s="4" t="s">
        <v>1471</v>
      </c>
      <c r="D391" t="s">
        <v>1858</v>
      </c>
      <c r="E391" t="str">
        <f t="shared" si="6"/>
        <v>&gt;CG7829-PA$MMYKLWWKLLLLQASGCLSLESRPDPRIVGGFPADIANIPYIVSIQLYGHHCGGSIINNHTILTAGHCLNGVPHRLLKVKVGGTSRYRKDGELFSVADQVHENFNPKTMDYDIGIIRLTKNLTLSRKVKAIPINPERVAEGTYATIAWGFKSMNGPPSDSLRYARVPIVNQTACRNLLGKTVTDRMLCAGYLKGGTACQMDSGGPLSVREQLVGIVSWGVGCALADKPGVYSRLDALHPWLDQVLKS</v>
      </c>
    </row>
    <row r="392" spans="1:5">
      <c r="A392" s="4" t="s">
        <v>2860</v>
      </c>
      <c r="B392" s="4" t="s">
        <v>3937</v>
      </c>
      <c r="C392" s="4" t="s">
        <v>1442</v>
      </c>
      <c r="D392" t="s">
        <v>1859</v>
      </c>
      <c r="E392" t="str">
        <f t="shared" si="6"/>
        <v>&gt;CG6580-PA$MKVLGVLLFSAFALVAALERPVPVKDMPAGNKINGRITNGYPAYEGKVPIVALRFDNGNGGGWYCGGSIIGHEWVLTAAHCTYGASYVTISYGAVWRQPQFTHYDTGNLHNDIALIRTPHVDFWSLVNKVELPRYDDRYNNFYGWWALSGWGSSSDSSGMTDYLNCVDIQISDNSVCLDYYGSHYITSNHLCYATPNKGSCSGDSGGPLVLHDGNRQVGIVSFGSAAGCLSNSPKGLTRVTGYLDIRDHTGIS</v>
      </c>
    </row>
    <row r="393" spans="1:5">
      <c r="A393" s="4" t="s">
        <v>2861</v>
      </c>
      <c r="B393" s="4" t="s">
        <v>3938</v>
      </c>
      <c r="C393" s="4" t="s">
        <v>1536</v>
      </c>
      <c r="D393" t="s">
        <v>1860</v>
      </c>
      <c r="E393" t="str">
        <f t="shared" si="6"/>
        <v>&gt;CG9737-PA$MLGSVLRLWILFGCFYRFLALAEVLQECDIPNETKRGVCLEVSRCKAYLVRNATNLPAEKVNFLKKVQCEVEQQVSEAQGSYESLVCCPANGQDYLFPLQFSKFEYRRFLDVTARFKRKKLKRRIQTVEPSSGFNLLNECGKQVTNRYGGEIAELDEFPWLALLVYNSNDYGCSGALIDDRHILTAAHCVQGEGVRRQGLKHVRLGEFNVKTEPDCIEEPNYLSCADAALDIAYEKIHVHPEYKESNYKYNDIAIIRLKHPVSFTHFVMPICLPNKSEPLTLAEGQMFSVSGWGTDLFNKYFINIHSPIKLKLRIPYVSNENCTKILEGFGVRLGPKQICAGGFAKDTCAGDSGGPLMYFDRQHSRWVAYGVVSYGFTQCGMAGKPAVYTNVEYTDWIDSVVQQRKKSQQTQDKM</v>
      </c>
    </row>
    <row r="394" spans="1:5">
      <c r="A394" s="4" t="s">
        <v>2862</v>
      </c>
      <c r="B394" s="4" t="s">
        <v>3939</v>
      </c>
      <c r="C394" s="4" t="s">
        <v>669</v>
      </c>
      <c r="D394" t="s">
        <v>1861</v>
      </c>
      <c r="E394" t="str">
        <f t="shared" si="6"/>
        <v>&gt;CG4572-PA$MKTATHCAFLIIATIVAISGAKGVEGERPYRRSFINPYPRYQFFDDGVDGEPLFLTPLINNASMSKQEVQKLARVVGSQFHGVESYSGYLTVDPGFKSMFFWYFPAEQEPEYAPVVLWLQGGPGASSLFGLFTENGPLELDGHGKLQRNYTWSKTHNLIYIDNPVGTGFSFTENDAGYATNEKDVGRNLHEAVMQLELFEWSNSSGFWVTGESYAGKYVPALAYHIHKVQNAIETRVYVPLKGVAGNGLSDPLHQLKYGDYLYQLGLIDEHGLQSFHDAEAKGAECIKSHDMECFDVFDSLINGDLTNGSLFSNLTGYNWYYNYLKTHDDDGANLGEFLQAGARRAIHVGNKTFHDLDKENKVELHLKKDIMDSVAPWIAELLAHYTVCIYSQLDIIVAYPLTRNYLNQLKFPGSDKYKVAPREVWRVGKEVAGYVKHAGHVEIMVRNAGHMAPHDQPKWLYMMIDHLTHYK</v>
      </c>
    </row>
    <row r="395" spans="1:5">
      <c r="A395" s="4" t="s">
        <v>2863</v>
      </c>
      <c r="B395" s="4" t="s">
        <v>3940</v>
      </c>
      <c r="C395" s="4" t="s">
        <v>669</v>
      </c>
      <c r="D395" t="s">
        <v>1861</v>
      </c>
      <c r="E395" t="str">
        <f t="shared" si="6"/>
        <v>&gt;CG4572-PB$MKTATHCAFLIIATIVAISGAKGVEGERPYRRSFINPYPRYQFFDDGVDGEPLFLTPLINNASMSKQEVQKLARVVGSQFHGVESYSGYLTVDPGFKSMFFWYFPAEQEPEYAPVVLWLQGGPGASSLFGLFTENGPLELDGHGKLQRNYTWSKTHNLIYIDNPVGTGFSFTENDAGYATNEKDVGRNLHEAVMQLELFEWSNSSGFWVTGESYAGKYVPALAYHIHKVQNAIETRVYVPLKGVAGNGLSDPLHQLKYGDYLYQLGLIDEHGLQSFHDAEAKGAECIKSHDMECFDVFDSLINGDLTNGSLFSNLTGYNWYYNYLKTHDDDGANLGEFLQAGARRAIHVGNKTFHDLDKENKVELHLKKDIMDSVAPWIAELLAHYTVCIYSQLDIIVAYPLTRNYLNQLKFPGSDKYKVAPREVWRVGKEVAGYVKHAGHVEIMVRNAGHMAPHDQPKWLYMMIDHLTHYK</v>
      </c>
    </row>
    <row r="396" spans="1:5">
      <c r="A396" s="4" t="s">
        <v>2864</v>
      </c>
      <c r="B396" s="4" t="s">
        <v>4615</v>
      </c>
      <c r="C396" s="4" t="s">
        <v>669</v>
      </c>
      <c r="D396" t="s">
        <v>1861</v>
      </c>
      <c r="E396" t="str">
        <f t="shared" si="6"/>
        <v>&gt;CG4572-PD$MKTATHCAFLIIATIVAISGAKGVEGERPYRRSFINPYPRYQFFDDGVDGEPLFLTPLINNASMSKQEVQKLARVVGSQFHGVESYSGYLTVDPGFKSMFFWYFPAEQEPEYAPVVLWLQGGPGASSLFGLFTENGPLELDGHGKLQRNYTWSKTHNLIYIDNPVGTGFSFTENDAGYATNEKDVGRNLHEAVMQLELFEWSNSSGFWVTGESYAGKYVPALAYHIHKVQNAIETRVYVPLKGVAGNGLSDPLHQLKYGDYLYQLGLIDEHGLQSFHDAEAKGAECIKSHDMECFDVFDSLINGDLTNGSLFSNLTGYNWYYNYLKTHDDDGANLGEFLQAGARRAIHVGNKTFHDLDKENKVELHLKKDIMDSVAPWIAELLAHYTVCIYSQLDIIVAYPLTRNYLNQLKFPGSDKYKVAPREVWRVGKEVAGYVKHAGHVEIMVRNAGHMAPHDQPKWLYMMIDHLTHYK</v>
      </c>
    </row>
    <row r="397" spans="1:5">
      <c r="A397" s="4" t="s">
        <v>2865</v>
      </c>
      <c r="B397" s="4" t="s">
        <v>3941</v>
      </c>
      <c r="C397" s="4" t="s">
        <v>852</v>
      </c>
      <c r="D397" t="s">
        <v>1862</v>
      </c>
      <c r="E397" t="str">
        <f t="shared" si="6"/>
        <v>&gt;CG3953-PA$MAKTPPLRPHGNMAKFLAALGICSWLLVSATAHNCQHQHPKAHEVVHGVIQLADSEDDSAGDPARHSVRRRSVAAEQPLRILLVYDESVYRLEEEKFNINDTVLPEAVQFWEQALMVRETKGVIRLNRKCDSTQVYVKNGHTHCIDHKATTMCGEVQVPDAHLDVCRVCNATGQNCRIDSNTQPGEGIENADFVFYSARQTQRCFKGLTVAYAAHCQQEAALDRPIAGHANLCPESISTKPQELQLISTVKHEILHALGFSVSLYAFFRDDDGKPRTPRKLDTGKPYLNEKLQIQWSNETIRKVVRENWSVRGGHVNKVVDMMVTPRVIAEVRAHFNCNKLEGELEDQGGEGTALTHWEKRILENEAMTGTHTQSPVFSRITLALMEDSGWYANYSMATPLTWGKGLGCAFAMRSCKDWIQYNHARGRSIHPFCSKVKQDPQTECTDDRNSVALCNLIRHEFELPKGYQNFDSLNHVKDGEEGFYGGSVSADHCPYIQEFTWRSKNVIVRGSHCRFTENNPRPEKNFALESYGEGAKCFHSESMWEERSCHQTREWQHWGSGCYKYDCFDGRLHILVGNYSYKCSFPGKLSIRIAANGWLHKGAIMCPPCHELCGAQFAAQGKQCRPGEEPDPLNKYRDNLACGAGSEKSRSVAIITAVLLLFGLRWGF</v>
      </c>
    </row>
    <row r="398" spans="1:5">
      <c r="A398" s="4" t="s">
        <v>2866</v>
      </c>
      <c r="B398" s="4" t="s">
        <v>3942</v>
      </c>
      <c r="C398" s="4" t="s">
        <v>971</v>
      </c>
      <c r="D398" t="s">
        <v>1863</v>
      </c>
      <c r="E398" t="str">
        <f t="shared" si="6"/>
        <v>&gt;CG9780-PA$MISKALAVLWIAGIAYGQDDLLRVETELLSFSHNLEPYLDTSKQPCQDFGYVCSHSANLSETGRQRFQSLLKETDVAQLMDMELQLINFFKSCESGRGEALKGSQLYRQSGGWPSLEPNKVNASQRTNQTQRWLGLLGYFHEVGAPYFETSVTMQSNKRLVVLQPDGTRRNTLRKFEQRVGEVLQSFGIEQSRAHVALEVLSLERSRRDIVKADHVEDQVQFSYGNFKRIVFGNASLIRLDWDGYRKLLGGKTPQASDTIVVKQLPRLVEYFALLQNTSMVRLLNWIWTDYLMDVDADCHQLSETYAGDLYAHVVQRVTANRVELAQMYSELGKAYTDQLGGSWIDEISRQSSRQFLGNIMHTTLNGDERLDAAYHSILLGRRSLYRNLEKLKFQRTRRLASHSAQQVRRYAQMFAPVNAFLGQHNLSTPLNYLLLGEFFSSLVAAGSSSRTQGAWRSSDSERRFAIFQQCVGKQTNAIDLLLSLLAQRQLSAYGQWLATQAGLVERVDAVLAAGSSKMSLQRLFFVTSLLVDCRSELGLQQDRKRQVTHATLRNSPEFLEAFRCRPGDVLYPQDQRCNP</v>
      </c>
    </row>
    <row r="399" spans="1:5">
      <c r="A399" s="4" t="s">
        <v>2867</v>
      </c>
      <c r="B399" s="4" t="s">
        <v>3943</v>
      </c>
      <c r="C399" s="4" t="s">
        <v>607</v>
      </c>
      <c r="D399" t="s">
        <v>1864</v>
      </c>
      <c r="E399" t="str">
        <f t="shared" si="6"/>
        <v>&gt;CG4420-PA$MKITVTTSDDKVFCLDVAQDLELENLKALCAMEIGAEVSQIAVIFNGRESSDKQTLQQCGVGDGDFIMLERRRSANRPVGGNPAISTLDFSNIAVPGTSGGSPPSRRVQQQGVQQPQFNNLTDIPTTDEFNVNFDDDPETVRQMFLSPETLSLLRQYNPSLAEAIDSGDKEKFARLLREHITERKRRNEHRMRMLNDPFDEETQRLIAEEIKQKNIQDNMAAAIEYNPEIFGTVTMLYINCKVNGPVKAFVDSGAQTTIMSKDCAERCHVNRLIDTRWNGVAKGVGTQPILGRIMVQLQIENDHLTSSFTVLGQQPMDMLLGLDMLKRHQCLIDLQRNLLIIGTGTTTPFLPESELPVSARLTGNSEDSMEQEAISNAIEQSKRESGGAGGGNTISPQERFTEQDVTDLMALGYPRSDVLTVLRLCGGNKQAARSVLLHRNAASGSEL</v>
      </c>
    </row>
    <row r="400" spans="1:5">
      <c r="A400" s="4" t="s">
        <v>2868</v>
      </c>
      <c r="B400" s="4" t="s">
        <v>3944</v>
      </c>
      <c r="C400" s="4" t="s">
        <v>869</v>
      </c>
      <c r="D400" t="s">
        <v>1865</v>
      </c>
      <c r="E400" t="str">
        <f t="shared" si="6"/>
        <v>&gt;CG4721-PA$MASQPLGLLLGAILFSICAIDASVPHPLAANYSIDILRLAKAAHIKAYMDEKEQACNNFYNYACANWPRLHPARKSKTRTNYLEELQELYIRKSADMLSATRGAENSADRQLKYFYGSCRLQTNDTRSALNTLQNVTDFRGGWPEIRASWYQYEYDWLQVVANLKRKLGVDIFIGLEVILDYKEEKMHRLKIGAPQPMSRRHYLHPHFEGTREIYERSIENKLKLYFPEQSEHWRQEVASQVVQIQQLAKGLPHNPALTLAQTTRQRTAAEMKTAYGSYVDVTRYLQLIFNDNLMDLYETPEDYMSNLVDVIRETPKLQLANYTMWKALEALDIARVPASQRAIWCVQLAQQFFPHQLESLFHRNYNHMQMINELQSTWSDIKRVFREDLQAERLLWLTLETRQKAITKLEALKLHFRTHDDNKLIRQMHGLILNMDRFYPLVSVLQWKTQRGLAKLMTEPVAEDEVHKLPHYEIQKNRIQVPITFLQARFWDPAYPNGLKYATLGVLLARQMLHGFDGVGRRYDAYGYKNNWWDHTSESYSRRTQCFQEQYAIFVEYKGKPVQDKDLLRRIVADNGALDIAYRAYQQLKNAAETPVIYQRERLPLLDHDHNQIFYLGYAQLYCTDYPETVERFDELEQLRVNTALSNSQQFANAYGCSREEKLNARFKCTL</v>
      </c>
    </row>
    <row r="401" spans="1:5">
      <c r="A401" s="4" t="s">
        <v>2869</v>
      </c>
      <c r="B401" s="4" t="s">
        <v>3945</v>
      </c>
      <c r="C401" s="4" t="s">
        <v>350</v>
      </c>
      <c r="D401" t="s">
        <v>1866</v>
      </c>
      <c r="E401" t="str">
        <f t="shared" si="6"/>
        <v>&gt;CG17035-PA$MQFSWMKVAIYLLTFLTYAYSGYGSSTIVHLRDAIIAAEAIFGDVFKNLVLVRKFRTVHEVFDAAVDENCIYQCPAPDIGGPAPRAVQNKFYTPTADGGSLGLRISTDYLPAKEMETCCNDHDICYDTCNSDKELCDLDFKRCLYKYDSYEKSIASDLMMKGCKAAAKMLFTGTLTLGCRSYLDSQQRSCYCAPPKSSYNGNRQGNSNSREKQQRQKYGWKDRNE</v>
      </c>
    </row>
    <row r="402" spans="1:5">
      <c r="A402" s="4" t="s">
        <v>2870</v>
      </c>
      <c r="B402" s="4" t="s">
        <v>3946</v>
      </c>
      <c r="C402" s="4" t="s">
        <v>350</v>
      </c>
      <c r="D402" t="s">
        <v>1867</v>
      </c>
      <c r="E402" t="str">
        <f t="shared" si="6"/>
        <v>&gt;CG17035-PC$MQFSWMKVAIYLLTFLTYAYSGYGSSTIVHV</v>
      </c>
    </row>
    <row r="403" spans="1:5">
      <c r="A403" s="4" t="s">
        <v>2871</v>
      </c>
      <c r="B403" s="4" t="s">
        <v>4616</v>
      </c>
      <c r="C403" s="4" t="s">
        <v>350</v>
      </c>
      <c r="D403" t="s">
        <v>1866</v>
      </c>
      <c r="E403" t="str">
        <f t="shared" si="6"/>
        <v>&gt;CG17035-PD$MQFSWMKVAIYLLTFLTYAYSGYGSSTIVHLRDAIIAAEAIFGDVFKNLVLVRKFRTVHEVFDAAVDENCIYQCPAPDIGGPAPRAVQNKFYTPTADGGSLGLRISTDYLPAKEMETCCNDHDICYDTCNSDKELCDLDFKRCLYKYDSYEKSIASDLMMKGCKAAAKMLFTGTLTLGCRSYLDSQQRSCYCAPPKSSYNGNRQGNSNSREKQQRQKYGWKDRNE</v>
      </c>
    </row>
    <row r="404" spans="1:5">
      <c r="A404" s="4" t="s">
        <v>2872</v>
      </c>
      <c r="B404" s="4" t="s">
        <v>3947</v>
      </c>
      <c r="C404" s="4" t="s">
        <v>390</v>
      </c>
      <c r="D404" t="s">
        <v>1868</v>
      </c>
      <c r="E404" t="str">
        <f t="shared" si="6"/>
        <v>&gt;CG6271-PA$MKTFLILAIFALAASAYALEESERVNGENGWYVPQQDGSFEWVDMDVAEWMEAQEKLEGRGLTTVPVNFYLFTPKNPSSSKHIYATTKSISKSNFNPAPTRFVIHGWTQSYLNSMNSDIRKAFLSKGDYNVIVVDWARARSVDYATSMAVAATGKKVAKMINFLKDNHGLNLNDVYVIGHSLGAHVAGYAGKNTDGVHTIIGLDPALPLFSYNKPNKRLNSDDAWYVESIQTNGGTLGFLKPIGKAFYPNGGKTQPGCPLDVTGACSHGRSTTYYAEAVSEDNFGTMKCGDYEEVAKECGSTYSSVRMGADTNAYMVEGDFYVPVNSKAPFGMI</v>
      </c>
    </row>
    <row r="405" spans="1:5">
      <c r="A405" s="4" t="s">
        <v>2873</v>
      </c>
      <c r="B405" s="4" t="s">
        <v>3948</v>
      </c>
      <c r="C405" s="4" t="s">
        <v>1351</v>
      </c>
      <c r="D405" t="s">
        <v>1869</v>
      </c>
      <c r="E405" t="str">
        <f t="shared" si="6"/>
        <v>&gt;CG3650-PA$MWRPLFLLQLTQLLLGLASGQIQPRIVGGTTTTLSAVGGFVVNLRYDGTYCGGSLVTSSHVVTAAHCLKGYQASRITVQGGVSKLSQSGVVRRVARYFPNGFSSSSLNWDVGVIRLQSALTGSGITTIPLCQVQWNPGNYMRVSGWGTRYGNSSPSNQLRTVRIQLIRKKVCQRAYQGRDTLTASTFCARTGGKDSSGDSGGGVIFKNQLCGIVSWGLGCANAQYPGVYTSVHRVRSFILRSIK</v>
      </c>
    </row>
    <row r="406" spans="1:5">
      <c r="A406" s="4" t="s">
        <v>2874</v>
      </c>
      <c r="B406" s="4" t="s">
        <v>3949</v>
      </c>
      <c r="C406" s="4" t="s">
        <v>410</v>
      </c>
      <c r="D406" t="s">
        <v>1870</v>
      </c>
      <c r="E406" t="str">
        <f t="shared" si="6"/>
        <v>&gt;CG8526-PA$MPAAKCGCLKKEARVHVIYVGGTIGMIRNESGVLHTAPKVLARQLQEFPCHDRNYTSKDNDGPMMVLPAVSGAPYRVLYDLIEFCPLMDSSCMGFCDWRIANEVGKTYKSYDGFVILHGTDTLAYSASALAFMLESLNKPVVFTGAQPIFEARSDGRENFLGALLIAGNYSIPEVLVFFGNKILRGCRSTKLNSDSHALDSPNFAPLGRASVNIEINSRQIFRPCNIKPFSLHSELEKNVALLRIPGISASVVQAILKEPTKGVVLQTFGAGNFPVNREDLLDELREAVHRGVIVNITQCSAGMVANIYETSQGLMEVGVIPGYDMTQEAAFTKLAYVLSKPEDIPNKKKVMLLSLRGELTTNKVAKINDIDLIEGVARTLHMSTAMERQQMSTFYPALVAAAVTEGDVHKLGDLKQYGANLCDTNCDGRSAMHLACFLGKNCVCFLISAGCPVNVHDRFNRTPLHEAIDTDNHDIINALLKNGAKLNDQLVQAELLRALTERGKIKRLESFRLAGANLTLADRTGRTALHYACQLGNHVVDYLLPHYENPYIKDELGMSPIDYAKAANHAHILTLMRFKEKELAKKDCSCT</v>
      </c>
    </row>
    <row r="407" spans="1:5">
      <c r="A407" s="4" t="s">
        <v>2875</v>
      </c>
      <c r="B407" s="4" t="s">
        <v>4617</v>
      </c>
      <c r="C407" s="4" t="s">
        <v>410</v>
      </c>
      <c r="D407" t="s">
        <v>1871</v>
      </c>
      <c r="E407" t="str">
        <f t="shared" si="6"/>
        <v>&gt;CG8526-PB$MPAAKCGCLKKEARVHVIYVGGTIGMIRNESGVLHTAPKVLARQLQEFPCHDRNYTSKDNDGPMMVLPAVSGAPYRVLYDLIEFCPLMDSSCMGFCDWRIANEVGTYKSYDGFVILHGTDTLAYSASALAFMLESLNKPVVFTGAQIIFEARSDGRENFLGALLIAGNYSIPEVLVFFGNKILRGCRSTKLNSDSFALDSPNFAPLGRASVNIEINSRQIFRPCNIKPFSLHSELEKNVALLRIYGISASVVQAILKEPTKGVVLQTFGAGNFPVNREDLLDELREAVHRGVIINITQCSAGMVANIYETSQGLMEVGVIPGYDMTQEAAFTKLAYVLSKPEWIPNKKKVMLLSLRGELTTNKVAKINDIDLIEGVARTLHMSTAMERQQMCTFYPALVAAAVTEGDVHKLGDLKQYGANLCDTNCDGRSAMHLACFLGKLCVCFLISAGCPVNVHDRFNRTPLHEAIDTDNHDIINALLKNGAKLNDQPVQAELLRALTERGKIKRLESFRLAGANLTLADRTGRTALHYACQLGNHEVDYLLPHYENPYIKDELGMSPIDYAKAANHAHILTLMRFKEKELAKKDPSCT</v>
      </c>
    </row>
    <row r="408" spans="1:5">
      <c r="A408" s="4" t="s">
        <v>2876</v>
      </c>
      <c r="B408" s="4" t="s">
        <v>3950</v>
      </c>
      <c r="C408" s="4" t="s">
        <v>680</v>
      </c>
      <c r="D408" t="s">
        <v>1872</v>
      </c>
      <c r="E408" t="str">
        <f t="shared" si="6"/>
        <v>&gt;CG8563-PA$MWQGIVCSLALCLVGLAGLGIANNLAGYEGYTKYTVQHGDENAFKYMVDQTNDAELDFWLLTRNSSVLTVSPRRKTQFEASLSSLGVSYEMQPLMELMALQANSSFADDNYDGEYEECQQDECEQAERPRRRTRRQARGFFSHYPRYEVLSFMSGLAARYPQFCRYESLGRSNEGRHIAALSISLNSRVRPRRVAYQAATHGREWITTQTVLYLAYELLSNLRAFTRVLQDVEIFLVPLVNPDGYYTHTTDRFWRKNRHRYAGHSCSGVDINRNFGNHWNYQGASQNLCSEVYSTAPNSEPETSAVVRYLEFNRNRVKLSLDVHSFGKFIFYPYGYAKNTVPPVGTLRSVALRAANQIGRYRGTRYTTGTSASILYEASGSLDDFAYGNLGILSYTLELPGDEFHVPAHDIIHVCKETFAGFIEFIRHVSL</v>
      </c>
    </row>
    <row r="409" spans="1:5">
      <c r="A409" s="4" t="s">
        <v>2877</v>
      </c>
      <c r="B409" s="4" t="s">
        <v>4618</v>
      </c>
      <c r="C409" s="4" t="s">
        <v>680</v>
      </c>
      <c r="D409" t="s">
        <v>1872</v>
      </c>
      <c r="E409" t="str">
        <f t="shared" si="6"/>
        <v>&gt;CG8563-PB$MWQGIVCSLALCLVGLAGLGIANNLAGYEGYTKYTVQHGDENAFKYMVDQTNDAELDFWLLTRNSSVLTVSPRRKTQFEASLSSLGVSYEMQPLMELMALQANSSFADDNYDGEYEECQQDECEQAERPRRRTRRQARGFFSHYPRYEVLSFMSGLAARYPQFCRYESLGRSNEGRHIAALSISLNSRVRPRRVAYQAATHGREWITTQTVLYLAYELLSNLRAFTRVLQDVEIFLVPLVNPDGYYTHTTDRFWRKNRHRYAGHSCSGVDINRNFGNHWNYQGASQNLCSEVYSTAPNSEPETSAVVRYLEFNRNRVKLSLDVHSFGKFIFYPYGYAKNTVPPVGTLRSVALRAANQIGRYRGTRYTTGTSASILYEASGSLDDFAYGNLGILSYTLELPGDEFHVPAHDIIHVCKETFAGFIEFIRHVSL</v>
      </c>
    </row>
    <row r="410" spans="1:5">
      <c r="A410" s="4" t="s">
        <v>2878</v>
      </c>
      <c r="B410" s="4" t="s">
        <v>3951</v>
      </c>
      <c r="C410" s="4" t="s">
        <v>1164</v>
      </c>
      <c r="D410" t="s">
        <v>1873</v>
      </c>
      <c r="E410" t="str">
        <f t="shared" si="6"/>
        <v>&gt;CG18420-PA$MEIVVIGMASILLLLTVFPLLGSTQFLDSECGTRSPLKLGPRIVNGKVARNSSPWMAFLHTSSNQFICGGTLISRRLVLTAAHCFIPNTTIVVRLGEYRKLKGYREEHQVNRTFQHRFYDPNTHANDIALLRLVSNVVYKANIRPICMWDASWKHHIDSIKVLTGTGWGRTESMHDSSELRTLDISRQPSKMCAFGVLSNQFCAGNWNSNLCIGDTGGPVGAMVRYRNAFRFVQVGIAITNKRCQPSVFTDVMSHIEFIRRIFLTQNGNDRNQPTPKPDKEPEFDWNNPYPIL</v>
      </c>
    </row>
    <row r="411" spans="1:5">
      <c r="A411" s="4" t="s">
        <v>2879</v>
      </c>
      <c r="B411" s="4" t="s">
        <v>3952</v>
      </c>
      <c r="C411" s="4" t="s">
        <v>619</v>
      </c>
      <c r="D411" t="s">
        <v>1874</v>
      </c>
      <c r="E411" t="str">
        <f t="shared" si="6"/>
        <v>&gt;CG11626-PB$MAVENSGMLFYTEHRYYGLSLPFGNESYRLSNLKQLSLHQSLADLAHFIHQKSNDPEMEDSKVILVGGSYSGSLVAWMTQLYPDLIAASWASSAPLLAADFFEYMEMVGKSIQLSYGNNCSLRIEKGFKFLVKLFDGDEIQELLYNLGCVGYSPKNPLDRAAFFNGLGNYFALVVQSYSASIPRLCETLMSLDSSDLAFIEFLKLLYSEGRRSSDCQDFGYSSMLELFTEDSVQSSETRAWFYQTNEFGWYTTTKSKSSASQAFANQVPLGYFEQLCQDAFGAEQTAHQLAHGVQTNSKFGGFGFNQSERYAQVIFTHGELDPWSALGQQKGDQAIVLTGYSHEDLSSIRVMDSVQMNLAKLRVMSFLRRH</v>
      </c>
    </row>
    <row r="412" spans="1:5">
      <c r="A412" s="4" t="s">
        <v>2880</v>
      </c>
      <c r="B412" s="4" t="s">
        <v>3953</v>
      </c>
      <c r="C412" s="4" t="s">
        <v>496</v>
      </c>
      <c r="D412" t="s">
        <v>1875</v>
      </c>
      <c r="E412" t="str">
        <f t="shared" si="6"/>
        <v>&gt;CG13630-PA$MTQKCETTNCGKDATLQCPTCLKLGIKGSFFCSQPCFKGFWKEHKAIHAAAGASNSAEQDGAYNPWPHFRFTGKLRPFPQTPKRTVPNAIQRPDYADHAGRSLSEEALRGTKIKVLDDEEIEGMRVAGRLGRECLDEGAKAVEVGITDELDRLVHEAAIERECYPSPLNYYNFPKSCCTSVNEVICHGIPDQRPLQGDLCNIDVTVYHRGFHGDLNETFFVGNVSEKHKKLVQVTHEALSKAIEFRPGEKYRDIGNVIQKYVAPHGFSVVRSYCGHGIHRVFHTAPNVPHYAKNAVGVMAPGHCFTIEPMISVGVQKAETWPDDWTAVTADGLYSAQFEQTLLNETGCEILTKRRENNGQPWFMDK</v>
      </c>
    </row>
    <row r="413" spans="1:5">
      <c r="A413" s="4" t="s">
        <v>2881</v>
      </c>
      <c r="B413" s="4" t="s">
        <v>3954</v>
      </c>
      <c r="C413" s="4" t="s">
        <v>596</v>
      </c>
      <c r="D413" t="s">
        <v>1876</v>
      </c>
      <c r="E413" t="str">
        <f t="shared" si="6"/>
        <v>&gt;CG18803-PA$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GNSHPRQNQRDDGSVLATEGMPLVTFKSNLRGNAEAGFTQEWSANLSERVARRQIEVQSTQSGNAQRSNEYRTVTAPDQNHPDGEERGIKLGLGDFIFYSVLVGKASSYGDWTTTIACFVAILIGLCLTLLLLIWRKALPALPISITFGLIFCFATSAVVKPFMEDLSAKQVF</v>
      </c>
    </row>
    <row r="414" spans="1:5">
      <c r="A414" s="4" t="s">
        <v>2882</v>
      </c>
      <c r="B414" s="4" t="s">
        <v>3955</v>
      </c>
      <c r="C414" s="4" t="s">
        <v>596</v>
      </c>
      <c r="D414" t="s">
        <v>1877</v>
      </c>
      <c r="E414" t="str">
        <f t="shared" si="6"/>
        <v>&gt;CG18803-PB$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GNSHPRQNQRDDGSVLATEAEAAGFTQEWSANLSEVARRQIEVQSTQSGNAQRSNEYRTVTAPDQNHPDGQEERGIKLGLGDFIYSVLVGKASSYGDWTTTIACFVAILIGLCLTLLLLAIWRKALPALPISIFGLIFCFATSAVVKPFMEDLSAKQVF</v>
      </c>
    </row>
    <row r="415" spans="1:5">
      <c r="A415" s="4" t="s">
        <v>2883</v>
      </c>
      <c r="B415" s="4" t="s">
        <v>3956</v>
      </c>
      <c r="C415" s="4" t="s">
        <v>596</v>
      </c>
      <c r="D415" t="s">
        <v>1878</v>
      </c>
      <c r="E415" t="str">
        <f t="shared" si="6"/>
        <v>&gt;CG18803-PC$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AEAAGFTQEWSANLSERVARRQIEVQSTQSGNAQRNEYRTVTAPDQNHPDGQEERGIKLGLGDFIFYSVLVGKASSYGDWTTTICFVAILIGLCLTLLLLAIWRKALPALPISITFGLIFCFATSAVVKPFMELSAKQVF</v>
      </c>
    </row>
    <row r="416" spans="1:5">
      <c r="A416" s="4" t="s">
        <v>2884</v>
      </c>
      <c r="B416" s="4" t="s">
        <v>4619</v>
      </c>
      <c r="C416" s="4" t="s">
        <v>596</v>
      </c>
      <c r="D416" t="s">
        <v>1877</v>
      </c>
      <c r="E416" t="str">
        <f t="shared" si="6"/>
        <v>&gt;CG18803-PD$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GNSHPRQNQRDDGSVLATEAEAAGFTQEWSANLSEVARRQIEVQSTQSGNAQRSNEYRTVTAPDQNHPDGQEERGIKLGLGDFIYSVLVGKASSYGDWTTTIACFVAILIGLCLTLLLLAIWRKALPALPISIFGLIFCFATSAVVKPFMEDLSAKQVF</v>
      </c>
    </row>
    <row r="417" spans="1:5">
      <c r="A417" s="4" t="s">
        <v>2885</v>
      </c>
      <c r="B417" s="4" t="s">
        <v>4620</v>
      </c>
      <c r="C417" s="4" t="s">
        <v>596</v>
      </c>
      <c r="D417" t="s">
        <v>1876</v>
      </c>
      <c r="E417" t="str">
        <f t="shared" si="6"/>
        <v>&gt;CG18803-PE$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GNSHPRQNQRDDGSVLATEGMPLVTFKSNLRGNAEAGFTQEWSANLSERVARRQIEVQSTQSGNAQRSNEYRTVTAPDQNHPDGEERGIKLGLGDFIFYSVLVGKASSYGDWTTTIACFVAILIGLCLTLLLLIWRKALPALPISITFGLIFCFATSAVVKPFMEDLSAKQVF</v>
      </c>
    </row>
    <row r="418" spans="1:5">
      <c r="A418" s="4" t="s">
        <v>2886</v>
      </c>
      <c r="B418" s="4" t="s">
        <v>3957</v>
      </c>
      <c r="C418" s="4" t="s">
        <v>193</v>
      </c>
      <c r="D418" t="s">
        <v>1879</v>
      </c>
      <c r="E418" t="str">
        <f t="shared" si="6"/>
        <v>&gt;CG14015-PA$MLLKKYVKTRRKLKILLLLAIVALLVITIIVLGSSGRNAAIELLLDERFARAYRPGDQPQVAEKPPPVAVALLQPQRENGVIVPEKYDEQKIKERIIQKIDLMKQQQQRDHEAEQSSRTTLDVVISAVHIFYTAPVPWYKSKKPPPPAEHPNDVPLTTPRPVRILNTAFYPALGLYKPSGSLLAQHFENIRSCGIGLILSFSGGKPAEAALLHQILELAPQHNLSVTFELSVAGNQSVEFVRQQLEIATYTSLAGFYKVWSQSRGVSLPVLYVSNAYKLSDSLGRLLCRSPSLVPDGLRRILDALFIGHIRLKSHADVLRRLCFDGFYSKLPSNGAVFASTWKWSYLKSFALSYKMLFVPTVGPGFAERNKFPRHGDIQRHRSNGRYYGVAWTAILNHVGFINIASYNNWPDGSQIEEVMPRAGFLDYNPGSRTKYLDLTAWVGNFLKTRQEAAAAASPASPPNCYELLNGTI</v>
      </c>
    </row>
    <row r="419" spans="1:5">
      <c r="A419" s="4" t="s">
        <v>2887</v>
      </c>
      <c r="B419" s="4" t="s">
        <v>3958</v>
      </c>
      <c r="C419" s="4" t="s">
        <v>878</v>
      </c>
      <c r="D419" t="s">
        <v>1880</v>
      </c>
      <c r="E419" t="str">
        <f t="shared" si="6"/>
        <v>&gt;CG4859-PC$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AVGDHQSNDEPIVPEVAERGNGAMSQSKLTSSSAVSTVITTILMCLVSKLIV</v>
      </c>
    </row>
    <row r="420" spans="1:5">
      <c r="A420" s="4" t="s">
        <v>2888</v>
      </c>
      <c r="B420" s="4" t="s">
        <v>3959</v>
      </c>
      <c r="C420" s="4" t="s">
        <v>878</v>
      </c>
      <c r="D420" t="s">
        <v>1881</v>
      </c>
      <c r="E420" t="str">
        <f t="shared" si="6"/>
        <v>&gt;CG4859-PD$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GEWDRLSGSF</v>
      </c>
    </row>
    <row r="421" spans="1:5">
      <c r="A421" s="4" t="s">
        <v>2889</v>
      </c>
      <c r="B421" s="4" t="s">
        <v>3960</v>
      </c>
      <c r="C421" s="4" t="s">
        <v>878</v>
      </c>
      <c r="D421" t="s">
        <v>1882</v>
      </c>
      <c r="E421" t="str">
        <f t="shared" si="6"/>
        <v>&gt;CG4859-PE$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GFKRRGYKNKN</v>
      </c>
    </row>
    <row r="422" spans="1:5">
      <c r="A422" s="4" t="s">
        <v>2890</v>
      </c>
      <c r="B422" s="4" t="s">
        <v>3961</v>
      </c>
      <c r="C422" s="4" t="s">
        <v>878</v>
      </c>
      <c r="D422" t="s">
        <v>1881</v>
      </c>
      <c r="E422" t="str">
        <f t="shared" si="6"/>
        <v>&gt;CG4859-PF$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GEWDRLSGSF</v>
      </c>
    </row>
    <row r="423" spans="1:5">
      <c r="A423" s="4" t="s">
        <v>2891</v>
      </c>
      <c r="B423" s="4" t="s">
        <v>3962</v>
      </c>
      <c r="C423" s="4" t="s">
        <v>878</v>
      </c>
      <c r="D423" t="s">
        <v>1881</v>
      </c>
      <c r="E423" t="str">
        <f t="shared" si="6"/>
        <v>&gt;CG4859-PG$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GEWDRLSGSF</v>
      </c>
    </row>
    <row r="424" spans="1:5">
      <c r="A424" s="4" t="s">
        <v>2892</v>
      </c>
      <c r="B424" s="4" t="s">
        <v>3963</v>
      </c>
      <c r="C424" s="4" t="s">
        <v>878</v>
      </c>
      <c r="D424" t="s">
        <v>1883</v>
      </c>
      <c r="E424" t="str">
        <f t="shared" si="6"/>
        <v>&gt;CG4859-PH$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AVGDHQSNDEPIVPEVAERTGNGAMSQSKLTSSSAVSTVITTILMCLVSLIV</v>
      </c>
    </row>
    <row r="425" spans="1:5">
      <c r="A425" s="4" t="s">
        <v>2893</v>
      </c>
      <c r="B425" s="4" t="s">
        <v>3964</v>
      </c>
      <c r="C425" s="4" t="s">
        <v>878</v>
      </c>
      <c r="D425" t="s">
        <v>1884</v>
      </c>
      <c r="E425" t="str">
        <f t="shared" si="6"/>
        <v>&gt;CG4859-PI$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APQVPSLNPNPNQGILPSWMWGLTNRF</v>
      </c>
    </row>
    <row r="426" spans="1:5">
      <c r="A426" s="4" t="s">
        <v>2894</v>
      </c>
      <c r="B426" s="4" t="s">
        <v>3965</v>
      </c>
      <c r="C426" s="4" t="s">
        <v>878</v>
      </c>
      <c r="D426" t="s">
        <v>1885</v>
      </c>
      <c r="E426" t="str">
        <f t="shared" si="6"/>
        <v>&gt;CG4859-PJ$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FKRRGYKNKN</v>
      </c>
    </row>
    <row r="427" spans="1:5">
      <c r="A427" s="4" t="s">
        <v>2895</v>
      </c>
      <c r="B427" s="4" t="s">
        <v>3966</v>
      </c>
      <c r="C427" s="4" t="s">
        <v>878</v>
      </c>
      <c r="D427" t="s">
        <v>1884</v>
      </c>
      <c r="E427" t="str">
        <f t="shared" si="6"/>
        <v>&gt;CG4859-PK$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APQVPSLNPNPNQGILPSWMWGLTNRF</v>
      </c>
    </row>
    <row r="428" spans="1:5">
      <c r="A428" s="4" t="s">
        <v>2896</v>
      </c>
      <c r="B428" s="4" t="s">
        <v>4621</v>
      </c>
      <c r="C428" s="4" t="s">
        <v>878</v>
      </c>
      <c r="D428" t="s">
        <v>1885</v>
      </c>
      <c r="E428" t="str">
        <f t="shared" si="6"/>
        <v>&gt;CG4859-PL$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FKRRGYKNKN</v>
      </c>
    </row>
    <row r="429" spans="1:5">
      <c r="A429" s="4" t="s">
        <v>2897</v>
      </c>
      <c r="B429" s="4" t="s">
        <v>3967</v>
      </c>
      <c r="C429" s="4" t="s">
        <v>824</v>
      </c>
      <c r="D429" t="s">
        <v>1886</v>
      </c>
      <c r="E429" t="str">
        <f t="shared" si="6"/>
        <v>&gt;CG2025-PA$MLWQRYSAHLFRRFEFHVRTKRRSPITQLAGVRAITYSSLCKMTDQVKYDIPDKSETDKKLYKTLLLGNGLHALIVSDPSPMPHDGFTTSESSSSKSTSTSSSIISRSESTSSTSTDSESSEESSSEEGDEKLAACALLIDYGSFAETKYQGLAHFLEHMIFMGSEKYPKENIFDAHIKKCGGFANANTDCEDTLFFEVAEKHLDSSLDYFTALMKAPLMKQEAMQRERSAVDSEFQQILQDDETRDQLLASLATKGFPHGTFAWGNMKSLKENVDDAELHKILHEIRKEHYGARMYVCLQARLPIDELESLVVRHFSGIPHNEVKAPDLSSFNYKDAFKAEFEQVFFVKPVENETKLELTWVLPNVRQYYRSKPDQFLSYLLGYEGRGSLCYLRRRLWALQLIAGIDENGFDMNSMYSLFNICIYLTDEGFKNLDEVLAAFAYVKLFANCGSMKDVYEEQQRNEETGFRFHAQRPAFDNVQELVLNLKYPPKDILTGKELYYEYNEEHLKELISHLNEMKFNLMVTSRRKYDDISAYDTEEWFGTEYATIPMPEKWRKLWEDSVPLPELFLPESNKYVTDDFTLHWHMGRPEVPDSPKLLIKTDTCELWFRQDDKFDLPEAHMAFYFISPMQRQNANDAMCSLYEEMVRFHVCEELYPAISAGLSYSLSTIEKGLLLKVCGYNEKHLIVEAIAEGMLNVAETLDENMLSAFVKNQRKAFFNALIKPKALNRDIRCVLERIRWLMINKYKCLSSVILEDMREFAHQFPKELYIQSLIQGNYTEEAHNVMNSLLSRLNCKQIRERGRFLEDITVKLPVGTSIIRCHALNVQDTNVITNFYQIGPNTVRVESILDLLMMFVDEPLFDQLRTKEQLGYHVGATVRNYGIAGYSIMVNSQETKTTADYVEGRIEVFRAKMLQILRHLPQDEYEHTDSLIKLKLVADLALSTEMSRNWDEIINESYLFDRRRRQIEVLRTLQKDEINFVISIDGDNMRKLSVQVIGHRPAGMPEPLCGEDTAKCASKSDDESESNDDDDDEDEEEEESSEEEEEEEKEKEGLKGEDEDDLFYSLENKLNIVFLAKFNNAFIITDIEKFKDDQYVYPQQKTQPKEEDELISAHIADAIRQ</v>
      </c>
    </row>
    <row r="430" spans="1:5">
      <c r="A430" s="4" t="s">
        <v>2898</v>
      </c>
      <c r="B430" s="4" t="s">
        <v>4622</v>
      </c>
      <c r="C430" s="4" t="s">
        <v>4759</v>
      </c>
      <c r="D430" t="s">
        <v>1887</v>
      </c>
      <c r="E430" t="str">
        <f t="shared" si="6"/>
        <v>&gt;CG44328-PA$MRRRGSTCSAQQPQQRPHKQQQQQQQQNQRLIPGQRCSLLMLLIVGQAVASAGSEIIANRSASAGESLIMLSNFTVATPPPAPRFTSPFREQDVAEGELAGGGQVDWLDEQHPLTISRPPRAGRSERQAEEDQVDRCRLFVEGDPTKELYSPEYPNLYPKNINCTRVITAPKGQIIRLDFRNSFNIEAKEGCKFDFEIRDGQYGFSTLIGKFCGTDFPPEITSKERYLWLHFHSDETIEYTGFSAYEYLDRSRDAPSTDLNCTIDKGGFEGFINSTDVPAEIWEQVNRNKIALDIWRIQVKENWKIFLKFLDFKLSKPNDCQTNFLDIFPEQTVMPLRVKNFCSAGESITAESNILHLRFYADQTAINSTFGILFTAFRERGAACTEDEYDCDATCISKDLKCNNLDNCKFRWDEEGCTSEAAGQSEHVVIIVIVFGLILGMVITFIVNCIRKIIRDQKIIRDVPALSDGIYHIDSFILEAPKSAIFVGLNDFMCDFSYSSDGQMAPNLGHETRDEEAAVGGDSDFDSQMDSPKQTCDCFELDVNDGEQMEEDDEEELEEEQEQDHHVEDQEYDDGIGFSCDSDSGLTPEDDDEFVLVTGQCLPSNSSHSCSSSMQCSSGSSGREVATSSSNSMELDVLTPPPPPTLGKPKSGVHPLKFLHKI</v>
      </c>
    </row>
    <row r="431" spans="1:5">
      <c r="A431" s="4" t="s">
        <v>2899</v>
      </c>
      <c r="B431" s="4" t="s">
        <v>4623</v>
      </c>
      <c r="C431" s="4" t="s">
        <v>4759</v>
      </c>
      <c r="D431" t="s">
        <v>1888</v>
      </c>
      <c r="E431" t="str">
        <f t="shared" si="6"/>
        <v>&gt;CG44328-PB$MRRRGSTCSAQQPQQRPHKQQQQQQQQNQRLIPGQRCSLLMLLIVGQAVASAGSEIIANRSASAGESLIMLSNFTVATPPPAPRFTSPFREQDVAEGELAGGGQVDWLDEQHPLTISRPPRAGRSERQAEEDQVDRCRLFVEGDPTKELYSPEYPNLYPKNINCTRVITAPKGQIIRLDFRNSFNIEAKEGCKFDFEIRDGQYGFSTLIGKFCGTDFPPEITSKERYLWLHFHSDETIEYTGFSAYEYLDRSRDAPSTDLNCTIDKGGFEGFINSTDVPAEIWEQVNRNKIALDIWRIQVKENWKIFLKFLDFKLSKPNDCQTNFLDIFPEQTVMPLRVKNFCSAGESITAESNILHLRFYADQTAINSTFGILFTAFRERGAACTEDEYDCDATCISKDLKCNNLDNCKFRWDEEGCTSEAAGQSEHVVIIVIVFGLILGMVITFIVNCIRKIIRDQKIIREHIRESKESKLDEMGRNSKGRSRENISRKHSQTSLQILDDVSNRYYREAVPLSSQSSKADFKEKEHSILRRHADMTQSLCGVGEDDGESSSTTTATHEMMTKAAMSAVPSNACDMGCQTRESLFVNPGIGPSAGPGVGVAVGIGIAVAPGGGVATLMRQKSSSSSLGVGGGAGGGMMMPPPPPRFFSTFGYEPSGSPAVATLTRRSMHQQQQHPQMPRQESMEMERHSGRSHYGGLLVTSTAKQPQEICHHHHQHQQQHQQQHQQQQQQQQQQQQQQRMHHAHPHPPSIAARLPAMKGHGTVMGQTTILPGGNKQQQQHQQKEESKVFIDIRNSAPDVIIMTS</v>
      </c>
    </row>
    <row r="432" spans="1:5">
      <c r="A432" s="4" t="s">
        <v>2900</v>
      </c>
      <c r="B432" s="4" t="s">
        <v>3968</v>
      </c>
      <c r="C432" s="4" t="s">
        <v>168</v>
      </c>
      <c r="D432" t="s">
        <v>1889</v>
      </c>
      <c r="E432" t="str">
        <f t="shared" si="6"/>
        <v>&gt;CG6421-PA$MRVFLLYSIYLLLVLSPSLVQGQGHVLDKPVTELCLTCICEAISGCNATICTSAEKGACGIFRITWGYWVDAGKLTVNGEHPDSEKAFINCAKDPHCADLVQNYMKKFNQDCNDDGEMDCHDYARIHKLGAYGCQADMPYNFQSVFECIERYEDEGF</v>
      </c>
    </row>
    <row r="433" spans="1:5">
      <c r="A433" s="4" t="s">
        <v>2901</v>
      </c>
      <c r="B433" s="4" t="s">
        <v>3969</v>
      </c>
      <c r="C433" s="4" t="s">
        <v>462</v>
      </c>
      <c r="D433" t="s">
        <v>1890</v>
      </c>
      <c r="E433" t="str">
        <f t="shared" si="6"/>
        <v>&gt;CG6283-PA$MKVFFVLAALLAAVSALPIEERVNGENGWFIPKLDGSFEWMDMQDAEDLANGAQMEGRISTNAVNFYVYTKSNPTDGKEIKAKSGSVEDSHFNKDHGTFVIHGWTQRYSDDMNTRITKAWLSKGDYNVIVVDWARARSVDYASSVLAPGAGGKVGEMIKYLHDHHGLDYDSLEVIGHSLGAHVAGYAGKTVGDKRVTIVGLDPALPLFSYDKPAKRLSTDDAHYVESIQTNGGKLGFLKPIGKGAYPNGGKSQPGCGLDATGSCSHARSVLYYAEAVTEDNFGSIKCHDYEDAVKNCGSTYSSVRMGAITNAYMVEGDFYVPVNSEAPFGKI</v>
      </c>
    </row>
    <row r="434" spans="1:5">
      <c r="A434" s="4" t="s">
        <v>2902</v>
      </c>
      <c r="B434" s="4" t="s">
        <v>3970</v>
      </c>
      <c r="C434" s="4" t="s">
        <v>479</v>
      </c>
      <c r="D434" t="s">
        <v>1891</v>
      </c>
      <c r="E434" t="str">
        <f t="shared" si="6"/>
        <v>&gt;CG8823-PA$MTRGALKVTILLVGLGLVLAGSRPISDCGERIEDDGYPMERHEVVTSDNILTMHRIPYSPKTGESSNRPVAFLMHGMLSSSSDWVLMGPERSLAYMLAAGYDVWMGNARGNTYSKAHKYWPTYWQIFWNFSWNEIGMYDVPAMIDYVAKTGQQQVQYVGHSQGTTVYLVMVSERPEYNDKIKSAHLLGPAAYMGNMSPLTRAFAPILGQPNAIVEVCGSMEFMPSNKFKQDLGIEMCQATSPYADCANEIFLIGGYDTEQLDYELLEHIKATSPAGASVNQNLHFCQEYNSGKFKFDYTALRNPYEYGSYFPPDYKLKNAKAPVLLYYGANDWMCDVSDVRKLDELPNMALDYLVPFEKWAHLDFIWGTEARKYVYDEVLKQMQSY</v>
      </c>
    </row>
    <row r="435" spans="1:5">
      <c r="A435" s="4" t="s">
        <v>2903</v>
      </c>
      <c r="B435" s="4" t="s">
        <v>3971</v>
      </c>
      <c r="C435" s="4" t="s">
        <v>915</v>
      </c>
      <c r="D435" t="s">
        <v>1892</v>
      </c>
      <c r="E435" t="str">
        <f t="shared" si="6"/>
        <v>&gt;CG6868-PA$MKGMRLMPMKMKAKLVVLSVGALWMMMFFLVDYAEGRRLSQLPESECDFFKEQPEDFFGILDSSLVPPKEPKDDIYQLKTTRQHSGRRRKQSHKSQNKALRLPPPFLWTDDAVDVLQHSHSPTLNGQPIQRRRRAVTVRKERTWDYGIPYEIDTIFSGAHKALFKQAMRHWENFTCIKFVERDPNLHANYIYFTVKCGCCSFLGKNGNGRQPISIGRNCEKFGIIIHELGHTIGFHHEHARGDRDHIVINKGNIMRGQEYNFDVLSPEEVDLPLLPYDLNSIMHYAKNSFSKSPLDTITPIGIPPGTHLELGQRKRLSRGDIVQANLLYKCASCGRTYQQNSGIVSPHFIYSGNGVLSEFEGSGDAGEDPSAESEFDASLTNCEWRITATNGKVILHLQQLHLMSSDDCTQDYLEIRDGYWHKSPLVRRICGNVSGEVITTTSRMLLNYVNRNAAKGYRGFKARFEVVCGGDLKLTKDQSIDSPNYPMDYPDKECVWRITAPDNHQVALKFQSFELEKHDGCAYDFVEIRDGNHSDSRLGRFCGDKLPPNIKTRSNQMYIRFVSDSSVQKLGFSAALMLDVDECKFTDGCQHLCINTLGSYQCGCRAGYELQANGKTCEDACGGVVDATKSNGSLYSSYPDVYPNSKQCVWEVVAPPNHAVFLNFSHFDLEGTRFHYTKCNYDYLIYSKMRDNRLKKIGIYCGHELPPVVNSEQSILRLEFYSDRTVQRSGFVAKVIDVDECSMNNGGCQHRCRNTFGSYQCSCRNGYTLAENGHNCTETRCKFITTSYGVLQSPNYPEDYPRNIYCYWHFQTVLGHRIQLTFHDFEVESHQEIYDYVAIYDGRSENSSTLGIYCGGREPYAVIASTNEMFMVLATDAGLQRGFKATFVSECGGYLRATNHSQTFYSHPRYGSRPYKRNMYCDWRIQADPESVKIRFLHFEIEYSERCDYDYLEITEEGYSMNTIHGRFCGKHKPPIIISSDTLLLRFQTDESNSLRGFAISFMAVDPPEDSVGEDFDAVTPFPGYLKSYSSETGSDHLLPPSRL</v>
      </c>
    </row>
    <row r="436" spans="1:5">
      <c r="A436" s="4" t="s">
        <v>2904</v>
      </c>
      <c r="B436" s="4" t="s">
        <v>3972</v>
      </c>
      <c r="C436" s="4" t="s">
        <v>299</v>
      </c>
      <c r="D436" t="s">
        <v>1893</v>
      </c>
      <c r="E436" t="str">
        <f t="shared" si="6"/>
        <v>&gt;CG6414-PA$MSKDAGLWSIRVILLCICIQWSDGRNSQCLHVRLSHGGWLIGRHLTTHNRHMRAFMGVPYAEPPLDDLRFRPPVPKAPWEGERLAIKDAPICLQRDPFRDMILEGSEDCLYLNVYTPERPRTNGSLPVMVWFHGGGWQCGSGISSFYPDFLLDHDIVLVSANFRLGPLGFLSTETLDCPGNNGLKDQLEVLHWVRAIASFGGDPNSVTVFGESAGGASVTYHMLSEKSRGLLHRGIAQSGTYFNPAQPAHKGVAAGRATKLAQIVGCGNAGEWPEKLECLRKKPAEDIVASLYDFVWDFDPMIPFPPVVEPEHDGAFLTVAPRQAAKPHGLQLPLMVGATAEELLKTAALLNLPQLLAEFKSQFEQVLPVVLNYDHHDDSVRQTITQRIESFFKSGHDYDKANHQNLTDLISDGWFVAGIDEYLRLRMSQEDVAPTYVYLFHKGAASFTEIFKGGRNEFYGACHAEELQYLFPIGRELFVSAVPTQKDLERELMLHLWVSFAKTGNPNPTNVSFHLPNWSPASSYPVEFARLGTKMEDSSIFRLENELMQHRVDFWRDLQPHLPASHAHNE</v>
      </c>
    </row>
    <row r="437" spans="1:5">
      <c r="A437" s="4" t="s">
        <v>2905</v>
      </c>
      <c r="B437" s="4" t="s">
        <v>3973</v>
      </c>
      <c r="C437" s="4" t="s">
        <v>785</v>
      </c>
      <c r="D437" t="s">
        <v>1894</v>
      </c>
      <c r="E437" t="str">
        <f t="shared" si="6"/>
        <v>&gt;CG11864-PA$MFPQIWGVIFLFTPTVFSELFKDPELLAGFYQGDIKAHPIRTRNGIVNQYHWPNRTVPYMIEDDAFADSHYREILRAISIIEENSCVIFKPATEMDFPALVITSKGLGCNTVHLGYRNKTQVVNLEIYPLGEGCFRIGSIIHELLHVGFEHQHVSQNRDQYVSIQWKNINPQYNINFVNNDNSTAWHDFDEGYDYEVMHYVPRAFSRNGQPTIVPLREGAENMGQRFYMSEKDIRKLNKMYRCPD</v>
      </c>
    </row>
    <row r="438" spans="1:5">
      <c r="A438" s="4" t="s">
        <v>2906</v>
      </c>
      <c r="B438" s="4" t="s">
        <v>3974</v>
      </c>
      <c r="C438" s="4" t="s">
        <v>1123</v>
      </c>
      <c r="D438" t="s">
        <v>1895</v>
      </c>
      <c r="E438" t="str">
        <f t="shared" si="6"/>
        <v>&gt;CG16998-PA$MNILALILLLICGHKTSALSPQERIVGGVEVPIHLTPWLASITVHGNYSSSALITSLWLVTAGHCVQYPDSYSVRAGSTFTDGGGQRRNVVSVILHPDNLRTLENDIALLKLDKSFTLGGNIQVVKLPLPSLNILPRTLLVAGWGNPATDSESEPRLRGTVVKVINQRLCQRLYSHLHRPITDDMVCAAGAGRDHCGDSGAPLVHRGSSYGIVSFAHGCADPHFPGVYTRLANYVTWIFNVLENDKINMTYK</v>
      </c>
    </row>
    <row r="439" spans="1:5">
      <c r="A439" s="4" t="s">
        <v>2907</v>
      </c>
      <c r="B439" s="4" t="s">
        <v>3975</v>
      </c>
      <c r="C439" s="4" t="s">
        <v>835</v>
      </c>
      <c r="D439" t="s">
        <v>1896</v>
      </c>
      <c r="E439" t="str">
        <f t="shared" si="6"/>
        <v>&gt;CG31918-PA$MMESRSYLSLSWLLLLLCSTVCSANPNLEIMKRMLDDMDEKVEPCHNFYSSQKNLKWHAFATVSDQFQLLFDGIENEVFEKHSFEEKLQRLYKICSTMRPSLLRYFELVKPGEDLNWPFLTPRGGKWPKEKFQWMEALARLRRYGFNIMFGMSIRQDPNSDSGQPIVVFEKKYDSLFRFIESLQNIGLPPKLAKEIPLDNAIQEMYKSDMKFEHYARDAAPVKRISLGQLEIYGVSLTKYLEIVFRPFSPDFVVHVENLYYLRGLQNLMTAVPSQVVANYLTARFSFYIMFTFMHGDSCVTTMRQSMEFASNLLFEERILGRKKLRSYQNQAGKIFDAIRQQLIRLERNVLKLPPAEISLLQKKLNGLSLSIGNLPGKAGHRRFVTRYYKELFADDEELATAHLKVLEHRTRAELSLLDQPNFKDRRYMLHSYPISNFFFEAYEENGNTIYVAYDFLADASFDPDSHDIFKVTPLGIRFGLEMLKSFDLFCKHHKVNMLQLFDDNQITTAGDECVSAWTQDNLLSQRDQYLVVLHLVHEYFAEGSKFSQRQPNFTTMSLRELFFFRFGQSSFGQTLYFGSDFVEGGSPNSLTRLPVFVRTFNCLAPGEQLTTTQKS</v>
      </c>
    </row>
    <row r="440" spans="1:5">
      <c r="A440" s="4" t="s">
        <v>2908</v>
      </c>
      <c r="B440" s="4" t="s">
        <v>3976</v>
      </c>
      <c r="C440" s="4" t="s">
        <v>379</v>
      </c>
      <c r="D440" t="s">
        <v>1897</v>
      </c>
      <c r="E440" t="str">
        <f t="shared" si="6"/>
        <v>&gt;CG4200-PA$MSCFSAMSAPLLGEMEQTIGMLERGTIVTKLYGKQRRPDRRHLMLIRETQLLWATVATQTPRTDYEGAIQLREIREIRVGKHSKEFRLFADDCQRFESKCFVILHGNHFKLKSFSVVALSEIEADNWVRGLRYMVKDTLGAPYPLQIRWLRREYYQIENVNTHSAKATEQSPAQVTIKDFKLFLAGVSCKMTTGKFEHFTEDVRRKHDLKFDDFSRLYQKLLLPNGFASVLSGSGVANFPYSEDQVVRPAELKQFLETEQRDVSASEISSAAIASFIRDFVQDVERDVQEPYLTPEFVDFLFSKQNDLWNSKYDQVFMDMNLPLSSYWIASSHNTYLTGDQFSESSCEAYARALRMGCRCIELDCWNGPDNLPYIFHGHTITSKIKFMDVIKIKDHAFTSSEYPVILSIEQNCSLEQQRNMAQALIEVFGDMLLTQPCDRNQHLPSPYQLRRKIILKHKKLPQFDDIANGISSTGSLGHRSSLGGAGGGAGENDGENVRKVFKEGLLYFKDPVDKSWNLYQFVLTHQELIYSSEINESRGNSEDDDFGLSSSCSLNSNMQQKQKDTSANDELHFGENWFHGKLEGGRKADDLLKKYKHFGDGTFLVRESATFVGDYSLSFWRRNRPNHCRIKLKHENSIKYYLVENFVFDSLYSLIVYYRKNMLRSSEFSIILKEPVPQPKKHEDQWFHPNTTKEQAEQGLYRLEIGSFLVRPSVQSINAFVISFTINRKIKHCRMQEGRLYGIDTMNFESLVSLINYYTRNPLYRNVKLSHPVSQELLRQALAAAQGDHSGGHDDNGASNYMGSNLEENVTCKALYSYKANKPDELSFPKHAITNVQRDNSMWWIGDYGGMIKKHLPANYVKVIDSTTEDYNSLNEEGTDGTDSIEIFGAVASLFESNDPGIIFKLQIQTPTMQNPFVIGFDNQETAYEWKAIQEAALIASQLASERRKKERTARVAKEMSDLIIYFRSVPFREHSWIFEMSSFPETKAEKQFFQQNTQLFLSYHRNQISRVYPKGQRLDSSNFNPMPWNVGSQMIALNYQTGDKAMQLNQAKFRNNGQCGYILKPSFMKSDSFNPNPLCDGLSEVKVSIRLIAARHLFRGGKSNNPQIVVELIGASFDTGVKYRTVNENGFNPVWNESCEFNVRNPQFAILRFEVQDEDMFAETHFIAQACYPLCIRQGYRSVILRNKFSEELELSSLLINIKIANVTA</v>
      </c>
    </row>
    <row r="441" spans="1:5">
      <c r="A441" s="4" t="s">
        <v>2909</v>
      </c>
      <c r="B441" s="4" t="s">
        <v>3977</v>
      </c>
      <c r="C441" s="4" t="s">
        <v>1476</v>
      </c>
      <c r="D441" t="s">
        <v>1898</v>
      </c>
      <c r="E441" t="str">
        <f t="shared" si="6"/>
        <v>&gt;CG8170-PA$MLVATDENNTNTTTASRSTRNTWRWSRLALAVSLFAYCCCASSAATPTTVTTAALLSGHQLLPWQTAAATAATTPSTARNLYAPHQSFSRHDDISFKDRQRSDGTVVQSFGSYRTARQFGGYSTTAQRRSDPAVEIIPAPSVELPQGLITVPKQLVPTMPENVTRQGRRRNYMYIPLQTEGENGSAALLQLRPSRNTLSALGPPADGVAAVAHEFGADLATQGSGPEQPPLALELGPERTERSDLAAASSTDKLEYAEPENTSRRVGFQFPSYSLKPASPFHPQAYREDNPIFGTSAGGYEPQPYSEDASPVPPPTQYEQHETRHTRQLYFDSDTASSSFEFPLVSNSKPHGLKLYRDDVTKFGDINGPITALPQQRPQRGFYFGDTEFRTGPAPVRQFGPQKNFQEYVGPSEYQGTRKSRYYPYKSSRSPRVVFPTNDNVTTGPSGPAGSSGPSGNGVYFSDNIAFRDQNFGINELAAVQDVRNDYSLQLDSASEATSSPQSASTFKEKVDITTDTECQHRGGTCEFFLGCWLSGGLIGTCDGLLRGCCHRTAKSANLGSSDFVGNAVDLTDLPQKNYGPVNNEPSCISLAKQTAQRRIVGGDDAGFGSFPWQAYIRIGSSRCGGSLISRRHVVTAHCVARATPRQVHVTLGDYVINSAVEPLPAYTFGVRRIDVHPYFKFTPQARFDISVLTLERTVHFMPHIAPICLPEKNEDFLGKFGWAAGWGALNPGSRRPKTLQAVDVPVIENRICERWHRQNGINVVIYQEMLCAGYRNGGKDSCQDSGGPLMHDKNGRWYLIGVVSAGYSCASRGQPGIYHSVSKTVDWVSYVVLTMN</v>
      </c>
    </row>
    <row r="442" spans="1:5">
      <c r="A442" s="4" t="s">
        <v>2910</v>
      </c>
      <c r="B442" s="4" t="s">
        <v>3978</v>
      </c>
      <c r="C442" s="4" t="s">
        <v>1476</v>
      </c>
      <c r="D442" t="s">
        <v>1899</v>
      </c>
      <c r="E442" t="str">
        <f t="shared" si="6"/>
        <v>&gt;CG8170-PB$MLVATDENNTNTTTASRSTRNTWRWSRLALAVSLFAYCCCASSAATPTTVTTAALLSGHQLLPWQTAAATAATTPSTARNLYAPHQSFSRHDDISFKDRQRSDGTVVQSFGSYRTARQFGGYSTTAQRRSDPAVEIIPAPSVELPQGLITVPKQLVPTMPENVTRQGRRRNYMYIPLQTEGENGSAALLQLRPSRNTLSALGPPADGVAAVAHEFGADLATQGSGPEQPPLALELGPERTERSDLAAASSTDKLEYAEPENTSRRVGFQFPSYSLKPASPFHPQAYREDNPIFGTSAGGYEPQPYSEDASPVPPPTQYEQHETRHTRQLYFDSDTASSSFEFPLVSNSKPHGLKLYRDDVTKFGDINGPITALPQQRPQRGFYFGDTEFRTGPAPVRQFGPQKNFQEYVGPSEYQGTRKSRYYPYKSSRSPRVVFPTNDNVTTGPSGPAGSSGPSGNGVYFSDNIAFRDQNFGINELAAVQDVRNDYSLQLDSASEATSSPQSASTFKEKGCGISLAKQTAQRRIVGGDDAGFGSFPWQYIRIGSSRCGGSLISRRHVVTAGHCVARATPRQVHVTLGDYVINSAVEPPAYTFGVRRIDVHPYFKFTPQADRFDISVLTLERTVHFMPHIAPICLPENEDFLGKFGWAAGWGALNPGSRLRPKTLQAVDVPVIENRICERWHRQNGNVVIYQEMLCAGYRNGGKDSCQGDSGGPLMHDKNGRWYLIGVVSAGYSCSRGQPGIYHSVSKTVDWVSYVVGLTMN</v>
      </c>
    </row>
    <row r="443" spans="1:5">
      <c r="A443" s="4" t="s">
        <v>2911</v>
      </c>
      <c r="B443" s="4" t="s">
        <v>3979</v>
      </c>
      <c r="C443" s="4" t="s">
        <v>79</v>
      </c>
      <c r="D443" t="s">
        <v>1900</v>
      </c>
      <c r="E443" t="str">
        <f t="shared" si="6"/>
        <v>&gt;CG4559-PC$MTGSLWLSLALSLAVLAQFKVSAAPNLVCFYDSQGSQRQGLAQFSMIDILALQFCTHLVYGYAGVNADNYEMQSINKRLDLEQRHLAQITSMKERYPHKFLLSVGGDADTYEGNQYIKLLESGQQGHRRFIESARDLVRRYNFDGLDALQLPRNKPRKVHGDVGSAWKSFKKFFTGDFIVDTESETHKGQVTALIKLSAALKQNDLLLSLTVLPNVNSSWYYDAPSIAPSLDFINLGTFDFLTPQNPEEADFSAPTYEAVGQNRLGHYNLNFQMEHWLLQRVPANKINIGIATYRSWKMSKDSGDSGMPVVPSTQGPAPAGPQSKQEGLLNWAEICSLMPNPSSNARGPNAPVKRVVDPTKRYGSYAFRAADENGDHGLWISYDDPDSASSKMYARARNLGGVALFDLTQDDFRGQCTNDRFPMLRAIKYRL</v>
      </c>
    </row>
    <row r="444" spans="1:5">
      <c r="A444" s="4" t="s">
        <v>2912</v>
      </c>
      <c r="B444" s="4" t="s">
        <v>3980</v>
      </c>
      <c r="C444" s="4" t="s">
        <v>79</v>
      </c>
      <c r="D444" t="s">
        <v>1900</v>
      </c>
      <c r="E444" t="str">
        <f t="shared" si="6"/>
        <v>&gt;CG4559-PB$MTGSLWLSLALSLAVLAQFKVSAAPNLVCFYDSQGSQRQGLAQFSMIDILALQFCTHLVYGYAGVNADNYEMQSINKRLDLEQRHLAQITSMKERYPHKFLLSVGGDADTYEGNQYIKLLESGQQGHRRFIESARDLVRRYNFDGLDALQLPRNKPRKVHGDVGSAWKSFKKFFTGDFIVDTESETHKGQVTALIKLSAALKQNDLLLSLTVLPNVNSSWYYDAPSIAPSLDFINLGTFDFLTPQNPEEADFSAPTYEAVGQNRLGHYNLNFQMEHWLLQRVPANKINIGIATYRSWKMSKDSGDSGMPVVPSTQGPAPAGPQSKQEGLLNWAEICSLMPNPSSNARGPNAPVKRVVDPTKRYGSYAFRAADENGDHGLWISYDDPDSASSKMYARARNLGGVALFDLTQDDFRGQCTNDRFPMLRAIKYRL</v>
      </c>
    </row>
    <row r="445" spans="1:5">
      <c r="A445" s="4" t="s">
        <v>2913</v>
      </c>
      <c r="B445" s="4" t="s">
        <v>3981</v>
      </c>
      <c r="C445" s="4" t="s">
        <v>79</v>
      </c>
      <c r="D445" t="s">
        <v>1900</v>
      </c>
      <c r="E445" t="str">
        <f t="shared" si="6"/>
        <v>&gt;CG4559-PA$MTGSLWLSLALSLAVLAQFKVSAAPNLVCFYDSQGSQRQGLAQFSMIDILALQFCTHLVYGYAGVNADNYEMQSINKRLDLEQRHLAQITSMKERYPHKFLLSVGGDADTYEGNQYIKLLESGQQGHRRFIESARDLVRRYNFDGLDALQLPRNKPRKVHGDVGSAWKSFKKFFTGDFIVDTESETHKGQVTALIKLSAALKQNDLLLSLTVLPNVNSSWYYDAPSIAPSLDFINLGTFDFLTPQNPEEADFSAPTYEAVGQNRLGHYNLNFQMEHWLLQRVPANKINIGIATYRSWKMSKDSGDSGMPVVPSTQGPAPAGPQSKQEGLLNWAEICSLMPNPSSNARGPNAPVKRVVDPTKRYGSYAFRAADENGDHGLWISYDDPDSASSKMYARARNLGGVALFDLTQDDFRGQCTNDRFPMLRAIKYRL</v>
      </c>
    </row>
    <row r="446" spans="1:5">
      <c r="A446" s="4" t="s">
        <v>2914</v>
      </c>
      <c r="B446" s="4" t="s">
        <v>3982</v>
      </c>
      <c r="C446" s="4" t="s">
        <v>1526</v>
      </c>
      <c r="D446" t="s">
        <v>1901</v>
      </c>
      <c r="E446" t="str">
        <f t="shared" si="6"/>
        <v>&gt;CG9672-PA$MKLTLTIGLILVAAGVLEAQPQGRIAGGEDAVLGQLPYQAALSIGGSYNGAVIIGQRYALTALSCVCSDGKDTPWAAVLFAVTVGSVDLYNGKQIRVEITINPNYSTLKTGIALLRLQEEITFSETVNAIPLSQDVPPMGSQVEVSGGRTTESEVNMHRTLQIGAAEVMAPRECALANRDELLVADDQVLCLGHGRQGICSGDIGGPAVYQGQLVGLGAQILGECGGMLPERFISIAANYDWIQQLQ</v>
      </c>
    </row>
    <row r="447" spans="1:5">
      <c r="A447" s="4" t="s">
        <v>2915</v>
      </c>
      <c r="B447" s="4" t="s">
        <v>3983</v>
      </c>
      <c r="C447" s="4" t="s">
        <v>1265</v>
      </c>
      <c r="D447" t="s">
        <v>1902</v>
      </c>
      <c r="E447" t="str">
        <f t="shared" si="6"/>
        <v>&gt;CG31265-PA$MKLLRLSLLILLAVKPPNPCESKRIVGPFPAGQSGRIKGGEEAEIGFAPQVSLQPIVGSHNCGGAILNENWIITAGHCVENFIPALVNVITGTNKWAEGAIYYTAEIHKHCMYDQPYMHNDIALVKLTENITFNELTQPIALPTRPVLGEEIVLTGWGSDVAYGSSMEDLHKLTVGLVPLDECYETFNRTSSMGVGICTFSREGEGACHGDSGGPLVSNGQLVGVVNWGRPCGVGLPDVQANVYYLDWIRSKLSGNNKCY</v>
      </c>
    </row>
    <row r="448" spans="1:5">
      <c r="A448" s="4" t="s">
        <v>2916</v>
      </c>
      <c r="B448" s="4" t="s">
        <v>3984</v>
      </c>
      <c r="C448" s="4" t="s">
        <v>1220</v>
      </c>
      <c r="D448" t="s">
        <v>1903</v>
      </c>
      <c r="E448" t="str">
        <f t="shared" si="6"/>
        <v>&gt;CG30187-PD$MAAVHNRTHFICGGTLIHKRFVLTAAHCIVDQDVQSVSLGAYNKSDPADKDVITAVVHSSFDVRASYENDIGLLKLSSDVIFNALIRPICIVLNKSMAHMRNMRTFKAFGWGTLRGNKTSDILQTIILNHLDREECYMELSVYPSEKICAGVPSGDTCGGDSGGPLTNDVFIQGIGNREVQFGIISVGKTSCDGQGYTDLMSFADWIKMTIERLSIEDEPQSAPFYKIIPQQQDVFLYNDCGGANAANLEALIRWSIFWTRGIFVTHQFVLTNAKRLPENSSNLQVYLKGRTQFGMYSVFGVFPNDQNDVALLKLNRPVTGPDGFKPICMLANVVDQQRAASTPFTMFFEAPDNGTIYDISVALGNPYQCSGRIQRRVEWNQLCVEHPYGMGIGSYILGRKVTNSGKTWLVLFGIVSDSSNGVYVFTNVMKLSEWIANTIR</v>
      </c>
    </row>
    <row r="449" spans="1:5">
      <c r="A449" s="4" t="s">
        <v>2917</v>
      </c>
      <c r="B449" s="4" t="s">
        <v>3985</v>
      </c>
      <c r="C449" s="4" t="s">
        <v>1220</v>
      </c>
      <c r="D449" t="s">
        <v>1904</v>
      </c>
      <c r="E449" t="str">
        <f t="shared" si="6"/>
        <v>&gt;CG30187-PC$MAAVHNRTHFICGGTLIHKRFVLTAAHCIVDQDVQSVSLGAYNKSDPADKDVITAVVHSSFDVRASYENDIGLLKLSSDVIFNALIRPICIVLNKSMAHMRNMRTFKAFGWGTLRGNKTSDILQTIILNHLDREECYMELSVYPSEKICAGVPSGDTCGGDSGGPLTNDVFIQGIGNREVQFGIISVGKTSCDGQGYTDLMSFADWIKMTIERLSIEDEPQSAPFYKIIPQQQDVFLYNDCGGANAANLEALIRWSIFWTRGIFVTHQNSSNLQVYLKGRTQFYGMYSVFGVFPDQNDVALLKLNRPVTGPDGFKPICMLANVVDQQRAASTPPFTMFFEAPDGTIYDISVALGNPYQCSGRIQRRVEWNQLCVEHPYGMGFIGSYILGRKVNSGKTWLVLFGIVSDSSNGVYVFTNVMKLSEWIANTIRI</v>
      </c>
    </row>
    <row r="450" spans="1:5">
      <c r="A450" s="4" t="s">
        <v>2918</v>
      </c>
      <c r="B450" s="4" t="s">
        <v>3986</v>
      </c>
      <c r="C450" s="4" t="s">
        <v>1211</v>
      </c>
      <c r="D450" t="s">
        <v>1905</v>
      </c>
      <c r="E450" t="str">
        <f t="shared" si="6"/>
        <v>&gt;CG30083-PB$MFIFTIFKIILLWPGAMSQFLEPNCGYPDISPKIMHGQNAENGTNPWMAIFKYNDKEVAELVCGGTLIHKQFVLSAAHCIKRDQILAVRLGEHSSSRYAVTKAFRNKYFTTGSYSNDIGILRIQPIVKFNAVIRPICIITDPTKVPNKTFKAAGWGKTENETFSKVLKTVELNELNASECYNMLWVNVTESQICAGPDGDTCAGDSGGPLIHPVYMDGSLRYVQLGIISFGSSLCNSPGVYTRLSFIDWILMVVDNYTVRSPPKIQYRVWPYG</v>
      </c>
    </row>
    <row r="451" spans="1:5">
      <c r="A451" s="4" t="s">
        <v>2919</v>
      </c>
      <c r="B451" s="4" t="s">
        <v>3987</v>
      </c>
      <c r="C451" s="4" t="s">
        <v>1004</v>
      </c>
      <c r="D451" t="s">
        <v>1906</v>
      </c>
      <c r="E451" t="str">
        <f t="shared" ref="E451:E514" si="7">"&gt;"&amp;B451&amp;"$"&amp;D451</f>
        <v>&gt;CG10772-PF$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GLSLLFFMIMQVFFLNFKHANDNNNKNKNNIIKCI</v>
      </c>
    </row>
    <row r="452" spans="1:5">
      <c r="A452" s="4" t="s">
        <v>2920</v>
      </c>
      <c r="B452" s="4" t="s">
        <v>3988</v>
      </c>
      <c r="C452" s="4" t="s">
        <v>1004</v>
      </c>
      <c r="D452" t="s">
        <v>1906</v>
      </c>
      <c r="E452" t="str">
        <f t="shared" si="7"/>
        <v>&gt;CG10772-PD$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GLSLLFFMIMQVFFLNFKHANDNNNKNKNNIIKCI</v>
      </c>
    </row>
    <row r="453" spans="1:5">
      <c r="A453" s="4" t="s">
        <v>2921</v>
      </c>
      <c r="B453" s="4" t="s">
        <v>3989</v>
      </c>
      <c r="C453" s="4" t="s">
        <v>1004</v>
      </c>
      <c r="D453" t="s">
        <v>1907</v>
      </c>
      <c r="E453" t="str">
        <f t="shared" si="7"/>
        <v>&gt;CG10772-PB$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GHALLREWSLIFYGTTQSIGPNDPSVPKPSGSEATTPNSSSTTSNLHQAYSPQYPRIPPNNFGSSPSGGSKLPGKVPPPNKSSYVTNNPLLNSAPPKQGYQQISATYGVILGKANGKSNNNSEKTNNKGNKSNNGNKGKSGGSSGNRKEQTTQSTIIQTSTSKNKYYRISQQQQKNNKQDRNGVQTQRPKANSGEKSYDEKSRKVVGEITTNSGNGSIKAKQVKESTTTSSNSRIPKLFERYEKIQAIFPELEPYENSSPKGKPKQAKQKQFEVDLFKPTNGGNSRQGNTKKSPSVPPPSQTMATLSILPILPAGGSSLPDQKILKKQQLLMAAAGVMAPAQVEVEMEEVHATPDYEARKDQRKEVNPNAQITQWDMIFYGTETPAQPDDVANPSQSNQFNLYGNDMAHNDVEYDSGQWRNMQQVGEVGMTRDHSNTAACLKWSDRKCLGLSLLFFMIMQVFFLNKHANDNNNKNKNNIIKCI</v>
      </c>
    </row>
    <row r="454" spans="1:5">
      <c r="A454" s="4" t="s">
        <v>2922</v>
      </c>
      <c r="B454" s="4" t="s">
        <v>3990</v>
      </c>
      <c r="C454" s="4" t="s">
        <v>1004</v>
      </c>
      <c r="D454" t="s">
        <v>1906</v>
      </c>
      <c r="E454" t="str">
        <f t="shared" si="7"/>
        <v>&gt;CG10772-PC$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GLSLLFFMIMQVFFLNFKHANDNNNKNKNNIIKCI</v>
      </c>
    </row>
    <row r="455" spans="1:5">
      <c r="A455" s="4" t="s">
        <v>2923</v>
      </c>
      <c r="B455" s="4" t="s">
        <v>3991</v>
      </c>
      <c r="C455" s="4" t="s">
        <v>1004</v>
      </c>
      <c r="D455" t="s">
        <v>1908</v>
      </c>
      <c r="E455" t="str">
        <f t="shared" si="7"/>
        <v>&gt;CG10772-PA$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ECNDSAYMFEDQCYDVCPVHTYPLDKFQAEEDEQDDEVTRGPVPYSSSPMDHSLLMSNSLDDKQDPLQAEDRRRRSSLTQLVEVPSRVCAACRSCLECYGALASQCSTCSPGSQLRKILNETFCYAYVVRSTGMASVVDISMDDRDTQQYMTGTTVLLLVSVIFTLMGVAVAGGIVYHRRAMARSNELYSVSLVPGDESDSDEDELFTAHFPARKSGVNIYRDEAPSEKIFEEDEISHL</v>
      </c>
    </row>
    <row r="456" spans="1:5">
      <c r="A456" s="4" t="s">
        <v>2924</v>
      </c>
      <c r="B456" s="4" t="s">
        <v>4624</v>
      </c>
      <c r="C456" s="4" t="s">
        <v>1004</v>
      </c>
      <c r="D456" t="s">
        <v>1909</v>
      </c>
      <c r="E456" t="str">
        <f t="shared" si="7"/>
        <v>&gt;CG10772-PH$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CLVDALSGSEEIGSEHNPQNRGIMLRACMWL</v>
      </c>
    </row>
    <row r="457" spans="1:5">
      <c r="A457" s="4" t="s">
        <v>2925</v>
      </c>
      <c r="B457" s="4" t="s">
        <v>4625</v>
      </c>
      <c r="C457" s="4" t="s">
        <v>1004</v>
      </c>
      <c r="D457" t="s">
        <v>1906</v>
      </c>
      <c r="E457" t="str">
        <f t="shared" si="7"/>
        <v>&gt;CG10772-PI$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GLSLLFFMIMQVFFLNFKHANDNNNKNKNNIIKCI</v>
      </c>
    </row>
    <row r="458" spans="1:5">
      <c r="A458" s="4" t="s">
        <v>2926</v>
      </c>
      <c r="B458" s="4" t="s">
        <v>4626</v>
      </c>
      <c r="C458" s="4" t="s">
        <v>1004</v>
      </c>
      <c r="D458" t="s">
        <v>1910</v>
      </c>
      <c r="E458" t="str">
        <f t="shared" si="7"/>
        <v>&gt;CG10772-PJ$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GHALLREWSLIFYGTTQSIGPNDPSVPKPSGSEATTPNSSSTTSNLHQAYSPQYPRIPPNNFGSSPSGGSKLPGKVPPPNKSSYVTNNPLLNSAPPKQGYQQISATYGVILGKANGKSNNNSEKTNNKGNKSNNGNKGKSGGSSGNRKEQTTQSTIIQTSTSKNKYYRISQQQQKNNKQDRNGVQTQRPKANSGEKSYDEKSRKVVGEITTNSGNGSIKAKQVKESTTTSSNSRIPKLFERYEKIQAIFPELEPYENSSPKGKPKQAKQKQFEVDLFKPTNGGNSRQGNTKKSPSVPPPSQTMATLSILPILPAGGSSLPDQKILKKQQLLMAAAGVMAPAQVEVEMEEVHATPDYEARKDQRKEVNPNAQITQWDMIFYGTETPAQPDDVANPSQSNQFNLYGNDMAHNDVEYDSGQWRNMQQVGEVGMTRDHSNTAACLKWSDRKCLECNDSAYMFEDQCYDVPVHTYPLDKFQAEEDEQDDEVTRGPVNPYSSSPMDHSLLMSNSLDDKQDLQAEDRRRRSSLTQLVEVPSRVCAACDRSCLECYGALASQCSTCSPGSQRKILNETFCYAYVVRSTGMASVVDISKMDDRDTQQYMTGTTVLLLVSVITLMGVAVAGGIVYHRRAMARSNELYSRVSLVPGDESDSDEDELFTAHFPRKSGVNIYRDEAPSEKIFEEDEISHLV</v>
      </c>
    </row>
    <row r="459" spans="1:5">
      <c r="A459" s="4" t="s">
        <v>2927</v>
      </c>
      <c r="B459" s="4" t="s">
        <v>4627</v>
      </c>
      <c r="C459" s="4" t="s">
        <v>1004</v>
      </c>
      <c r="D459" t="s">
        <v>1911</v>
      </c>
      <c r="E459" t="str">
        <f t="shared" si="7"/>
        <v>&gt;CG10772-PG$MKNDVVRWSRQPTSNTTNSSSSSRSDSNSTHKHRSKSNKLNARQLGSNARSCQQRSSVATTLEDEQQTIIECDIGNFNFDCNLFKTSFLTQHKQKRSGSSSKSKSNRSRPLAKTKAVFLLALQFSAVVFLCNINVGFVAGSVATAASAGGSSPAAPSSAPSSPPTVAVPPPPPPSSALKVDPNGQSPVLPPYVLDYTGGKAKLTPNNGKFGQSGSSGSNNNHIVGHYTHTWAVHIPNGDNGMADAAKDHGFVNLGKIMPATCSPKYKCTGHMDTTHFNQ</v>
      </c>
    </row>
    <row r="460" spans="1:5">
      <c r="A460" s="4" t="s">
        <v>2928</v>
      </c>
      <c r="B460" s="4" t="s">
        <v>3992</v>
      </c>
      <c r="C460" s="4" t="s">
        <v>695</v>
      </c>
      <c r="D460" t="s">
        <v>1912</v>
      </c>
      <c r="E460" t="str">
        <f t="shared" si="7"/>
        <v>&gt;CG1391-PA$MGTISSVLQWSCTKCNTINPTESLKCFNCGTVRKVFPQQQQQQHRSSSIASWTADDALEQEQAEKGQERDKEKGRAAVARSEYKHVYKSLLRGCLKRPRNSQNLPANCVDCEDTRKYIKSSIELYRHFSNPALNRRWVCHACGTDNSVTWHCLICDTVSYLAPIYKDAIAADRGQDLAGSLGNRGELLAADHSHPHHHHYLHQELEEQHQHQLHSQHLHKRHLKGRSASGSGSGPGSGSGLRRTQLSTAIDKSASGRSCHICYANNQSKDIFNLPQIKPAPQLTGIPPVAACSNRFAIANDTFCRRKQNNNNKNQNHKVVRESGAKRKYNFTITTLSRSAAKDGHGQMKPLRQVVNLNLNLQQEPQQKSPANPQQLQRKTQREPAAY</v>
      </c>
    </row>
    <row r="461" spans="1:5">
      <c r="A461" s="4" t="s">
        <v>2929</v>
      </c>
      <c r="B461" s="4" t="s">
        <v>3993</v>
      </c>
      <c r="C461" s="4" t="s">
        <v>695</v>
      </c>
      <c r="D461" t="s">
        <v>1913</v>
      </c>
      <c r="E461" t="str">
        <f t="shared" si="7"/>
        <v>&gt;CG1391-PC$MHDPGSSSRLSGAASAAAGTASAGAIAAAVGAAAASRHDNKTQLGNGSRKMWICIKCSYAYNRLWLQTCEMCEAKAEQQQQQLQLQQQQQQQQQHHHHLQQQQAEAPRDEPWTCKKCTLVNYSTAMACVVCGGSKLKSISSIEDMTLKGEFWTCSHCTLKNSLHSPVCSACKSHRQPQLSMAMEAVRERPDGQSYEQDAAAVGGGGGSAHQSGANEVKAPTALNLPLTSVALPMPMLQLPTSTAALRGSRSPSPRMQLLPSLQQQRNSSSSGAIPKRHSTGGSIVPRNISIAGLNYNLQQGQGVGSASVVSASGAGSGAGAVGASTSTKKWQCPACTYDNCAAVVCDICSSPRGLASAVLGEALGRKSVRVALTPADIRQESKLMENLRQLETEALTKWQNIIQYCRDNSELFVDDSFPPAPKSLYYNPASGAGEGNPVVQRRPHEINCDGGAYPPWAVFRTPLPSDICQGVLGNCWLLSALAVLAEREDVKEVLVTKEICGQGAYQVRLCKDGKWTTVLVDDLLPCDKRGHLVYSQAKKQLWVPLIEKAVAKIHGCYEALVSGRAIEGLATLTGAPCESIPLQASSLMPSEDELDKDLIWAQLLSSRCVRFLMGASCGGGNMKVDEEEYQQKGLRPHAYSVLDVKDIQGHRLLKLRNPWGHYSWRGDWSDDSSLWTDDLRDALMPGASEGVFWISFEDVLNYFDCIDICKVRSGWNEVRLQGTLQPLCSISCVLTVLEPTEAEFTLFQEGQRNSEKSQRSQLDLCVVIFRTRSPAAPEIGRLVHSKRQVRGFVGCHKMLERDIYLLVCLAFNHWHTGIEDPHQYPQCILAIHSKRLLVEQISPSPHLLADAIISLTLTKGQRHEGREGMTAYYLTKGWAGLVMVENRHENKWIHVKCDCQESYNVVSTRGELKTVDSVPPLQRQVIIVLTLEGSGGFSIAHRLTHRLANSRGLHDWGPPGATHCPPIENVHGLHAPRLI</v>
      </c>
    </row>
    <row r="462" spans="1:5">
      <c r="A462" s="4" t="s">
        <v>2930</v>
      </c>
      <c r="B462" s="4" t="s">
        <v>3994</v>
      </c>
      <c r="C462" s="4" t="s">
        <v>695</v>
      </c>
      <c r="D462" t="s">
        <v>1914</v>
      </c>
      <c r="E462" t="str">
        <f t="shared" si="7"/>
        <v>&gt;CG1391-PD$MKPLRQVVNLNLNLQQEPQQKSPANPQQLQRKTQREPAAVSMNPTQFTIRNGVFIAVNEWSEPMASSSSVSSSSNHHHHHHSNSNSNSSGNSNIINNNSSSSGSNKLYENECVALAQQQLRAAAAQAAQAAATAVAIASSPSAKAMAPAPTATMPIYAQVNKQHKLKKKQQIASESQTNNNTGSGEIADAVSESLTGLGTSTDGSGEASESESQVEEHSIYAKVWKGPRKATESKIMHDPGSSSRSGAASAAAGTASAGAIAAAVGAAAASRHDNKTQLGNGSRSKMWICIKCSAYNRLWLQTCEMCEAKAEQQQQQLQLQQQQQQQQQHHHHHLQQQQAEAPDEPWTCKKCTLVNYSTAMACVVCGGSKLKSISSIEDMTLRKGEFWTCSHTLKNSLHSPVCSACKSHRQPQLSMAMEAVRERPDGQSYEEQDAAAVGGGGSAHQSGANEVKAPTALNLPLTSVALPMPMLQLPTSTAAGLRGSRSPSPMQLLPSLQQQRNSSSSGAIPKRHSTGGSIVPRNISIAGLANYNLQQGQGGSASVVSASGAGSGAGAVGASTSTKKWQCPACTYDNCAASVVCDICSSPGLASAVLGEALGRKSVRVALTPADIRQESKLMENLRQLEETEALTKWQNIQYCRDNSELFVDDSFPPAPKSLYYNPASGAGEGNPVVQWRRPHEINCDGAYPPWAVFRTPLPSDICQGVLGNCWLLSALAVLAEREDLVKEVLVTKECGQGAYQVRLCKDGKWTTVLVDDLLPCDKRGHLVYSQAKRKQLWVPLIEAVAKIHGCYEALVSGRAIEGLATLTGAPCESIPLQASSLPMPSEDELDKLIWAQLLSSRCVRFLMGASCGGGNMKVDEEEYQQKGLRPRHAYSVLDVKIQGHRLLKLRNPWGHYSWRGDWSDDSSLWTDDLRDALMPHGASEGVFWIFEDVLNYFDCIDICKVRSGWNEVRLQGTLQPLCSISCVLLTVLEPTEAETLFQEGQRNSEKSQRSQLDLCVVIFRTRSPAAPEIGRLVEHSKRQVRGFGCHKMLERDIYLLVCLAFNHWHTGIEDPHQYPQCILAIHSSKRLLVEQIPSPHLLADAIISLTLTKGQRHEGREGMTAYYLTKGWAGLVVMVENRHENWIHVKCDCQESYNVVSTRGELKTVDSVPPLQRQVIIVLTQLEGSGGFSIHRLTHRLANSRGLHDWGPPGATHCPPIENVHGLHAPRLI</v>
      </c>
    </row>
    <row r="463" spans="1:5">
      <c r="A463" s="4" t="s">
        <v>2931</v>
      </c>
      <c r="B463" s="4" t="s">
        <v>3995</v>
      </c>
      <c r="C463" s="4" t="s">
        <v>695</v>
      </c>
      <c r="D463" t="s">
        <v>1915</v>
      </c>
      <c r="E463" t="str">
        <f t="shared" si="7"/>
        <v>&gt;CG1391-PB$MGTISSVLQWSCTKCNTINPTESLKCFNCGTVRKVFPQQQQQQHRSSSIASWTADDALEQEQAEKGQERDKEKGRAAVARSEYKHVYKSLLRGCLKRPRNSQNLPANCVDCEDTRKYIKSSIELYRHFSNPALNRRWVCHACGTDNSVTWHCLICDTVSYLAPIYKDAIAADRGQDLAGSLGNRGELLAADHSHPHHHHYLHQELEEQHQHQLHSQHLHKRHLKGRSASGSGSGPGSGSGLRRTQLSTAIDKSASGRSCHICYANNQSKDIFNLPQIKPAPQLTGIPPVAACSNRFAIANDTFCRRKQNNNNKNQNHKVVRESGAKRKYNFTITTLSRSAAKDGHGQMKPLRQVVNLNLNLQQEPQQKSPANPQQLQRKTQREPAAVSMNPTFTIPRNGVFIAVNEWSEPMASSSSVSSSSNHHHHHHSNSNSNSSGNSNINNNSSSSSGSNKLYENECVALAQQQLRAAAAQAAQAAATAVAIASSPSAAMAEPAPTATMPIYAQVNKQHKLKKKQQIASESQTNNNTGSGEIADAVSSLTAGLGTSTDGSGEASESESQVEEHSIYAKVWKGPRKATESKIMHDPGSSRLSGAASAAAGTASAGAIAAAVGAAAASRHDNKTQLGNGSRSKMWICKCSYAYNRLWLQTCEMCEAKAEQQQQQLQLQQQQQQQQQHHHHHLQQQQEAPRDEPWTCKKCTLVNYSTAMACVVCGGSKLKSISSIEDMTLRKGEFWCSHCTLKNSLHSPVCSACKSHRQPQLSMAMEAVRERPDGQSYEEQDAAAGGGGGSAHQSGANEVKAPTALNLPLTSVALPMPMLQLPTSTAAGLRGSRPSPRMQLLPSLQQQRNSSSSGAIPKRHSTGGSIVPRNISIAGLANYNLQGQGVGSASVVSASGAGSGAGAVGASTSTKKWQCPACTYDNCAASVVCDISSPRGLASAVLGEALGRKSVRVALTPADIRQESKLMENLRQLEETEALTWQNIIQYCRDNSELFVDDSFPPAPKSLYYNPASGAGEGNPVVQWRRPHENCDGGAYPPWAVFRTPLPSDICQGVLGNCWLLSALAVLAEREDLVKEVLTKEICGQGAYQVRLCKDGKWTTVLVDDLLPCDKRGHLVYSQAKRKQLWVLIEKAVAKIHGCYEALVSGRAIEGLATLTGAPCESIPLQASSLPMPSEDLDKDLIWAQLLSSRCVRFLMGASCGGGNMKVDEEEYQQKGLRPRHAYSVDVKDIQGHRLLKLRNPWGHYSWRGDWSDDSSLWTDDLRDALMPHGASEGFWISFEDVLNYFDCIDICKVRSGWNEVRLQGTLQPLCSISCVLLTVLEPEAEFTLFQEGQRNSEKSQRSQLDLCVVIFRTRSPAAPEIGRLVEHSKRQRGFVGCHKMLERDIYLLVCLAFNHWHTGIEDPHQYPQCILAIHSSKRLLEQISPSPHLLADAIISLTLTKGQRHEGREGMTAYYLTKGWAGLVVMVENHENKWIHVKCDCQESYNVVSTRGELKTVDSVPPLQRQVIIVLTQLEGSGFSIAHRLTHRLANSRGLHDWGPPGATHCPPIENVHGLHAPRLI</v>
      </c>
    </row>
    <row r="464" spans="1:5">
      <c r="A464" s="4" t="s">
        <v>2932</v>
      </c>
      <c r="B464" s="4" t="s">
        <v>3996</v>
      </c>
      <c r="C464" s="4" t="s">
        <v>695</v>
      </c>
      <c r="D464" t="s">
        <v>1916</v>
      </c>
      <c r="E464" t="str">
        <f t="shared" si="7"/>
        <v>&gt;CG1391-PE$MGTISSVLQWSCTKCNTINPTESLKCFNCGTVRKVFPQQQQQQHRSSSIASWTADDALEQEQAEKGQERDKEKGRAAVARSEYKHVYKSLLRGCLKRPRNSQNLPANCVDCEDTRKYIKSSIELYRHFSNPALNRRWVCHACGTDNSVTWHCLICDTVSYLAPIYKDAIAADRGQDLAGSLGNRGELLAADHSHPHHHHYLHQELEEQHQHQLHSQHLHKRHLKGRSASGSGSGPGSGSGLRRTQLSTAIDKSASGRSCHICYANNQSKDIFNLPQIKPAPQLTGIPPVAACSNRFAIANDTFCRRKQNNNNKNQNHKVVRESGAKRKYNFTITTLSRSAAKDGHGQMKPLRQVVNLNLNLQQEPQQKSPANPQQLQRKTQREPAAVSMNPTFTIPRNGVFIAVNEWSEPMASSSSVSSSSNHHHHHHSNSNSNSSGNSNINNNSSSSSGSNKLYENECVALAQQQLRAAAAQAAQAAATAVAIASSPSAAMAEPAPTATMPIYAQVNKQHKLKKKQQIASESQTNNNTGSGEIADAVSSLTAGLGTSTDGSGEASESESQVEEHSIYAKVWKGPRKATESKIMHDPGSSRLSGAASAAAGTASAGAIAAAVGAAAASRHDNKTQLGNGSRSKMWICKCSYAYNRLWLQTCEMCEAKAEQQQQQLQLQQQQQQQQQHHHHHLQQQQAPRDEPWTCKKCTLVNYSTAMACVVCGGSKLKSISSIEDMTLRKGEFWTSHCTLKNSLHSPVCSACKSHRQPQLSMAMEAVRERPDGQSYEEQDAAAVGGGGSAHQSGANEVKAPTALNLPLTSVALPMPMLQLPTSTAAGLRGSRSSPRMQLLPSLQQQRNSSSSGAIPKRHSTGGSIVPRNISIAGLANYNLQQQGVGSASVVSASGAGSGAGAVGASTSTKKWQCPACTYDNCAASVVCDICSPRGLASAVLGEALGRKSVRVALTPADIRQESKLMENLRQLEETEALTKQNIIQYCRDNSELFVDDSFPPAPKSLYYNPASGAGEGNPVVQWRRPHEICDGGAYPPWAVFRTPLPSDICQGVLGNCWLLSALAVLAEREDLVKEVLVKEICGQGAYQVRLCKDGKWTTVLVDDLLPCDKRGHLVYSQAKRKQLWVPIEKAVAKIHGCYEALVSGRAIEGLATLTGAPCESIPLQASSLPMPSEDEDKDLIWAQLLSSRCVRFLMGASCGGGNMKVDEEEYQQKGLRPRHAYSVLVKDIQGHRLLKLRNPWGHYSWRGDWSDDSSLWTDDLRDALMPHGASEGVWISFEDVLNYFDCIDICKVRSGWNEVRLQGTLQPLCSISCVLLTVLEPTAEFTLFQEGQRNSEKSQRSQLDLCVVIFRTRSPAAPEIGRLVEHSKRQVGFVGCHKMLERDIYLLVCLAFNHWHTGIEDPHQYPQCILAIHSSKRLLVQISPSPHLLADAIISLTLTKGQRHEGREGMTAYYLTKGWAGLVVMVENRENKWIHVKCDCQESYNVVSTRGELKTVDSVPPLQRQVIIVLTQLEGSGGSIAHRLTHRLANSRGLHDWGPPGATHCPPIENVHGLHAPRLI</v>
      </c>
    </row>
    <row r="465" spans="1:5">
      <c r="A465" s="4" t="s">
        <v>2933</v>
      </c>
      <c r="B465" s="4" t="s">
        <v>3997</v>
      </c>
      <c r="C465" s="4" t="s">
        <v>832</v>
      </c>
      <c r="D465" t="s">
        <v>1917</v>
      </c>
      <c r="E465" t="str">
        <f t="shared" si="7"/>
        <v>&gt;CG31619-PC$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LLWPLQRFKDSRGQHLLQGEALKFGIDLSGKDFDQDESERVPAEQLPPVLHSPSDPEYHEPSKSGPEADVPHVPPHMPHARWETGAAASTTAVPSLPDGFVYRWMLGEWSQCSQECGAAGSGLQRRTVSCQRAAKATSSGSTSDTENVVDNSECFAHGLELPEFFQSCGNEACPQWSKGDWTPCQRSHCHGRNTAQRREVTCRYPNGTEGSICDEYERPAMRQECYNERCEGVWRVEPWSECNACGRKGIKYRILQCVWYGSRRPAGNVCKHQPRPAVMKVCKSPACQAQLSSPAQLCRDSSRYCRNARAMGLCRLHRYKLKCCGSCEQQPNQHLI</v>
      </c>
    </row>
    <row r="466" spans="1:5">
      <c r="A466" s="4" t="s">
        <v>2934</v>
      </c>
      <c r="B466" s="4" t="s">
        <v>3998</v>
      </c>
      <c r="C466" s="4" t="s">
        <v>832</v>
      </c>
      <c r="D466" t="s">
        <v>1918</v>
      </c>
      <c r="E466" t="str">
        <f t="shared" si="7"/>
        <v>&gt;CG31619-PB$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VEP</v>
      </c>
    </row>
    <row r="467" spans="1:5">
      <c r="A467" s="4" t="s">
        <v>2935</v>
      </c>
      <c r="B467" s="4" t="s">
        <v>3999</v>
      </c>
      <c r="C467" s="4" t="s">
        <v>832</v>
      </c>
      <c r="D467" t="s">
        <v>1919</v>
      </c>
      <c r="E467" t="str">
        <f t="shared" si="7"/>
        <v>&gt;CG31619-PA$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LWPLQRFKDSRGQHLLQGEALKFGIDLSGKDFDQDESEVPAEQLPPEVLHSPSDPEYHEPSKSGPEADVPHVPPHMPHARWETGAAATTAVPSLPNDGFVYRWMLGEWSQCSQECGAAGSGLQRRTVSCQRAAKATSGSTSDTENNVVDNSECFAHGLELPEFFQSCGNEACPQWSKGDWTPCQRHCHGRNTAMQRREVTCRYPNGTEGSICDEYERPAMRQECYNERCEGVWREPWSECNAPCGRKGIKYRILQCVWYGSRRPAGNVCKHQPRPAVMKVCKSACQAQLSSSPAQLCRDSSRYCRNARAMGLCRLHRYKLKCCGSCEQQPNQLI</v>
      </c>
    </row>
    <row r="468" spans="1:5">
      <c r="A468" s="4" t="s">
        <v>2936</v>
      </c>
      <c r="B468" s="4" t="s">
        <v>4628</v>
      </c>
      <c r="C468" s="4" t="s">
        <v>832</v>
      </c>
      <c r="D468" t="s">
        <v>1920</v>
      </c>
      <c r="E468" t="str">
        <f t="shared" si="7"/>
        <v>&gt;CG31619-PF$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LLWPLQRFKDSRGQHLLQGEALKFGIDLSGKDFDQDESERVPAEQLPPVLHSPSDPEYHEPSKSGPEADVPHVPPHMPHARWETGAAASTTAVPSLPDGFVYRWMLGEWSQCSQECGAAGSGLQCRPRQPSYVGIPHVIAVMPGPWCVDFIAT</v>
      </c>
    </row>
    <row r="469" spans="1:5">
      <c r="A469" s="4" t="s">
        <v>2937</v>
      </c>
      <c r="B469" s="4" t="s">
        <v>4629</v>
      </c>
      <c r="C469" s="4" t="s">
        <v>832</v>
      </c>
      <c r="D469" t="s">
        <v>1921</v>
      </c>
      <c r="E469" t="str">
        <f t="shared" si="7"/>
        <v>&gt;CG31619-PG$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GIQMRGVECKSTDGSLSAKDPLTKPGSMQQCSTGIHCGGSLNKVGGTIIVGSSRSLNERSERQLDSSDDEDNEDENDEGDDVDDLESGQDTDDGEGLSYADQPLLYAHRTQSRLNQEPDEPRTMHLMNGNSNNNFNRGEDESEGPSLDPTYIKDNEWSPCSVTCGEIRRRTYNCKIFLEYSRTVATVNDSLCEGKKPHDEVERCVEDPCMLPSHGDDQFPRDSIKVGVSEPGKTYVWREQGYTSCSASCLGGVEELIINCVREDGRVVSPFLCSPETKPEARVRTCNDRPCPPRWNYSDYTPCSKSCGIGIKTEVQCIHEVTRGGDNTMVVPNSMCPQPPPADRQYCNVLDCPVRWEVGEWSCSHTCGYGFKDRKVECKQIMAQEHKIERPESMCPSAKPADKKPCNVKPCPEDPKPVIQINNSTHIQHDPKKTKITLKVGGAGLVFFGTQVKIKCPVKRNRTKIKWSKDHKPLQRSRKYKVSKKGALRILDITFRDAGVYSCHAGLSSEISIEVKAKPGQQIEELEQQETERLVREKSGTEALTSADMKSADGTGTSAVGPNSHVNGSAQQHGSRRRQQQSERLQNGRERSRRPKSDGVQHADSSIEDDLLWPLQRFKDSRGQHLLQGEALKFGIDLSGKDFDQDESERVPAEQLPEVLHSPSDPEYHEPSKSGPEADVPHVPPHMPHARWETGAAASTTAVPSPNDGFVYRWMLGEWSQCSQECGAAGSGLQRRTVSCQRAAKATSSGSTSDENNVVDNSECFAHGLELPEFFQSCGNEACPQWSKGDWTPCQRSHCHGRNAMQRREVTCRYPNGTEGSICDEYERPAMRQECYNERCEGVWRVEPWSECAPCGRKGIKYRILQCVWYGSRRPAGNVCKHQPRPAVMKVCKSPACQAQLSSPAQLCRDSSRYCRNARAMGLCRLHRYKLKCCGSCEQQPNQHLI</v>
      </c>
    </row>
    <row r="470" spans="1:5">
      <c r="A470" s="4" t="s">
        <v>2938</v>
      </c>
      <c r="B470" s="4" t="s">
        <v>4000</v>
      </c>
      <c r="C470" s="4" t="s">
        <v>832</v>
      </c>
      <c r="D470" t="s">
        <v>1922</v>
      </c>
      <c r="E470" t="str">
        <f t="shared" si="7"/>
        <v>&gt;CG31619-PD$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RFKDSRGQHLLQGEALKFGIDLSGKDFDQDESERVPAEQLPPEVLHSPDPEYHEPSKSGPEADVPHVPPHMPHARWETGAAASTTAVPSLPNDGFVYWMLGEWSQCSQECGAAGSGLQRRTVSCQRAAKATSSGSTSDTENNVVDNECFAHGLELPEFFQSCGNEACPQWSKGDWTPCQRSHCHGRNTAMQRREVCRYPNGTEGSICDEYERPAMRQECYNERCEGVWRVEPWSECNAPCGRKGKYRILQCVWYGSRRPAGNVCKHQPRPAVMKVCKSPACQAQLSSSPAQLCDSSRYCRNARAMGLCRLHRYKLKCCGSCEQQPNQHLI</v>
      </c>
    </row>
    <row r="471" spans="1:5">
      <c r="A471" s="4" t="s">
        <v>2939</v>
      </c>
      <c r="B471" s="4" t="s">
        <v>4630</v>
      </c>
      <c r="C471" s="4" t="s">
        <v>832</v>
      </c>
      <c r="D471" t="s">
        <v>1917</v>
      </c>
      <c r="E471" t="str">
        <f t="shared" si="7"/>
        <v>&gt;CG31619-PE$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LLWPLQRFKDSRGQHLLQGEALKFGIDLSGKDFDQDESERVPAEQLPPVLHSPSDPEYHEPSKSGPEADVPHVPPHMPHARWETGAAASTTAVPSLPDGFVYRWMLGEWSQCSQECGAAGSGLQRRTVSCQRAAKATSSGSTSDTENVVDNSECFAHGLELPEFFQSCGNEACPQWSKGDWTPCQRSHCHGRNTAQRREVTCRYPNGTEGSICDEYERPAMRQECYNERCEGVWRVEPWSECNACGRKGIKYRILQCVWYGSRRPAGNVCKHQPRPAVMKVCKSPACQAQLSSPAQLCRDSSRYCRNARAMGLCRLHRYKLKCCGSCEQQPNQHLI</v>
      </c>
    </row>
    <row r="472" spans="1:5">
      <c r="A472" s="4" t="s">
        <v>2940</v>
      </c>
      <c r="B472" s="4" t="s">
        <v>4001</v>
      </c>
      <c r="C472" s="4" t="s">
        <v>634</v>
      </c>
      <c r="D472" t="s">
        <v>1923</v>
      </c>
      <c r="E472" t="str">
        <f t="shared" si="7"/>
        <v>&gt;CG2493-PA$MILRDMGEATVRAALLAVLGILLIAGCDCSQRFKYEIKEFQVPLDHFSFINATFNIRYLYNDSFVDKSNARTPIFFYTGNEGDIELFAQNTGFLWEQARQRALVIFAEHRYYGKSLPFGSSTFNTSLPEHLAYFTVEQTLEDYAMLIFLRNDRQMPVVAFGGSYGGMLAAWFRMKYPHLVNGALAASAPVLQFPGIDCDIFYRIVTSVFQNAYNENCTLNIAKSWKLFETLGASEAGKKQISDAFLCNALKNDDDLKKFLDYVEEVYSNLAMVNYPYNSSFLAPLPAYPVRQVCYLKELHSTDADLLHAMSSALAVYTNYTQSAKCLDISVNSNADDSGWNIQCNQMVMPICSNGSETMFRTSSWNFKDYAEKCYKNYRLTPKPYDIILRYGRNLEAATNIIFSNGLLDPWSGGGVLQAPNDKVFVIILPEGAHHLDLRHSPADPPSVRDARDKEAAIIARWIQD</v>
      </c>
    </row>
    <row r="473" spans="1:5">
      <c r="A473" s="4" t="s">
        <v>2941</v>
      </c>
      <c r="B473" s="4" t="s">
        <v>4631</v>
      </c>
      <c r="C473" s="4" t="s">
        <v>634</v>
      </c>
      <c r="D473" t="s">
        <v>1923</v>
      </c>
      <c r="E473" t="str">
        <f t="shared" si="7"/>
        <v>&gt;CG2493-PB$MILRDMGEATVRAALLAVLGILLIAGCDCSQRFKYEIKEFQVPLDHFSFINATFNIRYLYNDSFVDKSNARTPIFFYTGNEGDIELFAQNTGFLWEQARQRALVIFAEHRYYGKSLPFGSSTFNTSLPEHLAYFTVEQTLEDYAMLIFLRNDRQMPVVAFGGSYGGMLAAWFRMKYPHLVNGALAASAPVLQFPGIDCDIFYRIVTSVFQNAYNENCTLNIAKSWKLFETLGASEAGKKQISDAFLCNALKNDDDLKKFLDYVEEVYSNLAMVNYPYNSSFLAPLPAYPVRQVCYLKELHSTDADLLHAMSSALAVYTNYTQSAKCLDISVNSNADDSGWNIQCNQMVMPICSNGSETMFRTSSWNFKDYAEKCYKNYRLTPKPYDIILRYGRNLEAATNIIFSNGLLDPWSGGGVLQAPNDKVFVIILPEGAHHLDLRHSPADPPSVRDARDKEAAIIARWIQD</v>
      </c>
    </row>
    <row r="474" spans="1:5">
      <c r="A474" s="4" t="s">
        <v>2942</v>
      </c>
      <c r="B474" s="4" t="s">
        <v>4002</v>
      </c>
      <c r="C474" s="4" t="s">
        <v>1323</v>
      </c>
      <c r="D474" t="s">
        <v>1924</v>
      </c>
      <c r="E474" t="str">
        <f t="shared" si="7"/>
        <v>&gt;CG33276-PB$MGTPELKIILEFSAGAELLFGNIKRRELNLDGKQKWTIANLLKWMHANITERPELFLQGDTVRPGILVLINDTDWELLGELDYELQPNDNVLFISTLH</v>
      </c>
    </row>
    <row r="475" spans="1:5">
      <c r="A475" s="4" t="s">
        <v>2943</v>
      </c>
      <c r="B475" s="4" t="s">
        <v>4003</v>
      </c>
      <c r="C475" s="4" t="s">
        <v>1273</v>
      </c>
      <c r="D475" t="s">
        <v>1925</v>
      </c>
      <c r="E475" t="str">
        <f t="shared" si="7"/>
        <v>&gt;CG31326-PA$MSPHQLVTVLLLASLINLVLGQLPRNGCSGRFQYQGYQGQYIGLVEVRHEANNQTLILQFSQQGYHDFEDYVGSISLVDDDEVTQENLRQGLPIRYRVFPIPTIPPKITSMQLNGVQLCSGGVYPKPRTGITLRITWTPSYISVFGVPQPVPTRPRPAWQDESPQIDYRETRPSQPRLEDSGELFGRSNESLPAFQPGWGTAPQQANPNRGITSQPEIPSPVPQRPTPNPSRSNAPQQAVRSPVDVPQQNPSSNGIPCGRERASTTPLIFQGKSLQRGQLPWLVAIFERRESNGAFICGGTLISTSTVLSAAHCFRAPGRDLPASRLAVSLGRNTLAIHSDGERGVSQLIIHENFQFKQFTEADLALVRLDEPVRYTDYIVPICLWSTSNRMLPQGLKSYVAGWGPDETGTGNTEVSKVTDLNIVSEANCALELPHVLVQPSLCAKKTGAGPCASDGGGPLMLREQDVWVLRGVISGGVINEKENTCELSPSVFTDVAKHIEWVRQKMW</v>
      </c>
    </row>
    <row r="476" spans="1:5">
      <c r="A476" s="4" t="s">
        <v>2944</v>
      </c>
      <c r="B476" s="4" t="s">
        <v>4004</v>
      </c>
      <c r="C476" s="4" t="s">
        <v>783</v>
      </c>
      <c r="D476" t="s">
        <v>1926</v>
      </c>
      <c r="E476" t="str">
        <f t="shared" si="7"/>
        <v>&gt;CG11771-PA$MLNLLRRRPTSVPLIRAALSAPLHSTENRPGYIVLVPEIGEEGPLGEGVKPDGLPAFSDITIEMCLGAIGQQASAVENSVKALESDLHSGKQLNAASIRELDTVTGPLETTWGVAKALYLGNSTLIPTKSYMNIHERARNARAAKFCQTVYKALKDASSDSGPDEQRMRQKFLLEGKLNGLTLDKDKQDGLKELLTLGRERANFKNKVNMAVHSFGQIITDFNLVRDFPPSLLEATARDPGQPMTPWKITLQPQVVDGFLKHCPERMQRWNVWRASVLKASSQQEKSLENSTHIKIRGLRKRQANLLGYESFADMSMQTKMVGSVDNLKQIFAKLLKFAGPAQVELEKLQGFAQDSGCEYKLEAYDVAYWRRKQLAAEHGLQDQKLREFFPLRVLSGLFALSEKLFGIKIVEQPNAEVWHPAVKFYDVFDADSVNSSTPVGFYVDCYSKEHKFGRNNGWMVGIRNSNKSAGLTPLCALIFNFSEPQSPDAPPLLGYDDLQMLFKTFGSGLQHLLTQAGYSDLAGLSNIEWDASQVSGHVSNFLDDPTVIRSLSGHFSSGEPLEAELSQKMRLLKTQLAGYNLCQDLYLDLDVELHRSNAFWLEVVRKLWPVYQCMPLDKKDAHPCSLTDIFAGDWAAQFSHLYSRLIAADISSSFAEQRSEENYAVVGRRYKQTFLSCGGSVPTAEFRRFQGRDPSAEALLKSLDIFEPSQTTDN</v>
      </c>
    </row>
    <row r="477" spans="1:5">
      <c r="A477" s="4" t="s">
        <v>2945</v>
      </c>
      <c r="B477" s="4" t="s">
        <v>4005</v>
      </c>
      <c r="C477" s="4" t="s">
        <v>657</v>
      </c>
      <c r="D477" t="s">
        <v>1927</v>
      </c>
      <c r="E477" t="str">
        <f t="shared" si="7"/>
        <v>&gt;CG4017-PA$MKLLLLLLSVNILIFCLAERQRFDNYKVYRVSPVKANQLEGLRSLEANSDALVLNNLHLGPTDFLVAPDFDGTFLKLVKDLDLSPELIDANAQTSLSLIEPIADANRRSDDYSWSEYHELNDTHRWMQNLVGKYPDVVSVFVAGQSYGRELLGLRINHNDGRAEKQSIFLEAGMHAREWIGPATATYFANELLSSQQEIMNLARSYVWYILPHANPDGYVYTHKTNRMWRKTRSPQDKNCVGTDPRNWDFHWREVGASSDPCSESYAGPKAFSEPEVQTLSQFLKSVPEPMFMFSLHSFSQLLLYPYGHTSALPENHRQLEQIFNTAVGAMKRRYGTRYTGGNYDAIYPAAGSSMDWAYGVLNVKYSFTYELRPSGYSFWTGFRLPAAQIIPGQETTDSLVEMIKAAAQIEGYKI</v>
      </c>
    </row>
    <row r="478" spans="1:5">
      <c r="A478" s="4" t="s">
        <v>2946</v>
      </c>
      <c r="B478" s="4" t="s">
        <v>4006</v>
      </c>
      <c r="C478" s="4" t="s">
        <v>1337</v>
      </c>
      <c r="D478" t="s">
        <v>1928</v>
      </c>
      <c r="E478" t="str">
        <f t="shared" si="7"/>
        <v>&gt;CG3355-PA$MRVYLALPLLLLGIGLSLAQYQYQAPHQTLAQQFADVVDVVDPAEQSIKVRPPKSRNQCTAKQNCFCGTPNVNRIVGGQQVRSNKYPWTAQLVKGRHYRLFCGGSLINDRYVLTAAHCVHGNRDQITIRLLQIDRSSRDPGIVRKVVTTVHPNYDPNRIVNDVALLKLESPVPLTGNMRPVCLPEANHNFDGKTAVAGWGLIKEGGVTSNYLQEVNVPVITNAQCRQTRYKDKIAEVMLCAGLVQGGKDACQGDSGGPLIVNEGRYKLAGVVSFGYGCAQKNAPGVYARVSKFLWIRKNTADGCYCQ</v>
      </c>
    </row>
    <row r="479" spans="1:5">
      <c r="A479" s="4" t="s">
        <v>2947</v>
      </c>
      <c r="B479" s="4" t="s">
        <v>4007</v>
      </c>
      <c r="C479" s="4" t="s">
        <v>1337</v>
      </c>
      <c r="D479" t="s">
        <v>1929</v>
      </c>
      <c r="E479" t="str">
        <f t="shared" si="7"/>
        <v>&gt;CG3355-PB$MRVYLALPLLLLGIGLSLAQYQYQAPHQTLAQQFADVVDVVDPAEQSIKVRPPKSRNQCTAKQNCFCGTPNVNRIVGGQQVRSNKYPWTAQLVKGRHYRLFCGGSLINDRYVLTAAHCVHGNRDQITIRLLQIDRSSRDPGIVRKVVTTVHPNYDPNRIVNDVALLKLESPVPLTGNMRPVCLPEANHNFDGKTVSSLDLCAKLYFLLCRP</v>
      </c>
    </row>
    <row r="480" spans="1:5">
      <c r="A480" s="4" t="s">
        <v>2948</v>
      </c>
      <c r="B480" s="4" t="s">
        <v>4008</v>
      </c>
      <c r="C480" s="4" t="s">
        <v>1138</v>
      </c>
      <c r="D480" t="s">
        <v>1930</v>
      </c>
      <c r="E480" t="str">
        <f t="shared" si="7"/>
        <v>&gt;CG17404-PB$MGLTEQLLLIGVVALGGVFGRLNSRQPSGYTPHRIVGGADIPPGEHVPYVSLQYRTRGGQMHFCGGSIIAPNRILTAAHCCQGLNASRMSVVAGIRGLEKGSRSQVLSYSIHPKYQELVTSDLAVLSIKPPLKLNNSTISAIEYRSQKDFVGGGVPVTLTGWGLRLPVPFPFLDNVNYPNVLQRMSYHTISNSECRAGMESVTDTEICARGPFRGACSGDSGGPLVMESKNGLQQVGIVSYGLVVGLYISPDVYTRVSTFSDWIGNQTK</v>
      </c>
    </row>
    <row r="481" spans="1:5">
      <c r="A481" s="4" t="s">
        <v>2949</v>
      </c>
      <c r="B481" s="4" t="s">
        <v>4009</v>
      </c>
      <c r="C481" s="4" t="s">
        <v>22</v>
      </c>
      <c r="D481" t="s">
        <v>1931</v>
      </c>
      <c r="E481" t="str">
        <f t="shared" si="7"/>
        <v>&gt;CG17876-PA$MFLAKSIVCLSLLAVANAQFDTNYASGRSGMVHLFEWKWDDIAAECENFGPNGYAGVQVSPVNENAVKDSRPWWERYQPISYKLETRSGNEEQFASMVRCNAVGVRTYVDVVFNHMAADGGTYGTGGSTASPSSKSYPGVPYSSLDFPTCAISNYNDANEVRNCELVGLRDLNQGNSYVQDKVVEFLDHLIDLGVAFRVDAAKHMWPADLAVIYGRLKNLNTDHGFASGSKAYIVQEVIDMGGEASKSEYTGLGAITEFRHSDSIGKVFRGKDQLQYLTNWGTAWGFAASDRSLFVDNHDNQRGHGAGGADVLTYKVPKQYKMASAFMLAHPFGTPRVMSSFSTDTDQGPPTTDGHNIASPIFNSDNSCSGGWVCEHRWRQIYNMVAFRNAVLDEIQNWWDSGSNQISFSRGSRGFVAFNNDNYDLNSSLQTGLPAGTYCDISGSKSGSSCTGKTVTVGSDGRASIYIGSSEDDGVLAIHVNAK</v>
      </c>
    </row>
    <row r="482" spans="1:5">
      <c r="A482" s="4" t="s">
        <v>2950</v>
      </c>
      <c r="B482" s="4" t="s">
        <v>4010</v>
      </c>
      <c r="C482" s="4" t="s">
        <v>198</v>
      </c>
      <c r="D482" t="s">
        <v>1932</v>
      </c>
      <c r="E482" t="str">
        <f t="shared" si="7"/>
        <v>&gt;CG31202-PA$MYFFFFVIRRAQYNWYTANTKSRIRIIATGIFTVGVIVITYIQCRAMMRSFQKNIPSNDNSLKDMNPDDMRAKIKEMMMHAWRNYARVVWGTNEFRPIRRVHFGGDFATYKLGATIIESLDTLHLMGLNKELRRSRDWIEKSFHLDRDEALSVYELTSRLLCPMLTLYSLTGDSLYMDKAIHIADKILPAFDTPTGPRRLVVPKEGSTLTKYLSDISRTSEFGSLHLEFYYLSEVSGYPVYRERVAIREILAKTTRPNGLYPNAYCTKFGKWENYNCSMHRLYDTLLKSWIQSGTDTQNADTFKEAMLAVAQNLVVINPEDVTYVSTFRNGTLFHRMRHSDCFGGLFVLGAAETQMKHWEKYAHIGIGLTDTCHDSYWSSPTRLGPDTFAFTESQQEIEPLQRNYYNLRPEVAETYLVLWRITHHPQYRLWGLEMVQAIEKCRMPYGYTGVMDVNNVTSEPDDVQGSFFLGSTLKYLYLLFSDDDVVSLEWVFNSAGHFLPIKGVNPMYRQHNSS</v>
      </c>
    </row>
    <row r="483" spans="1:5">
      <c r="A483" s="4" t="s">
        <v>2951</v>
      </c>
      <c r="B483" s="4" t="s">
        <v>4011</v>
      </c>
      <c r="C483" s="4" t="s">
        <v>885</v>
      </c>
      <c r="D483" t="s">
        <v>1933</v>
      </c>
      <c r="E483" t="str">
        <f t="shared" si="7"/>
        <v>&gt;CG5517-PB$MTIAESSQKSATRKPDSMEPILRLNNIEKSLQDTRDYRGLQLENGLKVLISDPNTDVSAAALSVQVGHMSDPTNLPGLAHFCEHMLFLGTEKYPHENGTTYLSQSGGSSNAATYPLMTKYHFHVAPDKLDGALDRFAQFFIAPLFTPATEREINAVNSEHEKNLPSDLWRIKQVNRHLAKPDHAYSKFGSGNKTTLEIPKSKNIDVRDELLKFHKQWYSANIMCLAVIGKESLDELEGMVLEKFSIENKNVKVPGWPRHPYAEERYGQKVKIVPIKDIRSLTISFTTDDLTQFYSGPDNYLTHLIGHEGKGSILSELRRLGWCNDLMAGHQNTQNGFGFFDIVDLTQEGLEHVDDIVKIVFQYLEMLRKEGPKKWIFDECVKLNEMRFRFKEEQPENLVTHAVSSMQIFPLEEVLIAPYLSNEWRPDLIKGLLDELVPSKSIVIVSQSFEPDCDLAEPYYKTKYGITRVAKDTVQSWENCELNENLKLALNSFIPTNFDISDVPADAPKHPTIILDTPILRVWHKQDNQFNKPKACMTFMSNPIAYLDPLNCNLNHMMVMLLKDQLNEYLYDAELASLKLSVMGKSCGDFTIRGFSDKQVVLLEKLLDHLFDFSIDEKRFDILKEEYVRSLKNFKAEPYQHSIYYLALLLTENAWANMELLDAMELVTYDRVLNFAKEFFQRLHTEFIFGNVTKQQATDIAGRVNTRLEATNASKLPILARQMLKKREYKLLAGDYLFEKENEFHKSSCAQLYLQCGAQTDHTNIMVNLVSQVLSEPCYDCLRTEQLGYIVFSGVRKVNGANGIRIIVQSAKHPSYVEDRIENFLQTYLQVIEMPLDEFERHKEALAVKKLEKPKTIFQQFSQFYGEIAMQTYHFEREEAEVILRKISKADFVDYFKKFIAKDGEERRVLSVHIVSQQTDENATSEAEPVETNMERHKPISDIVTFKSCKELYPIALPFLDIKAKGARSK</v>
      </c>
    </row>
    <row r="484" spans="1:5">
      <c r="A484" s="4" t="s">
        <v>2952</v>
      </c>
      <c r="B484" s="4" t="s">
        <v>4012</v>
      </c>
      <c r="C484" s="4" t="s">
        <v>1184</v>
      </c>
      <c r="D484" t="s">
        <v>1934</v>
      </c>
      <c r="E484" t="str">
        <f t="shared" si="7"/>
        <v>&gt;CG18754-PB$MSDRRKVYILVLLQAIFFNQLAECVRLSSCQKDEKCTRLVSCSPLMNILPRGMTQAEKDVFAHRQCGLDPNGHELLHMVYVCCPELGDVLPNKQTCGQTPVFRDRGAENAELNEYPWMVLLLYENRLSLIRYVLTAAHCVIGGYLTQDLVLKSVRLGESTTDCITSESRCPHLDVEVGQTTVHQGFTSSGGTYRNDALLRLQFPVRYTKKIQPICLLDAEFPLQDLNLQISGWDPTKSSQTLITSVKERNPADCLNRYPSFRSASQVCAGGQRKGDTCAGISGSPVMGIMGSGVEFVFLAGIASYGQQYCYSAGIPGVYTKIGHFSEWIKANLA</v>
      </c>
    </row>
    <row r="485" spans="1:5">
      <c r="A485" s="4" t="s">
        <v>2953</v>
      </c>
      <c r="B485" s="4" t="s">
        <v>4632</v>
      </c>
      <c r="C485" s="4" t="s">
        <v>1184</v>
      </c>
      <c r="D485" t="s">
        <v>1935</v>
      </c>
      <c r="E485" t="str">
        <f t="shared" si="7"/>
        <v>&gt;CG18754-PC$MNILRPRGMTQAEKDVFAHRQCGLDPNGHELLHMVYVCCPELGDVLPNKTCGQTTPVFRDRGAENAELNEYPWMVLLLYENRLSLIRYVLTAAHCVIGYLTQNDLVLKSVRLGESTTDCITSESRCPHLDVEVGQTTVHQGFTSSGGYRNDIALLRLQFPVRYTKKIQPICLLDAEFPLQDLNLQISGWDPTKSSQLITSTVKERNPADCLNRYPSFRSASQVCAGGQRKGDTCAGISGSPVMGIGSGVDEFVFLAGIASYGQQYCYSAGIPGVYTKIGHFSEWIKANLA</v>
      </c>
    </row>
    <row r="486" spans="1:5">
      <c r="A486" s="4" t="s">
        <v>2954</v>
      </c>
      <c r="B486" s="4" t="s">
        <v>4013</v>
      </c>
      <c r="C486" s="4" t="s">
        <v>1082</v>
      </c>
      <c r="D486" t="s">
        <v>1936</v>
      </c>
      <c r="E486" t="str">
        <f t="shared" si="7"/>
        <v>&gt;CG14088-PB$MHSELEIVAVLTSLLIFLSGTGSAQFLGNICGERRDGLSPDIVGPWTAIHHFGRIVGVGTLIHERFILTDVHCGDSIGVIRARLGEYGRIGSELAEDHVAAFFSNANFNPETQANNMGLMKLLRTVVYKEHIIPVCILMDSRMQTFAELDYFNGTTWKNSDKSPMLRSKTVIRMPQACGKLDHGQFCAGHKDLDSCEPSGAALTREIDYIGPNRTVLFGIANSVEVKCSNSRTYTDVVQLHQWISVIYSSNTNDGMDKPHNTTHLPEPVFELKSTSFSTNSRI</v>
      </c>
    </row>
    <row r="487" spans="1:5">
      <c r="A487" s="4" t="s">
        <v>2955</v>
      </c>
      <c r="B487" s="4" t="s">
        <v>4014</v>
      </c>
      <c r="C487" s="4" t="s">
        <v>1067</v>
      </c>
      <c r="D487" t="s">
        <v>1937</v>
      </c>
      <c r="E487" t="str">
        <f t="shared" si="7"/>
        <v>&gt;CG12558-PA$MQLSQLVIILAVSRGSVYGSSETAPQFNVGEIPSNGQPYQIVRVIEYIVYPYQRSPKISARFSSGGNKEPNSLEIIPAEIETLLTDGQATTEAPKAVKFVMRILYENKVICSGALISTRLVLTSALCFPRTLRQPPPRSYKLQASRSIYSVANLITGAIEDMALLLLHAPLEDPFVHPIDLCESPLRRNDNVTMYMQQHLRFLRTKLIPNSNCKRSYAQDENAFITQTMLCALNSNRLVDCQTAKDVLLHQDRLCGVDIYGQHCSDGGVNGELYADVFKARTELMHLIERYS</v>
      </c>
    </row>
    <row r="488" spans="1:5">
      <c r="A488" s="4" t="s">
        <v>2956</v>
      </c>
      <c r="B488" s="4" t="s">
        <v>4015</v>
      </c>
      <c r="C488" s="4" t="s">
        <v>162</v>
      </c>
      <c r="D488" t="s">
        <v>1938</v>
      </c>
      <c r="E488" t="str">
        <f t="shared" si="7"/>
        <v>&gt;CG16756-PA$MRAAPFGSWYWLGLGLGLLLAIECGVVSAKRFLRCELARKLLDQHGFERLLSNWICLLEHESDLDTGRITTNANGSRNYGLFQINGRFCQEGRRGGICAKCEDFLDENLRESVTCAKRIQTSDGFRHWAGWQRYCRNAQNLPNLKVIG</v>
      </c>
    </row>
    <row r="489" spans="1:5">
      <c r="A489" s="4" t="s">
        <v>2957</v>
      </c>
      <c r="B489" s="4" t="s">
        <v>4016</v>
      </c>
      <c r="C489" s="4" t="s">
        <v>599</v>
      </c>
      <c r="D489" t="s">
        <v>1939</v>
      </c>
      <c r="E489" t="str">
        <f t="shared" si="7"/>
        <v>&gt;CG31661-PA$MNIRVIILLFCLIVFVGGKKVHRFRLERRSHRHHKIPHAHLHLQFRNALRKYGFTPLRTVNAVNVTSESGKGVVITEPLINSYDTNFFGVVSVGDQSFMQFDTGSSDFWVPSSHCRFCIKTCGNKFFRKSNSKSFRSSGTPFSITYGGSVKGIVASDNVGFGDLKIQNQGIGLVNISDSCSVFDGIAGFAFQQLSMKSVPSFQQMIDQQLVEQPIFSFHLKSGSSDGGSMILGGSNSSLYYGPLTTNVTEAKYWSFKLDFIAVHGKGSRSSRTGNKAIMDTGTSLIVGPVLEVLINKDIGAEHNKTYNLYTVACESIPQLPIIVFGIAGKEFFVKPHTYVIRYNFCFSAFMDMLGLQYWILGDAFMRENYVEFDWARRRMGIAPA</v>
      </c>
    </row>
    <row r="490" spans="1:5">
      <c r="A490" s="4" t="s">
        <v>2958</v>
      </c>
      <c r="B490" s="4" t="s">
        <v>4017</v>
      </c>
      <c r="C490" s="4" t="s">
        <v>871</v>
      </c>
      <c r="D490" t="s">
        <v>1940</v>
      </c>
      <c r="E490" t="str">
        <f t="shared" si="7"/>
        <v>&gt;CG4723-PA$MSDPCWTTVFLWLLWLPHLQQNALVSGEDLPPPFQRIYQSEQTVRRSKADMGSHVNKSIDPCVDFYAYACGNWKSTLTPQQQLQQQTDRELLLLVEEARREDSVIVRQAKELFKSCVSAQAHQSQQQQHFLSEFINQNGGFPAVPGSWAVHHHDYNWLSVLGGLRLRYGMDILIGLRVGYNYGNVNENSLYLSEPSLIPTELCTRNRSDIRDSIYEPLEHRVASELKSWLALGHDESARLAADILFEHELCGGMKGGSFESWDAEEQLYLANYTRKTLREFSNSIELDLDSYVRSFGQDIYKPVYMAAPEYFRQLKRTVSAHNISLVANYIMYRAVSALNFPLDRPQLRKRECLERTKELLPTALGELYARQFGTEDGRIDLDNLYDTLKTARQSLGAEWLVEGTQRVGQEKLRNLKLQMPTYERPVILKLQLERGNYWQNRQLLGVVQSQRNNRLFEEFLPAPTDPVEAYEARVRLRPVQRRLDMGLALQPPAYDPRYGHAIRYATLGVQLAQQLVMAFDDPHWSVGLLERDNWDGQTWQYHIRSNCFARQVDNYLRPNVSATTQLITDSAAINVAFRAYLTWLGFQPNNDFTKLTKETLPDLNYSNTALFFLAYAQEHCSLEEARPRDEQGTPEGLYSARQNHTWTRLLVNGPLRNSVEFASEFRCPIGSPMNPASKCII</v>
      </c>
    </row>
    <row r="491" spans="1:5">
      <c r="A491" s="4" t="s">
        <v>2959</v>
      </c>
      <c r="B491" s="4" t="s">
        <v>4018</v>
      </c>
      <c r="C491" s="4" t="s">
        <v>1202</v>
      </c>
      <c r="D491" t="s">
        <v>1941</v>
      </c>
      <c r="E491" t="str">
        <f t="shared" si="7"/>
        <v>&gt;CG2528-PB$MSRSDALVQSPTDLSRSVEEASLRIVYPEARKDGRFEEMIHGYKIKDVYWLEDPDSVDTQQFVNAQNNISQSFLERSAERENINSKLTKLWNFPKYGCMRHGNYYYFFKNTGLQNQSVLMQQKTLESPESIFLDTNSISSDGTTAISIKFSEDGAFMAYGLSESGSDWNKIRIRNTKEGIDLPEILEKVKFSNVSWKDSKGFFYGRYTDQDGIFDGSETKLAENQKLYYHLLGESPHQDILIAEFEHPSWRFKTDISDCGKYLILSISHTVRDNMLYYAELGSEEKNAFQLELKIVDKFEADFDYITNEGSNLYFHTNKDAPNYRVIVIDVNNPAEEHWTTPIEHKKDVLEWAKCVDGNKLVVCYNCDVKHILQARDLSTGKLIRQFGLDIGINGISGKKSNSEIFYGFSSFLSPGIIFYYDFAKPSEKPTVLREISLNLEFSRDNYSVEQVFYKSTDDTDIPMFIVQRKRDIAEPRPCLLYGYGGFNYSMPSFGILSLMFMDTFDGVLAFPNLRGGGEYGMEWHNGGRMLSKQNVFNDQAAAEFLTKNNYTTKDRLAIQGASNGGLLVGACINQRPDLFGAAVAQVGMDMLRFHKFTIGHAWCSDYGNPDEKVHFANLIKFSPLHNVHIPLNPNQEPSTLILTADHDDRVSPLHSYKFVAALQEAEAVRYSEYQLNPILLRVYTKGHGAGKPTKMRISEATDIITFFKKTLNVDCIN</v>
      </c>
    </row>
    <row r="492" spans="1:5">
      <c r="A492" s="4" t="s">
        <v>2960</v>
      </c>
      <c r="B492" s="4" t="s">
        <v>4019</v>
      </c>
      <c r="C492" s="4" t="s">
        <v>1202</v>
      </c>
      <c r="D492" t="s">
        <v>1942</v>
      </c>
      <c r="E492" t="str">
        <f t="shared" si="7"/>
        <v>&gt;CG2528-PC$MSRSDALVQSPTDLSRSVEEASLRIVYPEARKDGRFEEMIHGYKIKDVYWLEDPDSVDTQQFVNAQNNISQSFLERSAERENINSKLTKLWNFPKYGCMRHGNYYYFFKNTGLQNQSVLMQQKTLESPESIFLDTNSISSDGTTAISIKFSEDGAFMAYGLSESGSDWNKIRIRNTKEGIDLPEILEKVKFSNVSWKDSKGFFYGRYTDQDGIFDGSETKLAENQKLYYHLLGESPHQDILIAEFEHPSWRFKTDISDCGKYLILSISHTVRDNMLYYAELGSEEKNAFQLELKIVDKFEADFDYITNEGSNLYFHTNKDAPNYRVIVIDVNNPAEEHWTTPIEHKKDVLEWAKCVDGNKLVVCYNCDVKHILQARDLSTGKLIRQFGLDIGINGISGKKSNSEIFYGFSSFLSPGIIFYYDFAKPSEKPTVLREISLNLEFSRDNYSVEQVFYKSTDDTDIPMFIVQRKRDIAEPRPCLLYGYGGFNYSMPSFGILSLMFMDTFDGVLAFPNLRGGGEYGMEWHNGGRMLSKQNVFNDQAAAEFLTKNNYTTKDRLAIQGASNGGLLVGACINQRPDLFGAAVAQVGMDMLRFHKFTIGHAWCSDYGNPDEKVHFANLIKFSPLHNVHIPLNPNQEPSTLILTADHDDRVSPLHSYKFVAALQEAVH</v>
      </c>
    </row>
    <row r="493" spans="1:5">
      <c r="A493" s="4" t="s">
        <v>2961</v>
      </c>
      <c r="B493" s="4" t="s">
        <v>4633</v>
      </c>
      <c r="C493" s="4" t="s">
        <v>560</v>
      </c>
      <c r="D493" t="s">
        <v>1943</v>
      </c>
      <c r="E493" t="str">
        <f t="shared" si="7"/>
        <v>&gt;CG7653-PB$MPSFDEPSLKATFNVTMGHHKRFQSYGNMKVQAVLPNREIQDYVWSVHETPTIPTHLLAFSVNNFNCRYSQAASLSPVRFRTCAQSADVRATSFAAQMPQILEFLDRVLQVALPLEKIDQLVVDDFPTEAMENFGLVVYRSKHLLLRDGPMSKEKLQTLELIAHEMAHMWFDNLLGMDSYSDLWLTEGLAGYFKSLVDHLQSKMGRRILLRYRESSMMYESQVGGISLVPLSSNASLNAETQLYQATSLTSMLIGFLGNETFYDGLQRHMWQNSFGSSTPDLFWRSLQLASERETFDKTWDVKSIMDTWTMQSGYPLVTVIRNGSEVFLKQGHALNRSSSHLWIPLTYLIEGGSLSKNLKPKAWLSPNSHGIKLNDIVPRNQWILLNLQAVGYRVNYDELTWQLLATTLFNDFRSINVLNRAQIVSDVLFLWNQDLLAWSTLNVLKYIIDEDEYEPLMAFVVGWTNGFWGISTESSFNIAKWLGIAAKWYEFISYTFDKFVVQDPNQNLNSLDYP</v>
      </c>
    </row>
    <row r="494" spans="1:5">
      <c r="A494" s="4" t="s">
        <v>2962</v>
      </c>
      <c r="B494" s="4" t="s">
        <v>4020</v>
      </c>
      <c r="C494" s="4" t="s">
        <v>791</v>
      </c>
      <c r="D494" t="s">
        <v>1944</v>
      </c>
      <c r="E494" t="str">
        <f t="shared" si="7"/>
        <v>&gt;CG13650-PB$MTADSSARNVFRKNGVAGLGNNGHGRNLITTANPSGGSSASLLQKQLSFTPVGSKQMGKSDEIEMIDSANIENFNTRYNKNSIIGWICCAPCIWLRTSAVHKMAITSATLLVTTLLVASPILFLISTAPSPLPRDCYMDGDRCSPAVAPPECSDPICEAVASSIQARLNWNKDPCTEFKKFSCWRNTPNKNITNLIMGNSQKSVDSQMLYLFQNKIMNGSFGILHNLFESCLQQTTNSTVMHRIFSLGGYLPVGSVGPSSIAPLIAKIYDLGPSPLVDLYHDLSYGRRPHILLISGPSTSSTILERKIRWMSPKAPPSRIRQGVPKLLADLIENFLPYFVSYARVSEKDTIFEFIKDLNKLQVEHSRRGFWDSTVLYNVSSLQDLYPVLNWTLIPQNWSGPIVVRNSDYLKALEYFLTKYPTRVAHNSLLLLSALQILPRDPSPEVCTRSTMWALPELSSSLYIAQHSSEDLKDTTKRAEIIFKSLKAHLRAPSLKGAALVKLSALKIQSQTWEGFSNTTDLLKSLQPLNITSECWFQNLEIYKKNKLEPNDISLNGGSHDAWAYPIVSTIFYDTLSHSIVVPLSVILPYFNAVLPPYLHYASVGVSIAKEILRSITKSFDEKAMRCVPHSVNIFSNSRMDILIHSGGMQISYHSMLSLTGPIKGMARLPGLNLTPTQIFFLVSAQLCAESNYLGIDTNAPEFDNILGWLVAQGGSATEVFKCPSGSMINVQKTCV</v>
      </c>
    </row>
    <row r="495" spans="1:5">
      <c r="A495" s="4" t="s">
        <v>2963</v>
      </c>
      <c r="B495" s="4" t="s">
        <v>4021</v>
      </c>
      <c r="C495" s="4" t="s">
        <v>889</v>
      </c>
      <c r="D495" t="s">
        <v>1945</v>
      </c>
      <c r="E495" t="str">
        <f t="shared" si="7"/>
        <v>&gt;CG5715-PA$MGKSQNNTGSLLLLIILGISLGDSMPLEDMDSQEMIDLTDLGDTLFGNPVETTGALVEALGVESPLNPEELGTYHEGDILIPLSYRDARFNGTRNGILLSSRWPGGVVPYEIKGPFTSQELGNINHAFKEYHTKTCVRFKPRTTEKDISIGSGKSGCWSSIGRLGGRQEVNLQSPNCLRTYGTPIHELMHALGFFHQNRHERDSYVRVMKDNIKPEMMVNFEKSSSRTQYGFGVEYDYGSVMHYSTSFTRNGQPTLKALRATSDASQMGQRKGFSAGDVRKINAMYKCK</v>
      </c>
    </row>
    <row r="496" spans="1:5">
      <c r="A496" s="4" t="s">
        <v>2964</v>
      </c>
      <c r="B496" s="4" t="s">
        <v>4022</v>
      </c>
      <c r="C496" s="4" t="s">
        <v>1089</v>
      </c>
      <c r="D496" t="s">
        <v>1946</v>
      </c>
      <c r="E496" t="str">
        <f t="shared" si="7"/>
        <v>&gt;CG14760-PA$MWTWLLFLPLLKASSTNAIFEQCNHQVKLQSGQKLLINSPYYPALYPVGSCRYAVEAPKDHVLQFKCELQLRTLSTDLKCRTEVFHFNSEGDEVLTSSYFCGSGKFERKSFLNRAVISYISSGHSEPPSAVKLKDKLHAVPTTSTTTAPQAVSIEEQDAEEEQEEEEEPEEADEDLSDEVLHVLQDVGVSDALAYVSLLYDVEESRKSSTTIYLDKLPIRSSSKTSAKRARIVSSYPTAAPSPGHGGRFSCLVEAFQPTCSCGWSRIPRIASPTNEEAVLHEFPPMAGVLTKKHKVFCGAAIIHHRYLLSAAHCFLGPETNSAAKLRVVVGEHDLASSFETFAQRYDLDALILHEDFSQASGQPKNDIAMLKTRMAIVWSQHVGPACLPLQPEDGQKLPLAGHQVVAAGWGTTSYGGPQTHRLLKATLDVIDGRRCRQALSAGGLPPHTFCTYTPGRDTCQYDSGGALYERINGRLMAVGIVSFGQACAAQPSVNTRVASFIKWIRTKSPEVAYCPGR</v>
      </c>
    </row>
    <row r="497" spans="1:5">
      <c r="A497" s="4" t="s">
        <v>2965</v>
      </c>
      <c r="B497" s="4" t="s">
        <v>4023</v>
      </c>
      <c r="C497" s="4" t="s">
        <v>762</v>
      </c>
      <c r="D497" t="s">
        <v>1947</v>
      </c>
      <c r="E497" t="str">
        <f t="shared" si="7"/>
        <v>&gt;CG2200-PA$MASARNLLLLSSSRLHGHGYLEHARGQLEDLFKSANVKTVLFVPYALRDDKYTATVRDALQPWGFNVEGLHTKPDREQALREAQAIFVGGGNTFVLLRLYEMKLLDPIRELVLQRGLPYVGSSAGTNVATRSIHTTNDMPVAYPPSFALALVPFNINPHYLDPEAGSRHKGETRDERLEEFVAYHGLPVLGLREGTVRVQGEKAILLGDRNAKLFKADGGTEELAPLADLTFLLQ</v>
      </c>
    </row>
    <row r="498" spans="1:5">
      <c r="A498" s="4" t="s">
        <v>2966</v>
      </c>
      <c r="B498" s="4" t="s">
        <v>4024</v>
      </c>
      <c r="C498" s="4" t="s">
        <v>1271</v>
      </c>
      <c r="D498" t="s">
        <v>1948</v>
      </c>
      <c r="E498" t="str">
        <f t="shared" si="7"/>
        <v>&gt;CG31269-PB$MSAVVLLILLGLSGLVSITAIRIKGNSTDGRFYKDQRIIGGQAAEDGFAYQISLQGISGAHSCGGAIINETFVLTAAHCVENAFIPWLVVVTGTNKYNPGGRYFLKAIHIHCNYDNPEMHNDIALLELVEPIAWDERTQPIPLPLVPQPGDEVILTGWGSTVLWGTSPIDLQVLYLQYVPHRECKALLSNDEDCDVHICTFSRLGEGACHGDSGGPLVSNGYLVGLVNWGWPCATGVPDVHASVYYRDWIRNVMSGNSKCTGFSSNQ</v>
      </c>
    </row>
    <row r="499" spans="1:5">
      <c r="A499" s="4" t="s">
        <v>2967</v>
      </c>
      <c r="B499" s="4" t="s">
        <v>4025</v>
      </c>
      <c r="C499" s="4" t="s">
        <v>280</v>
      </c>
      <c r="D499" t="s">
        <v>1949</v>
      </c>
      <c r="E499" t="str">
        <f t="shared" si="7"/>
        <v>&gt;CG34139-PB$MGESQLLLLLRLLLLPTVLISWMHCAGASTADIYKGARLGHRIVQTRYGLHGLILPLDSFRFLRSVEVFLGVPYATPPTKQNRFSPTRAPAPWDGIRIDKYSPVCPQRLPNIQNETAALEKMPKGRLEYLKRLLPFLENQSEDCLYLVFSPVNAGANEKKLPVIVFIHGESFEWSSGNPYDGSVLASYGEVVVVTLYRLGILGFLNANPNPHAHARVANYGLMDQMAALHWIQQNIQKFGGDPNSTLAGHGTGAACINYLMTSPTMVRGLFHRAILMSGSAYSSWALVEDPVLFIKLAKEVNCTIPDDINRHHEQIVDCLRDVPLEDLYLADIQAPNFLTSFGSVDGVVIRPGHSNLDIDDLMARNSRRSSADSGFQSSAGGGGGQGGGAGGGGGGSGSSFGGGYFGGSGAGTMNMGGHYDVLFGVVTGESIWRFSAHDIQGFEGERRDKIIRTYVRNAYNYHLNEIFYTIVNEYTDWDRTSQHPINTRDAVAALSDAQFVAPIVRAGDILAANSPPPVSSSSTAGSPGANAAASTSAGTQPSGRCYFYVFDYQTKDGDYPQRMGTVHGEDLPYIFGAPLVDGFSHFPNYTKSETALSEAVMIFWTNFARTGNPNEHHRQDSSLPVSKERNRFRSITENYDPLHQKYLEIGMKPRIKNHFRAHQLSIWLRLIPELHRAGMEDVIARNLFRNHDDMDLYEGPVKPDPFGISTAAGASGSSSSSSSSSRLLLVDEQLMKKGRGLNGSAYLNGILGVTTVEPNNMYTTCIPIGGNYSSSGGVFAPTTANASSDTLASGFEAAGYAAYSTALSVTIAIGCSLLILNVLIFAGVYYQRKTRLEVKTLQKQYQQRSLHQQVPYPPEPIKHAHYHMGHSQSSANVIVDVSHQDQAGQAAMLLQAAAAAAAAAANDVKPPPPHICSNTGMQQQQQVGGGGGALNNGGIEGSKVTTDNLGNVTYSTSSKQQQQHQQQQQQQQREHMQIKMTGTQTFGRSGSGSGGGAGGGAGSASGGASVVVSGSSVSYNPGMMTLPKGGLHHAATLNYARNTTALNMSGGGTALVDSRGNVLLTSTAVGPGMAGTGGGGSSGGGGGGDCMTLPRNLGLAAAGRHNPTTELQQYQQQQQSSKHQSNAVLTGMQSHHIRGPRPPLRTASSTTTNSSSNNSAMGVAVGVGGGVGNMLDQTPSGGSSSSGVSSAPSSSKGHHTHSHSHAAHLVHSHGDGLVLTSASPGGQQQQHPQQHQHPQQQQQVPQAAMDEMR</v>
      </c>
    </row>
    <row r="500" spans="1:5">
      <c r="A500" s="4" t="s">
        <v>2968</v>
      </c>
      <c r="B500" s="4" t="s">
        <v>4634</v>
      </c>
      <c r="C500" s="4" t="s">
        <v>280</v>
      </c>
      <c r="D500" t="s">
        <v>1949</v>
      </c>
      <c r="E500" t="str">
        <f t="shared" si="7"/>
        <v>&gt;CG34139-PC$MGESQLLLLLRLLLLPTVLISWMHCAGASTADIYKGARLGHRIVQTRYGLHGLILPLDSFRFLRSVEVFLGVPYATPPTKQNRFSPTRAPAPWDGIRIDKYSPVCPQRLPNIQNETAALEKMPKGRLEYLKRLLPFLENQSEDCLYLVFSPVNAGANEKKLPVIVFIHGESFEWSSGNPYDGSVLASYGEVVVVTLYRLGILGFLNANPNPHAHARVANYGLMDQMAALHWIQQNIQKFGGDPNSTLAGHGTGAACINYLMTSPTMVRGLFHRAILMSGSAYSSWALVEDPVLFIKLAKEVNCTIPDDINRHHEQIVDCLRDVPLEDLYLADIQAPNFLTSFGSVDGVVIRPGHSNLDIDDLMARNSRRSSADSGFQSSAGGGGGQGGGAGGGGGGSGSSFGGGYFGGSGAGTMNMGGHYDVLFGVVTGESIWRFSAHDIQGFEGERRDKIIRTYVRNAYNYHLNEIFYTIVNEYTDWDRTSQHPINTRDAVAALSDAQFVAPIVRAGDILAANSPPPVSSSSTAGSPGANAAASTSAGTQPSGRCYFYVFDYQTKDGDYPQRMGTVHGEDLPYIFGAPLVDGFSHFPNYTKSETALSEAVMIFWTNFARTGNPNEHHRQDSSLPVSKERNRFRSITENYDPLHQKYLEIGMKPRIKNHFRAHQLSIWLRLIPELHRAGMEDVIARNLFRNHDDMDLYEGPVKPDPFGISTAAGASGSSSSSSSSSRLLLVDEQLMKKGRGLNGSAYLNGILGVTTVEPNNMYTTCIPIGGNYSSSGGVFAPTTANASSDTLASGFEAAGYAAYSTALSVTIAIGCSLLILNVLIFAGVYYQRKTRLEVKTLQKQYQQRSLHQQVPYPPEPIKHAHYHMGHSQSSANVIVDVSHQDQAGQAAMLLQAAAAAAAAAANDVKPPPPHICSNTGMQQQQQVGGGGGALNNGGIEGSKVTTDNLGNVTYSTSSKQQQQHQQQQQQQQREHMQIKMTGTQTFGRSGSGSGGGAGGGAGSASGGASVVVSGSSVSYNPGMMTLPKGGLHHAATLNYARNTTALNMSGGGTALVDSRGNVLLTSTAVGPGMAGTGGGGSSGGGGGGDCMTLPRNLGLAAAGRHNPTTELQQYQQQQQSSKHQSNAVLTGMQSHHIRGPRPPLRTASSTTTNSSSNNSAMGVAVGVGGGVGNMLDQTPSGGSSSSGVSSAPSSSKGHHTHSHSHAAHLVHSHGDGLVLTSASPGGQQQQHPQQHQHPQQQQQVPQAAMDEMR</v>
      </c>
    </row>
    <row r="501" spans="1:5">
      <c r="A501" s="4" t="s">
        <v>2969</v>
      </c>
      <c r="B501" s="4" t="s">
        <v>4026</v>
      </c>
      <c r="C501" s="4" t="s">
        <v>280</v>
      </c>
      <c r="D501" t="s">
        <v>1950</v>
      </c>
      <c r="E501" t="str">
        <f t="shared" si="7"/>
        <v>&gt;CG34139-PD$MGESQLLLLLRLLLLPTVLISWMHCAGASTADIYKGARLGHRIVQTRYGLHGLILPLDSFRFLRSVEVFLGVPYATPPTKQNRFSPTRAPAPWDGIRIDKYSPVCPQRLPNIQNETAALEKMPKGRLEYLKRLLPFLENQSEDCLYLVFSPVNAGANEKKLPVIVFIHGESFEWSSGNPYDGSVLASYGEVVVVTLYRLGILGFLNANPNPHAHARVANYGLMDQMAALHWIQQNIQKFGGDPNSTLAGHGTGAACINYLMTSPTMVRGLFHRAILMSGSAYSSWALVEDPVLFIKLAKEVNCTIPDDINRHHEQIVDCLRDVPLEDLYLADIQAPNFLTSFGSVDGVVIRPGHSNLDIDDLMARNSRRSSADSGFQSSAGGGGGQGGGAGGGGGGSGSSFGGGYFGGSGAGTMNMGGHYDVLFGVVTGESIWRFSAHDIQGFEGERRDKIIRTYVRNAYNYHLNEIFYTIVNEYTDWDRTSQHPINTRDAVAALSDAQFVAPIVRAGDILAANSPPPVSSSSTAGSPGANAAASTSAGTQPSGRCYFYVFDYQTKDGDYPQRMGTVHGEDLPYIFGAPLVDGFSHFPNYTKSETALSEAVMIFWTNFARTGNPNEHHRQDSSLPVSKERNRFRSITENYDPLHQKYLEIGMKPRIKNHFRAHQLSIWLRLIPELHRAGMEDVIARNLFRNHDDMDLYEGPVKPDPFGISTAAGASGSSSSSSSSSRLLLVDEQLMKKGRGLNGSAYLNGILGVTTVEPNNMYTTCIPIGGNYSSSGGVFAPTTANASSDTLASGFEAAGYAAYSTALSVTIAIGCSLLILNVLIFAGVYYQRKTRLEVKTLQKQYQQRSLHQQVPYPPEPIKHAHYHMGHSQSSANVIVDVSHQDQAGQAAMLLQAAAAAAAAAANDVKPPPPHICSNTGMQQQQQVGGGGGALNNGGIEGSKVTTDNLGNVTYSTSSKQQQQHQQQQQQQQREHMQIKMTGTQTFGRSGSGSGGGAGGGAGSASGGASVVVSGSSVSYNPGMMTLPKGGLHHAATLNYARNTTALNMSGGGTALVDSRGNVLLTSTAVGPGMAGTGGGGSSGGGGGGDCMTLPRNLGLAAAGRHNPTTAELQQYQQQQQSSKHQSGAVLTGMQSHHIRGPRPPLRTASSTTTNSSSNNSAMGVAVGVGGGVGNMLDQTPSGGSSSSGVSSAPSSSKGHHTHSHSHAAHLVHSHGDGLVLTSASVGGQQQQHPQQHQHPQQQQQVPQAAMDEMR</v>
      </c>
    </row>
    <row r="502" spans="1:5">
      <c r="A502" s="4" t="s">
        <v>2970</v>
      </c>
      <c r="B502" s="4" t="s">
        <v>4027</v>
      </c>
      <c r="C502" s="4" t="s">
        <v>325</v>
      </c>
      <c r="D502" t="s">
        <v>1951</v>
      </c>
      <c r="E502" t="str">
        <f t="shared" si="7"/>
        <v>&gt;CG10747-PA$MSKDHWMRDLPSELRDLSIINLAIPGSHNSMTYGINSKSELSPDAEISIRWHRFFPCFVRRWSKTQSSGTLDQLELGVRYFDLRIAQKDDKFYYCHGLAMEIFEPLLEIRQFVDTHPEEVVILDLQHFYAMTVAHHQKLHKDLIQFFHRLYSTVDGSLKDCTLNRCLEMQRSVVIIYRRCPIPLPLRFWPSYAWPTWPNKASVKKLQSFLEDSLLSRQPQQGYVSQCLITPTGRYIAFRLFFTLKTAKRVDKKLQPWIQEQIPGPFEPKDEPRVNVFLADFVSLKGGQFCDWVVLNTKLLEQLAGDKELESTEGVEEEEAQ</v>
      </c>
    </row>
    <row r="503" spans="1:5">
      <c r="A503" s="4" t="s">
        <v>2971</v>
      </c>
      <c r="B503" s="4" t="s">
        <v>4635</v>
      </c>
      <c r="C503" s="4" t="s">
        <v>325</v>
      </c>
      <c r="D503" t="s">
        <v>1951</v>
      </c>
      <c r="E503" t="str">
        <f t="shared" si="7"/>
        <v>&gt;CG10747-PB$MSKDHWMRDLPSELRDLSIINLAIPGSHNSMTYGINSKSELSPDAEISIRWHRFFPCFVRRWSKTQSSGTLDQLELGVRYFDLRIAQKDDKFYYCHGLAMEIFEPLLEIRQFVDTHPEEVVILDLQHFYAMTVAHHQKLHKDLIQFFHRLYSTVDGSLKDCTLNRCLEMQRSVVIIYRRCPIPLPLRFWPSYAWPTWPNKASVKKLQSFLEDSLLSRQPQQGYVSQCLITPTGRYIAFRLFFTLKTAKRVDKKLQPWIQEQIPGPFEPKDEPRVNVFLADFVSLKGGQFCDWVVLNTKLLEQLAGDKELESTEGVEEEEAQ</v>
      </c>
    </row>
    <row r="504" spans="1:5">
      <c r="A504" s="4" t="s">
        <v>2972</v>
      </c>
      <c r="B504" s="4" t="s">
        <v>4028</v>
      </c>
      <c r="C504" s="4" t="s">
        <v>229</v>
      </c>
      <c r="D504" t="s">
        <v>1952</v>
      </c>
      <c r="E504" t="str">
        <f t="shared" si="7"/>
        <v>&gt;CG9364-PE$MASPANPSSNHKMNGNGKIYCEGNLLHTIQTAVPKLFADSKTFVDMKLNSPDKTLEDFNAMMEAKNQTPSSEDLKQFVDKYFSAPGTELEKWTPTDWKNPSFLDLISDPDLKQWGVELNSIWKDLGRKMKDEVSKNPEYYSIIPVPNVIVPGGRFIEFYYWDSYWIIRGLLYSQMFDTARGMIENFFSIVNRFGFINGGRVYYHGRSQPPLLTGMVKSYVDFTNDDKFAIDALDTLEHEFEFFVNHNVTVKNHSLCVYRDSSSGPRPESYREDVETGEEFPTDEAKELHYSELKGAESGMDFSSRWFISPTGTNDGNRSALSTTSIVPVDLNAYLYWNAKLIAFHSKAGNTKKVTEYETKAEKLLLGIQEVLWNEEAGVWLDYDMINQKPRDYTPTNLSPLWVKAFNISESEKISASVMAYIERNKLDSFPGGVPNTLSYTEQWDAPNVWAPMQYILVEGLNNLNTPEAKNMSLKWATRWVKTNFAAFSKRHMYEKYNADEFGVGGGGGEYEVQTGFGWSNGVIIEWLSKHGRDISIGSCGCLAGEKR</v>
      </c>
    </row>
    <row r="505" spans="1:5">
      <c r="A505" s="4" t="s">
        <v>2973</v>
      </c>
      <c r="B505" s="4" t="s">
        <v>4029</v>
      </c>
      <c r="C505" s="4" t="s">
        <v>229</v>
      </c>
      <c r="D505" t="s">
        <v>1952</v>
      </c>
      <c r="E505" t="str">
        <f t="shared" si="7"/>
        <v>&gt;CG9364-PD$MASPANPSSNHKMNGNGKIYCEGNLLHTIQTAVPKLFADSKTFVDMKLNSPDKTLEDFNAMMEAKNQTPSSEDLKQFVDKYFSAPGTELEKWTPTDWKNPSFLDLISDPDLKQWGVELNSIWKDLGRKMKDEVSKNPEYYSIIPVPNVIVPGGRFIEFYYWDSYWIIRGLLYSQMFDTARGMIENFFSIVNRFGFINGGRVYYHGRSQPPLLTGMVKSYVDFTNDDKFAIDALDTLEHEFEFFVNHNVTVKNHSLCVYRDSSSGPRPESYREDVETGEEFPTDEAKELHYSELKGAESGMDFSSRWFISPTGTNDGNRSALSTTSIVPVDLNAYLYWNAKLIAFHSKAGNTKKVTEYETKAEKLLLGIQEVLWNEEAGVWLDYDMINQKPRDYTPTNLSPLWVKAFNISESEKISASVMAYIERNKLDSFPGGVPNTLSYTEQWDAPNVWAPMQYILVEGLNNLNTPEAKNMSLKWATRWVKTNFAAFSKRHMYEKYNADEFGVGGGGGEYEVQTGFGWSNGVIIEWLSKHGRDISIGSCGCLAGEKR</v>
      </c>
    </row>
    <row r="506" spans="1:5">
      <c r="A506" s="4" t="s">
        <v>2974</v>
      </c>
      <c r="B506" s="4" t="s">
        <v>4030</v>
      </c>
      <c r="C506" s="4" t="s">
        <v>229</v>
      </c>
      <c r="D506" t="s">
        <v>1952</v>
      </c>
      <c r="E506" t="str">
        <f t="shared" si="7"/>
        <v>&gt;CG9364-PA$MASPANPSSNHKMNGNGKIYCEGNLLHTIQTAVPKLFADSKTFVDMKLNSPDKTLEDFNAMMEAKNQTPSSEDLKQFVDKYFSAPGTELEKWTPTDWKNPSFLDLISDPDLKQWGVELNSIWKDLGRKMKDEVSKNPEYYSIIPVPNVIVPGGRFIEFYYWDSYWIIRGLLYSQMFDTARGMIENFFSIVNRFGFINGGRVYYHGRSQPPLLTGMVKSYVDFTNDDKFAIDALDTLEHEFEFFVNHNVTVKNHSLCVYRDSSSGPRPESYREDVETGEEFPTDEAKELHYSELKGAESGMDFSSRWFISPTGTNDGNRSALSTTSIVPVDLNAYLYWNAKLIAFHSKAGNTKKVTEYETKAEKLLLGIQEVLWNEEAGVWLDYDMINQKPRDYTPTNLSPLWVKAFNISESEKISASVMAYIERNKLDSFPGGVPNTLSYTEQWDAPNVWAPMQYILVEGLNNLNTPEAKNMSLKWATRWVKTNFAAFSKRHMYEKYNADEFGVGGGGGEYEVQTGFGWSNGVIIEWLSKHGRDISIGSCGCLAGEKR</v>
      </c>
    </row>
    <row r="507" spans="1:5">
      <c r="A507" s="4" t="s">
        <v>2975</v>
      </c>
      <c r="B507" s="4" t="s">
        <v>4031</v>
      </c>
      <c r="C507" s="4" t="s">
        <v>229</v>
      </c>
      <c r="D507" t="s">
        <v>1953</v>
      </c>
      <c r="E507" t="str">
        <f t="shared" si="7"/>
        <v>&gt;CG9364-PB$MKLNNSPDKTLEDFNAMMEAKNQTPSSEDLKQFVDKYFSAPGTELEKWTTDWKENPSFLDLISDPDLKQWGVELNSIWKDLGRKMKDEVSKNPEYYSIPVPNPVIVPGGRFIEFYYWDSYWIIRGLLYSQMFDTARGMIENFFSIVNFGFIPNGGRVYYHGRSQPPLLTGMVKSYVDFTNDDKFAIDALDTLEHEFFFVNNHNVTVKNHSLCVYRDSSSGPRPESYREDVETGEEFPTDEAKELHSELKAGAESGMDFSSRWFISPTGTNDGNRSALSTTSIVPVDLNAYLYWNKLIAEFHSKAGNTKKVTEYETKAEKLLLGIQEVLWNEEAGVWLDYDMINKPRDYYTPTNLSPLWVKAFNISESEKISASVMAYIERNKLDSFPGGVPNLSYTGEQWDAPNVWAPMQYILVEGLNNLNTPEAKNMSLKWATRWVKTNFAFSKDRHMYEKYNADEFGVGGGGGEYEVQTGFGWSNGVIIEWLSKHGRDSIGSGCGCLAGEKR</v>
      </c>
    </row>
    <row r="508" spans="1:5">
      <c r="A508" s="4" t="s">
        <v>2976</v>
      </c>
      <c r="B508" s="4" t="s">
        <v>4032</v>
      </c>
      <c r="C508" s="4" t="s">
        <v>229</v>
      </c>
      <c r="D508" t="s">
        <v>1954</v>
      </c>
      <c r="E508" t="str">
        <f t="shared" si="7"/>
        <v>&gt;CG9364-PC$MFKLPTISLLLVSWSCLVALSQAKTYSLPDLTTDYNNAIPVDEEEAQDPASCKIYCEGNLLHTIQTAVPKLFADSKTFVDMKLNNSPDKTLEDFNAMMAKNQTPSSEDLKQFVDKYFSAPGTELEKWTPTDWKENPSFLDLISDPDLQWGVELNSIWKDLGRKMKDEVSKNPEYYSIIPVPNPVIVPGGRFIEFYYDSYWIIRGLLYSQMFDTARGMIENFFSIVNRFGFIPNGGRVYYHGRSQPLLTGMVKSYVDFTNDDKFAIDALDTLEHEFEFFVNNHNVTVKNHSLCVYDSSSGPRPESYREDVETGEEFPTDEAKELHYSELKAGAESGMDFSSRWFSPTGTNDGNRSALSTTSIVPVDLNAYLYWNAKLIAEFHSKAGNTKKVTEETKAEKLLLGIQEVLWNEEAGVWLDYDMINQKPRDYYTPTNLSPLWVKANISESEKISASVMAYIERNKLDSFPGGVPNTLSYTGEQWDAPNVWAPMQILVEGLNNLNTPEAKNMSLKWATRWVKTNFAAFSKDRHMYEKYNADEFGGGGGGEYEVQTGFGWSNGVIIEWLSKHGRDISIGSGCGCLAGEKR</v>
      </c>
    </row>
    <row r="509" spans="1:5">
      <c r="A509" s="4" t="s">
        <v>2977</v>
      </c>
      <c r="B509" s="4" t="s">
        <v>4033</v>
      </c>
      <c r="C509" s="4" t="s">
        <v>229</v>
      </c>
      <c r="D509" t="s">
        <v>1954</v>
      </c>
      <c r="E509" t="str">
        <f t="shared" si="7"/>
        <v>&gt;CG9364-PF$MFKLPTISLLLVSWSCLVALSQAKTYSLPDLTTDYNNAIPVDEEEAQDPASCKIYCEGNLLHTIQTAVPKLFADSKTFVDMKLNNSPDKTLEDFNAMMAKNQTPSSEDLKQFVDKYFSAPGTELEKWTPTDWKENPSFLDLISDPDLQWGVELNSIWKDLGRKMKDEVSKNPEYYSIIPVPNPVIVPGGRFIEFYYDSYWIIRGLLYSQMFDTARGMIENFFSIVNRFGFIPNGGRVYYHGRSQPLLTGMVKSYVDFTNDDKFAIDALDTLEHEFEFFVNNHNVTVKNHSLCVYDSSSGPRPESYREDVETGEEFPTDEAKELHYSELKAGAESGMDFSSRWFSPTGTNDGNRSALSTTSIVPVDLNAYLYWNAKLIAEFHSKAGNTKKVTEETKAEKLLLGIQEVLWNEEAGVWLDYDMINQKPRDYYTPTNLSPLWVKANISESEKISASVMAYIERNKLDSFPGGVPNTLSYTGEQWDAPNVWAPMQILVEGLNNLNTPEAKNMSLKWATRWVKTNFAAFSKDRHMYEKYNADEFGGGGGGEYEVQTGFGWSNGVIIEWLSKHGRDISIGSGCGCLAGEKR</v>
      </c>
    </row>
    <row r="510" spans="1:5">
      <c r="A510" s="4" t="s">
        <v>2978</v>
      </c>
      <c r="B510" s="4" t="s">
        <v>4636</v>
      </c>
      <c r="C510" s="4" t="s">
        <v>229</v>
      </c>
      <c r="D510" t="s">
        <v>1952</v>
      </c>
      <c r="E510" t="str">
        <f t="shared" si="7"/>
        <v>&gt;CG9364-PG$MASPANPSSNHKMNGNGKIYCEGNLLHTIQTAVPKLFADSKTFVDMKLNSPDKTLEDFNAMMEAKNQTPSSEDLKQFVDKYFSAPGTELEKWTPTDWKNPSFLDLISDPDLKQWGVELNSIWKDLGRKMKDEVSKNPEYYSIIPVPNVIVPGGRFIEFYYWDSYWIIRGLLYSQMFDTARGMIENFFSIVNRFGFINGGRVYYHGRSQPPLLTGMVKSYVDFTNDDKFAIDALDTLEHEFEFFVNHNVTVKNHSLCVYRDSSSGPRPESYREDVETGEEFPTDEAKELHYSELKGAESGMDFSSRWFISPTGTNDGNRSALSTTSIVPVDLNAYLYWNAKLIAFHSKAGNTKKVTEYETKAEKLLLGIQEVLWNEEAGVWLDYDMINQKPRDYTPTNLSPLWVKAFNISESEKISASVMAYIERNKLDSFPGGVPNTLSYTEQWDAPNVWAPMQYILVEGLNNLNTPEAKNMSLKWATRWVKTNFAAFSKRHMYEKYNADEFGVGGGGGEYEVQTGFGWSNGVIIEWLSKHGRDISIGSCGCLAGEKR</v>
      </c>
    </row>
    <row r="511" spans="1:5">
      <c r="A511" s="4" t="s">
        <v>2979</v>
      </c>
      <c r="B511" s="4" t="s">
        <v>4034</v>
      </c>
      <c r="C511" s="4" t="s">
        <v>1361</v>
      </c>
      <c r="D511" t="s">
        <v>1955</v>
      </c>
      <c r="E511" t="str">
        <f t="shared" si="7"/>
        <v>&gt;CG40160-PA$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512" spans="1:5">
      <c r="A512" s="4" t="s">
        <v>2980</v>
      </c>
      <c r="B512" s="4" t="s">
        <v>4637</v>
      </c>
      <c r="C512" s="4" t="s">
        <v>1361</v>
      </c>
      <c r="D512" t="s">
        <v>1955</v>
      </c>
      <c r="E512" t="str">
        <f t="shared" si="7"/>
        <v>&gt;CG40160-PD$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513" spans="1:5">
      <c r="A513" s="4" t="s">
        <v>2981</v>
      </c>
      <c r="B513" s="4" t="s">
        <v>4638</v>
      </c>
      <c r="C513" s="4" t="s">
        <v>1361</v>
      </c>
      <c r="D513" t="s">
        <v>1955</v>
      </c>
      <c r="E513" t="str">
        <f t="shared" si="7"/>
        <v>&gt;CG40160-PE$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514" spans="1:5">
      <c r="A514" s="4" t="s">
        <v>2982</v>
      </c>
      <c r="B514" s="4" t="s">
        <v>4639</v>
      </c>
      <c r="C514" s="4" t="s">
        <v>1361</v>
      </c>
      <c r="D514" t="s">
        <v>1955</v>
      </c>
      <c r="E514" t="str">
        <f t="shared" si="7"/>
        <v>&gt;CG40160-PF$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515" spans="1:5">
      <c r="A515" s="4" t="s">
        <v>2983</v>
      </c>
      <c r="B515" s="4" t="s">
        <v>4640</v>
      </c>
      <c r="C515" s="4" t="s">
        <v>1361</v>
      </c>
      <c r="D515" t="s">
        <v>1955</v>
      </c>
      <c r="E515" t="str">
        <f t="shared" ref="E515:E578" si="8">"&gt;"&amp;B515&amp;"$"&amp;D515</f>
        <v>&gt;CG40160-PG$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516" spans="1:5">
      <c r="A516" s="4" t="s">
        <v>2984</v>
      </c>
      <c r="B516" s="4" t="s">
        <v>4641</v>
      </c>
      <c r="C516" s="4" t="s">
        <v>1361</v>
      </c>
      <c r="D516" t="s">
        <v>1955</v>
      </c>
      <c r="E516" t="str">
        <f t="shared" si="8"/>
        <v>&gt;CG40160-PH$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517" spans="1:5">
      <c r="A517" s="4" t="s">
        <v>2985</v>
      </c>
      <c r="B517" s="4" t="s">
        <v>4035</v>
      </c>
      <c r="C517" s="4" t="s">
        <v>164</v>
      </c>
      <c r="D517" t="s">
        <v>1956</v>
      </c>
      <c r="E517" t="str">
        <f t="shared" si="8"/>
        <v>&gt;CG16799-PA$MCLKARHPKTKRDLMNMKTFCLWIVPVLILLQLGIEQVESKKYQRCELTVLVENYNFDKTFISNWICLVEHESYLDTTKVTKKGNESKNYGLFQINSKYCSEGRKGGQCNMKCEDFSNDDISDDIACARMIQEREGFKYWKGWDRFCNPQNLPNLRVACNLRSLSPVRSPRGFLT</v>
      </c>
    </row>
    <row r="518" spans="1:5">
      <c r="A518" s="4" t="s">
        <v>2986</v>
      </c>
      <c r="B518" s="4" t="s">
        <v>4036</v>
      </c>
      <c r="C518" s="4" t="s">
        <v>789</v>
      </c>
      <c r="D518" t="s">
        <v>1957</v>
      </c>
      <c r="E518" t="str">
        <f t="shared" si="8"/>
        <v>&gt;CG13283-PA$MRWKLQFVLFAIIQIVRSQNGEDSDSDTEVEMDSEVESGQFFSHLYKSNQQLVKIKNDSMDPCDDFYAHACGNFDQTKEENSDDFLPPYLYNKQDRMNFTAEVGNFETIPGRLISQLYTECRKREERNVFTPTRLTSHWERMLDEIPLARHKEVLSSWPFLKHQWERRRLYGQLNWIVLSAQLAAHGLPTLLHIYFLDTIYVSPMEELPCPSIADFQSSLSDVLEGRHHQVSRIISHEMRVLCRERGELPLVRSLSQNTRTNTSRPGEEQLLLDENTMDYFQQYFAALNFSEERVGARKFPLDVEKITQAWEVLRHTETRIVYNYVMWQAREQLRYPDCYRVSEFERLLHAEYWQWHVLRRHLSREVALASYQLHTTRFQKLRRSKLSRRDWGHLWPASVEKKELQVARILQNHAENYLNITELNENYEGLKLEKNSFYANLILRRAQLRHSFVSPYVDEEDVNQPAYFLRHFLHFVLLSLHRPTYHYYAHGLELWRESRLLLDTDGHYTAMDCLERQSFQHYDAKLAPIYRPLGSHEIEIFQFYRSFQYSLTDYHFWLQGERFAFAETFVLDYFGLNPHRVLFYAVAQLCNRQTEIFAAQLNRGYMNLPEFQEAFKCGAEKAMNPPSRCMINMCERH</v>
      </c>
    </row>
    <row r="519" spans="1:5">
      <c r="A519" s="4" t="s">
        <v>2987</v>
      </c>
      <c r="B519" s="4" t="s">
        <v>4037</v>
      </c>
      <c r="C519" s="4" t="s">
        <v>932</v>
      </c>
      <c r="D519" t="s">
        <v>1958</v>
      </c>
      <c r="E519" t="str">
        <f t="shared" si="8"/>
        <v>&gt;CG7908-PB$MFTKCISCCGLAIISVFFACLFVENCAALQKTLRHYEIFHKDDVVHRVVRGAKHSTNPFNTIKEVEFTTLGKNFRLILHPHRDVLHSKFRAYAVDADGETVVHMDHDSFYSGRVFGELESSVRAHIEDGTMTMSIHLPEETYHIEPSRHLPEAKKDTMVAYKASDVKVHKNEAGATPKTCGYIKEGLELEDKEHGDLDNELHTREKRQSDQYEYTPTKTRCPLLLVADYRFFQEMGGGNTKTTINLVSFLKNPRSI</v>
      </c>
    </row>
    <row r="520" spans="1:5">
      <c r="A520" s="4" t="s">
        <v>2988</v>
      </c>
      <c r="B520" s="4" t="s">
        <v>4038</v>
      </c>
      <c r="C520" s="4" t="s">
        <v>932</v>
      </c>
      <c r="D520" t="s">
        <v>1959</v>
      </c>
      <c r="E520" t="str">
        <f t="shared" si="8"/>
        <v>&gt;CG7908-PA$MFTKCISCCGLAIISVFFACLFVENCAALQKTLRHYEIFHKDDVVHRVVRGAKHSTNPFNTIKEVEFTTLGKNFRLILHPHRDVLHSKFRAYAVDADGETVVHMDHDSFYSGRVFGELESSVRAHIEDGTMTMSIHLPEETYHIEPSRHLPEAKKDTMVAYKASDVKVHKNEAGATPKTCGYIKEGLELEDKEHGDLDNELHTREKRQSDQYEYTPTKTRCPLLLVADYRFFQEMGGGNTKTTINLISLIDRVHKIYNDTVWQDRSDQEGFKGMGFVIKKIVVHSEPTRLRGGEHYNMIREKWDVRNLLEVFSREYSHKDFCLAHLFTDLKFEGGILGLAYVGPRRNSVGGICTPEYFKNGYTLYLNSGLSSSRNHYGQRVITREADLVTAHFGHNWGSEHDPDIPECSPSASQGGSFLMYTYSVSGYDVNNKKFSPCSLRIRKVLQAKSGRCFSEPEESFCGNLRVEGDEQCDAGLLGTEDNDSCCDKNKLRRNQGAMCSDKNSPCCQNCQFMASGMKCREAQYATCEQEARCTGAHACPKSPAMADGTTCQERGQCRNGKCVPYCETQGLQSCMCDIIADACKRCCMSINETCFPVEPPDVLPDGTPCITGFCNKGVCEKTIQDVVERFWDIIEENVAKTLRFLKDNIVMAVVLVTAVFWIPISCVISYFDRKKLRHEMKLIEWQKLDLIHPSDERRRVIHIRVPRQKISVARAC</v>
      </c>
    </row>
    <row r="521" spans="1:5">
      <c r="A521" s="4" t="s">
        <v>2989</v>
      </c>
      <c r="B521" s="4" t="s">
        <v>4039</v>
      </c>
      <c r="C521" s="4" t="s">
        <v>1339</v>
      </c>
      <c r="D521" t="s">
        <v>1960</v>
      </c>
      <c r="E521" t="str">
        <f t="shared" si="8"/>
        <v>&gt;CG3373-PA$MGLLYALRVRIMNFMIFFLLIILMPGLPPRTTFPFKDYIVTPPKDLKGAESNFHLEGAERLLEGRVYGPECLIARNNEIYTGIHGGEVIKLTSNHVTHTKIGQPCEDIYEESRCGRPLGLAFDTQGNNLIIADAYYGLWQVDLGTNKTLLVSPAQELAGKSINRPAKIFNGVTVSKEGDVYWTDSSSDFTIEDLVFSFANPSGRLFKYNRSKNVSEVLLDELAFANGLALSPNEDFIVVAETGAMLTKYHLKGAKAGQSEVFVDGLPGLPDNLTPDAEGIWVPLVQSADSEHPNFTLFTRFPSVRLFLARMLALFELPFRYLNSVYPNKFSQRFVHFVGHMESTVLAPKRTTVVRVDWNGNIVGSLHGFDKSAATVSHVLEFQDFLFLGSPTQYLARVKSPKAKQPTLKVRNVRVEGEGLEASIGVPPSKATPKPKAAPSTTPKPTTTTTTTTPKPTTKTTTTTTTPKPTTTTTTKKPTTTTTTTTTTPKTTTKPPTAKPSTTTTTTTTPKPTTTTTPTTPTPEPSKPKVKRTVPEKPAVEEDIPSDTQPPKKEKLKVINKQGVNVE</v>
      </c>
    </row>
    <row r="522" spans="1:5">
      <c r="A522" s="4" t="s">
        <v>2990</v>
      </c>
      <c r="B522" s="4" t="s">
        <v>4040</v>
      </c>
      <c r="C522" s="4" t="s">
        <v>128</v>
      </c>
      <c r="D522" t="s">
        <v>1961</v>
      </c>
      <c r="E522" t="str">
        <f t="shared" si="8"/>
        <v>&gt;CG6453-PA$MQSLQLSQVLLIPLLLALVATNVGSASEVPRPLGVPLAKASLYQPRAGESWTCLDGSRTIPFSHINDDYCDCADGSDEPGTAACPQGQFHCVNKGHQPNIPSSQVQDGICDCCDGSDESETVGCPNTCLELGAAAAVQRRNAAELHKGAERRQEMITRGKQMRAEREARRLELDQRRKEQELLRAEKEQLKQTAEAEAEAIEIFKEQQREVDADTAQAEREPQQMRQEATLTFVRYDTNKDGFVETELMVDMNLDRDRNGVVTVEEAKYFLDERERVDLDAFVTLAWPRIKSLQLAEGLFQPPQPEEVAQQPEVTTESIQPTPPKLSEEQAELAGDDDIEADEGEEDQYDDEEPDVGVGEASPDAEEATPPNYDPETQRLIQQANEARNALEVERSLREIQQEVNEIDDQNNKGYGLTEEWAVHDGQCYNFEDREYVYTLCFDRASQKSRSGGPETTLGRWDKWSGEPKQYSQQKYTNGAACWNGPNRSAINISCALEPKITAVSEPNRCEYYFEFETPAACDSEAFQSESENLHDE</v>
      </c>
    </row>
    <row r="523" spans="1:5">
      <c r="A523" s="4" t="s">
        <v>2991</v>
      </c>
      <c r="B523" s="4" t="s">
        <v>4642</v>
      </c>
      <c r="C523" s="4" t="s">
        <v>128</v>
      </c>
      <c r="D523" t="s">
        <v>1961</v>
      </c>
      <c r="E523" t="str">
        <f t="shared" si="8"/>
        <v>&gt;CG6453-PB$MQSLQLSQVLLIPLLLALVATNVGSASEVPRPLGVPLAKASLYQPRAGESWTCLDGSRTIPFSHINDDYCDCADGSDEPGTAACPQGQFHCVNKGHQPNIPSSQVQDGICDCCDGSDESETVGCPNTCLELGAAAAVQRRNAAELHKGAERRQEMITRGKQMRAEREARRLELDQRRKEQELLRAEKEQLKQTAEAEAEAIEIFKEQQREVDADTAQAEREPQQMRQEATLTFVRYDTNKDGFVETELMVDMNLDRDRNGVVTVEEAKYFLDERERVDLDAFVTLAWPRIKSLQLAEGLFQPPQPEEVAQQPEVTTESIQPTPPKLSEEQAELAGDDDIEADEGEEDQYDDEEPDVGVGEASPDAEEATPPNYDPETQRLIQQANEARNALEVERSLREIQQEVNEIDDQNNKGYGLTEEWAVHDGQCYNFEDREYVYTLCFDRASQKSRSGGPETTLGRWDKWSGEPKQYSQQKYTNGAACWNGPNRSAINISCALEPKITAVSEPNRCEYYFEFETPAACDSEAFQSESENLHDE</v>
      </c>
    </row>
    <row r="524" spans="1:5">
      <c r="A524" s="4" t="s">
        <v>2992</v>
      </c>
      <c r="B524" s="4" t="s">
        <v>4041</v>
      </c>
      <c r="C524" s="4" t="s">
        <v>1179</v>
      </c>
      <c r="D524" t="s">
        <v>1962</v>
      </c>
      <c r="E524" t="str">
        <f t="shared" si="8"/>
        <v>&gt;CG18734-PB$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VSKNGGAKDGLDMVGPAWQKGYTGKGVVVSILDDGIQTNHPDLAQNYDPEASFDINGNDSDPPQDNGDNKHGTRCAGEVAAVAFNNFCGVGVAYNASIGGVRMLDGKVNDVEAQALSLNPSHIDIYSASWGPEDDGSTVDGPGPLARRAFIYGVTSGRQGGSIFVWASGNGGRYTDSCNCDGYTNSIFTLSISSATQAGFKPWYLEECSTLATTYSSGTPGHDKSVATVDMDGSLRPDHICTVEHTGTSASAPLAAGIALALEANPELTWRDMQYLVVYTSRPAPLEKENGWTLNGVKRKYSHKFGYLMDAGAMVSLAEQWTSVPPQHICKSRENNEDRKIDGAYGSTLSTHMDVNCAGTINEVRYLEHVQCRITLRFFPRGNLRILLTSPMGTTSTLLFERPRDVKSNFDDWPFLSVHFWGEKAEGRWTLQVINGGRRRVNQPGILSKWQLIFGTSTQPMRLKSELLNSSPQLRSPSSSNPFLFPSASNIGQPANEGGNFNTSFASYLNYQNIFSSAGSDPEPATATLDGQNVTAAIAGGSSAESLGFTASAQLVAAPETRDGDKKILHSCDAECDSSGCYGRGPTQCVACSHYRLDNTCSRCPPRSFPNQVGICWPCHDTCETCAGAGPDSCLTCAPAHLHVIDLAVCQFCPDGYFENSRNRTCVPCEPNCASCQDHPEYCTSCDHHLVMHEHKCYSCPLDTYETEDNKCAFCHSTCATCNGPTDQDCITCRSSRYAWQNKCLISCDGFYADKKRLECMPCQEGCKTCTSNGVCSECLQNWTLNKRDKCIVSGSECSESEFYSQVEGQCRPCHASCGSCNGPADTSCTSCPPNRLLEQSRCVSGREGFFVEAGSLCSPCLHTCSQCVSRTNCSNCSKGLELQNGECRTTCADGYSDRGICAKCYLSCHTCSGPRRNQCVQCPAGWQLAAGECHPECPEGFYKDFGCQKCHHYCKTCNDAGPLACTSCPPHSMLDGGLCMECLSSQYYDTTSTCKTCHDSCRSCFGPGQFSCKGCVPPLHLDQLNSQCVSCCQNQTLAEKTSAACCNCDGETGECKATSTGGKRRTVVGSGSAYKSSESKHGSFENDGNAEFVLRLDSPLTAITAIAVAICLLIITIFSIIFAVLQRNSNHVSRNSVRYKIANTSSGRRKNLSAKPTSDARFIFNIGEDDDTDGDNSDDELDGNVGTDNNRIVYDRKGNDHGHEFYIESTNDIDAIEFHCNGAGAQKAETQLQRCNAGDDDDILHYDRHTNAERKNHPSSTTSRTNIR</v>
      </c>
    </row>
    <row r="525" spans="1:5">
      <c r="A525" s="4" t="s">
        <v>2993</v>
      </c>
      <c r="B525" s="4" t="s">
        <v>4042</v>
      </c>
      <c r="C525" s="4" t="s">
        <v>1179</v>
      </c>
      <c r="D525" t="s">
        <v>1963</v>
      </c>
      <c r="E525" t="str">
        <f t="shared" si="8"/>
        <v>&gt;CG18734-PE$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GFKPWYLEECSSTLTTYSSGTPGHDKSVATVDMDGSLRPDHICTVEHTGTSASAPLAAGICALLEANPELTWRDMQYLVVYTSRPAPLEKENGWTLNGVKRKYSHKFGYGLMAGAMVSLAEQWTSVPPQHICKSRENNEDRKIDGAYGSTLSTHMDVNGCATINEVRYLEHVQCRITLRFFPRGNLRILLTSPMGTTSTLLFERPRDIVKNFDDWPFLSVHFWGEKAEGRWTLQVINGGRRRVNQPGILSKWQLIFYGTTQPMRLKSELLNSSPQLRSPSSSNPFLFPSASNIGQPANEGGNFNTDSFSYLNYQNIFSSAGSDPEPATATLDGQNVTAAIAGGSSAESLGFTASAAQVAAPETRDGDKKILHSCDAECDSSGCYGRGPTQCVACSHYRLDNTCVSRPPRSFPNQVGICWPCHDTCETCAGAGPDSCLTCAPAHLHVIDLAVCLQFPDGYFENSRNRTCVPCEPNCASCQDHPEYCTSCDHHLVMHEHKCYSACPDTYETEDNKCAFCHSTCATCNGPTDQDCITCRSSRYAWQNKCLISCPDGYADKKRLECMPCQEGCKTCTSNGVCSECLQNWTLNKRDKCIVSGSEGCSSEFYSQVEGQCRPCHASCGSCNGPADTSCTSCPPNRLLEQSRCVSGCREFFVEAGSLCSPCLHTCSQCVSRTNCSNCSKGLELQNGECRTTCADGYYSRGICAKCYLSCHTCSGPRRNQCVQCPAGWQLAAGECHPECPEGFYKSDFCQKCHHYCKTCNDAGPLACTSCPPHSMLDGGLCMECLSSQYYDTTSATCTCHDSCRSCFGPGQFSCKGCVPPLHLDQLNSQCVSCCQNQTLAEKTSSACCNCDGETGECKATSTGGKRRTVVGSGSAYKSSESKHGSFENDGNAREFLRLDSPLTAITAIAVAICLLIITIFSIIFAVLQRNSNHVSRNSVRYRKINTSSGRRKNLSAKPTSDARFIFNIGEDDDTDGDNSDDELDGNVGTDINNIVYDRKGNDHGHEFYIESTNDIDAIEFHCNGAGAQKAETQLQRCNANGDDDILHYDRHTNAERKNHPSSTTSRTNIR</v>
      </c>
    </row>
    <row r="526" spans="1:5">
      <c r="A526" s="4" t="s">
        <v>2994</v>
      </c>
      <c r="B526" s="4" t="s">
        <v>4043</v>
      </c>
      <c r="C526" s="4" t="s">
        <v>1179</v>
      </c>
      <c r="D526" t="s">
        <v>1963</v>
      </c>
      <c r="E526" t="str">
        <f t="shared" si="8"/>
        <v>&gt;CG18734-PG$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GFKPWYLEECSSTLTTYSSGTPGHDKSVATVDMDGSLRPDHICTVEHTGTSASAPLAAGICALLEANPELTWRDMQYLVVYTSRPAPLEKENGWTLNGVKRKYSHKFGYGLMAGAMVSLAEQWTSVPPQHICKSRENNEDRKIDGAYGSTLSTHMDVNGCATINEVRYLEHVQCRITLRFFPRGNLRILLTSPMGTTSTLLFERPRDIVKNFDDWPFLSVHFWGEKAEGRWTLQVINGGRRRVNQPGILSKWQLIFYGTTQPMRLKSELLNSSPQLRSPSSSNPFLFPSASNIGQPANEGGNFNTDSFSYLNYQNIFSSAGSDPEPATATLDGQNVTAAIAGGSSAESLGFTASAAQVAAPETRDGDKKILHSCDAECDSSGCYGRGPTQCVACSHYRLDNTCVSRPPRSFPNQVGICWPCHDTCETCAGAGPDSCLTCAPAHLHVIDLAVCLQFPDGYFENSRNRTCVPCEPNCASCQDHPEYCTSCDHHLVMHEHKCYSACPDTYETEDNKCAFCHSTCATCNGPTDQDCITCRSSRYAWQNKCLISCPDGYADKKRLECMPCQEGCKTCTSNGVCSECLQNWTLNKRDKCIVSGSEGCSSEFYSQVEGQCRPCHASCGSCNGPADTSCTSCPPNRLLEQSRCVSGCREFFVEAGSLCSPCLHTCSQCVSRTNCSNCSKGLELQNGECRTTCADGYYSRGICAKCYLSCHTCSGPRRNQCVQCPAGWQLAAGECHPECPEGFYKSDFCQKCHHYCKTCNDAGPLACTSCPPHSMLDGGLCMECLSSQYYDTTSATCTCHDSCRSCFGPGQFSCKGCVPPLHLDQLNSQCVSCCQNQTLAEKTSSACCNCDGETGECKATSTGGKRRTVVGSGSAYKSSESKHGSFENDGNAREFLRLDSPLTAITAIAVAICLLIITIFSIIFAVLQRNSNHVSRNSVRYRKINTSSGRRKNLSAKPTSDARFIFNIGEDDDTDGDNSDDELDGNVGTDINNIVYDRKGNDHGHEFYIESTNDIDAIEFHCNGAGAQKAETQLQRCNANGDDDILHYDRHTNAERKNHPSSTTSRTNIR</v>
      </c>
    </row>
    <row r="527" spans="1:5">
      <c r="A527" s="4" t="s">
        <v>2995</v>
      </c>
      <c r="B527" s="4" t="s">
        <v>4044</v>
      </c>
      <c r="C527" s="4" t="s">
        <v>1179</v>
      </c>
      <c r="D527" t="s">
        <v>1962</v>
      </c>
      <c r="E527" t="str">
        <f t="shared" si="8"/>
        <v>&gt;CG18734-PA$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VSKNGGAKDGLDMVGPAWQKGYTGKGVVVSILDDGIQTNHPDLAQNYDPEASFDINGNDSDPPQDNGDNKHGTRCAGEVAAVAFNNFCGVGVAYNASIGGVRMLDGKVNDVEAQALSLNPSHIDIYSASWGPEDDGSTVDGPGPLARRAFIYGVTSGRQGGSIFVWASGNGGRYTDSCNCDGYTNSIFTLSISSATQAGFKPWYLEECSTLATTYSSGTPGHDKSVATVDMDGSLRPDHICTVEHTGTSASAPLAAGIALALEANPELTWRDMQYLVVYTSRPAPLEKENGWTLNGVKRKYSHKFGYLMDAGAMVSLAEQWTSVPPQHICKSRENNEDRKIDGAYGSTLSTHMDVNCAGTINEVRYLEHVQCRITLRFFPRGNLRILLTSPMGTTSTLLFERPRDVKSNFDDWPFLSVHFWGEKAEGRWTLQVINGGRRRVNQPGILSKWQLIFGTSTQPMRLKSELLNSSPQLRSPSSSNPFLFPSASNIGQPANEGGNFNTSFASYLNYQNIFSSAGSDPEPATATLDGQNVTAAIAGGSSAESLGFTASAQLVAAPETRDGDKKILHSCDAECDSSGCYGRGPTQCVACSHYRLDNTCSRCPPRSFPNQVGICWPCHDTCETCAGAGPDSCLTCAPAHLHVIDLAVCQFCPDGYFENSRNRTCVPCEPNCASCQDHPEYCTSCDHHLVMHEHKCYSCPLDTYETEDNKCAFCHSTCATCNGPTDQDCITCRSSRYAWQNKCLISCDGFYADKKRLECMPCQEGCKTCTSNGVCSECLQNWTLNKRDKCIVSGSECSESEFYSQVEGQCRPCHASCGSCNGPADTSCTSCPPNRLLEQSRCVSGREGFFVEAGSLCSPCLHTCSQCVSRTNCSNCSKGLELQNGECRTTCADGYSDRGICAKCYLSCHTCSGPRRNQCVQCPAGWQLAAGECHPECPEGFYKDFGCQKCHHYCKTCNDAGPLACTSCPPHSMLDGGLCMECLSSQYYDTTSTCKTCHDSCRSCFGPGQFSCKGCVPPLHLDQLNSQCVSCCQNQTLAEKTSAACCNCDGETGECKATSTGGKRRTVVGSGSAYKSSESKHGSFENDGNAEFVLRLDSPLTAITAIAVAICLLIITIFSIIFAVLQRNSNHVSRNSVRYKIANTSSGRRKNLSAKPTSDARFIFNIGEDDDTDGDNSDDELDGNVGTDNNRIVYDRKGNDHGHEFYIESTNDIDAIEFHCNGAGAQKAETQLQRCNAGDDDDILHYDRHTNAERKNHPSSTTSRTNIR</v>
      </c>
    </row>
    <row r="528" spans="1:5">
      <c r="A528" s="4" t="s">
        <v>2996</v>
      </c>
      <c r="B528" s="4" t="s">
        <v>4045</v>
      </c>
      <c r="C528" s="4" t="s">
        <v>1179</v>
      </c>
      <c r="D528" t="s">
        <v>1963</v>
      </c>
      <c r="E528" t="str">
        <f t="shared" si="8"/>
        <v>&gt;CG18734-PD$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GFKPWYLEECSSTLTTYSSGTPGHDKSVATVDMDGSLRPDHICTVEHTGTSASAPLAAGICALLEANPELTWRDMQYLVVYTSRPAPLEKENGWTLNGVKRKYSHKFGYGLMAGAMVSLAEQWTSVPPQHICKSRENNEDRKIDGAYGSTLSTHMDVNGCATINEVRYLEHVQCRITLRFFPRGNLRILLTSPMGTTSTLLFERPRDIVKNFDDWPFLSVHFWGEKAEGRWTLQVINGGRRRVNQPGILSKWQLIFYGTTQPMRLKSELLNSSPQLRSPSSSNPFLFPSASNIGQPANEGGNFNTDSFSYLNYQNIFSSAGSDPEPATATLDGQNVTAAIAGGSSAESLGFTASAAQVAAPETRDGDKKILHSCDAECDSSGCYGRGPTQCVACSHYRLDNTCVSRPPRSFPNQVGICWPCHDTCETCAGAGPDSCLTCAPAHLHVIDLAVCLQFPDGYFENSRNRTCVPCEPNCASCQDHPEYCTSCDHHLVMHEHKCYSACPDTYETEDNKCAFCHSTCATCNGPTDQDCITCRSSRYAWQNKCLISCPDGYADKKRLECMPCQEGCKTCTSNGVCSECLQNWTLNKRDKCIVSGSEGCSSEFYSQVEGQCRPCHASCGSCNGPADTSCTSCPPNRLLEQSRCVSGCREFFVEAGSLCSPCLHTCSQCVSRTNCSNCSKGLELQNGECRTTCADGYYSRGICAKCYLSCHTCSGPRRNQCVQCPAGWQLAAGECHPECPEGFYKSDFCQKCHHYCKTCNDAGPLACTSCPPHSMLDGGLCMECLSSQYYDTTSATCTCHDSCRSCFGPGQFSCKGCVPPLHLDQLNSQCVSCCQNQTLAEKTSSACCNCDGETGECKATSTGGKRRTVVGSGSAYKSSESKHGSFENDGNAREFLRLDSPLTAITAIAVAICLLIITIFSIIFAVLQRNSNHVSRNSVRYRKINTSSGRRKNLSAKPTSDARFIFNIGEDDDTDGDNSDDELDGNVGTDINNIVYDRKGNDHGHEFYIESTNDIDAIEFHCNGAGAQKAETQLQRCNANGDDDILHYDRHTNAERKNHPSSTTSRTNIR</v>
      </c>
    </row>
    <row r="529" spans="1:5">
      <c r="A529" s="4" t="s">
        <v>2997</v>
      </c>
      <c r="B529" s="4" t="s">
        <v>4046</v>
      </c>
      <c r="C529" s="4" t="s">
        <v>1179</v>
      </c>
      <c r="D529" t="s">
        <v>1962</v>
      </c>
      <c r="E529" t="str">
        <f t="shared" si="8"/>
        <v>&gt;CG18734-PC$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VSKNGGAKDGLDMVGPAWQKGYTGKGVVVSILDDGIQTNHPDLAQNYDPEASFDINGNDSDPPQDNGDNKHGTRCAGEVAAVAFNNFCGVGVAYNASIGGVRMLDGKVNDVEAQALSLNPSHIDIYSASWGPEDDGSTVDGPGPLARRAFIYGVTSGRQGGSIFVWASGNGGRYTDSCNCDGYTNSIFTLSISSATQAGFKPWYLEECSTLATTYSSGTPGHDKSVATVDMDGSLRPDHICTVEHTGTSASAPLAAGIALALEANPELTWRDMQYLVVYTSRPAPLEKENGWTLNGVKRKYSHKFGYLMDAGAMVSLAEQWTSVPPQHICKSRENNEDRKIDGAYGSTLSTHMDVNCAGTINEVRYLEHVQCRITLRFFPRGNLRILLTSPMGTTSTLLFERPRDVKSNFDDWPFLSVHFWGEKAEGRWTLQVINGGRRRVNQPGILSKWQLIFGTSTQPMRLKSELLNSSPQLRSPSSSNPFLFPSASNIGQPANEGGNFNTSFASYLNYQNIFSSAGSDPEPATATLDGQNVTAAIAGGSSAESLGFTASAQLVAAPETRDGDKKILHSCDAECDSSGCYGRGPTQCVACSHYRLDNTCSRCPPRSFPNQVGICWPCHDTCETCAGAGPDSCLTCAPAHLHVIDLAVCQFCPDGYFENSRNRTCVPCEPNCASCQDHPEYCTSCDHHLVMHEHKCYSCPLDTYETEDNKCAFCHSTCATCNGPTDQDCITCRSSRYAWQNKCLISCDGFYADKKRLECMPCQEGCKTCTSNGVCSECLQNWTLNKRDKCIVSGSECSESEFYSQVEGQCRPCHASCGSCNGPADTSCTSCPPNRLLEQSRCVSGREGFFVEAGSLCSPCLHTCSQCVSRTNCSNCSKGLELQNGECRTTCADGYSDRGICAKCYLSCHTCSGPRRNQCVQCPAGWQLAAGECHPECPEGFYKDFGCQKCHHYCKTCNDAGPLACTSCPPHSMLDGGLCMECLSSQYYDTTSTCKTCHDSCRSCFGPGQFSCKGCVPPLHLDQLNSQCVSCCQNQTLAEKTSAACCNCDGETGECKATSTGGKRRTVVGSGSAYKSSESKHGSFENDGNAEFVLRLDSPLTAITAIAVAICLLIITIFSIIFAVLQRNSNHVSRNSVRYKIANTSSGRRKNLSAKPTSDARFIFNIGEDDDTDGDNSDDELDGNVGTDNNRIVYDRKGNDHGHEFYIESTNDIDAIEFHCNGAGAQKAETQLQRCNAGDDDDILHYDRHTNAERKNHPSSTTSRTNIR</v>
      </c>
    </row>
    <row r="530" spans="1:5">
      <c r="A530" s="4" t="s">
        <v>2998</v>
      </c>
      <c r="B530" s="4" t="s">
        <v>4047</v>
      </c>
      <c r="C530" s="4" t="s">
        <v>1179</v>
      </c>
      <c r="D530" t="s">
        <v>1963</v>
      </c>
      <c r="E530" t="str">
        <f t="shared" si="8"/>
        <v>&gt;CG18734-PF$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GFKPWYLEECSSTLTTYSSGTPGHDKSVATVDMDGSLRPDHICTVEHTGTSASAPLAAGICALLEANPELTWRDMQYLVVYTSRPAPLEKENGWTLNGVKRKYSHKFGYGLMAGAMVSLAEQWTSVPPQHICKSRENNEDRKIDGAYGSTLSTHMDVNGCATINEVRYLEHVQCRITLRFFPRGNLRILLTSPMGTTSTLLFERPRDIVKNFDDWPFLSVHFWGEKAEGRWTLQVINGGRRRVNQPGILSKWQLIFYGTTQPMRLKSELLNSSPQLRSPSSSNPFLFPSASNIGQPANEGGNFNTDSFSYLNYQNIFSSAGSDPEPATATLDGQNVTAAIAGGSSAESLGFTASAAQVAAPETRDGDKKILHSCDAECDSSGCYGRGPTQCVACSHYRLDNTCVSRPPRSFPNQVGICWPCHDTCETCAGAGPDSCLTCAPAHLHVIDLAVCLQFPDGYFENSRNRTCVPCEPNCASCQDHPEYCTSCDHHLVMHEHKCYSACPDTYETEDNKCAFCHSTCATCNGPTDQDCITCRSSRYAWQNKCLISCPDGYADKKRLECMPCQEGCKTCTSNGVCSECLQNWTLNKRDKCIVSGSEGCSSEFYSQVEGQCRPCHASCGSCNGPADTSCTSCPPNRLLEQSRCVSGCREFFVEAGSLCSPCLHTCSQCVSRTNCSNCSKGLELQNGECRTTCADGYYSRGICAKCYLSCHTCSGPRRNQCVQCPAGWQLAAGECHPECPEGFYKSDFCQKCHHYCKTCNDAGPLACTSCPPHSMLDGGLCMECLSSQYYDTTSATCTCHDSCRSCFGPGQFSCKGCVPPLHLDQLNSQCVSCCQNQTLAEKTSSACCNCDGETGECKATSTGGKRRTVVGSGSAYKSSESKHGSFENDGNAREFLRLDSPLTAITAIAVAICLLIITIFSIIFAVLQRNSNHVSRNSVRYRKINTSSGRRKNLSAKPTSDARFIFNIGEDDDTDGDNSDDELDGNVGTDINNIVYDRKGNDHGHEFYIESTNDIDAIEFHCNGAGAQKAETQLQRCNANGDDDILHYDRHTNAERKNHPSSTTSRTNIR</v>
      </c>
    </row>
    <row r="531" spans="1:5">
      <c r="A531" s="4" t="s">
        <v>2999</v>
      </c>
      <c r="B531" s="4" t="s">
        <v>4048</v>
      </c>
      <c r="C531" s="4" t="s">
        <v>1179</v>
      </c>
      <c r="D531" t="s">
        <v>1964</v>
      </c>
      <c r="E531" t="str">
        <f t="shared" si="8"/>
        <v>&gt;CG18734-PH$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v>
      </c>
    </row>
    <row r="532" spans="1:5">
      <c r="A532" s="4" t="s">
        <v>3000</v>
      </c>
      <c r="B532" s="4" t="s">
        <v>4049</v>
      </c>
      <c r="C532" s="4" t="s">
        <v>1179</v>
      </c>
      <c r="D532" t="s">
        <v>1965</v>
      </c>
      <c r="E532" t="str">
        <f t="shared" si="8"/>
        <v>&gt;CG18734-PI$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KSISLASHSQRMEYRDVSSHFFPDPLFKEQWYLNGGAKDGLDMNVGPAWQKGYTGKGVVVSILDDGIQTNPDLAQNYDPEASFDINGNDSDPTPQDNGDNKHGTRCAGEVAAVAFNNFCVGVAYNASIGGVRMLDGKVNDVVEAQALSLNPSHIDIYSASWGPEDDGSVDGPGPLARRAFIYGVTSGRQGKGSIFVWASGNGGRYTDSCNCDGYTNSFTLSISSATQAGFKPWYLEECSSTLATTYSSGTPGHDKSVATVDMDGSLPDHICTVEHTGTSASAPLAAGICALALEANPELTWRDMQYLVVYTSRPALEKENGWTLNGVKRKYSHKFGYGLMDAGAMVSLAEQWTSVPPQHICKSRNNEDRKIDGAYGSTLSTHMDVNGCAGTINEVRYLEHVQCRITLRFFPRGLRILLTSPMGTTSTLLFERPRDIVKSNFDDWPFLSVHFWGEKAEGRWTLVINGGRRRVNQPGILSKWQLIFYGTSTQPMRLKSELLNSSPQLRSPSSSPFLFPSASNIGQPANEGGNFNTDSFASYLNYQNIFSSAGSDPEPATATLGQNVTAAIAGGSSAESLGFTASAAQLVAAPETRDGDKKILHSCDAECDSGCYGRGPTQCVACSHYRLDNTCVSRCPPRSFPNQVGICWPCHDTCETCAAGPDSCLTCAPAHLHVIDLAVCLQFCPDGYFENSRNRTCVPCEPNCASCDHPEYCTSCDHHLVMHEHKCYSACPLDTYETEDNKCAFCHSTCATCNGPDQDCITCRSSRYAWQNKCLISCPDGFYADKKRLECMPCQEGCKTCTSNGCSECLQNWTLNKRDKCIVSGSEGCSESEFYSQVEGQCRPCHASCGSCNGADTSCTSCPPNRLLEQSRCVSGCREGFFVEAGSLCSPCLHTCSQCVSRTCSNCSKGLELQNGECRTTCADGYYSDRGICAKCYLSCHTCSGPRRNQCVCPAGWQLAAGECHPECPEGFYKSDFGCQKCHHYCKTCNDAGPLACTSCPHSMLDGGLCMECLSSQYYDTTSATCKTCHDSCRSCFGPGQFSCKGCVPPHLDQLNSQCVSCCQNQTLAEKTSSAACCNCDGETGECKATSTGGKRRTVGSGSAYKSSESKHGSFENDGNAREFVLRLDSPLTAITAIAVAICLLIITFSIIFAVLQRNSNHVSRNSVRYRKIANTSSGRRKNLSAKPTSDARFIFNGEDDDTDGDNSDDELDGNVGTDINNRIVYDRKGNDHGHEFYIESTNDIDIEFHCNGAGAQKAETQLQRCNANGDDDDILHYDRHTNAERKNHPSSTTSTNIR</v>
      </c>
    </row>
    <row r="533" spans="1:5">
      <c r="A533" s="4" t="s">
        <v>3001</v>
      </c>
      <c r="B533" s="4" t="s">
        <v>4050</v>
      </c>
      <c r="C533" s="4" t="s">
        <v>1284</v>
      </c>
      <c r="D533" t="s">
        <v>1966</v>
      </c>
      <c r="E533" t="str">
        <f t="shared" si="8"/>
        <v>&gt;CG32130-PA$MKPTVMAANQAQSNPATAAGNNVSPGGPGVNIPVNREYVSGGYGSPQQSQFHTPQNAYGSPRQQQQHFQQHQQVPPNQQQQHFQPTFGFEPNMDMDNMPRSHLGRMHDPFAGFGDSHFGFPRFSTMGRRGRMAGGANTHMDHDDDFFRLPSEFRQYIPDGFGGRRGTGAAPAPGQVPQQQQPQPQPQYTQQQPQTHQFGVPPQQQPVYAGPTQQQVPQTPSKRLCDAAIQTEDPAGRSEVDCAPPNLNQHGLRNTVDMGVKSVAEQDQGLRSHSAPPPEQQQQNLQYHQQQQQHQPGVHSQPFGTQTSPPVQGQQFKTYYAPHQQTHPQQKQQTPPPAPQTPGTYVRTIPIFVEGRSEPIINAHKEIPNQNAPPSAQAQAQAQAYAQAQPQAAAPQQHNRPTPLNTQAQPEQQVPVEGAAGLPPQTPHTLNSINKIQDIQRVLELMGKVEQFKGTREEKEYAYLDEMLTRNLLKLDTIDTNGKDSIRLAREAIKCIQASINVLEAKAEENARAASGAAPAPSATAPAVDTGAVAASEAAQNAEPVTPQPQDATKMQEPIPLPAPPNAAAVEGAAASEATAAEATQSAVSETTTTTS</v>
      </c>
    </row>
    <row r="534" spans="1:5">
      <c r="A534" s="4" t="s">
        <v>3002</v>
      </c>
      <c r="B534" s="4" t="s">
        <v>4051</v>
      </c>
      <c r="C534" s="4" t="s">
        <v>1284</v>
      </c>
      <c r="D534" t="s">
        <v>1967</v>
      </c>
      <c r="E534" t="str">
        <f t="shared" si="8"/>
        <v>&gt;CG32130-PB$MDMDNMFPRSHLGRMHDPFAGFGDSHFGFPRFSTMGRRGRMAGGANTHMHDDDFFNRLPSEFRQYIPDGFGGRRGTGAAPAPGQVPQQQQPQPQPQYTQQPQTHFQFGVPPQQQPVYAGPTQQQVPQTPSKRLCDAAIQTEDPAGRSVDCAPPTNLNQHGLRNTVDMGVKSVAEQDQGLRSHSAPPPEQQQQNLQYQQQQQHQQPGVHSQPFGTQTSPPVQGQQFKTYYAPHQQTHPQQKQQTPPAPQTPGGTYVRTIPIFVEGRSEPIINAHKEIPNQNAPPSAQAQAQAQAYQAQPQAHAAPQQHNRPTPLNTQAQPEQQVPVEGAAGLPPQTPHTLNSINIQDIQRDVLELMGKVEQFKGTREEKEYAYLDEMLTRNLLKLDTIDTNGKSIRLARKEAIKCIQASINVLEAKAEENARAASGAAPAPSATAPAVDTGAAASEAAGQNAEPVTPQPQDATKMQEPIPLPAPPNAAAVEGAAASEATAAATQSAVQSETTTTTS</v>
      </c>
    </row>
    <row r="535" spans="1:5">
      <c r="A535" s="4" t="s">
        <v>3003</v>
      </c>
      <c r="B535" s="4" t="s">
        <v>4052</v>
      </c>
      <c r="C535" s="4" t="s">
        <v>1284</v>
      </c>
      <c r="D535" t="s">
        <v>1968</v>
      </c>
      <c r="E535" t="str">
        <f t="shared" si="8"/>
        <v>&gt;CG32130-PC$MDMDNMFPRSHLGRMHDPFAGFGDSRKRSSLHGPSGQVHADDDFPSYFDPDFGFPRFSTMGRRGRMAGGANTHMDHDDDFFNRLPSEFRQYIPDGFGGRGTGAAPAPGQVPQQQQPQPQPQYTQQQPQTHFQFGVPPQQQPVYAGPTQQVPQTPSKRLCDAAIQTEDPAGRSEVDCAPPTNLNQHGLRNTVDMGVKVAEQDQGLRSHSAPPPEQQQQNLQYHQQQQQHQQPGVHSQPFGTQTSPPQGQQFKTYYAPHQQTHPQQKQQTPPPAPQTPGGTYVRTIPIFVEGRSEPINAHKEIPNQNAPPSAQAQAQAQAYAQAQPQAHAAPQQHNRPTPLNTQAPEQQVPVEGAAGLPPQTPHTLNSINKIQDIQRDVLELMGKVEQFKGTREKEYAYLDEMLTRNLLKLDTIDTNGKDSIRLARKEAIKCIQASINVLEAKEENARAASGAAPAPSATAPAVDTGAVAASEAAGQNAEPVTPQPQDATKMEPIPLPAPPNAAAVEGAAASEATAAEATQSAVQSETTTTTS</v>
      </c>
    </row>
    <row r="536" spans="1:5">
      <c r="A536" s="4" t="s">
        <v>3004</v>
      </c>
      <c r="B536" s="4" t="s">
        <v>4053</v>
      </c>
      <c r="C536" s="4" t="s">
        <v>1284</v>
      </c>
      <c r="D536" t="s">
        <v>1967</v>
      </c>
      <c r="E536" t="str">
        <f t="shared" si="8"/>
        <v>&gt;CG32130-PD$MDMDNMFPRSHLGRMHDPFAGFGDSHFGFPRFSTMGRRGRMAGGANTHMHDDDFFNRLPSEFRQYIPDGFGGRRGTGAAPAPGQVPQQQQPQPQPQYTQQPQTHFQFGVPPQQQPVYAGPTQQQVPQTPSKRLCDAAIQTEDPAGRSVDCAPPTNLNQHGLRNTVDMGVKSVAEQDQGLRSHSAPPPEQQQQNLQYQQQQQHQQPGVHSQPFGTQTSPPVQGQQFKTYYAPHQQTHPQQKQQTPPAPQTPGGTYVRTIPIFVEGRSEPIINAHKEIPNQNAPPSAQAQAQAQAYQAQPQAHAAPQQHNRPTPLNTQAQPEQQVPVEGAAGLPPQTPHTLNSINIQDIQRDVLELMGKVEQFKGTREEKEYAYLDEMLTRNLLKLDTIDTNGKSIRLARKEAIKCIQASINVLEAKAEENARAASGAAPAPSATAPAVDTGAAASEAAGQNAEPVTPQPQDATKMQEPIPLPAPPNAAAVEGAAASEATAAATQSAVQSETTTTTS</v>
      </c>
    </row>
    <row r="537" spans="1:5">
      <c r="A537" s="4" t="s">
        <v>3005</v>
      </c>
      <c r="B537" s="4" t="s">
        <v>4054</v>
      </c>
      <c r="C537" s="4" t="s">
        <v>1284</v>
      </c>
      <c r="D537" t="s">
        <v>1969</v>
      </c>
      <c r="E537" t="str">
        <f t="shared" si="8"/>
        <v>&gt;CG32130-PE$MKPTVMAANQAQSNPATAAGNNVSPGGPGVNIPVNREYVSGGYGSPQQSQFHTPQNAYGSPRQQQQHFQQHQQVPPNQQQQHFQPTFGFEPNMDMDNMPRSHLGRMHDPFAGFGDSRKRSSLHGPSGQVHADDDFPSYFDDPDFGFPFSTMGRRGRMAGGANTHMDHDDDFFNRLPSEFRQYIPDGFGGRRGTGAAAPGQVPQQQQPQPQPQYTQQQPQTHFQFGVPPQQQPVYAGPTQQQVPQTSKRLCDAAIQTEDPAGRSEVDCAPPTNLNQHGLRNTVDMGVKSVAEQDQLRSHSAPPPEQQQQNLQYHQQQQQHQQPGVHSQPFGTQTSPPVQGQQFKYYAPHQQTHPQQKQQTPPPAPQTPGGTYVRTIPIFVEGRSEPIINAHKEPNQNAPPSAQAQAQAQAYAQAQPQAHAAPQQHNRPTPLNTQAQPEQQVPEGAAGLPPQTPHTLNSINKIQDIQRDVLELMGKVEQFKGTREEKEYAYLEMLTRNLLKLDTIDTNGKDSIRLARKEAIKCIQASINVLEAKAEENARASGAAPAPSATAPAVDTGAVAASEAAGQNAEPVTPQPQDATKMQEPIPLPPPNAAAVEGAAASEATAAEATQSAVQSETTTTTS</v>
      </c>
    </row>
    <row r="538" spans="1:5">
      <c r="A538" s="4" t="s">
        <v>3006</v>
      </c>
      <c r="B538" s="4" t="s">
        <v>4643</v>
      </c>
      <c r="C538" s="4" t="s">
        <v>1284</v>
      </c>
      <c r="D538" t="s">
        <v>1970</v>
      </c>
      <c r="E538" t="str">
        <f t="shared" si="8"/>
        <v>&gt;CG32130-PF$MKPTVMAANQAQSNPATAAGNNVSPGGPGVNIPVNREYVSGGYGSPQQSQFHTPQNAYGSPRQQQQHFQQHQQVPPNQQQQHFQQPTFGFEPNMDMDNFPRSHLGRMHDPFAGFGDSHFGFPRFSTMGRRGRMAGGANTHMDHDDDFNRLPSEFRQYIPDGFGGRRGTGAAPAPGQVPQQQQPQPQPQYTQQQPQTFQFGVPPQQQPVYAGPTQQQVPQTPSKRLCDAAIQTEDPAGRSEVDCAPTNLNQHGLRNTVDMGVKSVAEQDQGLRSHSAPPPEQQQQNLQYHQQQQQQQPGVHSQPFGTQTSPPVQGQQFKTYYAPHQQTHPQQKQQTPPPAPQTPGTYVRTIPIFVEGRSEPIINAHKEIPNQNAPPSAQAQAQAQAYAQAQPQHAAPQQHNRPTPLNTQAQPEQQVPVEGAAGLPPQTPHTLNSINKIQDIQDVLELMGKVEQFKGTREEKEYAYLDEMLTRNLLKLDTIDTNGKDSIRLAKEAIKCIQASINVLEAKAEENARAASGAAPAPSATAPAVDTGAVAASEAGQNAEPVTPQPQDATKMQEPIPLPAPPNAAAVEGAAASEATAAEATQSAQSETTTTTS</v>
      </c>
    </row>
    <row r="539" spans="1:5">
      <c r="A539" s="4" t="s">
        <v>3007</v>
      </c>
      <c r="B539" s="4" t="s">
        <v>4644</v>
      </c>
      <c r="C539" s="4" t="s">
        <v>1284</v>
      </c>
      <c r="D539" t="s">
        <v>1967</v>
      </c>
      <c r="E539" t="str">
        <f t="shared" si="8"/>
        <v>&gt;CG32130-PG$MDMDNMFPRSHLGRMHDPFAGFGDSHFGFPRFSTMGRRGRMAGGANTHMHDDDFFNRLPSEFRQYIPDGFGGRRGTGAAPAPGQVPQQQQPQPQPQYTQQPQTHFQFGVPPQQQPVYAGPTQQQVPQTPSKRLCDAAIQTEDPAGRSVDCAPPTNLNQHGLRNTVDMGVKSVAEQDQGLRSHSAPPPEQQQQNLQYQQQQQHQQPGVHSQPFGTQTSPPVQGQQFKTYYAPHQQTHPQQKQQTPPAPQTPGGTYVRTIPIFVEGRSEPIINAHKEIPNQNAPPSAQAQAQAQAYQAQPQAHAAPQQHNRPTPLNTQAQPEQQVPVEGAAGLPPQTPHTLNSINIQDIQRDVLELMGKVEQFKGTREEKEYAYLDEMLTRNLLKLDTIDTNGKSIRLARKEAIKCIQASINVLEAKAEENARAASGAAPAPSATAPAVDTGAAASEAAGQNAEPVTPQPQDATKMQEPIPLPAPPNAAAVEGAAASEATAAATQSAVQSETTTTTS</v>
      </c>
    </row>
    <row r="540" spans="1:5">
      <c r="A540" s="4" t="s">
        <v>3008</v>
      </c>
      <c r="B540" s="4" t="s">
        <v>4055</v>
      </c>
      <c r="C540" s="4" t="s">
        <v>1335</v>
      </c>
      <c r="D540" t="s">
        <v>1971</v>
      </c>
      <c r="E540" t="str">
        <f t="shared" si="8"/>
        <v>&gt;CG33462-PA$MSNFIIGIAVICCLWRRVQGFQMLLEEDCGIPHNISERSVNAKLAQNPWAYLETPKGFHCSGTLINHLFVLTAAHCVPDDLLITVRLGEYNTKTKVDCNHLCQEPFQEYNVDMGFRHRYYNANDQTNDIGMLRLGRRVEYLNHIRPIIFASNRFQEPIDQLTWFTTTVWRETAANATSKVLRTMNIDRQPKETCSEYGWNMTFEQICAGNTLSQLCSTDSGAPQIRKMWHNGSDRYVQLGIASRVGQCQNSGILMDLLSYADWIKRVVRQYGPSTDMNRSLKKWVDKIPVFYYP</v>
      </c>
    </row>
    <row r="541" spans="1:5">
      <c r="A541" s="4" t="s">
        <v>3009</v>
      </c>
      <c r="B541" s="4" t="s">
        <v>4056</v>
      </c>
      <c r="C541" s="4" t="s">
        <v>1434</v>
      </c>
      <c r="D541" t="s">
        <v>1972</v>
      </c>
      <c r="E541" t="str">
        <f t="shared" si="8"/>
        <v>&gt;CG6462-PA$MAQYQATSAFFLLLLSSTLVKSSEPWLDTFEHPKEETPDDDDAIMERRWLGYENFRLRCEKFEMEGNQTAAVRTRIAGGELATRGMFPYQVGLVIQLSADLVKCGGSLITLQFVLTAAHCLTDAIAAKIYTGATVFADVEDSVEELQTHRDFIIYPDYLGFGGYSDLALIRLPRKVRTSEQVQPIELAGEFMHQNFVGKVVTLSGWGYLGDSTDKRTRLLQYLDAEVIDQERCICYFLPGLVSQRHLCTDGSNGRGACNGDSGGPVVYHWRNVSYLIGVTSFGSAEGCEVGGPTYTRITAYLPWIRQQTAMT</v>
      </c>
    </row>
    <row r="542" spans="1:5">
      <c r="A542" s="4" t="s">
        <v>3010</v>
      </c>
      <c r="B542" s="4" t="s">
        <v>4057</v>
      </c>
      <c r="C542" s="4" t="s">
        <v>1393</v>
      </c>
      <c r="D542" t="s">
        <v>1973</v>
      </c>
      <c r="E542" t="str">
        <f t="shared" si="8"/>
        <v>&gt;CG4920-PA$MLKPSIICLFLGILAKSSAGQFYFPNEAAQVPNYGRCITPNRERALCIHEDCKYLYGLLTTTPLRDTDRLYLSRSQCGYTNGKVLICCPDRYRESSSETPPPKPNVTSNSLLPLPGQCGNILSNRIYGGMKTKIDEFPWMALIEYTKQGKKGHHCGGSLISTRYVITASHCVNGKALPTDWRLSGVRLGEWDTNTNDCEVDVRGMKDCAPPHLDVPVERTIPHPDYIPASKNQVNDIALLRLAQQEYTDFVRPICLPLDVNLRSATFDGITMDVAGWGKTEQLSASNLKLKAAVGFRMDECQNVYSSQDILLEDTQMCAGGKEGVDSCRGDSGGPLIGLDTNKNTYYFLAGVVSFGPTPCGLAGWPGVYTLVGKYVDWIQNTIE</v>
      </c>
    </row>
    <row r="543" spans="1:5">
      <c r="A543" s="4" t="s">
        <v>3011</v>
      </c>
      <c r="B543" s="4" t="s">
        <v>4645</v>
      </c>
      <c r="C543" s="4" t="s">
        <v>1393</v>
      </c>
      <c r="D543" t="s">
        <v>1974</v>
      </c>
      <c r="E543" t="str">
        <f t="shared" si="8"/>
        <v>&gt;CG4920-PB$MKTKIDEFPWMALIEYTKSQGKKGHHCGGSLISTRYVITASHCVNGKALTDWRLSGVRLGEWDTNTNPDCEVDVRGMKDCAPPHLDVPVERTIPHPDYPASKNQVNDIALLRLAQQVEYTDFVRPICLPLDVNLRSATFDGITMDVAWGKTEQLSASNLKLKAAVEGFRMDECQNVYSSQDILLEDTQMCAGGKEGDSCRGDSGGPLIGLDTNKVNTYYFLAGVVSFGPTPCGLAGWPGVYTLVGYVDWIQNTIE</v>
      </c>
    </row>
    <row r="544" spans="1:5">
      <c r="A544" s="4" t="s">
        <v>3012</v>
      </c>
      <c r="B544" s="4" t="s">
        <v>4058</v>
      </c>
      <c r="C544" s="4" t="s">
        <v>648</v>
      </c>
      <c r="D544" t="s">
        <v>1975</v>
      </c>
      <c r="E544" t="str">
        <f t="shared" si="8"/>
        <v>&gt;CG32483-PA$MSIRLVALLALFAALAHGKPGYGPGEQDWGYVDVRPGAHMFYWLYYTTAVSSYTERPLAIWLQGGPGASSTGYGNFEELGPVDLYGDWRSWTWVKDMNLFIDNPVGSGFSYVDNTAFYTATNKEIALDLVELMKGFYTLHPEFEEVPHIFCESYGGKMAPEFALELYYAKKRGEVKSNLTSVALGDPWTSPIDSVLWGPFLREMGIVDHAGYNAIQEAANFTAQLVEEERWIQATYQWGNTQWEVKASKGVDFYNVLKETKGGLYQRSKALTSEERLYRTMVKYDIDEDRTKLLDLMRGPVAETLGIPSNVIWGSQSGTTFDIHRTDFMKPVIHIVNELLEKTLKVGVFSGGLDLICATPGTVNWIAKLDWSRKDEYLAAPRNGITVDRILEYQKTGGNFTMFWINRSGHMAPADNPAAMSHVLREFTSF</v>
      </c>
    </row>
    <row r="545" spans="1:5">
      <c r="A545" s="4" t="s">
        <v>3013</v>
      </c>
      <c r="B545" s="4" t="s">
        <v>4059</v>
      </c>
      <c r="C545" s="4" t="s">
        <v>1104</v>
      </c>
      <c r="D545" t="s">
        <v>1976</v>
      </c>
      <c r="E545" t="str">
        <f t="shared" si="8"/>
        <v>&gt;CG15873-PA$MQILTVFLGLILSTSLSDADLGVIGDISDETFEMLISGGYKPKSNRLSRVVSIRTKNYVRHRGDNHFCSGVLVSSRAVLTAAHCLTDRYKASMNPRGIVVFGHITRLAVYDESDFRSVDRLVVHPEYERYKKNDLAILRLSERVQSSHDVLPLLMRKTANVTYGDTCITLGWGQIYQHGPYSNELVYLDVILRPPSCQKHYDTFTADHNVCTEPVGESMNCAGDMGGPLLCKGALFGLIGGHMGCGGKAMKFLSFLYYKDWILLTIQSLSDCGVRVSLSRVFLTPLLLILV</v>
      </c>
    </row>
    <row r="546" spans="1:5">
      <c r="A546" s="4" t="s">
        <v>3014</v>
      </c>
      <c r="B546" s="4" t="s">
        <v>4060</v>
      </c>
      <c r="C546" s="4" t="s">
        <v>1079</v>
      </c>
      <c r="D546" t="s">
        <v>1977</v>
      </c>
      <c r="E546" t="str">
        <f t="shared" si="8"/>
        <v>&gt;CG13744-PA$MQLLLWLCLCLLLLICQSSPSQANILNTLLGVPAECVHQSGVWPCKLSFCWLQGGKHAKGCGSNKWLFSCCVAETQHPHQQQHHSPSSPLANLVDYGKKLNLNSLPKRIMLRRRDDNELLNPKPECGVPRTAQNTLQKRIIGGRPAQAEYPWQAHIRIAEYQCGGVLISANMVATAAHCIQQAHLADITVYLGELDQDLGHIHEPLPVEKHGVLQKIIHPRFNFRMTQPDRYDIALLKLAQPTSFEHILPICLPQYPIRLIGRKGLIAGWGKTEAHMGHAGTNMLQVASVPIITLDCIRWHESKQINVEIKAEMFCAGHSDGHMDACLGDSGGPLVIKERGRFLVGITSAGFGCGVDHQPGIYHNVQKTVRWIQEVVARNE</v>
      </c>
    </row>
    <row r="547" spans="1:5">
      <c r="A547" s="4" t="s">
        <v>3015</v>
      </c>
      <c r="B547" s="4" t="s">
        <v>4061</v>
      </c>
      <c r="C547" s="4" t="s">
        <v>473</v>
      </c>
      <c r="D547" t="s">
        <v>1978</v>
      </c>
      <c r="E547" t="str">
        <f t="shared" si="8"/>
        <v>&gt;CG7329-PA$MPHAICILVVLGIYTLDGSGVLGGFMENTYPASVIEDAHLNTIQLLEKYHPAETHQVTTDDKYILTLHRIARPGAKPVLLVHGLEDTSSTWIVMGPESLGYFLYANGYDVWMGNVRGNRYSKGHVKLNPNTDKSYWSFSWHEIGMYDPAMIDGVLQKTGYQKLSYFGHSQGTTSFFVMASSRPEYNAKIHLMSALAVAFMKHMKAPLMGIARMGMNMFGDNFELFPHSEVFLNQCLSSAAMLKTCRFYWQIVGKNREEQNMTMFPVVLGHLPGGCNIKQALHYLQMQKSDRFCQDYESKENQRLYGRSTPPDYRLERIKAPVALYYGSNDYLSAVEDVHRLAKLPNVVENHLYRKWNHMDMIWGISARRSIQPRILQVMQYWETGGGGTKDGTGSPVEEDVPQLTTETPIEEGTTQGDEKIGNVQGNEEQGHAEETEQVQVTSPTSE</v>
      </c>
    </row>
    <row r="548" spans="1:5">
      <c r="A548" s="4" t="s">
        <v>3016</v>
      </c>
      <c r="B548" s="4" t="s">
        <v>4646</v>
      </c>
      <c r="C548" s="4" t="s">
        <v>473</v>
      </c>
      <c r="D548" t="s">
        <v>1978</v>
      </c>
      <c r="E548" t="str">
        <f t="shared" si="8"/>
        <v>&gt;CG7329-PB$MPHAICILVVLGIYTLDGSGVLGGFMENTYPASVIEDAHLNTIQLLEKYHPAETHQVTTDDKYILTLHRIARPGAKPVLLVHGLEDTSSTWIVMGPESLGYFLYANGYDVWMGNVRGNRYSKGHVKLNPNTDKSYWSFSWHEIGMYDPAMIDGVLQKTGYQKLSYFGHSQGTTSFFVMASSRPEYNAKIHLMSALAVAFMKHMKAPLMGIARMGMNMFGDNFELFPHSEVFLNQCLSSAAMLKTCRFYWQIVGKNREEQNMTMFPVVLGHLPGGCNIKQALHYLQMQKSDRFCQDYESKENQRLYGRSTPPDYRLERIKAPVALYYGSNDYLSAVEDVHRLAKLPNVVENHLYRKWNHMDMIWGISARRSIQPRILQVMQYWETGGGGTKDGTGSPVEEDVPQLTTETPIEEGTTQGDEKIGNVQGNEEQGHAEETEQVQVTSPTSE</v>
      </c>
    </row>
    <row r="549" spans="1:5">
      <c r="A549" s="4" t="s">
        <v>3017</v>
      </c>
      <c r="B549" s="4" t="s">
        <v>4062</v>
      </c>
      <c r="C549" s="4" t="s">
        <v>1252</v>
      </c>
      <c r="D549" t="s">
        <v>1979</v>
      </c>
      <c r="E549" t="str">
        <f t="shared" si="8"/>
        <v>&gt;CG31199-PA$MLGRIAVLLLLVGLFGPEVRSAKVNDDQCGAFDEDQMLNMQSTFAIPTEQWVARIVYGKGFEGKIRDNGCLGVLVSKRTVLAPAHCFVQYNGVAEAFSHLGVHNKSAPVGVRVCETDGYCVRPSQEIKLAEIAIHPDYDSRTLKNSLVLTLQRDAKIYPNVMPICMPPPSLLNETLVAQTFVVAGLRVFEDFRLKTVNTLSRGFCQSKVKTLVTSSNTVCGYHKQPVAYYLGAPLVGLQKKGHVTNYYLVGIMIDWRWENNRIMSSFLAIRNYMDFIRQNSNSLIVR</v>
      </c>
    </row>
    <row r="550" spans="1:5">
      <c r="A550" s="4" t="s">
        <v>3018</v>
      </c>
      <c r="B550" s="4" t="s">
        <v>4063</v>
      </c>
      <c r="C550" s="4" t="s">
        <v>1382</v>
      </c>
      <c r="D550" t="s">
        <v>1980</v>
      </c>
      <c r="E550" t="str">
        <f t="shared" si="8"/>
        <v>&gt;CG4793-PD$MDRLSILLLVLGFSRIQALFCGGSMAKECVQRNRCRIGTETGRPIIDFRLNNGNQGCESGQTCCPKTEILQYPVQADNQPLPTECGHVNRIGVGFTITARDIAQKGELPWMVALLDSRSRLPLGGGSLITRDVVLTSSTKTLEVPEKLIVRAGEWDFESITEERAHEDVAIRKIVRHTNLSVENGANNAALLFLARLKLDHHIGLICLPPPNRNFIHNRCIVSGWGKKTALDNSYMNILKKIELPVDRSVCQTKLQGPYGKDFILDNSLICAGGEPGKDTCKGDGGAPLACPLQDPNRYELLGIVNFGFGCGGPLPAAYTDVSQIRSWIDNCIQAEAVHYSPQGNVGQSPAPLDRYIPNIGLETQNEVHSPVQGSLHNVVYQTGGVGYIRGMQGTAFQGPVQVGELIPNEGTVSGGLVYDSNEIQKFNQGGIYIPHVGQGNDNRYYPNPEIGAVPVGNPIPNEGNAFGGRGYDFNEIQKHNQGGRYIPHVHGNGPNAPKEPLKIGGNIPNVGQGNRGNRYDLNPEIGAVPVGNPIPNEGAFGGRGYDLNEIQKHNQGGRYIPHVGHGNGPNAPKELLKIGGNIPNVGQNRGNIYDPNPEIGAVPVGNPIPNEGNAFGGRGYDLNEIQKHNQGGRYIPVGHGNGPNAPKEPLKIGGNIPNVGQGNRGNIYDPNPEIGAVPVGNPIPNGNAFGGRGYDLNEIQKHNQGGRYIPHVGHGNGPNAPKEPLKIGGNIPNVQGNRGNRYDPNPEIGAVPVGNPIPNEGNAFGGRGYDLNEIQKHNQGGRYPHVGHGNGPNAPKEPLKIGGNIPNVGQGNRGNRYDLNPEIGHATFGATGGMQGNNIDNPYKNNLGDRAENELERFPLENPNRDHVIRLSDFLITTPTPAPIKLVIEK</v>
      </c>
    </row>
    <row r="551" spans="1:5">
      <c r="A551" s="4" t="s">
        <v>3019</v>
      </c>
      <c r="B551" s="4" t="s">
        <v>4064</v>
      </c>
      <c r="C551" s="4" t="s">
        <v>85</v>
      </c>
      <c r="D551" t="s">
        <v>1981</v>
      </c>
      <c r="E551" t="str">
        <f t="shared" si="8"/>
        <v>&gt;CG5210-PA$MIIKALAIVSLCLASIQASKVGAPQLPKKHLVCYYDSASFVKEGLGKLVDELEPALQFCDYLVYGYAGIERDSHKAVSLNQQLDLDLGKGLYRTVTRLRKYPNVKILLSVGGDKDIELDKDAKELPNKYLELLESPTGRTRFVNTVYLVKTYGFDGLDVAWQFPKNKPKKVHSGIGSLWKGFKKVFSGDSIVDEKSEHKEQFTALLRDVKNAFRPDNLLLSTTVLPNVNSSLFYDIPAVVNYLDFNLGTFDFFTPQRNPEVADYAAPIYELSERNPEFNVAAQVKYWLRNNCPAKINVGVATYGRPWKLTDDSGDTGVPPVKDVKDEAPVGGNTQVPGIYSWPVCALLPNQNNAYLKGANAPLIKVQDPAKRFGSYAYRAADKKGDNGIWVSEDPDTAADKAGYVRTENLGGVALFDLSYDDFRGLCTNEKYPILRAIKYRT</v>
      </c>
    </row>
    <row r="552" spans="1:5">
      <c r="A552" s="4" t="s">
        <v>3020</v>
      </c>
      <c r="B552" s="4" t="s">
        <v>4065</v>
      </c>
      <c r="C552" s="4" t="s">
        <v>1363</v>
      </c>
      <c r="D552" t="s">
        <v>1982</v>
      </c>
      <c r="E552" t="str">
        <f t="shared" si="8"/>
        <v>&gt;CG4259-PA$MSLYFAFLTTLIISLVNSQYFNYNQIRRETYGSNPRATFPWVVSVLDQRWLFRYIGVGSLINPNVVLTAAHILNGTTKYDLVVRAGEWDTSTTADQQHDLEVLNIVSHEQFNRFNAENNMALLILVSAFEMTANINLIPLYLQEAGIKGSCFFNGWGKVYLNSTDYPTVLKTVQVDLLSMGMCSSRKLPIQQICGKLEGIDCSGDGGAPLVCRILTYPYKYAQVGIVNWLSQKPVENTFIVFTNVGLLPWIDYHLRLEANFRPR</v>
      </c>
    </row>
    <row r="553" spans="1:5">
      <c r="A553" s="4" t="s">
        <v>3021</v>
      </c>
      <c r="B553" s="4" t="s">
        <v>4647</v>
      </c>
      <c r="C553" s="4" t="s">
        <v>1363</v>
      </c>
      <c r="D553" t="s">
        <v>1982</v>
      </c>
      <c r="E553" t="str">
        <f t="shared" si="8"/>
        <v>&gt;CG4259-PB$MSLYFAFLTTLIISLVNSQYFNYNQIRRETYGSNPRATFPWVVSVLDQRWLFRYIGVGSLINPNVVLTAAHILNGTTKYDLVVRAGEWDTSTTADQQHDLEVLNIVSHEQFNRFNAENNMALLILVSAFEMTANINLIPLYLQEAGIKGSCFFNGWGKVYLNSTDYPTVLKTVQVDLLSMGMCSSRKLPIQQICGKLEGIDCSGDGGAPLVCRILTYPYKYAQVGIVNWLSQKPVENTFIVFTNVGLLPWIDYHLRLEANFRPR</v>
      </c>
    </row>
    <row r="554" spans="1:5">
      <c r="A554" s="4" t="s">
        <v>3022</v>
      </c>
      <c r="B554" s="4" t="s">
        <v>4066</v>
      </c>
      <c r="C554" s="4" t="s">
        <v>446</v>
      </c>
      <c r="D554" t="s">
        <v>1983</v>
      </c>
      <c r="E554" t="str">
        <f t="shared" si="8"/>
        <v>&gt;CG33174-PD$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RNVLKNEPVYQAIWADSTDFDEVLISPVMLQDHMPDKVLAALKKVVSCRDRTVKATTRRRNDNTTITTTTTVTTTTTTTQNTDTRYSRPPS</v>
      </c>
    </row>
    <row r="555" spans="1:5">
      <c r="A555" s="4" t="s">
        <v>3023</v>
      </c>
      <c r="B555" s="4" t="s">
        <v>4067</v>
      </c>
      <c r="C555" s="4" t="s">
        <v>446</v>
      </c>
      <c r="D555" t="s">
        <v>1984</v>
      </c>
      <c r="E555" t="str">
        <f t="shared" si="8"/>
        <v>&gt;CG33174-PA$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v>
      </c>
    </row>
    <row r="556" spans="1:5">
      <c r="A556" s="4" t="s">
        <v>3024</v>
      </c>
      <c r="B556" s="4" t="s">
        <v>4068</v>
      </c>
      <c r="C556" s="4" t="s">
        <v>446</v>
      </c>
      <c r="D556" t="s">
        <v>1985</v>
      </c>
      <c r="E556" t="str">
        <f t="shared" si="8"/>
        <v>&gt;CG33174-PE$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RNVLKNEPVYQAIWADSTDFDEVLISPVMLQDHMPDKVLAALKKVVTTSGPRKPQQTSNAFSTGSNEAAHDMDLEPPHCSGHSAPTDAMRFETRTDPGQMQNSMQSQHCKRLSQSSYTNLSNCLVLTPTAQHKLCLETSFTNGSTPHQSGVQPPRLTSAASSLLSSATTPYDISSALDDSLATVALRQSPSLISAETTATVINPEPDAEEIAIPQRLKAVAFDMALTPPPTLPERSMLGRQHSEKKPRSLPAQVQALRRASDAGAVPGVDLLHDDWYGLAPLASPETLSEISSVSSRTSVISLANSIERYLQHMGVGVGGPKVPLEDIFESQLHTPKVMRRAPKFSENLGCAEDTRNLDQYKRLGRVFITFPRIFPDQSPAAHSLDSSDDSFESASAHLQRLQLPHGANAVQSSKSADPLDGDPDATRQTQPAKKLTFSDSDILTDACLRLCPHCPCDRDVQRGCCTRSEHGKCGTEISGGCGGAAMGLGSTDTSFSASSSLEQFATPARQNGGTGASGNHLEEILIRPGVLESHFPVLGGGSAITPALVAPASPSPLSNGKRPDVVGGRVRKRLSSEEFVFSRSEDLPSLVQIDRCTGSPAGRRRAKGCVYPAGNSLRLDAAAAVASASASPTSISKFTRTRAAGGLAAKQAAGNNESN</v>
      </c>
    </row>
    <row r="557" spans="1:5">
      <c r="A557" s="4" t="s">
        <v>3025</v>
      </c>
      <c r="B557" s="4" t="s">
        <v>4069</v>
      </c>
      <c r="C557" s="4" t="s">
        <v>446</v>
      </c>
      <c r="D557" t="s">
        <v>1986</v>
      </c>
      <c r="E557" t="str">
        <f t="shared" si="8"/>
        <v>&gt;CG33174-PF$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RNVLKNEPVYQAIWADSTDFDEVLISPVMLQDHMPDKVLAALKKVVSCRDRTVKATTRRRNDNTTITTTTTVTTTTTTTQNTDTSSHPPSNHTSPQRTIEPLAIPTSYSLNFDVTVLSHSTSLANCICYCLFPLSLICETVHTCIPLSLATSTLFLHLYVTTSCEDQ</v>
      </c>
    </row>
    <row r="558" spans="1:5">
      <c r="A558" s="2" t="s">
        <v>3026</v>
      </c>
      <c r="B558" s="2" t="s">
        <v>4070</v>
      </c>
      <c r="C558" s="2" t="s">
        <v>821</v>
      </c>
      <c r="D558" t="s">
        <v>1987</v>
      </c>
      <c r="E558" t="str">
        <f t="shared" si="8"/>
        <v>&gt;CG1964-PA$MSWLLGLLGLQVLFLWLLWLPGEILAIPTPLKLPGYTHRLTPYIKHWEANFDRQVLQAAQVRHLEQARFRQKREVTPSASGLAHTIRLNFSAHDRDFRVLRQQPHSVFAHDVEIENTLGPIDYDVSRIYTGSLEDDEAAHVQAILTSNLLDGTIETQAEHYYIEPAHRYSQQLAESGVHSIVYKLSDVNMQKQQFTGGLNSATPAKTHCASEKLRKKRWLPEELAMSDAPAPTYNRNPPLPLDLEPYNDDFRVLASEEDKSEESPRKYPTTSTTRSTVRSTESFLATLTKPTSNNILVNNYNPSNLGEGSRSYSSGNNNANSNSNNNNSNNNNNNNNSNNNVRLYTKHKNIIVSTYNRPIEPEFGTPYEEPNNNGTRELPSNFFNANWTTLFGNNNNGNDRPSHKTHVEIITKNGATKKPNIIVNNYNPEIIFAPNPHNPSNSMMMTNLLSGRGGEDIHSSPRLLYDRKTTCMLYLQADHTFFQKMGSDESIEAITRHVQRANTIYRNTDFNNDGKPDNITFMIKRIKVHNMNAMKDPSRFPGNYGVEKFLELFSEEDYDAFCLAYMFTYRDFEMGTLGLAWTGDLKNGGVCEKNGHYRGSLKSLNTGIVTLLNYGKHVPPAVSHVTLAHEIGHNFGPHDPEQCTPGGEDGNFIMFARATSGDKKNNNKFSTCSLKSIEPVLNAKASMKGCFTEPQSSICGNGVVEPGEQCDCGWEEDCKDSCCFPMSRQPRLDEPCTLTPHARCSPSQGPCCTTDCKLKFGDKCRDDNGCRDPSFCDGRVPQCPSVNKPNKTICNKEFVCYMGDCTGSICLAYGLESCQCIPGPQDDRIKSCLCCKLPGEDSPCRSSFEWNEAPFDVPDMYSKPGTPCNDYNGYCDVFQKCEVDPSGPLATLRKLLLSEESIASFKKWMQHNWYTVALAAVGVILLLALSKLLAKRSNLKLKSVTIIHSATTETVRLPENNNGVIVHTAVRTKVPFKKKRGERTKKPGTGAGVTAAAAVGTRNAAKSSANPEPKKTTRSQAMAKKKSFEEPKKSSKKVGKHMKEIIDYSNRNNNGDDASNLSTTNNHTNTFGKVQKWLESPIVAQPLSHIEHSSRVRKVMSKSQSTPERLVQKTPQKTKSMGNLSNKVKLQVVYKPPFKFSLRLSKKPKVKTHVVGAGVRPKRSQKTSNRTGGQSSKEVSTRAKRSALLLCNEAEDDNQILTLNEPNYETLKPPTPPRSMEHCYNVDMQAEASSSKPSSSSKVAPSSQNRASLEVTPPVTAQRNSYRRSNSLSHNPFAAAPRRSSSKASGSVNLTRNFGSTQNLINLSQNLSKNKKRSSLNLASGSGATRSGKDPPTMGVASPQRRSSSNANLRRDSSVSSSKAVPVPPTRSRNSFSNIPRASLGGANSNAAVSTGAPPPSFSRQSSSSTATSSSSITAGTSGVALQQSASTSAMQRHPPSQPTRRSLHNFRTRSTGTGAAAGKPGAAVSAAATSAGASSAAASNENNELPSDLEVVVSDVENLV</v>
      </c>
    </row>
    <row r="559" spans="1:5">
      <c r="A559" s="4" t="s">
        <v>3027</v>
      </c>
      <c r="B559" s="4" t="s">
        <v>4648</v>
      </c>
      <c r="C559" s="4" t="s">
        <v>821</v>
      </c>
      <c r="D559" t="s">
        <v>1987</v>
      </c>
      <c r="E559" t="str">
        <f t="shared" si="8"/>
        <v>&gt;CG1964-PB$MSWLLGLLGLQVLFLWLLWLPGEILAIPTPLKLPGYTHRLTPYIKHWEANFDRQVLQAAQVRHLEQARFRQKREVTPSASGLAHTIRLNFSAHDRDFRVLRQQPHSVFAHDVEIENTLGPIDYDVSRIYTGSLEDDEAAHVQAILTSNLLDGTIETQAEHYYIEPAHRYSQQLAESGVHSIVYKLSDVNMQKQQFTGGLNSATPAKTHCASEKLRKKRWLPEELAMSDAPAPTYNRNPPLPLDLEPYNDDFRVLASEEDKSEESPRKYPTTSTTRSTVRSTESFLATLTKPTSNNILVNNYNPSNLGEGSRSYSSGNNNANSNSNNNNSNNNNNNNNSNNNVRLYTKHKNIIVSTYNRPIEPEFGTPYEEPNNNGTRELPSNFFNANWTTLFGNNNNGNDRPSHKTHVEIITKNGATKKPNIIVNNYNPEIIFAPNPHNPSNSMMMTNLLSGRGGEDIHSSPRLLYDRKTTCMLYLQADHTFFQKMGSDESIEAITRHVQRANTIYRNTDFNNDGKPDNITFMIKRIKVHNMNAMKDPSRFPGNYGVEKFLELFSEEDYDAFCLAYMFTYRDFEMGTLGLAWTGDLKNGGVCEKNGHYRGSLKSLNTGIVTLLNYGKHVPPAVSHVTLAHEIGHNFGPHDPEQCTPGGEDGNFIMFARATSGDKKNNNKFSTCSLKSIEPVLNAKASMKGCFTEPQSSICGNGVVEPGEQCDCGWEEDCKDSCCFPMSRQPRLDEPCTLTPHARCSPSQGPCCTTDCKLKFGDKCRDDNGCRDPSFCDGRVPQCPSVNKPNKTICNKEFVCYMGDCTGSICLAYGLESCQCIPGPQDDRIKSCLCCKLPGEDSPCRSSFEWNEAPFDVPDMYSKPGTPCNDYNGYCDVFQKCEVDPSGPLATLRKLLLSEESIASFKKWMQHNWYTVALAAVGVILLLALSKLLAKRSNLKLKSVTIIHSATTETVRLPENNNGVIVHTAVRTKVPFKKKRGERTKKPGTGAGVTAAAAVGTRNAAKSSANPEPKKTTRSQAMAKKKSFEEPKKSSKKVGKHMKEIIDYSNRNNNGDDASNLSTTNNHTNTFGKVQKWLESPIVAQPLSHIEHSSRVRKVMSKSQSTPERLVQKTPQKTKSMGNLSNKVKLQVVYKPPFKFSLRLSKKPKVKTHVVGAGVRPKRSQKTSNRTGGQSSKEVSTRAKRSALLLCNEAEDDNQILTLNEPNYETLKPPTPPRSMEHCYNVDMQAEASSSKPSSSSKVAPSSQNRASLEVTPPVTAQRNSYRRSNSLSHNPFAAAPRRSSSKASGSVNLTRNFGSTQNLINLSQNLSKNKKRSSLNLASGSGATRSGKDPPTMGVASPQRRSSSNANLRRDSSVSSSKAVPVPPTRSRNSFSNIPRASLGGANSNAAVSTGAPPPSFSRQSSSSTATSSSSITAGTSGVALQQSASTSAMQRHPPSQPTRRSLHNFRTRSTGTGAAAGKPGAAVSAAATSAGASSAAASNENNELPSDLEVVVSDVENLV</v>
      </c>
    </row>
    <row r="560" spans="1:5">
      <c r="A560" s="4" t="s">
        <v>3028</v>
      </c>
      <c r="B560" s="4" t="s">
        <v>4649</v>
      </c>
      <c r="C560" s="4" t="s">
        <v>821</v>
      </c>
      <c r="D560" t="s">
        <v>1988</v>
      </c>
      <c r="E560" t="str">
        <f t="shared" si="8"/>
        <v>&gt;CG1964-PC$MSWLLGLLGLQVLFLWLLWLPGEILAIPTPLKLPGYTHRLTPYIKHWEANFDRQVLQAAQVRHLEQARFRQKREVTPSASGLAHTIRLNFSAHDRDFRVLRQQPHSVFAHDVEIENTLGPIDYDVSRIYTGSLEDDEAAHVQAILTSNLLDGTIETQAEHYYIEPAHRYSQQLAESGVHSIVYKLSDVNMQKQQFTGGLNSATPAKTHCASEKLRKKRWLPEELAMSDAPAPTYNRNPPLPLDLEPYNDDFRVLASEEDKSEESPRKYPTTSTTRSTVRSTESFLATLTKPTSNNILVNNYNPSNLGEGSRSYSSGNNNANSNSNNNNSNNNNNNNNSNNNVRLYTKHKNIIVSTYNRPIEPEFGTPYEEPNNNGTRELPSNFFNANWTTLFGNNNNGNDRPSHKTHVEIITKNGATKKPNIIVNNYNPEIIFAPNPHNPSNSMMMTNLLSGRGGEDIHSSPRLLYDRKTTCMLYLQADHTFFQKMGSDESIEAITRHVQRANTIYRNTDFNNDGKPDNITFMIKRIKVHNMNAMKDPSRFPGNYGVEKFLELFSEEDYDAFCLAYMFTYRDFEMGTLGLAWTGDLKNGGVCEKNGHYRGSLKSLNTGIVTLLNYGKHVPPAVSHVTLAHEIGHNFGPHDPEQCTPGGEDGNFIMFARATSGDKKNNNKFSTCSLKSIEPVLNAKASMKGCFTEPQSSICGNGVVEPGEQCDCGWEEDCKDSCCFPMSRQPRLDEPCTLTPHARCSPSQGPCCTTDCKLKFGDKCRDDNGCRDPSFCDGRVPQCPSVNKPNKTICNKEFVCYMGDCTGSICLAYGLESCQCIPGPQDDRIKSCLCCKLPGEDSPCRSSFEWNEAPFDVPDMYSKPGTPCNDYNGYCDVFQKCEVDPSGPLATLRKLLLSEESIASFKKWMQHNWYTVALAAVGVILLLFMRLTQMLRDQVEAKAEATAQTLGAEHKAAGETVESE</v>
      </c>
    </row>
    <row r="561" spans="1:5">
      <c r="A561" s="4" t="s">
        <v>3029</v>
      </c>
      <c r="B561" s="4" t="s">
        <v>4071</v>
      </c>
      <c r="C561" s="4" t="s">
        <v>1037</v>
      </c>
      <c r="D561" t="s">
        <v>1989</v>
      </c>
      <c r="E561" t="str">
        <f t="shared" si="8"/>
        <v>&gt;CG11843-PA$MKIWRLFSQLIVSLACVFGQQPDMDVVGSCSRYKKSVFEERIEFGFLLPASIESRIIDNCRSYTPLIVGGHPAQPREFPHMARLGRRPDPSSRADWFCGVLISERFVLTAAHCLESERGEVNVVRLGELDFDSLDEDAAPRDYMVAGIAHPGYEDPQFYHDIGLVKLTEAVVFDLYKHPACLPFQDERSSDSFIAVWGSTGLALKPSAQLLKVKLQRYGNWVCKKLLTRQVEEFPRGFDGNNQLCGSEMAQDTCNGDSGGPLLMYHREYPCMYVVVGITSAGLSCGSPGIPGIYRVYPYLGWIARTLAT</v>
      </c>
    </row>
    <row r="562" spans="1:5">
      <c r="A562" s="4" t="s">
        <v>3030</v>
      </c>
      <c r="B562" s="4" t="s">
        <v>4072</v>
      </c>
      <c r="C562" s="4" t="s">
        <v>1372</v>
      </c>
      <c r="D562" t="s">
        <v>1990</v>
      </c>
      <c r="E562" t="str">
        <f t="shared" si="8"/>
        <v>&gt;CG4477-PB$MSSQNLFVLLVISFFPLYNCLGDSPRNAFSSLNRVKRLSDGDFDEDSIASNYCVSLRSRSAEKFFGDNHFCSGVILAPMFVMTSAHCLINKRRVLISSVLLIVAGTLNRLKYIPNRTFVTPVTHIWLPDSFTMRNKQDFGLLKVKNPPRNNEHISIARLPVHPPLPGLKCKVMGWGRMYKGGPLASYMLYIDVQVISEACAKWLRVPSVEHVCAVDSDDLTAQQPCGGDWGAPMLHNGTVYGIVTLAGCGVSHLPSLYTNVHSNANWIHEKIISSAGSILLVPPLFRYLSIALIVVTLFNFVMKYNGV</v>
      </c>
    </row>
    <row r="563" spans="1:5">
      <c r="A563" s="4" t="s">
        <v>3031</v>
      </c>
      <c r="B563" s="4" t="s">
        <v>4073</v>
      </c>
      <c r="C563" s="4" t="s">
        <v>745</v>
      </c>
      <c r="D563" t="s">
        <v>1991</v>
      </c>
      <c r="E563" t="str">
        <f t="shared" si="8"/>
        <v>&gt;CG7863-PA$MGWWSKKSETDRSQPSQELVAQDPRTRVQTTSAATETTNTAVQNSTITDNKQTVTFLTTRQTVTHTQRALITETTTRRTPSQAELEALFAKIKMGGEGIGSTTTTTTTTSSRSRPPSLNGVSFRSTQPFKATASNAGKRSSTLVKTETTVTQKNGRTVTQHLETHRVDLKGSRPKATWASFASTANSSTSSYVSPYQKPSMAITCTSPNIKTPKTTSSTSSSSASSITSPPKPSSSVSSISSIFKAPKQVDKPLSSTATPKPFISLGSSGGTKPKVTAVAQSQDAQGTISTSLGSKSSLTKNKLKPARVYIFNHERFDNKNEFRKGSAQDVKVLRATFEQLKCVEVITDATLVTIKKTVRMLQTKDFEDKSALVLVILSHGTRHDQIAAKDDYSLDDDVVFPILRNRTLKDKPKLIFVQACKGDCQLGGFMTDAAQPNGSPEILKCYSTYEGFVSFRTEDGTPFIQTLCEALNRSGKTSDIDTIMMNVRQVKMQSKDRQIPSVTSTLTSKYVFGDY</v>
      </c>
    </row>
    <row r="564" spans="1:5">
      <c r="A564" s="4" t="s">
        <v>3032</v>
      </c>
      <c r="B564" s="4" t="s">
        <v>4650</v>
      </c>
      <c r="C564" s="4" t="s">
        <v>745</v>
      </c>
      <c r="D564" t="s">
        <v>1991</v>
      </c>
      <c r="E564" t="str">
        <f t="shared" si="8"/>
        <v>&gt;CG7863-PB$MGWWSKKSETDRSQPSQELVAQDPRTRVQTTSAATETTNTAVQNSTITDNKQTVTFLTTRQTVTHTQRALITETTTRRTPSQAELEALFAKIKMGGEGIGSTTTTTTTTSSRSRPPSLNGVSFRSTQPFKATASNAGKRSSTLVKTETTVTQKNGRTVTQHLETHRVDLKGSRPKATWASFASTANSSTSSYVSPYQKPSMAITCTSPNIKTPKTTSSTSSSSASSITSPPKPSSSVSSISSIFKAPKQVDKPLSSTATPKPFISLGSSGGTKPKVTAVAQSQDAQGTISTSLGSKSSLTKNKLKPARVYIFNHERFDNKNEFRKGSAQDVKVLRATFEQLKCVEVITDATLVTIKKTVRMLQTKDFEDKSALVLVILSHGTRHDQIAAKDDYSLDDDVVFPILRNRTLKDKPKLIFVQACKGDCQLGGFMTDAAQPNGSPEILKCYSTYEGFVSFRTEDGTPFIQTLCEALNRSGKTSDIDTIMMNVRQVKMQSKDRQIPSVTSTLTSKYVFGDY</v>
      </c>
    </row>
    <row r="565" spans="1:5">
      <c r="A565" s="4" t="s">
        <v>3033</v>
      </c>
      <c r="B565" s="4" t="s">
        <v>4074</v>
      </c>
      <c r="C565" s="4" t="s">
        <v>1412</v>
      </c>
      <c r="D565" t="s">
        <v>1992</v>
      </c>
      <c r="E565" t="str">
        <f t="shared" si="8"/>
        <v>&gt;CG5909-PA$MVSAAIRLGLLLCILPQLVISQSSCVTPAQAAGQCIRYQECPFVQKILGYGRNIPRKIHNQISEMQCRSTTNTRDFHLCCPNEAPPQSNQESQRKVVREGGNLNRYDRQGLQLLNSVTNCGNKGNPKVSGGKTARPGDFPWVALLKYINDPRPFRCGGSLISERHILTAAHCIIDQPEVIAVRLGEHDLESEEDCHLGGTNRVCIPPYEEYGIEQIRVHPNYVHGKISHDVAIIKLDRVVKEKSHKPVCLPIDQKSQELDFDQSFFVAGWGGTEKETVATKLQQALITRKSLNERQYYNKGEVSDNHICATGTGIKHTCQGDSGGPVFFKHRFKNTYRVVQYGVSFGGRLCGQNQPGVFASVIDMLPWITQNL</v>
      </c>
    </row>
    <row r="566" spans="1:5">
      <c r="A566" s="4" t="s">
        <v>3034</v>
      </c>
      <c r="B566" s="4" t="s">
        <v>4075</v>
      </c>
      <c r="C566" s="4" t="s">
        <v>422</v>
      </c>
      <c r="D566" t="s">
        <v>1993</v>
      </c>
      <c r="E566" t="str">
        <f t="shared" si="8"/>
        <v>&gt;CG11600-PB$MLLMELVIFFDWLLIVSGMPKVKFGLQNFTGRGKDYRIKVITGILIIDKGYSVETHTVRTGDGYILDMFRIPSSPNCKEDGFKPSVLIQHGLISLADSLVTGPRSGLPFMLADRCYDVWLSNSRGVRYSQRHIRLKASQDAFWRFSWEMGMEDLPAMIDYILSTTNEEALHFVCHSQGCTTLLVLLSMKPEYNRMITANMMAPAVFMKHARNKLMKMFGNIIMSMKDSSFFGPLDAIRFLLSVFCCSKFKKLCAFMFILASEEPTSYMNNTAIPLILATHPGAISTRQPKHFLQRKSGKFRPYDFGVMRNKKLYNQDTPPDYPLENVRPQSPIHIYHSHGDDLARKDIHILISKLDKAVLHDVVFEKWSHSDFLFAKLIKKVVNEPIIKVIDFENRQ</v>
      </c>
    </row>
    <row r="567" spans="1:5">
      <c r="A567" s="4" t="s">
        <v>3035</v>
      </c>
      <c r="B567" s="4" t="s">
        <v>4076</v>
      </c>
      <c r="C567" s="4" t="s">
        <v>930</v>
      </c>
      <c r="D567" t="s">
        <v>1994</v>
      </c>
      <c r="E567" t="str">
        <f t="shared" si="8"/>
        <v>&gt;CG7791-PA$MLEFGRTLLRWRTRHCSRRVSTWTPLATAFNAPPARRINFTHDDVGLFGPELRSFEGFYLLRDNVESRTQELISEATSDQRRRKMVDIFDELSDSLCKADLAEFVRIAHPQSRYTQAAEQACISICGMVESLNTHKPIYKALSHVVDGDKLPTSEVDRHVSRLFLFDFEQCGIHLPEEERMRVVRLNDYILQLGQKMSGAVQPSVLPRSQVPESFRNYFPTSGENVIITGLCTNAENVQMREAAYLYLQPSKSQEDLLRDLLLCRHELARSCGFDTYAHRALKGSTMEKPEVVRFIDELSEKLRPRADCDFALMSQMKRREGGKADARAEVWDTPYYTNQLRRLFEEHANEFLPYFSLGGCMEGLDNLLHALYGIRLQNTDLKPGEAWHNDIKLAVVHEREGLLGYIYCDFYERVGKPNQDCHFTIQGGKRMPDGSYQLPVVVMLGLAQPRWSGPTLLSPARLDNLFHEMGHAMHSMLARTEHQHVTGTRSTDFAEVPSVLMEYFAGDPRVLRTFARHFQTHEPISEDMLRRLCASKNLAASETQLQVFYSALDQEYHGASARHGQSSTDTLRSVQDHYYGLPYVDNTWQLRFSHLVGYGAKYYAYLVSKTIASWIWQTYFEANPFNRQAGEKYRAELAHGGAVPSRKLVANFLQREMTPSVLADSLITEIDTDESKIKDLMITR</v>
      </c>
    </row>
    <row r="568" spans="1:5">
      <c r="A568" s="4" t="s">
        <v>3036</v>
      </c>
      <c r="B568" s="4" t="s">
        <v>4077</v>
      </c>
      <c r="C568" s="4" t="s">
        <v>1448</v>
      </c>
      <c r="D568" t="s">
        <v>1995</v>
      </c>
      <c r="E568" t="str">
        <f t="shared" si="8"/>
        <v>&gt;CG6865-PA$MTVSNQPCSVRNPKIVGGSEAERNEMPYMVSLMRRGGHFCGGTIISERWLTAGHCICNGLQQFMKPAQIQGVVGLHSIREYLNGIGNGPDALRVDFKNVPHPQYDCNDVKHDIALLELVQPIRFSSHIQPSCVGSEEGHRSLEQEYGVSGWGWTHENQAENDRSDVLRKATVKIWNNEACERSYRSLGKSNTIGETLCAGYENGQIDSCWADSGGPLMSKEHHLVGVVSTGIGCARPGLPGIYTRSKYVSWMQKVIDGR</v>
      </c>
    </row>
    <row r="569" spans="1:5">
      <c r="A569" s="4" t="s">
        <v>3037</v>
      </c>
      <c r="B569" s="4" t="s">
        <v>4078</v>
      </c>
      <c r="C569" s="4" t="s">
        <v>1448</v>
      </c>
      <c r="D569" t="s">
        <v>1996</v>
      </c>
      <c r="E569" t="str">
        <f t="shared" si="8"/>
        <v>&gt;CG6865-PB$MLKIVFVVAVLSLVKCAQSQIAFSNQPCSVRNPKIVGGSEAERNEMPYMSLMRRGGHFCGGTIISERWILTAGHCICNGLQQFMKPAQIQGVVGLHSIEYLNGIGNGPDALRVDFKNIVPHPQYDCNDVKHDIALLELVQPIRFSSHQPSCVGSEEGHRSLEQEYGTVSGWGWTHENQAENDRSDVLRKATVKIWNEACERSYRSLGKSNTIGETQLCAGYENGQIDSCWADSGGPLMSKEHHLVVVSTGIGCARPGLPGIYTRVSKYVSWMQKVIDGR</v>
      </c>
    </row>
    <row r="570" spans="1:5">
      <c r="A570" s="4" t="s">
        <v>3038</v>
      </c>
      <c r="B570" s="4" t="s">
        <v>4079</v>
      </c>
      <c r="C570" s="4" t="s">
        <v>1204</v>
      </c>
      <c r="D570" t="s">
        <v>1997</v>
      </c>
      <c r="E570" t="str">
        <f t="shared" si="8"/>
        <v>&gt;CG30002-PB$MNSPLAITALVWGILCLTCPPLSEAGMEDWTPGQRLVYENLTQQDCGVRNQIPAVRIRFMITGGRKSSLMSQPWMAFLHIASDLEMCRCGGSLISELFLTAAHCFKMCPRSKEIRVWLGELDLSSTSDCTTYNYERVCAPPVEEFTIKWILHEEFNLFYPGYDIALIKLNKKVVFKDHIRPICLPLTDELLAFTLQGQRFMAVGWGKTESLRYANSTMEVDIRTEKCTDGRDTSFLCASGDYVDTNGDSGGPLLWKTTLFGKDRAVQFGVVSTGSQNCGAGHKAYYMDVPTYMPILEKMAEFSD</v>
      </c>
    </row>
    <row r="571" spans="1:5">
      <c r="A571" s="4" t="s">
        <v>3039</v>
      </c>
      <c r="B571" s="4" t="s">
        <v>4080</v>
      </c>
      <c r="C571" s="4" t="s">
        <v>927</v>
      </c>
      <c r="D571" t="s">
        <v>1998</v>
      </c>
      <c r="E571" t="str">
        <f t="shared" si="8"/>
        <v>&gt;CG7649-PC$MLHLHLFLLPLLLLNTCLQQHILQPAEATAFHQSEGEKSKAHPVLEEFSYTVIRPQVEHGRTKRSLLTTLDATDGLHTPQISLSYTHEGKRVVVDLQRDLLLPNSHFLRYQNASRGATPGHVVTTFTKTEVDLCHYQGHIRGKPESVALSTCDGALDGIVIDGRQTYFIHPHIDGRGRLQDDHYLLKQADMHPTNACGYDNHRDDHSHDYEKADGDNGLGGGIPSLPLRLDGGEFSRTLLRKRRQDDSSQLIRGPYNANKYSSYVELVIVVDNKVYKNFQENTKKVHQYCKGIAIINALYVPLNIFVALVGVVIWNESNEIEFSSDGDLTLRNFLNYRSTKLVDHPNDNAQLLTKENFAGGVVGKALKGPICTYEYSGGVSMQHSPNPAMVATMAHEMGHNFGMEHDTSDCHCRDEKCVMAASSTSFIPVNWSSCSIDQLTAFSRGMNYCLRNKPERLFESPTCGNGFVEPGEQCDCGLPEHCENACCNATCMLHSKNATCATGECCDLTTCRPKLAGSACREAENECDLPEYCTGESECPADVFRRDTEPCDGGQAYCFHGTCRSHSNQCRTLWGPTGDNSEHCYNKTEGTRLGNCGYNRLNKTFLRCEEQHVNCGMLHCIHLNERLEFGMESAAVSHSYISHDRKIVACRTALVDLGLQTTDPGLTPNGAKCGVDKMCVDQRCLVDAVRQKGMGKPCPEDCNGNGICNSRGHCHCDVGFGGESCSKAGSGGSPSGPATDPNGSVGFKRFLYVLFFFVLPVVALFWFLYHCYKNGMLTRGKLANILKSSGGSKPITTRTNQNGTGPPPSNGLLKSTPSSTDDMDSALLKSPSSTPSAGLFGKFDGFTLRPLNDASSPASNYNGPNVAFVQPTVQQDGPQRMPPPPVVKPGTAPIHPPSPKPEATWVRPAPALPPPNPGSTARPIISPPKLSSTLTMVPLKDSTEDLSPSRSAPPVPLHADPKLNVKRDGTIRRFASFLKEEKPPLKEKTYIDRERLRTLEISAPMPVPAAPQAESSNSDSETTPREEEQNLVKRAQSMRSPTKKAPLQSFGSMRSPPGLPRPKSGQVNSNGASRPKSPPRPPPVVVKKTNSISSSGYQRPVSTAQRSVENTYDDCEFVENEVRASNDIYSVIDEIPPAAQTLKRSDLVANRASNGSDMGLLNEIVNELEKINGDSYSGKPVAAAASAAQPTPADPPKSPQRPAPPKPASSVLEEKAANASASTYRPPPANAPVARVKPTVADKSQAQAQAQPSMSSFKPAAGGNVGQSQPAPVQLAKRSSSGSMSGVTNYARPKSFMKSTTKTLPNGTAGASTTAPSATIQKKPLSAKPSFSGGGAGGVLGKRANGGAAPTPPTVKAATLAAAPKSNIASLQRFEQS</v>
      </c>
    </row>
    <row r="572" spans="1:5">
      <c r="A572" s="4" t="s">
        <v>3040</v>
      </c>
      <c r="B572" s="4" t="s">
        <v>4081</v>
      </c>
      <c r="C572" s="4" t="s">
        <v>927</v>
      </c>
      <c r="D572" t="s">
        <v>1999</v>
      </c>
      <c r="E572" t="str">
        <f t="shared" si="8"/>
        <v>&gt;CG7649-PD$MLHLHLFLLPLLLLNTCLQQHILQPAEATAFHQSEGEKSKAHPVLEEFSYTVIRPQVEHGRTKRSLLTTLDATDGLHTPQISLSYTHEGKRVVVDLQRDLLLPNSHFLRYQNASRGATPGHVVTTFTKTEVDLCHYQGHIRGKPESVALSTCDGALDGIVIDGRQTYFIHPHIDGRGRLQDDHYLLKQADMHPTNACGYDNHRDDHSHDYEKADGDNGLGGGIPSLPLRLDGGEFSRTLLRKRRQDDSSQLIRGPYNANKYSSYVELVIVVDNKVYKNFQENTKKVHQYCKGIAIINALYVPLNIFVALVGVVIWNESNEIEFSSDGDLTLRNFLNYRSTKLVDHPNDNAQLLTKENFAGGVVGKALKGPICTYEYSGGVSMQHSPNPAMVATMAHEMGHNFGMEHDTSDCHCRDEKCVMAASSTSFIPVNWSSCSIDQLTAFSRGMNYCLRNKPERLFESPTCGNGFVEPGEQCDCGLPEHCENACCNATCMLHSKNATCATGECCDLTTCRPKLAGSACREAENECDLPEYCTGESECPADVFRRDTEPCDGGQAYCFHGTCRSHSNQCRTLWGPTGDNSEHCYNKTEGTRLGNCGYNRLNKTFLRCEEQHVNCGMLHCIHLNERLEFGMESAAVSHSYISHDRKIVACRTALVDLGLQTTDPGLTPNGAKCGVDKMCVDQRCLVDAVRQKGMGKPCPEDCNGNGICNSRGHCHCDVGFGGESCSKAGSGGSPSGPATDPNGSVGFKRFLYVLFFFVLPVVALFWFLYHCYKNGMLTRGKLANMYVSTSSFSIGSKEDTSPDSSISTTLAHKQTPARTAPPPLPLHTNRQLGIVTNTAPATITNIHAILPRHKSNPDVVHQLNIPPPSVPKSHSTHEVRPAATLKPLTLLHSTHSTSNNNNTESLNQNDKSNTNNSTLRRKLDITAPRLATTNPLALTEGAQFIQSDPARCAK</v>
      </c>
    </row>
    <row r="573" spans="1:5">
      <c r="A573" s="4" t="s">
        <v>3041</v>
      </c>
      <c r="B573" s="4" t="s">
        <v>4082</v>
      </c>
      <c r="C573" s="4" t="s">
        <v>1396</v>
      </c>
      <c r="D573" t="s">
        <v>2000</v>
      </c>
      <c r="E573" t="str">
        <f t="shared" si="8"/>
        <v>&gt;CG4927-PC$MQVIFGILLILAVICSILSEFCDNGTGECKELSATDCPSIFFNLHLIRNVKYCDKSNHIVCCLLPNNMQPQSQQFSANIGLRRFEKECRRFNEIRTSCTTPFIVGGAKAAGREFPFMALLGQRGKNSSQIDWDCGAIIIHPKFVLTAHCLETSETKEQRLDPNYDGPKYVVRLGELDYNSTTDDAQPQDFRVLNYVHPAYGEDDDTGSRKNDIAVVELEMEATFSEYVAPACLPLDGGNEQLQVAAGWGATSESGHASSHLLKVSLDRYDVAECSQRLEHKIDVRTQLCAGSRSSADTCYGDSGGPVFVQHPIYSCLKQVIGITSYGLVCGVQGLPSVYTKVHYTDWIENIVWG</v>
      </c>
    </row>
    <row r="574" spans="1:5">
      <c r="A574" s="4" t="s">
        <v>3042</v>
      </c>
      <c r="B574" s="4" t="s">
        <v>4083</v>
      </c>
      <c r="C574" s="4" t="s">
        <v>549</v>
      </c>
      <c r="D574" t="s">
        <v>2001</v>
      </c>
      <c r="E574" t="str">
        <f t="shared" si="8"/>
        <v>&gt;CG6225-PA$MTTAKWIWRLALSILLVVGFVAAEKPTGYHREICQYRKGKHIQPMSVYHRLMAMREQMQIRATLQGPEIYGYILPSTDEHLNQEVAARDQRLRYLSGFGVRAFAAVTSHGAAIWVENRYAQQADGELECDWEIYLTSGNVSVADWLGHVHIDKRVGADPHLVPHSLWVQWERELEDKFLKLVRINTNLVDHIWGDEPEMPKNQVIKVHEKHFAGESWQDKVKELRRRLAHLGCDAMVVTSLTEIALLNIRGTDIPYTPVIKSYAVISRDDIFFYVDHSKISLGIDLHLRTDCFNDCVKIKEYNQIWSDIRTYAQIWKRVLVPAPCVQDLGASEAIYTSMPGKIVWEISPIIFMRAQKNSDEQAGMRRAHIRDGAAICEAMSNMETRFHTEQWEEKIKYEVELWRLSQKHAKGLSLRTVVAYGEHSALPYYISSNVTNIEVSQSLLVIESGGQYLEGTTDVSRTFIFGEPTHEMKKAYTNVLAGILHLAQLFPSDLKPSEVDALVRSMVWKDMTDFPQATGHGIGSFGSVEEPPISVSYGNSSFHFKQGYFFSSESGYYKRDDFGVRLKNVLEVVDTGHTHPSGARFLARDVTMVPYEPKLIDSTLLSAAEKRLLNEYNAKIRNDIGDELKRLGNMRAYWMMNQTRHIREYLPEDEYRSATGAGSCGHSASPLILLGLGLMVILSAIPSR</v>
      </c>
    </row>
    <row r="575" spans="1:5">
      <c r="A575" s="4" t="s">
        <v>3043</v>
      </c>
      <c r="B575" s="4" t="s">
        <v>4084</v>
      </c>
      <c r="C575" s="4" t="s">
        <v>549</v>
      </c>
      <c r="D575" t="s">
        <v>2001</v>
      </c>
      <c r="E575" t="str">
        <f t="shared" si="8"/>
        <v>&gt;CG6225-PB$MTTAKWIWRLALSILLVVGFVAAEKPTGYHREICQYRKGKHIQPMSVYHRLMAMREQMQIRATLQGPEIYGYILPSTDEHLNQEVAARDQRLRYLSGFGVRAFAAVTSHGAAIWVENRYAQQADGELECDWEIYLTSGNVSVADWLGHVHIDKRVGADPHLVPHSLWVQWERELEDKFLKLVRINTNLVDHIWGDEPEMPKNQVIKVHEKHFAGESWQDKVKELRRRLAHLGCDAMVVTSLTEIALLNIRGTDIPYTPVIKSYAVISRDDIFFYVDHSKISLGIDLHLRTDCFNDCVKIKEYNQIWSDIRTYAQIWKRVLVPAPCVQDLGASEAIYTSMPGKIVWEISPIIFMRAQKNSDEQAGMRRAHIRDGAAICEAMSNMETRFHTEQWEEKIKYEVELWRLSQKHAKGLSLRTVVAYGEHSALPYYISSNVTNIEVSQSLLVIESGGQYLEGTTDVSRTFIFGEPTHEMKKAYTNVLAGILHLAQLFPSDLKPSEVDALVRSMVWKDMTDFPQATGHGIGSFGSVEEPPISVSYGNSSFHFKQGYFFSSESGYYKRDDFGVRLKNVLEVVDTGHTHPSGARFLARDVTMVPYEPKLIDSTLLSAAEKRLLNEYNAKIRNDIGDELKRLGNMRAYWMMNQTRHIREYLPEDEYRSATGAGSCGHSASPLILLGLGLMVILSAIPSR</v>
      </c>
    </row>
    <row r="576" spans="1:5">
      <c r="A576" s="4" t="s">
        <v>3044</v>
      </c>
      <c r="B576" s="4" t="s">
        <v>4085</v>
      </c>
      <c r="C576" s="4" t="s">
        <v>348</v>
      </c>
      <c r="D576" t="s">
        <v>2002</v>
      </c>
      <c r="E576" t="str">
        <f t="shared" si="8"/>
        <v>&gt;CG1583-PB$MWIANERTICALMPLVILATWQLCLLPGTDAKHLAIRLRDPQSEIESETPLAHVHSHSHTDESGVRGAAAVHRRERRQLSDWLIAPNTRWCGRGNLANTYNDLGGASKADKCCRKHDHCKMWIDGMSNRYDLFNYRPYTLSHCSCDLFRTCLKMAGDEDANAIGKLFFNVVQTQCFGLKAETVCVQRGGSGKETDPLKEEVRHKAFLRDNKR</v>
      </c>
    </row>
    <row r="577" spans="1:5">
      <c r="A577" s="4" t="s">
        <v>3045</v>
      </c>
      <c r="B577" s="4" t="s">
        <v>4086</v>
      </c>
      <c r="C577" s="4" t="s">
        <v>956</v>
      </c>
      <c r="D577" t="s">
        <v>2003</v>
      </c>
      <c r="E577" t="str">
        <f t="shared" si="8"/>
        <v>&gt;CG9002-PA$MAFYDTWPKVDPIIVLVVLCLIVLVDRIWEMILTKRQQLVCLNAIMVPELRGIIPPEIYHRARIYELHKTELQIWKYLIDLIITLCELILGFYPFLWSSAKTLQKITSQEIWITLIFVFYLTIYICIRFLPVLIYDKCLLELRYGMSKFPWYLYCCIGAMSILLSQLVLFPLAAAIVFSVKFIGYYFFLWFWLFWAFTLLLVFFLPYCCIPCIGRQVVLPEGTALYMEVKRVCDVVGFPMKRVFIKTRTMQYSNAYFYGSCCLKRIVIFDTLLLNKGKEPNEIHPYEVGRGLTNQVAGVVCHELGHWKHGHFYKATIIMKIHFFITMGLFGLFFHSPQLYMAVFEPGVMPIIVGFIIVLKFALTPYLTLANVLMLWNLRRFEYAADKFAHRMYSIQLRMALVKIYADHMSFPVYDQCYARWHHTHPTILQRLAYQQKLDVKMNAGT</v>
      </c>
    </row>
    <row r="578" spans="1:5">
      <c r="A578" s="4" t="s">
        <v>3046</v>
      </c>
      <c r="B578" s="4" t="s">
        <v>4087</v>
      </c>
      <c r="C578" s="4" t="s">
        <v>956</v>
      </c>
      <c r="D578" t="s">
        <v>2003</v>
      </c>
      <c r="E578" t="str">
        <f t="shared" si="8"/>
        <v>&gt;CG9002-PB$MAFYDTWPKVDPIIVLVVLCLIVLVDRIWEMILTKRQQLVCLNAIMVPELRGIIPPEIYHRARIYELHKTELQIWKYLIDLIITLCELILGFYPFLWSSAKTLQKITSQEIWITLIFVFYLTIYICIRFLPVLIYDKCLLELRYGMSKFPWYLYCCIGAMSILLSQLVLFPLAAAIVFSVKFIGYYFFLWFWLFWAFTLLLVFFLPYCCIPCIGRQVVLPEGTALYMEVKRVCDVVGFPMKRVFIKTRTMQYSNAYFYGSCCLKRIVIFDTLLLNKGKEPNEIHPYEVGRGLTNQVAGVVCHELGHWKHGHFYKATIIMKIHFFITMGLFGLFFHSPQLYMAVFEPGVMPIIVGFIIVLKFALTPYLTLANVLMLWNLRRFEYAADKFAHRMYSIQLRMALVKIYADHMSFPVYDQCYARWHHTHPTILQRLAYQQKLDVKMNAGT</v>
      </c>
    </row>
    <row r="579" spans="1:5">
      <c r="A579" s="4" t="s">
        <v>3047</v>
      </c>
      <c r="B579" s="4" t="s">
        <v>4651</v>
      </c>
      <c r="C579" s="4" t="s">
        <v>956</v>
      </c>
      <c r="D579" t="s">
        <v>2003</v>
      </c>
      <c r="E579" t="str">
        <f t="shared" ref="E579:E642" si="9">"&gt;"&amp;B579&amp;"$"&amp;D579</f>
        <v>&gt;CG9002-PC$MAFYDTWPKVDPIIVLVVLCLIVLVDRIWEMILTKRQQLVCLNAIMVPELRGIIPPEIYHRARIYELHKTELQIWKYLIDLIITLCELILGFYPFLWSSAKTLQKITSQEIWITLIFVFYLTIYICIRFLPVLIYDKCLLELRYGMSKFPWYLYCCIGAMSILLSQLVLFPLAAAIVFSVKFIGYYFFLWFWLFWAFTLLLVFFLPYCCIPCIGRQVVLPEGTALYMEVKRVCDVVGFPMKRVFIKTRTMQYSNAYFYGSCCLKRIVIFDTLLLNKGKEPNEIHPYEVGRGLTNQVAGVVCHELGHWKHGHFYKATIIMKIHFFITMGLFGLFFHSPQLYMAVFEPGVMPIIVGFIIVLKFALTPYLTLANVLMLWNLRRFEYAADKFAHRMYSIQLRMALVKIYADHMSFPVYDQCYARWHHTHPTILQRLAYQQKLDVKMNAGT</v>
      </c>
    </row>
    <row r="580" spans="1:5">
      <c r="A580" s="4" t="s">
        <v>3048</v>
      </c>
      <c r="B580" s="4" t="s">
        <v>4088</v>
      </c>
      <c r="C580" s="4" t="s">
        <v>1466</v>
      </c>
      <c r="D580" t="s">
        <v>2004</v>
      </c>
      <c r="E580" t="str">
        <f t="shared" si="9"/>
        <v>&gt;CG7542-PA$MMKLLVCVLLVGSCTAVPLLTDVEPYITNGEPAEVGQFPYQAGLNVSFGWSTWCGGTLISHYWIITAAHCMDGAESVTVYLGAINIGDESEEGQERIMEKSGIIVHSNYMASTVVNDISLIRLPAFVGFTDRIRAASLPRRLNGQFPYESIRAFASGWGRESDASDSVSPVLRYVEMPIMPHSLCRMYWSGAVSEKICMSTTSGKSTCHGDSGGPLVYKQGNSSYLIGSTSFGTSMGCQVGFPAVTRISSYLDWILNHIIAHNK</v>
      </c>
    </row>
    <row r="581" spans="1:5">
      <c r="A581" s="4" t="s">
        <v>3049</v>
      </c>
      <c r="B581" s="4" t="s">
        <v>4089</v>
      </c>
      <c r="C581" s="4" t="s">
        <v>1033</v>
      </c>
      <c r="D581" t="s">
        <v>2005</v>
      </c>
      <c r="E581" t="str">
        <f t="shared" si="9"/>
        <v>&gt;CG11841-PA$MAMQSLELILLLVFSLSSSLVQGQNPDPFAQLACTKFKQIVFEERVAISFFTDAPITYETVDSCHGSRPLIVDGTPAEPKEFPFAARLGHRKTNNEIKFCGGTLISNRLVLTAAHCFFSEHGEVNVVRLGELEFDTDTDDAEPEDFGLALKAHPGFENPQLYNDIGIVQLDREVKFNRYKHPACLPFDDGEQHESFAIGWGQKKFAQKESKKLLKVQLQGYKDRCVSSVDANDELPNGYEPKSQLIGSRDNKDTCNGDSGGPVLAYHKDLACMYHVMGITSAGITCSTPDIPSATRVHYFLNWIKGELAKQT</v>
      </c>
    </row>
    <row r="582" spans="1:5">
      <c r="A582" s="4" t="s">
        <v>3050</v>
      </c>
      <c r="B582" s="4" t="s">
        <v>4090</v>
      </c>
      <c r="C582" s="4" t="s">
        <v>1069</v>
      </c>
      <c r="D582" t="s">
        <v>2006</v>
      </c>
      <c r="E582" t="str">
        <f t="shared" si="9"/>
        <v>&gt;CG12951-PA$MLSNQDLSLSLIVILAVTTVGQAAPSISRVVNGTDSSVLKYPFVVSLRSDGSHSCGGSIISKHFVMTAAHCTNGRPADTLSIQFGVTNISAMGPNVVGKKIIQHEDFDPTRQNANDISLLMVEEPFEFDGVSVAPVELPALAFAVPQDAGVEGVLIGWGLNDTYGSVQDTLQEVSLKIYSDEECTSRHNGQTDPKYICGGVDEGGKGQCSGDSGGPLIYNGQQVGIVSWSIKPCTVAPYPGVYCKSQYVDWIKSNQIIS</v>
      </c>
    </row>
    <row r="583" spans="1:5">
      <c r="A583" s="4" t="s">
        <v>3051</v>
      </c>
      <c r="B583" s="4" t="s">
        <v>4091</v>
      </c>
      <c r="C583" s="4" t="s">
        <v>718</v>
      </c>
      <c r="D583" t="s">
        <v>2007</v>
      </c>
      <c r="E583" t="str">
        <f t="shared" si="9"/>
        <v>&gt;CG4847-PA$MKLLLVLPLLVAVVSGQGFGGGGFGGGFGGGLGGGFGGGLGGLGNNRVGALQNVAGAVQNAVGNIAKAVPKVPLLSNVQDFGDFLSQSGKTYLSAADRLHEGAFASTKNLVEAGNAAFAQGVHTFKQAVNAFADLTHSEFLSQLTGLRSPEAKARAAASLKLVNLPAKPIPDAFDWREHGGVTPVKFQGTCGSCWAATTGAIEGHTFRKTGSLPNLSEQNLVDCGPVEDFGLNGCDGGFQEAAFCIDEVQKGVSQEGAYPYIDNKGTCKYDGSKSGATLQGFAAIPPKDEEQLKVVATLGPVACSVNGLETLKNYAGGIYNDDECNKGEPNHSILVVGYGSEKQDYWIVKNSWDDTWGEKGYFRLPRGKNYCFIAEECSYPV</v>
      </c>
    </row>
    <row r="584" spans="1:5">
      <c r="A584" s="4" t="s">
        <v>3052</v>
      </c>
      <c r="B584" s="4" t="s">
        <v>4092</v>
      </c>
      <c r="C584" s="4" t="s">
        <v>718</v>
      </c>
      <c r="D584" t="s">
        <v>2007</v>
      </c>
      <c r="E584" t="str">
        <f t="shared" si="9"/>
        <v>&gt;CG4847-PC$MKLLLVLPLLVAVVSGQGFGGGGFGGGFGGGLGGGFGGGLGGLGNNRVGALQNVAGAVQNAVGNIAKAVPKVPLLSNVQDFGDFLSQSGKTYLSAADRLHEGAFASTKNLVEAGNAAFAQGVHTFKQAVNAFADLTHSEFLSQLTGLRSPEAKARAAASLKLVNLPAKPIPDAFDWREHGGVTPVKFQGTCGSCWAATTGAIEGHTFRKTGSLPNLSEQNLVDCGPVEDFGLNGCDGGFQEAAFCIDEVQKGVSQEGAYPYIDNKGTCKYDGSKSGATLQGFAAIPPKDEEQLKVVATLGPVACSVNGLETLKNYAGGIYNDDECNKGEPNHSILVVGYGSEKQDYWIVKNSWDDTWGEKGYFRLPRGKNYCFIAEECSYPV</v>
      </c>
    </row>
    <row r="585" spans="1:5">
      <c r="A585" s="4" t="s">
        <v>3053</v>
      </c>
      <c r="B585" s="4" t="s">
        <v>4093</v>
      </c>
      <c r="C585" s="4" t="s">
        <v>718</v>
      </c>
      <c r="D585" t="s">
        <v>2008</v>
      </c>
      <c r="E585" t="str">
        <f t="shared" si="9"/>
        <v>&gt;CG4847-PD$MQSNIISASPFHPSTTKPVGTNSFVFWQISMKLLLVLPLLVAVVSGQGFGGGFGGGFGGGLGGGFGGGLGGLGNNRVGGALQNVAGAVQNAVGNIAKAPKVPLLSNVQDFGDFLSQSGKTYLSAADRALHEGAFASTKNLVEAGNAAAQGVHTFKQAVNAFADLTHSEFLSQLTGLKRSPEAKARAAASLKLVNLPKPIPDAFDWREHGGVTPVKFQGTCGSCWAFATTGAIEGHTFRKTGSLPNSEQNLVDCGPVEDFGLNGCDGGFQEAAFCFIDEVQKGVSQEGAYPYIDNGTCKYDGSKSGATLQGFAAIPPKDEEQLKKVVATLGPVACSVNGLETLKYAGGIYNDDECNKGEPNHSILVVGYGSEKGQDYWIVKNSWDDTWGEKGYRLPRGKNYCFIAEECSYPV</v>
      </c>
    </row>
    <row r="586" spans="1:5">
      <c r="A586" s="4" t="s">
        <v>3054</v>
      </c>
      <c r="B586" s="4" t="s">
        <v>4094</v>
      </c>
      <c r="C586" s="4" t="s">
        <v>718</v>
      </c>
      <c r="D586" t="s">
        <v>2007</v>
      </c>
      <c r="E586" t="str">
        <f t="shared" si="9"/>
        <v>&gt;CG4847-PB$MKLLLVLPLLVAVVSGQGFGGGGFGGGFGGGLGGGFGGGLGGLGNNRVGALQNVAGAVQNAVGNIAKAVPKVPLLSNVQDFGDFLSQSGKTYLSAADRLHEGAFASTKNLVEAGNAAFAQGVHTFKQAVNAFADLTHSEFLSQLTGLRSPEAKARAAASLKLVNLPAKPIPDAFDWREHGGVTPVKFQGTCGSCWAATTGAIEGHTFRKTGSLPNLSEQNLVDCGPVEDFGLNGCDGGFQEAAFCIDEVQKGVSQEGAYPYIDNKGTCKYDGSKSGATLQGFAAIPPKDEEQLKVVATLGPVACSVNGLETLKNYAGGIYNDDECNKGEPNHSILVVGYGSEKQDYWIVKNSWDDTWGEKGYFRLPRGKNYCFIAEECSYPV</v>
      </c>
    </row>
    <row r="587" spans="1:5">
      <c r="A587" s="4" t="s">
        <v>3055</v>
      </c>
      <c r="B587" s="4" t="s">
        <v>4095</v>
      </c>
      <c r="C587" s="4" t="s">
        <v>718</v>
      </c>
      <c r="D587" t="s">
        <v>2007</v>
      </c>
      <c r="E587" t="str">
        <f t="shared" si="9"/>
        <v>&gt;CG4847-PE$MKLLLVLPLLVAVVSGQGFGGGGFGGGFGGGLGGGFGGGLGGLGNNRVGALQNVAGAVQNAVGNIAKAVPKVPLLSNVQDFGDFLSQSGKTYLSAADRLHEGAFASTKNLVEAGNAAFAQGVHTFKQAVNAFADLTHSEFLSQLTGLRSPEAKARAAASLKLVNLPAKPIPDAFDWREHGGVTPVKFQGTCGSCWAATTGAIEGHTFRKTGSLPNLSEQNLVDCGPVEDFGLNGCDGGFQEAAFCIDEVQKGVSQEGAYPYIDNKGTCKYDGSKSGATLQGFAAIPPKDEEQLKVVATLGPVACSVNGLETLKNYAGGIYNDDECNKGEPNHSILVVGYGSEKQDYWIVKNSWDDTWGEKGYFRLPRGKNYCFIAEECSYPV</v>
      </c>
    </row>
    <row r="588" spans="1:5">
      <c r="A588" s="4" t="s">
        <v>3056</v>
      </c>
      <c r="B588" s="4" t="s">
        <v>4096</v>
      </c>
      <c r="C588" s="4" t="s">
        <v>1293</v>
      </c>
      <c r="D588" t="s">
        <v>2009</v>
      </c>
      <c r="E588" t="str">
        <f t="shared" si="9"/>
        <v>&gt;CG32277-PA$MYILLIGLALLHQLEGSSLFTLRQGKIFGGKTTLVKDHSFLVNLRRGGKRCGGVIISPNCVLTAAHCLEGRYQQVRDLTVHAQQQCLGDDMPPEHVRSWYVGLSPNYCAQRGLDSDLAVIRLSRPFDIAGNASLVKIDYNDLPPHSNTVLGWGAINEQGHNWNQCLQEANVKLISHRECIKSVGSGWQKVTNNMFCLGKNARDACQGDSGGPAIYAGRSVGIVSWGYGCGSGYPGVYTRLSSPSIYWLKDFIERH</v>
      </c>
    </row>
    <row r="589" spans="1:5">
      <c r="A589" s="4" t="s">
        <v>3057</v>
      </c>
      <c r="B589" s="4" t="s">
        <v>4097</v>
      </c>
      <c r="C589" s="4" t="s">
        <v>404</v>
      </c>
      <c r="D589" t="s">
        <v>2010</v>
      </c>
      <c r="E589" t="str">
        <f t="shared" si="9"/>
        <v>&gt;CG6962-PA$MSQTMPPENLSSRLLTVLSLPLFERVHELSILFDRCSLRQVQEIFPHVVSIFGIDGNPLGWGLRTTTLENNPVQFQTLHQFFGVCGPLMHVCHRLLVDYKFELDINLLPAKFVSLLQNGQNPSFYAELINVETMMHQVSTLSLNAFDYVIHFVLYALQPLHSINPIAMQIHNVRSKTVYLKLVAEYLNNFLPLLPDRIEPVHFSSGVKAPQPLPAQALQPQRQPRYIKIPSSYRNGGNVSGGGGISASVGVGNISPQSNSPSASSNRAYAWRSESVLHFFVDIWLRYDIESEHHPSSDFVRGVRTLVKQVHFFANGAQHDHSSLCALRKVSLSMVKARIYAFIGLIDRWPLDSSLMVVLELWLSYIQPWRYTIASLNNKTPSLSYRPPISSCDGFIIDNLIMYTHIFMQLLPHFGRLDYTVYRNAFMLYRLATIFSQHDLVKLQRFEAIHAGNSFGFDSPQRQVNIMNKSVSPGTPWNQAVNISSAKLFSTMQTQMETFLLLISMARNSVLRDIAKLRNEIAERQRSEGFLKNFYKKIFECTQEEVTLREFSRIPEVLRQCIDAFCRTFNVDQANLSMHETLPEEPSVSAPAVQNFSFFDASDTLDTSKLNPHQMSLNASSLHAAVDPATLPIQTNERALVRMLHFVSEKINNKYGSQLQGFYVRDDYFGKVARQLLYAPMTEQWFKSSGHVEICENLVPPRVCLRPLGSIPALTTIGCSMIFGQLVWGAPLLGIILATVLLVYIMLQALF</v>
      </c>
    </row>
    <row r="590" spans="1:5">
      <c r="A590" s="4" t="s">
        <v>3058</v>
      </c>
      <c r="B590" s="4" t="s">
        <v>4098</v>
      </c>
      <c r="C590" s="4" t="s">
        <v>875</v>
      </c>
      <c r="D590" t="s">
        <v>2011</v>
      </c>
      <c r="E590" t="str">
        <f t="shared" si="9"/>
        <v>&gt;CG4852-PA$MKNLSETEAEVTMQENVVHESLPQIPVATSVSCCFVLAVLYVGSLYIWSKHNRDHPTTVKRRFASVSMVMLAAPFFVYFFSSPELLSRVPFPKLLGLREGLWQAVVIPYSLTVLLFLGPIFVNMQNESVRSYFDLDYWRGSFGSIIWRNHVIAPLSEEFVFRACMMPLILQSFSPLVAVFITPLFFGVAHLHHIAELSLGVELSTALLIGLFQFIYTTLFGFYSAFLFARTGHVMAPILVHAFCNMGLPDLQDLWQQDLWRRVVAIILYLAGFVGWMFLVPLATDPSIYDNTLYN</v>
      </c>
    </row>
    <row r="591" spans="1:5">
      <c r="A591" s="4" t="s">
        <v>3059</v>
      </c>
      <c r="B591" s="4" t="s">
        <v>4099</v>
      </c>
      <c r="C591" s="4" t="s">
        <v>464</v>
      </c>
      <c r="D591" t="s">
        <v>2012</v>
      </c>
      <c r="E591" t="str">
        <f t="shared" si="9"/>
        <v>&gt;CG6431-PB$MKQIVVLCIFSLFAKDAQTLLLSQMDWKNLRNSGALDLNVLRCFLRDKNCPSPHIDHRLYAPNGPRRGTPLNVKNPITLYKGGFSKHRETVFIIHGFNTAIDIHLQFLRDAYLSRDFNVITVDWRPLTRYPCYLHSLINTRLTAQCTQIYAFLTHYGAVRERITCVGHSLGAHICGMISNHLTRKQYRIIGLDPARLIERMKSNKFRLSIDDANVIQVLHTNAGFLGQEDNSGHLNYCVNGGRIQFCKGNPIRKSRCSHFLSICYLATATFKHNKFMGVPCPNGCLNLSGSKRLVSGKVNPFEFASLIREYHIGNDAPDDARGCICIDVPYAKHCPFTD</v>
      </c>
    </row>
    <row r="592" spans="1:5">
      <c r="A592" s="4" t="s">
        <v>3060</v>
      </c>
      <c r="B592" s="4" t="s">
        <v>4100</v>
      </c>
      <c r="C592" s="4" t="s">
        <v>464</v>
      </c>
      <c r="D592" t="s">
        <v>2013</v>
      </c>
      <c r="E592" t="str">
        <f t="shared" si="9"/>
        <v>&gt;CG6431-PC$MDKMLTSLIALLLSLLSLNPITNASKYHREALQFLLRNGNFDLNPLNCHLLWETCPKRFIDYQLFTSNGPRRGTPLNVKNPITLYKGGFSKHRETVFIHGFNGTAIDIHLQFLRDAYLSRDFNVITVDWRPLTRYPCYLHSLINTRLAQCTAQIYAFLTHYGAVRERITCVGHSLGAHICGMISNHLTRKQYRIIGDPARPLIERMKSNKFRLSIDDANVIQVLHTNAGFLGQEDNSGHLNYCVNGRIQPFCKGNPIRKSRCSHFLSICYLATATFKHNKFMGVPCPNGCLNLSSKRLPVSGKVNPFEFASLIREYHIGNDAPDDARGCICIDVPYAKHCPFT</v>
      </c>
    </row>
    <row r="593" spans="1:5">
      <c r="A593" s="4" t="s">
        <v>3061</v>
      </c>
      <c r="B593" s="4" t="s">
        <v>4101</v>
      </c>
      <c r="C593" s="4" t="s">
        <v>614</v>
      </c>
      <c r="D593" t="s">
        <v>2014</v>
      </c>
      <c r="E593" t="str">
        <f t="shared" si="9"/>
        <v>&gt;CG6508-PA$MEVGQLIIIPLFLLLLDHSMGQLRRTPITRQINQNKTHANVKAEKILLAKYFLVDRQSSQTTQVLANGFNLEYTIRLCIGTPPQCFNLQFDTGSSDLWPSVKCSSTNEACQKHNKYNSSASSSHVEDGKGFSIQYGSGSLSGFLSTDVDIDGMVIRNQTFAEAIDEPGSAFVNTIFDGIIGMAFASISGGVTTPFDIIRQGLVKHPVFSVYLRRDGTSQSGGEVIWGGIDRSIYRGCINYVPVSMAYWQFTANSVKIEGILLCNGCQAIADTGTSLIAVPLRAYKAINKVLNATAGDGEAFVDCSSLCRLPNVNLNIGGTTYTLTPKDYIYKVQADNNQTLCLGFTYLQGNLLWILGDIFLGKVYTVFDVGKERIGFAKLKKHSSYRVYASSVKEPSSYGIDYPFYGDEYSRFF</v>
      </c>
    </row>
    <row r="594" spans="1:5">
      <c r="A594" s="4" t="s">
        <v>3062</v>
      </c>
      <c r="B594" s="4" t="s">
        <v>4102</v>
      </c>
      <c r="C594" s="4" t="s">
        <v>466</v>
      </c>
      <c r="D594" t="s">
        <v>2015</v>
      </c>
      <c r="E594" t="str">
        <f t="shared" si="9"/>
        <v>&gt;CG6753-PB$MRRERVVLLCLALLGLQQVSRATLRQSREIIITDAVRRIQNDGYNVERHVTTKDGYVLTLHRIPQVDPELGSLLRRPVVFLLSGLYASSDVWLLNGRESLAYLLWRAGYDVWLGNNRGNIYCRKNMWRNTTEREFWDFSWHEMGVYDPAQVDYVLRTTGQKAMHFVGISQGGTVFLVLNSMMPQYNAVFKSATLLAVAYVSNTKSGLAKVIGPVLGTRNYVSKMLEGVEMFSTNKFFKKFLSMTCENEKPLVCISRLWPAVGYDTRFLNKTLLPDLMANFPAGGSVKQLMHYFQYVSTRFRQYDYGPERNWLHYQQLEPPEYALENVSTPVTVFFSENDYIVAADIWRLLTRLPNVEAVYKVPWKRWNHFDFICGLGVREYIFDNIVLSMNREQRR</v>
      </c>
    </row>
    <row r="595" spans="1:5">
      <c r="A595" s="4" t="s">
        <v>3063</v>
      </c>
      <c r="B595" s="4" t="s">
        <v>4103</v>
      </c>
      <c r="C595" s="4" t="s">
        <v>996</v>
      </c>
      <c r="D595" t="s">
        <v>2016</v>
      </c>
      <c r="E595" t="str">
        <f t="shared" si="9"/>
        <v>&gt;CG10586-PA$MKRLLFLFLLAGILINNHALQHNETIDLKKLAKIVLPPAYQTRVIGGRVTNAKLGGYLVAMRYFNNFICGGTLIHELIVLTAAHCFEDRAEKEAWSVDGISRLSEKGIRRQVKRFIKSAQFKMVTMNMDVAVVLLNRPMVGKNIGTLLCSTALTPGQTMDVSGWGMTNPDDEGPGHMLRTVSVPVIEKRICREAYRSVSISDSMFCASVLGKKDACTYDSGGPLVYEKQVCGIVSFGIGCASRRYGVYTDVHYVKPFIVKGIKALLSRS</v>
      </c>
    </row>
    <row r="596" spans="1:5">
      <c r="A596" s="4" t="s">
        <v>3064</v>
      </c>
      <c r="B596" s="4" t="s">
        <v>4104</v>
      </c>
      <c r="C596" s="4" t="s">
        <v>527</v>
      </c>
      <c r="D596" t="s">
        <v>2017</v>
      </c>
      <c r="E596" t="str">
        <f t="shared" si="9"/>
        <v>&gt;CG42335-PC$MSSSIFRAFWLLCSLLICVTNAADYRLEGSVVPSHYNLTIGVLRNSVEPIFDGEVSITLRVVGTLEVQQIILHADTLDITECWLLDAAGAQVEAIDISLIYEAATQQVRVPLTEAAQPGKNYTLGFKYTGHIRTDMAGFFSASYVERTNVTRWLALTQMQRINARLVLPCFDEPALKAQFQLQIVRPNGYQSIANTLKETKALSQDRFVDHFKETPVMSTYLLAFMVANYSARGNESEFAVLTRPFYDNTEFSYHVGQQVVSAYGELFQSPYAELGNDVLQYASSPRFPHNGMEWGLIIYSDDVLIQEPGYSDDWSDKEFAIRIIAHETSHMWFGDSVTFSWWYFWLNEAFARYYEYFMAHQLYPDYHLDEQFVVRQMQLIFGTDAQNGTQPTSPESEIQTPSQIAYKFSGIAYAKGACIVRMWRNLMGAENFDTAIRSYLQYHLTNTVPYNLFYHLFEHWPKNQDVDLVDFLTDYTEQVGYPMIIVKALGNKVVTVEQSRFLLNKDDGSNATLKYTVPITFTTNLERDFYNLTPYKYLKTVNVLWLDFTSPIDWILFNLRQSNYQRVFYDDTLREGLLLAISATNHSIPVENRAQIIDDLFNFAQAQYVDYADVFRFLEYLAKEVEYVPWYAVYENNTVAKRLTPEQLPDFRIYLSSITAAVFEKLGVNVQFVTGHEVPSPDYREFYCAASGADYNSYTMLWGQYYLENRTSEKNMLWAAISCTRDYETHYHKMISGTESVEQKKIGIARMYEENPDLVQAIFEMITENIMELAYKVGRDTAEINDMAEYFTTREQQQLLKEFYYSNHQFFGESEELLSKSLVTVEKNLNWATHLEGLVKYLADRNGSSCLGATSLVVVLLLAVGSMLAW</v>
      </c>
    </row>
    <row r="597" spans="1:5">
      <c r="A597" s="4" t="s">
        <v>3065</v>
      </c>
      <c r="B597" s="4" t="s">
        <v>4105</v>
      </c>
      <c r="C597" s="4" t="s">
        <v>527</v>
      </c>
      <c r="D597" t="s">
        <v>2018</v>
      </c>
      <c r="E597" t="str">
        <f t="shared" si="9"/>
        <v>&gt;CG42335-PD$MSSSIFRAFWLLCSLLICVTNAADYRLEGSVVPSHYNLTIGVLRNSVEPIFDGEVSITLRVVGTLEVQQIILHADTLDITECWLLDAAGAQVEAIDISLIYEAATQQVRVPLTEAAQPGKNYTLGFKYTGHIRTDMAGFFSASYVERTNVTRWLALTQMQRINARLVLPCFDEPALKAQFQLQIVRPNGYQSIANTLKETKALSQDRFVDHFKETPVMSTYLLAFMVANYSARGNESEFAVLTRPFYDNTEFSYHVGQQVVSAYGELFQSPYAELGNDVLQYASSPRFPHNGMEWGLIIYSDDVLIQEPGYSDDWSDKEFAIRIIAHETSHMWFGDSVTFSWWYFWLNEAFARYYEYFMAHQLYPDYHLDEQFVVRQMQLIFGTDAQNGTQPTSPESEIQTPSQIAYKFSGIAYAKGACIVRMWRNLMGAENFDTAIRSYLQYHLTNTVPYNLFYHLFEHWPKNQDVDLVDFLTDYTEQVGYPMIIVKALGNKVVTVEQSRFLLNKDDGSNATLKYTVPITFTTNLERDFYNLTPYKYLKTVNVLWLDFTSPIDWILFNLRQSNYQRVFYDDTLREGLLLAISATNHSIPVENRAQIIDDLFNFAQAQYVDYADVFRFLEYLAKEVEYVPWYAVYENNTVAKRLTPEQLPDFRIYLSSITAAVFEKLGVGWNAQDTPVV</v>
      </c>
    </row>
    <row r="598" spans="1:5">
      <c r="A598" s="4" t="s">
        <v>3066</v>
      </c>
      <c r="B598" s="4" t="s">
        <v>4106</v>
      </c>
      <c r="C598" s="4" t="s">
        <v>998</v>
      </c>
      <c r="D598" t="s">
        <v>2019</v>
      </c>
      <c r="E598" t="str">
        <f t="shared" si="9"/>
        <v>&gt;CG10587-PA$MQGLLLYCLLTAPLASIEVLAQDLNQTIDVNKLAKIVQRPGFQTRVVGGVTTNAQLGGYLIALRYEMNFVCGGTLLHDLIVLTAAHCFLGRVKISDWLVGGASKLNDRGIQRQVKEVIKSAEFREDDMNMDVAILRLKKPMKGKSLGLILCKKQLMPGTELRVSGWGLTENSEFGPQKLLRTVTVPVVDKKKCRASLPTVHLTDSMFCAGVLGKKDACTFDSGGPLVYKNQVCGIVSFGIGCASKYYGVYTDIMYVKPFIEQSIKVLLAK</v>
      </c>
    </row>
    <row r="599" spans="1:5">
      <c r="A599" s="4" t="s">
        <v>3067</v>
      </c>
      <c r="B599" s="4" t="s">
        <v>4652</v>
      </c>
      <c r="C599" s="4" t="s">
        <v>998</v>
      </c>
      <c r="D599" t="s">
        <v>2020</v>
      </c>
      <c r="E599" t="str">
        <f t="shared" si="9"/>
        <v>&gt;CG10587-PC$MQGLLLYCLLTAPLASIEVLAQDLNQTIDVNKLAKIVQRPGFQTRVVGGVTTNAQLGGYLIALRYEMNFVCGGTLLHDLIVLTAAHCFLGRVKISDWLVGGASKLNDRGIQRQVKEVIKSAEFREDDMNMDVAILRLKKPMKGKSLGLILCKKQLMPGTELRVSGWGLTENSEFGPQKLLRTVTVPVVDKKKCRASLPTDWESHKHFDLFLKVHLTDSMFCAGVLGKKDACTFDSGGPLVYKNQVGIVSFGIGCASKRYYGVYTDIMYVKPFIEQSIKVLLAK</v>
      </c>
    </row>
    <row r="600" spans="1:5">
      <c r="A600" s="4" t="s">
        <v>3068</v>
      </c>
      <c r="B600" s="4" t="s">
        <v>4107</v>
      </c>
      <c r="C600" s="4" t="s">
        <v>808</v>
      </c>
      <c r="D600" t="s">
        <v>2021</v>
      </c>
      <c r="E600" t="str">
        <f t="shared" si="9"/>
        <v>&gt;CG15255-PA$MSRSGIIYVLLLQVVLNSGKPLPAGVYDPEEAGGFVEGDMMLTEEQQRNEQGAPKARNGLINTEKRWPGNVVVYRISDDFDTAHKKAIQTGIDTLELHCLRFREATDEDKAYLTVTAKSGGCYTAVGYQGAPQEMNLEIYPLGEGCFPGTILHEFMHALGFYHQQSSSIRDDFINVIYENIVPGKEFNFQKYADTVTDFEVGYDYDSCLHYRPGAFSINGEDTIVPLDSSAVIGQRVGLSSKDIDINIMYKCPIL</v>
      </c>
    </row>
    <row r="601" spans="1:5">
      <c r="A601" s="4" t="s">
        <v>3069</v>
      </c>
      <c r="B601" s="4" t="s">
        <v>4108</v>
      </c>
      <c r="C601" s="4" t="s">
        <v>602</v>
      </c>
      <c r="D601" t="s">
        <v>2022</v>
      </c>
      <c r="E601" t="str">
        <f t="shared" si="9"/>
        <v>&gt;CG31928-PA$MQSSPKLALALTLVLIWCLAQSHVESRRWRKSVQLKLHRETNHTKILSSHNQKLRLKEKLSPTSDLAISSVSVYQTTVSKENLINSHNTEYYVTAGFGPKSQPVTLLVDTASANLLVYSSEFVKQSCLHHDGYNSSESQTYQANGSPQIQFASQEILTGILSTDTFTLGDLVIKNQTFAEINSAPTDMCKRSNFDGIGLGFSEIALNGVETPLDNILEQGLIDEPIFSLYVNRNASDASNGGVLLGGSDPTLYSGCLTYVPVSKVGFWQITVGQVEIGSKKLCSNCQAIFDMGTLIIVPCPALKIINKKLGIKETDRKDGVYIIDCKKVSHLPKIVFNIGWKDTLNPSDYILNYSGTCVSGFSSLSDCNGTQTNDDSEDLNNIWVFGDVFFGIFTLFDFGLKLVGMAPK</v>
      </c>
    </row>
    <row r="602" spans="1:5">
      <c r="A602" s="4" t="s">
        <v>3070</v>
      </c>
      <c r="B602" s="4" t="s">
        <v>4653</v>
      </c>
      <c r="C602" s="4" t="s">
        <v>602</v>
      </c>
      <c r="D602" t="s">
        <v>2022</v>
      </c>
      <c r="E602" t="str">
        <f t="shared" si="9"/>
        <v>&gt;CG31928-PB$MQSSPKLALALTLVLIWCLAQSHVESRRWRKSVQLKLHRETNHTKILSSHNQKLRLKEKLSPTSDLAISSVSVYQTTVSKENLINSHNTEYYVTAGFGPKSQPVTLLVDTASANLLVYSSEFVKQSCLHHDGYNSSESQTYQANGSPQIQFASQEILTGILSTDTFTLGDLVIKNQTFAEINSAPTDMCKRSNFDGIGLGFSEIALNGVETPLDNILEQGLIDEPIFSLYVNRNASDASNGGVLLGGSDPTLYSGCLTYVPVSKVGFWQITVGQVEIGSKKLCSNCQAIFDMGTLIIVPCPALKIINKKLGIKETDRKDGVYIIDCKKVSHLPKIVFNIGWKDTLNPSDYILNYSGTCVSGFSSLSDCNGTQTNDDSEDLNNIWVFGDVFFGIFTLFDFGLKLVGMAPK</v>
      </c>
    </row>
    <row r="603" spans="1:5">
      <c r="A603" s="4" t="s">
        <v>3071</v>
      </c>
      <c r="B603" s="4" t="s">
        <v>4109</v>
      </c>
      <c r="C603" s="4" t="s">
        <v>502</v>
      </c>
      <c r="D603" t="s">
        <v>2023</v>
      </c>
      <c r="E603" t="str">
        <f t="shared" si="9"/>
        <v>&gt;CG31198-PA$MFAPRVAVLLVACVSLASAGTRQLSVDVQPPATLATELNEYRLAEHITPNYNITLRPYLLETDGNKRFTFDGEVWIEVISNQTTNDIYLHSKNLTYSVEYWQKPTTEVANPTVIQISATNTTNYDTDIVKLTASTALTANTTYILHFYTGLMEDDMHGFYRSSYVDDNNVTKWLGSTQFQTHHARRAFPSFDEPQFATFDVTLKRHRTFNSVSNTRLISSYPSTEEGIFSDVYKTTPKMSTYLLAIISEFVARKDDDFGVYARPEYYAQTQYPYNVGIQILEEMGQYLDKDYYSGNDKMDMAAIPDFSAGAMENWGLLTYRERSLLVDESATTLASRQSIAAVAHEQAHMWFGDLVTCKWWSYTWLNEGFARYFQYFGTAMVEDKWELEKQFVDQVQSVMAMDSTNATNPLSDENTYTPAHLSRMFNSISYNKGATFIRMIHTMGEQQFQKSLQEYLKKYEYQSSLPEYLLGAWQANWPNSSYNESSKDIKSFTEQVGYPLINVTVGNSQVSFTQKRFLLKESDGSDSSLKYTVPISYTSETNNFLNTTPKFILKPNVTTTVQFNSTIKWIVVNIQQTGYYRVTYSDDWHAIHHALITANWGGIHENNRAQIVDDLFNLARAGYVTYNLTLDVIEYLTETNYIPWTSAFNGFNYLTIRLGNDTADFNYYIQTLTNKAYNQLGFNEANDTALDIYLRTKILSWACRYGSSDCISQAQGYFQSLATVPKNIRATVYCGLREGGEAEFQALYNKFKNETVATEETLLQNSFGCVKTQSLIEKVFDLISDEIRRQDKSSVLATLYTENNENVSPVFALVTQKYEELAEAMGGYSAVAVISNIAARFTTNQQLTDLENFNKANGAKFGSSQATLTAAEATVKENLEWTAKLGVFRSYLANYRSGSAMVNAFSAISLLMVALVTMLR</v>
      </c>
    </row>
    <row r="604" spans="1:5">
      <c r="A604" s="4" t="s">
        <v>3072</v>
      </c>
      <c r="B604" s="4" t="s">
        <v>4110</v>
      </c>
      <c r="C604" s="4" t="s">
        <v>828</v>
      </c>
      <c r="D604" t="s">
        <v>2024</v>
      </c>
      <c r="E604" t="str">
        <f t="shared" si="9"/>
        <v>&gt;CG2658-PA$MLKGLRHVRNALQRGGSQLIQLRSATGQPPRIGRELSLLQLSRRQVMQLAEYKAIVGLIARSLQLTPKEVRLMHLRSLSSTAKPPTASDGKTEKHEQPKGSAKAKDDSSKEKKSAVAAEDGDKSSRAAGEEAASTPTSSSTIGEPGEPNKNSNENDEKMRSVLTKAVLWLFTIYMFVAFFSLLITPRSERPEGSTRVSWNEFVHHMLAVGEVKELIIRPDMEMVTIILHEGAVIKGRKVSSTIFHAVADANKFEEKLRDVEKRLGIKDGVPVTYDRQTDTTGRILMLLLVCALLSIATRMKSIKSPLSMDSFNQMGRAKFTLVDPFDGGRGVLFRDVAGLSEAQEVKEFVDYLKSPEKYQRLGAKVPRGALLLGPPGCGKTLLAKAVATEAQPFLSMNGSEFIEMIGGLGAARVRDLFKEGKKRAPCIIYIDEIDAIGRQRGTESMGQGSSGESEQTLNQLLVEMDGMATKEGVLMLASTNRADILDKALRPGRFDRHILIDLPTLAERKEIFEKHLSSVKLESPPTTFSQRLARLTPGSGADIANVCNEAALHAARNTQMEVSSKNLEYAVERLVGGTEKRSHALSLERKVIAYHESGHALVGWMLPNSDILLKVTIVPRTSLALGFAQYTPSEQHYSKEELFDKMCMALGGRAAENLVFNRITTGAQNDLEKVTKIAYSQIKKFMNDTLGPIYVRDADETEGGGAMGSGGKKPFSRAMESMIDNEARHVVASAQTTEGILTTHRDKLEKLAEALLEKETLDYDQVVQLIGPPPYDLGKRQVEVEFEQSLKNLSTDTDATK</v>
      </c>
    </row>
    <row r="605" spans="1:5">
      <c r="A605" s="4" t="s">
        <v>3073</v>
      </c>
      <c r="B605" s="4" t="s">
        <v>4111</v>
      </c>
      <c r="C605" s="4" t="s">
        <v>828</v>
      </c>
      <c r="D605" t="s">
        <v>2025</v>
      </c>
      <c r="E605" t="str">
        <f t="shared" si="9"/>
        <v>&gt;CG2658-PB$MLKGLRHVRNALQRGGSQLIQLRSATGQPPRIGRELSLLQLSRRQVMQLAEYKAIVGLIARSLQLTPKEVRLMHLRSLSSTAKPPTASDGKTEKHEQPKGSAKAKDDSSKEKKSAVAAEDGDKSSRAAGEEAASTPTSSSTIGEPGEPNKNSNENDEKMRSVLTKAVLWLFTIYMFVAFFSLLITPRSERPEGSTRVSWNEFVHHMLAVGEVKELIIRPDMEMVTIILHEGAVIKGRKVSSTIFHAVADANKFEEKLRDVEKRLGIKDGVPVTYDRQTDTTGRILMLLLVCALLSIATRMKSIKSPLSMDSFNQMGRAKFTLVDPFDGGRGVLFRDVAGLSEAQEVKEFVDYLKSPEKYQRLGAKVPRGALLLGPPGCGKTLLAKAVATEAQPFLSMNGSEFIEMIGGLGAARVRDLFKEGKKRAPCIIYIDEIDAIGRQRGTESMGQGSSGESEQTLNQLLVEMDGMATKEGVLMLASTNRADILDKVRKPI</v>
      </c>
    </row>
    <row r="606" spans="1:5">
      <c r="A606" s="4" t="s">
        <v>3074</v>
      </c>
      <c r="B606" s="4" t="s">
        <v>4112</v>
      </c>
      <c r="C606" s="4" t="s">
        <v>261</v>
      </c>
      <c r="D606" t="s">
        <v>2026</v>
      </c>
      <c r="E606" t="str">
        <f t="shared" si="9"/>
        <v>&gt;CG1257-PA$MESLQVNTTSGPVLGKQCTGVYGDEYVSFERIPYAQPPVGHLRFMAPLPEPWSQPLDCTKPGQKPLQFNHYSKQLEGVEDCLYLNVYAKELDSPRPLPIVFFFGGGFEKGDPTKELHSPDYFMMRDVVVVTVSYRVGPLGFLSLNDPVGVPGNAGLKDQLLAMEWIKENAERFNGDPKNVTAFGESAGAASVHYLMNPKAEGLFHKAILQSGNVLCSWALCTIKNLPHRLAVNLGMESAEHVTDAVLDFLQKLPGEKLVRPYLLSAEEHLDDCVFQFGPMVEPYKTEHCALPNHQELLDKAWGNRIPVLMSGTSFEGLLMYARVQMAPYLLTSLKKEPEHMLPDVKRNLPQALARHLGQRLQETHFGGNDPSAMSPESLKAYCEYASYKVFWPILKTLRSRVKSSSASTYLYRFDFDSPTFNHQRLKYCGDKLRGVAHVDDSYLWYGDFSWKLDKHTPEFLTIERMIDMLTSFARTSNPNCKLIQDQLPRKEWKPLNSKSALECLNISENIKMMELPELQKLRVWESVCQST</v>
      </c>
    </row>
    <row r="607" spans="1:5">
      <c r="A607" s="4" t="s">
        <v>3075</v>
      </c>
      <c r="B607" s="4" t="s">
        <v>4654</v>
      </c>
      <c r="C607" s="4" t="s">
        <v>261</v>
      </c>
      <c r="D607" t="s">
        <v>2026</v>
      </c>
      <c r="E607" t="str">
        <f t="shared" si="9"/>
        <v>&gt;CG1257-PB$MESLQVNTTSGPVLGKQCTGVYGDEYVSFERIPYAQPPVGHLRFMAPLPEPWSQPLDCTKPGQKPLQFNHYSKQLEGVEDCLYLNVYAKELDSPRPLPIVFFFGGGFEKGDPTKELHSPDYFMMRDVVVVTVSYRVGPLGFLSLNDPVGVPGNAGLKDQLLAMEWIKENAERFNGDPKNVTAFGESAGAASVHYLMNPKAEGLFHKAILQSGNVLCSWALCTIKNLPHRLAVNLGMESAEHVTDAVLDFLQKLPGEKLVRPYLLSAEEHLDDCVFQFGPMVEPYKTEHCALPNHQELLDKAWGNRIPVLMSGTSFEGLLMYARVQMAPYLLTSLKKEPEHMLPDVKRNLPQALARHLGQRLQETHFGGNDPSAMSPESLKAYCEYASYKVFWPILKTLRSRVKSSSASTYLYRFDFDSPTFNHQRLKYCGDKLRGVAHVDDSYLWYGDFSWKLDKHTPEFLTIERMIDMLTSFARTSNPNCKLIQDQLPRKEWKPLNSKSALECLNISENIKMMELPELQKLRVWESVCQST</v>
      </c>
    </row>
    <row r="608" spans="1:5">
      <c r="A608" s="4" t="s">
        <v>3076</v>
      </c>
      <c r="B608" s="4" t="s">
        <v>4655</v>
      </c>
      <c r="C608" s="4" t="s">
        <v>261</v>
      </c>
      <c r="D608" t="s">
        <v>2027</v>
      </c>
      <c r="E608" t="str">
        <f t="shared" si="9"/>
        <v>&gt;CG1257-PC$MESLQVNTTSGPVLGKQCTGVYGDEYVSFERIPYAQPPVGHLRFMAPLPEPWSQPLDCTKPGQKPLQFNHYSKQLEGVEDCLYLNVYAKEVSLWDRL</v>
      </c>
    </row>
    <row r="609" spans="1:5">
      <c r="A609" s="4" t="s">
        <v>3077</v>
      </c>
      <c r="B609" s="4" t="s">
        <v>4656</v>
      </c>
      <c r="C609" s="4" t="s">
        <v>261</v>
      </c>
      <c r="D609" t="s">
        <v>2026</v>
      </c>
      <c r="E609" t="str">
        <f t="shared" si="9"/>
        <v>&gt;CG1257-PD$MESLQVNTTSGPVLGKQCTGVYGDEYVSFERIPYAQPPVGHLRFMAPLPEPWSQPLDCTKPGQKPLQFNHYSKQLEGVEDCLYLNVYAKELDSPRPLPIVFFFGGGFEKGDPTKELHSPDYFMMRDVVVVTVSYRVGPLGFLSLNDPVGVPGNAGLKDQLLAMEWIKENAERFNGDPKNVTAFGESAGAASVHYLMNPKAEGLFHKAILQSGNVLCSWALCTIKNLPHRLAVNLGMESAEHVTDAVLDFLQKLPGEKLVRPYLLSAEEHLDDCVFQFGPMVEPYKTEHCALPNHQELLDKAWGNRIPVLMSGTSFEGLLMYARVQMAPYLLTSLKKEPEHMLPDVKRNLPQALARHLGQRLQETHFGGNDPSAMSPESLKAYCEYASYKVFWPILKTLRSRVKSSSASTYLYRFDFDSPTFNHQRLKYCGDKLRGVAHVDDSYLWYGDFSWKLDKHTPEFLTIERMIDMLTSFARTSNPNCKLIQDQLPRKEWKPLNSKSALECLNISENIKMMELPELQKLRVWESVCQST</v>
      </c>
    </row>
    <row r="610" spans="1:5">
      <c r="A610" s="4" t="s">
        <v>3078</v>
      </c>
      <c r="B610" s="4" t="s">
        <v>4113</v>
      </c>
      <c r="C610" s="4" t="s">
        <v>354</v>
      </c>
      <c r="D610" t="s">
        <v>2028</v>
      </c>
      <c r="E610" t="str">
        <f t="shared" si="9"/>
        <v>&gt;CG17192-PA$MRELFFLAALLVAGNALPIEERINGENGWFVPQEDGTFQWMDKKDAKELENISPLEFRSNEVSFYLYTKQNPTEGQEITADASSIVASHFNKDHGTRFIHGWKGKYTDSMNVDITKAWLSKGDFNVIVVNWARSQSVDYAMSVRAVPAGTKVGEMIQYMHENHDMSLETLEVIGHSLGAHVAGYAGKQVGQKRVHTVGLDPALPLFSYDNPDKRLSSEDAFYVESIQTNGGVKGFVKPIGKAAFYSGGRKQPGCGVDLAGTCSHARSVIYYAEAITENSFGAIQCQDYQAALDNCGSSFSSVRMAEDTNAYNVEGHFYVPVNSEAPFGQT</v>
      </c>
    </row>
    <row r="611" spans="1:5">
      <c r="A611" s="4" t="s">
        <v>3079</v>
      </c>
      <c r="B611" s="4" t="s">
        <v>4114</v>
      </c>
      <c r="C611" s="4" t="s">
        <v>377</v>
      </c>
      <c r="D611" t="s">
        <v>2029</v>
      </c>
      <c r="E611" t="str">
        <f t="shared" si="9"/>
        <v>&gt;CG3942-PA$MHRWFFANEREECERKPEEDGPSSASETQEPPPPPPVPTTEWPFCVVFHSLNGNEYVAISGNCPSLGNWDPKEVYILAKNDCISCLCNCRQFEASLEIRNIDIHYRYCVVIHDPETDEVYIRFWESQLYPRVIRTCQNMLKNCDVFGPHDDDEANQVDRGWATTETIVHLKIFNAPFCWQRQKPRLLYVHVQPMFEPENPCNEPANPIKMVSSQTRLSRYLSTREIKAGNQYLQLAQVEVTNLCVNALAAQQRFGARCGPKDMELFHCSIAFPEETLYRLDLYTYAHKAGYDEPYHYGYGFLMPDQLLGTEGSARVKITCASTHRPLMEMCVRYLIIRPLPNFCDLSHSYERYWRKNRLCMNIGHKGSGNTYRLGSDVVRENTLYGFKQAVLNADMVEMDVQLTQDAQVVVYHDFVLRFMLQRMPSFEDLLENQDLLIFAYNLNKLMLLAMGGSKRKDLIAVPLEAFSYDQLKEVKVLRFAGSKGCDKSCRMLLEQRPFPLLLDLLDEENLPVDMGFLIEIKWPQMTNMRRWESGSFKPFDRNFYVDTILEIVLNKAGKRRIVFCSFDADICAMVRFKQNVYPVTLLLDPHSPVQYADQRVSVQDVAVRFCNSLEFLGLTLHANSLLNKPSTMAYLHINLDAFVYGSSTIDLEIRNKLKKHGVLGIIYDRLDQLDQVGEELEGDTMTIDSVTTRRVIQETEVEEWIQKCGYKPETSIVVHNIYI</v>
      </c>
    </row>
    <row r="612" spans="1:5">
      <c r="A612" s="4" t="s">
        <v>3080</v>
      </c>
      <c r="B612" s="4" t="s">
        <v>4115</v>
      </c>
      <c r="C612" s="4" t="s">
        <v>720</v>
      </c>
      <c r="D612" t="s">
        <v>2030</v>
      </c>
      <c r="E612" t="str">
        <f t="shared" si="9"/>
        <v>&gt;CG5367-PA$MWKLIFFGCLCGLNCQIVTSNLSEGNSSSANCKSEFEKFKNNNNRKYLRYDEMRSYKAFEENFKVIEEHNQNYKEGQTSFRLKPNIFADMSTDGYLKGLRLLKSNIEDSADNMAEIVGSPLMANVPESLDWRSKGFITPPYNQLSCGCYAFSIAESIMGQVFKRTGKILSLSKQQIVDCSVSHGNQGCVGGSLRNTSYLQSTGGIMRDQDYPYVARKGKCQFVPDLSVVNVTSWAILPVRDEQAIAAVTHIGPVAISINASPKTFQLYSDGIYDDPLCSSASVNHAMVVIGFGKYWILKNWWGQNWGENGYIRIRKGVNMCGIANYAAYAI</v>
      </c>
    </row>
    <row r="613" spans="1:5">
      <c r="A613" s="4" t="s">
        <v>3081</v>
      </c>
      <c r="B613" s="4" t="s">
        <v>4116</v>
      </c>
      <c r="C613" s="4" t="s">
        <v>793</v>
      </c>
      <c r="D613" t="s">
        <v>2031</v>
      </c>
      <c r="E613" t="str">
        <f t="shared" si="9"/>
        <v>&gt;CG14231-PA$MHALRNFAGNGIANVFGCGIRRRLSYVLGIETSCDDTGIAIVDTTGRVINVLESQQEFHTRYGGIIPPRAQDLHRARIESAYQRCMEAAQLKPDQLTAAVTTRPGLPLSLLVGVRFARHLARRLQKPLLPVHHMEAHALQARMEHPEIGYPFLCLLASGGHCQLVVANGPGRLTLLGQTLDDAPGEAFDKIGRRLRHILPEYRLWNGGRAIEHAAQLASDPLAYEFPLPLAQQRNCNFSFAGIKNSFRAIRARERAERTPPDGVISNYGDFCAGLLRSVSRHLMHRTQRAIEYCLPHRQLFGDTPPTLVMSGGVANNDAIYANIEHLAAQYGCRSFRPSKRYCDNGVMIAWHGVEQLLQDKEASTRYDYDSIDIQGSAGFAESHEEAVAAAAKCKWIQPL</v>
      </c>
    </row>
    <row r="614" spans="1:5">
      <c r="A614" s="4" t="s">
        <v>3082</v>
      </c>
      <c r="B614" s="4" t="s">
        <v>4117</v>
      </c>
      <c r="C614" s="4" t="s">
        <v>793</v>
      </c>
      <c r="D614" t="s">
        <v>2031</v>
      </c>
      <c r="E614" t="str">
        <f t="shared" si="9"/>
        <v>&gt;CG14231-PB$MHALRNFAGNGIANVFGCGIRRRLSYVLGIETSCDDTGIAIVDTTGRVINVLESQQEFHTRYGGIIPPRAQDLHRARIESAYQRCMEAAQLKPDQLTAAVTTRPGLPLSLLVGVRFARHLARRLQKPLLPVHHMEAHALQARMEHPEIGYPFLCLLASGGHCQLVVANGPGRLTLLGQTLDDAPGEAFDKIGRRLRHILPEYRLWNGGRAIEHAAQLASDPLAYEFPLPLAQQRNCNFSFAGIKNSFRAIRARERAERTPPDGVISNYGDFCAGLLRSVSRHLMHRTQRAIEYCLPHRQLFGDTPPTLVMSGGVANNDAIYANIEHLAAQYGCRSFRPSKRYCDNGVMIAWHGVEQLLQDKEASTRYDYDSIDIQGSAGFAESHEEAVAAAAKCKWIQPL</v>
      </c>
    </row>
    <row r="615" spans="1:5">
      <c r="A615" s="4" t="s">
        <v>3083</v>
      </c>
      <c r="B615" s="4" t="s">
        <v>4118</v>
      </c>
      <c r="C615" s="4" t="s">
        <v>327</v>
      </c>
      <c r="D615" t="s">
        <v>2032</v>
      </c>
      <c r="E615" t="str">
        <f t="shared" si="9"/>
        <v>&gt;CG11029-PA$MASITYALCLCSLFILFSPLVSANRRVRRQNRSDRLLADIGVRAQSYDPVPENGIQQYTDIDQDLRHLFLNTRQTTLKWALNNIEALSSRGRREGKLQPVSKKVPFLCPTNNTRSPSPPTSIEHLRPGDIDIIAAFGDSLSAGNGILNNAIDMINEFRGLTFSGGGLANWRRFVTLPNILKIFNPKLYGFAVSNSLINHRSSRLNIAEPMIMSRDLPFQARVLIDLLRRDRHVDMKRHWKLLTVYGNNDICSDLCHWDTPQSFLDQHARDLRQAFRLLRDHVPRLLINLIVVPNPLVLSTMTKVPLQCFVVHRVGCHCLINDRLNRTEFNERMDTLTRWQQLDEIARLPEFRRQDFAIVAHPMLTKLTAPTLPDGSTDWRFFSHDCFHFSQRHAIISNLLWNSMLLPDDQKPRPSVVPELFERVVCPTAEQPYLVVRP</v>
      </c>
    </row>
    <row r="616" spans="1:5">
      <c r="A616" s="4" t="s">
        <v>3084</v>
      </c>
      <c r="B616" s="4" t="s">
        <v>4119</v>
      </c>
      <c r="C616" s="4" t="s">
        <v>1105</v>
      </c>
      <c r="D616" t="s">
        <v>2033</v>
      </c>
      <c r="E616" t="str">
        <f t="shared" si="9"/>
        <v>&gt;CG1632-PA$MSDIYYCSNSQMKKSRDADKSSATLSATNTNANAVNLSAADKKNNNNNCNRNKEKSMQANGKNWKGIVQSNPNPSGGVGTTAQPPKVFHNTRCTRHHKHHSHGNGSAASAVGGAAGLANGPPMEATQQRERERERDRDRERERERDRRDREREREHQLHMHQHNHGLRRKSESVLSTDSDIRFTRRKLGDGQKCGCVIAGFLIALLVAGIFVYVGYTYFRPEPLPDRVFRGRFMVLNDKWSMELAQNSMRFQHKARDYRERINLTLRRSDLREAYEGSEILALDGSEDNNNIVVFNMIFDPYAGLVSSGDLLALFHEEMTQPPQQRRHFANMTVDVASLSIKETGLIEEPIMSSSPLGGHDETTEPVVTTTPAPPRRCSPLELSYCRQVGYNTTYPNLLGHASYEQLAEDVIVFRELVDGECHREAYDFVCRLLQPPCDTHSDLQPTPGQICREYCESFMAGCGGRLPQRFRQFFDCERFPESTGTQSCHKPHCVSDMQSNVQSPRLCDGYADCPDLSDERSCAFCSPNALYCGRGRACPRKARCDGKADCPDGADEKDCLSIAPLAADLLQPEPLVPYLSRFHSAGYVFSEKGVVGKLCAEGLEGDAKLVVRQTVSESLCKSLGYESVEIFDVQNDERLNDYVRVLDPHAPEISFIRTHCPRRQVLYVGCGELRCGVQSALFNAKHLSLPKMSAPGDWPWLVALFREDIHVCDGTLITQDWVLTTEGCFQGQPRTWMAIVGAVRLSAKAPWTQRRRIIGMIKSPVEGSTAALVRLETPVSYSDVRPICLPDALQRRLLQQPPAQRRSHVPVAERLEGQLVSQQRSRLSQENQFFLIPSQEQQDSSTENQGDEDQDEQEDHFGGESAASYMPKAEALHQELDYPLPDHAPQVNYYSSSSTVTSSSTAARIATKAPILAAVPAAQEQIWTNCTLGWSRQRDHLQRVQLKMGDMAPCENVSIATVNSMCMEATYQKYDCTQEYSGAPVQCLIPGTNQWALIGVSSWRIACGPTGVERPRMYDKIASNAAWIETISA</v>
      </c>
    </row>
    <row r="617" spans="1:5">
      <c r="A617" s="4" t="s">
        <v>3085</v>
      </c>
      <c r="B617" s="4" t="s">
        <v>4657</v>
      </c>
      <c r="C617" s="4" t="s">
        <v>1105</v>
      </c>
      <c r="D617" t="s">
        <v>2033</v>
      </c>
      <c r="E617" t="str">
        <f t="shared" si="9"/>
        <v>&gt;CG1632-PB$MSDIYYCSNSQMKKSRDADKSSATLSATNTNANAVNLSAADKKNNNNNCNRNKEKSMQANGKNWKGIVQSNPNPSGGVGTTAQPPKVFHNTRCTRHHKHHSHGNGSAASAVGGAAGLANGPPMEATQQRERERERDRDRERERERDRRDREREREHQLHMHQHNHGLRRKSESVLSTDSDIRFTRRKLGDGQKCGCVIAGFLIALLVAGIFVYVGYTYFRPEPLPDRVFRGRFMVLNDKWSMELAQNSMRFQHKARDYRERINLTLRRSDLREAYEGSEILALDGSEDNNNIVVFNMIFDPYAGLVSSGDLLALFHEEMTQPPQQRRHFANMTVDVASLSIKETGLIEEPIMSSSPLGGHDETTEPVVTTTPAPPRRCSPLELSYCRQVGYNTTYPNLLGHASYEQLAEDVIVFRELVDGECHREAYDFVCRLLQPPCDTHSDLQPTPGQICREYCESFMAGCGGRLPQRFRQFFDCERFPESTGTQSCHKPHCVSDMQSNVQSPRLCDGYADCPDLSDERSCAFCSPNALYCGRGRACPRKARCDGKADCPDGADEKDCLSIAPLAADLLQPEPLVPYLSRFHSAGYVFSEKGVVGKLCAEGLEGDAKLVVRQTVSESLCKSLGYESVEIFDVQNDERLNDYVRVLDPHAPEISFIRTHCPRRQVLYVGCGELRCGVQSALFNAKHLSLPKMSAPGDWPWLVALFREDIHVCDGTLITQDWVLTTEGCFQGQPRTWMAIVGAVRLSAKAPWTQRRRIIGMIKSPVEGSTAALVRLETPVSYSDVRPICLPDALQRRLLQQPPAQRRSHVPVAERLEGQLVSQQRSRLSQENQFFLIPSQEQQDSSTENQGDEDQDEQEDHFGGESAASYMPKAEALHQELDYPLPDHAPQVNYYSSSSTVTSSSTAARIATKAPILAAVPAAQEQIWTNCTLGWSRQRDHLQRVQLKMGDMAPCENVSIATVNSMCMEATYQKYDCTQEYSGAPVQCLIPGTNQWALIGVSSWRIACGPTGVERPRMYDKIASNAAWIETISA</v>
      </c>
    </row>
    <row r="618" spans="1:5">
      <c r="A618" s="4" t="s">
        <v>3086</v>
      </c>
      <c r="B618" s="4" t="s">
        <v>4120</v>
      </c>
      <c r="C618" s="4" t="s">
        <v>577</v>
      </c>
      <c r="D618" t="s">
        <v>2034</v>
      </c>
      <c r="E618" t="str">
        <f t="shared" si="9"/>
        <v>&gt;CG11840-PA$MAEEVIGTVKEVLKGIIENVNAPKNESAPGEKKPSTPEGMAVAYSSLVVAMLPIIFGSIRSVKLHKLKKSTGEKADTMTKKDAMYFPLIASAALFGLYFFKIFQKVHINYLLTGYFFVLGVIALAHLLSPVINSLMPAAVPKVPFHIFTKGEGKHKEDIVNYKFSTHDIVCLVISSAIGVWYLLKKHWIANNLFGLFAINGVEMLHLNNFVTGVILLSGLFFYDIFWVFGTNVMVTVAKSFEAPILVFPQDLIENGLNASNFAMLGLGDIVIPGIFIALLLRFDDSKKRKTRIYYSTLIAYFLGLLATIFVMHVFKHAQPALLYLVPACMGTPLLVALIRGELVLFAYEDHPEEKPEKKEKKEKDEGVSSSGSKKKESKKG</v>
      </c>
    </row>
    <row r="619" spans="1:5">
      <c r="A619" s="4" t="s">
        <v>3087</v>
      </c>
      <c r="B619" s="4" t="s">
        <v>4121</v>
      </c>
      <c r="C619" s="4" t="s">
        <v>1050</v>
      </c>
      <c r="D619" t="s">
        <v>2035</v>
      </c>
      <c r="E619" t="str">
        <f t="shared" si="9"/>
        <v>&gt;CG12350-PA$MSRILVVFLVLGVGCSLADPIYRNEEVHIPKLDGRIVGGQDTNITQYPHISMRYRGNHRCGGTIYRSNQIISAAHCVNTLSGPENLTIVAGSSNIWFPGPQQELEVREIIIHPKYRTLNNDYDAAILILDGDFEFNDAVQPIELAKEPDHDTPVTVTGWGTTSEGGTISDVLQEVSVNVVDNSNCKNAYSIMLTSRLCAGVNGGGKDACQGDSGGPLVYNNTLLGIVSWGTGCAREKYPGVYCSVDVLDWLVETVADKESVGKIDF</v>
      </c>
    </row>
    <row r="620" spans="1:5">
      <c r="A620" s="4" t="s">
        <v>3088</v>
      </c>
      <c r="B620" s="4" t="s">
        <v>4122</v>
      </c>
      <c r="C620" s="4" t="s">
        <v>497</v>
      </c>
      <c r="D620" t="s">
        <v>2036</v>
      </c>
      <c r="E620" t="str">
        <f t="shared" si="9"/>
        <v>&gt;CG14516-PB$MLKFNFKPIMVVKEIPLHENLNMESRPMNAATPTTTTTFSKGGRRYSVSTTAILLASFFICTLLAVGFIVYNFATCAELEPDSDEDVVCTSYHLRRLKGHDDTPKYDRDVRLPHSIRPLKYNITIEPQLSGNFTFAGSVQIRIRVLECYNITMHAEELNISRSDASVHRVQNNGEPEGDGLRIHKQYLVGAKQFFVELYDKLLKDVEYVVHLRFDGIIEDYLQGFYRSSYEVHNETRWVASTQFQTDARRAFPCFDEPALKANFTLHIARPRNMTTISNMPIVSSNDHATMPSYWDHFAESLPMSTYLVAYAISDFTHISSGNFAVWARADAIKSAEYALSVGRILTFLQDFFNVTFPLPKIDMIALPEFQAGAMENWGLITFRETAMLYDPVATANNKQRVASVVGHELAHQWFGNLVTPSWWSDIWLNEGFASYMEYLTDAVAPEWKQLDQFVVNELQAVFQLDALSTSHKISHEVFNPQEISEIFDRSYAKGSTIIRMMAHFLTNPIFRRGLSKYLQEMAYNSATQDDLWHFLTVEKSSGLLDDSRSVKEIMDTWTLQTGYPVVKVSRHPNSDVIRLEQVRFVYTTTREDESLLWYIPITFTTDSELNFANTRPTTWMPRTKLYELENRELSLAWFIFNVQQTGYYRVNYDLENWMAITEHLMDVDNFEDIAPANRAQLIDDVNLARGSYLSYETAMNLTRYLGHELGHVPWKAAISNFIFIDSMFVNSGDYLLKNYLLKQLKKVYDQVGFKDSQDESEDILVKLKRADILSMACHLGHQEIAEASRHFQNWMQTPNPDSNNPIVPNLRGVVYCSAIQYGTEYEWDFAFEFLKTNVPGEKDLLLNALGCSKEPWLLYRFLRRGISGQHIRKQDLFRVFAVSTTVVGQNIAFDFLRNNWQEIKTYMGSQMSSIHTLFKFATKGFNSKFQGEFENFVKDAHWDYDRPVQQIVEHIETSVDWMNKNYKSIVRWLENEAQ</v>
      </c>
    </row>
    <row r="621" spans="1:5">
      <c r="A621" s="4" t="s">
        <v>3089</v>
      </c>
      <c r="B621" s="4" t="s">
        <v>4123</v>
      </c>
      <c r="C621" s="4" t="s">
        <v>497</v>
      </c>
      <c r="D621" t="s">
        <v>2037</v>
      </c>
      <c r="E621" t="str">
        <f t="shared" si="9"/>
        <v>&gt;CG14516-PA$MVVKEIPLHENLNMESRPMNAATPTTTTTFSKGGRRYSVSLTTAILLASFICTLLAVGFIVYNFATCAELEPDSDEDVVCTSYHLRRLKAGHDDTPKYRDVRLPHSIRPLKYNITIEPQLSGNFTFAGSVQIRIRVLEDCYNITMHAELNISRSDASVHRVQNNGEPEGDGLRIHKQYLVGAKQFFVIELYDKLLKVEYVVHLRFDGIIEDYLQGFYRSSYEVHNETRWVASTQFQATDARRAFPFDEPALKANFTLHIARPRNMTTISNMPIVSSNDHATMPSYVWDHFAESLMSTYLVAYAISDFTHISSGNFAVWARADAIKSAEYALSVGPRILTFLQDFNVTFPLPKIDMIALPEFQAGAMENWGLITFRETAMLYDPGVATANNKQVASVVGHELAHQWFGNLVTPSWWSDIWLNEGFASYMEYLTADAVAPEWKLDQFVVNELQAVFQLDALSTSHKISHEVFNPQEISEIFDRISYAKGSTIRMMAHFLTNPIFRRGLSKYLQEMAYNSATQDDLWHFLTVEAKSSGLLDDRSVKEIMDTWTLQTGYPVVKVSRHPNSDVIRLEQVRFVYTNTTREDESLWYIPITFTTDSELNFANTRPTTWMPRTKLYELENRELSLAKWFIFNVQQGYYRVNYDLENWMAITEHLMDVDNFEDIAPANRAQLIDDVMNLARGSYLYETAMNLTRYLGHELGHVPWKAAISNFIFIDSMFVNSGDYDLLKNYLLKLKKVYDQVGFKDSQDESEDILVKLKRADILSMACHLGHQECIAEASRHFNWMQTPNPDSNNPIVPNLRGVVYCSAIQYGTEYEWDFAFERFLKTNVPGKDLLLNALGCSKEPWLLYRFLRRGISGQHIRKQDLFRVFAAVSTTVVGQIAFDFLRNNWQEIKTYMGSQMSSIHTLFKFATKGFNSKFQLGEFENFVKAHWDYDRPVQQIVEHIETSVDWMNKNYKSIVRWLENEAQ</v>
      </c>
    </row>
    <row r="622" spans="1:5">
      <c r="A622" s="4" t="s">
        <v>3090</v>
      </c>
      <c r="B622" s="4" t="s">
        <v>4658</v>
      </c>
      <c r="C622" s="4" t="s">
        <v>497</v>
      </c>
      <c r="D622" t="s">
        <v>2037</v>
      </c>
      <c r="E622" t="str">
        <f t="shared" si="9"/>
        <v>&gt;CG14516-PC$MVVKEIPLHENLNMESRPMNAATPTTTTTFSKGGRRYSVSLTTAILLASFICTLLAVGFIVYNFATCAELEPDSDEDVVCTSYHLRRLKAGHDDTPKYRDVRLPHSIRPLKYNITIEPQLSGNFTFAGSVQIRIRVLEDCYNITMHAELNISRSDASVHRVQNNGEPEGDGLRIHKQYLVGAKQFFVIELYDKLLKVEYVVHLRFDGIIEDYLQGFYRSSYEVHNETRWVASTQFQATDARRAFPFDEPALKANFTLHIARPRNMTTISNMPIVSSNDHATMPSYVWDHFAESLMSTYLVAYAISDFTHISSGNFAVWARADAIKSAEYALSVGPRILTFLQDFNVTFPLPKIDMIALPEFQAGAMENWGLITFRETAMLYDPGVATANNKQVASVVGHELAHQWFGNLVTPSWWSDIWLNEGFASYMEYLTADAVAPEWKLDQFVVNELQAVFQLDALSTSHKISHEVFNPQEISEIFDRISYAKGSTIRMMAHFLTNPIFRRGLSKYLQEMAYNSATQDDLWHFLTVEAKSSGLLDDRSVKEIMDTWTLQTGYPVVKVSRHPNSDVIRLEQVRFVYTNTTREDESLWYIPITFTTDSELNFANTRPTTWMPRTKLYELENRELSLAKWFIFNVQQGYYRVNYDLENWMAITEHLMDVDNFEDIAPANRAQLIDDVMNLARGSYLYETAMNLTRYLGHELGHVPWKAAISNFIFIDSMFVNSGDYDLLKNYLLKLKKVYDQVGFKDSQDESEDILVKLKRADILSMACHLGHQECIAEASRHFNWMQTPNPDSNNPIVPNLRGVVYCSAIQYGTEYEWDFAFERFLKTNVPGKDLLLNALGCSKEPWLLYRFLRRGISGQHIRKQDLFRVFAAVSTTVVGQIAFDFLRNNWQEIKTYMGSQMSSIHTLFKFATKGFNSKFQLGEFENFVKAHWDYDRPVQQIVEHIETSVDWMNKNYKSIVRWLENEAQ</v>
      </c>
    </row>
    <row r="623" spans="1:5">
      <c r="A623" s="4" t="s">
        <v>3091</v>
      </c>
      <c r="B623" s="4" t="s">
        <v>4124</v>
      </c>
      <c r="C623" s="4" t="s">
        <v>1483</v>
      </c>
      <c r="D623" t="s">
        <v>2038</v>
      </c>
      <c r="E623" t="str">
        <f t="shared" si="9"/>
        <v>&gt;CG8464-PA$MALRGSHRLEVIFKRCIASPVLHSHAANRRSSQLAIKEGDPNSNGNSGQQQNGEQKEKGWRRLVRFFVPFSLGAVVSAAIIQREDLTPTIAASKMTGRRDFNFIADVVAGCADSVVYIEIKDTRHFDYFSGQPITASNGSGFIIEQNLILTNAHVVINKPHTMVQVRLSDGRTFPATIEDVDQTSDLATLRIQVNNSVMRLGKSSTLRSGEWVVALGSPLALSNTVTAGVISSTQRASQELGLRNDINYLQTDAAITFGNSGGPLVNLDGEAIGVNSMKVTAGISFAIPIDYVKFLERAAEKRKKGSAYKTGYPVKRYMGITMLTLTPDILFELKSRSQNMPSLTHGVLVWKVIVGSPAHSGGLQPGDIVTHINKKEIKNSSDVYDALADNSTLDIVILRGVKQMHVTITPED</v>
      </c>
    </row>
    <row r="624" spans="1:5">
      <c r="A624" s="4" t="s">
        <v>3092</v>
      </c>
      <c r="B624" s="4" t="s">
        <v>4659</v>
      </c>
      <c r="C624" s="4" t="s">
        <v>1483</v>
      </c>
      <c r="D624" t="s">
        <v>2038</v>
      </c>
      <c r="E624" t="str">
        <f t="shared" si="9"/>
        <v>&gt;CG8464-PB$MALRGSHRLEVIFKRCIASPVLHSHAANRRSSQLAIKEGDPNSNGNSGQQQNGEQKEKGWRRLVRFFVPFSLGAVVSAAIIQREDLTPTIAASKMTGRRDFNFIADVVAGCADSVVYIEIKDTRHFDYFSGQPITASNGSGFIIEQNLILTNAHVVINKPHTMVQVRLSDGRTFPATIEDVDQTSDLATLRIQVNNSVMRLGKSSTLRSGEWVVALGSPLALSNTVTAGVISSTQRASQELGLRNDINYLQTDAAITFGNSGGPLVNLDGEAIGVNSMKVTAGISFAIPIDYVKFLERAAEKRKKGSAYKTGYPVKRYMGITMLTLTPDILFELKSRSQNMPSLTHGVLVWKVIVGSPAHSGGLQPGDIVTHINKKEIKNSSDVYDALADNSTLDIVILRGVKQMHVTITPED</v>
      </c>
    </row>
    <row r="625" spans="1:5">
      <c r="A625" s="4" t="s">
        <v>3093</v>
      </c>
      <c r="B625" s="4" t="s">
        <v>4125</v>
      </c>
      <c r="C625" s="4" t="s">
        <v>246</v>
      </c>
      <c r="D625" t="s">
        <v>2039</v>
      </c>
      <c r="E625" t="str">
        <f t="shared" si="9"/>
        <v>&gt;CG1108-PA$MWKLCQPRSRSRIKCFRFLILRCCPGFKRFSCQSAGDADSKVVKLSVGSKGRRLSGIYGDEFYSFEGIPFAKPPLGKARFVASQLADPWNSELDARQEPIPLQMDRRSGKVVGSEDCLYLNVYTKHFNESEPPLPVMVYIYGGAFRTGAVKSKYGPDYLMSRDVVYVLFNYRLCSLGFLSMPSGKLDVPGNAGLHDLLALQWVSQHIRNFNGDPQNITLFGESAGAASVHFMMCLPQAKGLFHKAMMSGSMLSPWVNAPDSDGIFCRLATSAGYEGPAEEVPILEFLRNVNAEKIGHDFISPRDRCFGFLNPFAPVVGGLVAAPFQQLMKEAWSCEVPLLLGGSFEGLVYYPFCQLDNGYMLELLKHEPAMVLPHELYQSMSVEERNTAADVVKYHYGPRGITKSNITQILDLFSYKLFWHGIHRVVLSRLSHAQAPTYLYFDFDSPKLNLMRNQLCGDDIKRGVCHADDLGYIFHKQAQAKQPLDSPEFTIQRMVGILTTFARTGDPNCPETGPDPWMPVSTKSPFKALNIGQQVECVQVEKDGLKVWNRLYSDL</v>
      </c>
    </row>
    <row r="626" spans="1:5">
      <c r="A626" s="4" t="s">
        <v>3094</v>
      </c>
      <c r="B626" s="4" t="s">
        <v>4126</v>
      </c>
      <c r="C626" s="4" t="s">
        <v>1112</v>
      </c>
      <c r="D626" t="s">
        <v>2040</v>
      </c>
      <c r="E626" t="str">
        <f t="shared" si="9"/>
        <v>&gt;CG16749-PA$MSRNQDLCLAVFALLTTAGISHGAPQMGRVVNGTDSSVEKYPFVISMRGSGSHSCGGSIISKQFVMTAAHCTDGRKASDLSVQYGVTKINATGPNVVRKKIIQHEDYNPYNNYANDISLLLVEEPFEFDGVTVAPVKLPELAFATPQDAGGEGVLIGWGLNATGGYIQSTLQEVELKVYSDEECTERHGGRTDPRYICGGVDEGGKGQCSGDSGGPLIYNGQQVGIVSWSIKPCTVAPYPGVYCKSQYVDWIKKSQIIL</v>
      </c>
    </row>
    <row r="627" spans="1:5">
      <c r="A627" s="4" t="s">
        <v>3095</v>
      </c>
      <c r="B627" s="4" t="s">
        <v>4127</v>
      </c>
      <c r="C627" s="4" t="s">
        <v>529</v>
      </c>
      <c r="D627" t="s">
        <v>2041</v>
      </c>
      <c r="E627" t="str">
        <f t="shared" si="9"/>
        <v>&gt;CG4439-PA$MTRSQMISSLRRSTLGLFRCHKALIFARIPAFQQVRCKSEDGSCNTCNLGVVVGLYAKDGDKGLKLSPGGEKFDDRVGGKITELIKESGLNGELGVGRYQNIDKEYWAVAVVGLGKEGAGFNAEEVIDEGMENVRVCAAVGARALQLGCTTCHVDGMEYPEQAAEGAAMAVWRYNVNKRKKNRIAIPKLELYGSTDDAWTRGLFKAESQNLARRLSDTPANQMTPSIFAQATVDALCPCGVSVEVSMDWIETQNLNSFLMVAKGSCEPPIILEVSYCGTSPEERPILMLGKGLTNSGGLCLHPKRGMDEYRGAVSGAAVCVAAIRAAAALSLPINVSAVLPLCNMPSGMATKPGDVVTLLNGKTMRIKDISLAGTVLLADPLLYAQSTFKPKVVEVGSMASGIRKGLGASATGLWTNNSFLWKNFQKAGALTGDRLWRMPLRYFRKLVAPRASYDICSTGEGHASSCLAAAILYELVPCSDWVHLDTHGTMLAKHGVPPYLLKDCMTGRPTRSIIQFLYQMAC</v>
      </c>
    </row>
    <row r="628" spans="1:5">
      <c r="A628" s="4" t="s">
        <v>3096</v>
      </c>
      <c r="B628" s="4" t="s">
        <v>4128</v>
      </c>
      <c r="C628" s="4" t="s">
        <v>1349</v>
      </c>
      <c r="D628" t="s">
        <v>2042</v>
      </c>
      <c r="E628" t="str">
        <f t="shared" si="9"/>
        <v>&gt;CG3589-PA$MLLKIRHALLEVTSPPAAKQSAIIINNELIISSGSILQPHLAVDGDKGANKAIVARLQRGQLLDVQNEEQEEDAQIRSLHFVATFDPQQRRPRPIAAPSRQPHILSRFTAHPLYVFCANEVCRNLHHILLTADSGDAGEVLRSSFVVGLRKPEKEKSFKRFLAHIANYLRYLQPMHTLDDVLVMCSPFGLENFYKTSIGKVSNVMGRSGCLFAISNALPLGCEGSAVFNNKLRLVGIVICTSFQRHENVNLTLAANFGYLLRNFMEQLGMSTTAFQLSREPSSFAWERTIVVIEAGQQGTGTFIRVHNKRFILTCAHVVGQNIETVNCRAADREFQSEVIWCNDSDKPFDLALLTAPQDVPEQCCVRLARSPATVGQMVYNAGFPYYVNFSFHDFNPSIFQGRVIKCDTGAIMSDGSVQAGQSGGPMFDQNGCILGVCVSNKLDDVVYPNINTAIPICDIRNTLQQFARTNDLNVLSNLVASPDVHRVWSEMPPIRSK</v>
      </c>
    </row>
    <row r="629" spans="1:5">
      <c r="A629" s="4" t="s">
        <v>3097</v>
      </c>
      <c r="B629" s="4" t="s">
        <v>4129</v>
      </c>
      <c r="C629" s="4" t="s">
        <v>1347</v>
      </c>
      <c r="D629" t="s">
        <v>2043</v>
      </c>
      <c r="E629" t="str">
        <f t="shared" si="9"/>
        <v>&gt;CG3505-PA$MGSFPALLVVVGSLALGANAQLPPINCVAKIPSGRVTGHCISIRECDYFRILLSGNLSQSDRNLLRDNQCGVRGNDVQVCCPSTAGLGALTHPLLPSDGKVRWQRSNDTDTRIREFPWLALIEYTRGNQEKIHACGGVLISDRYVLTAHCVAQAATSNLQITAVRLGEWDTSTNPDCQYHEDSKVADCAPPYQDIAEELLPHPLYNRTDRTQINDIALVRLASPAKLNDFVQPICLPNKQLRADEEDLVTEVAGWQASSSQRMRKGYVTISSIEECQRKYASQQLRIQASKLCGTNSQECYGNAGGPLMLFKNDGYLLGGLVSFGPVPCPNPDWPDVYTRVASIDWIHDSLK</v>
      </c>
    </row>
    <row r="630" spans="1:5">
      <c r="A630" s="4" t="s">
        <v>3098</v>
      </c>
      <c r="B630" s="4" t="s">
        <v>4130</v>
      </c>
      <c r="C630" s="4" t="s">
        <v>1458</v>
      </c>
      <c r="D630" t="s">
        <v>2044</v>
      </c>
      <c r="E630" t="str">
        <f t="shared" si="9"/>
        <v>&gt;CG7170-PA$MKAFIAILALAVASASGATMPRLATEKLTPVHTKDMQGRITNGYPAEEGAPYTVGLGFSGGWWCGGSIIAHDWVLTAEHCIGDADSVTVYFGATWRTNQFTHWVGNGNFIKHSSADIALIRIPHVDFWHMVNKVELPSYNDRYNDYNWWAVACGWGGTYDGSPLPDYLQCVDLQIIHNSECSGYYGSVGDNILCVRPDGKSTCGGDSGGPLVTHDGTKLVGVTNFGSVAGCQSGAPAGFQRVTYHDWIRDHTGIAY</v>
      </c>
    </row>
    <row r="631" spans="1:5">
      <c r="A631" s="4" t="s">
        <v>3099</v>
      </c>
      <c r="B631" s="4" t="s">
        <v>4131</v>
      </c>
      <c r="C631" s="4" t="s">
        <v>443</v>
      </c>
      <c r="D631" t="s">
        <v>2045</v>
      </c>
      <c r="E631" t="str">
        <f t="shared" si="9"/>
        <v>&gt;CG31871-PA$MRSTVEVKGRLLLTLLLHCLVALEVCGRAGAFTLLSPFSYSSLSFKNLLSVLLSSNPNLAGGGRNLKSDVLEDASLITPKLIRKYGYPSETHTVVTKDYILEMHRIPKKGAQPVLLMHGILDTSATWVLMGPKSGLGYMLSDLGYDVMGNSRGNRYSKNHTSLNSDYQEFWDFTFHEMGKYDLPANIDYILSKTGYQVHYIGHSQGTAIFWVLCSEQPAYTQKITSMHALAPIAYIHDMKSPLFRLVLFLDFLTAATRMLRITEFMPNTKFLVDHSQVVCHDNAMTQDVCSNILLVAGYNSEQLNKTMLPVMLSHTPSGASIKQLEHFGQLMKSGHFRKFDRGLRNQLEYNRMTPPDYDLSRVKVPVALYYSVNDLLVSTTGVDRLARELPNIDKYLVPMERFNHLDFLWAIDVKPLVYNRLVRNVRRVENHRAKLTANLAYLAMQLQRQQLRQQMQQQMMEGLPPNVHLPHGLGMEMLARATTFAPVTHTTTMTMPTTTTENDAEDEVLTTAATATEVP</v>
      </c>
    </row>
    <row r="632" spans="1:5">
      <c r="A632" s="4" t="s">
        <v>3100</v>
      </c>
      <c r="B632" s="4" t="s">
        <v>4132</v>
      </c>
      <c r="C632" s="4" t="s">
        <v>508</v>
      </c>
      <c r="D632" t="s">
        <v>2046</v>
      </c>
      <c r="E632" t="str">
        <f t="shared" si="9"/>
        <v>&gt;CG31445-PA$MKWFLLFVLAIGLDLSVANSISRYNHYRLPTALRPQRYYLRILTLLESPDLRFAGNVQIVIKALQNTRNITLHSKNLTIDESRITLRQISGAGNMDNCSSTSVNPTHDYYIFHTCKELLAGNVYKLFLPFSADLTPQLFGYYRSSYKPVTNKTRWLSATQFEPSSARKAFPCFDEPGFKASFVVTLGYHKQFNALSMPVREIRPHESLANYIWCEFQESVPMSTYLVAYSVNDFSFKPSTLPNGAFRTWARPNAIDQCDYAAEFGPKVLQYYEEFFGIRYPLPKIDQMAVPDFSGAMENWGLVKYRESTLLYSPTHSSLADKQDLANVIAHELAHQWFGNLVTKWWTDLWLNEGFATYVAGLGVQEIYPEWHSRDKGSLTALMTAFRLDSLVSHPISRPIQMVTEIEESFDAISYQKGSAVLRMMHLFMGEESFRTGLREYKLYAYKNAEQNNLWESLTTAAHQNGALPGHYDINTIMDSWTLQTGFPVLITRDYSTGTAEITQERYLRNSQIPQADRVGCWWVPLSYTTQDENDFNNTPKAWMECSSTDEGVPTTIDHSAGPEEWLILNIQLSTPYKANYDARNWKLIDTLNSKDFQSIHVINRAQLIDDVLYFAWTGEQDYETALQVTNYLRRERLIPWKSALDNLKLLNRILRQTPNFGSFKRYMQKLLTPIYEHLHGMNDTFLMTQQDEVLLKTTVVNVACQYDVSDCVTQAQAYFRRWRAETNPDENHPVLNLRSTVYCTAISQGTEEDWNFLWSRYRKSNVASERQTILSTLGCSKEVILQRYMEKSFHPKSAIRKQDSSLCFQAVASREVGFLLAKQYFIENVELIKYYYPQTRVMSRLLTPLSEQVSTINDLNKFRSFANDSRHFLKGIRQAMQSLETMLTNVQWMDWNYHKFSRTIRHH</v>
      </c>
    </row>
    <row r="633" spans="1:5">
      <c r="A633" s="4" t="s">
        <v>3101</v>
      </c>
      <c r="B633" s="4" t="s">
        <v>4660</v>
      </c>
      <c r="C633" s="4" t="s">
        <v>508</v>
      </c>
      <c r="D633" t="s">
        <v>2046</v>
      </c>
      <c r="E633" t="str">
        <f t="shared" si="9"/>
        <v>&gt;CG31445-PB$MKWFLLFVLAIGLDLSVANSISRYNHYRLPTALRPQRYYLRILTLLESPDLRFAGNVQIVIKALQNTRNITLHSKNLTIDESRITLRQISGAGNMDNCSSTSVNPTHDYYIFHTCKELLAGNVYKLFLPFSADLTPQLFGYYRSSYKPVTNKTRWLSATQFEPSSARKAFPCFDEPGFKASFVVTLGYHKQFNALSMPVREIRPHESLANYIWCEFQESVPMSTYLVAYSVNDFSFKPSTLPNGAFRTWARPNAIDQCDYAAEFGPKVLQYYEEFFGIRYPLPKIDQMAVPDFSGAMENWGLVKYRESTLLYSPTHSSLADKQDLANVIAHELAHQWFGNLVTKWWTDLWLNEGFATYVAGLGVQEIYPEWHSRDKGSLTALMTAFRLDSLVSHPISRPIQMVTEIEESFDAISYQKGSAVLRMMHLFMGEESFRTGLREYKLYAYKNAEQNNLWESLTTAAHQNGALPGHYDINTIMDSWTLQTGFPVLITRDYSTGTAEITQERYLRNSQIPQADRVGCWWVPLSYTTQDENDFNNTPKAWMECSSTDEGVPTTIDHSAGPEEWLILNIQLSTPYKANYDARNWKLIDTLNSKDFQSIHVINRAQLIDDVLYFAWTGEQDYETALQVTNYLRRERLIPWKSALDNLKLLNRILRQTPNFGSFKRYMQKLLTPIYEHLHGMNDTFLMTQQDEVLLKTTVVNVACQYDVSDCVTQAQAYFRRWRAETNPDENHPVLNLRSTVYCTAISQGTEEDWNFLWSRYRKSNVASERQTILSTLGCSKEVILQRYMEKSFHPKSAIRKQDSSLCFQAVASREVGFLLAKQYFIENVELIKYYYPQTRVMSRLLTPLSEQVSTINDLNKFRSFANDSRHFLKGIRQAMQSLETMLTNVQWMDWNYHKFSRTIRHH</v>
      </c>
    </row>
    <row r="634" spans="1:5">
      <c r="A634" s="4" t="s">
        <v>3102</v>
      </c>
      <c r="B634" s="4" t="s">
        <v>4133</v>
      </c>
      <c r="C634" s="4" t="s">
        <v>360</v>
      </c>
      <c r="D634" t="s">
        <v>2047</v>
      </c>
      <c r="E634" t="str">
        <f t="shared" si="9"/>
        <v>&gt;CG2818-PA$MHNWLASHNGDEDAMAAPSSCPASSENGSRLESRRIFGDITTNRLWTFRLMNQDLAPNEQLAIVGNCEALGNWQHSGAAILSKNEEDNEYSNLWTGEIIPRHCDTEYRYMVCAVDPGTEQLIVRRWETQLQPRIVKELDEQPAKNQSIFGSFNGQEKVDRGWLTKETLVQLKFFYAPFTFKQRMKRRHIQVKVTPMLSIPSAGCDTMLPSSPMEDSLSNDTHDTKENGGESSTAFAFSEVVTLSAECEIRSQEQFGTGCGPTDLVIFHLTVGDFENTAYLIDLYSYSSRVAKEDPPNHLGYHYVLPNLFKRSEGNLELPITCAKGHRPLGMMRLGYLIVKPSSCALMDMSVSYARYWNSKWTGLDVGHRGSGTSFKAKDAVIRENTITSLKNAEHGADMVEFDVQLSKDLVPVVYHDFMIYVSLKSKCSLQEHDFLALPMRLSLEQLKKLKVYHIAEGLSRETRSFHNDDCLEHQPFPQLCDVLDALDVHGFNIEIKWSQRLEDGKMEEEFEHVVDRNLYIDCILDVILRKAGNRRIVLCFDPDICTILRFKQNRYPVMFLTLGRTTKYQKYMDPRGNSMELAVWHAVMEFLGVVAHTEDLLRDPSQVNLAKERGLVLFCWGDDNNSKDTIKLLKELLHAIIYDKMDVLTTKEVKQSVFHLQAKDSQKELLKLQALEMGHVWHTSAGNEEQQ</v>
      </c>
    </row>
    <row r="635" spans="1:5">
      <c r="A635" s="4" t="s">
        <v>3103</v>
      </c>
      <c r="B635" s="4" t="s">
        <v>4134</v>
      </c>
      <c r="C635" s="4" t="s">
        <v>360</v>
      </c>
      <c r="D635" t="s">
        <v>2048</v>
      </c>
      <c r="E635" t="str">
        <f t="shared" si="9"/>
        <v>&gt;CG2818-PB$MKRRHIQVKVTPMNLSIPSAGCDTMLPSSPMEDSLSNDTHDTKENGGESTAFAFSEVVTLSADECEIRSQEQFGTGCGPTDLVIFHLTVGDFENTAYLDLYSYSSRVAKEDGPPNHLGYHYVLPNLFKRSEGNLELPITCAKGHRPLMMRLGYLIVKPSSLCALMDMSVSYARYWNSKWTGLDVGHRGSGTSFKAKAVIRENTITSLKNAAEHGADMVEFDVQLSKDLVPVVYHDFMIYVSLKSKSLQEHDFLALPMRELSLEQLKKLKVYHIAEGLSRETRSFHNDDCLEHQPPQLCDVLDALDVHVGFNIEIKWSQRLEDGKMEEEFEHVVDRNLYIDCILVILRKAGNRRIVLSCFDPDICTILRFKQNRYPVMFLTLGRTTKYQKYMDRGNSMELAVWHAVAMEFLGVVAHTEDLLRDPSQVNLAKERGLVLFCWGDNNSKDTIKLLKELGLHAIIYDKMDVLTTKEVKQSVFHLQAKDSQKELLKQALEMGHVWHTSADGNEEQQ</v>
      </c>
    </row>
    <row r="636" spans="1:5">
      <c r="A636" s="4" t="s">
        <v>3104</v>
      </c>
      <c r="B636" s="4" t="s">
        <v>4135</v>
      </c>
      <c r="C636" s="4" t="s">
        <v>1328</v>
      </c>
      <c r="D636" t="s">
        <v>2049</v>
      </c>
      <c r="E636" t="str">
        <f t="shared" si="9"/>
        <v>&gt;CG33329-PC$MGLELIVIVSLIALAGAQLVPENSCPDYFRYVNDAFQGVQGEITLPSLMGRNRIDIRFSQRGEQDASAVGSLIPYPDENAVRQLTGSAKFRIAVRPNSNGLPKLTRLSYNEQILCSASEYRPPNSFFNRFYELDISGSLASFPSSVFPFTRDGLDVNVQTVFYPTSSRGNDIWRGFTQPWTTVSNRSPAVVTPAPTTEIFWNQPVPSVPITFAPPVPTITSSPAPAPPPPPPLPTPPAVVTVPPAPPPQRFDPRSQISSVVCGREGSTTPFIVRGNEFPRGQYPWLSAVYHKEVALAFKCRGSLISSSIVISAAHCVHRMTEDRVVVGLGRYDLDDYGEDGAERNVMRLLWHPDYNTRSYSDADIALITIERPVTFNDIIAPICMWTVEASRVSTTGFIAGWGRDEDSSRTQYPRVVEAEIASPTVCASTWRGTMVTERSLAGNRDGSGPCVGDSGGGLMVKQGDRWLLRGIVSAGERGPAGTCQLNQYVYCDLSKHINWISENI</v>
      </c>
    </row>
    <row r="637" spans="1:5">
      <c r="A637" s="4" t="s">
        <v>3105</v>
      </c>
      <c r="B637" s="4" t="s">
        <v>4136</v>
      </c>
      <c r="C637" s="4" t="s">
        <v>31</v>
      </c>
      <c r="D637" t="s">
        <v>2050</v>
      </c>
      <c r="E637" t="str">
        <f t="shared" si="9"/>
        <v>&gt;CG14704-PC$MTALGLVLLSMMGYSQHMQQANLGDGVATARLLSRSDWGARLPKSVEHFGPAPYVIIHHSYMPAVCYSTPDCMKSMRDMQDFHQLERGWNDIGYSFGIGDGMIYTGRGFNVIGAHAPKYNDKSVGIVLIGDWRTELPPKQMLDAAKNIAFGVFKGYIDPAYKLLGHRQVRDTECPGGRLFAEISSWPHFTHINDTEVSSTTAPVVPHVHPQAAAPQKPHQSPPAAPK</v>
      </c>
    </row>
    <row r="638" spans="1:5">
      <c r="A638" s="4" t="s">
        <v>3106</v>
      </c>
      <c r="B638" s="4" t="s">
        <v>4137</v>
      </c>
      <c r="C638" s="4" t="s">
        <v>31</v>
      </c>
      <c r="D638" t="s">
        <v>2051</v>
      </c>
      <c r="E638" t="str">
        <f t="shared" si="9"/>
        <v>&gt;CG14704-PB$MQQANLGDGVATARLLSRSDWGARLPKSVEHFQGPAPYVIIHHSYMPAVYSTPDCMKSMRDMQDFHQLERGWNDIGYSFGIGGDGMIYTGRGFNVIGAAPKYNDKSVGIVLIGDWRTELPPKQMLDAAKNLIAFGVFKGYIDPAYKLGHRQVRDTECPGGRLFAEISSWPHFTHINDTEGVSSTTAPVVPHVHPQAAPQKPHQSPPAAPK</v>
      </c>
    </row>
    <row r="639" spans="1:5">
      <c r="A639" s="4" t="s">
        <v>3107</v>
      </c>
      <c r="B639" s="4" t="s">
        <v>4138</v>
      </c>
      <c r="C639" s="4" t="s">
        <v>31</v>
      </c>
      <c r="D639" t="s">
        <v>2051</v>
      </c>
      <c r="E639" t="str">
        <f t="shared" si="9"/>
        <v>&gt;CG14704-PA$MQQANLGDGVATARLLSRSDWGARLPKSVEHFQGPAPYVIIHHSYMPAVYSTPDCMKSMRDMQDFHQLERGWNDIGYSFGIGGDGMIYTGRGFNVIGAAPKYNDKSVGIVLIGDWRTELPPKQMLDAAKNLIAFGVFKGYIDPAYKLGHRQVRDTECPGGRLFAEISSWPHFTHINDTEGVSSTTAPVVPHVHPQAAPQKPHQSPPAAPK</v>
      </c>
    </row>
    <row r="640" spans="1:5">
      <c r="A640" s="4" t="s">
        <v>3108</v>
      </c>
      <c r="B640" s="4" t="s">
        <v>4661</v>
      </c>
      <c r="C640" s="4" t="s">
        <v>31</v>
      </c>
      <c r="D640" t="s">
        <v>2052</v>
      </c>
      <c r="E640" t="str">
        <f t="shared" si="9"/>
        <v>&gt;CG14704-PD$MGDKVSGSVSTSGPTSLAILMDSEQLEQQQLATSCGYSQHMQQANLGDGATARLLSRSDWGARLPKSVEHFQGPAPYVIIHHSYMPAVCYSTPDCMKSRDMQDFHQLERGWNDIGYSFGIGGDGMIYTGRGFNVIGAHAPKYNDKSVIVLIGDWRTELPPKQMLDAAKNLIAFGVFKGYIDPAYKLLGHRQVRDTEPGGRLFAEISSWPHFTHINDTEGVSSTTAPVVPHVHPQAAAPQKPHQSPAAPK</v>
      </c>
    </row>
    <row r="641" spans="1:5">
      <c r="A641" s="4" t="s">
        <v>3109</v>
      </c>
      <c r="B641" s="4" t="s">
        <v>4662</v>
      </c>
      <c r="C641" s="4" t="s">
        <v>31</v>
      </c>
      <c r="D641" t="s">
        <v>2051</v>
      </c>
      <c r="E641" t="str">
        <f t="shared" si="9"/>
        <v>&gt;CG14704-PE$MQQANLGDGVATARLLSRSDWGARLPKSVEHFQGPAPYVIIHHSYMPAVYSTPDCMKSMRDMQDFHQLERGWNDIGYSFGIGGDGMIYTGRGFNVIGAAPKYNDKSVGIVLIGDWRTELPPKQMLDAAKNLIAFGVFKGYIDPAYKLGHRQVRDTECPGGRLFAEISSWPHFTHINDTEGVSSTTAPVVPHVHPQAAPQKPHQSPPAAPK</v>
      </c>
    </row>
    <row r="642" spans="1:5">
      <c r="A642" s="4" t="s">
        <v>3110</v>
      </c>
      <c r="B642" s="4" t="s">
        <v>4663</v>
      </c>
      <c r="C642" s="4" t="s">
        <v>31</v>
      </c>
      <c r="D642" t="s">
        <v>2051</v>
      </c>
      <c r="E642" t="str">
        <f t="shared" si="9"/>
        <v>&gt;CG14704-PF$MQQANLGDGVATARLLSRSDWGARLPKSVEHFQGPAPYVIIHHSYMPAVYSTPDCMKSMRDMQDFHQLERGWNDIGYSFGIGGDGMIYTGRGFNVIGAAPKYNDKSVGIVLIGDWRTELPPKQMLDAAKNLIAFGVFKGYIDPAYKLGHRQVRDTECPGGRLFAEISSWPHFTHINDTEGVSSTTAPVVPHVHPQAAPQKPHQSPPAAPK</v>
      </c>
    </row>
    <row r="643" spans="1:5">
      <c r="A643" s="4" t="s">
        <v>3111</v>
      </c>
      <c r="B643" s="4" t="s">
        <v>4139</v>
      </c>
      <c r="C643" s="4" t="s">
        <v>172</v>
      </c>
      <c r="D643" t="s">
        <v>2053</v>
      </c>
      <c r="E643" t="str">
        <f t="shared" ref="E643:E706" si="10">"&gt;"&amp;B643&amp;"$"&amp;D643</f>
        <v>&gt;CG6429-PA$MHSAHILFFVLGLTFVGIWVQAEVQKPITEQCLICMCEALSGCNATAVCNGACGIFRITWDQWVDSGRLTIPGDSPLTDSSFTNCANDPYCAADTLQSMVKYGQDCNDDQKEDCYDYGAIHYMGPFNCKADMPYTYESIFKRCLRNARNDKRQNS</v>
      </c>
    </row>
    <row r="644" spans="1:5">
      <c r="A644" s="4" t="s">
        <v>3112</v>
      </c>
      <c r="B644" s="4" t="s">
        <v>4140</v>
      </c>
      <c r="C644" s="4" t="s">
        <v>638</v>
      </c>
      <c r="D644" t="s">
        <v>2054</v>
      </c>
      <c r="E644" t="str">
        <f t="shared" si="10"/>
        <v>&gt;CG3097-PA$MTQKTMLLQLLLLVAAVAASLANELPSNLTLLDANEIPQRYDEAQLWRINISEAMQKRVPVGQMLEQKFGGNIWKENSKFLDISIARDQLKAARSFLSHRLDPQILSHNIQSMIDEELLEGIQSSSFGHGRRTKKAARSSMHWKDYHLETIYSFMREIRTKFPNIVRLYTIGQTAEGRDLKVLRISENPRENKKVWDGGIHAREWISPATVTFILYQLMSDWENQPAHIRGLTWYIMPVMNPDGYYSRTTNRLWRKNRSPSRRAQCSGVDLNRNFDIGWNGYGSSTNPCSDTYRSAPASERETRAVAEFLAKRKYNLESYLTFHSYGQMIVYPWAYKAVKVKDSVLQRVSSLAAERILQKTGTSYRAAVTHEVLGIAGGGSDDWSRAALGVKVYTIELRDRGAYGFVLPPRFIKDTALEGWTVVETVAQAIGPSSS</v>
      </c>
    </row>
    <row r="645" spans="1:5">
      <c r="A645" s="4" t="s">
        <v>3113</v>
      </c>
      <c r="B645" s="4" t="s">
        <v>4141</v>
      </c>
      <c r="C645" s="4" t="s">
        <v>1244</v>
      </c>
      <c r="D645" t="s">
        <v>1682</v>
      </c>
      <c r="E645" t="str">
        <f t="shared" si="10"/>
        <v>&gt;CG31034-PA$MKLFVFLALAVAAATAVPAPAQKLTPTPIKDIQGRITNGYPAYEGKVPYVGLLFSGNGNWWCGGSIIGNTWVLTAAHCTNGASGVTINYGASIRTQPQTHWVGSGDIIQHHHYNSGNLHNDISLIRTPHVDFWSLVNKVELPSYNDRQDYAGWWAVASGWGGTYDGSPLPDWLQSVDVQIISQSDCSRTWSLHDNMCINTDGGKSTCGGDSGGPLVTHDGNRLVGVTSFGSAAGCQSGAPAVFSRTGYLDWIRDNTGIS</v>
      </c>
    </row>
    <row r="646" spans="1:5">
      <c r="A646" s="4" t="s">
        <v>3114</v>
      </c>
      <c r="B646" s="4" t="s">
        <v>4142</v>
      </c>
      <c r="C646" s="4" t="s">
        <v>798</v>
      </c>
      <c r="D646" t="s">
        <v>2055</v>
      </c>
      <c r="E646" t="str">
        <f t="shared" si="10"/>
        <v>&gt;CG14527-PA$MTMKLFCIWIASHVLSVLVLAAPTSEDVLNQDTPYMKELMRQAKAAEIEFMNQKVDPCKDFYAFSCGNYKRINSALNMRVLTTGVFETLTKGLNRKILMLNTPHDSHDTPEDIQVKHFYESCLQIKELNSTYSEKLKRLIAEFGTMPLEGSSWQEDDFDWLNTTARMAHRYGIMSIIGVGVATDFANNQKNIIYINQEFPLKTRSMYMDNETAIYRQNYQNNIQLILEKYLGVKDELARKAAKEMEFEVDLAHGLVDNNKHLNLRDLIELLTVAELRERYAPTLDTDQLIFVSMEKISDKVYEYNRRYQQNLVEVIERTPKSTVANYLFLRLIWEFIQKPSGVEKPTEACVDFTKTYFAKNLDNMIYRRYKNEKSSREIDSMWHQLKSTFKELLSSPALDWIEPSTRSLAIAKLEAMTLEVNNYVKENFTEEFADLNLQNTCVENLRQVQMLQAKQMRQLYHQPAKPLEAGELLSYTPSNILLENSIKVPALLQPFYIWSDVYPNAVMFGTLAYLIGHELIHGFDDSGRKFDEKGNSKDWDEKSSSNFLKRRDCFTKQYGRYVYDGIQLKESTAQSENIADNGGMRLATAYRKWYENQLTLPNGAQDMTKETLPNLRYTAKQLFFISFAQSWCNDVHKVKALQVSTDDHMPGKFRVIGTLSNFEEFSKEFNCHAGSAMNPIEKCIL</v>
      </c>
    </row>
    <row r="647" spans="1:5">
      <c r="A647" s="4" t="s">
        <v>3115</v>
      </c>
      <c r="B647" s="4" t="s">
        <v>4143</v>
      </c>
      <c r="C647" s="4" t="s">
        <v>1508</v>
      </c>
      <c r="D647" t="s">
        <v>2056</v>
      </c>
      <c r="E647" t="str">
        <f t="shared" si="10"/>
        <v>&gt;CG8952-PA$MALNSERSLMLVLLAAISVVGQPFDPANSSPIKIDNRIVSGSDAKLGQFWQVILKRDAWDDLLCGGSIISDTWVLTAAHCTNGLSSIFLMFGTVDLFNNALNMTSNNIIIHPDYNDKLNNDVSLIQLPEPLTFSANIQAIQLVGQYGSIDYVGSVATIAGFGYTEDEYLDYSETLLYAQVEIIDNADCVAIYGKYVVDSTMCAKGFDGSDMSTCTGDSGGPLILYNKTIQQWQQIGINSFVAEDQTYRLPSGYARVSSFLGFIADKTGIA</v>
      </c>
    </row>
    <row r="648" spans="1:5">
      <c r="A648" s="4" t="s">
        <v>3116</v>
      </c>
      <c r="B648" s="4" t="s">
        <v>4144</v>
      </c>
      <c r="C648" s="4" t="s">
        <v>1017</v>
      </c>
      <c r="D648" t="s">
        <v>2057</v>
      </c>
      <c r="E648" t="str">
        <f t="shared" si="10"/>
        <v>&gt;CG11192-PB$MYSTKFLWWLMALVAYAGATPTPGDGRIVGGEVATIQEFPYQVSVQLQGHICGGAIIGIDTVLTAAHCFEDPWSSADYTVRVGSSEHESGGHVLSLRRIAHGDYNPQSHDNDLALLILNGQLNFTEHLQPVPLAALADPPTADTRLQSGWGFQAEESAVSGEVGVSPQLRFVDVDLVESNQCRRAYSQVLPITRRMCAARPGRDSCQGDSGGPLVGYAAEEGPARLYGIVSWGLGCANPNFPGVYNVAAFRSWIDEQLDARGWDELLAGWSRL</v>
      </c>
    </row>
    <row r="649" spans="1:5">
      <c r="A649" s="4" t="s">
        <v>3117</v>
      </c>
      <c r="B649" s="4" t="s">
        <v>4145</v>
      </c>
      <c r="C649" s="4" t="s">
        <v>1233</v>
      </c>
      <c r="D649" t="s">
        <v>2058</v>
      </c>
      <c r="E649" t="str">
        <f t="shared" si="10"/>
        <v>&gt;CG30371-PA$MLRHLPLISLLLFAPTVLAYFEGCDNTFNLSPGTTYVESPYYPNNYPGGSCRYKFTAPLDYYIQVQCSLGIPKGNGQCTTDNFWLDTEGDLLMRGAENCGSGTLSRESLFTELVFAYISTGTKGGSFKCTLTTVKQNCNCGWSATTRANGQQAAANEFPSMAALKDVTKNQASFCGGTIVAHRYILTAAHCIYQVSATNIVAIVGTNDLGNPSSSRYYQQYNIQQMIPHEQYVSDPDVNNDIAVLTASNIQWSRGVGPICLPPVGTSTPFTYDLVDVIGYGTVFFAGPTSTSLQINLNVVTNQDCQTEYNNVATIYTGQMCTYDYSGTGRDSCQFDSGGPVILKSRQFLVGIISYGKSCAESQYPMGVNTRITSYISWIRQKIGNSNCVVS</v>
      </c>
    </row>
    <row r="650" spans="1:5">
      <c r="A650" s="4" t="s">
        <v>3118</v>
      </c>
      <c r="B650" s="4" t="s">
        <v>4146</v>
      </c>
      <c r="C650" s="4" t="s">
        <v>1503</v>
      </c>
      <c r="D650" t="s">
        <v>2059</v>
      </c>
      <c r="E650" t="str">
        <f t="shared" si="10"/>
        <v>&gt;CG8870-PA$MLFGLIGSFLLMLQIILVPYSNGAGCQFDTECVNLDKCPRTRAVMNSSRNIIGLRRCGTNKVCCPKWETYLPHDTCGQSRRKPTKGKIPALNEFPWMALLYGNKNNLSQKLVPKCGGSLINNWYVLTAAHCVEYPFMDYPYALKTVRGEHNTSTNPDRAIVNGRRQYAPLYMEIEVDQIITHEQFNRGRRLINDIAVRLKFPVRYTRAIQPICLPRAQKLAAHKRKFQASGWPDMGQGIASEVLLSFIAERHPDVCKSNYDFNLGSQICAGGLDGNDTSPGDSGGPLMETVIRGVTLTYAAGIISYGQKPCVLKTCKPAFYTKTSYFFEWIKSKLQSPFIDSDKSRTR</v>
      </c>
    </row>
    <row r="651" spans="1:5">
      <c r="A651" s="4" t="s">
        <v>3119</v>
      </c>
      <c r="B651" s="4" t="s">
        <v>4664</v>
      </c>
      <c r="C651" s="4" t="s">
        <v>1503</v>
      </c>
      <c r="D651" t="s">
        <v>2060</v>
      </c>
      <c r="E651" t="str">
        <f t="shared" si="10"/>
        <v>&gt;CG8870-PB$MQPNRKIQIRRLHTTIGCQFDTECVNLDKCPRTRAVMNSSRKNIIGLRRGTNKVCCPKWETYLPHDTCGQSRRKPTKGKIPALNEFPWMAMLLYGNKNLSQKLVPKCGGSLINNWYVLTAAHCVEYPFMDYPYALKTVRLGEHNTSTPDRAIVNGRRQYAPLYMEIEVDQIITHEQFNRGRRLINDIALVRLKFPVYTRAIQPICLPRAQKLAAHKRKFQASGWPDMGQGIASEVLLRSFIAERHDVCKSNYDFNLGSQICAGGLDGNDTSPGDSGGPLMETVIRGKVTLTYAAIISYGQKPCVLKTCKPAFYTKTSYFFEWIKSKLQSPFIDSDSKSRTR</v>
      </c>
    </row>
    <row r="652" spans="1:5">
      <c r="A652" s="4" t="s">
        <v>3120</v>
      </c>
      <c r="B652" s="4" t="s">
        <v>4147</v>
      </c>
      <c r="C652" s="4" t="s">
        <v>1455</v>
      </c>
      <c r="D652" t="s">
        <v>2061</v>
      </c>
      <c r="E652" t="str">
        <f t="shared" si="10"/>
        <v>&gt;CG7169-PA$MNVFTFLFIISAICSLDAFKTAVVPNEFIVHFHSKYFAPVRESYIAAKLGSNVTNWRIVPRLNLAWQYPSDFDILRVCDGYESSSEFIIERLQTHPSVAVVPQRSVRRILNYDAYSNLTYIHRHPQGVLRNRNPNNDRHRQLCSVLHNILWKLGITGKGVKVAIFDTGLTKNHPHFRNVKERTNWTNEKSLDDRVSGTFVAGVIASSRECLGFAPDADLYIFKVFTNSQVSYTSWFLDAFNYAIYKINILNLSIGGPDFMDSPFVEKVLELSANNVIMISAAGNDGPLYGTLNNGDQSDVVGVGGIQFDDKIAKFSSRGMTTWELPLGYGRMGLDIVTYGSQVGSDVRKGCRRLSGTSVSSPVVAGAAALLISGAFQKIDYINPASLKQVLIGAEKLPHYNMFEQGAGKLNLLKSMQLLLSYKPKITLIPAYLDFTQNYMWYSSQPLYYGSSVAIANVTILNGISVTSHIVGIPKWIPDFENQGQFLQVSQVSPIVWPWTGWMSVFIAVKKEGENFEGVCKGSITLVLESFKQTTNETHTEVDFPLTIKVTPKPPRNKRILWDQYHSLRYPPRYIPRDDLKVKLDPLDRADHIHTNFRDMYTHLRNVGYYIDVLREPFTCFNASDYGALLIVDPERGGDEEINALQENVYKRGLNVVVFGDWYNTTVMKKIKFFDENTRQWWTPDTGANIPALNDLLKPFGIAFGDFVGEGHFKLGDHSMYYASGATIVKFPMNPDIIVGTKLNDQGLSIINSKTPSKVAKLDVPIFGMFQTKANSIQSNEEIVNAESNLAEAIPTDYSTFKNRVLLLRTKQRSISFAKSNNHETKNEGRIAVGDSNCLDSTHLEKACYWLLITFLDFAINSHKSSLLQNLNRITEFHKLERPLPLRISQSIIKSRSQDNNCEQFKWLAPTKQNNAEERKSSIIDVTILENEHEINLIKNLLGEEIAKLGQNNDYLTGMQSADSLMTPIIFLIILSLIVILFVLFLKRRFI</v>
      </c>
    </row>
    <row r="653" spans="1:5">
      <c r="A653" s="4" t="s">
        <v>3121</v>
      </c>
      <c r="B653" s="4" t="s">
        <v>4148</v>
      </c>
      <c r="C653" s="4" t="s">
        <v>520</v>
      </c>
      <c r="D653" t="s">
        <v>2062</v>
      </c>
      <c r="E653" t="str">
        <f t="shared" si="10"/>
        <v>&gt;CG32473-PA$MVAWLTVKSVAIFLGLASTAFCVATIVLAVQNADLENDLQDALDKIDALVDTTSTSSTSTSTSTTTTTANPNGPTDDTEPGSTTTPGVGGDTTPSAGTPGGETSPSSSTGSTTNPIYPTLPTGLPDPEKIEWRLPTELTPIKYKVYYPDLTTGACEGTVSIQFQLNAITNLIVLHAKELNVHSISILNMMARIRVADSINLDESRELLLITLREVLSMNKAYTLSASFDCDLSSLVGSYISNYTNDGVDRSIISTKFEPTYARQAFPCFDEPALKAQFTITVARPSGDEYHVLSMPVASEYVDGDITEVTFAETVPMSTYLAAFVVSDFQYKETTVEGTSIALVYAPPAQVEKTQYALDTAAGVMAYYINYFNVSYALPKLDLVAIPDFVSGMENWGLVTFRETALLYDESTSSSVNKQRVAIVVAHELAHQWFGNLVTMNWNDLWLNEGFASFLEYKGVKQMHPEWDMDNQFVIEELHPVLTIDATLASPIVKSIESPAEITEYFDTITYSKGAALVRMLENLVGEEKLRNATTRYLVHIYSTATTEDYLTAVEEEEGLEFDVKQIMQTWTEQMGLPVVEVEKSGSTKLTQKRFLANEDDYAAEAEASSFNYRWSIPITYTSSINSEVQSLIFNHNNEATITLPEEASWIKINTNQVGYYRVNYGSEQWAELISALKNSRETFSTDRAHLLNDANTLAAAGQLNYSVALDLISYLESEQDYVPWSVGTSALATLNRVYYTDLYTNYTTYARKLLTPIVEKVTFTVAADHLENRLRIKVLSSACLGHESSLQQAVTLFNQWLASPETRPNPDIRDVVYYYGLQQVNTEAAWDQWKLYLDESDAQEKLKLMNCLTAVQVPWLLQRYINWAWDESNVRRQDYFTLGYISTNPVGQSLVWDYVRENWEKLVDRFGINERTLGRLIPTITARFSTTKLEEMQQFFAKYPEAGAGTAARQQALEAVKANIKWLAANKAQVGEWLAYVQQSSVTNRI</v>
      </c>
    </row>
    <row r="654" spans="1:5">
      <c r="A654" s="4" t="s">
        <v>3122</v>
      </c>
      <c r="B654" s="4" t="s">
        <v>4149</v>
      </c>
      <c r="C654" s="4" t="s">
        <v>520</v>
      </c>
      <c r="D654" t="s">
        <v>2063</v>
      </c>
      <c r="E654" t="str">
        <f t="shared" si="10"/>
        <v>&gt;CG32473-PC$MYAAKNVRPRSSLSTDDNHRIKDTNRPHKARSNTILTLAAFCVFLLVLCFLLGALVYVGKNIAEEHQRQQHANASQWALNSTIRTVYVDRDQLLSTKPISVLSDNRFYTTQVPTSKKSSIMATVAPAVKAASKVLQNLGFRLPKQIKSKYRLHLRPDLERKNYSGNISISLQVLEPIAFIPVHVKQLNVSTVEVKRDESGAPLKDITPTLTFAHPEFEYWVTEFEQPLEAGNYSLLLNFTGSLVDITGMYQSSYLDKLKNRSRSIISTKFEPTYARQAFPCFDEPALKAQFTITARPSGDEYHVLSNMPVASEYVDGDITEVTFAETVPMSTYLAAFVVSDFQKETTVEGTSIALKVYAPPAQVEKTQYALDTAAGVMAYYINYFNVSYALPLDLVAIPDFVSGAMENWGLVTFRETALLYDESTSSSVNKQRVAIVVAHEAHQWFGNLVTMNWWNDLWLNEGFASFLEYKGVKQMHPEWDMDNQFVIEEHPVLTIDATLASHPIVKSIESPAEITEYFDTITYSKGAALVRMLENLVGEKLRNATTRYLVRHIYSTATTEDYLTAVEEEEGLEFDVKQIMQTWTEQMLPVVEVEKSGSTYKLTQKRFLANEDDYAAEAEASSFNYRWSIPITYTSSNSEVQSLIFNHNDNEATITLPEEASWIKINTNQVGYYRVNYGSEQWAELSALKNSRETFSTADRAHLLNDANTLAAAGQLNYSVALDLISYLESEQDYPWSVGTSALATLRNRVYYTDLYTNYTTYARKLLTPIVEKVTFTVAADHLNRLRIKVLSSACSLGHESSLQQAVTLFNQWLASPETRPNPDIRDVVYYYLQQVNTEAAWDQVWKLYLDESDAQEKLKLMNCLTAVQVPWLLQRYINWADESNVRRQDYFTLLGYISTNPVGQSLVWDYVRENWEKLVDRFGINERTLRLIPTITARFSTETKLEEMQQFFAKYPEAGAGTAARQQALEAVKANIKWAANKAQVGEWLANYVQQSSVTNRI</v>
      </c>
    </row>
    <row r="655" spans="1:5">
      <c r="A655" s="4" t="s">
        <v>3123</v>
      </c>
      <c r="B655" s="4" t="s">
        <v>4150</v>
      </c>
      <c r="C655" s="4" t="s">
        <v>520</v>
      </c>
      <c r="D655" t="s">
        <v>2064</v>
      </c>
      <c r="E655" t="str">
        <f t="shared" si="10"/>
        <v>&gt;CG32473-PB$MATVAPAVKAASKVLQNLGFRLPKQIKPSKYRLHLRPDLERKNYSGNISSLQVLEPIAFIPVHVKQLNVSTVEVKRLDESGAPLKDITPTLTFAHPEFYWVTEFEQPLEAGNYSLLLNFTGSLVDRITGMYQSSYLDKLKNRSRSIITKFEPTYARQAFPCFDEPALKAQFTITVARPSGDEYHVLSNMPVASEYVGDITEVTFAETVPMSTYLAAFVVSDFQYKETTVEGTSIALKVYAPPAQVKTQYALDTAAGVMAYYINYFNVSYALPKLDLVAIPDFVSGAMENWGLVTRETALLYDESTSSSVNKQRVAIVVAHELAHQWFGNLVTMNWWNDLWLNEFASFLEYKGVKQMHPEWDMDNQFVIEELHPVLTIDATLASHPIVKSIESAEITEYFDTITYSKGAALVRMLENLVGEEKLRNATTRYLVRHIYSTATTDYLTAVEEEEGLEFDVKQIMQTWTEQMGLPVVEVEKSGSTYKLTQKRFLNEDDYAAEAEASSFNYRWSIPITYTSSINSEVQSLIFNHNDNEATITLPEASWIKINTNQVGYYRVNYGSEQWAELISALKNSRETFSTADRAHLLNDNTLAAAGQLNYSVALDLISYLESEQDYVPWSVGTSALATLRNRVYYTDLTNYTTYARKLLTPIVEKVTFTVAADHLENRLRIKVLSSACSLGHESSLQAVTLFNQWLASPETRPNPDIRDVVYYYGLQQVNTEAAWDQVWKLYLDESAQEKLKLMNCLTAVQVPWLLQRYINWAWDESNVRRQDYFTLLGYISTNPGQSLVWDYVRENWEKLVDRFGINERTLGRLIPTITARFSTETKLEEMQQFAKYPEAGAGTAARQQALEAVKANIKWLAANKAQVGEWLANYVQQSSVTRI</v>
      </c>
    </row>
    <row r="656" spans="1:5">
      <c r="A656" s="4" t="s">
        <v>3124</v>
      </c>
      <c r="B656" s="4" t="s">
        <v>4151</v>
      </c>
      <c r="C656" s="4" t="s">
        <v>923</v>
      </c>
      <c r="D656" t="s">
        <v>2065</v>
      </c>
      <c r="E656" t="str">
        <f t="shared" si="10"/>
        <v>&gt;CG7573-PB$MNSFALYQDPLRGEVLKISGNQIGMSVVPRKLSFSDPILLRHILCLVIVHNSFHLILCCRQLKLCKRTSVPPKQMEGILSQEAFQASKDKQLHASSLEFNIAIDTLYSCLDLYLCTLAFLWKLTVGWYHYADSTWLNVTFMTVFSTYVVRKLPSLFYEKLVLDPRYNVDPEKTPPLLGLICALVFVVVFLQVAVIPTAIFMAIHMLSEWYFTLFVWLGLVGLSVLVLAFVGLFGVPCLGKSRKMNTDMDNSLKAVLDDFNFPGRVYMVHTFHVGRPTAWVMGCCCCLRLDIHDNKWNRGFSSDDFDWGQMGAGLNDEQLAAFVAHQLAHWQLWHVAKGLALIYYLLIYLLLFGICNRWITLYAAAGFTTFYPSSVGFWLVYKYLMPIYHDISWIVFFCIRHFEYAADAYVNRRGYGLPMRAALLKLFSDDYEFPYVDQCYLWHRLRPSVLQRIDNLQRLNMINGVST</v>
      </c>
    </row>
    <row r="657" spans="1:5">
      <c r="A657" s="4" t="s">
        <v>3125</v>
      </c>
      <c r="B657" s="4" t="s">
        <v>4152</v>
      </c>
      <c r="C657" s="4" t="s">
        <v>405</v>
      </c>
      <c r="D657" t="s">
        <v>2066</v>
      </c>
      <c r="E657" t="str">
        <f t="shared" si="10"/>
        <v>&gt;CG7351-PA$MFGTVNNYLSGVLHAAQDLDGESLATYLSLRDVHVQNHNLYIAQPEKLVRFLKPPLDEVVSAHLKVLYHLAQEPPGYMEAYTQQSAACGAVVRLLQQLDENWCLPLMYRVCLDLRYLAQACEKHCQGFTPGHVLEKAADCIMACFRVAADGRASEEDTKRLGMMNLVNQLFKIYFRINKLHLCKPLIRAIDNCIFKSFPLPEQITYKYFVGRRAMFDSNYQAAVQYLSYAFSNCPDRFASNKRLIIYLVPVKMLLGYLPSKSLLQRYDLLLFLDLAMAMKAGNVNRFDEIVRDQLVLIRSGIYLLVEKLKFLVYRNLFKKVFVIRKSHQLDMGDFLSALHFVGTDVSLDETHCIVANLIYDGKIKGYISHAHNKLVVSKQNPFPSVS</v>
      </c>
    </row>
    <row r="658" spans="1:5">
      <c r="A658" s="4" t="s">
        <v>3126</v>
      </c>
      <c r="B658" s="4" t="s">
        <v>4153</v>
      </c>
      <c r="C658" s="4" t="s">
        <v>655</v>
      </c>
      <c r="D658" t="s">
        <v>2067</v>
      </c>
      <c r="E658" t="str">
        <f t="shared" si="10"/>
        <v>&gt;CG33935-PC$MFTVDASEGSSVVNETPLKSQFHDQKLVEHFCRQTQLLKLVQVSSGRFVNYMSSRRPEDLLAPIQLRLDFEYRQLLDISPQLLQLIVEEPLQFQEAVRSVYGLIRSHLKDAGLKPIDINQLHAHWRLVGLPFTPGLQFEPRDQLTRLLSQIRGILAAFTPQETLVLQSIWYCGSGCMRNAIQTSSTDAPFCSSCSRMSEYQKLRVTETYRILAVLPISAVQTPRVTNCLHRPKLVRLRAHAHDCEKLGASYLITGYFASSASTYQLEACHLRI</v>
      </c>
    </row>
    <row r="659" spans="1:5">
      <c r="A659" s="4" t="s">
        <v>3127</v>
      </c>
      <c r="B659" s="4" t="s">
        <v>4154</v>
      </c>
      <c r="C659" s="4" t="s">
        <v>1420</v>
      </c>
      <c r="D659" t="s">
        <v>2068</v>
      </c>
      <c r="E659" t="str">
        <f t="shared" si="10"/>
        <v>&gt;CG6298-PA$MGHGIGGRIAGGELARANQFPYQVGLSIEEPNDMYCWCGASLISDRYLLAAHCVEKAVAITYYLGGVLRLAPRQLIRSTNPEVHLHPDWNCQSLENDILVRLPEDALLCDSIRPIRLPGLSSSRNSYDYVPAIASGWGRMNDESTAIDNLRYVYRFVESNEDCEYSYANIKPTNICMDTTGGKSTCTGDSGGPLVYDPVQNADILIGVTSYGKKSGCTKGYPSVFTRITAYLDWIAPKSPKVKHHTKDDIILHADWNSRTLRNDISLIRIPHVDYSSAIHNVELPKHEYHYASYGDEVIASGWGRTSDSSSAVAAHLQYAHMKVISNSECKRTYYSTIRDSNIVSTPAGVSTCNGDSGGPLVLASDKVQVGLTSFGSSAGCEKNYPAVFTRVSYLDWIKEHTG</v>
      </c>
    </row>
    <row r="660" spans="1:5">
      <c r="A660" s="4" t="s">
        <v>3128</v>
      </c>
      <c r="B660" s="4" t="s">
        <v>4155</v>
      </c>
      <c r="C660" s="4" t="s">
        <v>1420</v>
      </c>
      <c r="D660" t="s">
        <v>2069</v>
      </c>
      <c r="E660" t="str">
        <f t="shared" si="10"/>
        <v>&gt;CG6298-PB$MGHGIGGRIAGGELARANQFPYQVGLSIEEPNDMYCWCGASLISDRYLLAAHCVEKAVAITYYLGGVLRLAPRQLIRSTNPEVHLHPDWNCQSLENDILVRLPEDALLCDSIRPIRLPGLSSSRNSYDYVPAIASGWGRMNDESTAIDNLRYVYRFVESNEDCEYSYANIKPTNICMDTTGGKSTCTGDSGGPLVYDPVQNADILIGVTSYGKKSGCTKGYPSVFTRITAYLDWIGEVSGVHY</v>
      </c>
    </row>
    <row r="661" spans="1:5">
      <c r="A661" s="4" t="s">
        <v>3129</v>
      </c>
      <c r="B661" s="4" t="s">
        <v>4156</v>
      </c>
      <c r="C661" s="4" t="s">
        <v>42</v>
      </c>
      <c r="D661" t="s">
        <v>2070</v>
      </c>
      <c r="E661" t="str">
        <f t="shared" si="10"/>
        <v>&gt;CG9681-PA$MNTSTAISFVAALVLCCLALSANALQIEPRSSWGAVSARSPSRISGAVDVIIHHSDNPNGCSTSEQCKRMIKNIQSDHKGRRNFSDIGYNFIVAGDGKYEGRGFGLQGSHSPNYNRKSIGIVFIGNFERSAPSAQMLQNAKDLIELAQRGYLKDNYTLFGHRQTKATSCPGDALYNEIKTWPHWRQ</v>
      </c>
    </row>
    <row r="662" spans="1:5">
      <c r="A662" s="4" t="s">
        <v>3130</v>
      </c>
      <c r="B662" s="4" t="s">
        <v>4157</v>
      </c>
      <c r="C662" s="4" t="s">
        <v>1219</v>
      </c>
      <c r="D662" t="s">
        <v>2071</v>
      </c>
      <c r="E662" t="str">
        <f t="shared" si="10"/>
        <v>&gt;CG30098-PA$MTPAIVLLTFLVILTLGSYGYSQLLDSKCIALFRIRVIGGQNARRTPWMYLIRDNRFACGGSLIAYRFVLTAAHCTKINDNLFVRLGEYDSSRTTDGQRSYRVVSIYRHKNYIDFRNHDIAVLKLDRQVVYDAYIRPICILLNSGLQLANSIQNFTLTGWGQMAHYYKMPTTLQEMSLRRVRNEYCGVPSLSICCWPVQYACFGDSGGPLGSLVKYGHKTIYVQFGVTNSVTGNCDGYSSYLDLMYMPWLYQTLLRNW</v>
      </c>
    </row>
    <row r="663" spans="1:5">
      <c r="A663" s="4" t="s">
        <v>3131</v>
      </c>
      <c r="B663" s="4" t="s">
        <v>4158</v>
      </c>
      <c r="C663" s="4" t="s">
        <v>38</v>
      </c>
      <c r="D663" t="s">
        <v>2072</v>
      </c>
      <c r="E663" t="str">
        <f t="shared" si="10"/>
        <v>&gt;CG14746-PA$MVSKVALLLAVLVCSQYMAQGVYVVSKAEWGGRGAKWTVGLGNYLSYAIHHTAGSYCETRAQCNAVLQSVQNYHMDSLGWPDIGYNFLIGGDGNVYEGGWNNMGAHAAEWNPYSIGISFLGNYNWDTLEPNMISAAQQLLNDAVNRGLSSGYILYGHRQVSATECPGTHIWNEIRGWSHWS</v>
      </c>
    </row>
    <row r="664" spans="1:5">
      <c r="A664" s="4" t="s">
        <v>3132</v>
      </c>
      <c r="B664" s="4" t="s">
        <v>4159</v>
      </c>
      <c r="C664" s="4" t="s">
        <v>1528</v>
      </c>
      <c r="D664" t="s">
        <v>2073</v>
      </c>
      <c r="E664" t="str">
        <f t="shared" si="10"/>
        <v>&gt;CG9673-PA$MADPRITLGLGLLIFGLILSAEASPQGRILGGEDVAQGEYPWSASVRYNAHVCSGAIISTNHILTAAHCVSSVGITPVDASTLAVRLGTINQYAGGSINVKSVIIHPSYGNFLHDIAILELDETLVFSDRIQDIALPPTTDEETEDVAELPNGTPVYVAGWGELSDGTASYKQQKANYNTLSRSLCEWEAGYGYESVCLSRAEGEGICRGDAGAAVIDDDKVLRGLTSFNFGPCGSKYPDVATRVYYLTWIEANT</v>
      </c>
    </row>
    <row r="665" spans="1:5">
      <c r="A665" s="4" t="s">
        <v>3133</v>
      </c>
      <c r="B665" s="4" t="s">
        <v>4160</v>
      </c>
      <c r="C665" s="4" t="s">
        <v>1229</v>
      </c>
      <c r="D665" t="s">
        <v>2074</v>
      </c>
      <c r="E665" t="str">
        <f t="shared" si="10"/>
        <v>&gt;CG30289-PA$MEVINAVIAALVCLFIANNNVMSRLLVENCGISKDDPYVPNIFGGAKTNQENPWMVLVWSSKPCGGSLIARQFVLTAAHCVSFEDLYVRLGDYETLDPPYCLNNHCIPKFYNISVDMKIVHENYNGITLQNDIALLRMSEAVEYSDYRPICLLVGEQMQSIPMFTVTGWGETEYGQFSRILLNATLYNMDISYCNIFNKQADRSQICAGSHTSNTCKGDSGGPLSSKFHYGNRLLSFQYGLVSYGERCAANVAGVYTNVSYHREWIFNKMVQFKPTGHTTFWLSKLVGQTCNITIIRNIELMYNRIVYE</v>
      </c>
    </row>
    <row r="666" spans="1:5">
      <c r="A666" s="4" t="s">
        <v>3134</v>
      </c>
      <c r="B666" s="4" t="s">
        <v>4161</v>
      </c>
      <c r="C666" s="4" t="s">
        <v>304</v>
      </c>
      <c r="D666" t="s">
        <v>2075</v>
      </c>
      <c r="E666" t="str">
        <f t="shared" si="10"/>
        <v>&gt;CG7529-PA$MRRRGVYVMLTLCGVLTAGLTAFLVIFLTGGQGADASETATVTVELYNGGTVLGNYAYTAWTDRAFMQFRGIPFAEPPIEELRFRPPVARSPWTGTLNLNFGQRCPVITNLDSQMSDAELEDCLTLSVYTKNLSASQPVMFYIYGGGYNGSSEDHPPNYLLEKDVVLVVPQYRVGALGWLSTYTEELPGNAPIADIMALDWVQMHISSFGGDPQKVTIFGQSAGAGVASSLLLSPKTGDNMFKRAVQSGSIFASWAINKDPKAQSRRICIQLGCSGCEQHDQLVKCIQKAKVIDLKATASESFSPIVGDLHGILPQQPSELVKSYRRQIPILTGFTQHDGSFVASYYDALAAKVANVSSLSVRQFSQGINDLVNDTSGLTDNILNRLLFKPQLNSHDHSAAVSSYFDLTTNIFMKSPVITLATKMYTQQRSTPVYVYSFEYGTYTRFGYEFGNSHYPFNGGVHHSNDNIYLFATHPLEGQDTQMSQKMVDWTSFAIEGVPRNLSPLSSASGPYNKLNLEVTKGDDLLDTLTAAIDDPDNRLQREDME</v>
      </c>
    </row>
    <row r="667" spans="1:5">
      <c r="A667" s="4" t="s">
        <v>3135</v>
      </c>
      <c r="B667" s="4" t="s">
        <v>4162</v>
      </c>
      <c r="C667" s="4" t="s">
        <v>170</v>
      </c>
      <c r="D667" t="s">
        <v>2076</v>
      </c>
      <c r="E667" t="str">
        <f t="shared" si="10"/>
        <v>&gt;CG6426-PA$MAANKLCCTLAIGALLCLGFAALIQAQDKPVTDVCLGCICEAISGCNQTYCGGGVCGLFRITWAYWADGGKLTLGNESPQSEDAYANCVNDPYCAANTQNYMTKFGQDCNGDNAIDCYDFAAIHKLGGYGCKGELSYQYQTQLTNCLSFQQIDVRSS</v>
      </c>
    </row>
    <row r="668" spans="1:5">
      <c r="A668" s="4" t="s">
        <v>3136</v>
      </c>
      <c r="B668" s="4" t="s">
        <v>4163</v>
      </c>
      <c r="C668" s="4" t="s">
        <v>963</v>
      </c>
      <c r="D668" t="s">
        <v>2077</v>
      </c>
      <c r="E668" t="str">
        <f t="shared" si="10"/>
        <v>&gt;CG9565-PA$MTRYKQTEFTEDDSSSIGGIQLNEATGHTGMQIRYHTARATWNWRSRNKEKWLLITTFVMAITIFTLLIVLFTDGGSSDATKHVLHVQPHQKDCPSGNLPCLNKHCIFASSEILKSIDVTVDPCDDFYGYSCNQWIKNNPIPEGKSTGTFGKLEQMNQLIIRNVLEKPAKSFKSDAERKAKVYYESCLDADEHMEKGAKPMNDLLLQIGGWNVTKSGYNVANWTMGHTLKILHNKYNFNCLFGWAGEDDKNSSRHVIQIDQGGLTLPTADYYNNKTDNHRKVLNEYIEYMTKVCLLGANESDARAQMIGVINFEKKLANITIPLEDRRNEEAMYHPMQLRQLSLAPFLNWTDHFDNAMQMVGRRVTDDEVVVVYAPDFLKNLSDIILKMEQTEGKITLNNYLVWQAVRTLTSCLSKPFRDAYKGVRKALMGSDGGEEIWRYVSDTNNVVGFAVGAIFVRQAFHGESKPAAEQMIAEIREAFKMNLQNLTWDKQTREKAIEKANQISDMIGFPDYILDPVELDKKYAELNITPNAYFENNQVAIYNLKSNLKRLDQPVNKTNWGMTPQTVNAYYTPTKNQIVFPAGILQPFFDINNPKSLNFGAMGVVMGHELTHAFDDQGREYDKFGNINRWWDSKSERFNEKSECIARQYSGYKMNGRTLNGKQTLGENIADNGGLKAAYHAYQRKSDRDVDILKLPGLNLTHSQLFFVSFAQVWCSSTTDETNLLQMEKDPHSSQFRVIGTLSNMKEFAEVFQCKPGKRMNPTEKCEV</v>
      </c>
    </row>
    <row r="669" spans="1:5">
      <c r="A669" s="4" t="s">
        <v>3137</v>
      </c>
      <c r="B669" s="4" t="s">
        <v>4665</v>
      </c>
      <c r="C669" s="4" t="s">
        <v>963</v>
      </c>
      <c r="D669" t="s">
        <v>2077</v>
      </c>
      <c r="E669" t="str">
        <f t="shared" si="10"/>
        <v>&gt;CG9565-PB$MTRYKQTEFTEDDSSSIGGIQLNEATGHTGMQIRYHTARATWNWRSRNKEKWLLITTFVMAITIFTLLIVLFTDGGSSDATKHVLHVQPHQKDCPSGNLPCLNKHCIFASSEILKSIDVTVDPCDDFYGYSCNQWIKNNPIPEGKSTGTFGKLEQMNQLIIRNVLEKPAKSFKSDAERKAKVYYESCLDADEHMEKGAKPMNDLLLQIGGWNVTKSGYNVANWTMGHTLKILHNKYNFNCLFGWAGEDDKNSSRHVIQIDQGGLTLPTADYYNNKTDNHRKVLNEYIEYMTKVCLLGANESDARAQMIGVINFEKKLANITIPLEDRRNEEAMYHPMQLRQLSLAPFLNWTDHFDNAMQMVGRRVTDDEVVVVYAPDFLKNLSDIILKMEQTEGKITLNNYLVWQAVRTLTSCLSKPFRDAYKGVRKALMGSDGGEEIWRYVSDTNNVVGFAVGAIFVRQAFHGESKPAAEQMIAEIREAFKMNLQNLTWDKQTREKAIEKANQISDMIGFPDYILDPVELDKKYAELNITPNAYFENNQVAIYNLKSNLKRLDQPVNKTNWGMTPQTVNAYYTPTKNQIVFPAGILQPFFDINNPKSLNFGAMGVVMGHELTHAFDDQGREYDKFGNINRWWDSKSERFNEKSECIARQYSGYKMNGRTLNGKQTLGENIADNGGLKAAYHAYQRKSDRDVDILKLPGLNLTHSQLFFVSFAQVWCSSTTDETNLLQMEKDPHSSQFRVIGTLSNMKEFAEVFQCKPGKRMNPTEKCEV</v>
      </c>
    </row>
    <row r="670" spans="1:5">
      <c r="A670" s="4" t="s">
        <v>3138</v>
      </c>
      <c r="B670" s="4" t="s">
        <v>4666</v>
      </c>
      <c r="C670" s="4" t="s">
        <v>963</v>
      </c>
      <c r="D670" t="s">
        <v>2077</v>
      </c>
      <c r="E670" t="str">
        <f t="shared" si="10"/>
        <v>&gt;CG9565-PC$MTRYKQTEFTEDDSSSIGGIQLNEATGHTGMQIRYHTARATWNWRSRNKEKWLLITTFVMAITIFTLLIVLFTDGGSSDATKHVLHVQPHQKDCPSGNLPCLNKHCIFASSEILKSIDVTVDPCDDFYGYSCNQWIKNNPIPEGKSTGTFGKLEQMNQLIIRNVLEKPAKSFKSDAERKAKVYYESCLDADEHMEKGAKPMNDLLLQIGGWNVTKSGYNVANWTMGHTLKILHNKYNFNCLFGWAGEDDKNSSRHVIQIDQGGLTLPTADYYNNKTDNHRKVLNEYIEYMTKVCLLGANESDARAQMIGVINFEKKLANITIPLEDRRNEEAMYHPMQLRQLSLAPFLNWTDHFDNAMQMVGRRVTDDEVVVVYAPDFLKNLSDIILKMEQTEGKITLNNYLVWQAVRTLTSCLSKPFRDAYKGVRKALMGSDGGEEIWRYVSDTNNVVGFAVGAIFVRQAFHGESKPAAEQMIAEIREAFKMNLQNLTWDKQTREKAIEKANQISDMIGFPDYILDPVELDKKYAELNITPNAYFENNQVAIYNLKSNLKRLDQPVNKTNWGMTPQTVNAYYTPTKNQIVFPAGILQPFFDINNPKSLNFGAMGVVMGHELTHAFDDQGREYDKFGNINRWWDSKSERFNEKSECIARQYSGYKMNGRTLNGKQTLGENIADNGGLKAAYHAYQRKSDRDVDILKLPGLNLTHSQLFFVSFAQVWCSSTTDETNLLQMEKDPHSSQFRVIGTLSNMKEFAEVFQCKPGKRMNPTEKCEV</v>
      </c>
    </row>
    <row r="671" spans="1:5">
      <c r="A671" s="4" t="s">
        <v>3139</v>
      </c>
      <c r="B671" s="4" t="s">
        <v>4164</v>
      </c>
      <c r="C671" s="4" t="s">
        <v>1000</v>
      </c>
      <c r="D671" t="s">
        <v>2078</v>
      </c>
      <c r="E671" t="str">
        <f t="shared" si="10"/>
        <v>&gt;CG10663-PB$MKVVCWVLEFLTVVQLLIETQSGYVQEAKREIWDAMAHHRHRHHQHYHHSSHWIDGRRVHRLRMPHPQRWSGRRRSLNQHQPFSRWSQWSPCDEECVRRERFCKVKRKCGHTKHVEQSKCSHCHPAPAIKWQPPLILDDSHIRERIQLPQPQPQPPPPPPPSIIINAAAAASSGPTVDYRYTEYKPPPNYASLYPSHPPIYTPTYPAAHPPTQPPTYPPPTHPPTPPPTPPTNPDEVVRHLPKYPKDIFSEEDVEDELEPEPDEDLISSDEQGDFFVLKHHRHRRRQNHRRPSHKPPKEEDYDDSDFVDFGERKSLRHRHLGEDSSVEGDVFQYEDFDLPDTMADSQESEGEFRNITWMQPAKDGIALRRRKVYSKWSRWTKCSPKCTTRRYKCRIMDQCGREVLREIAYCYTEGSFCQQWLQTQFQKTPAFETRPGSGSPNAMRRMQSEQPEVSMNDLNYIMTGKGYRGPEYTPLKLSCGIVRSGTGRRMSNMLKIIGGRAARKGEWPWQVAILNRFKEAFCGGTLIAPRWVLTAAHCRKVLFVRIGEHNLNYEDGTEIQLRVMKSYTHPNFDKRTVDSDVALLRLPAVNATTWIGYSCLPQPFQALPKNVDCTIIGWGKRRNRDATGTSVLHKATPIIPMQNCRKVYYDYTITKNMFCAGHQKGHIDTCAGDSGGPLLCRDTTKNHPWTIFGITSFGDGCAQRNKFGIYAKVPNYVDWVWSVVNCDGNCKM</v>
      </c>
    </row>
    <row r="672" spans="1:5">
      <c r="A672" s="4" t="s">
        <v>3140</v>
      </c>
      <c r="B672" s="4" t="s">
        <v>4165</v>
      </c>
      <c r="C672" s="4" t="s">
        <v>1482</v>
      </c>
      <c r="D672" t="s">
        <v>2079</v>
      </c>
      <c r="E672" t="str">
        <f t="shared" si="10"/>
        <v>&gt;CG8329-PA$MSKKLVLLLLFVATVCAHRNRNRTAHHGGGPKDIIVNGYPAYEGKAPYAGLRMNNGAVGGGSVIGNNWVLTAAHCLTTDSVTIHYGSNRAWNGQLQHTNKNNFFRHPGYPNSAGHDIGLIRTPYVSFTNLINKVSLPKFSQKGERFEWWCVACGWGGMANGGLADWLQCMDVQVISNGECARSYGSVASTDMCTRADGKSVCGGDSGGALVTHDNPIQVGVITFASIGCKSGPSGYTRVSDHLDWREKSGIAY</v>
      </c>
    </row>
    <row r="673" spans="1:5">
      <c r="A673" s="4" t="s">
        <v>3141</v>
      </c>
      <c r="B673" s="4" t="s">
        <v>4166</v>
      </c>
      <c r="C673" s="4" t="s">
        <v>287</v>
      </c>
      <c r="D673" t="s">
        <v>2080</v>
      </c>
      <c r="E673" t="str">
        <f t="shared" si="10"/>
        <v>&gt;CG3903-PA$MMHKLKYRDKLKWLLALLVLIGTCFIQTRGQTRDPRFYSRPGVDYHWPNGDPDYRTYTFNDRRYGHYQPNGYGANYPGRNPPGQYPQGMPNEDRFRFDNDPNARTQFPGVLAGWREDLQGKQRRDSLTLERDVFVTTNYGQVQGFKV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v>
      </c>
    </row>
    <row r="674" spans="1:5">
      <c r="A674" s="4" t="s">
        <v>3142</v>
      </c>
      <c r="B674" s="4" t="s">
        <v>4167</v>
      </c>
      <c r="C674" s="4" t="s">
        <v>287</v>
      </c>
      <c r="D674" t="s">
        <v>2081</v>
      </c>
      <c r="E674" t="str">
        <f t="shared" si="10"/>
        <v>&gt;CG3903-PB$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v>
      </c>
    </row>
    <row r="675" spans="1:5">
      <c r="A675" s="4" t="s">
        <v>3143</v>
      </c>
      <c r="B675" s="4" t="s">
        <v>4168</v>
      </c>
      <c r="C675" s="4" t="s">
        <v>287</v>
      </c>
      <c r="D675" t="s">
        <v>2080</v>
      </c>
      <c r="E675" t="str">
        <f t="shared" si="10"/>
        <v>&gt;CG3903-PC$MMHKLKYRDKLKWLLALLVLIGTCFIQTRGQTRDPRFYSRPGVDYHWPNGDPDYRTYTFNDRRYGHYQPNGYGANYPGRNPPGQYPQGMPNEDRFRFDNDPNARTQFPGVLAGWREDLQGKQRRDSLTLERDVFVTTNYGQVQGFKV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v>
      </c>
    </row>
    <row r="676" spans="1:5">
      <c r="A676" s="4" t="s">
        <v>3144</v>
      </c>
      <c r="B676" s="4" t="s">
        <v>4169</v>
      </c>
      <c r="C676" s="4" t="s">
        <v>287</v>
      </c>
      <c r="D676" t="s">
        <v>2080</v>
      </c>
      <c r="E676" t="str">
        <f t="shared" si="10"/>
        <v>&gt;CG3903-PD$MMHKLKYRDKLKWLLALLVLIGTCFIQTRGQTRDPRFYSRPGVDYHWPNGDPDYRTYTFNDRRYGHYQPNGYGANYPGRNPPGQYPQGMPNEDRFRFDNDPNARTQFPGVLAGWREDLQGKQRRDSLTLERDVFVTTNYGQVQGFKV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v>
      </c>
    </row>
    <row r="677" spans="1:5">
      <c r="A677" s="4" t="s">
        <v>3145</v>
      </c>
      <c r="B677" s="4" t="s">
        <v>4170</v>
      </c>
      <c r="C677" s="4" t="s">
        <v>287</v>
      </c>
      <c r="D677" t="s">
        <v>2080</v>
      </c>
      <c r="E677" t="str">
        <f t="shared" si="10"/>
        <v>&gt;CG3903-PE$MMHKLKYRDKLKWLLALLVLIGTCFIQTRGQTRDPRFYSRPGVDYHWPNGDPDYRTYTFNDRRYGHYQPNGYGANYPGRNPPGQYPQGMPNEDRFRFDNDPNARTQFPGVLAGWREDLQGKQRRDSLTLERDVFVTTNYGQVQGFKV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v>
      </c>
    </row>
    <row r="678" spans="1:5">
      <c r="A678" s="4" t="s">
        <v>3146</v>
      </c>
      <c r="B678" s="4" t="s">
        <v>4171</v>
      </c>
      <c r="C678" s="4" t="s">
        <v>1224</v>
      </c>
      <c r="D678" t="s">
        <v>2082</v>
      </c>
      <c r="E678" t="str">
        <f t="shared" si="10"/>
        <v>&gt;CG30286-PB$MYWILLLTSLLPWHPHATAQFLEPDCGYMSPEALQNEEHQAHISESPWMYLHKSGELVCGGTLVNHRFILTAAHCIREDENLTVRLGEFNSLTSIDCNSDCLPPSEDFEIDVAFRHGGYSRTNRIHDIGLLRLAKSVEYKVHIKPICITNTTLQPKIERLHRLVATGWGRSPSEAANHILKSIRVTRVNWGVCSKTWVDRRRDQICVSHESGVSCSGDSGGPMGQAIRLDGRVLFVQVGIVSYGNECLSPSVFTNVMEHIDWIMAALSTTH</v>
      </c>
    </row>
    <row r="679" spans="1:5">
      <c r="A679" s="4" t="s">
        <v>3147</v>
      </c>
      <c r="B679" s="4" t="s">
        <v>4172</v>
      </c>
      <c r="C679" s="4" t="s">
        <v>1224</v>
      </c>
      <c r="D679" t="s">
        <v>2083</v>
      </c>
      <c r="E679" t="str">
        <f t="shared" si="10"/>
        <v>&gt;CG30286-PC$MYWILLLTSLLPWHPHATAQFLEPDCGYMSPEALQNEEHQAHISESPWMYLHKSGELVCGGTLVNHRFILTAAHCIREDENLTVRLGEFNSLTSIDCNSDCLPPSEDFEIDVAFRHGGYSRTNRIHDIGLLRLAKSVEYKGSRYIDGH</v>
      </c>
    </row>
    <row r="680" spans="1:5">
      <c r="A680" s="4" t="s">
        <v>3148</v>
      </c>
      <c r="B680" s="4" t="s">
        <v>4667</v>
      </c>
      <c r="C680" s="4" t="s">
        <v>1376</v>
      </c>
      <c r="D680" t="s">
        <v>2084</v>
      </c>
      <c r="E680" t="str">
        <f t="shared" si="10"/>
        <v>&gt;CG4613-PB$MKLNPPAFLLLLALISICDRSWAVYNYKPPSRGYFYPKPERLPPLPVNGTTSSTGPPPGVQSDFIDDLIEGHKQQILSNVLGVASETPSDTASSLGSTLSSSASPVFPLEGGGAKAFRVNRCASCTCGVPNVNRIVGGTQVRTNKYPIAQIIRGTFLFCGGTLINDRYVLTAAHCVHGMDMRGVSVRLLQLDRSSTLGVTRSVAFAHAHVGYDPVSLVHDIALLRLDQPIPLVDTMRPACLPSNWQNFDFQKAIVAGWGLSQEGGSTSSVLQEVVVPIITNAQCRATSYRSMIVTMMCAGYVKTGGRDACQGDSGGPLIVRDRIFRLAGVVSFGYGCAKPDAPVYTRVSRYLEWIAVNTRDSCYCI</v>
      </c>
    </row>
    <row r="681" spans="1:5">
      <c r="A681" s="4" t="s">
        <v>3149</v>
      </c>
      <c r="B681" s="4" t="s">
        <v>4668</v>
      </c>
      <c r="C681" s="4" t="s">
        <v>1376</v>
      </c>
      <c r="D681" t="s">
        <v>2084</v>
      </c>
      <c r="E681" t="str">
        <f t="shared" si="10"/>
        <v>&gt;CG4613-PC$MKLNPPAFLLLLALISICDRSWAVYNYKPPSRGYFYPKPERLPPLPVNGTTSSTGPPPGVQSDFIDDLIEGHKQQILSNVLGVASETPSDTASSLGSTLSSSASPVFPLEGGGAKAFRVNRCASCTCGVPNVNRIVGGTQVRTNKYPIAQIIRGTFLFCGGTLINDRYVLTAAHCVHGMDMRGVSVRLLQLDRSSTLGVTRSVAFAHAHVGYDPVSLVHDIALLRLDQPIPLVDTMRPACLPSNWQNFDFQKAIVAGWGLSQEGGSTSSVLQEVVVPIITNAQCRATSYRSMIVTMMCAGYVKTGGRDACQGDSGGPLIVRDRIFRLAGVVSFGYGCAKPDAPVYTRVSRYLEWIAVNTRDSCYCI</v>
      </c>
    </row>
    <row r="682" spans="1:5">
      <c r="A682" s="4" t="s">
        <v>3150</v>
      </c>
      <c r="B682" s="4" t="s">
        <v>4173</v>
      </c>
      <c r="C682" s="4" t="s">
        <v>888</v>
      </c>
      <c r="D682" t="s">
        <v>2085</v>
      </c>
      <c r="E682" t="str">
        <f t="shared" si="10"/>
        <v>&gt;CG5527-PA$MLSISSYFRLPLYTRLAVCILICVILNDCEARSIGDESHENAITDETADLRSHGAMMKSYMNFSVDPCDDFYEFACGNWKNVKTPRQSPHRRSNILDIYTLMDVTEQLLTRTKLAEALNVSAELLVAQRFYNSCLAAELFPRPAADPYLSVIRSLGGFPAVDRDAWNASSFSWFNMSAHLSNYGVRSLIHEEILPQPFNPYFKLPELGFDHVVHTAHVANTSSRAYQLNEHRMRGYLKEYNLTKDISAVIEGVFAFWSEALSIEDKFESDRDKCDLLSEIEEVPRFGQWRSYYEAWNGIDFYNGSSGGEFCDFYYVELDKVCAKHTEAVANYLAMRFLYRMDDLKEPKQPEDQKVNCLMIVQMTLPNLFNRLYMAEHFTDEKHSEISDMVTERKAQRQILESVEWLDAETRAEALSKEAGITPVIGSYKNEELSDTLIREINLTIVEGSYAQSLINLRVLGTYLHRYAGLHADELPKDTKPLTLLVGMQVAFYYNLDNSVYVMAGVLHPPAYHRSWPDSLKFGTIGYLIGHELTHGFDTGSSFDSAGEVRDWWSRKSEAVFQERAQCYVDYFNQYLIPEINQTIRGNERDENIADAGGLRAALTGYRNHMKQLQRSGADGETLAHKNEQMPGLDLSPQLFFVGFAQLWCADYEPEHYWEELTGAHTVDKYRVLGAVSNNDDFAEVYCPLGSPMHPKAESCRM</v>
      </c>
    </row>
    <row r="683" spans="1:5">
      <c r="A683" s="4" t="s">
        <v>3151</v>
      </c>
      <c r="B683" s="4" t="s">
        <v>4174</v>
      </c>
      <c r="C683" s="4" t="s">
        <v>395</v>
      </c>
      <c r="D683" t="s">
        <v>2086</v>
      </c>
      <c r="E683" t="str">
        <f t="shared" si="10"/>
        <v>&gt;CG6296-PA$MRLCLLVLGCVIAASAWPVDQLSVRDHGINGWFVPQREGGLRWIGKAEARQLEYYEAQEALEGRLSTNTVNFYLYTLQNPSTGQQIKATQDSIDGSFFPQNPTRITIHGWNSNYKDGVNTRVADAWFQYGDYNMIAVDWLRGRSLEYSSVAGAPGAGKKVAALVDFLVEGYGMSLDTLEIVGFSLGAHVAGHTAKQNSGKVGKVVGLDPASPLISYSNTEKRLSSDDALYVESIQTNGAILGFGQIGKASFYMNGGRSQPGCGIDITGSCSHTKAVLYYVEALLWNNFPSIKCESVDANKNNCGNTYSSVFMGASINFFVAEGIFYVPVNKESPYGLGELNSGEATTGTPEITSTTVDGEDESTTEVSTSTTTDKPEESTTEEPEEDSTTNGPEESSTTTEQPEDSTTTTEEPIDSTTEAPEDESTTSSPTDGGEQSTTEEETTTEKPEETSTSPIDTEDSTTKEPEDVSTTPKESEESTTSSPEDDDTTAPGEDDDTTAAPGGDEEETTTEDPEETTTSPSDADDSTTEEPEEDTTTTKPVEPSTTTEEPEDSTTEVPEESTTEEPDKETSTTNAEPEVTTTVEPDVSTVDPEGDQSTREDLEDVSTTAVPTKLPSTTGVPPEVPITTLAPEVPSTPPQDGNTKNIFIFNVFLVNVKIENK</v>
      </c>
    </row>
    <row r="684" spans="1:5">
      <c r="A684" s="4" t="s">
        <v>3152</v>
      </c>
      <c r="B684" s="4" t="s">
        <v>4175</v>
      </c>
      <c r="C684" s="4" t="s">
        <v>416</v>
      </c>
      <c r="D684" t="s">
        <v>2087</v>
      </c>
      <c r="E684" t="str">
        <f t="shared" si="10"/>
        <v>&gt;CG11055-PB$MIDAASAERASPQFIALFNDNLKLGHEDDGPQAVNGKDTHQHVPADLEAYGTLYAACQDHAAFFARDHTEFGQRLHAAHIAWQDFIVLANRLVQQIDAAHEYDFDEQTPGNGYRSFIYVTNACIAHGISICQQLTATRSTIFFRKKFMKEVEACSQLLSSLCTCLQYLLILRQWSASTGDLFACGNHTAEQLFELGTINQYCFYGRCLGFQYGDSIRGVLRFLGISMASYSESYYSQEGDGPIVKTRSLWTSGKYLMNPELRARRIVNISQNAKIDFCKSFWFLAESEMMHKLPIVGSSIKVNRLIELPAEPLKLPRRKNFKASDNLSSDVNQNQGDGDFVEIVPTAHLGPGLPVSVRLLSARRRSGMLGEGRYRGWHKPIPPSPSILFHCHGGFVAQSSKSHELYLRDWAVALDCPILSVDYSLAPEAPFPRALQEVYYACWLLNNTELLGTTAERVVCAGDSAGANLSIGVALKCIEQGVRVPDGLFLYCPTLVSFVPSPARLLCLMDPLLPFGFMMRCLRAYAAPAQETLQQNAKQEDAAQIRNVPKSNVGSLNSSRRTSMARSPLSPLEASMNPDDESSDTFASSASYHSQTVERTDLPHTEGDNSSCVSFEDDSQPIVHYPIEISADPPKDTSAAYIDNFLDKYLIDTATMEVTEETAPEAVQAQANGHAKISSDDDILVEGRDLVAIDTLQGRLQEAVNNITNTLTRCTQSYEIHGSNVMAQQDVRNMDLIARSPSEEFAFDVPKDPFLSPYWASDEWLSQLPETKILTLNMDPCLDDVMFAKKLKRLGRQVDLEILEGLPHGFLNFTMLSNEAMEGSKKCIKSLQTLQTDSKTKNIDKANSMDEEESSSPSASLAA</v>
      </c>
    </row>
    <row r="685" spans="1:5">
      <c r="A685" s="4" t="s">
        <v>3153</v>
      </c>
      <c r="B685" s="4" t="s">
        <v>4176</v>
      </c>
      <c r="C685" s="4" t="s">
        <v>416</v>
      </c>
      <c r="D685" t="s">
        <v>2087</v>
      </c>
      <c r="E685" t="str">
        <f t="shared" si="10"/>
        <v>&gt;CG11055-PA$MIDAASAERASPQFIALFNDNLKLGHEDDGPQAVNGKDTHQHVPADLEAYGTLYAACQDHAAFFARDHTEFGQRLHAAHIAWQDFIVLANRLVQQIDAAHEYDFDEQTPGNGYRSFIYVTNACIAHGISICQQLTATRSTIFFRKKFMKEVEACSQLLSSLCTCLQYLLILRQWSASTGDLFACGNHTAEQLFELGTINQYCFYGRCLGFQYGDSIRGVLRFLGISMASYSESYYSQEGDGPIVKTRSLWTSGKYLMNPELRARRIVNISQNAKIDFCKSFWFLAESEMMHKLPIVGSSIKVNRLIELPAEPLKLPRRKNFKASDNLSSDVNQNQGDGDFVEIVPTAHLGPGLPVSVRLLSARRRSGMLGEGRYRGWHKPIPPSPSILFHCHGGFVAQSSKSHELYLRDWAVALDCPILSVDYSLAPEAPFPRALQEVYYACWLLNNTELLGTTAERVVCAGDSAGANLSIGVALKCIEQGVRVPDGLFLYCPTLVSFVPSPARLLCLMDPLLPFGFMMRCLRAYAAPAQETLQQNAKQEDAAQIRNVPKSNVGSLNSSRRTSMARSPLSPLEASMNPDDESSDTFASSASYHSQTVERTDLPHTEGDNSSCVSFEDDSQPIVHYPIEISADPPKDTSAAYIDNFLDKYLIDTATMEVTEETAPEAVQAQANGHAKISSDDDILVEGRDLVAIDTLQGRLQEAVNNITNTLTRCTQSYEIHGSNVMAQQDVRNMDLIARSPSEEFAFDVPKDPFLSPYWASDEWLSQLPETKILTLNMDPCLDDVMFAKKLKRLGRQVDLEILEGLPHGFLNFTMLSNEAMEGSKKCIKSLQTLQTDSKTKNIDKANSMDEEESSSPSASLAA</v>
      </c>
    </row>
    <row r="686" spans="1:5">
      <c r="A686" s="4" t="s">
        <v>3154</v>
      </c>
      <c r="B686" s="4" t="s">
        <v>4177</v>
      </c>
      <c r="C686" s="4" t="s">
        <v>416</v>
      </c>
      <c r="D686" t="s">
        <v>2087</v>
      </c>
      <c r="E686" t="str">
        <f t="shared" si="10"/>
        <v>&gt;CG11055-PC$MIDAASAERASPQFIALFNDNLKLGHEDDGPQAVNGKDTHQHVPADLEAYGTLYAACQDHAAFFARDHTEFGQRLHAAHIAWQDFIVLANRLVQQIDAAHEYDFDEQTPGNGYRSFIYVTNACIAHGISICQQLTATRSTIFFRKKFMKEVEACSQLLSSLCTCLQYLLILRQWSASTGDLFACGNHTAEQLFELGTINQYCFYGRCLGFQYGDSIRGVLRFLGISMASYSESYYSQEGDGPIVKTRSLWTSGKYLMNPELRARRIVNISQNAKIDFCKSFWFLAESEMMHKLPIVGSSIKVNRLIELPAEPLKLPRRKNFKASDNLSSDVNQNQGDGDFVEIVPTAHLGPGLPVSVRLLSARRRSGMLGEGRYRGWHKPIPPSPSILFHCHGGFVAQSSKSHELYLRDWAVALDCPILSVDYSLAPEAPFPRALQEVYYACWLLNNTELLGTTAERVVCAGDSAGANLSIGVALKCIEQGVRVPDGLFLYCPTLVSFVPSPARLLCLMDPLLPFGFMMRCLRAYAAPAQETLQQNAKQEDAAQIRNVPKSNVGSLNSSRRTSMARSPLSPLEASMNPDDESSDTFASSASYHSQTVERTDLPHTEGDNSSCVSFEDDSQPIVHYPIEISADPPKDTSAAYIDNFLDKYLIDTATMEVTEETAPEAVQAQANGHAKISSDDDILVEGRDLVAIDTLQGRLQEAVNNITNTLTRCTQSYEIHGSNVMAQQDVRNMDLIARSPSEEFAFDVPKDPFLSPYWASDEWLSQLPETKILTLNMDPCLDDVMFAKKLKRLGRQVDLEILEGLPHGFLNFTMLSNEAMEGSKKCIKSLQTLQTDSKTKNIDKANSMDEEESSSPSASLAA</v>
      </c>
    </row>
    <row r="687" spans="1:5">
      <c r="A687" s="4" t="s">
        <v>3155</v>
      </c>
      <c r="B687" s="4" t="s">
        <v>4178</v>
      </c>
      <c r="C687" s="4" t="s">
        <v>61</v>
      </c>
      <c r="D687" t="s">
        <v>2088</v>
      </c>
      <c r="E687" t="str">
        <f t="shared" si="10"/>
        <v>&gt;CG2054-PA$MTLRSRLSGEAPQLWLLLLLASTASSLWASVAARTGPLHDKVVVCYVSTAVYRPEQGAYAIENFDPNLCTHVVYAFAGLDITQAAIKSLDPWQDLKEEGKGGYEKMTGLKRSHPHLKVSLAIGGWNEGSANYSTLVANNLLRGRFVKVSSFIRKYNFDGLDLDWEYPTQRKGKPADRENFVLLTKELREEFDEHGLLTSAIGASKKVIDEAYDVRQISRYLDYLHIMCYDYHGSWDRRVGYNAPLAPADDPLSVKFSIDYLLKLGAPPEKLVMGLPFYGRTFKTLASGFLNDVSGVGFKGPYTREDGFLGYNEICQTLSNQTSGWTREWDPQTSQVLAKSERNFTQEINVVTYDSSRSIANKVLFAMSKRLAGVMVWSVDTDDFLGNCKLDETYEDFQKVTAAPKRSSQNYPLLRTINEATMLAVDELAVPEPQPDDSENEPHGSIADRKNAGASMVSLGLGVTAVFMLLHRLA</v>
      </c>
    </row>
    <row r="688" spans="1:5">
      <c r="A688" s="4" t="s">
        <v>3156</v>
      </c>
      <c r="B688" s="4" t="s">
        <v>4669</v>
      </c>
      <c r="C688" s="4" t="s">
        <v>61</v>
      </c>
      <c r="D688" t="s">
        <v>2088</v>
      </c>
      <c r="E688" t="str">
        <f t="shared" si="10"/>
        <v>&gt;CG2054-PC$MTLRSRLSGEAPQLWLLLLLASTASSLWASVAARTGPLHDKVVVCYVSTAVYRPEQGAYAIENFDPNLCTHVVYAFAGLDITQAAIKSLDPWQDLKEEGKGGYEKMTGLKRSHPHLKVSLAIGGWNEGSANYSTLVANNLLRGRFVKVSSFIRKYNFDGLDLDWEYPTQRKGKPADRENFVLLTKELREEFDEHGLLTSAIGASKKVIDEAYDVRQISRYLDYLHIMCYDYHGSWDRRVGYNAPLAPADDPLSVKFSIDYLLKLGAPPEKLVMGLPFYGRTFKTLASGFLNDVSGVGFKGPYTREDGFLGYNEICQTLSNQTSGWTREWDPQTSQVLAKSERNFTQEINVVTYDSSRSIANKVLFAMSKRLAGVMVWSVDTDDFLGNCKLDETYEDFQKVTAAPKRSSQNYPLLRTINEATMLAVDELAVPEPQPDDSENEPHGSIADRKNAGASMVSLGLGVTAVFMLLHRLA</v>
      </c>
    </row>
    <row r="689" spans="1:5">
      <c r="A689" s="4" t="s">
        <v>3157</v>
      </c>
      <c r="B689" s="4" t="s">
        <v>4670</v>
      </c>
      <c r="C689" s="4" t="s">
        <v>61</v>
      </c>
      <c r="D689" t="s">
        <v>2088</v>
      </c>
      <c r="E689" t="str">
        <f t="shared" si="10"/>
        <v>&gt;CG2054-PB$MTLRSRLSGEAPQLWLLLLLASTASSLWASVAARTGPLHDKVVVCYVSTAVYRPEQGAYAIENFDPNLCTHVVYAFAGLDITQAAIKSLDPWQDLKEEGKGGYEKMTGLKRSHPHLKVSLAIGGWNEGSANYSTLVANNLLRGRFVKVSSFIRKYNFDGLDLDWEYPTQRKGKPADRENFVLLTKELREEFDEHGLLTSAIGASKKVIDEAYDVRQISRYLDYLHIMCYDYHGSWDRRVGYNAPLAPADDPLSVKFSIDYLLKLGAPPEKLVMGLPFYGRTFKTLASGFLNDVSGVGFKGPYTREDGFLGYNEICQTLSNQTSGWTREWDPQTSQVLAKSERNFTQEINVVTYDSSRSIANKVLFAMSKRLAGVMVWSVDTDDFLGNCKLDETYEDFQKVTAAPKRSSQNYPLLRTINEATMLAVDELAVPEPQPDDSENEPHGSIADRKNAGASMVSLGLGVTAVFMLLHRLA</v>
      </c>
    </row>
    <row r="690" spans="1:5">
      <c r="A690" s="4" t="s">
        <v>3158</v>
      </c>
      <c r="B690" s="4" t="s">
        <v>4179</v>
      </c>
      <c r="C690" s="4" t="s">
        <v>961</v>
      </c>
      <c r="D690" t="s">
        <v>2089</v>
      </c>
      <c r="E690" t="str">
        <f t="shared" si="10"/>
        <v>&gt;CG9507-PA$MLKLSLVAWLIFSLAWRTTPTACRQTNAPQSVQEMLAEQLQSYMDTKARCENFYQYACGNWQIQQQEQHSLRDRDWTRDRQRYQGQMLPTDTLGLIDHVNRKLELLLRRRNESSFESDSSILEQMRLYYRSCKRLKPYNLKKYLQLLPSNSTQWPSVGRGWRPERFDWITTLGRLRLHGLNGVLLREEVLPRWDDSNYSIYVNKPSRQETQPMGEGAMIELLLDIGQTKRTANALARQVDDFERKHRLQELEDDEGPREMQLGYLDSYLPQLRWLSFMRQVRIDSELDLRSTLIENIPYLRALSDLMESESPDTVCSYIMLKWLAFLKQQGPADISRGECVAARRAMPLASSWLVGQQFSDPESESYVSSLFQRLKVRFGQILAENRMRLSPLVHILQQKLRAVRLQMGFFQTEEIEDVEQYHVRIDLSGHSFYGNQLVLLQRVEANHDLLYINVTNFANSTGSNLSYLSESWEASNSSPLYVRPRNLVLPHGLLQLPIWHRNISALQQHAVMGFVLAHELAHGFDMLGMDYDAMGNIMPVEEIGASRQFRQGLQCLQQQMATGSKWIDEKLADFVALRLAYETFFGVDKREPRDPLLPQFSQRQLFFITFAQFFCGRTPVLSPRSQSEAHLKHAADLRVMQTLANFEEFSREFGCDKKAKMQASQRCRI</v>
      </c>
    </row>
    <row r="691" spans="1:5">
      <c r="A691" s="4" t="s">
        <v>3159</v>
      </c>
      <c r="B691" s="4" t="s">
        <v>4180</v>
      </c>
      <c r="C691" s="4" t="s">
        <v>356</v>
      </c>
      <c r="D691" t="s">
        <v>2090</v>
      </c>
      <c r="E691" t="str">
        <f t="shared" si="10"/>
        <v>&gt;CG18135-PA$MSVPMLLTPMEAQSPDDHMKNCAAFVDGASITYGTGNELESGSGSSAACPTLREFNVRLEVPLAAEERLGLTGDVKALGEWQLSRSVALESLDELNWQTVALQSCRQLEYRYFVYVEDLSGYKQIRRWETHFKPRSLGPCTELQCSQDVFGITSDNSDLKPQVHRGWLNHEAILQLKFNGEKMFQVHDIETFDPQHQLKIVPVEKTAGLHVEYSKQEYGKSQLELQPTFGVPYTKGDIVIFHITLLERMMEQHFRLECYSMSNELLGSATLVTSDLTGSEGVLHLPIKSAKNADTLARLRLPYVAVQPYRYSPLDFKNTYAHYWPKSWPNLDVGHRGNGKSYIDAPAERENTIASFLSAHEHHADMIELDVHLTADGVPVIYHDFGLRTAPPKQISRPDQLEYVLIKDINYELLKRLRIFSVIAGQVREYPSHNAEPRMEHIFPTLVEVLEKLPKSLGIDVEIKWPQRRQGGGSEAEQTIDKNFFADKVIQVIQKGCGRPIIFSSFDADMCTMLRFKQNVFPVMFLTQGETKKWQPFLDRTRTFIAAVNNAQAFELAGTAPHAEDFLGENASEMLRKAKDLGQIAVIWDDCNSKERVQYFTRIGATATCYDRSDLFMPEGKREAFFKSPALMAEFAACR</v>
      </c>
    </row>
    <row r="692" spans="1:5">
      <c r="A692" s="4" t="s">
        <v>3160</v>
      </c>
      <c r="B692" s="4" t="s">
        <v>4181</v>
      </c>
      <c r="C692" s="4" t="s">
        <v>356</v>
      </c>
      <c r="D692" t="s">
        <v>2091</v>
      </c>
      <c r="E692" t="str">
        <f t="shared" si="10"/>
        <v>&gt;CG18135-PB$MSDQCAAFVDGASITYGTGNELESGSGSSAACKPTLREFNVRLEVPLAAERLGLTGDVKALGEWQLSRSVALESLDELNWQATVALQSCRQLEYRYFVVEDLSGYKQIRRWETHFKPRSLGPCTELQCSQLDVFGITSDNSDLKPQVRGWLNHEAILQLKFNGEKMFQVHDIETFDPQHVQLKIVPVEKTAGLHVESKQEYGKSQLELQPTFGVPYTKGDIVIFHITLPLERMMEQHFRLECYSMNELLGSATLVTSDLTGSEGVLHLPIKSAKNADETLARLRLPYVAVQPYRSPLDFKNTYAHYWPKSWPNLDVGHRGNGKSYIADAPAERENTIASFLSAEHHADMIELDVHLTADGVPVIYHDFGLRTAPPGKQISRPDQLEYVLIKDNYELLKRLRIFSVIAGQVREYPSHNAEPRMEHRIFPTLVEVLEKLPKSLIDVEIKWPQRRQGGGSEAEQTIDKNFFADKVIHQVIQKGCGRPIIFSSFADMCTMLRFKQNVFPVMFLTQGETKKWQPFLDLRTRTFIAAVNNAQAFEAGTAPHAEDFLGENASEMLRKAKDLGQIAVIWGDDCNSKERVQYFTRIGTATCYDRSDLFMPEGKREAFFKSPALMAEFAAQCR</v>
      </c>
    </row>
    <row r="693" spans="1:5">
      <c r="A693" s="4" t="s">
        <v>3161</v>
      </c>
      <c r="B693" s="4" t="s">
        <v>4182</v>
      </c>
      <c r="C693" s="4" t="s">
        <v>356</v>
      </c>
      <c r="D693" t="s">
        <v>2092</v>
      </c>
      <c r="E693" t="str">
        <f t="shared" si="10"/>
        <v>&gt;CG18135-PC$MGPLHLRKLRPLRVNLAPSCQGIVGRCRALSSRCITDPLPWHSWQSPAQSQQRQKQQPLLKPPQLQPLPCGLRAIRSKCAAFVDGASITYGTGNELESSGSSAACKPTLREFNVRLEVPLAAEERLGLTGDVKALGEWQLSRSVALELDELNWQATVALQSCRQLEYRYFVYVEDLSGYKQIRRWETHFKPRSLGPTELQCSQLDVFGITSDNSDLKPQVHRGWLNHEAILQLKFNGEKMFQVHDETFDPQHVQLKIVPVEKTAGLHVEYSKQEYGKSQLELQPTFGVPYTKGDVIFHITLPLERMMEQHFRLECYSMSNELLGSATLVTSDLTGSEGVLHLPKSAKNADETLARLRLPYVAVQPYRYSPLDFKNTYAHYWPKSWPNLDVGHGNGKSYIADAPAERENTIASFLSAHEHHADMIELDVHLTADGVPVIYHDGLRTAPPGKQISRPDQLEYVLIKDINYELLKRLRIFSVIAGQVREYPSHAEPRMEHRIFPTLVEVLEKLPKSLGIDVEIKWPQRRQGGGSEAEQTIDKFFADKVIHQVIQKGCGRPIIFSSFDADMCTMLRFKQNVFPVMFLTQGETKWQPFLDLRTRTFIAAVNNAQAFELAGTAPHAEDFLGENASEMLRKAKDGQIAVIWGDDCNSKERVQYFTRIGATATCYDRSDLFMPEGKREAFFKSPLMAEFAAQCR</v>
      </c>
    </row>
    <row r="694" spans="1:5">
      <c r="A694" s="4" t="s">
        <v>3162</v>
      </c>
      <c r="B694" s="4" t="s">
        <v>4183</v>
      </c>
      <c r="C694" s="4" t="s">
        <v>356</v>
      </c>
      <c r="D694" t="s">
        <v>2093</v>
      </c>
      <c r="E694" t="str">
        <f t="shared" si="10"/>
        <v>&gt;CG18135-PD$MIFSRAPVQHVILFAPLKVTSGSGATKDACLSRELVFDSKSRNRRFRRAGGIGSTGARELGSRDSRQSTPRLEKLYQAETESARGHRLISLAQQESCRFNSGLRRSIDFQSARDLHSNPMAMSRTVLILAVALSLQCAAFVDGASITGTGNELESGSGSSAACKPTLREFNVRLEVPLAAEERLGLTGDVKALGEWLSRSVALESLDELNWQATVALQSCRQLEYRYFVYVEDLSGYKQIRRWETFKPRSLGPCTELQCSQLDVFGITSDNSDLKPQVHRGWLNHEAILQLKFNEKMFQVHDIETFDPQHVQLKIVPVEKTAGLHVEYSKQEYGKSQLELQPTGVPYTKGDIVIFHITLPLERMMEQHFRLECYSMSNELLGSATLVTSDLTSEGVLHLPIKSAKNADETLARLRLPYVAVQPYRYSPLDFKNTYAHYWPKWPNLDVGHRGNGKSYIADAPAERENTIASFLSAHEHHADMIELDVHLTAGVPVIYHDFGLRTAPPGKQISRPDQLEYVLIKDINYELLKRLRIFSVIAQVREYPSHNAEPRMEHRIFPTLVEVLEKLPKSLGIDVEIKWPQRRQGGGEAEQTIDKNFFADKVIHQVIQKGCGRPIIFSSFDADMCTMLRFKQNVFPMFLTQGETKKWQPFLDLRTRTFIAAVNNAQAFELAGTAPHAEDFLGENAEMLRKAKDLGQIAVIWGDDCNSKERVQYFTRIGATATCYDRSDLFMPEGREAFFKSPALMAEFAAQCR</v>
      </c>
    </row>
    <row r="695" spans="1:5">
      <c r="A695" s="4" t="s">
        <v>3163</v>
      </c>
      <c r="B695" s="4" t="s">
        <v>4671</v>
      </c>
      <c r="C695" s="4" t="s">
        <v>356</v>
      </c>
      <c r="D695" t="s">
        <v>2094</v>
      </c>
      <c r="E695" t="str">
        <f t="shared" si="10"/>
        <v>&gt;CG18135-PE$MAMSRTVLILAVALSLQCAAFVDGASITYGTGNELESGSGSSAACKPTLEFNVRLEVPLAAEERLGLTGDVKALGEWQLSRSVALESLDELNWQATVAQSCRQLEYRYFVYVEDLSGYKQIRRWETHFKPRSLGPCTELQCSQLDVFITSDNSDLKPQVHRGWLNHEAILQLKFNGEKMFQVHDIETFDPQHVQLKVPVEKTAGLHVEYSKQEYGKSQLELQPTFGVPYTKGDIVIFHITLPLERMEQHFRLECYSMSNELLGSATLVTSDLTGSEGVLHLPIKSAKNADETLALRLPYVAVQPYRYSPLDFKNTYAHYWPKSWPNLDVGHRGNGKSYIADAPERENTIASFLSAHEHHADMIELDVHLTADGVPVIYHDFGLRTAPPGKQIRPDQLEYVLIKDINYELLKRLRIFSVIAGQVREYPSHNAEPRMEHRIFPLVEVLEKLPKSLGIDVEIKWPQRRQGGGSEAEQTIDKNFFADKVIHQVIKGCGRPIIFSSFDADMCTMLRFKQNVFPVMFLTQGETKKWQPFLDLRTRFIAAVNNAQAFELAGTAPHAEDFLGENASEMLRKAKDLGQIAVIWGDDCSKERVQYFTRIGATATCYDRSDLFMPEGKREAFFKSPALMAEFAAQCR</v>
      </c>
    </row>
    <row r="696" spans="1:5">
      <c r="A696" s="4" t="s">
        <v>3164</v>
      </c>
      <c r="B696" s="4" t="s">
        <v>4184</v>
      </c>
      <c r="C696" s="4" t="s">
        <v>1101</v>
      </c>
      <c r="D696" t="s">
        <v>2095</v>
      </c>
      <c r="E696" t="str">
        <f t="shared" si="10"/>
        <v>&gt;CG1505-PB$MTQIQLEHIRKLSFIPDKKSSLLLDPEEEEVRKTDDKPPSTPHIQFKKKFAQAPKEICGRIDRDLDFHLSQRTESLHVAIGEPKSSDGITSPVFVDDDDDVLEHQFVDESEAEAIESDSADSLPSITRGSWPWLAAIYVNNLTSLDFCGGSLVSARVVISSAHCFKLFNKRYTSNEVLVFLGRHNLKNWNEEGSLAPVDGIYIHPDFNSQLSSYDADIAVIILKDEVRFNTFIRPACLWSGSSKTYIVGERGIVIGWSFDRTNRTRDQKLSSELPGKKSTDASAPKVVKAPIVGAECFRANAHFRSLSSNRTFCAGIQAEERDTHQSGASIYTGISGAGLFIRNNRWMLRGTVSAALPAVETPDAESSHKLCCKNQYIIYADVAKFLDWITAV</v>
      </c>
    </row>
    <row r="697" spans="1:5">
      <c r="A697" s="4" t="s">
        <v>3165</v>
      </c>
      <c r="B697" s="4" t="s">
        <v>4672</v>
      </c>
      <c r="C697" s="4" t="s">
        <v>1101</v>
      </c>
      <c r="D697" t="s">
        <v>2096</v>
      </c>
      <c r="E697" t="str">
        <f t="shared" si="10"/>
        <v>&gt;CG1505-PC$MRLHLAAILILCIEHVTKAVAQGMPISPCPKVFQYRFDGSEWFGLMAVRPDGHQPLHIRVTLSMRGKPTTNYLGEIELLTRGKFTHNAPVLYKIRFPKHFPPKLLLMSANNHVICFGSGEHSIFMTQIQLEHIRKLSFIPDKKSSLLDPEEEEVRKTDDKPPSTPHIQFKKKPFAQAPKEICGRIDRDLDFHLSQRESLHVAIGEPKSSDGITSPVFVDDDEDDVLEHQFVDESEAEAIESDSADLPSITRGSWPWLAAIYVNNLTSLDFQCGGSLVSARVVISSAHCFKLFNKYTSNEVLVFLGRHNLKNWNEEGSLAAPVDGIYIHPDFNSQLSSYDADIAIILKDEVRFNTFIRPACLWSGSSKTEYIVGERGIVIGWSFDRTNRTRDQLSSELPGKKSTDASAPKVVKAPIVGNAECFRANAHFRSLSSNRTFCAGIAEERDTHQSGASIYTGISGAGLFIRRNNRWMLRGTVSAALPAVETPDAESHKLCCKNQYIIYADVAKFLDWITAFV</v>
      </c>
    </row>
    <row r="698" spans="1:5">
      <c r="A698" s="4" t="s">
        <v>3166</v>
      </c>
      <c r="B698" s="4" t="s">
        <v>4673</v>
      </c>
      <c r="C698" s="4" t="s">
        <v>1101</v>
      </c>
      <c r="D698" t="s">
        <v>2097</v>
      </c>
      <c r="E698" t="str">
        <f t="shared" si="10"/>
        <v>&gt;CG1505-PD$MRLHLAAILILCIEHVTKAVAQGMPISPCPKVFQYRFDGSEWFGLMAVRPDGHQPLHIRVTLSMRGKPTTYTQNYLGEIELLTRGKFTHNAPVLYKIRPKHHFPPKLLLMSANNHVICFGSGEHSIFMTQIQLEHIRKLSFIPDKKSLLLDPEEEEVRKTDDKPPSTPHIQFKKKPFAQAPKEICGRIDRDLDFHLQRTESLHVAIGEPKSSDGITSPVFVDDDEDDVLEHQFVDESEAEAIESDADSLPSITRGSWPWLAAIYVNNLTSLDFQCGGSLVSARVVISSAHCFKLNKRYTSNEVLVFLGRHNLKNWNEEGSLAAPVDGIYIHPDFNSQLSSYDAIAVIILKDEVRFNTFIRPACLWSGSSKTEYIVGERGIVIGWSFDRTNRTDQKLSSELPGKKSTDASAPKVVKAPIVGNAECFRANAHFRSLSSNRTFCGIQAEERDTHQSGASIYTGISGAGLFIRRNNRWMLRGTVSAALPAVETPAESSHKLCCKNQYIIYADVAKFLDWITAFV</v>
      </c>
    </row>
    <row r="699" spans="1:5">
      <c r="A699" s="4" t="s">
        <v>3167</v>
      </c>
      <c r="B699" s="4" t="s">
        <v>4674</v>
      </c>
      <c r="C699" s="4" t="s">
        <v>1101</v>
      </c>
      <c r="D699" t="s">
        <v>2098</v>
      </c>
      <c r="E699" t="str">
        <f t="shared" si="10"/>
        <v>&gt;CG1505-PE$MRLHLAAILILCIEHVTKAVAQGMPISPCPKVFQYRFDGSEWFGLMAVRPDGHQPLHIRVTLSMRGKPTTNYLGEIELLTRGKFTHNAPVLYKIRFPKHFPPKLLLMSANNHVICFGSGEHSIFMTQIQLEHIRKLSFIPDKKSSLLDPEEEEVRKTDDKPPSTPHIQFKKYASG</v>
      </c>
    </row>
    <row r="700" spans="1:5">
      <c r="A700" s="4" t="s">
        <v>3168</v>
      </c>
      <c r="B700" s="4" t="s">
        <v>4185</v>
      </c>
      <c r="C700" s="4" t="s">
        <v>1222</v>
      </c>
      <c r="D700" t="s">
        <v>2099</v>
      </c>
      <c r="E700" t="str">
        <f t="shared" si="10"/>
        <v>&gt;CG30283-PB$MKNTKIFVVVVLLAASSVVVLGSESGSFLEHPCGTVPISQFKILGGHNAVASAPWMAMVMGEGGFHCGGTLITNRFVLTSAHCIANGELKVRLGVLERAEAQKFAVDAMFVHTDYYFDQHDLALLRLAKRVHYSDNISPICLLLDPLKNIDEHIVKFRTYGWGKTESRSSSRMLQKTSLFNLHRSECAKQYPHQQIRNHICAESANANTCNGDSGGPLTAIVTYDHVQMVFQFGVTSFGHADCSKTVFTNVMTHLDWIVNTVRRAEI</v>
      </c>
    </row>
    <row r="701" spans="1:5">
      <c r="A701" s="4" t="s">
        <v>3169</v>
      </c>
      <c r="B701" s="4" t="s">
        <v>4186</v>
      </c>
      <c r="C701" s="4" t="s">
        <v>545</v>
      </c>
      <c r="D701" t="s">
        <v>2100</v>
      </c>
      <c r="E701" t="str">
        <f t="shared" si="10"/>
        <v>&gt;CG5849-PA$MITPPSGVVVLVTLGLLVSGSMGERERSLRLPNATYPLFYQLHISSDIHGQLLFSGNATIDVAIRQSTNEIVLHAKNLTDIQITVHRLMAEGSEIVDDTHTLHPTAALLIIHPIENYQAFEEGQQYRLEILYTAIMASRPAGLYYMDRDEENNHTVYVAATQCEPTYGRLIFPCYDEPGFKSNFSIKITHGSSHSASNMPVKEVLAHGDLKTTSFHTTPPISTYLVAFVISDFGSISETYRGITQIYTSPTSKEKGQVALKNAVRTVAALEDYFGVSYPLPKLDHVALKKNYGAMENWGLITYKDVNLLKNISSDGQKRKLDLITQNHEIAHQWFGNLVSPEWTYTWMNEGFATYFSYVITDLIYPNDKMMDMFMTHEADSAYSYNSFFDVHMSHYVEGEKDIMGVFDIISYKRGACVIKMFHHAFRQKLFVRGISHFLEKRYSVANELNLFDALHSELQDDEYFSHQPWASRIREIMLSWTHSEWLPILVTRNYENNTITFTQRSVHMKDELWWIPINFATTQSPNFEDTQVDMFMPPPQYTVSLEDLNIHVSGRDWIMVNKQHTGFYLVRYDTDNLMAIARQLQTNSVIHPINRLGLFRDLGPLIEHNEIEQVEVVFELLKYLELEEDVLTWNQLDTIECLTRNLHGTSSQSLFNEFVRRLVGPTFRRVYVEQGVNLAEDGMFRILEIACSADLPECLEYTRRLAKEHIIDKIYFKDGSDYHAIIDSVLCMGVYLSDQDFQRIIDMMQEIDRASVYYDDIIYALRCTQSHRHLLYYLEGLMGNSTHMVLSEFEDLMYLLYIYKSNLASRPVIWQYIERNYKVLCRAPNFLEFKQLAGFVPRHQRSHFERLRQTIANHMMQEGLNTNQTLIEVDSPLVGKKKITENFQDKFEQQIHKWLLNELPQATSRSDALLSASLSAANGSSRPQGVKEATRVLRSALRIVDMY</v>
      </c>
    </row>
    <row r="702" spans="1:5">
      <c r="A702" s="4" t="s">
        <v>3170</v>
      </c>
      <c r="B702" s="4" t="s">
        <v>4187</v>
      </c>
      <c r="C702" s="4" t="s">
        <v>545</v>
      </c>
      <c r="D702" t="s">
        <v>2101</v>
      </c>
      <c r="E702" t="str">
        <f t="shared" si="10"/>
        <v>&gt;CG5849-PB$MITPPSGVVVLVTLGLLVSGSMGERERSLRLPNATYPLFYQLHISSDIHGQLLFSGNATIDVAIRQSTNEIVLHAKNLTDIQITVHRLMAEGSEIVDDTHTLHPTAALLIIHPIENYQAFEEGQQYRLEILYTAIMASRPAGLYYMDRDEENNHTVYVAATQCEPTYGRLIFPCYDEPGFKSNFSIKITHGSSHSASNMPVKEVLAHGDLKTTSFHTTPPISTYLVAFVISDFGSISETYRGITQIYTSPTSKEKGQVALKNAVRTVAALEDYFGVSYPLPKLDHVALKKNYGAMENWGLITYKDVNLLKNISSDGQKRKLDLITQNHEIAHQWFGNLVSPEWTYTWMNEGFATYFSYVITDLIYPNDKMMDMFMTHEADSAYSYNSFFDVHMSHYVEGEKDIMGVFDIISYKRGACVIKMFHHAFRQKLFVRGISHFLE</v>
      </c>
    </row>
    <row r="703" spans="1:5">
      <c r="A703" s="4" t="s">
        <v>3171</v>
      </c>
      <c r="B703" s="4" t="s">
        <v>4188</v>
      </c>
      <c r="C703" s="4" t="s">
        <v>950</v>
      </c>
      <c r="D703" t="s">
        <v>2102</v>
      </c>
      <c r="E703" t="str">
        <f t="shared" si="10"/>
        <v>&gt;CG9000-PA$MSSLDADTVLLSILFLVVIENALEIYISLRQVKVYQTALKVPAELKSHMEDTFHKARKYGLDQEKFGIFKAVVMDVALLCMELYIGLIAVLWQLSVQVDKLQWDSKNEIIVSCVFVLISNVLSTFKGLPFKIYKIFVLEETHGFNKQARFFAWDQLKGFLVTQVLMIPITAAIIFIVQRGGDNFFIWLWIFTGVISVLLTLYPIFIAPLFDKYTPLEKGALRQSIEDLAASLKFPLTKLFVVEGSRSSHSNAYFYGLWNSKRIVLFDTLLLNKGKPDDSELSEEEKGKGCTDEELAVLGHELGHWKLGHVTKNIIIMQVHLFLMFLVFGNVFKYPPFYVAMGFPGTRPILVGLLIVFTYVLAPYNALMNFAMTILSRRFEYQADEFAFKLGFEQLGQALIKLNVDNLGFPVYDWLYSTWNHSHPTLLQRLNRLKELKEEKK</v>
      </c>
    </row>
    <row r="704" spans="1:5">
      <c r="A704" s="4" t="s">
        <v>3172</v>
      </c>
      <c r="B704" s="4" t="s">
        <v>4189</v>
      </c>
      <c r="C704" s="4" t="s">
        <v>1059</v>
      </c>
      <c r="D704" t="s">
        <v>2103</v>
      </c>
      <c r="E704" t="str">
        <f t="shared" si="10"/>
        <v>&gt;CG12386-PA$MNKVILRILAVLFLLGIYAVSAQSDGRIVGGADTSSYYTKYVVQLRRRSSSSSYAQTCGGCILDAVTIATAAHCVYNREAENFLVVAGDDSRGGMNGVVRVSKLIPHELYNSSTMDNDIALVVVDPPLPLDSFSTMEAIEIASEQPAGVQATISGWGYTKENGLSSDQLQQVKVPIVDSEKCQEAYYWRPISEGMLAGLSEGGKDACQGDSGGPLVVANKLAGIVSWGEGCARPNYPGVYANVAYKDWIAKQRTSY</v>
      </c>
    </row>
    <row r="705" spans="1:5">
      <c r="A705" s="4" t="s">
        <v>3173</v>
      </c>
      <c r="B705" s="4" t="s">
        <v>4190</v>
      </c>
      <c r="C705" s="4" t="s">
        <v>1227</v>
      </c>
      <c r="D705" t="s">
        <v>2104</v>
      </c>
      <c r="E705" t="str">
        <f t="shared" si="10"/>
        <v>&gt;CG30288-PC$MRLPIRQLVIVACLFIGIIRTESGRLLENDCGTTSSNGYRARIDGGRDAMESNPWMVRVMISGKAVCGGSLITARFVLTAEHCISPMYMNVRLGEYDTHPIFDCDDFVCTPRAYNVDVDRKIVHSNPGYDIGLLRMQRSVIFSNYVRICLILGKTLGGNPLSILRFNFTGWGTNSDGEEQDRLQTATLQQLPQWSCRPGRPLDISYICAGSYISDSCKGDSGGPLSAIRTFEGQGRVFQFGVASQLRLCSGLGIYTNVTHFTDWILDVIQNHSDDF</v>
      </c>
    </row>
    <row r="706" spans="1:5">
      <c r="A706" s="4" t="s">
        <v>3174</v>
      </c>
      <c r="B706" s="4" t="s">
        <v>4191</v>
      </c>
      <c r="C706" s="4" t="s">
        <v>1217</v>
      </c>
      <c r="D706" t="s">
        <v>2105</v>
      </c>
      <c r="E706" t="str">
        <f t="shared" si="10"/>
        <v>&gt;CG30091-PA$MCRAWVVLFAWMLTAGRGSARLLDEDCGVPMQLIPKIVGGVDAGELKNPMALIKTNDEFICGGSVITNKFVLTAAHCMCTDEECIVKYTQLTVTLGVYLLATGEHNHPHEIYNVERVYIHDSFAIQNYRNDIALLRLQKSIVYKPQIPLCILLNDQLKPQTDLIQEFTAIGWGVTGNGKMSNNLQMVKIYRIDRKMEAAFWYTFDYPMFCAGTAVGRDTCKRDSGGPLYIHMLFDGIKRATQLGISTGTEDCRGFGMYTDVMGHIDFIERIVLDADIEVVLPYIDLLDAGCLGNTLNSWDRSGPDAIRSFEWLAEVYKDSFIISNGALISKTFVVTTAQLISETALKVQLGQGDVHTYAVASVHKHPKFVSLAQNDIALLKLGEEVQYTESIPICLPSLSNKAEQQKFQRRAADPALNLIAVGWGTPTNVVVRRTNASKCYEDHQDIGEQQLCMESPSPHLLRVGIGSPLVNPLTHGNRRAFSLVGLASFRLEPFASNVYTNVLEYLDWIGEMVK</v>
      </c>
    </row>
    <row r="707" spans="1:5">
      <c r="A707" s="4" t="s">
        <v>3175</v>
      </c>
      <c r="B707" s="4" t="s">
        <v>4192</v>
      </c>
      <c r="C707" s="4" t="s">
        <v>859</v>
      </c>
      <c r="D707" t="s">
        <v>2106</v>
      </c>
      <c r="E707" t="str">
        <f t="shared" ref="E707:E770" si="11">"&gt;"&amp;B707&amp;"$"&amp;D707</f>
        <v>&gt;CG4096-PB$MTCSRMWIRSRWLGLLLHYWLVVVTQGGGVRPLYGLHSDELVAGEGQLVPRRVHPDGAFMTHQLEYAHELDHRRHRQRRSLNSEHDTQAADLHLLLPLNETLHLELMAHSYFLAPNLVVERHRRDLRTRSPLTTRHLNCHFHGKVRGPATNVAISTCAGLVGHIRTAGNEYFIEPSKEHEPHPVNGHPHVVFQRSSKPKHSLRKRNKRKRGGKSGSGAEVSNCGTREPRRRMETRLEWQARGKVKQGGRQIRRHHHHHHHHHHKHKYRHHQQKISRVPHTKFKYETQFQTEPDHEIPRRRRSISSPRHVETLIVADATMSAFHRDLNGYLLTIMNMVSALYKDSIGNSIEIVVVRIIQLDEEESQLQLNLTQNAQKNLDRFCSWQHKLNKGSKDPHHHDVAILITRKNICANNCMTLGLANVGGMCKPKQSCSVNEDNGIMSHTITHELGHNFGMFHDTAKIGCHPRVGPIVHIMTPTFGADTLQVCWSNSRKYITHFLDQGLGECLDDPPTPLDEYNYTGELPGMRYNARGQCRLQFNTTDSEVGACSAPHEFCSTLWCKVNGECVTHMRPTAPGTLCGRNKWCQNGCVRREELAAVNGGWGDWSEWSECSRSCGGGVSTQQRECDNPVPANGGVFIGERKRYKICRKRPCPAEEPSFRAQQCARFDNVSYQGATYKWLPFFDKNPCKLFCSDVDDTIIANWGATVLDGTPCTLGTNNMCIDGICKKVGCDWIVSEVQDDRCGVCGGSGDQCQPVRETYTDPFAAKDGAYVEIVTIPARARHIIRELANSPHFLAIATGDGGDRFYLNGDSLISMPGEFEIAGAESLYDRVDQETITIPQPIQHSISLYAIVRGNESNAGIFYEFTLPALNVTAGRQFQWRSNWTACSASCGGGVQHREPICQENGKALGDTLPCWTHAKNKRPARQSRGGDQPCPAHWWPGPWQFCPVTCRPVGFVAPPQRRRSVVCLDEHDVVVADACGHLQKPAEMEPCESSLPICRT</v>
      </c>
    </row>
    <row r="708" spans="1:5">
      <c r="A708" s="4" t="s">
        <v>3176</v>
      </c>
      <c r="B708" s="4" t="s">
        <v>4193</v>
      </c>
      <c r="C708" s="4" t="s">
        <v>859</v>
      </c>
      <c r="D708" t="s">
        <v>2107</v>
      </c>
      <c r="E708" t="str">
        <f t="shared" si="11"/>
        <v>&gt;CG4096-PC$MTCSRMWIRSRWLGLLLHYWLVVVTQGGGVRPLYGLHSDELVAGEGQLVPRRVHPDGAFMTHQLEYAHELDHRRHRQRRSLNSEHDTQAADLHLLLPLNETLHLELMAHSYFLAPNLVVERHRRDLRTRSPLTTRHLNCHFHGKVRGPATNVAISTCAGLVGHIRTAGNEYFIEPSKEHEPHPVNGHPHVVFQRSSKPKHSLRKRNKRKRGGKSGSGAEVSNCGTREPRRRMETRLEWQARGKVKQGGRQIRRHHHHHHHHHHKHKYRHHQQKISRVPHTKFKYETQFQTEPDHEIPRRRRSISSPRHVETLIVADATMSAFHRDLNGYLLTIMNMVSALYKDSIGNSIEIVVVRIIQLDEEESQLQLNLTQNAQKNLDRFCSWQHKLNKGSKDPHHHDVAILITRKNICANNCMTLGLANVGGMCKPKQSCSVNEDNGIMSHTITHELGHNFGMFHDTAKIGCHPRVGPIVHIMTPTFGADTLQVCWSNSRKYITHFLDQGLGECLDDPPTPLDEYNYTGELPGMRYNARGQCRLQFNTTDSEVGACSAPHEFCSTLWCKVNGECVTHMRPTAPGTLCGRNKWCQNGCVRREELAAVNGGWGDWSEWSECSRSCGGGVSTQQRECDNPVPANGGVFIGERKRYKICRKRPCPAEEPSFRAQQCARFDNVSYQGATYKWLPFFDKNPCKLFCSDVDDTIIANWGATVLDGTPCTLGTNNMCIDGICKLVAIGSSTRCRTIGAVSAAVLAISAS</v>
      </c>
    </row>
    <row r="709" spans="1:5">
      <c r="A709" s="4" t="s">
        <v>3177</v>
      </c>
      <c r="B709" s="4" t="s">
        <v>4194</v>
      </c>
      <c r="C709" s="4" t="s">
        <v>176</v>
      </c>
      <c r="D709" t="s">
        <v>2108</v>
      </c>
      <c r="E709" t="str">
        <f t="shared" si="11"/>
        <v>&gt;CG7798-PA$MWPIWLLVLLTLSLATGRQVGRCSLARQLYRYGMAYNELPDWLCLVEGESFNTKAINPSNVDGSVDWGLFQINDRYWCKPADGRPSNDLCRLPCRLLLDDIRYSIACAKYIRKQQGFSAWVAWNNRCQGVKPNVNHCFRRRHRNS</v>
      </c>
    </row>
    <row r="710" spans="1:5">
      <c r="A710" s="4" t="s">
        <v>3178</v>
      </c>
      <c r="B710" s="4" t="s">
        <v>4195</v>
      </c>
      <c r="C710" s="4" t="s">
        <v>136</v>
      </c>
      <c r="D710" t="s">
        <v>2109</v>
      </c>
      <c r="E710" t="str">
        <f t="shared" si="11"/>
        <v>&gt;CG8693-PA$MTTWTSLFLLLGLGLLAVDAAAPWWKTASFYQIYPRSFKDSDGNGVGDLGVTEKLEYLKEIGVTATWLSPFLKSPMADFGYDISDFKAVDPLFGTMEDENMVSRAKELGVKIILDFVPNHSSDECDWFLRSAAGEEEYKDYYMWHPGLDEDGTRRPPTNWVSVFRGSAWEWHEGRQEYYLHQFHKKQPDFNFRNPVREEMNNVLRFWLEKGVDGFRVDAIYHAFEIEADENGNYPDEPRNDWTNDDEYGYTHKIYTVDQPETPHLVYEWRQILEQFQADNGGDERILMVETWSPEIVMHYYGNETADGAQIPFNFQLISNLHYDSDAYHYEYLINNWLNLMPEKSANWVIGNHDKNRVGSRFGADRVDLFNILLLTLPGCSITYQGEELGMLGYVSWEDTVDPQACNGYEANYMDNSRDPARTPMHWSDETMAGFTTGNSTLPVSTDYRQRNVKTERGVSLSHLNVFKRLQQLRQEPSIEEGSAEVKAVSYVLAVKRHLSGDFVYISLFNIFDSIENVNLSSVFGSLPAKFQYALVTEKIKKVGDQVSAGSVTLMPHESIVLRSTTT</v>
      </c>
    </row>
    <row r="711" spans="1:5">
      <c r="A711" s="4" t="s">
        <v>3179</v>
      </c>
      <c r="B711" s="4" t="s">
        <v>4196</v>
      </c>
      <c r="C711" s="4" t="s">
        <v>1282</v>
      </c>
      <c r="D711" t="s">
        <v>2110</v>
      </c>
      <c r="E711" t="str">
        <f t="shared" si="11"/>
        <v>&gt;CG31954-PA$MLALRLFVLLQCSLLVLAGVCLIPQPVKRQRSLEDVIKNPWKLSPRLDGIVGGHRINITDAPHQVSLQTSSHICGGSIISEEWILTAAHCTYGKTADRKVRLGTSEFARSGQLLRVQKIVQHAQFNYTNVDYDFSLLQLAHPIKFDEKKAVKLPESQMKYMDGEACFVSGWGNTQNLLESREWLRQVEVPLVNQELSEKYKQYGGVTERMICAGFLEGGKDACQGDSGGPMVSESGELVGVVSWGGCAKPDYPGVYSRVSFARDWIKEHSG</v>
      </c>
    </row>
    <row r="712" spans="1:5">
      <c r="A712" s="4" t="s">
        <v>3180</v>
      </c>
      <c r="B712" s="4" t="s">
        <v>4197</v>
      </c>
      <c r="C712" s="4" t="s">
        <v>1053</v>
      </c>
      <c r="D712" t="s">
        <v>2111</v>
      </c>
      <c r="E712" t="str">
        <f t="shared" si="11"/>
        <v>&gt;CG12351-PA$MLKFVILLSAVACALGGTVPEGLLPQLDGRIVGGSATTISSFPWQISLQSGSHSCGGSIYSSNVIVTAAHCLQSVSASVLQIRAGSSYWSSGGVTFSVSFKNHEGYNANTMVNDIAIIKINGALTFSSTIKAIGLASSNPANGAAASSGWGTLSYGSSSIPSQLQYVNVNIVSQSQCASSTYGYGSQIRSTMICAASGKDACQGDSGGPLVSGGVLVGVVSWGYGCAYSNYPGVYADVAALRSWVSN</v>
      </c>
    </row>
    <row r="713" spans="1:5">
      <c r="A713" s="4" t="s">
        <v>3181</v>
      </c>
      <c r="B713" s="4" t="s">
        <v>4198</v>
      </c>
      <c r="C713" s="4" t="s">
        <v>1081</v>
      </c>
      <c r="D713" t="s">
        <v>2112</v>
      </c>
      <c r="E713" t="str">
        <f t="shared" si="11"/>
        <v>&gt;CG14061-PA$MRLLFTCILSILGMDYSASLWIKKYSENYHRPTYYNRAHRTKDHVDYNRALEERDKPKPVEVQKRLPFDATRDLTYYVNVLNEGSVICAGALISRRMVTSTHCFQPRRFDLIYEYTAKHLSILTGVELDDNPEPHQVIGFFMPVNKNRFTNYVALLALSNKLDRDKYRYIPLHRKKPQAGDDVKMAYYGPPKFQIRYNTRVMDIDRCKIHYGLKEVFHVSTFEPDFICVRNKRHSKKTTCSTRPGPLLIDNKLAAINIYGEHCDEDDDSTNMDIYLPIRPVIPFIQTATDALRATGSGPYNESYPTTLSPLLEAIVKKSPNVYVGGPPEELAFDDPLNGGPDRVKNSIENHVESVLDY</v>
      </c>
    </row>
    <row r="714" spans="1:5">
      <c r="A714" s="4" t="s">
        <v>3182</v>
      </c>
      <c r="B714" s="4" t="s">
        <v>4199</v>
      </c>
      <c r="C714" s="4" t="s">
        <v>901</v>
      </c>
      <c r="D714" t="s">
        <v>2113</v>
      </c>
      <c r="E714" t="str">
        <f t="shared" si="11"/>
        <v>&gt;CG6465-PA$MATSKWESDEEIQYFREYLRIPSVHPDPDYAPCVEFLRRQANLMDLPMKYYPANEQNPVVVLTWKGLNPELPSILLNSHMDVVPVFPENWTHPPFGADDEEGRIFARGTQDMKSVGMQHLAAVRALKRSGAKFKRTIHISFVADEEMGRYGMRPFVPTEDFRALNVGFAMDEGLASPDEQLPLFYAERAVWRVYFNSGTAGHGSLLLPNTAGEKLNYIVGKMMEFRRSQVQRLQNNPELVIGDVTINLTKLGGGVQSNVVPPLLMVCFDCRLALDVDFEEFEANLHKWCADVGGIEITYEQKQPKVPPTAIDGSNPFWLAFKKATDEMHISIKPQIFTGGTDSYIRAVGIPALGFSPMNNTPVLLHDHDEFIQADIYLRGVQIFQKIISNIA</v>
      </c>
    </row>
    <row r="715" spans="1:5">
      <c r="A715" s="4" t="s">
        <v>3183</v>
      </c>
      <c r="B715" s="4" t="s">
        <v>4200</v>
      </c>
      <c r="C715" s="4" t="s">
        <v>1133</v>
      </c>
      <c r="D715" t="s">
        <v>2114</v>
      </c>
      <c r="E715" t="str">
        <f t="shared" si="11"/>
        <v>&gt;CG17240-PA$MLLHWLVLVASVTLISAGSSPERIVGGHPVLISEVPWQAALMYSEKYICAVIYSDKIIITAAHCVERPFDTLYSVRVGSVWKNLGGQHARVAVIRKHEYVSSTILFNDIAVIRLVDTLIFNAEVRPIQLADSAPAAGTEASVSGWGEGILWLQPTSLLKTSVKILDPNVCKRSYQYITKTMICAAALLKDSCHGDSGPLVSGGQLVGIVSYGIGCANPFFPGVYANVAELKPWILNAIEQ</v>
      </c>
    </row>
    <row r="716" spans="1:5">
      <c r="A716" s="4" t="s">
        <v>3184</v>
      </c>
      <c r="B716" s="4" t="s">
        <v>4201</v>
      </c>
      <c r="C716" s="4" t="s">
        <v>862</v>
      </c>
      <c r="D716" t="s">
        <v>2115</v>
      </c>
      <c r="E716" t="str">
        <f t="shared" si="11"/>
        <v>&gt;CG42252-PB$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SVVVHRNFSLCLRLVEK</v>
      </c>
    </row>
    <row r="717" spans="1:5">
      <c r="A717" s="4" t="s">
        <v>3185</v>
      </c>
      <c r="B717" s="4" t="s">
        <v>4202</v>
      </c>
      <c r="C717" s="4" t="s">
        <v>862</v>
      </c>
      <c r="D717" t="s">
        <v>2116</v>
      </c>
      <c r="E717" t="str">
        <f t="shared" si="11"/>
        <v>&gt;CG42252-PD$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RSCRPRSDEESRFTFGGRYRQPASSGRHAPHQSHSPHAFGHHTHSHAHGHATHGPHSSHHSSHTHLQQEDEGIYETADHHERQVVDARLDCHEPDSESDDFIQAQQQLARWASEDVVSVVVLDQPPSGTMSDSQPYIDVGPIGAIAQQQHPHQQQQQQQQQQHPHQHHGDHHQSSAAAAGSGSGVAAATSVNSSIMALPIVPNGISVSQRDYYPSPPSTETESSGSVIQPPIRRGLQSAAAAAAADTAALSQHQQQLQLLQLPIYQQHPHQHHHPQQSGDTSSSNNSQSQIIENGCYPEYK</v>
      </c>
    </row>
    <row r="718" spans="1:5">
      <c r="A718" s="4" t="s">
        <v>3186</v>
      </c>
      <c r="B718" s="4" t="s">
        <v>4675</v>
      </c>
      <c r="C718" s="4" t="s">
        <v>862</v>
      </c>
      <c r="D718" t="s">
        <v>2117</v>
      </c>
      <c r="E718" t="str">
        <f t="shared" si="11"/>
        <v>&gt;CG42252-PH$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GTSDQNRISTLTMVILTVIVKCVFISFATLAVCYRRKTTTLKYDPPYSKKPIAKSYGGAATAPHHSVEEVSLDGSSKLVYANQTGFRDKGIHGRRYTTCGEDDQSHAEKGILKHGYGLVHGEQLKDKWGDDNQSDNLELITQDGTLASTSGGAAASEVERTKSLNGYHEDILEALRNAATHRGTGTGNTPVGSGSLSEEMLRKTLQDCNNQLGYSAEQYKRNIGSKSSSRENICDNAAVHAIILDGSGGGLGGMGLGSSGAGGGSTSMSGGMPGHGGTMLHHHRSQHQLHQPSTVALQPQQLDDDDAPTGPLRIRNLEDLIRQLEHHSSRHMSPSGSEDIRMSETEADRHYRLESSACSESSQGSCRPRSDEESRFTFGGRYRQPASSGRHAPHQSHSPHAFGHHTHSHAHGHATHGPHSSHHSSHTHLQQEDEGIYETADHHERQVVDARLDCHTPDSESDDFIQAQQQLARWASEDVVSVVVLDQPPSGTMSDSQPYIDVGPSGAIAQQQHPHQQQQQQQQQQHPHQHHGDHHQSSAAAAGSGSGVAAATSANSSIMALPIVPNGISVSQRDYYPSPPSTETESSGSVIQPPIRRGLQSAAAAAAADTAALSQHQQQLQLLQLPIYQQHPHQHHHPQQSGDTSSSNNSQEQIIENGCYPEYK</v>
      </c>
    </row>
    <row r="719" spans="1:5">
      <c r="A719" s="4" t="s">
        <v>3187</v>
      </c>
      <c r="B719" s="4" t="s">
        <v>4676</v>
      </c>
      <c r="C719" s="4" t="s">
        <v>862</v>
      </c>
      <c r="D719" t="s">
        <v>2118</v>
      </c>
      <c r="E719" t="str">
        <f t="shared" si="11"/>
        <v>&gt;CG42252-PI$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SVVVHRNFSLCLRRKTTTLKYDPPYSKKPIKSYGGAATAPNHHSVEEVSLDGSSKLVYANQTGFRDKGIHGRRYTTCGEDQSHAEKGILKKHGYGLVHGEQLKDKWGDDNQSDNLELITQDGTLASTSGAAASEVERTLKSLNGYHEDILEALRNAATHRGTGTGNTPVGSGSLSEELRKTLQDCNNSQLGYSAEQYKRNIGSKSSSRENICDNAAVHAIILDGSGGLGGMGLGSSVGAGGGSTSMSGGMPGHGGTMLHHHRSQHQLHQPSTVALPQQLDDDDAPSTGPLRIRNLEDLIRQLEHHSSRHMSPSGSEDIRMSETEDRHYRLESSAACSESSQGSCRPRSDEESRFTFGGRYRQPASSGRHAPHQHSPHAFGHHTHHSHAHGHATHGPHSSHHSSHTHLQQEDEGIYETADHHEQVVDARLDCHETPDSESSTTVSPVG</v>
      </c>
    </row>
    <row r="720" spans="1:5">
      <c r="A720" s="4" t="s">
        <v>3188</v>
      </c>
      <c r="B720" s="4" t="s">
        <v>4677</v>
      </c>
      <c r="C720" s="4" t="s">
        <v>862</v>
      </c>
      <c r="D720" t="s">
        <v>2119</v>
      </c>
      <c r="E720" t="str">
        <f t="shared" si="11"/>
        <v>&gt;CG42252-PE$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LQAGIPCVIKLQSANTTISENRYNSCVLQQKLSSPF</v>
      </c>
    </row>
    <row r="721" spans="1:5">
      <c r="A721" s="4" t="s">
        <v>3189</v>
      </c>
      <c r="B721" s="4" t="s">
        <v>4678</v>
      </c>
      <c r="C721" s="4" t="s">
        <v>862</v>
      </c>
      <c r="D721" t="s">
        <v>2120</v>
      </c>
      <c r="E721" t="str">
        <f t="shared" si="11"/>
        <v>&gt;CG42252-PF$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SNQQIPQSQKTATIHASYSRSCRPRSDEESRFTFGGRYRQPASSRHAPHQSHSPHAFGHHTHHSHAHGHATHGPHSSHHSSHTHLQQEDEGIYTADHHERQVVDARLDCHETPDSESDDFIQAQQQLARWASEDVVSVVVLDPPSGTMSDSQPYIDVGPISGAIAQQQHPHQQQQQQQQQQHPHQHHGDHHSSAAAAGSGSGVAAATSVANSSIMALPIVPNGISVSQRDYYPSPPSTETSSGSVIQPPIRRGLQSAAAAAAAADTAALSQHQQQLQLLQLPIYQQHPHHHHPQQSGDTSSSNNSQSEQIIENGCYPEYK</v>
      </c>
    </row>
    <row r="722" spans="1:5">
      <c r="A722" s="4" t="s">
        <v>3190</v>
      </c>
      <c r="B722" s="4" t="s">
        <v>4679</v>
      </c>
      <c r="C722" s="4" t="s">
        <v>862</v>
      </c>
      <c r="D722" t="s">
        <v>2121</v>
      </c>
      <c r="E722" t="str">
        <f t="shared" si="11"/>
        <v>&gt;CG42252-PG$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LQAGIPCVIKQKLSSPF</v>
      </c>
    </row>
    <row r="723" spans="1:5">
      <c r="A723" s="4" t="s">
        <v>3191</v>
      </c>
      <c r="B723" s="4" t="s">
        <v>4680</v>
      </c>
      <c r="C723" s="4" t="s">
        <v>1019</v>
      </c>
      <c r="D723" t="s">
        <v>2122</v>
      </c>
      <c r="E723" t="str">
        <f t="shared" si="11"/>
        <v>&gt;CG11313-PC$MKVIAAVLLCLLIIRTAHGQYVSCRNPNQRTGYCVNIPLCVPLNSVLAKNPTDSEMRFIRESRCLVSDQSDLPFVCCTPDTDYNTTRARPNDEVIHSTLPDRSICGGDIAYNQITKGNETVLTEFAWMVLLEYRPHDGQQLRTYCAGLINNRYVVTAAHCVSAATRARKGDVVSVRLGEHNTSAVVDCLNGRCLPEVQIAVEEIRIHESFGTRLFWNDIALIRLAREVAYSPSIRPVCLPSTVGLNWQSGQAFTVAGWGRTLTSESSPVKMKLRVTYVEPGLCRRKYASIVVLGSHLCAEGRSRGDSCDGDSGGPLMAFHEGVWVLGGIVSFGLNCGSRFWPAYTNVLSYETWITQNIR</v>
      </c>
    </row>
    <row r="724" spans="1:5">
      <c r="A724" s="4" t="s">
        <v>3192</v>
      </c>
      <c r="B724" s="4" t="s">
        <v>4681</v>
      </c>
      <c r="C724" s="4" t="s">
        <v>1019</v>
      </c>
      <c r="D724" t="s">
        <v>2123</v>
      </c>
      <c r="E724" t="str">
        <f t="shared" si="11"/>
        <v>&gt;CG11313-PD$MKVIAAVLLCLLIIRTAHGQYVSCRNPNQRTGYCVNIPLCVPLNSVLAKNPTDSEMRFIRESRCLVSDQSDLPFVCCTPDTDYNTTRARPNDEVIHSTLPDRSICGGDIAYNQITKGNETVLTEFAWMVLLEYRPHDGQQLRTYCAGLINNRYVVTAAHCVSAATRARKGDVSFRVSVRLGEHNTSAVVDCLNGRCPEPVQIAVEEIRIHESFGTRLFWNDIALIRLAREVAYSPSIRPVCLPSTGLQNWQSGQAFTVAGWGRTLTSESSPVKMKLRVTYVEPGLCRRKYASIVLGDSHLCAEGRSRGDSCDGDSGGPLMAFHEGVWVLGGIVSFGLNCGSRFPAVYTNVLSYETWITQNIR</v>
      </c>
    </row>
    <row r="725" spans="1:5">
      <c r="A725" s="4" t="s">
        <v>3193</v>
      </c>
      <c r="B725" s="4" t="s">
        <v>4203</v>
      </c>
      <c r="C725" s="4" t="s">
        <v>1289</v>
      </c>
      <c r="D725" t="s">
        <v>2124</v>
      </c>
      <c r="E725" t="str">
        <f t="shared" si="11"/>
        <v>&gt;CG32269-PA$MFCRISGNKSRGKVIAKTVHSDMLWRCEYLILGMLLLAELTQLGEAVTAQQRRNRRLRSDNGTKRLTGTKNQTGIRSNRRQGTARKLSAKRVNQNKKATSSKIQSRIVGGTSTTISTTPYIVQLRRGSNLCSGSLITEQWVLTAAHCKGYSASDFTVRGGTTTLDGSDGVTRSVSSIHVAPKFTSKKMNMDAALLKNQSLTGTNIGTISMGNYRPKAGSRVRIAGWGVTKEGSTTASKTLQTAQIVVRQQKCRKDYRGQATITKYMLCARAAGKDSCSGDSGGPVTRNNTLLGISFGYGCARAGYPGVYTAVVAIRQWATNIMAN</v>
      </c>
    </row>
    <row r="726" spans="1:5">
      <c r="A726" s="4" t="s">
        <v>3194</v>
      </c>
      <c r="B726" s="4" t="s">
        <v>4682</v>
      </c>
      <c r="C726" s="4" t="s">
        <v>1289</v>
      </c>
      <c r="D726" t="s">
        <v>2124</v>
      </c>
      <c r="E726" t="str">
        <f t="shared" si="11"/>
        <v>&gt;CG32269-PB$MFCRISGNKSRGKVIAKTVHSDMLWRCEYLILGMLLLAELTQLGEAVTAQQRRNRRLRSDNGTKRLTGTKNQTGIRSNRRQGTARKLSAKRVNQNKKATSSKIQSRIVGGTSTTISTTPYIVQLRRGSNLCSGSLITEQWVLTAAHCKGYSASDFTVRGGTTTLDGSDGVTRSVSSIHVAPKFTSKKMNMDAALLKNQSLTGTNIGTISMGNYRPKAGSRVRIAGWGVTKEGSTTASKTLQTAQIVVRQQKCRKDYRGQATITKYMLCARAAGKDSCSGDSGGPVTRNNTLLGISFGYGCARAGYPGVYTAVVAIRQWATNIMAN</v>
      </c>
    </row>
    <row r="727" spans="1:5">
      <c r="A727" s="4" t="s">
        <v>3195</v>
      </c>
      <c r="B727" s="4" t="s">
        <v>4204</v>
      </c>
      <c r="C727" s="4" t="s">
        <v>860</v>
      </c>
      <c r="D727" t="s">
        <v>2125</v>
      </c>
      <c r="E727" t="str">
        <f t="shared" si="11"/>
        <v>&gt;CG4169-PA$MACNASKTSLLRAIAKRGYATCPRPVGDLSAVNVKVLENKLVVATADATPVSRVSLVLGAGSRNESYDIQGASHLLRLAGGLSTQNSTAFAIARNIQQGGTLTTWGDRELVGYTVTTTADNAETGLRYLQDLLQPAFKPWELVDNAKVVNQLNAVSTEERAIELVHKAAFRNGLGNSIYSPRFQLGKLSSESLLHYAQTFAAGRAAVVGVGIDNNTLAGFAQTLQFPSGGSKAASANWYGGDARKTSGHRAVVAVAGQGAAASNHKEALAFAILEQALGAKAATKRGTSAGLFGAVNCAGGVGASVKAVNASYSDAGLFGFVVSADSKDIGKTVEFLVRGLKSSVSDKDVARGKALLKARIISRYSSDGGLIKEIGRQAALTRNVLEADALLAIDGISQSQVQEAAKKVGSSKLAVGAIGHLANVPYASDL</v>
      </c>
    </row>
    <row r="728" spans="1:5">
      <c r="A728" s="4" t="s">
        <v>3196</v>
      </c>
      <c r="B728" s="4" t="s">
        <v>4683</v>
      </c>
      <c r="C728" s="4" t="s">
        <v>860</v>
      </c>
      <c r="D728" t="s">
        <v>2125</v>
      </c>
      <c r="E728" t="str">
        <f t="shared" si="11"/>
        <v>&gt;CG4169-PB$MACNASKTSLLRAIAKRGYATCPRPVGDLSAVNVKVLENKLVVATADATPVSRVSLVLGAGSRNESYDIQGASHLLRLAGGLSTQNSTAFAIARNIQQGGTLTTWGDRELVGYTVTTTADNAETGLRYLQDLLQPAFKPWELVDNAKVVNQLNAVSTEERAIELVHKAAFRNGLGNSIYSPRFQLGKLSSESLLHYAQTFAAGRAAVVGVGIDNNTLAGFAQTLQFPSGGSKAASANWYGGDARKTSGHRAVVAVAGQGAAASNHKEALAFAILEQALGAKAATKRGTSAGLFGAVNCAGGVGASVKAVNASYSDAGLFGFVVSADSKDIGKTVEFLVRGLKSSVSDKDVARGKALLKARIISRYSSDGGLIKEIGRQAALTRNVLEADALLAIDGISQSQVQEAAKKVGSSKLAVGAIGHLANVPYASDL</v>
      </c>
    </row>
    <row r="729" spans="1:5">
      <c r="A729" s="4" t="s">
        <v>3197</v>
      </c>
      <c r="B729" s="4" t="s">
        <v>4205</v>
      </c>
      <c r="C729" s="4" t="s">
        <v>564</v>
      </c>
      <c r="D729" t="s">
        <v>2126</v>
      </c>
      <c r="E729" t="str">
        <f t="shared" si="11"/>
        <v>&gt;CG8774-PB$MKREDTTDYRLPTNLVPTHYELYWHPDLETGNFTGQQRISIKVVEATNQILHSYLLDITSVYVLNREVEKFELEEERQFLIITLTEELAVDASITLGIFGGQMKDKLVGLYSSTYLNEAGATRTISTTKFEPTYARQAFPCFDEPAMATFAITVVHPSGSYHAVSNMQQTESNYLGDYTEAIFETSVSMSTYLVCIVSDFASQSTTVKANGIGEDFSMQAYATSHQINKVEFALEFGQAVTEYYIYYKVPYPLTKLDMAAIPDFASGAMEHWGLVTYRETALLYDPSYSSTANKSIAGTLAHEIAHQWFGNLVTMKWWNDLWLNEGFARYMQYKGVNAVHPDWMLEQFQIVALQPVLLYDAKLSSHPIVQKVESPDEITAIFDTISYEKGGSIRMLETLVGAEKFEEAVTNYLVKHQFNNTVTDDFLTEVEAVVTDLDIKKMLTWTEQMGYPVLNVSKVADGSFKVTQQRFLSNPASYEEAPSDSAYGYKSVPITWFADDGSENSFIYDYDVDSVGIAVPSEVQWIKLNVNQTGYYRVNEESLWALLIQQLTTSPARFEIADRGHLLNDAFALADANQLSYKIPLDMTYLAQERDFVPWYVASNKLRSLHRSLMFSEGYVSYLTYARSLIAGVYEEVWTVDADNHLKNRLRVSILTAACALGVPDCLQQASERFSTFLENPTTRPSDLREIVYYYGMQQSTSQSSWDQLFQLFVAETDASEKLKLMYGLSGVRNSYLFDFLAQASSDESIVRSQDYFTCVQYIAANPVGEPVVWEFYREQWPQLTRFGLNNRNFGRLIAQITANFASSVKLEEVQHFFSKYPESGAGANSRLEVETIKYNIEWLSRNEADITDWLSGTASPLTKKNQ</v>
      </c>
    </row>
    <row r="730" spans="1:5">
      <c r="A730" s="4" t="s">
        <v>3198</v>
      </c>
      <c r="B730" s="4" t="s">
        <v>4206</v>
      </c>
      <c r="C730" s="4" t="s">
        <v>564</v>
      </c>
      <c r="D730" t="s">
        <v>2127</v>
      </c>
      <c r="E730" t="str">
        <f t="shared" si="11"/>
        <v>&gt;CG8774-PA$MFLSGYWLQVVLSWAVVAFATATVVVAVQKAQLERDLRDVQDKIDVFEESGESRTRMKREDTTDYRLPTNLVPTHYELYWHPDLETGNFTGQQRISIKVEATNQIILHSYLLDITSVYVLNREVEKFELEEERQFLIITLTEELAVDSITLGIIFGGQMKDKLVGLYSSTYLNEAGATRTISTTKFEPTYARQAFPFDEPAMKATFAITVVHPSGSYHAVSNMQQTESNYLGDYTEAIFETSVSMTYLVCIIVSDFASQSTTVKANGIGEDFSMQAYATSHQINKVEFALEFGQVTEYYIQYYKVPYPLTKLDMAAIPDFASGAMEHWGLVTYRETALLYDPSSSTANKQSIAGTLAHEIAHQWFGNLVTMKWWNDLWLNEGFARYMQYKGVAVHPDWGMLEQFQIVALQPVLLYDAKLSSHPIVQKVESPDEITAIFDTIYEKGGSVIRMLETLVGAEKFEEAVTNYLVKHQFNNTVTDDFLTEVEAVVDLDIKKLMLTWTEQMGYPVLNVSKVADGSFKVTQQRFLSNPASYEEAPSSAYGYKWSVPITWFADDGSENSFIYDYDVDSVGIAVPSEVQWIKLNVNQGYYRVNYEESLWALLIQQLTTSPARFEIADRGHLLNDAFALADANQLSYIPLDMTAYLAQERDFVPWYVASNKLRSLHRSLMFSEGYVSYLTYARSLIGVYEEVGWTVDADNHLKNRLRVSILTAACALGVPDCLQQASERFSTFLEPTTRPSPDLREIVYYYGMQQSTSQSSWDQLFQLFVAETDASEKLKLMYGSGVRNSQYLFDFLAQASSDESIVRSQDYFTCVQYIAANPVGEPVVWEFYEQWPQLTTRFGLNNRNFGRLIAQITANFASSVKLEEVQHFFSKYPESGAANSRLEAVETIKYNIEWLSRNEADITDWLSGTASPLTKKNQ</v>
      </c>
    </row>
    <row r="731" spans="1:5">
      <c r="A731" s="4" t="s">
        <v>3199</v>
      </c>
      <c r="B731" s="4" t="s">
        <v>4207</v>
      </c>
      <c r="C731" s="4" t="s">
        <v>589</v>
      </c>
      <c r="D731" t="s">
        <v>2128</v>
      </c>
      <c r="E731" t="str">
        <f t="shared" si="11"/>
        <v>&gt;CG17134-PA$MRQLLVLLVLVGIGHSAAKLNRVQLQVNKNFTKTHGSVKAEKTVLASKYFLAETSFSVSSSGATENLHNSMNNEYYGVIAIGTPEQRFNILFDTGSANWVPSASCPASNTACQRHNKYDSSASSTYVANGEEFAIEYGTGSLSGFLSDIVTIAGISIQNQTFGEALSEPGTTFVDAPFAGILGLAFSAIAVDGVTPFDNMISQGLLDEPVISFYLKRQGTAVRGGELILGGIDSSLYRGSLTYVPSVPAYWQFKVNTIKTNGTLLCNGCQAIADTGTSLIAVPLAAYRKINRQLATDNDGEAFVRCGRVSSLPKVNLNIGGTVFTLAPRDYIVKVTQNGQTYCSAFTYMEGLSFWILGDVFIGKFYTVFDKGNERIGFARVAD</v>
      </c>
    </row>
    <row r="732" spans="1:5">
      <c r="A732" s="4" t="s">
        <v>3200</v>
      </c>
      <c r="B732" s="4" t="s">
        <v>4208</v>
      </c>
      <c r="C732" s="4" t="s">
        <v>372</v>
      </c>
      <c r="D732" t="s">
        <v>2129</v>
      </c>
      <c r="E732" t="str">
        <f t="shared" si="11"/>
        <v>&gt;CG3376-PA$MTQQQPPWPSPISSSSSNPRGKCWLILVLMAVLPLVADVGALPFLFTHIPQINWTQPEMESWVIEEQPRSIEPHLEPVLHPNRTHRALSSDSTDAEFLRLVSIRHNQTASSRMLWYDVAGGDGLVYPPFVDKALKLLNLKQVAFEIESVMSKVTCTACRAGAGMLQHQIQSGKTDAELIRMITDYCTNLNIQSARVQGVAQLFGSELIYVLKRVNLSPDELCSFVIGDGCADVYNPYHEWEVIFPVPKPPRLPDLPIPMEAAPFFKVLHISDTHYDPHYAEGSNADCNEPLCCRSSGRPATPNAAAGKWGDYRKCDTPKRTVDHMLSHIAETHKDIDYILWTGLPPHDVWNQTKEENLAIIKDTVKQMVEMFPGVPIFPALGNHESAPVNSFPPYVNQVDISISWLYDELDIQWRRWLPQSVTHTVRRGAFYSVLVRPGFRISLNMNYCNNKNWWLLLNSTDPATELQWFIYELQSAEFSNEKVHVIGHIPGHSDCLKVWSRNFYKIISRYESTVTAQFYGHTHYDEFEMFYDPHDLNHNGIAYIGPSVSPYYDLNPGYRIYYVDGDHDATTRLVIDHESWIMNLKEALYGYPIWYKLYTARAAYNMKALRPSDWNNLLNELTNNQELFELYYKYYWNSPARPTCDAECKKRLICDCRSGRSHDRKHFCAEVESKIDEESSKSWKSFYKGLTNSAEDRTEEPAPTTDGYGPFDVVIVNVG</v>
      </c>
    </row>
    <row r="733" spans="1:5">
      <c r="A733" s="4" t="s">
        <v>3201</v>
      </c>
      <c r="B733" s="4" t="s">
        <v>4209</v>
      </c>
      <c r="C733" s="4" t="s">
        <v>372</v>
      </c>
      <c r="D733" t="s">
        <v>2130</v>
      </c>
      <c r="E733" t="str">
        <f t="shared" si="11"/>
        <v>&gt;CG3376-PB$MTQQQPPWPSPISSSSSNPRGKCWLILVLMAVLPLVADVGALPFLFTHIPQINWTQPEMESWVIEEQPRSIEPHLEPVLHPNRTHRALSSDSTDAEFLRLVSIRHNQTASSRMLWYDVAGGDGLVYPPFVDKALKLLNLKQVAFEIESVMSKVTCTACRAGAGMLQHQIQSGKTDAELIRMITDYCTNLNIQSARVQGVAQLFGSELIYVLKRVNLSPDELCSFVIGDGCADVYNPYHEWEVIFPVPKPPRLPDLPIPMEAAPFFKVLHISDTHYDPHYAEGSNADCNEPLCCRSSGRPATPNAAAGKWGDYRKCDTPKRTVDHMLSHIAETHKDIDYILWTGLPPHDVWNQTKEENLAIIKDTVKQMVEMFPGVPIFPALGNHESAPVNSFPPYVNQVDISISWLYDELDIQWRRWLPQSVTHTVRRGAFYSVLVRPGFRISLNMNYCNNKNWWLLLNSTDPATELQWFIYELQSAEFSNEKVHVIGHIPGHSDCLKVWSRNFYKIISRYESTVTAQFYGHTHYDEFEMFYDPHDLNHNGIAYIGPSVSPYYDLNPGYRIYYVDGDHDATTRLVIDHESWIMNLKEALYGYPIWYKLYTARAAYNMKALRPSDWNNLLNELTNNQELFELYYKYYWNSPARPTCDAECKKRLICDCRSGRSHDRKHFCAEVESKIDEESSKSWKSFYKGLTN</v>
      </c>
    </row>
    <row r="734" spans="1:5">
      <c r="A734" s="4" t="s">
        <v>3202</v>
      </c>
      <c r="B734" s="4" t="s">
        <v>4210</v>
      </c>
      <c r="C734" s="4" t="s">
        <v>372</v>
      </c>
      <c r="D734" t="s">
        <v>2131</v>
      </c>
      <c r="E734" t="str">
        <f t="shared" si="11"/>
        <v>&gt;CG3376-PC$MKPVSQSQAAYSSPHLVEPGVAKSTSPHIMTQQQPPWPSPISSSSSNPRKCWLILVLMAVLPLVADVGALPFLFTHIKPQINWTQPEMESWVIEEQPRIEPHLEPVLHPNRTHRALSSDSTDAEFLQRLVSIRHNQTASSRMLWYDVGGDGLVYPPFVDKALKLLNLKQVAFEIENSVMSKVTCTACRAGAGMLQHIQSGKTDAELIRMITDYCTNLNIQSARVCQGVAQLFGSELIYVLKRVNLPDELCSFVIGDGCADVYNPYHEWEVIFPPVPKPPRLPDLPIPMEAAPFFVLHISDTHYDPHYAEGSNADCNEPLCCRLSSGRPATPNAAAGKWGDYRKDTPKRTVDHMLSHIAETHKDIDYILWTGDLPPHDVWNQTKEENLAIIKDVKQMVEMFPGVPIFPALGNHESAPVNSFPPPYVNQVDISISWLYDELDIWRRWLPQSVTHTVRRGAFYSVLVRPGFRIISLNMNYCNNKNWWLLLNSTPATELQWFIYELQSAEFSNEKVHVIGHIPPGHSDCLKVWSRNFYKIISRESTVTAQFYGHTHYDEFEMFYDPHDLNHPNGIAYIGPSVSPYYDLNPGYIYYVDGDHDATTRLVIDHESWIMNLKEANLYGYPIWYKLYTARAAYNMKLRPSDWNNLLNELTNNQELFELYYKYYWKNSPARPTCDAECKKRLICDCSGRSHDRKHFCAEVESKIDEESSKSWKSWFYKGLTNSAEDRTEEPAPTTGYGPFDVVIVNVG</v>
      </c>
    </row>
    <row r="735" spans="1:5">
      <c r="A735" s="4" t="s">
        <v>3203</v>
      </c>
      <c r="B735" s="4" t="s">
        <v>4211</v>
      </c>
      <c r="C735" s="4" t="s">
        <v>706</v>
      </c>
      <c r="D735" t="s">
        <v>2132</v>
      </c>
      <c r="E735" t="str">
        <f t="shared" si="11"/>
        <v>&gt;CG3074-PB$MSIKCVHLVGLLVLLMGGANALFDHTLKRDFPGPYCARENTCCKDRHDGSVPISNTLCYCDEFCDRDDSSDCCPDYRSFCIGEVDPIISCEHNGVYFSYNTTWDNCNECRCLEGGSVQCDEDLCLTDDAIVHSVNSIHRLGWSARKYQWWGRKYSEGLKLRLGTKEPTYRVKAMTRLKNPTDGLPSSFNALDKWSSISEVPDQGWCGASWVLSTTSVASDRFAIQSKGKENVQLSAQNILSCTRRQGCEGGHLDAAWRYLHKKGVVDENCYPYTQHRDTCKIRHNSRSLRANGCKPVNVDRDSLYTVGPAYSLNREADIMAEIFHSGPVQATMRVNRDFFAYSGVYRETAANRKAPTGFHSVKLVGWGEEHNGEKYWIAANSWGSWWGEHGYRILRGSNECGIEEYVLASWPYVYSYYNVKS</v>
      </c>
    </row>
    <row r="736" spans="1:5">
      <c r="A736" s="4" t="s">
        <v>3204</v>
      </c>
      <c r="B736" s="4" t="s">
        <v>4212</v>
      </c>
      <c r="C736" s="4" t="s">
        <v>706</v>
      </c>
      <c r="D736" t="s">
        <v>2132</v>
      </c>
      <c r="E736" t="str">
        <f t="shared" si="11"/>
        <v>&gt;CG3074-PA$MSIKCVHLVGLLVLLMGGANALFDHTLKRDFPGPYCARENTCCKDRHDGSVPISNTLCYCDEFCDRDDSSDCCPDYRSFCIGEVDPIISCEHNGVYFSYNTTWDNCNECRCLEGGSVQCDEDLCLTDDAIVHSVNSIHRLGWSARKYQWWGRKYSEGLKLRLGTKEPTYRVKAMTRLKNPTDGLPSSFNALDKWSSISEVPDQGWCGASWVLSTTSVASDRFAIQSKGKENVQLSAQNILSCTRRQGCEGGHLDAAWRYLHKKGVVDENCYPYTQHRDTCKIRHNSRSLRANGCKPVNVDRDSLYTVGPAYSLNREADIMAEIFHSGPVQATMRVNRDFFAYSGVYRETAANRKAPTGFHSVKLVGWGEEHNGEKYWIAANSWGSWWGEHGYRILRGSNECGIEEYVLASWPYVYSYYNVKS</v>
      </c>
    </row>
    <row r="737" spans="1:5">
      <c r="A737" s="4" t="s">
        <v>3205</v>
      </c>
      <c r="B737" s="4" t="s">
        <v>4213</v>
      </c>
      <c r="C737" s="4" t="s">
        <v>1543</v>
      </c>
      <c r="D737" t="s">
        <v>2133</v>
      </c>
      <c r="E737" t="str">
        <f t="shared" si="11"/>
        <v>&gt;CG9997-PA$MLRPLCIIQILLLAFLANESESSNTHLHRYMLDTYKPQHNRKTQMNYKRRTVRSDHEMAIDPNNPNNPNNPNNSDSPDNPNNLNNPNNPNNDTVQYGHKEPVVTLTNSDKKVPLHELMVRLYQQNKYICMGTVISEMLVITTSTCFNASSEVVTMKMYDDEVLEGKRVALNQTYLKGADPMLVAIQLTKSPKNSKVGDTVKLCDSELEIYEPIELPLWIRSRHSIHSQTTYIIPMQACRLRMRDPAMVATDTMICVKNMKYTAQCQLAMGNPLVHDERICGINVAGHNCPAYTGDLYIRVYDALAFSIMGMEIIKNSRIEDTI</v>
      </c>
    </row>
    <row r="738" spans="1:5">
      <c r="A738" s="4" t="s">
        <v>3206</v>
      </c>
      <c r="B738" s="4" t="s">
        <v>4684</v>
      </c>
      <c r="C738" s="4" t="s">
        <v>1543</v>
      </c>
      <c r="D738" t="s">
        <v>2133</v>
      </c>
      <c r="E738" t="str">
        <f t="shared" si="11"/>
        <v>&gt;CG9997-PB$MLRPLCIIQILLLAFLANESESSNTHLHRYMLDTYKPQHNRKTQMNYKRRTVRSDHEMAIDPNNPNNPNNPNNSDSPDNPNNLNNPNNPNNDTVQYGHKEPVVTLTNSDKKVPLHELMVRLYQQNKYICMGTVISEMLVITTSTCFNASSEVVTMKMYDDEVLEGKRVALNQTYLKGADPMLVAIQLTKSPKNSKVGDTVKLCDSELEIYEPIELPLWIRSRHSIHSQTTYIIPMQACRLRMRDPAMVATDTMICVKNMKYTAQCQLAMGNPLVHDERICGINVAGHNCPAYTGDLYIRVYDALAFSIMGMEIIKNSRIEDTI</v>
      </c>
    </row>
    <row r="739" spans="1:5">
      <c r="A739" t="s">
        <v>3207</v>
      </c>
      <c r="B739" t="s">
        <v>4214</v>
      </c>
      <c r="C739" t="s">
        <v>1023</v>
      </c>
      <c r="D739" t="s">
        <v>2134</v>
      </c>
      <c r="E739" t="str">
        <f t="shared" si="11"/>
        <v>&gt;CG11529-PA$MIHKSIAHLLGLAVIMLMMWKPTPTDSYAVGQSKYGRIEKFPYQVMLIGQLWRKRILCGGTLLDKRWILTAGHCTMGVTHYDVYLGTKSVEDTEVSGGVLRSNKFIVHERFNPETAANDIALVKLPQDVAFTPRIQPASLPSRYRHDFAGMSVVASGWGAMVEMTNSDSMQYTELKVISNAECAQEYDVVTSGVICKGLKDETVCTGDSGGPLVLKDTQIVVGITSFGPADGCETNIPGGFTRVTYLDWIESKIGSHGQVHQQYLRPQQQHHHHQYSDNNL</v>
      </c>
    </row>
    <row r="740" spans="1:5">
      <c r="A740" t="s">
        <v>3208</v>
      </c>
      <c r="B740" t="s">
        <v>4685</v>
      </c>
      <c r="C740" t="s">
        <v>664</v>
      </c>
      <c r="D740" t="s">
        <v>2135</v>
      </c>
      <c r="E740" t="str">
        <f t="shared" si="11"/>
        <v>&gt;CG4399-PE$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GAKKFVVTTGNTGRKTNNRFSSTNNYHSTVALHGSNALQYYSSHSESQGQTDHGFYQMVKKDEKEKILIPEKASSFKFHPGRLCEQCYYCSGKFGLYDTPCHVGQIKSVERQQKILANEEKLTVDNCLCDACFRVDRRANVPSYKKRLSASGHLEMGSAAGSALEKQFAGDSGVITESGGEAGTAAVAVQQRSCGVKDCVEAARHSLRRKCIRKRVKKYQLSLEIPAGSSNVLCEAHYNTVIQFSGCVLCKRRLGKNHMYNITTQDTIRLEKALSEMGIPVLGMGTAVCKLCRYFANLLIKPPDSTKAQKAEFVKNYRKRLLKVHNLQDGHELSEADEEEAPNATETERPTSDGHEDPEMPMVADYDGPTDSNSSSSSTALDTSKQMSKLQAILQQNVGADAAGAAGTGTVAASPGGSGSGADISNVLGNPNISMRELFHGEEELGVQFKVPFGCSSSQRTPEGWTRVQTFLQYDEPRRLWEELQKPYGNQSSFLRHLILLEKYYRNGDLVLAPHASSNATVYTETRQRLNSFDHGHCGGLNIAGSPSSSGSGKRSGVPQPTGASVLATALTTPLSHSSSSASISSEQHSSVDPVIPLVDLNDDDEGEDGAGGAGERESTNRQQVILECLRTASVDKLTKQLSSNAVTIIARPKDKSQLSCNSGSSTSISSSSAISSPEEVAVTKVTAVAPVQSKDAPPLAPASSGVSNSRSILKTNLLGMNAVELVPLTTAPHAYKPTGCHKPEKQQKILDVANKQPGSQGEPVPSSALLLQSKLKPPTHQQQVSGSGAGTSGSQKPSNVAQLLSSPPELISLHRRQTSAAAGSSSFLQGKRLQLPRSGAGPSGAGTGTGAGAAGSRSAGGPPPPNVVLPDALTPQERHESKSWKPTLIPLEDQHKVPNKSHALYQTADGRRLPALVVQSGGKPYLISIFDYNRMCILRREKLMRDQLLKSNAKPKPQNQQQQQGQHQQQQNSAASAAAFSNMVKLAQQHTARQQLQQLQQKPQQQQQLPTLQPGVRLARLPQKLLMPPLTNPQIGSQAPNLQPLLSSTLDNSNNCWLWKNFPDNQYLLNGNGGGAGSSSSKLPHLTAKPATATSSSGAANKSAGSLFTLKQQHQQKLIDNAIMSKIPKSLTVIPQQMGGNTGGDMGGSSSSGK</v>
      </c>
    </row>
    <row r="741" spans="1:5">
      <c r="A741" t="s">
        <v>3209</v>
      </c>
      <c r="B741" t="s">
        <v>4686</v>
      </c>
      <c r="C741" t="s">
        <v>664</v>
      </c>
      <c r="D741" t="s">
        <v>2135</v>
      </c>
      <c r="E741" t="str">
        <f t="shared" si="11"/>
        <v>&gt;CG4399-PF$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GAKKFVVTTGNTGRKTNNRFSSTNNYHSTVALHGSNALQYYSSHSESQGQTDHGFYQMVKKDEKEKILIPEKASSFKFHPGRLCEQCYYCSGKFGLYDTPCHVGQIKSVERQQKILANEEKLTVDNCLCDACFRVDRRANVPSYKKRLSASGHLEMGSAAGSALEKQFAGDSGVITESGGEAGTAAVAVQQRSCGVKDCVEAARHSLRRKCIRKRVKKYQLSLEIPAGSSNVLCEAHYNTVIQFSGCVLCKRRLGKNHMYNITTQDTIRLEKALSEMGIPVLGMGTAVCKLCRYFANLLIKPPDSTKAQKAEFVKNYRKRLLKVHNLQDGHELSEADEEEAPNATETERPTSDGHEDPEMPMVADYDGPTDSNSSSSSTALDTSKQMSKLQAILQQNVGADAAGAAGTGTVAASPGGSGSGADISNVLGNPNISMRELFHGEEELGVQFKVPFGCSSSQRTPEGWTRVQTFLQYDEPRRLWEELQKPYGNQSSFLRHLILLEKYYRNGDLVLAPHASSNATVYTETRQRLNSFDHGHCGGLNIAGSPSSSGSGKRSGVPQPTGASVLATALTTPLSHSSSSASISSEQHSSVDPVIPLVDLNDDDEGEDGAGGAGERESTNRQQVILECLRTASVDKLTKQLSSNAVTIIARPKDKSQLSCNSGSSTSISSSSAISSPEEVAVTKVTAVAPVQSKDAPPLAPASSGVSNSRSILKTNLLGMNAVELVPLTTAPHAYKPTGCHKPEKQQKILDVANKQPGSQGEPVPSSALLLQSKLKPPTHQQQVSGSGAGTSGSQKPSNVAQLLSSPPELISLHRRQTSAAAGSSSFLQGKRLQLPRSGAGPSGAGTGTGAGAAGSRSAGGPPPPNVVLPDALTPQERHESKSWKPTLIPLEDQHKVPNKSHALYQTADGRRLPALVVQSGGKPYLISIFDYNRMCILRREKLMRDQLLKSNAKPKPQNQQQQQGQHQQQQNSAASAAAFSNMVKLAQQHTARQQLQQLQQKPQQQQQLPTLQPGVRLARLPQKLLMPPLTNPQIGSQAPNLQPLLSSTLDNSNNCWLWKNFPDNQYLLNGNGGGAGSSSSKLPHLTAKPATATSSSGAANKSAGSLFTLKQQHQQKLIDNAIMSKIPKSLTVIPQQMGGNTGGDMGGSSSSGK</v>
      </c>
    </row>
    <row r="742" spans="1:5">
      <c r="A742" t="s">
        <v>3210</v>
      </c>
      <c r="B742" t="s">
        <v>4215</v>
      </c>
      <c r="C742" t="s">
        <v>664</v>
      </c>
      <c r="D742" t="s">
        <v>2136</v>
      </c>
      <c r="E742" t="str">
        <f t="shared" si="11"/>
        <v>&gt;CG4399-PC$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DSSHSESQGQTDHGFYQMVKKDEKEKILIPEKASSFFHPGRLCEDQCYYCSGKFGLYDTPCHVGQIKSVERQQKILANEEKLTVDCLCDACFRHVDRRANVPSYKKRLSASGHLEMGSAAGSALEKQFAGDSGVTESGGEAGSTAAVAVQQRSCGVKDCVEAARHSLRRKCIRKRVKKYQLSLIPAGSSNVGLCEAHYNTVIQFSGCVLCKRRLGKNHMYNITTQDTIRLEKLSEMGIPVQLGMGTAVCKLCRYFANLLIKPPDSTKAQKAEFVKNYRKRLKVHNLQDGSHELSEADEEEAPNATETERPTSDGHEDPEMPMVADYDGPTSNSSSSSTAALDTSKQMSKLQAILQQNVGADAAGAAGTGTVAASPGGSGGADISNVLRGNPNISMRELFHGEEELGVQFKVPFGCSSSQRTPEGWTRVTFLQYDEPTRRLWEELQKPYGNQSSFLRHLILLEKYYRNGDLVLAPHASNATVYTETVRQRLNSFDHGHCGGLNIAGSPSSSGSGKRSGVPQPTGASVATALTTPLTSHSSSSASISSEQHSSVDPVIPLVDLNDDDEGEDGAGGAGRESTNRQQDVILECLRTASVDKLTKQLSSNAVTIIARPKDKSQLSCNSGSTSISSSSSAISSPEEVAVTKVTAVAPVQSKDAPPLAPASSGVSNSRSIKTNLLGMNKAVELVPLTTAPHAYKPTGCHKPEKQQKILDVANKQPGSQGPVPSSALLGLQSKLKPPTHQQQVSGSGAGTSGSQKPSNVAQLLSSPPELSLHRRQTSGAAAGSSSFLQGKRLQLPRSGAGPSGAGTGTGAGAAGSRSAGPPPPNVVILPDALTPQERHESKSWKPTLIPLEDQHKVPNKSHALYQTAGRRLPALVQVQSGGKPYLISIFDYNRMCILRREKLMRDQLLKSNAKPKPNQQQQQGQTHQQQQNSAASAAAFSNMVKLAQQHTARQQLQQLQQKPQQQQLPTLQPGGVRLARLPQKLLMPPLTNPQIGSQAPNLQPLLSSTLDNSNNWLWKNFPDPNQYLLNGNGGGAGSSSSKLPHLTAKPATATSSSGAANKSASLFTLKQQQHQQKLIDNAIMSKIPKSLTVIPQQMGGNTGGDMGGSSSSG</v>
      </c>
    </row>
    <row r="743" spans="1:5">
      <c r="A743" t="s">
        <v>3211</v>
      </c>
      <c r="B743" t="s">
        <v>4216</v>
      </c>
      <c r="C743" t="s">
        <v>664</v>
      </c>
      <c r="D743" t="s">
        <v>2136</v>
      </c>
      <c r="E743" t="str">
        <f t="shared" si="11"/>
        <v>&gt;CG4399-PB$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DSSHSESQGQTDHGFYQMVKKDEKEKILIPEKASSFFHPGRLCEDQCYYCSGKFGLYDTPCHVGQIKSVERQQKILANEEKLTVDCLCDACFRHVDRRANVPSYKKRLSASGHLEMGSAAGSALEKQFAGDSGVTESGGEAGSTAAVAVQQRSCGVKDCVEAARHSLRRKCIRKRVKKYQLSLIPAGSSNVGLCEAHYNTVIQFSGCVLCKRRLGKNHMYNITTQDTIRLEKLSEMGIPVQLGMGTAVCKLCRYFANLLIKPPDSTKAQKAEFVKNYRKRLKVHNLQDGSHELSEADEEEAPNATETERPTSDGHEDPEMPMVADYDGPTSNSSSSSTAALDTSKQMSKLQAILQQNVGADAAGAAGTGTVAASPGGSGGADISNVLRGNPNISMRELFHGEEELGVQFKVPFGCSSSQRTPEGWTRVTFLQYDEPTRRLWEELQKPYGNQSSFLRHLILLEKYYRNGDLVLAPHASNATVYTETVRQRLNSFDHGHCGGLNIAGSPSSSGSGKRSGVPQPTGASVATALTTPLTSHSSSSASISSEQHSSVDPVIPLVDLNDDDEGEDGAGGAGRESTNRQQDVILECLRTASVDKLTKQLSSNAVTIIARPKDKSQLSCNSGSTSISSSSSAISSPEEVAVTKVTAVAPVQSKDAPPLAPASSGVSNSRSIKTNLLGMNKAVELVPLTTAPHAYKPTGCHKPEKQQKILDVANKQPGSQGPVPSSALLGLQSKLKPPTHQQQVSGSGAGTSGSQKPSNVAQLLSSPPELSLHRRQTSGAAAGSSSFLQGKRLQLPRSGAGPSGAGTGTGAGAAGSRSAGPPPPNVVILPDALTPQERHESKSWKPTLIPLEDQHKVPNKSHALYQTAGRRLPALVQVQSGGKPYLISIFDYNRMCILRREKLMRDQLLKSNAKPKPNQQQQQGQTHQQQQNSAASAAAFSNMVKLAQQHTARQQLQQLQQKPQQQQLPTLQPGGVRLARLPQKLLMPPLTNPQIGSQAPNLQPLLSSTLDNSNNWLWKNFPDPNQYLLNGNGGGAGSSSSKLPHLTAKPATATSSSGAANKSASLFTLKQQQHQQKLIDNAIMSKIPKSLTVIPQQMGGNTGGDMGGSSSSG</v>
      </c>
    </row>
    <row r="744" spans="1:5">
      <c r="A744" t="s">
        <v>3212</v>
      </c>
      <c r="B744" t="s">
        <v>4217</v>
      </c>
      <c r="C744" t="s">
        <v>664</v>
      </c>
      <c r="D744" t="s">
        <v>2136</v>
      </c>
      <c r="E744" t="str">
        <f t="shared" si="11"/>
        <v>&gt;CG4399-PD$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DSSHSESQGQTDHGFYQMVKKDEKEKILIPEKASSFFHPGRLCEDQCYYCSGKFGLYDTPCHVGQIKSVERQQKILANEEKLTVDCLCDACFRHVDRRANVPSYKKRLSASGHLEMGSAAGSALEKQFAGDSGVTESGGEAGSTAAVAVQQRSCGVKDCVEAARHSLRRKCIRKRVKKYQLSLIPAGSSNVGLCEAHYNTVIQFSGCVLCKRRLGKNHMYNITTQDTIRLEKLSEMGIPVQLGMGTAVCKLCRYFANLLIKPPDSTKAQKAEFVKNYRKRLKVHNLQDGSHELSEADEEEAPNATETERPTSDGHEDPEMPMVADYDGPTSNSSSSSTAALDTSKQMSKLQAILQQNVGADAAGAAGTGTVAASPGGSGGADISNVLRGNPNISMRELFHGEEELGVQFKVPFGCSSSQRTPEGWTRVTFLQYDEPTRRLWEELQKPYGNQSSFLRHLILLEKYYRNGDLVLAPHASNATVYTETVRQRLNSFDHGHCGGLNIAGSPSSSGSGKRSGVPQPTGASVATALTTPLTSHSSSSASISSEQHSSVDPVIPLVDLNDDDEGEDGAGGAGRESTNRQQDVILECLRTASVDKLTKQLSSNAVTIIARPKDKSQLSCNSGSTSISSSSSAISSPEEVAVTKVTAVAPVQSKDAPPLAPASSGVSNSRSIKTNLLGMNKAVELVPLTTAPHAYKPTGCHKPEKQQKILDVANKQPGSQGPVPSSALLGLQSKLKPPTHQQQVSGSGAGTSGSQKPSNVAQLLSSPPELSLHRRQTSGAAAGSSSFLQGKRLQLPRSGAGPSGAGTGTGAGAAGSRSAGPPPPNVVILPDALTPQERHESKSWKPTLIPLEDQHKVPNKSHALYQTAGRRLPALVQVQSGGKPYLISIFDYNRMCILRREKLMRDQLLKSNAKPKPNQQQQQGQTHQQQQNSAASAAAFSNMVKLAQQHTARQQLQQLQQKPQQQQLPTLQPGGVRLARLPQKLLMPPLTNPQIGSQAPNLQPLLSSTLDNSNNWLWKNFPDPNQYLLNGNGGGAGSSSSKLPHLTAKPATATSSSGAANKSASLFTLKQQQHQQKLIDNAIMSKIPKSLTVIPQQMGGNTGGDMGGSSSSG</v>
      </c>
    </row>
    <row r="745" spans="1:5">
      <c r="A745" t="s">
        <v>3213</v>
      </c>
      <c r="B745" t="s">
        <v>4218</v>
      </c>
      <c r="C745" t="s">
        <v>935</v>
      </c>
      <c r="D745" t="s">
        <v>2137</v>
      </c>
      <c r="E745" t="str">
        <f t="shared" si="11"/>
        <v>&gt;CG8196-PA$MGLLLLLVLIAGIGCATAAANIDLEAKTFVNQSSDRYYRFYNEIAAETYANNEEDFDALFSKLNNVKRIAEELVSISRQAATYDLDRIRSPQTKMALQLRTAGDLFVLGDDYFSSVQMNLAALQTLSTDKDIEPYLGGANMPNEDDSLAYFPDIQKIVQSSKDADELKYYWEAWRDKNQLWASLNFYTIVQSYQRAKILEVPVHKLWYRYDSQEMLQQMEQAMTELRPAYQQLHAFVRQELHKKYSDVVNLNGPIPDHLFQQVLEQAWASGSILEDYYPRAQLPEFDEYVSHLTKTMVNESENFYTSLGFEPLSAEFHKNQLKEPNQDSPNDDCRPSIFDLTPVYLMYCEKVSFRKLMQYHSHMARVYYAQQKSHLPSYYFKAYNLEFAVGEVVLSASSPAHLTGRRLAKEVLSETALMSRLFRMAIHTILSIPLYYVHTKMHDLLNDTVDMDTVNKHYWRLMEQHAGIEAPSDRSEGAIDFPYKFYVNIQSFQTQKFISEVLGYQFYREFCKKSYNRGPLHNCDFYGSLAVGNDLKAMSLGSTKPWKQVVGKILPNNTGLSSLALLEYYQPVLDWLNKYNKDANSKIWTASKKKI</v>
      </c>
    </row>
    <row r="746" spans="1:5">
      <c r="A746" t="s">
        <v>3214</v>
      </c>
      <c r="B746" t="s">
        <v>4687</v>
      </c>
      <c r="C746" t="s">
        <v>935</v>
      </c>
      <c r="D746" t="s">
        <v>2138</v>
      </c>
      <c r="E746" t="str">
        <f t="shared" si="11"/>
        <v>&gt;CG8196-PB$MALQELRTAGDLFVLGDDYFSSVQMNLAALQTLSTDKDIEPYLGGANMPEDDSPLAYFPDIQKIVQSSKDADELKYYWEAWRDKNQLWASLNFYTIVQYQRAAKILEVPVHKLWYRYDSQEMLQQMEQAMTELRPAYQQLHAFVRQEHKKYGSDVVNLNGPIPDHLFQQVLEQAWASGSILEDYYPRAQLPEFDEYSHLTAKTMVNESENFYTSLGFEPLSAEFHKNQLKEPNQDSPNDDCRPSIDLTPHVYLMYCEKVSFRKLMQYHSHMARVYYAQQKSHLPSYYFKAYNLEAVGEAVVLSASSPAHLTGRRLAKEVLSETALMSRLFRMAIHTILSIPLYVHTKVMHDLLNDTVDMDTVNKHYWRLMEQHAGIEAPSDRSEGAIDFPYKYVNIDQSFQTQKFISEVLGYQFYREFCKKSYNRGPLHNCDFYGSLAVGNLKAMMSLGSTKPWKQVVGKILPNNTGLSSLALLEYYQPVLDWLNKYNKDNSKIGWTASKKKI</v>
      </c>
    </row>
    <row r="747" spans="1:5">
      <c r="A747" t="s">
        <v>3215</v>
      </c>
      <c r="B747" t="s">
        <v>4219</v>
      </c>
      <c r="C747" t="s">
        <v>130</v>
      </c>
      <c r="D747" t="s">
        <v>2139</v>
      </c>
      <c r="E747" t="str">
        <f t="shared" si="11"/>
        <v>&gt;CG7685-PA$MRKTWVKRENIYFKPFYKQKSKMFLLLIFLVGISFIAYQAFSLNQLPGVAPWNLQQIKRKHQQMMQSLGSKQRDVDDFDGGGADAVAPAGGETSPVAGEDPIKIVRGTRLFDYDAYKPNFEGKFRCLDGSKEIPFDHLNDNYCDCEEGSDEPSTNACAKGRFYCRYQKRHITGRGLDIYVASSRINDHVCDCCDGSEWSTATKCPNDC</v>
      </c>
    </row>
    <row r="748" spans="1:5">
      <c r="A748" t="s">
        <v>3216</v>
      </c>
      <c r="B748" t="s">
        <v>4688</v>
      </c>
      <c r="C748" t="s">
        <v>130</v>
      </c>
      <c r="D748" t="s">
        <v>2140</v>
      </c>
      <c r="E748" t="str">
        <f t="shared" si="11"/>
        <v>&gt;CG7685-PB$MRKTWVKRENIYFKPFYKQKSKMFLLLIFLVGISFIAYQLPGVPAPWNLQIKRKHQQMMQSLGSKQRDVDDFDGGGADAVAPAGGETSPVAGHEDPIKVRGTRLFDYDAYKPNFEGKFRCLDGSKEIPFDHLNDNYCDCEEDGSDEPTNACAKGRFYCRYQKRHITGRGLDIYVASSRINDHVCDCCDGSDEWSTAKCPNDC</v>
      </c>
    </row>
    <row r="749" spans="1:5">
      <c r="A749" t="s">
        <v>3217</v>
      </c>
      <c r="B749" t="s">
        <v>4220</v>
      </c>
      <c r="C749" t="s">
        <v>295</v>
      </c>
      <c r="D749" t="s">
        <v>2141</v>
      </c>
      <c r="E749" t="str">
        <f t="shared" si="11"/>
        <v>&gt;CG5068-PA$MSSLQRTMLKGKLPPTIPGGRIGRADSFKKSRIRDYKPGMWNEFFAEKEVTVDEQRTFRIYRTKQPEKPGPVLLLLHGGGYSALTWAHFCSEVTSMIHQCLCIDMRGHGDSKVDDEDDLSADTLAKDIGDLILKLYPEEVPQLFVVGSMGGAIAVHFAHMALVPNLIGITVIDVVEGTAMEALASMQSFLRSRPKYQSIPNAIEWCIRSGQVRNVDSAKVSMPGQIINCTTNKLATNDLPLPDDVEEAHHNSMFPNPFSISEDEESSPPGDDAADGSSESAAAGADFKKPNTTKTTEAAKNYTWRIDLSKSEKYWVGWFSGLSDKFLNLRLPKQLLLASIDGLRTLTVGQMQGRFQMQVLARCGHAVHEDRPHEVAEVISGYLIRNRFAEAAEFRCHMPS</v>
      </c>
    </row>
    <row r="750" spans="1:5">
      <c r="A750" t="s">
        <v>3218</v>
      </c>
      <c r="B750" t="s">
        <v>4689</v>
      </c>
      <c r="C750" t="s">
        <v>295</v>
      </c>
      <c r="D750" t="s">
        <v>2141</v>
      </c>
      <c r="E750" t="str">
        <f t="shared" si="11"/>
        <v>&gt;CG5068-PB$MSSLQRTMLKGKLPPTIPGGRIGRADSFKKSRIRDYKPGMWNEFFAEKEVTVDEQRTFRIYRTKQPEKPGPVLLLLHGGGYSALTWAHFCSEVTSMIHQCLCIDMRGHGDSKVDDEDDLSADTLAKDIGDLILKLYPEEVPQLFVVGSMGGAIAVHFAHMALVPNLIGITVIDVVEGTAMEALASMQSFLRSRPKYQSIPNAIEWCIRSGQVRNVDSAKVSMPGQIINCTTNKLATNDLPLPDDVEEAHHNSMFPNPFSISEDEESSPPGDDAADGSSESAAAGADFKKPNTTKTTEAAKNYTWRIDLSKSEKYWVGWFSGLSDKFLNLRLPKQLLLASIDGLRTLTVGQMQGRFQMQVLARCGHAVHEDRPHEVAEVISGYLIRNRFAEAAEFRCHMPS</v>
      </c>
    </row>
    <row r="751" spans="1:5">
      <c r="A751" t="s">
        <v>3219</v>
      </c>
      <c r="B751" t="s">
        <v>4221</v>
      </c>
      <c r="C751" t="s">
        <v>188</v>
      </c>
      <c r="D751" t="s">
        <v>2142</v>
      </c>
      <c r="E751" t="str">
        <f t="shared" si="11"/>
        <v>&gt;CG11874-PA$MKDGGHITLTLPPGSAATTDERGRKSLRRAWNQLPRCQRNLIILGITGFVTVLLCLSGDQLLAASLKDVDTKAEVAAYQMPLPNPHHHPGVDKDVPKDAAVPVPADKRAPRVEAVSDKFNELVAYGEANSAENVARLPETVAAEGLPASAMAVALPPPDSNKEQDIGGIDILNNVEEPVAQDPAEPLSEGEQLEQAKNPLTLGGVSFKEHLKKIKPILAKGQHFHGATNERQSAVVAAFKHSWAGKKYAWGHDNLKPISQYSHEWFGLGLTIVDSLDTMYIMGLDDEFKEGRDWEQSLRFDTKRDVNLFEVTIRVLGGLLSAYHLSGDTMFLAKAAELGNRLLAFQSPSNIPYSDVNLGDLSAHSPKWSPDSSTSEVTTIQLEFRDLSRSTNSIYEQVAHKVNEKVHDLEKNHGLVPIFINANTGTFRNYATISLGARGDSYEYLLKQWIQTGRKDNDNLILDYMQAVDGVLTQLMRRTPREHWVYIGELNGKDFKPKMDHLTCYLPGTLILGHQNGMPDSHLILARDLLDTCYQTYMMPTHLAAEISYFALTEKDDQDIYVKPNDAHNLLRPEFVESLYYFYSITGNTYQDMGWKIFQAFETHAKVNAGYTSMGNVKNTQSTRLRDLMESFWMSETKYFYLLFSDDRKEIDLEQWVFNSEGHPLPVYPLK</v>
      </c>
    </row>
    <row r="752" spans="1:5">
      <c r="A752" t="s">
        <v>3220</v>
      </c>
      <c r="B752" t="s">
        <v>4222</v>
      </c>
      <c r="C752" t="s">
        <v>297</v>
      </c>
      <c r="D752" t="s">
        <v>2143</v>
      </c>
      <c r="E752" t="str">
        <f t="shared" si="11"/>
        <v>&gt;CG6018-PA$MDLRVSFSDKLKLGAKIIGHKVVQYKLGTGQTKELATKYGQLKGQQRRTYDGEPYYSFEGIPFAQPPVGELRFRAPQPPSSWQGVRDCTYAREKPMQRSITNAAEGSEDCLYLNVYAKRLESPKPLPVMVWIFGGGFQVGGASRELYPDYFMKHDILLVTINYRVGVLGFLSLKDKELKIPGNAGLKDQIQALRWVENIASFNGDPESITVFGESAGGASTHILMQTEQARGLFHRAIVQSGSALAWATQPDRKWPQRLGKELGYAGNLESEKELLEFFQQIPASKLAQYCNSITQEEQRDYEILAFAPVIEPYVGDDCVIPKSQQEQLSSAWGNSIPMIIGGSFEGLFSYRTTLDDPLYMLSAFEAIIPKQVRDAIDKEELAEMVRRLKKSFDDPDRASMELYECLHILSIKNFWHDIHRTLLARLAYATNLPTYLYRFDDSPHFNHYRILKCGKKVRGVCHADDISYMFYGILSSKLDKNSPEYRTIELVGMWTSFATTGDPNCEIIAPVKWDPLRPGGVENCLNIADGLEFIPLPEKQFVVWDSFYTRESL</v>
      </c>
    </row>
    <row r="753" spans="1:5">
      <c r="A753" t="s">
        <v>3221</v>
      </c>
      <c r="B753" t="s">
        <v>4223</v>
      </c>
      <c r="C753" t="s">
        <v>632</v>
      </c>
      <c r="D753" t="s">
        <v>2144</v>
      </c>
      <c r="E753" t="str">
        <f t="shared" si="11"/>
        <v>&gt;CG18585-PA$MRLLWLLATLVALTSAGILKDSPKERYDNFRVYKLTIQNKIQLAAIEKIELTKKYNIWKEYDERSRQIDIMVSPGELNHFQELLKFNNISSELMIENVERIDEEQVTPTADSATFGWTKYYELEEIEAWLDEILNAYPSVTEEFIVGSYEGRTIRGIKISHKAGNPGIFIESNIHAREWITSASATWFINQLLTSEADVRSLADNYDWHIIPVFNVDGFEYSHKKDRMWRKTRQPHATNACIGADNRNFDSYWLQNNGASDNPCSETFAGDNPESEPEAKALVEYLTKIQDQISYISFHSYGQYLLSPYGHTNEEFPENYNDILTIGKAFADAIEALPYGTVYYGSTADVLYVATGTSVDWVFNELGKKIGYTIEYRDKGRYGFILPPVQIINCEELMVGMLALIEKTKELGY</v>
      </c>
    </row>
    <row r="754" spans="1:5">
      <c r="A754" t="s">
        <v>3222</v>
      </c>
      <c r="B754" t="s">
        <v>4690</v>
      </c>
      <c r="C754" t="s">
        <v>632</v>
      </c>
      <c r="D754" t="s">
        <v>2144</v>
      </c>
      <c r="E754" t="str">
        <f t="shared" si="11"/>
        <v>&gt;CG18585-PB$MRLLWLLATLVALTSAGILKDSPKERYDNFRVYKLTIQNKIQLAAIEKIELTKKYNIWKEYDERSRQIDIMVSPGELNHFQELLKFNNISSELMIENVERIDEEQVTPTADSATFGWTKYYELEEIEAWLDEILNAYPSVTEEFIVGSYEGRTIRGIKISHKAGNPGIFIESNIHAREWITSASATWFINQLLTSEADVRSLADNYDWHIIPVFNVDGFEYSHKKDRMWRKTRQPHATNACIGADNRNFDSYWLQNNGASDNPCSETFAGDNPESEPEAKALVEYLTKIQDQISYISFHSYGQYLLSPYGHTNEEFPENYNDILTIGKAFADAIEALPYGTVYYGSTADVLYVATGTSVDWVFNELGKKIGYTIEYRDKGRYGFILPPVQIINCEELMVGMLALIEKTKELGY</v>
      </c>
    </row>
    <row r="755" spans="1:5">
      <c r="A755" t="s">
        <v>3223</v>
      </c>
      <c r="B755" t="s">
        <v>4224</v>
      </c>
      <c r="C755" t="s">
        <v>700</v>
      </c>
      <c r="D755" t="s">
        <v>2145</v>
      </c>
      <c r="E755" t="str">
        <f t="shared" si="11"/>
        <v>&gt;CG14902-PA$MDDTDFSLFGQKNKHKKDKADATKIAHTPTSELDLKRIIISRPTNEDTYNCARAGIALILNHKDVKGQKQRVGTERDRDDMEATLQGFGFDVRTFDDLFSEINDTLKEVAREDHSQNDCFVLAVMSHGTEGKVYAKDMSYPVERLWNFLGDNCKTLKNKPKLFFIQACRGANLEKAVEFSSFAVMTRELVPEPAAAQPITYAIPSTADILVFYSTFDKFFSFRNVDDGSWFIQSLCRVLDQAAANAATPEGVELLRLLTAVNRKVAYEYQSNTKNEALNQMKEMPNFMSTLTKTQLRVKPK</v>
      </c>
    </row>
    <row r="756" spans="1:5">
      <c r="A756" t="s">
        <v>3224</v>
      </c>
      <c r="B756" t="s">
        <v>4225</v>
      </c>
      <c r="C756" t="s">
        <v>1291</v>
      </c>
      <c r="D756" t="s">
        <v>2146</v>
      </c>
      <c r="E756" t="str">
        <f t="shared" si="11"/>
        <v>&gt;CG32271-PA$MATLWLVLHLIPLCWAASNEANSRIVGGVPVDIASVPYLVNLRIGGNFMGGSLVTPQHVVTAAHCVKGIGASRILVVAGVTRLTETGVRSGVDKVYTPAYNTRTLTSDVAVLKLKAPISGPKVSTIELCNTSFKAGDLIKVSGWGQIERNKAVSMQVRSVDVALIPRKACMSQYKLRGTITNTMFCASVPGVKDACGDSGGPAVYQGQLCGIVSWGVGCARKSSPGVYTNVKTVRSFIDKALG</v>
      </c>
    </row>
    <row r="757" spans="1:5">
      <c r="A757" t="s">
        <v>3225</v>
      </c>
      <c r="B757" t="s">
        <v>4226</v>
      </c>
      <c r="C757" t="s">
        <v>335</v>
      </c>
      <c r="D757" t="s">
        <v>2147</v>
      </c>
      <c r="E757" t="str">
        <f t="shared" si="11"/>
        <v>&gt;CG12110-PC$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LNFVEVSNVSFPGMGIKGKEGVILKRTGSTRPGQAGCNFFGCFQKNCCVRCNYFCSDVVCTWRNRWFFVKETCFGYIRPTDGSIRAVILFDQGFDVSTGIYQTGMRKGLVLTNNRHIVLKCWTRRKCKEWMQYLKNTANSYARDFTLPNPHMSFAPMRNTHATWYVDGAQYMSAVADGLEAALEEIYIADWWLSPEIYMKRPALDGDWRLDKILLRKAEQGVRVFVLLYKEVEMALGINSYYSKSTLAKHENIKVMHPDHARGGILLWAHHEKIVVIDQTYAFMGGIDLCYGRWDDHHHRLTDLGISTSSFSGSTRRTPSLYFTKDDTDSAFGSRKSSRNAHYDTSAKERPPSPPDEPNTSIELKTLKPGDRLLIPSTLVSSPGETPAESGIALEGMKLNTPEERKNVLDRLKNNAMKGARMGKDFMHRLTATETEEKSAEVYTIESEEATDEVNLNMASGGQEVAITTSSTQILSEFCGQAKYWFGKDYSNFILKDWMNLSPFVDIIDRTTTPRMPWHDVGLCVVGTSARDVARHFIQRWNAMKLEKLRNTRFPYLMPKSYHQVRLNPNIQQNRQQRVTCQLLRSVSAWSCGFIEADLEQSIHDAYIQTITKAQHYVYIENQFFITMQLGMGVPGAYNNVRNQIGETFKRIVRAHKERKPFRVYVIMPLLPGFEGDVGGSTGIAVRAITHWNYASIRGRTSILTRLQEAGIANPENYISFHSLRNHSFLNNTPITELIYVHSKLLADDRVVICGSANINDRSMIGKRDSEIAAILMDEEFEDGRMNGKKYPSGVAGRLRKYLFKEHLGLLESEGSSRSDLDINDPVCEKFWHGTWRRISMQNTIYDEVFKCIPTDFVKTFASLRKYQEEPPLAKTAPDLAANRANDIQGYLVLPLEFLNKEVLTPPGTSKEGLIPTSVW</v>
      </c>
    </row>
    <row r="758" spans="1:5">
      <c r="A758" t="s">
        <v>3226</v>
      </c>
      <c r="B758" t="s">
        <v>4227</v>
      </c>
      <c r="C758" t="s">
        <v>335</v>
      </c>
      <c r="D758" t="s">
        <v>2147</v>
      </c>
      <c r="E758" t="str">
        <f t="shared" si="11"/>
        <v>&gt;CG12110-PB$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LNFVEVSNVSFPGMGIKGKEGVILKRTGSTRPGQAGCNFFGCFQKNCCVRCNYFCSDVVCTWRNRWFFVKETCFGYIRPTDGSIRAVILFDQGFDVSTGIYQTGMRKGLVLTNNRHIVLKCWTRRKCKEWMQYLKNTANSYARDFTLPNPHMSFAPMRNTHATWYVDGAQYMSAVADGLEAALEEIYIADWWLSPEIYMKRPALDGDWRLDKILLRKAEQGVRVFVLLYKEVEMALGINSYYSKSTLAKHENIKVMHPDHARGGILLWAHHEKIVVIDQTYAFMGGIDLCYGRWDDHHHRLTDLGISTSSFSGSTRRTPSLYFTKDDTDSAFGSRKSSRNAHYDTSAKERPPSPPDEPNTSIELKTLKPGDRLLIPSTLVSSPGETPAESGIALEGMKLNTPEERKNVLDRLKNNAMKGARMGKDFMHRLTATETEEKSAEVYTIESEEATDEVNLNMASGGQEVAITTSSTQILSEFCGQAKYWFGKDYSNFILKDWMNLSPFVDIIDRTTTPRMPWHDVGLCVVGTSARDVARHFIQRWNAMKLEKLRNTRFPYLMPKSYHQVRLNPNIQQNRQQRVTCQLLRSVSAWSCGFIEADLEQSIHDAYIQTITKAQHYVYIENQFFITMQLGMGVPGAYNNVRNQIGETFKRIVRAHKERKPFRVYVIMPLLPGFEGDVGGSTGIAVRAITHWNYASIRGRTSILTRLQEAGIANPENYISFHSLRNHSFLNNTPITELIYVHSKLLADDRVVICGSANINDRSMIGKRDSEIAAILMDEEFEDGRMNGKKYPSGVAGRLRKYLFKEHLGLLESEGSSRSDLDINDPVCEKFWHGTWRRISMQNTIYDEVFKCIPTDFVKTFASLRKYQEEPPLAKTAPDLAANRANDIQGYLVLPLEFLNKEVLTPPGTSKEGLIPTSVW</v>
      </c>
    </row>
    <row r="759" spans="1:5">
      <c r="A759" t="s">
        <v>3227</v>
      </c>
      <c r="B759" t="s">
        <v>4228</v>
      </c>
      <c r="C759" t="s">
        <v>335</v>
      </c>
      <c r="D759" t="s">
        <v>2147</v>
      </c>
      <c r="E759" t="str">
        <f t="shared" si="11"/>
        <v>&gt;CG12110-PA$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LNFVEVSNVSFPGMGIKGKEGVILKRTGSTRPGQAGCNFFGCFQKNCCVRCNYFCSDVVCTWRNRWFFVKETCFGYIRPTDGSIRAVILFDQGFDVSTGIYQTGMRKGLVLTNNRHIVLKCWTRRKCKEWMQYLKNTANSYARDFTLPNPHMSFAPMRNTHATWYVDGAQYMSAVADGLEAALEEIYIADWWLSPEIYMKRPALDGDWRLDKILLRKAEQGVRVFVLLYKEVEMALGINSYYSKSTLAKHENIKVMHPDHARGGILLWAHHEKIVVIDQTYAFMGGIDLCYGRWDDHHHRLTDLGISTSSFSGSTRRTPSLYFTKDDTDSAFGSRKSSRNAHYDTSAKERPPSPPDEPNTSIELKTLKPGDRLLIPSTLVSSPGETPAESGIALEGMKLNTPEERKNVLDRLKNNAMKGARMGKDFMHRLTATETEEKSAEVYTIESEEATDEVNLNMASGGQEVAITTSSTQILSEFCGQAKYWFGKDYSNFILKDWMNLSPFVDIIDRTTTPRMPWHDVGLCVVGTSARDVARHFIQRWNAMKLEKLRNTRFPYLMPKSYHQVRLNPNIQQNRQQRVTCQLLRSVSAWSCGFIEADLEQSIHDAYIQTITKAQHYVYIENQFFITMQLGMGVPGAYNNVRNQIGETFKRIVRAHKERKPFRVYVIMPLLPGFEGDVGGSTGIAVRAITHWNYASIRGRTSILTRLQEAGIANPENYISFHSLRNHSFLNNTPITELIYVHSKLLADDRVVICGSANINDRSMIGKRDSEIAAILMDEEFEDGRMNGKKYPSGVAGRLRKYLFKEHLGLLESEGSSRSDLDINDPVCEKFWHGTWRRISMQNTIYDEVFKCIPTDFVKTFASLRKYQEEPPLAKTAPDLAANRANDIQGYLVLPLEFLNKEVLTPPGTSKEGLIPTSVW</v>
      </c>
    </row>
    <row r="760" spans="1:5">
      <c r="A760" t="s">
        <v>3228</v>
      </c>
      <c r="B760" t="s">
        <v>4229</v>
      </c>
      <c r="C760" t="s">
        <v>335</v>
      </c>
      <c r="D760" t="s">
        <v>2147</v>
      </c>
      <c r="E760" t="str">
        <f t="shared" si="11"/>
        <v>&gt;CG12110-PD$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LNFVEVSNVSFPGMGIKGKEGVILKRTGSTRPGQAGCNFFGCFQKNCCVRCNYFCSDVVCTWRNRWFFVKETCFGYIRPTDGSIRAVILFDQGFDVSTGIYQTGMRKGLVLTNNRHIVLKCWTRRKCKEWMQYLKNTANSYARDFTLPNPHMSFAPMRNTHATWYVDGAQYMSAVADGLEAALEEIYIADWWLSPEIYMKRPALDGDWRLDKILLRKAEQGVRVFVLLYKEVEMALGINSYYSKSTLAKHENIKVMHPDHARGGILLWAHHEKIVVIDQTYAFMGGIDLCYGRWDDHHHRLTDLGISTSSFSGSTRRTPSLYFTKDDTDSAFGSRKSSRNAHYDTSAKERPPSPPDEPNTSIELKTLKPGDRLLIPSTLVSSPGETPAESGIALEGMKLNTPEERKNVLDRLKNNAMKGARMGKDFMHRLTATETEEKSAEVYTIESEEATDEVNLNMASGGQEVAITTSSTQILSEFCGQAKYWFGKDYSNFILKDWMNLSPFVDIIDRTTTPRMPWHDVGLCVVGTSARDVARHFIQRWNAMKLEKLRNTRFPYLMPKSYHQVRLNPNIQQNRQQRVTCQLLRSVSAWSCGFIEADLEQSIHDAYIQTITKAQHYVYIENQFFITMQLGMGVPGAYNNVRNQIGETFKRIVRAHKERKPFRVYVIMPLLPGFEGDVGGSTGIAVRAITHWNYASIRGRTSILTRLQEAGIANPENYISFHSLRNHSFLNNTPITELIYVHSKLLADDRVVICGSANINDRSMIGKRDSEIAAILMDEEFEDGRMNGKKYPSGVAGRLRKYLFKEHLGLLESEGSSRSDLDINDPVCEKFWHGTWRRISMQNTIYDEVFKCIPTDFVKTFASLRKYQEEPPLAKTAPDLAANRANDIQGYLVLPLEFLNKEVLTPPGTSKEGLIPTSVW</v>
      </c>
    </row>
    <row r="761" spans="1:5">
      <c r="A761" t="s">
        <v>3229</v>
      </c>
      <c r="B761" t="s">
        <v>4230</v>
      </c>
      <c r="C761" t="s">
        <v>335</v>
      </c>
      <c r="D761" t="s">
        <v>2148</v>
      </c>
      <c r="E761" t="str">
        <f t="shared" si="11"/>
        <v>&gt;CG12110-PF$MMATCLDTKTSKNHEAQQLQLPRQASSNANLPHLQVRRHRRSISQLMASVEHPTDDVYRPAHYGGYVNRGYDDLDSSYYFAQYEAMADAGTVGGALPPALTNSDEEHGSGEEDASEENSNNEEGEGVFRDCTDEAVVEHHNRCLPEFFSLVDSEYDETLAFPDSVTILSNVGDKPVLVERKETDDDEEEFDDEENNVVLRHEIPFTSIYGPSVKFNSFQRKVFIPGREIHVRIVDTERSVTTHLLPNLYTIELTHGPFKWTIKRRYKHFNSLHQQLSFFRTSLNIPFPSRSHKERTTLKATAREMADESTLKDLPSHTKVKQTSTPLRAEGRSSKIAGSNANNMAMISPNHSSILAGLTPRRIQKKRKKKKKRKLPRFPNRPESLVTVENLSRIKQLEDYLYNLLNISLYRSHHETLNFVEVSNVSFVPGMGIKGKEGVILRTGSTRPGQAGCNFFGCFQKNCCVRCNYFCSDVVCGTWRNRWFFVKETCGYIRPTDGSIRAVILFDQGFDVSTGIYQTGMRKGLQVLTNNRHIVLKCWRRKCKEWMQYLKNTANSYARDFTLPNPHMSFAPMRANTHATWYVDGAQYSAVADGLEAALEEIYIADWWLSPEIYMKRPALDGDYWRLDKILLRKAEQVRVFVLLYKEVEMALGINSYYSKSTLAKHENIKVMRHPDHARGGILLWAHEKIVVIDQTYAFMGGIDLCYGRWDDHHHRLTDLGSISTSSFSGSTRRTSLYFTKDDTDSAFGSRKSSRNAHYDTSAKERPPSPPPDEPNTSIELKTLPGDRLLIPSTLVSSPGETPAESGIALEGMKLNTPEMERKNVLDRLKNNAKGARMGKDFMHRLTATETEEKSAEVYTIESEEATDHEVNLNMASGGQEVITTSSTQILSEFCGQAKYWFGKDYSNFILKDWMNLNSPFVDIIDRTTTPMPWHDVGLCVVGTSARDVARHFIQRWNAMKLEKLRDNTRFPYLMPKSYHVRLNPNIQQNRQQRVTCQLLRSVSAWSCGFIEADLVEQSIHDAYIQTITAQHYVYIENQFFITMQLGMGVPGAYNNVRNQIGETLFKRIVRAHKERKPRVYVIMPLLPGFEGDVGGSTGIAVRAITHWNYASISRGRTSILTRLQEAIANPENYISFHSLRNHSFLNNTPITELIYVHSKLLIADDRVVICGSANIDRSMIGKRDSEIAAILMDEEFEDGRMNGKKYPSGVFAGRLRKYLFKEHLLLESEGSSRSDLDINDPVCEKFWHGTWRRISMQNTEIYDEVFKCIPTDFKTFASLRKYQEEPPLAKTAPDLAANRANDIQGYLVDLPLEFLNKEVLTPGTSKEGLIPTSVW</v>
      </c>
    </row>
    <row r="762" spans="1:5">
      <c r="A762" t="s">
        <v>3230</v>
      </c>
      <c r="B762" t="s">
        <v>4691</v>
      </c>
      <c r="C762" t="s">
        <v>335</v>
      </c>
      <c r="D762" t="s">
        <v>2149</v>
      </c>
      <c r="E762" t="str">
        <f t="shared" si="11"/>
        <v>&gt;CG12110-PG$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GKEGVILKRTGTRPGQAGCNFFGCFQKNCCVRCNYFCSDVVCGTWRNRWFFVKETCFGYIPTDGSIRAVILFDQGFDVSTGIYQTGMRKGLQVLTNNRHIVLKCWTRRKKEWMQYLKNTANSYARDFTLPNPHMSFAPMRANTHATWYVDGAQYMSAVDGLEAALEEIYIADWWLSPEIYMKRPALDGDYWRLDKILLRKAEQGVRVVLLYKEVEMALGINSYYSKSTLAKHENIKVMRHPDHARGGILLWAHHEKVVIDQTYAFMGGIDLCYGRWDDHHHRLTDLGSISTSSFSGSTRRTPSLYTKDDTDSAFGSRKSSRNAHYDTSAKERPPSPPPDEPNTSIELKTLKPGDLLIPSTLVSSPGETPAESGIALEGMKLNTPEMERKNVLDRLKNNAMKGAMGKDFMHRLTATETEEKSAEVYTIESEEATDHEVNLNMASGGQEVAITTSTQILSEFCGQAKYWFGKDYSNFILKDWMNLNSPFVDIIDRTTTPRMPWDVGLCVVGTSARDVARHFIQRWNAMKLEKLRDNTRFPYLMPKSYHQVRLPNIQQNRQQRVTCQLLRSVSAWSCGFIEADLVEQSIHDAYIQTITKAQHVYIENQFFITMQLGMGVPGAYNNVRNQIGETLFKRIVRAHKERKPFRVYIMPLLPGFEGDVGGSTGIAVRAITHWNYASISRGRTSILTRLQEAGIANENYISFHSLRNHSFLNNTPITELIYVHSKLLIADDRVVICGSANINDRSIGKRDSEIAAILMDEEFEDGRMNGKKYPSGVFAGRLRKYLFKEHLGLLEEGSSRSDLDINDPVCEKFWHGTWRRISMQNTEIYDEVFKCIPTDFVKTFSLRKYQEEPPLAKTAPDLAANRANDIQGYLVDLPLEFLNKEVLTPPGTSEGLIPTSVW</v>
      </c>
    </row>
    <row r="763" spans="1:5">
      <c r="A763" t="s">
        <v>3231</v>
      </c>
      <c r="B763" t="s">
        <v>4231</v>
      </c>
      <c r="C763" t="s">
        <v>307</v>
      </c>
      <c r="D763" t="s">
        <v>2150</v>
      </c>
      <c r="E763" t="str">
        <f t="shared" si="11"/>
        <v>&gt;CG8058-PA$MLCALVRGPTTGHKLVLYRSVAELLGPVHDIRCLSAGRGVYQRQSRSQSSQSQLQNPAHRPDLLSLSRPALSSKLSVRSLHSENDAMFYSMYAYLSNLRLHVLGMAVVAYVVYYLIQVVKRPIIACSDGPFKQYLIRKVPTLENKYWTFWCVESRAQTVLASLLRSKSLPRVNYRREILSLKDGGEVALDWMEEGCQSAPCILILPGLTGESQAEYIKCLVFAAQQAGMRVVVFNNRGLGGIELKPRLYCAANCEDLCEVVQHVRRTLPEKCKLGATGISMGGLILGNYLARKSEARSFLSAAKIISVPWDVHKGSASIEKPVINSLLGRHLAGSLCRTLRNHDIYRDIYQDSDIDIQRILRCKTIKEFDALFTAKQFGYAHVNDYYSDATLNKLDHISVPLLCLSAADDPFQPLDAIPIKAANQCTHVAIVITARGGHIGLEGWWPSTKDQYMGRLFTEYFTKALFDEDGEFQHTANKMHERFLAKQTVLASSSPVLFAKKIDADQLDHKVKL</v>
      </c>
    </row>
    <row r="764" spans="1:5">
      <c r="A764" t="s">
        <v>3232</v>
      </c>
      <c r="B764" t="s">
        <v>4232</v>
      </c>
      <c r="C764" t="s">
        <v>307</v>
      </c>
      <c r="D764" t="s">
        <v>2150</v>
      </c>
      <c r="E764" t="str">
        <f t="shared" si="11"/>
        <v>&gt;CG8058-PC$MLCALVRGPTTGHKLVLYRSVAELLGPVHDIRCLSAGRGVYQRQSRSQSSQSQLQNPAHRPDLLSLSRPALSSKLSVRSLHSENDAMFYSMYAYLSNLRLHVLGMAVVAYVVYYLIQVVKRPIIACSDGPFKQYLIRKVPTLENKYWTFWCVESRAQTVLASLLRSKSLPRVNYRREILSLKDGGEVALDWMEEGCQSAPCILILPGLTGESQAEYIKCLVFAAQQAGMRVVVFNNRGLGGIELKPRLYCAANCEDLCEVVQHVRRTLPEKCKLGATGISMGGLILGNYLARKSEARSFLSAAKIISVPWDVHKGSASIEKPVINSLLGRHLAGSLCRTLRNHDIYRDIYQDSDIDIQRILRCKTIKEFDALFTAKQFGYAHVNDYYSDATLNKLDHISVPLLCLSAADDPFQPLDAIPIKAANQCTHVAIVITARGGHIGLEGWWPSTKDQYMGRLFTEYFTKALFDEDGEFQHTANKMHERFLAKQTVLASSSPVLFAKKIDADQLDHKVKL</v>
      </c>
    </row>
    <row r="765" spans="1:5">
      <c r="A765" t="s">
        <v>3233</v>
      </c>
      <c r="B765" t="s">
        <v>4233</v>
      </c>
      <c r="C765" t="s">
        <v>307</v>
      </c>
      <c r="D765" t="s">
        <v>2151</v>
      </c>
      <c r="E765" t="str">
        <f t="shared" si="11"/>
        <v>&gt;CG8058-PB$MFYSMYAYLSNLPRLHVLGMAVVAYVVYYLIQVVKRPIIACSDGPFKQYIRKVPTLENKYWPTFWCVESRAQTVLASLLRSKSLPRVNYRREILSLKDGEVALDWMEEGCDQSAPCILILPGLTGESQAEYIKCLVFAAQQAGMRVVFNNRGLGGIELKTPRLYCAANCEDLCEVVQHVRRTLPEKCKLGATGISMGLILGNYLARKSDEARSFLSAAKIISVPWDVHKGSASIEKPVINSLLGRLAGSLCRTLRNHLDIYRDIYQDSDIDIQRILRCKTIKEFDALFTAKQFGAHVNDYYSDATLHNKLDHISVPLLCLSAADDPFQPLDAIPIKAANQCTHAIVITARGGHIGFLEGWWPSTKDQYMGRLFTEYFTKALFDEDGEFQHTAKMHERFLAKQTVALASSSPVLFAKKIDADQLDHKVKL</v>
      </c>
    </row>
    <row r="766" spans="1:5">
      <c r="A766" t="s">
        <v>3234</v>
      </c>
      <c r="B766" t="s">
        <v>4692</v>
      </c>
      <c r="C766" t="s">
        <v>307</v>
      </c>
      <c r="D766" t="s">
        <v>2151</v>
      </c>
      <c r="E766" t="str">
        <f t="shared" si="11"/>
        <v>&gt;CG8058-PD$MFYSMYAYLSNLPRLHVLGMAVVAYVVYYLIQVVKRPIIACSDGPFKQYIRKVPTLENKYWPTFWCVESRAQTVLASLLRSKSLPRVNYRREILSLKDGEVALDWMEEGCDQSAPCILILPGLTGESQAEYIKCLVFAAQQAGMRVVFNNRGLGGIELKTPRLYCAANCEDLCEVVQHVRRTLPEKCKLGATGISMGLILGNYLARKSDEARSFLSAAKIISVPWDVHKGSASIEKPVINSLLGRLAGSLCRTLRNHLDIYRDIYQDSDIDIQRILRCKTIKEFDALFTAKQFGAHVNDYYSDATLHNKLDHISVPLLCLSAADDPFQPLDAIPIKAANQCTHAIVITARGGHIGFLEGWWPSTKDQYMGRLFTEYFTKALFDEDGEFQHTAKMHERFLAKQTVALASSSPVLFAKKIDADQLDHKVKL</v>
      </c>
    </row>
    <row r="767" spans="1:5">
      <c r="A767" t="s">
        <v>3235</v>
      </c>
      <c r="B767" t="s">
        <v>4693</v>
      </c>
      <c r="C767" t="s">
        <v>307</v>
      </c>
      <c r="D767" t="s">
        <v>2151</v>
      </c>
      <c r="E767" t="str">
        <f t="shared" si="11"/>
        <v>&gt;CG8058-PE$MFYSMYAYLSNLPRLHVLGMAVVAYVVYYLIQVVKRPIIACSDGPFKQYIRKVPTLENKYWPTFWCVESRAQTVLASLLRSKSLPRVNYRREILSLKDGEVALDWMEEGCDQSAPCILILPGLTGESQAEYIKCLVFAAQQAGMRVVFNNRGLGGIELKTPRLYCAANCEDLCEVVQHVRRTLPEKCKLGATGISMGLILGNYLARKSDEARSFLSAAKIISVPWDVHKGSASIEKPVINSLLGRLAGSLCRTLRNHLDIYRDIYQDSDIDIQRILRCKTIKEFDALFTAKQFGAHVNDYYSDATLHNKLDHISVPLLCLSAADDPFQPLDAIPIKAANQCTHAIVITARGGHIGFLEGWWPSTKDQYMGRLFTEYFTKALFDEDGEFQHTAKMHERFLAKQTVALASSSPVLFAKKIDADQLDHKVKL</v>
      </c>
    </row>
    <row r="768" spans="1:5">
      <c r="A768" t="s">
        <v>3236</v>
      </c>
      <c r="B768" t="s">
        <v>4234</v>
      </c>
      <c r="C768" t="s">
        <v>810</v>
      </c>
      <c r="D768" t="s">
        <v>2152</v>
      </c>
      <c r="E768" t="str">
        <f t="shared" si="11"/>
        <v>&gt;CG15485-PA$MVNALWATLISLTLIGRVLANDLFSLPPATNHREEMLEDYGRFLLSTMNTIDPCENFYEFSCGGWKKADLVPEQARNTSFLNAIQHKIDEQIQGFLQNTKRELEDLGVNGTTSAEIKAKQFYASCVEMKANLSLGYQYFMEHDGDRLERNATYDWMYINFMSKYDIYPLLALKVHYSTSSRKFDILLTLPSKVLAGSEEQLKNMTREFGLDSSAEKVKQFVENFNNLTQFERNLVSLAKSRNETELNFKEFLVKHKHDRLNWTRFFELAFNGSQESHWPVLNQLDNINDLVFFLQTNLETLKGYIKMRELVKFYGLWKTQTKTGGVQSECRSLSETYFNYALLWFIGKVFDKERRADILSVAKDIKDTFYDLLDHHTWLDEDTRSQAKTKLAMDILVGYTDDLQHREVIDGVYSDINMTGNWFENLCILEGSRARIRLRSVKALIPLLMPTRTVNAYYADFLNLAFITIGMAQWPFYHIDFPDVLKYAGVNIIGHEMAHGFDSYCYQYNYDGKKTNWWSSASLRNFKERYRCLESQYNKILMGVQTNGSLTSGDNIADNVGTRMAYYAFKRKTGDKAWLEKPLRGVNFNKQLFFVKFAQTWCNGKDNGDKLRRLKTDVHAYDEFRVQGTLSNMPEFSAFNCKLGTEMNPLKKCVV</v>
      </c>
    </row>
    <row r="769" spans="1:5">
      <c r="A769" t="s">
        <v>3237</v>
      </c>
      <c r="B769" t="s">
        <v>4235</v>
      </c>
      <c r="C769" t="s">
        <v>285</v>
      </c>
      <c r="D769" t="s">
        <v>2153</v>
      </c>
      <c r="E769" t="str">
        <f t="shared" si="11"/>
        <v>&gt;CG3841-PA$MPRFFQLTWALLLILIGFTTAVTFIGDDPVVELSLGRIQGDTMQSFGNKIYAFRGIRYAQSPVGQLRFANPVPETSWGDEVFNATSDSLVCPQPGVVSMSEDCLKINVFTKSFEDKFPVMVYIHGGANVLGSGHSSYEAGPQYLLDQVVFVAFNYRLGALGFLSTNSSETKGNFGFLDQVMALEWVRDHISHFGGDELVTIIGISAGSMAVSLHLASPLSAGLFHRAILMSGSATNHFDIDNLFWRKLARELGCPMYDPTDVVECLRNETWTRIVEVCKAWETYQLVNMKWNYEDGHFLHNHPTELIKEGNFNKVPLLISFTANEFDYNANVHLENQHLLHDFSNFVDYAPELFLYRHDAQIGEKLKDFYLGDNTTEINSENIENFGQIFSDYIGHGVHRLVQLASHFTPVYYTRMDYVGDQSLSAPLNGENKPVGVGHADLHYVLPGYWYGPLMAANDSDVFMMERLTSWFTHFAKTGTPLNSTDIWPPNSTVLKMLYNGVVTQVGSPGYSNRYAVWDKLFPTAAQGGGAALKLSFAVIATGVASRLIGKL</v>
      </c>
    </row>
    <row r="770" spans="1:5">
      <c r="A770" t="s">
        <v>3238</v>
      </c>
      <c r="B770" t="s">
        <v>4236</v>
      </c>
      <c r="C770" t="s">
        <v>285</v>
      </c>
      <c r="D770" t="s">
        <v>2153</v>
      </c>
      <c r="E770" t="str">
        <f t="shared" si="11"/>
        <v>&gt;CG3841-PB$MPRFFQLTWALLLILIGFTTAVTFIGDDPVVELSLGRIQGDTMQSFGNKIYAFRGIRYAQSPVGQLRFANPVPETSWGDEVFNATSDSLVCPQPGVVSMSEDCLKINVFTKSFEDKFPVMVYIHGGANVLGSGHSSYEAGPQYLLDQVVFVAFNYRLGALGFLSTNSSETKGNFGFLDQVMALEWVRDHISHFGGDELVTIIGISAGSMAVSLHLASPLSAGLFHRAILMSGSATNHFDIDNLFWRKLARELGCPMYDPTDVVECLRNETWTRIVEVCKAWETYQLVNMKWNYEDGHFLHNHPTELIKEGNFNKVPLLISFTANEFDYNANVHLENQHLLHDFSNFVDYAPELFLYRHDAQIGEKLKDFYLGDNTTEINSENIENFGQIFSDYIGHGVHRLVQLASHFTPVYYTRMDYVGDQSLSAPLNGENKPVGVGHADLHYVLPGYWYGPLMAANDSDVFMMERLTSWFTHFAKTGTPLNSTDIWPPNSTVLKMLYNGVVTQVGSPGYSNRYAVWDKLFPTAAQGGGAALKLSFAVIATGVASRLIGKL</v>
      </c>
    </row>
    <row r="771" spans="1:5">
      <c r="A771" t="s">
        <v>3239</v>
      </c>
      <c r="B771" t="s">
        <v>4237</v>
      </c>
      <c r="C771" t="s">
        <v>1207</v>
      </c>
      <c r="D771" t="s">
        <v>2111</v>
      </c>
      <c r="E771" t="str">
        <f t="shared" ref="E771:E834" si="12">"&gt;"&amp;B771&amp;"$"&amp;D771</f>
        <v>&gt;CG30028-PA$MLKFVILLSAVACALGGTVPEGLLPQLDGRIVGGSATTISSFPWQISLQSGSHSCGGSIYSSNVIVTAAHCLQSVSASVLQIRAGSSYWSSGGVTFSVSFKNHEGYNANTMVNDIAIIKINGALTFSSTIKAIGLASSNPANGAAASSGWGTLSYGSSSIPSQLQYVNVNIVSQSQCASSTYGYGSQIRSTMICAASGKDACQGDSGGPLVSGGVLVGVVSWGYGCAYSNYPGVYADVAALRSWVSN</v>
      </c>
    </row>
    <row r="772" spans="1:5">
      <c r="A772" t="s">
        <v>3240</v>
      </c>
      <c r="B772" t="s">
        <v>4238</v>
      </c>
      <c r="C772" t="s">
        <v>1150</v>
      </c>
      <c r="D772" t="s">
        <v>2154</v>
      </c>
      <c r="E772" t="str">
        <f t="shared" si="12"/>
        <v>&gt;CG18030-PA$MKLLVFLALAVAAATAIPTPEQKLVPTPVKDVKIQGRITNGYPAYEGKVYIVGLLFSGNGNWWCGGSIIGNTWVLTAAHCTNGASGVTINYGASLRNQQYTHWVGSGNFVQHHHYNSGNLHNDISLIRTPHVDFWHLVNKVELPSYNRYQDYAGWWAVASGWGGTYDGSPLPDWLQAVDVQIMSQSDCSRTWSLHDMICINTNGGKSTCGGDSGGPLVTHEGNRLVGVTSFVSSAGCQSGAPAVFRVTGYLDWIRDNTGIS</v>
      </c>
    </row>
    <row r="773" spans="1:5">
      <c r="A773" t="s">
        <v>3241</v>
      </c>
      <c r="B773" t="s">
        <v>4239</v>
      </c>
      <c r="C773" t="s">
        <v>232</v>
      </c>
      <c r="D773" t="s">
        <v>2155</v>
      </c>
      <c r="E773" t="str">
        <f t="shared" si="12"/>
        <v>&gt;CG10175-PB$MRYGAPPTGARRFRAAEPEKPWSGIRDASREGQSCPHKNMILDTFKGDECLFVNVFTTQMPKDDESAEQPKLPVMVWLHGGGFSFGSGNSFLYGPDYLAEDIVLVTLNYRLGPLGFLTAGPDAPGNQGLKDQVLALKWVRDNIAAFGDPNQVTIFGESAGASSVQLLLLSSQAKGLFHRAISQSGSALNPWSMSASSQRAARLAANLGYVGANKTEDILDFLRRVPAMKLVEAAPTTITAEDQRNIGLPFVPVVEGYWNQDSQEEQFYEEPFLTQHPSDMYHSQNFNSDVAYMTYNTHEAMLFIRRLRKNPQLLSIIENDFGRLVPQDLNVTESHDRVTREIRFYLGSKHVGIESVDEMIALLTDLMFLQGIRRTARNHAKFGNAPVYMYRFFDGSLGLYKRMLGIPRPGVCHGDELGYLFKFGFFNLSLDPKSMEVQVKNMVRMWTNFAKYGSPTPDSEDPMLTTKWAPIDPTNVMNSLNYMDISANLAKTNPEPERQRFWDEMYQHYNGAA</v>
      </c>
    </row>
    <row r="774" spans="1:5">
      <c r="A774" t="s">
        <v>3242</v>
      </c>
      <c r="B774" t="s">
        <v>4240</v>
      </c>
      <c r="C774" t="s">
        <v>232</v>
      </c>
      <c r="D774" t="s">
        <v>2156</v>
      </c>
      <c r="E774" t="str">
        <f t="shared" si="12"/>
        <v>&gt;CG10175-PC$MHYSNLFTQTTSKRTMTTTGLRPLLSLLFLGLGVILLCDVSSSIAIAPSFGTAIARAGKISNQLKETTAWKTLTSHPNSLVQLLPSRAMRVVQEVVRSRKEREIVATTSLGKVRGRYQKYRSGERGGYYSFKGMRYGAPPTGARRFRAEPEKPWSGIRDASREGQSCPHKNMILDTFKGDEDCLFVNVFTTQMPKDESAEQPKLPVMVWLHGGGFSFGSGNSFLYGPDYLVAEDIVLVTLNYRLGLGFLTAGPDAPGNQGLKDQVLALKWVRDNIAAFGGDPNQVTIFGESAGASVQLLLLSSQAKGLFHRAISQSGSALNPWSMSASSSQRAARLAANLGYVANKTEDILDFLRRVPAMKLVEAAPTTITAEDQRNNIGLPFVPVVEGYWNDSQEEQFYEEPFLTQHPSDMYHSQNFNSDVAYMTGYNTHEAMLFIRRLRNPQLLSIIENDFGRLVPQDLNVTESHDRVTREIRSFYLGSKHVGIESVDMIALLTDLMFLQGIRRTARNHAKFGNAPVYMYRFSFDGSLGLYKRMLGIRPGVCHGDELGYLFKFGFFNLSLDPKSMEVQVKNRMVRMWTNFAKYGSPPDSEDPMLTTKWAPIDPTNVMNSLNYMDISANLAMKTNPEPERQRFWDEYQHYNGAA</v>
      </c>
    </row>
    <row r="775" spans="1:5">
      <c r="A775" t="s">
        <v>3243</v>
      </c>
      <c r="B775" t="s">
        <v>4241</v>
      </c>
      <c r="C775" t="s">
        <v>232</v>
      </c>
      <c r="D775" t="s">
        <v>2157</v>
      </c>
      <c r="E775" t="str">
        <f t="shared" si="12"/>
        <v>&gt;CG10175-PA$MTTTGLRPLLSLLFLGLGVILLCDVSSSIAIAPSTFGTAIARAGKISNQKETTAWKTLTSHPNSLVQLLPSRAMRVVQEVVRSLRKEREIVATTSLGKRGRYQKYRSGERGGYYSFKGMRYGAPPTGARRFRAAEPEKPWSGIRDASEGQSCPHKNMILDTFKGDEDCLFVNVFTTQMPKDDESAEQPKLPVMVWLGGGFSFGSGNSFLYGPDYLVAEDIVLVTLNYRLGPLGFLTAGPDAPGNQLKDQVLALKWVRDNIAAFGGDPNQVTIFGESAGASSVQLLLLSSQAKGLHRAISQSGSALNPWSMSASSSQRAARLAANLGYVGANKTEDILDFLRRVAMKLVEAAPTTITAEDQRNNIGLPFVPVVEGYWNQDSQEEQFYEEPFLTHPSDMYHSQNFNSDVAYMTGYNTHEAMLFIRRLRKNPQLLSIIENDFGRVPQDLNVTESHDRVTREIRSFYLGSKHVGIESVDEMIALLTDLMFLQGIRTARNHAKFGNAPVYMYRFSFDGSLGLYKRMLGIPRPGVCHGDELGYLFFGFFNLSLDPKSMEVQVKNRMVRMWTNFAKYGSPTPDSEDPMLTTKWAPDPTNVMNSLNYMDISANLAMKTNPEPERQRFWDEMYQHYNGAA</v>
      </c>
    </row>
    <row r="776" spans="1:5">
      <c r="A776" t="s">
        <v>3244</v>
      </c>
      <c r="B776" t="s">
        <v>4694</v>
      </c>
      <c r="C776" t="s">
        <v>232</v>
      </c>
      <c r="D776" t="s">
        <v>2158</v>
      </c>
      <c r="E776" t="str">
        <f t="shared" si="12"/>
        <v>&gt;CG10175-PD$MPCPRNWQRGAAIAALSLAIGLIVMAICVQRPNESGHRIIVTEQRKSSAEAQEGYDPHGGDLQDLRDKARAFYLIATTTTTSTTMSPENATKSENASGLDMRQMAHMGSSTTETTAWKTLTSHPNSLVQLLPSRAMRVVQEVVRSLREREIVATTSLGKVRGRYQKYRSGERGGYYSFKGMRYGAPPTGARRFRAAPEKPWSGIRDASREGQSCPHKNMILDTFKGDEDCLFVNVFTTQMPKDDEAEQPKLPVMVWLHGGGFSFGSGNSFLYGPDYLVAEDIVLVTLNYRLGPLFLTAGPDAPGNQGLKDQVLALKWVRDNIAAFGGDPNQVTIFGESAGASSQLLLLSSQAKGLFHRAISQSGSALNPWSMSASSSQRAARLAANLGYVGAKTEDILDFLRRVPAMKLVEAAPTTITAEDQRNNIGLPFVPVVEGYWNQDQEEQFYEEPFLTQHPSDMYHSQNFNSDVAYMTGYNTHEAMLFIRRLRKNQLLSIIENDFGRLVPQDLNVTESHDRVTREIRSFYLGSKHVGIESVDEMALLTDLMFLQGIRRTARNHAKFGNAPVYMYRFSFDGSLGLYKRMLGIPRGVCHGDELGYLFKFGFFNLSLDPKSMEVQVKNRMVRMWTNFAKYGSPTPSEDPMLTTKWAPIDPTNVMNSLNYMDISANLAMKTNPEPERQRFWDEMYHYNGAA</v>
      </c>
    </row>
    <row r="777" spans="1:5">
      <c r="A777" t="s">
        <v>3245</v>
      </c>
      <c r="B777" t="s">
        <v>4242</v>
      </c>
      <c r="C777" t="s">
        <v>366</v>
      </c>
      <c r="D777" t="s">
        <v>2159</v>
      </c>
      <c r="E777" t="str">
        <f t="shared" si="12"/>
        <v>&gt;CG30503-PA$MLSRAAFLTVLLTLIYASHAAAGLSITVPGTKWCGPGNIAANYDDLGTEEVDTCCRAHDNCEEKIPPLEEAFGLRNDGFFPIFSCACESAFRNCLTALNGHSLALGKIYFNTKEVCFGYGHPIVSCQEKQADLFETRCLSYRVDEGQQRWQFYDLALYTHVSGSEEDSR</v>
      </c>
    </row>
    <row r="778" spans="1:5">
      <c r="A778" t="s">
        <v>3246</v>
      </c>
      <c r="B778" t="s">
        <v>4243</v>
      </c>
      <c r="C778" t="s">
        <v>366</v>
      </c>
      <c r="D778" t="s">
        <v>2159</v>
      </c>
      <c r="E778" t="str">
        <f t="shared" si="12"/>
        <v>&gt;CG30503-PB$MLSRAAFLTVLLTLIYASHAAAGLSITVPGTKWCGPGNIAANYDDLGTEEVDTCCRAHDNCEEKIPPLEEAFGLRNDGFFPIFSCACESAFRNCLTALNGHSLALGKIYFNTKEVCFGYGHPIVSCQEKQADLFETRCLSYRVDEGQQRWQFYDLALYTHVSGSEEDSR</v>
      </c>
    </row>
    <row r="779" spans="1:5">
      <c r="A779" t="s">
        <v>3247</v>
      </c>
      <c r="B779" t="s">
        <v>4244</v>
      </c>
      <c r="C779" t="s">
        <v>1486</v>
      </c>
      <c r="D779" t="s">
        <v>2160</v>
      </c>
      <c r="E779" t="str">
        <f t="shared" si="12"/>
        <v>&gt;CG8481-PA$MGLPPFNVSGSPFNVVPIHNYPELMKDTCALINAEWPRSETARMRSLEACDSLPCSLVLTTEGMCRVIAHLKLSPINSKKKACFVESVVVDKRHRGQGGKLIMKFAEDYCRVVLDLKTIYLSTIDQDGFYERIGYEYCAPITMYGPRCELPSLQNAKKKYMKKV</v>
      </c>
    </row>
    <row r="780" spans="1:5">
      <c r="A780" t="s">
        <v>3248</v>
      </c>
      <c r="B780" t="s">
        <v>4245</v>
      </c>
      <c r="C780" t="s">
        <v>1486</v>
      </c>
      <c r="D780" t="s">
        <v>2161</v>
      </c>
      <c r="E780" t="str">
        <f t="shared" si="12"/>
        <v>&gt;CG8481-PB$MRYIKSEPYYEGLPPFNVSGSPFNVVPIHNYPELMKDTCALINAEWPRSTARMRSLEASCDSLPCSLVLTTEGMCRVIAHLKLSPINSKKKACFVESVVDKRHRGQGFGKLIMKFAEDYCRVVLDLKTIYLSTIDQDGFYERIGYEYAPITMYGPRHCELPSLQNAKKKYMKKV</v>
      </c>
    </row>
    <row r="781" spans="1:5">
      <c r="A781" t="s">
        <v>3249</v>
      </c>
      <c r="B781" t="s">
        <v>4246</v>
      </c>
      <c r="C781" t="s">
        <v>686</v>
      </c>
      <c r="D781" t="s">
        <v>2162</v>
      </c>
      <c r="E781" t="str">
        <f t="shared" si="12"/>
        <v>&gt;CG9953-PA$MLFIGGVLRPLGVGLLLLGLLAPISGMGFRRGRLTKGFLGEPSKIPTLQSLHSEDLWFEQRLDHFKSSDKRTWQQRYFVNADFYRNDSSAPVFLMIGGGEASAKWMREGAWVHYAEHFGALCLQLEHRFYGKSHPTADLSTENLHYLSEQALEDLASFVTAMKVKFNLGDGQKWIAFGGSYPGSLAAWAREKYPELYGSISSSGPLLAEVDFKEYFEVVKASLAAYKPECVDAVTRSFAQVEILLHMIGQRSLDEKFKTCTPIKDSIENDLDMANFFENLAGNFAGVVQYNKDNPHATITIDDICDVMLNTTAGPPVTRLGLVNDMLLKESNTTCLDYKYDKMADMKNVSWDSETAKGMRQWTYQTCHEFGFYQTSDNPADTFGDRFGVDFFRQCMDVFSKNMNAKFLKLVVSATNDNYGALKPKTTNVLYVHGSIDPWHAGLVKSTNAALPTIYIEGTAHCANMYEPVKTDPPQLVAARNKILKFLAKLDGYTSAL</v>
      </c>
    </row>
    <row r="782" spans="1:5">
      <c r="A782" t="s">
        <v>3250</v>
      </c>
      <c r="B782" t="s">
        <v>4247</v>
      </c>
      <c r="C782" t="s">
        <v>610</v>
      </c>
      <c r="D782" t="s">
        <v>2163</v>
      </c>
      <c r="E782" t="str">
        <f t="shared" si="12"/>
        <v>&gt;CG5860-PA$MLRVLCFLLAFLSLVFATQKILKVPLYVRRSFNESEVFLARSATEGGETQLQLLLQTHNNMEYYGTIAMGNPRQNFTVIFDTGSSNTWLPSVNCPMSNACQNHRKYNSSRSSSYIPDGRNFTLRYGSGMVVGYLSKDTMHIAGAELPFTFGESLFLQHFAFSSVKFDGLVGLGLGVLSWSNTTPFLELLCAQRLLECVFSVYLRRDPREIVFGGFDESKFEGKLHYVPVSQWHTWSLQISKSSVGKQIGGKSNAILDTGTSLVLVPQQTYHNLLNTLSAKLQNGYFVVACKSGSPNINILIGDKVFPLTSSDYIMEVLLDRKPACVLAIAPINRGFWVLGDIFRRYYTVFDATEKRIGLAKA</v>
      </c>
    </row>
    <row r="783" spans="1:5">
      <c r="A783" t="s">
        <v>3251</v>
      </c>
      <c r="B783" t="s">
        <v>4248</v>
      </c>
      <c r="C783" t="s">
        <v>1321</v>
      </c>
      <c r="D783" t="s">
        <v>2164</v>
      </c>
      <c r="E783" t="str">
        <f t="shared" si="12"/>
        <v>&gt;CG33225-PB$MKIFVAEIVLLASLVLGARLGSSTLLTNDCGTTRHPSRIRRVVGGNDADFANPWMVMVLGENNVFCSGSLITRLFVLTSASCLLSLPKQVILGEYDRNTSADCTSIRQVIDIDQKIIHGQFGLETVKKYDIALLRLAKKVSISDYVRICLSVDRQVGRSVQHFTATGWGTTEWNEPSTILQTVTLSKINRKYCKGRRQNIDASQLCVGGPRKDTCSGDAGGPLSLTLKIDGDGKWNNKSRAFLIGVSYGSSSCSGIGVYTNVEHYMDWIVRTINKSNTEKIANVHR</v>
      </c>
    </row>
    <row r="784" spans="1:5">
      <c r="A784" t="s">
        <v>3252</v>
      </c>
      <c r="B784" t="s">
        <v>4249</v>
      </c>
      <c r="C784" t="s">
        <v>896</v>
      </c>
      <c r="D784" t="s">
        <v>2165</v>
      </c>
      <c r="E784" t="str">
        <f t="shared" si="12"/>
        <v>&gt;CG6232-PA$MAKLLLIFSILTILATIHDSSFVQADLTTKERIKKHQDWLREHRKPKTKKISINSYYELANLWHTRKDLSSPKQKPNNKEEYLENETTSKISNKSDEKLKSSTIISLNATNPSTSTFKSVLETTTLPSVTTKDLFESGNVATTRQTPVEEVFSSPNPPQEATSSTSKKAKKKVYPYPRWDKWSDWSSCSRSCGGGVYQVRKCINRNLLTNNQLTSNACVGYFKRYQLCNDVPCDEQSPDFRASQCAYNDKEFHGHRYRWEPYVKDDAECELNCMPFGMKSFATLNESVIDGTPCHPAEYFRSQFWERAVCVDGACKAVQASGEIDGLYAHSGSVSCGGLLCRPTGIFTRNPLPEHAYIHVTTLPVGASNISITELKNSINLLVLRTSNELAINGENTVSESGSYEAVGAVFDYHRIDGAEDSNGVTEWITSIGPIRDSLQLVFTKSANNTGVKYEYMLPIVSESEENEMSLESSDGLLRSGMEDTSSSSSRAGRKRIFNWKVIGFSSCTKSCGGGTQTPIIRCIRKNPLRYYSQRRCTHVKPVLNENLLHCNTQPCPAYWRFDDWGECRCSSSGGLRRREVSCVQELAGLVIHVDKAACMEDQPPMQKQCECPKNRRRNLSRYRLSGPSESSSNSSQKRSKIDGSDATAIWLVSDWNQYCSVTCGSGVEYRTVFCDRSKAGEQRCDSTTPESRRPCEKPACELGDWFTGPWSSCNGDCFDLTRTREVLCIRSQLIEHSECTPELKPQSVEKCSHEEVEYCAARWHYSDWSECTKPCGGGTQRRSRCLEYDIKMNALRESTHCRYTNREPIYRNCNVQACAEVPKTEVTPVCADFSNCQWASQAKLCSYDYYRDNCCFSCTGG</v>
      </c>
    </row>
    <row r="785" spans="1:5">
      <c r="A785" t="s">
        <v>3253</v>
      </c>
      <c r="B785" t="s">
        <v>4695</v>
      </c>
      <c r="C785" t="s">
        <v>896</v>
      </c>
      <c r="D785" t="s">
        <v>2166</v>
      </c>
      <c r="E785" t="str">
        <f t="shared" si="12"/>
        <v>&gt;CG6232-PD$MAKLLLIFSILTILATIHDSSFVQADLTTKERIKKHQDWLREHRKPKTKKISINSYYELANLWHTRKDLSSPKQKPNNKEEYLENETTSKISNKSDEKLKSSTIISLNATNPSTSTFKSVLETTTLPSVTTKDLFESGNVATTRQTPVEEVFSSPNPPQEATSSTSKKAKKKVYPYPRWDKWSDWSSCSRSCGGGVYQVRKCINRNLLTNNQLTSNACVGYFKRYQLCNDVPCDEQSPDFRASQCAYNDKEFHGHRYRWEPYVKDDAECELNCMPFGMKSFATLNESVIDGTPCHPAEYFRSQFWERAVCVDGACKAVQASGEIDGLYAHSGSVSCGGLLCRPTGIFTRNPLPEHAYIHVTTLPVGASNISITELKNSINLLVLRTSNELAINGENTVSESGSYEAVGAVFDYHRIDGAEDSNGVTEWITSIGPIRDSLQLVFTKSANNTGVKYEYMLPIVSESEENEMSLESSDGLLRSGMEDTSSSSSRAGRKRIFNWKVIGFSSCTKSCGGGTQTPIIRCIRKNPLRYYSQRRCTHVKPVLNENLLHCNTQPCPAYWRFDDWGECRCSSSGGLRRREVSCVQELAGLVIHVDKAACMEDQPPMQKQCECPKNRRRNLSRYRLSGPSESSSNSSQKRSKIDGSDATAIWLVSDWNQYCSVTCGSGVEYRTVFCDRSKAGEQRCDSTTPESRRPCEKPACELGDWFTGPWSSCNGDCFDLTRTREVLCIRSQLIEHSECTPELKPQSVEKCSHEEVEYCAARWHYSDWSECTKPCGGGTQRRSRCLEYDIKMNALRESTHCRYTNREPIYRNCNVQACAVPKTEVTPVCADKSNCQWASQAKLCSYDYYRDNCCFSCTGG</v>
      </c>
    </row>
    <row r="786" spans="1:5">
      <c r="A786" t="s">
        <v>3254</v>
      </c>
      <c r="B786" t="s">
        <v>4250</v>
      </c>
      <c r="C786" t="s">
        <v>896</v>
      </c>
      <c r="D786" t="s">
        <v>2167</v>
      </c>
      <c r="E786" t="str">
        <f t="shared" si="12"/>
        <v>&gt;CG6232-PC$MIALLPLLLLAVQASGEIDGLYAHSGSVSCGGLLCRPVTGIFTRNPLPEAYIHVTTLPVGASNISITELKNSINLLVLRTSNELAIFNGENTVSESGSEAVGAVFDYHRIDGAEDSNGVTEWITSIGPIRDSLQLMVFTKSANNTGVYEYMLPIVSESEENEMSLESSDGLLRSGMEDTSSSSSSRAGRKRIFNWKIGFSSCTKSCGGGTQTPIIRCIRKNPLRYYSQRRCTHSVKPVLNENLLHNTQPCPAYWRFDDWGECRCSSSGGLRRREVSCVQELASGLVIHVDKAACEDQPPMQKQCECPKNRRRNLSRYRLSGPSESSSNSSQVKRSKIDGSDATIWLVSDWNQYCSVTCGSGVEYRTVFCDRSKAGEQRCDPSTTPESRRPCEPACELGDWFTGPWSSCNGDCFDLTRTREVLCIRSQLITEHSECTPELKPSVEKCSHEEVEYCAARWHYSDWSECTKPCGGGTQRRSVRCLEYDIKMNARESTHCRYTNREPIYRNCNVQACAEVPKTEVTPVCADKFSNCQWASQAKCSYDYYRDNCCFSCTGG</v>
      </c>
    </row>
    <row r="787" spans="1:5">
      <c r="A787" t="s">
        <v>3255</v>
      </c>
      <c r="B787" t="s">
        <v>4251</v>
      </c>
      <c r="C787" t="s">
        <v>227</v>
      </c>
      <c r="D787" t="s">
        <v>2168</v>
      </c>
      <c r="E787" t="str">
        <f t="shared" si="12"/>
        <v>&gt;CG6262-PA$MANKCRCGAEVLGGENRGVFCEGPLLDAVQRSKMFPDCKHFVDMSCIFTAQTLADFDMFTNCRRNDGSLRFLQMFVEKHFNDPGSELEHWTPPDWKAQSFLARISDPEIKQFGSDVNGLWKELGRRIKDEVKENPDQYSIIYVPNPFVPSSNCREYRYWESFWIIRGLLQCGMHQTARGMIDNYLELVQQYGFVPGGRIYCSGRSNPPLLIMMVKAYVEVTKDEQYAIEALPLLETEYDTFISKHVQVKGRTMYQYRDSSAGPRPEAYREDLECVASIKSPVVREVMYTELKSAESGTNFSSRWYVTVDGSNKGSFRDIKTSAIVPVELNCIVFRSGKILAEFRKAGNTKKADEYQDRACVLVKAIRDNLWNAQAGIWLDYDLVNNKPRNYFCTNFAPLWARAFPLVDTEKVSKGVMQYIKTNDLDAQYGGVPYTMNKESGNWDHPNVFPPMMFLIIEGLENLGTPPAKAMSKRWAHRWVKSNYAAYKYEFMFEKYYCEDFGTSGGSSPENTPLGYGWTNGVIIEFLCKYGKEISLADTDEGSKSKSRGSKPSGKYQYIITSEANMDDQPSKKRCVCGAPSMVGTMSHSTATTATSDFAQQTQPPCSCGIAQKQRSQTQPGEDGKCSCGAGAKEKSQQLQPKDAPSCGICGSQKQQPSQAQMQRSQQKVDDDQCTCSRKEALQQSQQQQRTLGIQHDPDCPCAGPQQKGAGLIVVQGQVPDTDPDCECSMDERQKQMEQQQKQQDCMRQQQQQQQEHQKQQQQLQSEQQQDCTTKPQTQDCSQHKKSNGGCGCQDDEDEDRHDALTGHYFPVADKDPDDVYQQESKSTQRESGDGCGRDDCPDPPQEDCGCSPVAKPQQTPIAECAPQPKAPQPAPADDCSCVGKSQSKAASVVPPPTFICPHCGGVTSEAFLSTHTIGTNRTMGPQDDCGAGQPLRGLASKGIQSGHSKVVAGGAGAECAPCKAHVTADFPAGHGPKPLNKQFPLADPASNFDACPPKRGSDPTNNKKKKCCNCDEKEDG</v>
      </c>
    </row>
    <row r="788" spans="1:5">
      <c r="A788" t="s">
        <v>3256</v>
      </c>
      <c r="B788" t="s">
        <v>4252</v>
      </c>
      <c r="C788" t="s">
        <v>227</v>
      </c>
      <c r="D788" t="s">
        <v>2169</v>
      </c>
      <c r="E788" t="str">
        <f t="shared" si="12"/>
        <v>&gt;CG6262-PB$MHQTARGMIDNYLELVQQYGFVPGCGRIYCSGRSNPPLLIMMVKAYVEVKDEQYAIEALPLLETEYDTFISKHSVQVKGRTMYQYRDSSAGPRPEAYRDLECVASIKSPVVREVMYTELKSAAESGTNFSSRWYVTVDGSNKGSFRDKTSAIVPVELNCIVFRSGKILAEFNRKAGNTKKADEYQDRACVLVKAIRNLWNAQAGIWLDYDLVNNKPRNYFCCTNFAPLWARAFPLVDTEKVSKGVQYIKTNDLDAQYGGVPYTMNKESGQNWDHPNVFPPMMFLIIEGLENLGTPAKAMSKRWAHRWVKSNYAAYKYESFMFEKYYCEDFGTSGGSSPENTPLYGWTNGVIIEFLCKYGKEISLADTSDEGSKSKSRGSKPSGKYQYIITSENMDDQPSKKRCVCGAPSMVGTMSHKSTATTATSDFAQQTQPPCSCGIAQQRSQTQPGEDGKCSCGAGAKEKSQQQLQPKDAPSCGICGSQKQQPSQAQQRSQQKVDDDQCTCSRKEALQQSQSQQQRTLGIQHDPDCPCAGPQQKGALIVVQGQVPDTDPDCECSMDERQKQQMEQQQKQQDCMRQQQQQQQEHQKQQQLQSEQQQDCTTKPQTQDCSQHLKKSNGGCGCQDDEDEDRHDALTGHFPVADKDPDDVYQQESKSTQRESGCDGCGRDDCPDPPQEDCGCSPVAKPQTPIAECAPQPKAPQPAPADDCSCAVGKSQSKAASVVPPPTFICPHCGGTSEAFLSTHTIGTNRTMGPQDDCGAAGQPLRGLASKGIQSGHSKVVAGGGAECAPCKAHVTADFPAGHGPKPLFNKQFPLADPASNFDACPPKRGSDPNNKKKKCCNCDEKEDG</v>
      </c>
    </row>
    <row r="789" spans="1:5">
      <c r="A789" t="s">
        <v>3257</v>
      </c>
      <c r="B789" t="s">
        <v>4253</v>
      </c>
      <c r="C789" t="s">
        <v>227</v>
      </c>
      <c r="D789" t="s">
        <v>2170</v>
      </c>
      <c r="E789" t="str">
        <f t="shared" si="12"/>
        <v>&gt;CG6262-PC$MDDQPSKKRCVCGAPSMVGTMSHKSTATTATSDFAQQTQPPCSCGIAQKRSQTQPGEDGKCSCGAGAKEKSQQQLQPKDAPSCGICGSQKQQPSQAQMRSQQKVDDDQCTCSRKEALQQSQSQQQRTLGIQHDPDCPCAGPQQKGAGIVVQGQVPDTDPDCECSMDERQKQQMEQQQKQQDCMRQQQQQQQEHQKQQQLQSEQQQDCTTKPQTQDCSQHLKKSNGGCGCQDDEDEDRHDALTGHYPVADKDPDDVYQQESKSTQRESGCDGCGRDDCPDPPQEDCGCSPVAKPQTPIAECAPQPKAPQPAPADDCSCAVGKSQSKAASVVPPPTFICPHCGGVSEAFLSTHTIGTNRTMGPQDDCGAAGQPLRGLASKGIQSGHSKVVAGGAAECAPCKAHVTADFPAGHGPKPLFNKQFPLADPASNFDACPPKRGSDPTNKKKKCCNCDEKEDG</v>
      </c>
    </row>
    <row r="790" spans="1:5">
      <c r="A790" t="s">
        <v>3258</v>
      </c>
      <c r="B790" t="s">
        <v>4254</v>
      </c>
      <c r="C790" t="s">
        <v>841</v>
      </c>
      <c r="D790" t="s">
        <v>2171</v>
      </c>
      <c r="E790" t="str">
        <f t="shared" si="12"/>
        <v>&gt;CG33103-PC$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AEPNKQDNEIGQPCDTFDAECQELRCPYGVRRVAARSQPECTQCICENPCEGYSCPEGQQCIDVASSDDRQFAPVCRDIYKPGECPALSANASGCARECYTDADCRGDNKCSDGCGQLCVHPARPTQPPRTQAPVVSYPGDARAALEPKEAHELDVQTAGGIAVLRCFATGNPAPNITWSLKNLVINTNKGRYVLTANGDLTIVQVRQDDGTYVCVASNGLGEPVRREVALQVTVNVHAVLALEPKNSYTPGSTIVMCSVQGYPEPNVTWIKDDVPLYNNERVQITYQPHRLVLSDVTSADSGKYTRASNAYTYANGEANVSIQSVVPVSPECVDNPYFANCKLIVKGRYCSNPYTQFCCRSCTLAGQVASPPLHPNA</v>
      </c>
    </row>
    <row r="791" spans="1:5">
      <c r="A791" t="s">
        <v>3259</v>
      </c>
      <c r="B791" t="s">
        <v>4255</v>
      </c>
      <c r="C791" t="s">
        <v>841</v>
      </c>
      <c r="D791" t="s">
        <v>2172</v>
      </c>
      <c r="E791" t="str">
        <f t="shared" si="12"/>
        <v>&gt;CG33103-PE$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DRCALPKQTGDCEKLAKWHFSESEKRCVPFYYSGCGGNKNNFPTLESCEDHCPRQVAKDICIPAEVGECANYVTSWYYDTQDQACRQFYYGGCGGNENRFPTEESCLARCRKPEPTTTTPATRPQPSRQDVCDEEPAPGECSTWVLKWHFDRKIGACRQYYGNCGGNGNRFETENDCQQRCLSQEPPAPTPPRAPAPTRQPDPAPTVACSQPADPGQCDKWALHWNYNETEGRCQSFYYGGCGGNDNRFATEEECSACSVNIDIRIGADPVEHDTSKCFLAFEPGNCYNNVTRWFYNSAEGLCDEFYTGCGGNANNYATEEECQNECNDAQTTCALPPVRGRCSDLSRRWYFDERGECHEFEFTGCRGNRNNFVSQSDCLNFCIGEPVVEPSAPTYSVCAEPPEGECDNRTTAWFYDSENMACTAFTYTGCGGNGNRFETRDQCERQCGEFKGDVCNEPVTTGPCTDWQTKYYFNTASQACEPFTYGGCDGTGNRFSDLFECTVCLAGREPRVGSAKEICLLPVATGRCNGPSVHERRWYYDDEAGNCVSFYAGCSGNQNNFRSFEACTNQCRPEPNKQDNEIGQNPCDTFDAECQELRCYGVRRVAARSQPECTQCICENPCEGYSCPEGQQCAIDVASSDDRQFAPVRDIYKPGECPALSANASGCARECYTDADCRGDNKCCSDGCGQLCVHPARTQPPRTQAPVVSYPGDARAALEPKEAHELDVQTAIGGIAVLRCFATGNPPNITWSLKNLVINTNKGRYVLTANGDLTIVQVRQTDDGTYVCVASNGLGPVRREVALQVTEPVSQPAYIYGDKNVTQIVELNRPAVIRCPAGGFPEPHSWWRNGQMFGLKNNLMARDYSLVFNSIQLSDLGLYTCEVYNQRRPVSLRTLKAVGPVRPLSPEEEQYMQYVLNPATRPVTQRPSYPYRPTRPAYVPEPVNVHAVLALEPKNSYTPGSTIVMSCSVQGYPEPNVTWIKDDVPLYNNERQITYQPHRLVLSDVTSADSGKYTCRASNAYTYANGEANVSIQSVVPVSPCVDNPYFANCKLIVKGRYCSNPYYTQFCCRSCTLAGQVASPPLHPNA</v>
      </c>
    </row>
    <row r="792" spans="1:5">
      <c r="A792" t="s">
        <v>3260</v>
      </c>
      <c r="B792" t="s">
        <v>4256</v>
      </c>
      <c r="C792" t="s">
        <v>841</v>
      </c>
      <c r="D792" t="s">
        <v>2173</v>
      </c>
      <c r="E792" t="str">
        <f t="shared" si="12"/>
        <v>&gt;CG33103-PF$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DRCALPKQTGDCEKLAKWHFSESEKRCVPFYYSGCGGNKNNFPTLESCEDHCPRQVAKDICIPAEVGECANYVTSWYYDTQDQACRQFYYGGCGGNENRFPTEESCLARCRKPEPTTTTPATRPQPSRQDVCDEEPAPGECSTWVLKWHFDRKIGACRQYYGNCGGNGNRFETENDCQQRCLSQEPPAPTPPRAPAPTRQPDPAPTVACSQPADPGQCDKWALHWNYNETEGRCQSFYYGGCGGNDNRFATEEECSACSVNIDIRIGADPVEHDTSKCFLAFEPGNCYNNVTRWFYNSAEGLCDEFYTGCGGNANNYATEEECQNECNDAQTTCALPPVRGRCSDLSRRWYFDERGECHEFEFTGCRGNRNNFVSQSDCLNFCIGEPVVEPSAPTYSVCAEPPEGECDNRTTAWFYDSENMACTAFTYTGCGGNGNRFETRDQCERQCGEFKGAEPNKQDNEIGQNPCDTFDAECQELRCPYGVRRVAARSQPECTQCICENCEGYSCPEGQQCAIDVASSDDRQFAPVCRDIYKPGECPALSANASGCARCYTDADCRGDNKCCSDGCGQLCVHPARPTQPPRTQAPVVSYPGDARAALPKEAHELDVQTAIGGIAVLRCFATGNPAPNITWSLKNLVINTNKGRYVLANGDLTIVQVRQTDDGTYVCVASNGLGEPVRREVALQVTEPVSQPAYIYDKNVTQIVELNRPAVIRCPAGGFPEPHVSWWRNGQMFGLKNNLMARDYSVFNSIQLSDLGLYTCEVYNQRRPVSLRVTLKAVGPVRPLSPEEEQYMQYLNPATRPVTQRPSYPYRPTRPAYVPEPTVNVHAVLALEPKNSYTPGSTIMSCSVQGYPEPNVTWIKDDVPLYNNERVQITYQPHRLVLSDVTSADSGKTCRASNAYTYANGEANVSIQSVVPVSPECVDNPYFANCKLIVKGRYCSNYYTQFCCRSCTLAGQVASPPLHPNA</v>
      </c>
    </row>
    <row r="793" spans="1:5">
      <c r="A793" t="s">
        <v>3261</v>
      </c>
      <c r="B793" t="s">
        <v>4257</v>
      </c>
      <c r="C793" t="s">
        <v>841</v>
      </c>
      <c r="D793" t="s">
        <v>2174</v>
      </c>
      <c r="E793" t="str">
        <f t="shared" si="12"/>
        <v>&gt;CG33103-PG$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AKDICEIPAEVGCANYVTSWYYDTQDQACRQFYYGGCGGNENRFPTEESCLARCDRKPEPTTTPATRPQPSRQDVCDEEPAPGECSTWVLKWHFDRKIGACRQFYYGNCGNGNRFETENDCQQRCLSQEPPAPTPPRAPAPTRQPDPAPTVAQCSQPADGQCDKWALHWNYNETEGRCQSFYYGGCGGNDNRFATEEECSARCSVNIDRIGADPVEHDTSKCFLAFEPGNCYNNVTRWFYNSAEGLCDEFVYTGCGGANNYATEEECQNECNDAQTTCALPPVRGRCSDLSRRWYFDERSGECHEFFTGCRGNRNNFVSQSDCLNFCIGEPVVEPSAPTYSVCAEPPEAGECDNRTAWFYDSENMACTAFTYTGCGGNGNRFETRDQCERQCGEFKGVDVCNEPTTGPCTDWQTKYYFNTASQACEPFTYGGCDGTGNRFSDLFECQTVCLAGEPRVGSAKEICLLPVATGRCNGPSVHERRWYYDDEAGNCVSFIYAGCSGQNNFRSFEACTNQCRPEPNKQDNEIGQNPCDTFDAECQELRCPYGVRRVARSQPECTQCICENPCEGYSCPEGQQCAIDVASSDDRQFAPVCRDIYKPECPALSANASGCARECYTDADCRGDNKCCSDGCGQLCVHPARPTQPPRTAPVVSYPGDARAALEPKEAHELDVQTAIGGIAVLRCFATGNPAPNITWSKNLVINTNKGRYVLTANGDLTIVQVRQTDDGTYVCVASNGLGEPVRREVLQVTEPVSQPAYIYGDKNVTQIVELNRPAVIRCPAGGFPEPHVSWWRNGMFGLKNNLMARDYSLVFNSIQLSDLGLYTCEVYNQRRPVSLRVTLKAVGVRPLSPEEEQYMQYVLNPATRPVTQRPSYPYRPTRPAYVPEPTVNVHAVALEPKNSYTPGSTIVMSCSVQGYPEPNVTWIKDDVPLYNNERVQITYQPRLVLSDVTSADSGKYTCRASNAYTYANGEANVSIQSVVPVSPECVDNPYANCKLIVKGRYCSNPYYTQFCCRSCTLAGQVASPPLHPNA</v>
      </c>
    </row>
    <row r="794" spans="1:5">
      <c r="A794" t="s">
        <v>3262</v>
      </c>
      <c r="B794" t="s">
        <v>4258</v>
      </c>
      <c r="C794" t="s">
        <v>1331</v>
      </c>
      <c r="D794" t="s">
        <v>2175</v>
      </c>
      <c r="E794" t="str">
        <f t="shared" si="12"/>
        <v>&gt;CG33458-PA$MKLIPALLALLILGHGISLGYSYLLEWDCGISKYTYRITGGRDSPLMLNWLAYLHINSKFICGGSLLNHWFVLTAAHCFRDKNAKVLVRLGENDASQKDCNESECAAPHLEYMIMQKLIHPLYRTAHYYDIALAKLNRYVVYTDSIRICLMLNPNWQVYVDTIRYFIITGWGATNASEVSDKLQLTRIPQIDRFTCYWFGYMVDRTHICAGESKHYVGKGDSGGPLGSMVDYKYAKRFFQFGIVSLRQPFHGVSVFTNILSYSNWIHRTIITNSG</v>
      </c>
    </row>
    <row r="795" spans="1:5">
      <c r="A795" t="s">
        <v>3263</v>
      </c>
      <c r="B795" t="s">
        <v>4259</v>
      </c>
      <c r="C795" t="s">
        <v>52</v>
      </c>
      <c r="D795" t="s">
        <v>2176</v>
      </c>
      <c r="E795" t="str">
        <f t="shared" si="12"/>
        <v>&gt;CG1780-PA$MKLYALFSLLVGSLAIGQISAAGSHHLLCYYDGNSFVREGLSKLILTDLPALQYCTHLVYGYAGINPSSNKLVSNNEKLDLDLGSSLFRQVTGLKRKYALKVLLSVGGDKDTVDPENNKYLTLLESSNARIPFINSAHSLVKTYGFDLDLGWQFPKNKPKKVHGSIGKFWKGFKKIFSGDHVVDEKAEEHKEAFTAVRELKNAFRPDGYILGLSVLPNVNSSLFFDVPAIINNLDYVNLHTYDFQPERNNEVADFPAPIYELNERNPEFNVNYQVKYWTGNRAPAAKINVGIATGRAWKLTKDSGLTGLPPVAEADGVAPAGTQTQIPGLLSWPEVCAKLPNPNQHLKGADGPLRKVGDPTKRFGSYAYRSADDSGENGVWVGYEDPDTAAIAEYVKREGLGGIAVVDLSFDDFRGGCTGHDKFPILRQVKSK</v>
      </c>
    </row>
    <row r="796" spans="1:5">
      <c r="A796" t="s">
        <v>3264</v>
      </c>
      <c r="B796" t="s">
        <v>4260</v>
      </c>
      <c r="C796" t="s">
        <v>52</v>
      </c>
      <c r="D796" t="s">
        <v>2176</v>
      </c>
      <c r="E796" t="str">
        <f t="shared" si="12"/>
        <v>&gt;CG1780-PB$MKLYALFSLLVGSLAIGQISAAGSHHLLCYYDGNSFVREGLSKLILTDLPALQYCTHLVYGYAGINPSSNKLVSNNEKLDLDLGSSLFRQVTGLKRKYALKVLLSVGGDKDTVDPENNKYLTLLESSNARIPFINSAHSLVKTYGFDLDLGWQFPKNKPKKVHGSIGKFWKGFKKIFSGDHVVDEKAEEHKEAFTAVRELKNAFRPDGYILGLSVLPNVNSSLFFDVPAIINNLDYVNLHTYDFQPERNNEVADFPAPIYELNERNPEFNVNYQVKYWTGNRAPAAKINVGIATGRAWKLTKDSGLTGLPPVAEADGVAPAGTQTQIPGLLSWPEVCAKLPNPNQHLKGADGPLRKVGDPTKRFGSYAYRSADDSGENGVWVGYEDPDTAAIAEYVKREGLGGIAVVDLSFDDFRGGCTGHDKFPILRQVKSK</v>
      </c>
    </row>
    <row r="797" spans="1:5">
      <c r="A797" t="s">
        <v>3265</v>
      </c>
      <c r="B797" t="s">
        <v>4261</v>
      </c>
      <c r="C797" t="s">
        <v>353</v>
      </c>
      <c r="D797" t="s">
        <v>2177</v>
      </c>
      <c r="E797" t="str">
        <f t="shared" si="12"/>
        <v>&gt;CG17191-PA$MRVFIALAALLATVSALPIEERVNGENGWYVPQIDGSFEWMDKQDAEELNRNSLIETRSNDVSFYLYTKHNPTVGKEIRADASSIEDSHFDKNQGTRFIHGWNGRYTDGMNVKITRAWLSKGDYNVIVVNWDRAQSVDYISSVRAVPAGAKVGEMIEYLHEHHHLSMESLEVIGHSLGAHVAGYAGKQVGGKRVHTVGLDPAMPLFAYDKPDKRLSTEDAFYVESIQTNGGEKGFLKPIGKGTFYNGGRNQPGCGSDIGGTCAHGRSVTYYVEAVTEDNFGTIKCHDYQAALANCGSTYSGVRMGAVTNAYMVDGDFYVPVNGQAPFGKI</v>
      </c>
    </row>
    <row r="798" spans="1:5">
      <c r="A798" t="s">
        <v>3266</v>
      </c>
      <c r="B798" t="s">
        <v>4262</v>
      </c>
      <c r="C798" t="s">
        <v>1353</v>
      </c>
      <c r="D798" t="s">
        <v>2178</v>
      </c>
      <c r="E798" t="str">
        <f t="shared" si="12"/>
        <v>&gt;CG3700-PA$MYALPGIQILLLIASVSVVTEYCDNGTGECKELTPSDCPVIFYNQHLIGEVKYCDEFNDIVCCPIPLDHQNLKPAEQTRPFEKQCKQYNEVRSACQSTFIVGGTKASGKEFPFMALIGTHRPNKSKSDINWDCGGSVVHPKFVLTAACLETDESKAERLDPNFDSPKFVVRLGELDYNSTTDDALVQDFRVVNYVVPGYDTEDEEQGFKNDIALVELDRKAEFNDHVAAVCLPPDSGNDVQQVTAGWGFTADGVKSSHLLKVNLQRFSDEVCQKRLRFSIDTRTQFCAGSMSSQDTCNGDSGGPIFVQHPLYPCLKQVIGIVSYGLVCGSQGLPSVYTKVHLYDWIESIVWG</v>
      </c>
    </row>
    <row r="799" spans="1:5">
      <c r="A799" t="s">
        <v>3267</v>
      </c>
      <c r="B799" t="s">
        <v>4263</v>
      </c>
      <c r="C799" t="s">
        <v>1353</v>
      </c>
      <c r="D799" t="s">
        <v>2178</v>
      </c>
      <c r="E799" t="str">
        <f t="shared" si="12"/>
        <v>&gt;CG3700-PB$MYALPGIQILLLIASVSVVTEYCDNGTGECKELTPSDCPVIFYNQHLIGEVKYCDEFNDIVCCPIPLDHQNLKPAEQTRPFEKQCKQYNEVRSACQSTFIVGGTKASGKEFPFMALIGTHRPNKSKSDINWDCGGSVVHPKFVLTAACLETDESKAERLDPNFDSPKFVVRLGELDYNSTTDDALVQDFRVVNYVVPGYDTEDEEQGFKNDIALVELDRKAEFNDHVAAVCLPPDSGNDVQQVTAGWGFTADGVKSSHLLKVNLQRFSDEVCQKRLRFSIDTRTQFCAGSMSSQDTCNGDSGGPIFVQHPLYPCLKQVIGIVSYGLVCGSQGLPSVYTKVHLYDWIESIVWG</v>
      </c>
    </row>
    <row r="800" spans="1:5">
      <c r="A800" t="s">
        <v>3268</v>
      </c>
      <c r="B800" t="s">
        <v>4264</v>
      </c>
      <c r="C800" t="s">
        <v>1056</v>
      </c>
      <c r="D800" t="s">
        <v>2179</v>
      </c>
      <c r="E800" t="str">
        <f t="shared" si="12"/>
        <v>&gt;CG12385-PA$MHRLVVLLVCLAVGSACAGTVGVSNGDPFEREGRIVGGEDTTIGAHPYQSLQTKSGSHFCGGSLINEDTVVTAAHCLVGRKVSKVFVRLGSTLYNEGGVVAVRELAYNEDYNSKTMEYDVGILKLDEKVKETENIRYIELATETPPTTTAVVTGWGSKCYFWCMTLPKTLQEVYVNIVDWKTCASDEYKYGEIIYDMVCAYEKKKDACQGDSGGPLAVGNTLVGIVSWGYACASNLLPGVYSDVPLRKWILNASET</v>
      </c>
    </row>
    <row r="801" spans="1:5">
      <c r="A801" t="s">
        <v>3269</v>
      </c>
      <c r="B801" t="s">
        <v>4265</v>
      </c>
      <c r="C801" t="s">
        <v>1226</v>
      </c>
      <c r="D801" t="s">
        <v>2180</v>
      </c>
      <c r="E801" t="str">
        <f t="shared" si="12"/>
        <v>&gt;CG30287-PA$MGAGAVQLLLLIALVFLKVQGQPHLLDPQCVTARSEPGLYRVINGKPADFSNPWMVIIIERGMMKCGGSLITPRYVLTAAHCKSETKSQLTVRLGDYDNQAVDCSSYGCIPRPREINVTRTYVPSHYTNFRKNDIALLRLETTVQYGNIRSICLLMGDYTWSSNILKNLVKFNTTGWGRTESRINSPVLQQASLTHHLSYCAQVFGKQLDKSHICVASSTGSTCQGDSGGPLTARVRIGSERRVIFGVVSYGAVHCFGPTVYTNVIHFANWIELHTKK</v>
      </c>
    </row>
    <row r="802" spans="1:5">
      <c r="A802" t="s">
        <v>3270</v>
      </c>
      <c r="B802" t="s">
        <v>4266</v>
      </c>
      <c r="C802" t="s">
        <v>317</v>
      </c>
      <c r="D802" t="s">
        <v>2181</v>
      </c>
      <c r="E802" t="str">
        <f t="shared" si="12"/>
        <v>&gt;CG9858-PA$MLLRPCGRLIFTRFCSSMKVKVPVKQGVLVGRQKKLVNGLEYNSFLGVPAEPPVGELRFRSPRPLERFQKQELDCSKEGNVSYQRDPFTLEVAGSEDCFLNVYAPKVKSTRTPLPVMVWIHGGGFFFGNGNSDFHFPAKLMEQEVIVTLNYRLGALGFLSLPEEGIHGNMGLKDQRLALEWVQENIASFNGDPNNVLFGESAGGSSVHLHTFARHAKRLFHKAIMQSGTANMEWVFQNEAPAKTRLAELLGGGDFGGDSKALLTFLQSEKATPTAILANTLKVLSPDERRRHLPAFKPVVEDSSSPDRFLEQDIMELMHKKDCLGSMPVIMGYNSAEGLAIVVAKQKLEAYEDDLARLVPRNLVLDPQAPEAQEAASDIRAFFFNGQALSKEMDNLVDLFSDYHFSMDLQRAVEIHASCQTQSPLYFYRLDYVGGRNLYKKFQNEDLRGVAHADDICYLFQMAGDETEMNRDDLMVTERLCEMWANFARDKPSPIWKPVKKPHNGEPIQLDCLLIDRELKMCSNPDGERMDFWRSMYRRRSENFEAVRAK</v>
      </c>
    </row>
    <row r="803" spans="1:5">
      <c r="A803" t="s">
        <v>3271</v>
      </c>
      <c r="B803" t="s">
        <v>4267</v>
      </c>
      <c r="C803" t="s">
        <v>1140</v>
      </c>
      <c r="D803" t="s">
        <v>2182</v>
      </c>
      <c r="E803" t="str">
        <f t="shared" si="12"/>
        <v>&gt;CG17475-PA$MVRLGVVQILVILLACTCYKPISAVRLAQLSEDQLEWISKAEGVNFQNRINGEDVQLGEAKYQISLQGMYGGHICGGCIIDERHVLTAAHCVYGYNPTLRVITGTVEYEKPDAVYFVEEHWIHCNYNSPDYHNDIALIRLNDTIKFNYTQPAELPTAPVANGTQLLLTGWGSTELWGDTPDILQKAYLTHVVYSTCEIMNNDPSNGPCHICTLTTGGQGACHGDSGGPLTHNGVLYGLVNWGYPCLGVPDSHANVYYYLEWIRSMISGPCSNCHCYASNYPS</v>
      </c>
    </row>
    <row r="804" spans="1:5">
      <c r="A804" t="s">
        <v>3272</v>
      </c>
      <c r="B804" t="s">
        <v>4268</v>
      </c>
      <c r="C804" t="s">
        <v>1263</v>
      </c>
      <c r="D804" t="s">
        <v>2183</v>
      </c>
      <c r="E804" t="str">
        <f t="shared" si="12"/>
        <v>&gt;CG31220-PB$MCARKRTEGNLCRRHKSGCSANQYKLCEPDEECIRLKDCRPIYYNVRRNLSGSAKVNISQTRMCGVSVRDRKRYKRIYICCPKPANTLPSYPDCGKPQTNRVIGGTEPNLNEYPWLAMLLYRNRSAFNPDRELVPSCGGSLINTRYVTAAHCVTDTVLQIQRVRLGEHTTSHNPDCISRGARIVCAPTHLDIDVESTSHNDYDPANYTFRNDIALVRLKEPVRYTMAYYPICVLDYPRSLMKFKMVAGWGKTGMFDTGSKVLKHAAVKVRKPEECSEKYAHRHFGPRFQICAGGDNRGTCDGDSGSPLMGTSGRSYETITFLAGITSYGGPCGTIGWPSVFTRAKFYKWIRAHLR</v>
      </c>
    </row>
    <row r="805" spans="1:5">
      <c r="A805" t="s">
        <v>3273</v>
      </c>
      <c r="B805" t="s">
        <v>4269</v>
      </c>
      <c r="C805" t="s">
        <v>67</v>
      </c>
      <c r="D805" t="s">
        <v>2184</v>
      </c>
      <c r="E805" t="str">
        <f t="shared" si="12"/>
        <v>&gt;CG3044-PA$MGNYEKLDGSSAGRITDELSRKEQRNCSLRTLVCWSALLFSLLCLCLGFGLGLLGIQTGEVHKVGQRLVCYYASDGTHNLSLLDVPGDLCTHINIGPALDNATIVLPDTLRQVLQNDTRSFRAAHPQVHLLLWIGGADSGRSFALMVNHAMRKLFLRSLREILRTYPSLDGIDLDWEFPSAYDRERMHLSQLLYEITEWRREKRTNDILSLAVAAPEGIAFYAYDIREINLYADYVNLMSYDFHFREDTPFTGLNAPLYARSQERSLMATFNINYTVQWWLKSGLEPQRLVVGLTYGHSFTLVNPLNHRIGAPASGYGKCGQLGFTTLTETCECVTKFFKPNLYDAESCSPYLSALQEWISYENQTSIACKANYVKSLNLGGVMVFSLNTDDKNSCSIMPNLKYSEKPVFPLTQAIKDILRES</v>
      </c>
    </row>
    <row r="806" spans="1:5">
      <c r="A806" t="s">
        <v>3274</v>
      </c>
      <c r="B806" t="s">
        <v>4270</v>
      </c>
      <c r="C806" t="s">
        <v>873</v>
      </c>
      <c r="D806" t="s">
        <v>2185</v>
      </c>
      <c r="E806" t="str">
        <f t="shared" si="12"/>
        <v>&gt;CG4725-PA$MRATRSAWLGFLLELLLLFEIQLCDVTEARQNHMNRMQMSGNFPDSREELVRQKIATDVQKYMNLSADPCTDFFEYACGQWGRYHKRQLRPDELSTAQLMETKISEQLQQLLTQPLPPQHHPNGYSGASMTNVRKVRAFYESCVAVENASERRRFLMKILKDNGGLRNVPNSNWQHNRQWVQTLGELRRNYGLDILGLEIDLNLQTMKGNTIYFGEPKLTIIPAEHCNALATRGAQVRDEVYELVQQVTENLRDWFGMDTGEAARFAGDIIRFEFELCKQMGEQDIQKPEEEFPAIQAQIYGARSRTGQERLRRQKGGMTLTELTSEMGNHLDFKMLVEVILEQYPSQVYLRSPEYVKHVVRTVKANNRITVGGYILYVALNELNQPPEEAPQRARQCVQVTQRLFPQVLGEMFQRHVQRDNAKHDLDAVFNDVIKALEEQHVEWMDENDRRAARTRLSQYRVSLPDYQSLDLTDLQFQKSEDYWRRLEILKYRSHQQFEALRGNDFGQDADGLDAFEVRAALSPRQQMVLVGWGLLQAYYNYYYPKSLKYALLGHRLASALVQAFDDEGWNNHPQATAQWNEVTMSGRNASECQRAQYSSYLYNEPGEFRNATRLREIIADGSGLNLAFNAYLAWLQQDHKLRPLLAKETLSELNFTNTQLFFIYFAQTRCWAKDNQDAILDSMPMQHTPERWDVNGPLSNSAEFGREFGCALGTPMNSGDKCLV</v>
      </c>
    </row>
    <row r="807" spans="1:5">
      <c r="A807" t="s">
        <v>3275</v>
      </c>
      <c r="B807" t="s">
        <v>4271</v>
      </c>
      <c r="C807" t="s">
        <v>622</v>
      </c>
      <c r="D807" t="s">
        <v>2186</v>
      </c>
      <c r="E807" t="str">
        <f t="shared" si="12"/>
        <v>&gt;CG12374-PA$MKLPILLITLVAMVAAKSAPGRMAARYDHFRIYQLTIETNLQMEELKKIEHISVHFLNELGAVGNKYNVIVGPLFHRALEKTLKFLEIVYEVIVDDLQLIDESSVGDDSQMEWETYHTLDTIYDWIDQECAAHDFLECKVIGQSYEGDIKSIRLSKRSGNKAIFLEGNIHAMEWISSATVTFLLNQLINSEDPEMQLSEEYDWIVVPMVNPDGFVYTHEVERLWRKNRRPNGYRNESGDCYGIDMRNFDYHWGGAGWNIDEPCDHWFGGEEPNTEVEIISLQNFVSSFEDGYIRYMAYHAYGQYVLLPYGHSNTEFPPNYEQMKRIAAAFSDAAADVYGSTFTGASGLLNYVVSGAAKDWAYGVKKIPFTCTVELRDKGTFGFFLPSNQITEGLEVTAGLKALVNKAAEEGIF</v>
      </c>
    </row>
    <row r="808" spans="1:5">
      <c r="A808" t="s">
        <v>3276</v>
      </c>
      <c r="B808" t="s">
        <v>4272</v>
      </c>
      <c r="C808" t="s">
        <v>698</v>
      </c>
      <c r="D808" t="s">
        <v>2187</v>
      </c>
      <c r="E808" t="str">
        <f t="shared" si="12"/>
        <v>&gt;CG1440-PA$MSDNNSGSGGGGSGGGGAGNNNSANSGKNSTHRFAETSVITNQLLEKWRNFYSEPKNLLAQNVCSRVDPFDVCLSRKALETTNHVFNYKVETEGKPVTQRSSGRCWLFAALNCIRLPFMKNYNLDEFEFSQAFLFYWDKIERCNYFLNVVKTAQRGEKVDGRLVSFLLLDPTSDGGQWDMLVNLITKHGLMPKKCFESFSCESSLRMNAILKSKLREYARNLRVLMEKNPTDEEIACKIQEQMAEYKVVGICLGIPSETFTWEYYDKSKNYQSIGPVSSLEFYERYVKPHFNVEKVCLVTDPRPTSSYDQAYTVDCLGNVVGGRPVLYNNQSVELLLAVVTKSKAGEAVWFGCEVSKRFASKQGIEDVDVHDFKLVFDIDIQTTFSKADRLIGESAMTHAMVFTAVSVDKSGVAQKLRVENSWGEDRGEKGYLVMNADWFRFGFEVVVDKKYVPEDVLRVFDMDPIVLPAWDPMGTLA</v>
      </c>
    </row>
    <row r="809" spans="1:5">
      <c r="A809" t="s">
        <v>3277</v>
      </c>
      <c r="B809" t="s">
        <v>4273</v>
      </c>
      <c r="C809" t="s">
        <v>698</v>
      </c>
      <c r="D809" t="s">
        <v>2188</v>
      </c>
      <c r="E809" t="str">
        <f t="shared" si="12"/>
        <v>&gt;CG1440-PB$MKNYNLDEFEFSQAFLFYWDKIERCNYFLNNVVKTAQRGEKVDGRLVSFLLDPTSDGGQWDMLVNLITKHGLMPKKCFPESFSCESSLRMNAILKSKLEYARNLRVLMEKNPTDEEIACKIQEQMAEIYKVVGICLGIPSETFTWEYDKSKNYQSIGPVSSLEFYERYVKPHFNVEDKVCLVTDPRPTSSYDQAYTDCLGNVVGGRPVLYNNQSVELLLAVVTKSLKAGEAVWFGCEVSKRFASKGIEDVDVHDFKLVFDIDIQTTFSKADRLIYGESAMTHAMVFTAVSVDKSVAQKLRVENSWGEDRGEKGYLVMNADWFREFGFEVVVDKKYVPEDVLRVDMDPIVLPAWDPMGTLA</v>
      </c>
    </row>
    <row r="810" spans="1:5">
      <c r="A810" t="s">
        <v>3278</v>
      </c>
      <c r="B810" t="s">
        <v>4274</v>
      </c>
      <c r="C810" t="s">
        <v>698</v>
      </c>
      <c r="D810" t="s">
        <v>2189</v>
      </c>
      <c r="E810" t="str">
        <f t="shared" si="12"/>
        <v>&gt;CG1440-PC$MYYSKESVQTHTISGERCQSHLLAADNNSGSGGGGSGGGGAGNNNSANSKNSTHRFAETSVITNQLLEKWRKNFYSEPKNLLAQNVCSRVDPFDVCLSKALETTNHVFNYKVETEGKPVTNQRSSGRCWLFAALNCIRLPFMKNYNLEFEFSQAFLFYWDKIERCNYFLNNVVKTAQRGEKVDGRLVSFLLLDPTSGGQWDMLVNLITKHGLMPKKCFPESFSCESSLRMNAILKSKLREYARNLVLMEKNPTDEEIACKIQEQMAEIYKVVGICLGIPSETFTWEYYDKSKNYSIGPVSSLEFYERYVKPHFNVEDKVCLVTDPRPTSSYDQAYTVDCLGNVGGRPVLYNNQSVELLLAVVTKSLKAGEAVWFGCEVSKRFASKQGIEDVDHDFKLVFDIDIQTTFSKADRLIYGESAMTHAMVFTAVSVDKSGVAQKLRENSWGEDRGEKGYLVMNADWFREFGFEVVVDKKYVPEDVLRVFDMDPIVPAWDPMGTLA</v>
      </c>
    </row>
    <row r="811" spans="1:5">
      <c r="A811" t="s">
        <v>3279</v>
      </c>
      <c r="B811" t="s">
        <v>4696</v>
      </c>
      <c r="C811" t="s">
        <v>698</v>
      </c>
      <c r="D811" t="s">
        <v>2190</v>
      </c>
      <c r="E811" t="str">
        <f t="shared" si="12"/>
        <v>&gt;CG1440-PD$MFWAVRRSVTQIKINSPKLSQNPNTYRNRIPYPQQQQEPAMYYSKESVQHTISGERCQSHLLAADNNSGSGGGGSGGGGAGNNNSANSGKNSTHRFAESVITNQLLEKWRKNFYSEPKNLLAQNVCSRVDPFDVCLSRKALETTNHVNYKVETEGKPVTNQRSSGRCWLFAALNCIRLPFMKNYNLDEFEFSQAFLYWDKIERCNYFLNNVVKTAQRGEKVDGRLVSFLLLDPTSDGGQWDMLVNITKHGLMPKKCFPESFSCESSLRMNAILKSKLREYARNLRVLMEKNPTDEIACKIQEQMAEIYKVVGICLGIPSETFTWEYYDKSKNYQSIGPVSSLEYERYVKPHFNVEDKVCLVTDPRPTSSYDQAYTVDCLGNVVGGRPVLYNNSVELLLAVVTKSLKAGEAVWFGCEVSKRFASKQGIEDVDVHDFKLVFDIIQTTFSKADRLIYGESAMTHAMVFTAVSVDKSGVAQKLRVENSWGEDRGKGYLVMNADWFREFGFEVVVDKKYVPEDVLRVFDMDPIVLPAWDPMGTL</v>
      </c>
    </row>
    <row r="812" spans="1:5">
      <c r="A812" t="s">
        <v>3280</v>
      </c>
      <c r="B812" t="s">
        <v>4275</v>
      </c>
      <c r="C812" t="s">
        <v>374</v>
      </c>
      <c r="D812" t="s">
        <v>2191</v>
      </c>
      <c r="E812" t="str">
        <f t="shared" si="12"/>
        <v>&gt;CG3620-PD$MTKKYEFDWIIPVPPELTTGCVFDRWFENEKETKENDFERDALFKVDEYFFLYWKSEGRDGDVIELCQVSDIRAGGTPKDPKILDKVTKKNGTNIPELKRSLTICSNTDYINITYHHVICPDAATAKIWLDGIRKITHNVKANNICPMCLR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v>
      </c>
    </row>
    <row r="813" spans="1:5">
      <c r="A813" t="s">
        <v>3281</v>
      </c>
      <c r="B813" t="s">
        <v>4276</v>
      </c>
      <c r="C813" t="s">
        <v>374</v>
      </c>
      <c r="D813" t="s">
        <v>2191</v>
      </c>
      <c r="E813" t="str">
        <f t="shared" si="12"/>
        <v>&gt;CG3620-PC$MTKKYEFDWIIPVPPELTTGCVFDRWFENEKETKENDFERDALFKVDEYFFLYWKSEGRDGDVIELCQVSDIRAGGTPKDPKILDKVTKKNGTNIPELKRSLTICSNTDYINITYHHVICPDAATAKIWLDGIRKITHNVKANNICPMCLR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v>
      </c>
    </row>
    <row r="814" spans="1:5">
      <c r="A814" t="s">
        <v>3282</v>
      </c>
      <c r="B814" t="s">
        <v>4277</v>
      </c>
      <c r="C814" t="s">
        <v>374</v>
      </c>
      <c r="D814" t="s">
        <v>2192</v>
      </c>
      <c r="E814" t="str">
        <f t="shared" si="12"/>
        <v>&gt;CG3620-PA$MTKKYEFDWIIPVPPELTTGCVFDRWFENEKETKENDFERDALFKVDEYFFLYWKSEGRDGDVIELCQVSDIRAGGTPKDPKILDKVTKKNGTNIPELKRSLTICSNTDYINITYHHVICPDAATAKSWQKNLRLITHNNRATNVCPVNLM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v>
      </c>
    </row>
    <row r="815" spans="1:5">
      <c r="A815" t="s">
        <v>3283</v>
      </c>
      <c r="B815" t="s">
        <v>4278</v>
      </c>
      <c r="C815" t="s">
        <v>374</v>
      </c>
      <c r="D815" t="s">
        <v>2192</v>
      </c>
      <c r="E815" t="str">
        <f t="shared" si="12"/>
        <v>&gt;CG3620-PB$MTKKYEFDWIIPVPPELTTGCVFDRWFENEKETKENDFERDALFKVDEYFFLYWKSEGRDGDVIELCQVSDIRAGGTPKDPKILDKVTKKNGTNIPELKRSLTICSNTDYINITYHHVICPDAATAKSWQKNLRLITHNNRATNVCPVNLM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v>
      </c>
    </row>
    <row r="816" spans="1:5">
      <c r="A816" t="s">
        <v>3284</v>
      </c>
      <c r="B816" t="s">
        <v>4697</v>
      </c>
      <c r="C816" t="s">
        <v>374</v>
      </c>
      <c r="D816" t="s">
        <v>2192</v>
      </c>
      <c r="E816" t="str">
        <f t="shared" si="12"/>
        <v>&gt;CG3620-PE$MTKKYEFDWIIPVPPELTTGCVFDRWFENEKETKENDFERDALFKVDEYFFLYWKSEGRDGDVIELCQVSDIRAGGTPKDPKILDKVTKKNGTNIPELKRSLTICSNTDYINITYHHVICPDAATAKSWQKNLRLITHNNRATNVCPVNLM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v>
      </c>
    </row>
    <row r="817" spans="1:5">
      <c r="A817" t="s">
        <v>3285</v>
      </c>
      <c r="B817" t="s">
        <v>4279</v>
      </c>
      <c r="C817" t="s">
        <v>722</v>
      </c>
      <c r="D817" t="s">
        <v>2193</v>
      </c>
      <c r="E817" t="str">
        <f t="shared" si="12"/>
        <v>&gt;CG5370-PA$MTDECVTRNYGVGIRSPNGSENRGSFIMADNTDAKGCTPESLVVGGATASPLPANKFVARMPVERYASEYNMSHKHRGVALIFNHEFFDIPSLKSRTGNVDAQELKKAFENLGFAVSVHKDCKLRDILKHVGKAAELDHTDNDCLAVILSHGEHGYLYAKDTQYKLDNIWHYFTATFCPSLAGKPKLFFIQACQGDLDGGITLEKGVTETDGESSTSYKIPIHADFLFSYSTIPGYFSWRNINNGWYMQSLIRELNANGKKYDLLTLLTFVNQRVALDFESNVPATPMMDRQKQPCLTSMLTRILRFGDKPNGNKA</v>
      </c>
    </row>
    <row r="818" spans="1:5">
      <c r="A818" t="s">
        <v>3286</v>
      </c>
      <c r="B818" t="s">
        <v>4280</v>
      </c>
      <c r="C818" t="s">
        <v>1480</v>
      </c>
      <c r="D818" t="s">
        <v>2194</v>
      </c>
      <c r="E818" t="str">
        <f t="shared" si="12"/>
        <v>&gt;CG8299-PA$MSLRLGLFLLAALGVVILTDSASISTHIVGGDQADIADFPYQVSVRLETMLLHICGGSIYAPRVVITAAHCIKGRYASYIRIVAGQNSIADLEEQGVKSKLIPHAGYNKKTYVNDIGLIITREPLEYSALVQPIAVALEAPPSGAQAVSGWGKRAEDDEALPAMLRAVELQIIEKSTCGAQYLTKDYTVTDEMLCAYLEGGKDTCNGDSGGPLAVDGVLVGVVSWGVGCGREGFPGVYTSVNSHIWIEEQAEAY</v>
      </c>
    </row>
    <row r="819" spans="1:5">
      <c r="A819" t="s">
        <v>3287</v>
      </c>
      <c r="B819" t="s">
        <v>4281</v>
      </c>
      <c r="C819" t="s">
        <v>1392</v>
      </c>
      <c r="D819" t="s">
        <v>2195</v>
      </c>
      <c r="E819" t="str">
        <f t="shared" si="12"/>
        <v>&gt;CG4914-PA$MMMLHLRHWPLVLAMASCLLFTAATSATPATPATPATSAPPATSTATSSSSIPGKYQALGAAHHQAKKLKIGDVNASSSDANKPVFRQNPIKNWFGAFRNNSPAAQNQTSPTCSCRCGERNDESRIVGGTTTGVSEYPWMARLSYFNFYCGGTLINDRYVLTAAHCVKGFMWFMIKVTFGEHDRCNDKERPETRFVRAFSQKFSFSNFDNDIALLRLNDRVPITSFIRPICLPRVEQRQDLFVGTAIATGWGTLKEDGKPSCLLQEVEVPVLDNDECVAQTNYTQKMITKNMMCGYPGVGGRDSCQGDSGGPLVRLRPDDKRFEQIGIVSWGNGCARPNYPGVTRVTKYLDWIVENSRDGCFCDED</v>
      </c>
    </row>
    <row r="820" spans="1:5">
      <c r="A820" t="s">
        <v>3288</v>
      </c>
      <c r="B820" t="s">
        <v>4282</v>
      </c>
      <c r="C820" t="s">
        <v>1387</v>
      </c>
      <c r="D820" t="s">
        <v>2196</v>
      </c>
      <c r="E820" t="str">
        <f t="shared" si="12"/>
        <v>&gt;CG4815-PA$MESGWTLVRLLLILNSVRTEAGNREEWTGRFHPRIYNGIKTTVESLGGVIQLFNGRKLVCSATLLTPRHILTAAHCFENLNRSKFHVIGGKSAEFTWHNNFNKNKLIRVQIHPKYAKMKFIADVAVAKTKYPLRSKYIGYAQLCRSVHPRDKLIAAGWGFEGGVWDESRKKTFRSMKVGIVSKRDCEKQLDRKMPPIICAGAYNNKTLCFGDSGGPLLLGRQVCGINTWTFKCGNNEKPDVYMGVYYAKFIKRTINRMG</v>
      </c>
    </row>
    <row r="821" spans="1:5">
      <c r="A821" t="s">
        <v>3289</v>
      </c>
      <c r="B821" t="s">
        <v>4283</v>
      </c>
      <c r="C821" t="s">
        <v>612</v>
      </c>
      <c r="D821" t="s">
        <v>2197</v>
      </c>
      <c r="E821" t="str">
        <f t="shared" si="12"/>
        <v>&gt;CG5863-PA$MHCLISLWLSLWILCLFWAKCQGQLIRIPMQFQASFMASRRQHRAGRSSLAKYNVVGGQEVTSRNGGATETLDNRLNLEYAGPISIGSPGQPFNMLFDGSANLWVPSAECSPKSVACHHHHRYNASASSTFVPDGRRFSIAYGTGSLGRLAQDTVAIGQLVVQNQTFGMATHEPGPTFVDTNFAGIVGLGFRPIAEGIKPLFESMCDQQLVDECVFSFYLKRNGSERKGGELLFGGVDKTKFSGSTYVPLTHAGYWQFPLDVIEVAGTRINQNRQAIADTGTSLLAAPPREYLINSLLGGLPTSNNEYLLNCSEIDSLPEIVFIIGGQRFGLQPRDYVMSATNDGSSICLSAFTLMDAEFWILGDVFIGRYYTAFDAGQRRIGFAPA</v>
      </c>
    </row>
    <row r="822" spans="1:5">
      <c r="A822" t="s">
        <v>3290</v>
      </c>
      <c r="B822" t="s">
        <v>4284</v>
      </c>
      <c r="C822" t="s">
        <v>453</v>
      </c>
      <c r="D822" t="s">
        <v>2198</v>
      </c>
      <c r="E822" t="str">
        <f t="shared" si="12"/>
        <v>&gt;CG5295-PA$MNLSFAGCGFLGIYHVGVAVCFKKYAPHLLLEKIGGASAGSLAACCLLCLPLGSMTSDFFRVVNEARRYSLGPFSPSFNIQTCLLEGLQKHLPDDAHKVNGRLHISLTRVYDGKNVIISEFESREEVLQALLCACFIPGFSGILPPRRGVRYMDGAFSDNLPILDENTITVSPFCGESDICPRDQSSQLFHLNWANSIEISRQNINRFVRILFPPRPEFLSKFCQQGFDDALQFLHRNNLINCRRVAVQSTFVVSETVAQPQEFDPECRECKKHRKDALSSNMPQTVLDVIQDYEQANKGLANWIFKHRGIKLLSLPATVPMDFLLATISKISALTPKLTKQAVMVEDLILQLNHAMRIRLLNKFTLYDQPHFDATGLLHSSRLYGPRVSILDECGATPLEDDVDNFEHVLKMTTHNDALYAYYYTDSNTNKVKVTEIFDFEITEHDKLATDLQIYEGSVEDHPNPHQHSHNTVVSEWNGVESVQVMPTTELHDVA</v>
      </c>
    </row>
    <row r="823" spans="1:5">
      <c r="A823" t="s">
        <v>3291</v>
      </c>
      <c r="B823" t="s">
        <v>4285</v>
      </c>
      <c r="C823" t="s">
        <v>453</v>
      </c>
      <c r="D823" t="s">
        <v>2199</v>
      </c>
      <c r="E823" t="str">
        <f t="shared" si="12"/>
        <v>&gt;CG5295-PB$MNLSFAGCGFLGIYHVGVAVCFKKYAPHLLLEKIGGASAGSLAACCLLCLPLGSMTSDFFRVVNEARRYSLGPFSPSFNIQTCLLEGLQKHLPDDAHKVNGRLHISLTRVYDGKNVIISEFESREEVLQALLCACFIPGFSGILPPRRGVRYMDGAFSDNLPILDENTITVSPFCGESDICPRDQSSQLFHLNWANSIEISRQNINRFVRILFPPRPEFLSKFCQQGFDDALQFLHRNNLINCRRVAVQSTFVVSETVAQPQEFDPECRECKKHRKDALSSNMPQTVLDVIQDYEQANKGLANWIFKHRGIKLLSLPATVPMDFLLATISKISALTPKLTKQAVMVEDLILQLNHAMRIRLLNKFTLYDQPHFDATGLLHSSRLYGPRVSILDECGATPLEDDVDNFEHVLKMTTHNDALYAYYYTDSNTNKVKVTEIFDFEITEHDKLATDLQIYEGSVEDHPNPHQHSHNTVVSEWNGVESDFFIDAHPNVEDSKTSAPQFSRLDLETESDASVLSDPEVDQTFSSTASTHSSDMYIIE</v>
      </c>
    </row>
    <row r="824" spans="1:5">
      <c r="A824" t="s">
        <v>3292</v>
      </c>
      <c r="B824" t="s">
        <v>4286</v>
      </c>
      <c r="C824" t="s">
        <v>1146</v>
      </c>
      <c r="D824" t="s">
        <v>2200</v>
      </c>
      <c r="E824" t="str">
        <f t="shared" si="12"/>
        <v>&gt;CG17572-PA$MYALTILLPILQLFAIVRAESGEFEKLLVPVSHGSAEQRSGARSNETTGSVAARSYYDVVQNAGQTGCSVGTECTPLHDCTALIYEVARSCYYGDKSLCGGSSEELPYVCCPSSPLEKNQVCGKSLVQGHFYKGLGSYPFVARIGFKVNTGAFAYPCAGAVIARRVILTAAHCALAKADGHRLSSVRVGEYDTSSDDCANTGFCAPRSVNHAISHVIVHPDYKQGQYHHDIALLVLKTPLNYSVAQPICLQKTRANLVVGKRATIAGWGKMSTSSVRQPEMSHLDVPLTSWDLCRNYGSTGALESPNSIEGQWMCAGGEGKDVCQGFGGAPLFIQENGIFSQIIMSFGSDNCGGLRIPSVYTSVAHFSEWIHDNTPP</v>
      </c>
    </row>
    <row r="825" spans="1:5">
      <c r="A825" t="s">
        <v>3293</v>
      </c>
      <c r="B825" t="s">
        <v>4287</v>
      </c>
      <c r="C825" t="s">
        <v>116</v>
      </c>
      <c r="D825" t="s">
        <v>2201</v>
      </c>
      <c r="E825" t="str">
        <f t="shared" si="12"/>
        <v>&gt;CG14934-PA$MVVVKIAFILSVGLVGILAHKHQSKELDAKYNWWQHEVFYQIYPRSFQDNGDGIGDLQGITSRLQYFKDTGITSVWLSPIYESPMVDFGYDISNYTNIPEYGTLEDFDALIAKANELGVKVILDFVPNHSSNKHPWFIKSVAREPGYDFYVWEDGILLENGTRVPPNNWLSVFSGSAWMWNDERQQYYLRQFTYGQDLNYRNPAVIKAMDDVMLFWLNKGIAGFRIDAIIYIYEDAQLRDEPPSGTDDPNNEAYLSHIYTRNQPEDYGLLQHWRQLLDNYTANHDGPLRIMMTEYASVSQLMEYYEDSNGVQGPQFPFNFDFITELNANSTAADFVFYISRWLYMPHGHVANWVMGNHDNPRVASRFGEKSVDAMNMLLMTLPGIGITYNGELGMTDYRDISWSDTVDQPACEAGIDNYKTISRDPERTPMQWSSDVNAGFSADRTWLPVNPNYKELNLRNQQQARRSHYKIYQSLLKLRQLPVLKNGSFPEVVNRRVFAFKRELKNEHTLLTIVNVSNRTELVDIADFIEQPNRLSVLAGVDSQHRVGDRLKAETIELAPNEGLVIQLNKR</v>
      </c>
    </row>
    <row r="826" spans="1:5">
      <c r="A826" t="s">
        <v>3294</v>
      </c>
      <c r="B826" t="s">
        <v>4288</v>
      </c>
      <c r="C826" t="s">
        <v>1002</v>
      </c>
      <c r="D826" t="s">
        <v>2202</v>
      </c>
      <c r="E826" t="str">
        <f t="shared" si="12"/>
        <v>&gt;CG10764-PA$MRSLVSVALLSLLTLCVTENEHFKFLETPCGISTRPKISGGDDAAEPNSWMAAIFNSSDFQCGGTIIHMRFVLSAAHCLVRGYDLYVRLGARNINEPAVHTVINVFVHHDFIASEYRNDIGLLQLSESIVYTVRVQPICIFLDPALKSVEKLKTFRALGWGNRNGKLSIMLQTIYLLHLKRNECKRKLNFNLNSRQCAGTKNGDTCRGDSGGPLSTNILFPSNKSYEVQLGIVSFGDPECRGVGVTDVTSYVDWISSTIARNDYLPIGVSGGDIAMGNPIAPDANRHWTPAASPLPSMLYNSCSQDIAAPIAQLRIYWPGSYAVGVLITDQLIIAAATDLPTVAYLYVFVVLEGISAINQIESVSKHPNFTTNDYRNDIAVLKLVRSISSTAKPICILTTQIYQQNAEKARELKIIDTDLAEQFDVRLMEGSQCAKHLGFQNENQVCMVDPSDTSNPRQKRSYIVVGGMNANGQIRYILVGIFSFSSKNIVFTNVMRHTDWILSLLYSLNTS</v>
      </c>
    </row>
    <row r="827" spans="1:5">
      <c r="A827" t="s">
        <v>3295</v>
      </c>
      <c r="B827" t="s">
        <v>4289</v>
      </c>
      <c r="C827" t="s">
        <v>1096</v>
      </c>
      <c r="D827" t="s">
        <v>2203</v>
      </c>
      <c r="E827" t="str">
        <f t="shared" si="12"/>
        <v>&gt;CG15002-PB$MPRHSSTMSRLVLPLIFSILLVSKPSPSQAQDESLAGSFLSGLLDTITSADSKDCPGVCVHTLATLICYEVLDDVACPSPSMKCCIENAPAGKNATAVATTTPKTTTTASTTTTQRTTTTVATTSTTKRTTTTSTTPKPKPKPQTKRATSSTTKATVATTKKPSTTKKVATAKPKDKEEATKADDANKDCTGVCVARIAEYCEAYLTSDGLCKEGTKCCVSLDEYSNGKLPKDIYIPAKHMSNLKNQTLSEKSAPAKSSSTSTTSTTTTTSTTTTPEPARINNSSPKPTKHKKHTTTTTEAAEEEEEQETEEDGEEEEPPLSNKLKSGQGQGQVLKECEGECMGIFAIFCDDIDSDAFCPGEESCCVTGGASEATPSSKAPPTKPAIKHAPKAAKPARPASPPPAPPSSTSGGGGGGDFLSQIISFAESTLNSPSPPPPPPAPIQVPRCPGFCLLNIMAAFCERPSVLVSTPTTCAKGSVCCDNSRAGAPPKLPPPTPSPTASPTAPPYVLPNTPSPDPREECPGSCIVSLLSFTCFKNEMTDLFRCKRSGQICCAPKSKILEKQQFQTRNDTAYYPAPPPPPIGPPQYPPQTPPYSYMNNPPPQGPPPQMAPHHPNPYQPPPPAPNYADYYPVSGPLPPQPQPPMTTPPTTTTTTTTPRPHVYSKYVCGVKGTLRTGRSQALSFVYARAKYGVQRTARQMTSAAGYSPNFNKSNERLVLGSAIVPIQIHNDKLGLVESSSLQSNQLRSYHNHQAQADQPDLVYPEYYQQRSLYGLQSNFSGRRARVVGGEDGENGEWCWQVALINSLNQYLCGAALIGTQWVLTAAHCVTNIRSGDAIYVRVGDYDLTRKYGSPGAQTLRVATTYIHHNHNSQTLDNDIALKLHGQAELRDGVCLVCLPARGVSHAAGKRCTVTGYGYMGEAGPIPLRVRAEIPIVSDTECIRKVNAVTEKIFILPASSFCAGGEEGHDACQGDGGGPLCQDDGFYELAGLVSWGFGCGRQDVPGVYVKTSSFIGWINQIISVNN</v>
      </c>
    </row>
    <row r="828" spans="1:5">
      <c r="A828" t="s">
        <v>3296</v>
      </c>
      <c r="B828" t="s">
        <v>4698</v>
      </c>
      <c r="C828" t="s">
        <v>1096</v>
      </c>
      <c r="D828" t="s">
        <v>2204</v>
      </c>
      <c r="E828" t="str">
        <f t="shared" si="12"/>
        <v>&gt;CG15002-PC$MPRHSSTMSRLVLPLIFSILLVSKPSPSQAQDESLAGSFLSGLLDTITSADSKDCPGVCVHTLATLICYEVLDDVACPSPSMKCCIENAPAGKNATAVATTTPKTTTTASTTTTQRTTTTVATTSTTKRTTTTSTTPKPKPKPQTKRATSSTTKATVATTKKPSTTKKVATAKPKDKEEATKADDANNCTGVCVADIAEYCEAYLTSDGLCKEGTKCCVSLDEYSNGKLPKDIYIPAKHMSNLKPQTLSEKSAPAKSSSTSTTSTTTTTSTTTTPEPARINNSSPKPTKHKKHPTTTTEAAEEEEEQETEEDGEEEEPPLSNKLKSGQGQGQVLKECEGECMNIFAIFCDDIDSDAFCPGEESCCVTGGASEATPSSKAPPTKPAIKHAPKPAKPARPASPPPAPPSSTSGGGGGGDFLSQIISFAESTLNSPSPPPPPPQPIQVPRCPGFCLLNIMAAFCERPSVLVSTPTTCAKGSVCCDNSRAGAPKKLPPPTPSPTASPTAPPYVLPNTPSPDPREECPGSCIVSLLSFTCFKNAMTDLFRCKRSGQICCAPKSKILEKQQFQTRNDTAYYPAPPPPPIGPPQAPPQTPPYSYMNNPPPQGPPPQMAPHHPNPYQPPPPAPNYADYYPVSGPGPPQPQPPMTTPPTTTTTTTTPRPHVYSKYVCGVKGTLRTGRSQALSFVSARAKYGVQRTARQMTSAAGYSPNFNKSNERLVLGSAIVPIQIHNDKLGDVESSSLQSNQLRSYHNHQAQADQPDLVYPEYYQQRSLYGLQSNFSGRRRRVVGGEDGENGEWCWQVALINSLNQYLCGAALIGTQWVLTAAHCVTNIVSGDAIYVRVGDYDLTRKYGSPGAQTLRVATTYIHHNHNSQTLDNDIALLLHGQAELRDGVCLVCLPARGVSHAAGKRCTVTGYGYMGEAGPIPLRVREEIPIVSDTECIRKVNAVTEKIFILPASSFCAGGEEGHDACQGDGGGPLVQDDGFYELAGLVSWGFGCGRQDVPGVYVKTSSFIGWINQIISVNN</v>
      </c>
    </row>
    <row r="829" spans="1:5">
      <c r="A829" t="s">
        <v>3297</v>
      </c>
      <c r="B829" t="s">
        <v>4290</v>
      </c>
      <c r="C829" t="s">
        <v>1513</v>
      </c>
      <c r="D829" t="s">
        <v>2205</v>
      </c>
      <c r="E829" t="str">
        <f t="shared" si="12"/>
        <v>&gt;CG9294-PB$MKLPWILIALFCGLCSGSTERRIRPNEGKIFEWLGSILLPSTTTTTSTPVATTSTTTRRTTTTSSTTSRTTTSRTTVANFPIERDCVTCRCGLINTLYIVGGQETRVHQYPWMAVILIYNRFYCSGSLINDLYVLTAAHCVEGVPPEITLRFLEHNRSHSNDDIVIQRYVSRVKVHELYNPRSFDNDLAVLRLNQPDMRHHRLRPICLPVQSYSFDHELGIVAGWGAQREGGFGTDTLREVDVVVPQSECRNGTTYRPGQITDNMMCAGYISEGGKDACSGDSGGPLQTTFDEQGQYQLAGIVSWGVGCARPQSPGVYTRVNQYLRWLGSNTPGGCHCMPYPED</v>
      </c>
    </row>
    <row r="830" spans="1:5">
      <c r="A830" t="s">
        <v>3298</v>
      </c>
      <c r="B830" t="s">
        <v>4291</v>
      </c>
      <c r="C830" t="s">
        <v>1048</v>
      </c>
      <c r="D830" t="s">
        <v>2206</v>
      </c>
      <c r="E830" t="str">
        <f t="shared" si="12"/>
        <v>&gt;CG12256-PA$MNGVTYFVLLLSSTLLALGGVQSKPMGNVIDLDKYFEEADLNSQERVVGYDVPEDEYVPYQVSMQFLTRSGKMRHFCGGSLIAPNRVLTAAHCVNGQNSRISVVAGIRDLNDSSGFRSQVQSYEMNENYQELVTSDIAILKIDPPFEDEKRVSTIDVSGSDMVGADQEVLLTGWGSVFHFGTGPFAKYPTVLQKLDKTLSNSKCKETMTQLTDTEICALERFGKGACNGDSGGPLVMKSGESYKQGVVSYGTAFCASNNPDVYTRVSMFDGWIKERM</v>
      </c>
    </row>
    <row r="831" spans="1:5">
      <c r="A831" t="s">
        <v>3299</v>
      </c>
      <c r="B831" t="s">
        <v>4699</v>
      </c>
      <c r="C831" t="s">
        <v>1043</v>
      </c>
      <c r="D831" t="s">
        <v>2207</v>
      </c>
      <c r="E831" t="str">
        <f t="shared" si="12"/>
        <v>&gt;CG12133-PB$MKILHPRNMTNDQKSQYRNKLCNINPFAHELVHMVFTCCPMVAGDKLPDRVCGQSPPSSYIVGGMEAQSNQFPWTVLLGYEAYTAKQRPSPMCAGSLISRYVLTAAHCLNVNDFYVARVRLGEHDTENDPDYTWLPNGAKIWAPAHVIDVDLRVPHEQYYTRNGRHYNDIALLRLKSRVKYTLQIRPICIWPGIELTSSFKNFPFQIAGWGDSGLQQKSTVLRQGTISGMSPDECLNRYPTLLVDDIQICAMGWDGTDTGLGDSGSPLMASVGRGADQFYYLAGITSYGGGPSSGYGPAVYTKTSSYYEWIKKKINDIAEDERKMKYKSVRIP</v>
      </c>
    </row>
    <row r="832" spans="1:5">
      <c r="A832" t="s">
        <v>3300</v>
      </c>
      <c r="B832" t="s">
        <v>4292</v>
      </c>
      <c r="C832" t="s">
        <v>851</v>
      </c>
      <c r="D832" t="s">
        <v>2208</v>
      </c>
      <c r="E832" t="str">
        <f t="shared" si="12"/>
        <v>&gt;CG3775-PA$MKPPLSSITRLVVILGVMLLKLAAAQDCQQQLDNDTDAEVKPCENFHQYCGNWYSNTSQRILGAHDMRSKWVANLKLQLIRYLEESSSTDSFSANTSVTSTAQLGTLYRCCLLSGQSIRTYTDALSRSGANFPLLANHTGGSFDWVLNAALRTYGAQGLWRLLVKDNWQSADQRIFYMLPPKFDLLGRDDELNEFLQRYLKILLLELGLRVRRAALLAEKLVAFEKSLQKLLPNDAEQTLVLRKPSLKDLESQLPRLELKRYFETILEGIDWDSKTLLLVADLDYLQGLQRLLAHTSDPMVLSTWLLLQLPAYFELRLHDDDKLGNQRNHCLEQLRKLMPGQLRLQMQLVLGESYQDVYDTAIQQIAVLFRDLKQQFELVLNETEVFNEDLVRNLARDKLRAMRLLTPRLQDPINGGPGTPQLGGNCDANLLQLSLSQAKLYRQVFGEPVTSVPADPLSVNAYYRLKLNRIELPLGLMATPLIQQQCSKEDTRAKLSAGLGYILAHEMVHAFDLDGLNYDATGQLANGQWSARAIIRFGRAGCYLGVRYSNATLTVNENIADTEGLRLALDTYRHRSGATNLRTFFVAAQNWCGTVASTSGLSQHAGHAERVNNVVGNMPEFGDTFECKATSQMNPVKCHI</v>
      </c>
    </row>
    <row r="833" spans="1:5">
      <c r="A833" t="s">
        <v>3301</v>
      </c>
      <c r="B833" t="s">
        <v>4700</v>
      </c>
      <c r="C833" t="s">
        <v>851</v>
      </c>
      <c r="D833" t="s">
        <v>2208</v>
      </c>
      <c r="E833" t="str">
        <f t="shared" si="12"/>
        <v>&gt;CG3775-PB$MKPPLSSITRLVVILGVMLLKLAAAQDCQQQLDNDTDAEVKPCENFHQYCGNWYSNTSQRILGAHDMRSKWVANLKLQLIRYLEESSSTDSFSANTSVTSTAQLGTLYRCCLLSGQSIRTYTDALSRSGANFPLLANHTGGSFDWVLNAALRTYGAQGLWRLLVKDNWQSADQRIFYMLPPKFDLLGRDDELNEFLQRYLKILLLELGLRVRRAALLAEKLVAFEKSLQKLLPNDAEQTLVLRKPSLKDLESQLPRLELKRYFETILEGIDWDSKTLLLVADLDYLQGLQRLLAHTSDPMVLSTWLLLQLPAYFELRLHDDDKLGNQRNHCLEQLRKLMPGQLRLQMQLVLGESYQDVYDTAIQQIAVLFRDLKQQFELVLNETEVFNEDLVRNLARDKLRAMRLLTPRLQDPINGGPGTPQLGGNCDANLLQLSLSQAKLYRQVFGEPVTSVPADPLSVNAYYRLKLNRIELPLGLMATPLIQQQCSKEDTRAKLSAGLGYILAHEMVHAFDLDGLNYDATGQLANGQWSARAIIRFGRAGCYLGVRYSNATLTVNENIADTEGLRLALDTYRHRSGATNLRTFFVAAQNWCGTVASTSGLSQHAGHAERVNNVVGNMPEFGDTFECKATSQMNPVKCHI</v>
      </c>
    </row>
    <row r="834" spans="1:5">
      <c r="A834" t="s">
        <v>3302</v>
      </c>
      <c r="B834" t="s">
        <v>4293</v>
      </c>
      <c r="C834" t="s">
        <v>282</v>
      </c>
      <c r="D834" t="s">
        <v>2209</v>
      </c>
      <c r="E834" t="str">
        <f t="shared" si="12"/>
        <v>&gt;CG3488-PA$MSTAFLTLIAVIVCILFRILNVHSQPLKPSVWCLDAHFLDCLYKIAPVLEPYIPPRLWGFSGHVQTVLHSIVGRVRCPWPLGERVYMSLKDGSTLTYDYQPLNEQEDDITVAICPGIANSSESVYIRTFVHLAQCNGYRCAVLNHIGLRSVQVTSTRIFTYGHTEDFAAMVEHLHQKYRQSRIVAVGFSLGGNLVTYMGEDQKTKPDKVIGGISICQGYNAVEGTKWLLNWQNFRRFYLYIMTENKSIILRHRHILLSDEVKARHNLNEREIIAAATLPELDEAYTRRVYNFPSQELYKWSSSLFYFDTIKKPMIFINAKDDPLIPEDLLHPIKEYATTRQNTYVEVAHGGHLGFYEGGFLYPNPVTWLDRTLVAMVGSLVMMHEVGKVA</v>
      </c>
    </row>
    <row r="835" spans="1:5">
      <c r="A835" t="s">
        <v>3303</v>
      </c>
      <c r="B835" t="s">
        <v>4294</v>
      </c>
      <c r="C835" t="s">
        <v>282</v>
      </c>
      <c r="D835" t="s">
        <v>2209</v>
      </c>
      <c r="E835" t="str">
        <f t="shared" ref="E835:E898" si="13">"&gt;"&amp;B835&amp;"$"&amp;D835</f>
        <v>&gt;CG3488-PB$MSTAFLTLIAVIVCILFRILNVHSQPLKPSVWCLDAHFLDCLYKIAPVLEPYIPPRLWGFSGHVQTVLHSIVGRVRCPWPLGERVYMSLKDGSTLTYDYQPLNEQEDDITVAICPGIANSSESVYIRTFVHLAQCNGYRCAVLNHIGLRSVQVTSTRIFTYGHTEDFAAMVEHLHQKYRQSRIVAVGFSLGGNLVTYMGEDQKTKPDKVIGGISICQGYNAVEGTKWLLNWQNFRRFYLYIMTENKSIILRHRHILLSDEVKARHNLNEREIIAAATLPELDEAYTRRVYNFPSQELYKWSSSLFYFDTIKKPMIFINAKDDPLIPEDLLHPIKEYATTRQNTYVEVAHGGHLGFYEGGFLYPNPVTWLDRTLVAMVGSLVMMHEVGKVA</v>
      </c>
    </row>
    <row r="836" spans="1:5">
      <c r="A836" t="s">
        <v>3304</v>
      </c>
      <c r="B836" t="s">
        <v>4701</v>
      </c>
      <c r="C836" t="s">
        <v>282</v>
      </c>
      <c r="D836" t="s">
        <v>2210</v>
      </c>
      <c r="E836" t="str">
        <f t="shared" si="13"/>
        <v>&gt;CG3488-PC$MSLKDGSTLTYDLYQPLNEQEDDITVAICPGIANSSESVYIRTFVHLAQNGYRCAVLNHIGALRSVQVTSTRIFTYGHTEDFAAMVEHLHQKYRQSRIAVGFSLGGNLVTKYMGEDQKTKPDKVIGGISICQGYNAVEGTKWLLNWQFRRFYLYIMTENVKSIILRHRHILLSDEVKARHNLNEREIIAAATLPELEAYTRRVYNFPSTQELYKWSSSLFYFDTIKKPMIFINAKDDPLIPEDLLPIKEYATTRQNTAYVEVAHGGHLGFYEGGFLYPNPVTWLDRTLVAMVGSVMMHEVGKVA</v>
      </c>
    </row>
    <row r="837" spans="1:5">
      <c r="A837" t="s">
        <v>3305</v>
      </c>
      <c r="B837" t="s">
        <v>4295</v>
      </c>
      <c r="C837" t="s">
        <v>1477</v>
      </c>
      <c r="D837" t="s">
        <v>2211</v>
      </c>
      <c r="E837" t="str">
        <f t="shared" si="13"/>
        <v>&gt;CG8172-PD$MRPPQQLLVLLLATVAAAGHSSYNSVYNEVIPPKLKQAIDQELPKEAKFDELDLIPQSCRFRGHKFECGLSISCVLGGGKPLDLCSGGMIWSCCVDKDDAEESPHAAPVNNTSCGEVYTRSNRIVGGHSTGFGSHPWQVALIKSGFLRKLSCGGALISNRWVITAAHCVASTPNSNMKIRLGEWDVRGQEERLNHEYGIERKEVHPHYNPADFVNDVALIRLDRNVVYKQHIIPVCLPPSTTKLTKMATVAGWGRTRHGQSTVPSVLQEVDVEVISNDRCQRWFRAAGRREAIHVFLCAGYKDGGRDSCQGDSGGPLTLTMDGRKTLIGLVSWGIGCGREHLPVYTNIQRFVPWINKVMANDN</v>
      </c>
    </row>
    <row r="838" spans="1:5">
      <c r="A838" t="s">
        <v>3306</v>
      </c>
      <c r="B838" t="s">
        <v>4296</v>
      </c>
      <c r="C838" t="s">
        <v>1477</v>
      </c>
      <c r="D838" t="s">
        <v>2212</v>
      </c>
      <c r="E838" t="str">
        <f t="shared" si="13"/>
        <v>&gt;CG8172-PE$MRPPQQLLVLLLATVAAAGHSSYNSVYNEVIPPKLKQAIDQELPKEAKFDELDLIPQSCRFRGHKFECGLSISCVLGGGKPLDLCSGGMIWSCCVDKDDAEESPHAAPVNNTSDIIHLHDIYPDLSTNANKPQHHLHHHSGNGLSAASTSSTASSSARPAYPSSYYGTKRPTHYSGSNPYKPGSSAGGSSRPSSSSSSLNSWEHETGGHLGSISGITNHLDSFFDAESQAPLDSAGAPPPHEPLPAQAFAVGNVLDLNAGEAADEYQSGGSGGYHDASYRPVPGCGEVYTRSNRVGGHSTGFGSHPWQVALIKSGFLTRKLSCGGALISNRWVITAAHCVASTNSNMKIRLGEWDVRGQEERLNHEEYGIERKEVHPHYNPADFVNDVALIRDRNVVYKQHIIPVCLPPSTTKLTGKMATVAGWGRTRHGQSTVPSVLQEVVEVISNDRCQRWFRAAGRREAIHDVFLCAGYKDGGRDSCQGDSGGPLTLMDGRKTLIGLVSWGIGCGREHLPGVYTNIQRFVPWINKVMANDN</v>
      </c>
    </row>
    <row r="839" spans="1:5">
      <c r="A839" t="s">
        <v>3307</v>
      </c>
      <c r="B839" t="s">
        <v>4297</v>
      </c>
      <c r="C839" t="s">
        <v>1477</v>
      </c>
      <c r="D839" t="s">
        <v>2213</v>
      </c>
      <c r="E839" t="str">
        <f t="shared" si="13"/>
        <v>&gt;CG8172-PF$MLPLPRHSKDTWLRLVVLCALICLSAPRRADALGYPSAQQEHDMLILDASRRSGTGYYGENSVMEMLSRMIPQSCRFRGHKFECGLSISCVLGGGKPLLCSGGMIWSCCVDKDLDAEESPHAAPVNNTSDIIHLHDIYPDLSTNANKQHHLHHHSGNGLSAAPSTSSTASSSARPAYPSSYYGTKRPTHYSGSNPYPGSSAGGSSRPSSSSSSSLNSWEHETGGHLGSISGITNHLDSFFDAESQPLDSAGAPPPHEPLPNAQAFAVGNVLDLNAGEAADEYQSGGSGGYHDASRPVPGCGEVYTRSNRIVGGHSTGFGSHPWQVALIKSGFLTRKLSCGGALSNRWVITAAHCVASTPNSNMKIRLGEWDVRGQEERLNHEEYGIERKEVHHYNPADFVNDVALIRLDRNVVYKQHIIPVCLPPSTTKLTGKMATVAGWGTRHGQSTVPSVLQEVDVEVISNDRCQRWFRAAGRREAIHDVFLCAGYKDGRDSCQGDSGGPLTLTMDGRKTLIGLVSWGIGCGREHLPGVYTNIQRFVWINKVMANDN</v>
      </c>
    </row>
    <row r="840" spans="1:5">
      <c r="A840" t="s">
        <v>3308</v>
      </c>
      <c r="B840" t="s">
        <v>4702</v>
      </c>
      <c r="C840" t="s">
        <v>1477</v>
      </c>
      <c r="D840" t="s">
        <v>2214</v>
      </c>
      <c r="E840" t="str">
        <f t="shared" si="13"/>
        <v>&gt;CG8172-PG$MKIRLGEWDVRGQEERLNHEEYGIERKEVHPHYNPADFVNDVALIRLDRVVYKQHIIPVCLPPSTTKLTGKMATVAGWGRTRHGQSTVPSVLQEVDVEISNDRCQRWFRAAGRREAIHDVFLCAGYKDGGRDSCQGDSGGPLTLTMDRKTLIGLVSWGIGCGREHLPGVYTNIQRFVPWINKVMANDN</v>
      </c>
    </row>
    <row r="841" spans="1:5">
      <c r="A841" t="s">
        <v>3309</v>
      </c>
      <c r="B841" t="s">
        <v>4298</v>
      </c>
      <c r="C841" t="s">
        <v>959</v>
      </c>
      <c r="D841" t="s">
        <v>2215</v>
      </c>
      <c r="E841" t="str">
        <f t="shared" si="13"/>
        <v>&gt;CG9505-PA$MVQNLWTALLLLGSATCGSSVPVKANDPEQSCPYLGECNSTINQQHIDTMSYVDSEKNPCEDFYAYACGKWRAKHGSHTTATMISESQINRQYEDLFLLLRNPSAPEYGYPMFAKVLAHYQSCIALEKPDLRRYIELLDRDLLASLNTHWMHLLAALGRYGYHGHYVQVEVRWYNATHHMIFLLPHNRHLNLSLTQIYDALSQDGSSWPPLHQLQEQFRSLEQNLVRLAKPHSADDTFRNYSLDQRTEVPGLHWDEALRTQLGRSVPGNHVFQVDDLDAIEGLVEYLNTVDTLLNRYSLARFLSHLLELPHNPLATWESGQRSRGRNCIRHMRRSVYLPMNYVERSFYSRRRHADELVIHSVFQQLQSQLELRVQHNAFNLSQDLVKSLQAKHQMRINVGNLPPNVTEQFYWDSDRRWSVGRDFYENHLNSLLYYYTLVADESSSDQEERDIWYSFNMHTPEFPDNIDATPYFYCLGNIIFVPYSYVKRPFDANFWPALLYGDLANTLGHEIMHAFDTDLVDYDAQGNLRNFSDQLGEVLYNGAVGCLNSSAVMLNERTSDVSGSRLAMQTYGGDWLTRSGNGRLYFLFAHFFCGDEGDQYHDSGSQRLNYALGQVPQFAEVFRCHVGSGMTSADQCF</v>
      </c>
    </row>
    <row r="842" spans="1:5">
      <c r="A842" t="s">
        <v>3310</v>
      </c>
      <c r="B842" t="s">
        <v>4299</v>
      </c>
      <c r="C842" t="s">
        <v>1076</v>
      </c>
      <c r="D842" t="s">
        <v>2216</v>
      </c>
      <c r="E842" t="str">
        <f t="shared" si="13"/>
        <v>&gt;CG13430-PA$MTSLDFRLAVALWLICTSAAQNSTDVEQDGRIVGGWETHITFFPHQVSLLGTRHACGGTIISPNIILTAAHCVLEYSKPQYYVIRAGSSDWTKGGSYIVKKIIPHPEFHDPTRMNNDIAIVQLQQPLVYSQDIRPISLATSKDIIMPAQLFVSGWGSTSISQMQPEKRLRYTVVHLRDQNQCARNYFGAGTVTNTMCAGTQAGGRDSCQGDSGGPLVTSIDGRLKLYGIVSWGFGCANAMFPGIYKVSAYDDWIAQTIEEL</v>
      </c>
    </row>
    <row r="843" spans="1:5">
      <c r="A843" t="s">
        <v>3311</v>
      </c>
      <c r="B843" t="s">
        <v>4300</v>
      </c>
      <c r="C843" t="s">
        <v>1076</v>
      </c>
      <c r="D843" t="s">
        <v>2216</v>
      </c>
      <c r="E843" t="str">
        <f t="shared" si="13"/>
        <v>&gt;CG13430-PB$MTSLDFRLAVALWLICTSAAQNSTDVEQDGRIVGGWETHITFFPHQVSLLGTRHACGGTIISPNIILTAAHCVLEYSKPQYYVIRAGSSDWTKGGSYIVKKIIPHPEFHDPTRMNNDIAIVQLQQPLVYSQDIRPISLATSKDIIMPAQLFVSGWGSTSISQMQPEKRLRYTVVHLRDQNQCARNYFGAGTVTNTMCAGTQAGGRDSCQGDSGGPLVTSIDGRLKLYGIVSWGFGCANAMFPGIYKVSAYDDWIAQTIEEL</v>
      </c>
    </row>
    <row r="844" spans="1:5">
      <c r="A844" t="s">
        <v>3312</v>
      </c>
      <c r="B844" t="s">
        <v>4301</v>
      </c>
      <c r="C844" t="s">
        <v>671</v>
      </c>
      <c r="D844" t="s">
        <v>2217</v>
      </c>
      <c r="E844" t="str">
        <f t="shared" si="13"/>
        <v>&gt;CG4678-PD$MILRTPLVAGHQLQLLLLPSVLLLMLHLLLCDAKTVNPGDSMQMQHHQMAEPGLPEPRAYMPDAQHLDFVYHDHEELTRFLRATSARYPNLTALYSIGSIQGRDLWVMVVSSSPYEHMVGKPDVKYVGNIHGNEPVGREMLLHLIQYVTSYNTDQYVKWLLDNTRIHILPTMNPDGYAVSKEGTCDGGQGRYNARGDLNRNFPDYFKQNNKRGQPETDSVKDWISKIQFVLSGSLHGGALVASYPDNTPNSSPLGAVFQTYSAAPSLTPDDDVFKHLSLVYARNHAKMSRGVACSATPAFENGITNGAAWYPLTGGMQDYNYVWYGCMEITLEISCCKFPPAYLKKYWEDNQLSLIKFLAEAHRGVQGFVFDPAGMPIERASIKIKGRDVGFTTKYGEFWRILLPGYYKVEVFAEGFAPREVEFVIVEQHPTLLNVTLQPSRLEGIGPMGPGGVPVGGVVGPGGLYRPIPSPQHYRPPVPPYAGAASSDSIFSTISNGLNSLYSNIF</v>
      </c>
    </row>
    <row r="845" spans="1:5">
      <c r="A845" t="s">
        <v>3313</v>
      </c>
      <c r="B845" t="s">
        <v>4302</v>
      </c>
      <c r="C845" t="s">
        <v>671</v>
      </c>
      <c r="D845" t="s">
        <v>2218</v>
      </c>
      <c r="E845" t="str">
        <f t="shared" si="13"/>
        <v>&gt;CG4678-PE$MILRTPLVAGHQLQLLLLPSVLLLMLHLLLCDAKTVNPGDSMQMQHHQMAEPGLPEPRAYMPDAQHLDFVYHDHEELTRFLRATSARYPNLTALYSIGSIQGRDLWVMVVSSSPYEHMVGKPDVKYVGNIHGNEPVGREMLLHLIQYVTSYNTDQYVKWLLDNTRIHILPTMNPDGYAVSKEGTCDGGQGRYNARGDLNRNFPDYFKQNNKRGQPETDSVKDWISKIQFVLSGSLHGGALVASYPDNTPNSRLLKGICRSSALCAMFQTYSAAPSLTPDDDVFKHLSLVYARNHKMSRGVACKSATPAFENGITNGAAWYPLTGGMQDYNYVWYGCMEITLEICCKFPPAYELKKYWEDNQLSLIKFLAEAHRGVQGFVFDPAGMPIERASIIKGRDVGFQTTKYGEFWRILLPGYYKVEVFAEGFAPREVEFVIVEQHPTLNVTLQPSKRLEGIGPMGPGGVPVGGVVGPGGLYRPIPSPQHYRPPVPPAGAASSDSGIFSTISNGLNSLYSNIF</v>
      </c>
    </row>
    <row r="846" spans="1:5">
      <c r="A846" t="s">
        <v>3314</v>
      </c>
      <c r="B846" t="s">
        <v>4303</v>
      </c>
      <c r="C846" t="s">
        <v>671</v>
      </c>
      <c r="D846" t="s">
        <v>2219</v>
      </c>
      <c r="E846" t="str">
        <f t="shared" si="13"/>
        <v>&gt;CG4678-PF$MILRTPLVAGHQLQLLLLPSVLLLMLHLLLCDAKTVNPGDSMQMQHHQMAEPGLPEPRAYMPDAQHLDFVYHDHEELTRFLRATSARYPNLTALYSIGSIQGRDLWVMVVSSSPYEHMVGKPDVKYVGNIHGNEPVGREMLLHLIQYVTSYNTDQYVKWLLDNTRIHILPTMNPDGYAVSKEGTCDGGQGRYNARGDLNRNFPDYFKQNNKRGQPETDSVKDWISKIQFVLSGSLHGGALVASYPDNTPNSSPLGAVFQTYSAAPSLTPDDDVFKHLSLVYARNHAKMSRGVACSATPAFENGITNGAAWYPLTGGMQDYNYVWYGCMEITLEISCCKFPPAYLKKYWEDNQLSLIKFLAEAHRGVQGFVFDPAGMPIERASIKIKGRDVGFTTKYGEFWRILLPGYYKVEVFAEGFAPREVEFVIVEQHPTLLNVTLQPSYLVATGTSTTTKSSTVNRRVNGKLQLSP</v>
      </c>
    </row>
    <row r="847" spans="1:5">
      <c r="A847" t="s">
        <v>3315</v>
      </c>
      <c r="B847" t="s">
        <v>4304</v>
      </c>
      <c r="C847" t="s">
        <v>671</v>
      </c>
      <c r="D847" t="s">
        <v>2220</v>
      </c>
      <c r="E847" t="str">
        <f t="shared" si="13"/>
        <v>&gt;CG4678-PG$MILRTPLVAGHQLQLLLLPSVLLLMLHLLLCDAKTVNPGDSMQMQHHQMAEPGLPEPRAYMPDAQHLDFVYHDHEELTRFLRATSARYPNLTALYSIGSIQGRDLWVMVVSSSPYEHMVGKPDVKYVGNIHGNEPVGREMLLHLIQYVTSYNTDQYVKWLLDNTRIHILPTMNPDGYAVSKEGTCDGGQGRYNARGDLNRNFPDYFKQNNKRGQPETDSVKDWISKIQFVLSGSLHGGALVASYPDNTPNSRLLKGICRSSALCAMFQTYSAAPSLTPDDDVFKHLSLVYARNHKMSRGVACKSATPAFENGITNGAAWYPLTGGMQDYNYVWYGCMEITLEICCKFPPAYELKKYWEDNQLSLIKFLAEAHRGVQGFVFDPAGMPIERASIIKGRDVGFQTTKYGEFWRILLPGYYKVEVFAEGFAPREVEFVIVEQHPTLNVTLQPSKYLVATGTSTTTKSSTVNRRVNGKLQLSP</v>
      </c>
    </row>
    <row r="848" spans="1:5">
      <c r="A848" t="s">
        <v>3316</v>
      </c>
      <c r="B848" t="s">
        <v>4305</v>
      </c>
      <c r="C848" t="s">
        <v>671</v>
      </c>
      <c r="D848" t="s">
        <v>2221</v>
      </c>
      <c r="E848" t="str">
        <f t="shared" si="13"/>
        <v>&gt;CG4678-PI$MILRTPLVAGHQLQLLLLPSVLLLMLHLLLCDAKTVNPGDSMQMQHHQMAEPGLPEPRAYMPDAQHLDFVYHDHEELTRFLRATSARYPNLTALYSIGSIQGRDLWVMVVSSSPYEHMVGKPDVKYVGNIHGNEPVGREMLLHLIQYVTSYNTDQYVKWLLDNTRIHILPTMNPDGYAVSKEGTCDGGQGRYNARGDLNRNFPDYFKQNNKRGQPETDSVKDWISKIQFVLSGSLHGGALVASYPDNTPNSMFQTYSAAPSLTPDDDVFKHLSLVYARNHAKMSRGVACKSATPFENGITNGAAWYPLTGGMQDYNYVWYGCMEITLEISCCKFPPAYELKKYEDNQLSLIKFLAEAHRGVQGFVFDPAGMPIERASIKIKGRDVGFQTTKYEFWRILLPGYYKVEVFAEGFAPREVEFVIVEQHPTLLNVTLQPSKRLEGGPMGPGGVPVGGVVGPGGLYRPIPSPQHYRPPVPPYAGAASSDSGIFSTSNGLNSLYSNIF</v>
      </c>
    </row>
    <row r="849" spans="1:5">
      <c r="A849" t="s">
        <v>3317</v>
      </c>
      <c r="B849" t="s">
        <v>4306</v>
      </c>
      <c r="C849" t="s">
        <v>1378</v>
      </c>
      <c r="D849" t="s">
        <v>2222</v>
      </c>
      <c r="E849" t="str">
        <f t="shared" si="13"/>
        <v>&gt;CG4650-PB$MDSVVIGISALLFLLPVPGSSQYLDGRCGLLTNGKIANNISSPWMAYLHSELLYVCGGTVITEKLVLTAAHCTRASEQLVARIGEFIGTDDANDTMLSYQVSQTFIHSLYNTTTSANDIAILGLATDIVFSKTIRPICIVWWTIWRKIDNIQVLSGAQWGLPNDRNESDAFRITDIRRQPANMCSTLNGTAILSSQCAGDSDSKLCNVDFSSPLGAIITFKNIQRYVLIGIATTNQKCKRASVYTVLSHTDFILSVWRQYRNGEKSPKTWDLQNNFDVENTTLKANSEEEHYF</v>
      </c>
    </row>
    <row r="850" spans="1:5">
      <c r="A850" t="s">
        <v>3318</v>
      </c>
      <c r="B850" t="s">
        <v>4307</v>
      </c>
      <c r="C850" t="s">
        <v>430</v>
      </c>
      <c r="D850" t="s">
        <v>2223</v>
      </c>
      <c r="E850" t="str">
        <f t="shared" si="13"/>
        <v>&gt;CG17116-PA$MGGSGCIGAIKVMLIVCAIGRNAHSSPPESRYKWTTMDWLEAQNVSHEVNVTTADGYQLQLQRLPRLGAKPVLLVHGLLGSSLGWVCMGPERSLAFQLHREYDVWLANLRGVSPYGRQHIDLTDVMVEFWRFSFHEHGAYDLPAIIDMAKVTGGEQLASRGGPGQDEEQIHHQVVLIGHSQAFNAFLVLCAVHPRFQRIQLIQALAPLARLHRQVRFDSFQVRRLMKFIKKRQKAYKFEIFPPGYRKVCQAKRDLCEYYAKQLVGSAQNNKKLLEAFNYEYLLQGGSPREIKHLQIWKSGDFISYDFGTAENLQVYHSVEALSYNISQITVPIILYFGETDAITPEGVHAIYARMLRSVKSVRRINSKKFNHLDFLISGDVKSLVNDKLIEHEQFFDGRLPYVI</v>
      </c>
    </row>
    <row r="851" spans="1:5">
      <c r="A851" t="s">
        <v>3319</v>
      </c>
      <c r="B851" t="s">
        <v>4308</v>
      </c>
      <c r="C851" t="s">
        <v>292</v>
      </c>
      <c r="D851" t="s">
        <v>2224</v>
      </c>
      <c r="E851" t="str">
        <f t="shared" si="13"/>
        <v>&gt;CG4390-PB$MGRNFLRLPSVSGRSSFVYSIVACSNLPKRRSIVLSFGHIMTENMTLEQSANKCFEGEQRVYRHRSDTLKCDMTFGVFLPPAALEGKPCPVLFFLSGLCTHENFIQKSGFQQHAARHNLIVVNPDTSPRGVEIAGQDDAYDFGSGAGYVDAKEEPWSKHYKMYSYVTQELVDVVNANLPVVPGKRGIFGHSMGGHGLICALKNPGLYQSVSAFAPIANPTECPWGKKAFAGYLGSNPDDWALWDAHLVSQYESTPQELFIDQGAADNFLAGKQLLPENLLAAADGNDHIQTIFKREGYDHSYFYIATFVAEHIAYHAALLTAS</v>
      </c>
    </row>
    <row r="852" spans="1:5">
      <c r="A852" t="s">
        <v>3320</v>
      </c>
      <c r="B852" t="s">
        <v>4309</v>
      </c>
      <c r="C852" t="s">
        <v>292</v>
      </c>
      <c r="D852" t="s">
        <v>2225</v>
      </c>
      <c r="E852" t="str">
        <f t="shared" si="13"/>
        <v>&gt;CG4390-PA$MTLEQLSANKCFEGEQRVYRHRSDTLKCDMTFGVFLPPAALEGKPCPVLFLSGLTCTHENFIQKSGFQQHAARHNLIVVNPDTSPRGVEIAGQDDAYDGSGAGFYVDAKEEPWSKHYKMYSYVTQELVDVVNANLPVVPGKRGIFGHMGGHGALICALKNPGLYQSVSAFAPIANPTECPWGKKAFAGYLGSNPDDALWDATHLVSQYESTPQELFIDQGAADNFLAGKQLLPENLLAAADGNDHQTIFKQREGYDHSYFYIATFVAEHIAYHAALLTAS</v>
      </c>
    </row>
    <row r="853" spans="1:5">
      <c r="A853" t="s">
        <v>3321</v>
      </c>
      <c r="B853" t="s">
        <v>4310</v>
      </c>
      <c r="C853" t="s">
        <v>944</v>
      </c>
      <c r="D853" t="s">
        <v>2226</v>
      </c>
      <c r="E853" t="str">
        <f t="shared" si="13"/>
        <v>&gt;CG8827-PA$MRLFLLALLATLAVTQALVKEEIQAKEYLENLNKELAKRTNVETEAAWAGSNITDENEKKKNEISAELAKFMKEVASDTTKFQWRSYQSEDLKRQFKATKLGYAALPEDDYAELLDTLSAMESNFAKVKVCDYKDSTKCDLALDPEIEVISKSRDHEELAYYWREFYDKAGTAVRSQFERYVELNTKAAKLNNFTSAEAWLDEYEDDTFEQQLEDIFADIRPLYQQIHGYVRFRLRKHYGDAVVSTGPIPMHLLGNMWAQQWSEIADIVSPFPEKPLVDVSAEMEKQGYTPLKMQMGDDFFTSMNLTKLPQDFWDKSIIEKPTDGRDLVCHASAWDFYLTDDVIKQCTRVTQDQLFTVHHELGHIQYFLQYQHQPFVYRTGANPGFHEAVGDLSLSVSTPKHLEKIGLLKDYVRDDEARINQLFLTALDKIVFLPFAFTMDYRWSLFRGEVDKANWNCAFWKLRDEYSGIEPPVVRSEKDFDAPAKYHISDVEYLRYLVSFIIQFQFYKSACIKAGQYDPDNVELPLDNCDIYGSAAAGAFHNMLSMGASKPWPDALEAFNGERIMSGKAIAEYFEPLRVWLEAENIKNVHIGWTTSNKCVS</v>
      </c>
    </row>
    <row r="854" spans="1:5">
      <c r="A854" t="s">
        <v>3322</v>
      </c>
      <c r="B854" t="s">
        <v>4311</v>
      </c>
      <c r="C854" t="s">
        <v>944</v>
      </c>
      <c r="D854" t="s">
        <v>2226</v>
      </c>
      <c r="E854" t="str">
        <f t="shared" si="13"/>
        <v>&gt;CG8827-PB$MRLFLLALLATLAVTQALVKEEIQAKEYLENLNKELAKRTNVETEAAWAGSNITDENEKKKNEISAELAKFMKEVASDTTKFQWRSYQSEDLKRQFKATKLGYAALPEDDYAELLDTLSAMESNFAKVKVCDYKDSTKCDLALDPEIEVISKSRDHEELAYYWREFYDKAGTAVRSQFERYVELNTKAAKLNNFTSAEAWLDEYEDDTFEQQLEDIFADIRPLYQQIHGYVRFRLRKHYGDAVVSTGPIPMHLLGNMWAQQWSEIADIVSPFPEKPLVDVSAEMEKQGYTPLKMQMGDDFFTSMNLTKLPQDFWDKSIIEKPTDGRDLVCHASAWDFYLTDDVIKQCTRVTQDQLFTVHHELGHIQYFLQYQHQPFVYRTGANPGFHEAVGDLSLSVSTPKHLEKIGLLKDYVRDDEARINQLFLTALDKIVFLPFAFTMDYRWSLFRGEVDKANWNCAFWKLRDEYSGIEPPVVRSEKDFDAPAKYHISDVEYLRYLVSFIIQFQFYKSACIKAGQYDPDNVELPLDNCDIYGSAAAGAFHNMLSMGASKPWPDALEAFNGERIMSGKAIAEYFEPLRVWLEAENIKNVHIGWTTSNKCVS</v>
      </c>
    </row>
    <row r="855" spans="1:5">
      <c r="A855" t="s">
        <v>3323</v>
      </c>
      <c r="B855" t="s">
        <v>4312</v>
      </c>
      <c r="C855" t="s">
        <v>794</v>
      </c>
      <c r="D855" t="s">
        <v>2227</v>
      </c>
      <c r="E855" t="str">
        <f t="shared" si="13"/>
        <v>&gt;CG14523-PA$MENFGIAHALLQLLLLHLVGSGRGHLLTGQPAIDLRIQAREQLISQSNDAYVQRLMRLSKSAEMRSYMQQDADACENFYDYSCGNWPQINPANDAYPRTNFVQLLLKAYSHKQQRLMEQPANVETDEVAVLRLKEFYASCLLFRQVPDLYRRQLQEIVADFGRMPVLSLPGQEWPAEEFDWLDTVARIKRQYGFDILLFQQSADRIYVGQPKQILPEANRKAVAEDIANHLERHLGVDPKVAVTTREITEFEQKIAAIMVDRRVGVMSKLYTPSDADYVDVSKLTQFVETVLDRLLANESLYQHVPDYLMKIDELVTETPPHVLANYVFNELLKHFYYERAESVEQCVSRVRDLFGELLDHMLFEQYEDEGTLKDIYVVWQQLQRSFRGVLQSSANWLVPETREQLLEQLNTTSLVINGYAEVNFTQRYEELHLKPRDYLHLRTILNHQSLRVKVKTQTSVTYDPVGKRVLLPVALLQPNFLWSRYYPKARYGSLGTLLAQQLAHSLEDASKWDAKSFAEYSKRKSCFKEQYGRLRLNGYLPESDLQAENIADNLAIQVAYHAYRRLLAELDPSFLGSESLPQLNLGSRLFFLSFAQLWCNDANEQFRDKQSLFLGTPNALRVLGALSNFRAFGRDFCGTASRMTSPQKCQLFAVNL</v>
      </c>
    </row>
    <row r="856" spans="1:5">
      <c r="A856" t="s">
        <v>3324</v>
      </c>
      <c r="B856" t="s">
        <v>4313</v>
      </c>
      <c r="C856" t="s">
        <v>586</v>
      </c>
      <c r="D856" t="s">
        <v>2228</v>
      </c>
      <c r="E856" t="str">
        <f t="shared" si="13"/>
        <v>&gt;CG1548-PA$MQKVALLLVAFLAAAVAHPNSQEKPGLLRVPLHKFQSARRHFADVGTELQLRIRYGGGDVPEPLSNYMDAQYYGPIAIGSPPQNFRVVFDTGSSNLWVSKKCHLTNIACLMHNKYDASKSKTYTKNGTEFAIQYGSGSLSGYLSTDTSIAGLDIKDQTFAEALSEPGLVFVAAKFDGILGLGYNSISVDKVKPPFYMYEQGLISAPVFSFYLNRDPASPEGGEIIFGGSDPNHYTGEFTYLPVTRAYWQIKMDAASIGDLQLCKGGCQVIADTGTSLIAAPLEEATSINQKIGGPIIGGQYVVSCDLIPQLPVIKFVLGGKTFELEGKDYILRVAQMGKTICLGFMGLDIPPPNGPLWILGDVFIGKYYTEFDMGNDRVGFADA</v>
      </c>
    </row>
    <row r="857" spans="1:5">
      <c r="A857" t="s">
        <v>3325</v>
      </c>
      <c r="B857" t="s">
        <v>4314</v>
      </c>
      <c r="C857" t="s">
        <v>1210</v>
      </c>
      <c r="D857" t="s">
        <v>2111</v>
      </c>
      <c r="E857" t="str">
        <f t="shared" si="13"/>
        <v>&gt;CG30031-PA$MLKFVILLSAVACALGGTVPEGLLPQLDGRIVGGSATTISSFPWQISLQSGSHSCGGSIYSSNVIVTAAHCLQSVSASVLQIRAGSSYWSSGGVTFSVSFKNHEGYNANTMVNDIAIIKINGALTFSSTIKAIGLASSNPANGAAASSGWGTLSYGSSSIPSQLQYVNVNIVSQSQCASSTYGYGSQIRSTMICAASGKDACQGDSGGPLVSGGVLVGVVSWGYGCAYSNYPGVYADVAALRSWVSN</v>
      </c>
    </row>
    <row r="858" spans="1:5">
      <c r="A858" t="s">
        <v>3326</v>
      </c>
      <c r="B858" t="s">
        <v>4315</v>
      </c>
      <c r="C858" t="s">
        <v>89</v>
      </c>
      <c r="D858" t="s">
        <v>2229</v>
      </c>
      <c r="E858" t="str">
        <f t="shared" si="13"/>
        <v>&gt;CG8460-PA$MRAPDALLLRVALLLLLLTTVRGTLAPDSHKSKSKTKESALRGGPQDQDFDLGLVSPEPLAKDIVSNHRGYFKETGLRRFNGTTLGYVTPWNSHGYDVKIFAKKFDIISPVWLQIVKQGDRYAVAGTHDIDAGWLTDVRRKGKQVHNRTVKVFPRFIFDHFTDRDIKLLLSDAQERTKVNDVLIKCCKDNGFDGLVEVWSQLAGRIDDKILYTLVLQMAKELQKQQLRLILVIPPFRKETGHLFGKHMDKLFKHIYAFSLMTYDFSSVQRPGANAPLYFVRKAVETIAPEGCADTAKRAKILLGLNMYGNDYTPDGGGPITFSQYLDLVRHVKKHLTYDERDVNFFEIKNDDGRHIVFYPTLYSINERIKLAQELGTGISIWELGQGLNYFYL</v>
      </c>
    </row>
    <row r="859" spans="1:5">
      <c r="A859" t="s">
        <v>3327</v>
      </c>
      <c r="B859" t="s">
        <v>4316</v>
      </c>
      <c r="C859" t="s">
        <v>1322</v>
      </c>
      <c r="D859" t="s">
        <v>2230</v>
      </c>
      <c r="E859" t="str">
        <f t="shared" si="13"/>
        <v>&gt;CG33226-PC$MAHSLIEFKMKWLLVCFILALRSYESLGQDLLDPNCVQTPVGVREQILGHNADIKLHPWMVQILQRGYHFCGGSLISSLFVLTAAHCHSRYRLKVRFGYSGITPRYLCSSQYCSPFGPEIDVKRIFLHSSYRDYHNYDIALFLLAKPRYNVQTRPICVLQTSNKDKLRQFLNYVAMFNVTGWGKTESQLTSTILQTSLFHLDRKFCAQIFDRKIGWPHICAGHSQSSTCTGDSGGPLSAELTFSGKRTVLFGIISYGAPNCREVTVFTNVLRYSNWIRDIVHNFTP</v>
      </c>
    </row>
    <row r="860" spans="1:5">
      <c r="A860" t="s">
        <v>3328</v>
      </c>
      <c r="B860" t="s">
        <v>4317</v>
      </c>
      <c r="C860" t="s">
        <v>1296</v>
      </c>
      <c r="D860" t="s">
        <v>2231</v>
      </c>
      <c r="E860" t="str">
        <f t="shared" si="13"/>
        <v>&gt;CG32376-PA$MYQNFGSESEGRERDPSWSGYYKDNGTHYLLYGKPEDIAPTPNFGNISSPFINALEAQESFPTRIVNGKRIPCTEAPFQGSLHYEGYFVCGCVIINKIILTAHHCFFGPPEKYTVRVGSDQQRRGGQLRHVKKIVALAAYNDYTMRHLAMMKLKSPVYFGKCVRPVKLPSTKTTKFPKKFVVSGWGITSANAQNVQYLRRVQIDYIKRSKCQKMYKKAGLKIYKDMICASRTNKDSCSGDSGGPLSRGVLYGIVSWGIGCANKNYPGVYVNCKRYVPWIKKVIHK</v>
      </c>
    </row>
    <row r="861" spans="1:5">
      <c r="A861" t="s">
        <v>3329</v>
      </c>
      <c r="B861" t="s">
        <v>4318</v>
      </c>
      <c r="C861" t="s">
        <v>387</v>
      </c>
      <c r="D861" t="s">
        <v>2232</v>
      </c>
      <c r="E861" t="str">
        <f t="shared" si="13"/>
        <v>&gt;CG4979-PA$MGSLTGMHISHWLLWTCLLLLGAAGTDASVDYFAYAPGKCEVSISDVIQMITTEAGVILGRPRPSQTKLLRYDLYTPLNPEERQLLRPGDLTMLRNSHNPKWPVRVSIHGWAGKSVTCSNAAIKDAYLSRGNYNVIILDWSRQSLDIYPRVSKQLPSIAANVAKMLRFLHDNTGVPYEQIYMIGHSAGSHISGLTGLLRPHRLGAIFALDPAGLTQLSLGPEERLDVNDALYVESIHTDLTLLGNSTKLSHASFFANWGLGQPHCPNATATEFDFVCDHFAAMFYFAESVRQPKFAALRCSSAKSVLSATCNCNVGGSEKYAVNTCTGNEFMGGEPAVPKRGIYLSTRPQSPYGTSDGLVHIKRPRPSTIRETANRRSI</v>
      </c>
    </row>
    <row r="862" spans="1:5">
      <c r="A862" t="s">
        <v>3330</v>
      </c>
      <c r="B862" t="s">
        <v>4319</v>
      </c>
      <c r="C862" t="s">
        <v>133</v>
      </c>
      <c r="D862" t="s">
        <v>2233</v>
      </c>
      <c r="E862" t="str">
        <f t="shared" si="13"/>
        <v>&gt;CG8690-PA$MELLSLLTLLLLAIASNEACQVQSSSSETTKDWWQTAQFYQIYPRSFKDDGDGIGDLNGITSKLEYLKDLGVTAAWLSPIFKSPMVDFGYDISDFFDIPEYGTLEDFRTLIKRAKELDLKIVLDFVPNHSSNESEWFLKSVKREKGYDYYVWHDGKVNSTTGKREPPTNWLQYFRGSAWEWNEVRQQYYLHQFAVQPDLNYRNPLVVEQMKRVLRYWLNEGVSGFRCDALPPLFEVVPDSDGQFPEVVSGATEDKEDRDYLTTTYIENQPETIDMVYQWRTVLDDHKRIFGGNSVLLIETYSPAWFTMQFYGNRSTEGAHLPFNFNLITVMEQSGLSASNVQEIDLWLKNMPAGRTPNWVLGNHDKRRAASRYGKENIDGMNMLVMILPGVSTYQGEEIGMTDGEISWEDTVDPWGCNSNPNIYEQYTRDPERTPFQWTGGNAGFTNGSSTWLPLAADYATINVEKELSDDHSHLKIYKALVALRKSSKTQNGSTKYQALSEDIFVVQRSLTKSATIVLVINFGSVAKTVDLSQFDKSRESLQLLIRSIDSTKKEGTRYDPKALSLDPSEALVLTT</v>
      </c>
    </row>
    <row r="863" spans="1:5">
      <c r="A863" t="s">
        <v>3331</v>
      </c>
      <c r="B863" t="s">
        <v>4320</v>
      </c>
      <c r="C863" t="s">
        <v>4760</v>
      </c>
      <c r="D863" t="s">
        <v>2234</v>
      </c>
      <c r="E863" t="str">
        <f t="shared" si="13"/>
        <v>&gt;CG11824-PA$MGAQHTDTGTYTYTAASRAVEASDLTPKRIGAPAIATSRMPLTSLVFSLTLGSLMLLTADASPVFVDNPSLAQFQSGRNIRHLPCIVRKSGRSGICMFIDCIKQNGTHLGTCIDRFYFGSCCAMKEEASLFAPEINDNSIDQNTISHSHESTTLPTSALFKLTTESSLSSSSSSGSSTAHHHTTNELLKNVTQSYLTAKPAPVRTTSNGTLSTTRRPPLAHTTHKNSHYVVRTTMKPSAAPTTTIPTVKPPRRRTTTAKPVLTTAPIVEQRIETTSVPTKFVTFQIVETTTPAVEPTHQQETTTTTTRRHTRPTGSSSVASRTTSKTTTTTTTTTTTTAAPPTTSTRAATTTQRPTPPLRTTTSKPHKTHSSRRPAPAKKPVSTTTTTASGTSTRKPADSLASGSTTANGTTATTLPARRPVTQTSSSSTTTTSTTSTITTVFKDELPKNRTTTRLPERTTQAPRPRPKPTGEIVKVPALLAEPTTTTVTGSSSSSSSSPKPPASSTTPLVTKKKPTTTNAPTTTTTTTTTTTTTTTPKTRRTKPPTTTTTTTTKATTTTTKATTTTTTAKPLITTEPPTSAPLTTTTKTGLITWTDVEAEPPTNASISNDWQPAPPSNWLPLTTESSETADKTSASAPPSATDKVVISVATSVSEVETHGPGKPQKTTKPPKPSSTAKPTTTTTAATTIVKTTEAPASSIELASSTSSYTDLGSDLAASSSSSTTTTTSSPTTAETTDYSGEEPNTTTIEATGSTTVAPANALEGVDYKEVCGRRMFPEPRIVGANAAFGRWPWQISLRQWRTSTYLHKCGAALLNENWAITAAHCVDNVPPDLLLRLGEYDLAEEEEPYGYQERRVQIVASHPQFDPRTFEYDLALLRFYPVIFQPNIIPVCVPDNDENFIGQTAFVTGWGRLYEDGPLPSVLQEVAVPINNTICESMYRSAGYIEHIPHIFICAGWKKGGYDSCEGDSGGPMVLQREDKRFHLGGVISWGIGCAEANQPGVYTRISEFRDWINQILQ</v>
      </c>
    </row>
    <row r="864" spans="1:5">
      <c r="A864" t="s">
        <v>3332</v>
      </c>
      <c r="B864" t="s">
        <v>4703</v>
      </c>
      <c r="C864" t="s">
        <v>1343</v>
      </c>
      <c r="D864" t="s">
        <v>2234</v>
      </c>
      <c r="E864" t="str">
        <f t="shared" si="13"/>
        <v>&gt;CG34350-PB$MGAQHTDTGTYTYTAASRAVEASDLTPKRIGAPAIATSRMPLTSLVFSLTLGSLMLLTADASPVFVDNPSLAQFQSGRNIRHLPCIVRKSGRSGICMFIDCIKQNGTHLGTCIDRFYFGSCCAMKEEASLFAPEINDNSIDQNTISHSHESTTLPTSALFKLTTESSLSSSSSSGSSTAHHHTTNELLKNVTQSYLTAKPAPVRTTSNGTLSTTRRPPLAHTTHKNSHYVVRTTMKPSAAPTTTIPTVKPPRRRTTTAKPVLTTAPIVEQRIETTSVPTKFVTFQIVETTTPAVEPTHQQETTTTTTRRHTRPTGSSSVASRTTSKTTTTTTTTTTTTAAPPTTSTRAATTTQRPTPPLRTTTSKPHKTHSSRRPAPAKKPVSTTTTTASGTSTRKPADSLASGSTTANGTTATTLPARRPVTQTSSSSTTTTSTTSTITTVFKDELPKNRTTTRLPERTTQAPRPRPKPTGEIVKVPALLAEPTTTTVTGSSSSSSSSPKPPASSTTPLVTKKKPTTTNAPTTTTTTTTTTTTTTTPKTRRTKPPTTTTTTTTKATTTTTKATTTTTTAKPLITTEPPTSAPLTTTTKTGLITWTDVEAEPPTNASISNDWQPAPPSNWLPLTTESSETADKTSASAPPSATDKVVISVATSVSEVETHGPGKPQKTTKPPKPSSTAKPTTTTTAATTIVKTTEAPASSIELASSTSSYTDLGSDLAASSSSSTTTTTSSPTTAETTDYSGEEPNTTTIEATGSTTVAPANALEGVDYKEVCGRRMFPEPRIVGANAAFGRWPWQISLRQWRTSTYLHKCGAALLNENWAITAAHCVDNVPPDLLLRLGEYDLAEEEEPYGYQERRVQIVASHPQFDPRTFEYDLALLRFYPVIFQPNIIPVCVPDNDENFIGQTAFVTGWGRLYEDGPLPSVLQEVAVPINNTICESMYRSAGYIEHIPHIFICAGWKKGGYDSCEGDSGGPMVLQREDKRFHLGGVISWGIGCAEANQPGVYTRISEFRDWINQILQ</v>
      </c>
    </row>
    <row r="865" spans="1:5">
      <c r="A865" t="s">
        <v>3333</v>
      </c>
      <c r="B865" t="s">
        <v>4321</v>
      </c>
      <c r="C865" t="s">
        <v>1500</v>
      </c>
      <c r="D865" t="s">
        <v>2235</v>
      </c>
      <c r="E865" t="str">
        <f t="shared" si="13"/>
        <v>&gt;CG8869-PA$MKLFLTVLAVAIACAAAQPEKVKPVPLKDAVLGSGSGSIEGRITNGYPAEGKVPYIVGLGFSSDSGGWWCGGSIIGHTWVITAAHCTHGAHSVTIYYGLWRLQAQYTHTVGSGHFRQHSDYNTNNLNNDISLINTPHVDFWHLINKVLPDGNERHDSFAGWWALASGWGRPCDSCGVSDYLNCVDSQIITRDECSSYGTDVITDNVICTSTPGGKSTCAGDSGGPLVLHDRSKLVGVTSFVAASGTSGLPDGFTRVTSYLDWIRDHTGIS</v>
      </c>
    </row>
    <row r="866" spans="1:5">
      <c r="A866" t="s">
        <v>3334</v>
      </c>
      <c r="B866" t="s">
        <v>4322</v>
      </c>
      <c r="C866" t="s">
        <v>45</v>
      </c>
      <c r="D866" t="s">
        <v>2236</v>
      </c>
      <c r="E866" t="str">
        <f t="shared" si="13"/>
        <v>&gt;CG9697-PA$MKLQLALVLCGLTLALGQIVPRSSWCPVPISPRMPRLMVPVRLIIIHHTTAPCFNPHQCQLVLRQIRADHMRRKFRDIGYNFLIGGDGRIYEGLGFGIGEHAPRYNSQSIGIAFIGNFQTGLPPSQMLQAARTLIQIAVQRRQVSPNSVVGHCQTKATACPGIHLLNELKKWPNWRPK</v>
      </c>
    </row>
    <row r="867" spans="1:5">
      <c r="A867" t="s">
        <v>3335</v>
      </c>
      <c r="B867" t="s">
        <v>4704</v>
      </c>
      <c r="C867" t="s">
        <v>45</v>
      </c>
      <c r="D867" t="s">
        <v>2237</v>
      </c>
      <c r="E867" t="str">
        <f t="shared" si="13"/>
        <v>&gt;CG9697-PB$MKLQLALVLCGLTLALGQIVPRSSWCPVPISPRMPRLMVPVRLIIIHHTTAPCFNPHQCQLVLRQIRADHMRRKFRDIGYNFLIGGDGRIYEGLGFGIGEHAPRYNSQSIGIAFIGNFQNAPGCPNPHPNRCAASPGFAQLFRGGSLNEGHCLSGNTPSQRAQKVAKLATKALGFHMNHSSVDERWR</v>
      </c>
    </row>
    <row r="868" spans="1:5">
      <c r="A868" t="s">
        <v>3336</v>
      </c>
      <c r="B868" t="s">
        <v>4323</v>
      </c>
      <c r="C868" t="s">
        <v>1374</v>
      </c>
      <c r="D868" t="s">
        <v>2238</v>
      </c>
      <c r="E868" t="str">
        <f t="shared" si="13"/>
        <v>&gt;CG4538-PA$MSMVRRIILLGPKYSVWAKGSGAGQTHGSARCVILSAGSAENSDCGVRRHLATRNCARNRLMRLEPAMAIPAYIDVTNAHSRTPEDSSESGSGSEGGAASGGSGAKSPGGAAGSGASSTSGADPPGGGSDKFLSCPKCGSACTQVETVSSTRFVKCAKCNYFFVVLSEVETKQRTKDEPKNQRKPPPPPQKIMEYLKHVVGQDFAKKVLAVAVYNHYKRIHHNLPQLQNQGAGASNGAGGGLDGIRPDLLHITGIGHTLNSSPGNELPPKSPTQMGMGGGMGGPGLGAGLTGASSNARGGGDNRSGSEILDRQSTDVKLEKSNIIMLGPTGSGKTLIAQTIAKLDVPFAICDCTTLTQAGYVGEDIESVISKLLQDANYNVERAQTGIVFLDVDKIGAVPGIHQLRDVGGEGVQQGMLKMLEGTVVNVPERNSPRKLRGETQVDTTNILFVASGAYTGLDRLIARRLNEKYLGFGMPSTSGSGRRAAQSASPMDNDQEERDKCLTKVQARDLVEFGMIPEFVGRFPVIVPFHSLNVSMLRILTEPRNALVPQYKALLGLDEVDLTFTEDAVKSIAQLAMERHTGARGLSIMEQLLLDPMFIVPGSDIRGVHITADYVKGSATPEYSRDADAAASGTVTDSDTTTDNDKNFENSEKVRLK</v>
      </c>
    </row>
    <row r="869" spans="1:5">
      <c r="A869" t="s">
        <v>3337</v>
      </c>
      <c r="B869" t="s">
        <v>4324</v>
      </c>
      <c r="C869" t="s">
        <v>1374</v>
      </c>
      <c r="D869" t="s">
        <v>2239</v>
      </c>
      <c r="E869" t="str">
        <f t="shared" si="13"/>
        <v>&gt;CG4538-PB$MSMVRRIILLGPKYSVWAKGKCSGQTHGSARCVILSAGSAENSDCGVRRHLATRNCARNRLMRLEPAMAIPAYIDVTNAHSRTPEDSSESGSGSEGGAASGGSGAKSPGGAAGSGASSTSGADPPGGGSDKFLSCPKCGSACTQVETVSSTRFVKCAKCNYFFVVLSEVETKQRTKDEPKNQRKPPPPPQKIMEYLKHVVGQDFAKKVLAVAVYNHYKRIHHNLPQLQNQGAGASNGAGGGLDGIRPDLLHITGIGHTLNSSPGNELPPKSPTQMGMGGGMGGPGLGAGLTGASSNARGGGDNRSGSEILDRQSTDVKLEKSNIIMLGPTGSGKTLIAQTIAKLDVPFAICDCTTLTQAGYVGEDIESVISKLLQDANYNVERAQTGIVFLDVDKIGAVPGIHQLRDVGGEGVQQGMLKMLEGTVVNVPERNSPRKLRGETQVDTTNILFVASGAYTGLDRLIARRLNEKYLGFGMPSTSGSGRRAAQSASPMDNDQEERDKCLTKVQARDLVEFGMIPEFVGRFPVIVPFHSLNVSMLRILTEPRNALVPQYKALLGLDEVDLTFTEDAVKSIAQLAMERHTGARGLSIMEQLLLDPMFIVPGSDIRGVHITADYVKGSATPEYSRDADAAASGTVTDSDTTTDNDKNFENSEKVRLK</v>
      </c>
    </row>
    <row r="870" spans="1:5">
      <c r="A870" t="s">
        <v>3338</v>
      </c>
      <c r="B870" t="s">
        <v>4705</v>
      </c>
      <c r="C870" t="s">
        <v>243</v>
      </c>
      <c r="D870" t="s">
        <v>2240</v>
      </c>
      <c r="E870" t="str">
        <f t="shared" si="13"/>
        <v>&gt;CG1089-PB$MMSKESSLETCELTLPVGQIKGVKRLSLYDDPYFSFEKIPFAKPPLGELFRAPVPADPWSGVLDCTHYAEKPTQRGLLTREIEGGEDCLYLNVYSKQLSEKPLPVMVYIYGGAFTVGEATRELYGPDYFMTKDVVLVTLNYRVDCLGLSLKDPSLKVPGNAGLKDQVLALKWVKQYISNFNGDDSNITVFGESAGGSTHFMMCTEQTRGLFHKAIPMSGTVHNYWANNPAEDFAFRLAQQNGFTGNDDAKVLEYLQGVPARDLVNHNLLTPEHRRNGLLFAFGPTVEAYVGEDCVPKPPVEMARDAWSNNFPVMLGGTSFEGLFMYPAVSANLKALDSLSQDPRLVPVDVRTVSSEKENLEYSQRLMKAYFGYSPPSSELLLNMLDFYSYKIWHGFNRTFNARLTYAKAPTYYYRFDFDSPNFNFYRAKFCGDKIKTGVAHDDLSYLFRNAGSWKLDKTSAEYRTIERMIGIWTAFAATSNPNCPEIGHLWKPSTKNDPKRVINISSDVTIIDLPEYEKLQIWDNLYKPNQL</v>
      </c>
    </row>
    <row r="871" spans="1:5">
      <c r="A871" t="s">
        <v>3339</v>
      </c>
      <c r="B871" t="s">
        <v>4325</v>
      </c>
      <c r="C871" t="s">
        <v>243</v>
      </c>
      <c r="D871" t="s">
        <v>2241</v>
      </c>
      <c r="E871" t="str">
        <f t="shared" si="13"/>
        <v>&gt;CG1089-PA$MMSKESLETCELTLPVGQIKGVKRLSLYDDPYFSFEKIPFAKPPLGELRRAPVPADPWSGVLDCTHYAEKPTQRGLLTREIEGGEDCLYLNVYSKQLKEKPLPVMVYIYGGAFTVGEATRELYGPDYFMTKDVVLVTLNYRVDCLGFSLKDPSLKVPGNAGLKDQVLALKWVKQYISNFNGDDSNITVFGESAGGCTHFMMCTEQTRGLFHKAIPMSGTVHNYWANNPAEDFAFRLAQQNGFTGEDDAKVLEYLQGVPARDLVNHNLLTPEHRRNGLLFAFGPTVEAYVGEDCVPKPPVEMARDAWSNNFPVMLGGTSFEGLFMYPAVSANLKALDSLSQDPTLVPVDVRTVSSEKENLEYSQRLMKAYFGYSPPSSELLLNMLDFYSYKIFHGFNRTFNARLTYAKAPTYYYRFDFDSPNFNFYRAKFCGDKIKTGVAHADLSYLFRNAGSWKLDKTSAEYRTIERMIGIWTAFAATSNPNCPEIGHLEKPSTKNDPKRVINISSDVTIIDLPEYEKLQIWDNLYKPNQL</v>
      </c>
    </row>
    <row r="872" spans="1:5">
      <c r="A872" t="s">
        <v>3340</v>
      </c>
      <c r="B872" t="s">
        <v>4326</v>
      </c>
      <c r="C872" t="s">
        <v>569</v>
      </c>
      <c r="D872" t="s">
        <v>2242</v>
      </c>
      <c r="E872" t="str">
        <f t="shared" si="13"/>
        <v>&gt;CG9581-PA$MNILRRLDRLIAPTVRRSAAISTSLWPHRWMSQSTTISPGSPSSKSTVNAEVRGVAQILRQQKGNLGQPTSVSHPHLIQPDELVPGVELTEIKERRSQMQNIRAYARSFGGEFNGHSSSCHMLVLGAASKKYMSGKIPYVFRQNSDFYLTGCLEPDAVLLLTIDEAQNVQSELFMRPKDPHAELWDGPRTGPELAVLFGVTEAHPLSQLEAVLAKRAGALKPHIWFDQKSTDLPSLAENMLRLSGQQRPLLPAYTFLEAMRLLKSRDEMQLMRRTCDIASRSFNEVMAETRPGQEHHLFAAIDYKCRMRNASYLAYPPVVAAGKNATVIHYVANSQLLGQQDLLMDAGCEYGGYTSDITRTWPASGVFTEPQRTLYDMLHQLQEEIIGNVMKGGETLDQLFETTCYKLGKYLQEIGLVGKSFSEYKELVSQGYRFCPHHVSYLGMDVHDTPHVPRNTRIVPGMVFTVEPGIYIGQDCGDVPPEFRGIGIREDDLLINENGHVEVLTEACVKDPRALQELCKQQQKNPGASSAEA</v>
      </c>
    </row>
    <row r="873" spans="1:5">
      <c r="A873" t="s">
        <v>3341</v>
      </c>
      <c r="B873" t="s">
        <v>4327</v>
      </c>
      <c r="C873" t="s">
        <v>532</v>
      </c>
      <c r="D873" t="s">
        <v>2243</v>
      </c>
      <c r="E873" t="str">
        <f t="shared" si="13"/>
        <v>&gt;CG4467-PA$MTNDPDLDDCAFLSGGESSGGRQTRTGVAVCSQRRALLVAGIVLGSLLLAIIIAYAGPQNDCSCGSKTVSGYETDEENNTQPFNPIATNGEPFPWLEKLPTSVRPLRYMVTIHPNLTTLDVKGQVTIDLHVEKETNFIVLHIQDLNVEKAIVTPGPKGYALKIVKVLEFPPRQQLYIEVKERLKKKSNYTLNLRWYKLNPEPEGFYVDQYESSNGVERLLAATVFRPNGARRAFPCFDEPHVRAPRISVFRDRFHIGLSNSIVHTTEDVGFYMGTGLLRDDFIETPPLPADAVAVVSDFQRESLQPSAAYIPTTPAPPGSGVGGKKSAQLNNYTQLKGKNPPVNITALTHSLNVNLTPRQNLTVVQPTTTTAWPVNLNGNGKPSNLTSLSQSGSSIKRAPSYTFYAPRDLLIRSSFILHTSRDVLEYLQTWLDISYPLTKVFVALPSLDRNMISSLGLVTLKTSFLTDPSSITSEQYQFSALRIAEAMVRFFGGITSRKVLKDVWLWEGLIQYLGIHALAPLQETWPLREMYLLKMATALDIDAIQGWDSIMNGTSHDGNNEEFFVQKTAAIFSMLHTAIGEDRFRGCGSFLKVNRFRTAEPTDLWTICTKKANGSKNIKDMMTLWTHQPGFPLLTVKMGNSISISQRPFRPAEFLAIHDDSYDGNNYNKTTLNATDMPSTVATTTGSKHKVAPHMKWIFPVTYVTDINNVSETLWMQNVDVTFNVPENVKWIKVAIQNGYYRVVYNDDNWASLIEELAANPNRFTSEDRLGMLSDAFTLCHANLPCEITMNMIQYLPSETHYGPMALALRHLEKWRRILKYSECFLMLSEFIMKISTVMEKVGWSDDGDVATRLLRPEVLLASVLWEDIDSITKAKNMLNQLYYNGTAIPPNLREVVYTGSILSGEYIYWQHCWERFVNLQRTSETFVERQLLRALGRTKDAWLQNRLLSHVTMLPTEEVVQVLKAIAGTPTGGAMACRLQAKWFELEKRLGPGTISFAKVISAITQYGATKFDYDELKSLVHRFGRGGMSVLNMTLSSVASNVEWVARSQTSLYKWVEGNLHSH</v>
      </c>
    </row>
    <row r="874" spans="1:5">
      <c r="A874" t="s">
        <v>3342</v>
      </c>
      <c r="B874" t="s">
        <v>4328</v>
      </c>
      <c r="C874" t="s">
        <v>532</v>
      </c>
      <c r="D874" t="s">
        <v>2244</v>
      </c>
      <c r="E874" t="str">
        <f t="shared" si="13"/>
        <v>&gt;CG4467-PB$MLCCGFCCGNMSKRDYKVATTDGIELEPLGGEKCDKDKDKDKEKQTNGVFGGESSGGRQTRTGVAVCSQRRALLVAGIVLGSLLLTAIIIAYAGPQNDSCGSKTVSGYETDEENNTQPFNPIATNGEPFPWLEKMLPTSVRPLRYMVIHPNLTTLDVKGQVTIDLHVEKETNFIVLHIQDLNVTEKAIVTPGPKGYLKIVKVLEFPPRQQLYIEVKERLKKKSNYTLNLRWYSKLNPEPEGFYVDYESSNGVERLLAATVFRPNGARRAFPCFDEPHVRAPFRISVFRDRFHIGSNSIVHTTEDVGFYMGTGLLRDDFIETPPLPADAVAWVVSDFQRESLQPAAYIPTTPAPPGSGVGGKKSAQLNNYTQLKGKNPPVRNITALTHSLNVNTPRQNLTVVQPTTTTAWPVNLNGNGKPSNLTSLSQSTGSSIKRAPSYTFAPRDLLIRSSFILHTSRDVLEYLQTWLDISYPLTKVDFVALPSLDRNMISLGLVTLKTSFLTDPSSITSEQYQFSALRIAEAMVRQFFGGITSRKVLKVWLWEGLIQYLGIHALAPLQETWPLREMYLLKMATAALDIDAIQGWDSINGTSHDGNNEEFFVQKTAAIFSMLHTAIGEDRFRGCLGSFLKVNRFRTAPTDLWTICTKKANGSKNIKDMMTLWTHQPGFPLLTVTKMGNSISISQRPRPAEFLAIHDDSYDGNNYNKTTLNATDMPSTVATTTQGSKHKVAPHMKWFPVTYVTDINNVSETLWMQNVDVTFNVPENVKWIKVNAIQNGYYRVVYNDNWASLIEELAANPNRFTSEDRLGMLSDAFTLCHANLLPCEITMNMIQYPSETHYGPMALALRHLEKWRRILKYSECFLMLSEFIKMKISTVMEKVGWDDGDVATRLLRPEVLLASVLWEDIDSITKAKNMLNQYLYYNGTAIPPNLEVVYTGSILSGEYIYWQHCWERFVNLQRTSETFVERMQLLRALGRTKDALQNRLLSHVTMLPTEEVVQVLKAIAGTPTGGAMACRFLQAKWFELEKRLPGTISFAKVISAITQYGATKFDYDELKSLVHRFGRGHGMSVLNMTLSSVSNVEWVARSQTSLYKWVEGNLHSH</v>
      </c>
    </row>
    <row r="875" spans="1:5">
      <c r="A875" t="s">
        <v>3343</v>
      </c>
      <c r="B875" t="s">
        <v>4329</v>
      </c>
      <c r="C875" t="s">
        <v>64</v>
      </c>
      <c r="D875" t="s">
        <v>2245</v>
      </c>
      <c r="E875" t="str">
        <f t="shared" si="13"/>
        <v>&gt;CG30293-PA$MTSFQYVFMIMIFLICGCIAKEYNVFCQYDLGSYYYKGRSQFFEWHLDSLCTHLVLGSGIGVDGDSGELRITDKILLLEKDKLSSVKTMKWDSIKKVMTIGGWEEDSSSFSRMVASPKKRDNFYSSMLEFMFRWGFDGVQIDWRYPTLGGHPDDRQNFVILLEELGLIFRKNQLILMVAVLGRRDNRILESYNIPEVNHSDFIHLMMHDEQDPYHLRLAYNAPLVGYEGSVTDSIMHWKRNGGAPKLILGIPLFVRSFTMDRNQSTVGSACKGPGRQTKQSHRPGFMTYNEWCVQSKWSRMFDQLAKVPYATRGDQWVSYENPRSIWAKMHLLQEHKLGGAMATIDVDDFRGRCGEQHGLLRVIFSALGDKNGLTTEKPTTEASGLCPHDGFRDGWDCRLYHECRDGERIYYECLEGQYFDENQIVCRPAAEVKCDQNFVIRPGMPVYSYDNMPLNLKIV</v>
      </c>
    </row>
    <row r="876" spans="1:5">
      <c r="A876" t="s">
        <v>3344</v>
      </c>
      <c r="B876" t="s">
        <v>4330</v>
      </c>
      <c r="C876" t="s">
        <v>994</v>
      </c>
      <c r="D876" t="s">
        <v>2246</v>
      </c>
      <c r="E876" t="str">
        <f t="shared" si="13"/>
        <v>&gt;CG10477-PA$MKVFAVLVLAIATVSADILRQDTPVHPRDSSAVPSIDGRITNGNKAAANFPYQVGLSFKSSAGSWWCGGSIIANTWVLTAAHCTKGASSVTIYYGSTVTSAKLKKKVSSSKFVQHAGYNAATLRNDISLIKTPSVTFTVSINKIALPIASSYSTYAGQTAVASGWGRTSDSSIAVATNLQYAQFQVITNAVCQKTFSSVVTSGVICVESINKKSTCQGDSGGPLALNNRLIGVTSFVSSKGCEKNPAGFTRVTSYLDWIKNQSGVF</v>
      </c>
    </row>
    <row r="877" spans="1:5">
      <c r="A877" t="s">
        <v>3345</v>
      </c>
      <c r="B877" t="s">
        <v>4706</v>
      </c>
      <c r="C877" t="s">
        <v>983</v>
      </c>
      <c r="D877" t="s">
        <v>2247</v>
      </c>
      <c r="E877" t="str">
        <f t="shared" si="13"/>
        <v>&gt;CG10232-PC$MVEVSVCFLIQGFLLSLSFGRVQLQVYNSWKKCDVNEDCTHLKACPPLKFLQSADISWAREAILRDKQCGYNSYCCRKEGYERRSNEQCVMLNDCPQFGRKWTSDILKSIINKICYIDHFQPLVRRRVYVNCQRQEIFPCQYDEICRRDSCPFLKLKRKKAQNILMSRQCGINTYCCPKQVIEFPDCPADEKCIRLKCLRIHNTTMEDGANLMDNRQCAIDTRRIDSDKRHYICCPEPGNVLPTSGQAPPLYRMAYGTAARPNEYPWMAMLIYENRRLSTMTNNCSGSLINKRYLTAAHCVVKDKMVNTDLVLRRVRLGEHDITTNPDCDFTGNCAAPFVEIGEYFNVHEQYFNTSRFESDIALVRLQTPVRYTHEILPICVPKDPIPLHNHLQIAGWGYTKNREYSQVLLHNTVYENRYYCQDKISFFRNESQICASGIREDSCEGDSGGPLMLTLNNDYQDIVYLAGIVSYGSENCGDRKPGVYTKTGFFSWIKANLK</v>
      </c>
    </row>
    <row r="878" spans="1:5">
      <c r="A878" t="s">
        <v>3346</v>
      </c>
      <c r="B878" t="s">
        <v>4331</v>
      </c>
      <c r="C878" t="s">
        <v>393</v>
      </c>
      <c r="D878" t="s">
        <v>2248</v>
      </c>
      <c r="E878" t="str">
        <f t="shared" si="13"/>
        <v>&gt;CG6295-PA$MMKLFLALAFCVLAANAVEVRVNGENGWYVPQADGTMEWMDREFAEAYLTKNRMEGRNVLNPVTFYLYTNSNRNSPQEIKATSASISGSHFNPNHPTRTIHGWSSSKDEFINYGVRDAWFTHGDMNMIAVDWGRARSVDYASSVLAVGVGEQVATLINFMRSNHGLNLDNTMVIGHSLGAHVSGYAGKNVKNGQLHIIGLDPALPLFSYDSPNKRLSSTDAYYVESIQTNGGTLGFLKPIGKGAFPNGGKSQPGCGVDLTGSCAHSRSVIYYAESVTENNFPTMRCGDYEEAVAECGSSYSSVRMGATTNAYMVAGDYYVPVRSDAPYGMG</v>
      </c>
    </row>
    <row r="879" spans="1:5">
      <c r="A879" t="s">
        <v>3347</v>
      </c>
      <c r="B879" t="s">
        <v>4332</v>
      </c>
      <c r="C879" t="s">
        <v>1142</v>
      </c>
      <c r="D879" t="s">
        <v>2249</v>
      </c>
      <c r="E879" t="str">
        <f t="shared" si="13"/>
        <v>&gt;CG17477-PA$MSLARFLFYILVFSSLYCDLLALEHFIVGGQNAAEGDAPYQVSLQTLLGHLCGGAIISDRWIITAGHCVKGYPTSRLQVATGTIRYAEPGAVYYPDAILHCNYDSPKYQNDIGLLHLNESITFNALTQAVELPTSPFPRGASELVFTWGSQSAAGSLPSQLQRVQQQHLNSPACESMMSAYEDLELGPCHICAYRQNIGACHGDSGGPLVHQGTLVGILNFFVPCAQGVPDIFMNIMYYRDWMRQMSGNGKCAQVNQQTID</v>
      </c>
    </row>
    <row r="880" spans="1:5">
      <c r="A880" t="s">
        <v>3348</v>
      </c>
      <c r="B880" t="s">
        <v>4333</v>
      </c>
      <c r="C880" t="s">
        <v>216</v>
      </c>
      <c r="D880" t="s">
        <v>2250</v>
      </c>
      <c r="E880" t="str">
        <f t="shared" si="13"/>
        <v>&gt;CG9463-PA$MSSVKNLAILLALFASYIVQSEAVCYESCPETKSNMINIHLVPHSHDDLWLKTVDQYYYGNKHNIQHAGVQYIFDTVVAELSKDSRRRFIQVETGFFAWWEDQSETKKKLVKTLVNEGRLEFTGGAWSMNDEAAVNYQSVIDQFAVGKFLNDNFGVCGRPRVGWQIDAFGHSREQASMFAQMAFDGQFFARMDQNDNKRVDNLGLEMVWDASETLEEMDFFTGMLYNHYSAPPGFCFDSLCQDDPIDGKSYDNNVKSRVDDFLNYASNLAGYYRSNHIMVPMGDDFQYENAYMNKNMDKLIKYVNERQASGSKYNIFYSTAGCYLNSLHKSLQSFPNKTQDFLHSHEAKSFWTGFFTSRPTQKRFERDGNHILQVAKQLSVLADLSGEEQHKLDYLRQIMAVMQHHDAITGTEKQEVSNDYDRLLYDAILGGANTARDALRLTNQPNGEFQSCLKLNISECAFTKENADDFMVTLYNPLAHTSTQYVRVPKEDSYQVTDEKGGLVASELVPVPWEVLSLEFRNNDTQHELVFKASVNKITYFIKKIDKTTEVDITVNTQTEQSVNEEESNVKVPKRFKKVHSLKTDLELDDQETIVQNSLIKLVIDNNTGRLKTVEMNGVSEDIDQTFGMYKTARSCYIFRQDADLELVEDAFDFTVYDGESVKEVHQHVNEWISQVIRIYEGVNREFEWLVGPVPIDDELGKEIVTIFKSGISSGGVFYTDSNGREMMRREKDKEDFSPDLSEQPVSGNYYPVTSRMALQDSSKRMVLLNDRSQGGASLEDGREMMLHRRHIFADGSGAAEAINEQQFGKGLIARGKLFLYLNAIEDGATASRVAEKEIHLPFWKFFSKSNNIQSDVTKTLSDFNDLPQSVHLLTLEPYSKEILLRLENFLDQTEGNVVSFSIRQIFDDLGGLEIRETTLDGNLPLSDMKLKFHHDGSGPSHSVPEYFTSLHKPLAADKTQDASEFSVTLKPMQIRTFIKK</v>
      </c>
    </row>
    <row r="881" spans="1:5">
      <c r="A881" t="s">
        <v>3349</v>
      </c>
      <c r="B881" t="s">
        <v>4334</v>
      </c>
      <c r="C881" t="s">
        <v>401</v>
      </c>
      <c r="D881" t="s">
        <v>2251</v>
      </c>
      <c r="E881" t="str">
        <f t="shared" si="13"/>
        <v>&gt;CG6718-PB$MAWMALGALASGFVLQRLLGVDQPANKVVEIKSEALGTLQVLARDDAMLFAPPFNSSNEKRAVYEIILQRPTSDSNTTSFSLYRSPVQQEAEERFNAFQRLPVFVSIVKEYYNVNGLQKACDALADNPSWTLSHLIAYFNLVDYISNKMLQCVDQADAATLMSPFQLAIKQGHMEMVKALLPLSKLEHLDINSNSVHYAASTTKEIINLIIDKSTVNLNHLNSDGYTPLHVACLADKPENVKALLAGANVNLNAKDIRKVYKTSAPTTVSSFLRTNVSKLYTQDMKYGGTPLHWSSRETLHALIMEGCDVNATNFDGRTALHVMVARNRFECVVTLLAHDAEIVLDKDGNAALHIAIEKKLVPIVQCLVVFGCDINLKNKDGKTPRHMVGNDSGNKDDEILYILHSVGAKRCKDTGSKCPPGCNAKGNYNGIPPEAPESVEREHIEHMLATTSRQMMGGFLNAAANGILEKQQPAQKPVVVDTEKELKGQIMDALLGMFTTKVNADEMKKENSSDSLASGSQKSAVSSPEQLPSPTSPIAEIGDKPYGRGRLLCLDGGGIRGLVLVQMLLEIEKLSRTPIIHMFDWIATSTGGILALALGCGKTMRQCMGLYLRMKEQCFVGSRPYNSEFFESILKDLGEFNVMTDIKHPKIMVTGVMADRKPVDLHLFRNYTSASDILGIVTPINRRIPPPQPSEQLVWRAARATGAAPSYFRAFGRFLDGGLIANNPTLDAMTIHEYNMALRSAGRESEAIPVSVVMSLGTGHIPVTELKDIDVFRPESIWDAKLAYGISTIGNLLVDQATCSDGRVVDRARAWCSTIGIPYFRFNPQLSEIAMDEKDDQKLINMLWHTKAYMHANRNKIIEMINFL</v>
      </c>
    </row>
    <row r="882" spans="1:5">
      <c r="A882" t="s">
        <v>3350</v>
      </c>
      <c r="B882" t="s">
        <v>4335</v>
      </c>
      <c r="C882" t="s">
        <v>401</v>
      </c>
      <c r="D882" t="s">
        <v>2251</v>
      </c>
      <c r="E882" t="str">
        <f t="shared" si="13"/>
        <v>&gt;CG6718-PC$MAWMALGALASGFVLQRLLGVDQPANKVVEIKSEALGTLQVLARDDAMLFAPPFNSSNEKRAVYEIILQRPTSDSNTTSFSLYRSPVQQEAEERFNAFQRLPVFVSIVKEYYNVNGLQKACDALADNPSWTLSHLIAYFNLVDYISNKMLQCVDQADAATLMSPFQLAIKQGHMEMVKALLPLSKLEHLDINSNSVHYAASTTKEIINLIIDKSTVNLNHLNSDGYTPLHVACLADKPENVKALLAGANVNLNAKDIRKVYKTSAPTTVSSFLRTNVSKLYTQDMKYGGTPLHWSSRETLHALIMEGCDVNATNFDGRTALHVMVARNRFECVVTLLAHDAEIVLDKDGNAALHIAIEKKLVPIVQCLVVFGCDINLKNKDGKTPRHMVGNDSGNKDDEILYILHSVGAKRCKDTGSKCPPGCNAKGNYNGIPPEAPESVEREHIEHMLATTSRQMMGGFLNAAANGILEKQQPAQKPVVVDTEKELKGQIMDALLGMFTTKVNADEMKKENSSDSLASGSQKSAVSSPEQLPSPTSPIAEIGDKPYGRGRLLCLDGGGIRGLVLVQMLLEIEKLSRTPIIHMFDWIATSTGGILALALGCGKTMRQCMGLYLRMKEQCFVGSRPYNSEFFESILKDLGEFNVMTDIKHPKIMVTGVMADRKPVDLHLFRNYTSASDILGIVTPINRRIPPPQPSEQLVWRAARATGAAPSYFRAFGRFLDGGLIANNPTLDAMTIHEYNMALRSAGRESEAIPVSVVMSLGTGHIPVTELKDIDVFRPESIWDAKLAYGISTIGNLLVDQATCSDGRVVDRARAWCSTIGIPYFRFNPQLSEIAMDEKDDQKLINMLWHTKAYMHANRNKIIEMINFL</v>
      </c>
    </row>
    <row r="883" spans="1:5">
      <c r="A883" t="s">
        <v>3351</v>
      </c>
      <c r="B883" t="s">
        <v>4336</v>
      </c>
      <c r="C883" t="s">
        <v>401</v>
      </c>
      <c r="D883" t="s">
        <v>2251</v>
      </c>
      <c r="E883" t="str">
        <f t="shared" si="13"/>
        <v>&gt;CG6718-PD$MAWMALGALASGFVLQRLLGVDQPANKVVEIKSEALGTLQVLARDDAMLFAPPFNSSNEKRAVYEIILQRPTSDSNTTSFSLYRSPVQQEAEERFNAFQRLPVFVSIVKEYYNVNGLQKACDALADNPSWTLSHLIAYFNLVDYISNKMLQCVDQADAATLMSPFQLAIKQGHMEMVKALLPLSKLEHLDINSNSVHYAASTTKEIINLIIDKSTVNLNHLNSDGYTPLHVACLADKPENVKALLAGANVNLNAKDIRKVYKTSAPTTVSSFLRTNVSKLYTQDMKYGGTPLHWSSRETLHALIMEGCDVNATNFDGRTALHVMVARNRFECVVTLLAHDAEIVLDKDGNAALHIAIEKKLVPIVQCLVVFGCDINLKNKDGKTPRHMVGNDSGNKDDEILYILHSVGAKRCKDTGSKCPPGCNAKGNYNGIPPEAPESVEREHIEHMLATTSRQMMGGFLNAAANGILEKQQPAQKPVVVDTEKELKGQIMDALLGMFTTKVNADEMKKENSSDSLASGSQKSAVSSPEQLPSPTSPIAEIGDKPYGRGRLLCLDGGGIRGLVLVQMLLEIEKLSRTPIIHMFDWIATSTGGILALALGCGKTMRQCMGLYLRMKEQCFVGSRPYNSEFFESILKDLGEFNVMTDIKHPKIMVTGVMADRKPVDLHLFRNYTSASDILGIVTPINRRIPPPQPSEQLVWRAARATGAAPSYFRAFGRFLDGGLIANNPTLDAMTIHEYNMALRSAGRESEAIPVSVVMSLGTGHIPVTELKDIDVFRPESIWDAKLAYGISTIGNLLVDQATCSDGRVVDRARAWCSTIGIPYFRFNPQLSEIAMDEKDDQKLINMLWHTKAYMHANRNKIIEMINFL</v>
      </c>
    </row>
    <row r="884" spans="1:5">
      <c r="A884" t="s">
        <v>3352</v>
      </c>
      <c r="B884" t="s">
        <v>4337</v>
      </c>
      <c r="C884" t="s">
        <v>401</v>
      </c>
      <c r="D884" t="s">
        <v>2252</v>
      </c>
      <c r="E884" t="str">
        <f t="shared" si="13"/>
        <v>&gt;CG6718-PA$MFNVLQRLLGVDQPANKVVEIKSEALGTLQVLARDDAMLLFAPPFNSSNKRAVYEIILQRPTSDSNTTSFSLYRSPVQQEAEERFNAFLQRLPVFVSIKEYYNVNGLQKACDALADNPSWTLSHLIAYFNLVDYISNPKMLQCVDQAAATLMSPFQLAIKQGHMEMVKALLPLSKLEHLDINSNSVFHYAASTTKEINLIIDKSTVNLNHLNSDGYTPLHVACLADKPENVKALLLAGANVNLNADIRKVYKTSAPTTVSSFLRTNVSKLYTQDMKYGGTPLHWCSSRETLHALMEGCDVNATNFDGRTALHVMVARNRFECVVTLLAHDAEIDVLDKDGNAAHIAIEKKLVPIVQCLVVFGCDINLKNKDGKTPRHMVGNDASGNKDDEILILHSVGAKRCKDTGSKCPPGCNAKGNYNGIPPEAPESVEQREHIEHMLATSRQMMGGFLNAAANGILEKQQPAQKPVVVDTEKELKGQSIMDALLGMFTKVNADEMKKENSSDSLASGSQKSAVSSPEQLPSPTSPIAAEIGDKPYGGRLLCLDGGGIRGLVLVQMLLEIEKLSRTPIIHMFDWIAGTSTGGILALLGCGKTMRQCMGLYLRMKEQCFVGSRPYNSEFFESILKDNLGEFNVMTDKHPKIMVTGVMADRKPVDLHLFRNYTSASDILGIVTPINNRRIPPPQPSQLVWRAARATGAAPSYFRAFGRFLDGGLIANNPTLDAMTEIHEYNMALRAGRESEAIPVSVVMSLGTGHIPVTELKDIDVFRPESIWDTAKLAYGISTGNLLVDQATCSDGRVVDRARAWCSTIGIPYFRFNPQLSEDIAMDEKDDQLINMLWHTKAYMHANRNKIIEMINFL</v>
      </c>
    </row>
    <row r="885" spans="1:5">
      <c r="A885" t="s">
        <v>3353</v>
      </c>
      <c r="B885" t="s">
        <v>4338</v>
      </c>
      <c r="C885" t="s">
        <v>40</v>
      </c>
      <c r="D885" t="s">
        <v>2072</v>
      </c>
      <c r="E885" t="str">
        <f t="shared" si="13"/>
        <v>&gt;CG8577-PA$MVSKVALLLAVLVCSQYMAQGVYVVSKAEWGGRGAKWTVGLGNYLSYAIHHTAGSYCETRAQCNAVLQSVQNYHMDSLGWPDIGYNFLIGGDGNVYEGGWNNMGAHAAEWNPYSIGISFLGNYNWDTLEPNMISAAQQLLNDAVNRGLSSGYILYGHRQVSATECPGTHIWNEIRGWSHWS</v>
      </c>
    </row>
    <row r="886" spans="1:5">
      <c r="A886" t="s">
        <v>3354</v>
      </c>
      <c r="B886" t="s">
        <v>4707</v>
      </c>
      <c r="C886" t="s">
        <v>40</v>
      </c>
      <c r="D886" t="s">
        <v>2072</v>
      </c>
      <c r="E886" t="str">
        <f t="shared" si="13"/>
        <v>&gt;CG8577-PB$MVSKVALLLAVLVCSQYMAQGVYVVSKAEWGGRGAKWTVGLGNYLSYAIHHTAGSYCETRAQCNAVLQSVQNYHMDSLGWPDIGYNFLIGGDGNVYEGGWNNMGAHAAEWNPYSIGISFLGNYNWDTLEPNMISAAQQLLNDAVNRGLSSGYILYGHRQVSATECPGTHIWNEIRGWSHWS</v>
      </c>
    </row>
    <row r="887" spans="1:5">
      <c r="A887" t="s">
        <v>3355</v>
      </c>
      <c r="B887" t="s">
        <v>4339</v>
      </c>
      <c r="C887" t="s">
        <v>475</v>
      </c>
      <c r="D887" t="s">
        <v>2253</v>
      </c>
      <c r="E887" t="str">
        <f t="shared" si="13"/>
        <v>&gt;CG7367-PB$MLALCWLCGLALSCWMVGIRGEVALNQEDYNKTWIYMPNGQGKPEVAYLEPPPENRINLPQLIKFELYGSDSSSSADFWIDENNFEFPQRHKRDTWQEAEKFNPELDTKILVHGWKSSTMSNSIQSIRGAYIERGQVNVFAINWKDQDNIYYLTPARYTVQVGRAVAKLIDLLVEEKDADPNRIHLIGHSLGAHIMYAGSYTKYRVNRITGLDPARPAFEDCIGPENHLDDTDANFVDVIHSCAGLGFRKPIGMVDFYPNGGGPPQPGCKELSQIFTGCSHGRSYEYYAESINSKGFYGVPCSGLDELKGKNCTGGKILMGDPVPREARGIFFVKTANKPSYAGIDDLWS</v>
      </c>
    </row>
    <row r="888" spans="1:5">
      <c r="A888" t="s">
        <v>3356</v>
      </c>
      <c r="B888" t="s">
        <v>4340</v>
      </c>
      <c r="C888" t="s">
        <v>475</v>
      </c>
      <c r="D888" t="s">
        <v>2254</v>
      </c>
      <c r="E888" t="str">
        <f t="shared" si="13"/>
        <v>&gt;CG7367-PC$MSSNALACICNVINPCRNEVSTTFVVVQWLITGFAALAQVVRPVLLLFGRGEVALNQEDYNKTWIYMPNGQGKPEVAYLVEPPPENRINLPQLIKFELGSDSSSSADFWIDENNFEFPQRHKRDTWQEMAEKFNPELDTKILVHGWKSTMSNSIQSIRGAYIERGQVNVFAINWKDQADNIYYLTPARYTVQVGRAAKLIDLLVEEKDADPNRIHLIGHSLGAHIMGYAGSYTKYRVNRITGLDPRPAFEDCIGPENHLDDTDANFVDVIHSCAGYLGFRKPIGMVDFYPNGGGPQPGCKELSQIFTGCSHGRSYEYYAESINSPKGFYGVPCSGLDELKGKNTGGKILMGDPVPREARGIFFVKTANKPSYALGIDDLWS</v>
      </c>
    </row>
    <row r="889" spans="1:5">
      <c r="A889" t="s">
        <v>3357</v>
      </c>
      <c r="B889" t="s">
        <v>4708</v>
      </c>
      <c r="C889" t="s">
        <v>475</v>
      </c>
      <c r="D889" t="s">
        <v>2253</v>
      </c>
      <c r="E889" t="str">
        <f t="shared" si="13"/>
        <v>&gt;CG7367-PD$MLALCWLCGLALSCWMVGIRGEVALNQEDYNKTWIYMPNGQGKPEVAYLEPPPENRINLPQLIKFELYGSDSSSSADFWIDENNFEFPQRHKRDTWQEAEKFNPELDTKILVHGWKSSTMSNSIQSIRGAYIERGQVNVFAINWKDQDNIYYLTPARYTVQVGRAVAKLIDLLVEEKDADPNRIHLIGHSLGAHIMYAGSYTKYRVNRITGLDPARPAFEDCIGPENHLDDTDANFVDVIHSCAGLGFRKPIGMVDFYPNGGGPPQPGCKELSQIFTGCSHGRSYEYYAESINSKGFYGVPCSGLDELKGKNCTGGKILMGDPVPREARGIFFVKTANKPSYAGIDDLWS</v>
      </c>
    </row>
    <row r="890" spans="1:5">
      <c r="A890" t="s">
        <v>3358</v>
      </c>
      <c r="B890" t="s">
        <v>4341</v>
      </c>
      <c r="C890" t="s">
        <v>1524</v>
      </c>
      <c r="D890" t="s">
        <v>2255</v>
      </c>
      <c r="E890" t="str">
        <f t="shared" si="13"/>
        <v>&gt;CG9649-PA$MRQLQLLGFLIAILQISYISAQNLPYIQCPMIFRYLEYDNQFIGHLQLTDSTNTENVVRVELSQRGRNTPSTPGTLNFLEDEDSLRHRLTNNEPINYRDFPTPGVVPKLTKVTVNGKVACEAVPFGAPSTRLSLSRTLRTSVPLAAIPSQRTDHQWPQAPQTNYTVYEEEEEEEPVQRRRPQQRPSRPRPQQAPSRRLQPVPQLPQEPEFQTSARPSVHPSNTPAQASKFYPQTIGQLSGICGREVIQTPFIHNGIEVERGQLPWMAALFEHVGRDYNFLCGGTLISARTVISAHCFRFGSRNLPGERTIVSLGRNSLDLFSSGATLGVARLLIHEQYNPNVYDADLALLQLSNHVDIGDYIKPICLWNENFLLELPSGHKSYVAGWGEDEKNRNTRLAKMTDTDIITQWECRGNLSEENAKFITSHTICASNAQASGPCSDSGGGLMLQEQDIWMLRGVVSAGQRMTNRCNLTLPVIYTDVAKHIEWLLSMW</v>
      </c>
    </row>
    <row r="891" spans="1:5">
      <c r="A891" t="s">
        <v>3359</v>
      </c>
      <c r="B891" t="s">
        <v>4342</v>
      </c>
      <c r="C891" t="s">
        <v>571</v>
      </c>
      <c r="D891" t="s">
        <v>2256</v>
      </c>
      <c r="E891" t="str">
        <f t="shared" si="13"/>
        <v>&gt;CG9806-PA$MIKLPWYLIVLHLCLPIGGTGATASNLRPLHYNLSLLTEVEPLKLSGNFGEVIIRLRVWRETRTIILSNNGLQVGENVLLVRRNTGGRVTVRKMWQASVHQLGIVFNSMLWLGEEYTLVVQFSGQLSRASGYFVGGYMDSKHHPQWIVTQLAPNLANTVFPCFENRTFLAPFILNLAHPRGTNAVSNMRVLKTSDHKDDYVWTTFQQTPAMSVQKLAFSINRFTNRTSAEIPKGPALTTWLRPKIDQGDYAISITPQIIVFFISLFGKPYPAMKIDQLVLPDTAYQSHEHLGLVYPEAAFLYSAQRSTTRAKQQVASHVAQEFAHHWLSDLENAALYWLHNGLDYVSGFAVDNVEPAWRFHELSMVRQALAVLVEDSKSSAYPMSLAYASKSDTQANQKSALLFRMLHSLIGTQAFLNALRLYLQRSHKGSSSNQAFLWHTQEESDNQMSLRQDIKVSQLMDSWTMQPGYPLIRVVRNYDTNEVTVTQERLRNPGKLMQKRQQCWWVPLTFATAGIDSFVSTLPSEWLTCQGRQTASPLLNEVAQPDKWVVFNLRLATPCRITYDERNWQLIGNALSGTNASSIDRFTAQLISDVLNLAGAGVVTYDLALNFLGHLRNEDEFIVWQAADTYLEWLHRLRQTTIISTFKGFMRDLLQTKFDELFKRDGSAAENANITELMVIVLQLSRTDLESCADFALKEFAGLTLETNRIPVDLSETIYCTAIQFGTEADWTLLRLYTRSNVSEERRILLSAMACSRENWALDKLLNLAFAGRYMPKDDVLLISAVAQNPLGYNIAKKYLVDNIKAIIKLYGSNTDELAQLVTVLMKEVTTEELNALRMFMRTDLQNLPGFEIAFRRILELGEDNISWHNRQYHNLLAAVCITGSIEPQCI</v>
      </c>
    </row>
    <row r="892" spans="1:5">
      <c r="A892" t="s">
        <v>3360</v>
      </c>
      <c r="B892" t="s">
        <v>4343</v>
      </c>
      <c r="C892" t="s">
        <v>711</v>
      </c>
      <c r="D892" t="s">
        <v>2257</v>
      </c>
      <c r="E892" t="str">
        <f t="shared" si="13"/>
        <v>&gt;CG4406-PA$MFNIMLVKFVVIFALILASCRVEADNTSVLPEGFVDAAQRSTHTNNWAVVDASRFWFNYRHVANVLSIYRSVKRLGIPDSQIILMIADDMACNARNPRGQVYNNANQHINVYGDDVEVDYRGYEVTVENFVRLLTGRTQNGTARSKKLSDAGSNVLIYLTGHGGDGFLKFQDSEEITSQELADGIQQMWEKKRYNEFFMVDTCQAASLYEKFTSPNVLAVASSLVGEDSLSHHVDPSIGVYMIDRTYYALEFLEKVQPFSKRTIGEFLQVCPKRVCISTVGVRKDLYPRDPHKVITDFFGAIRPTRVSTDRINVTLANEDDFIFDKDKMVTKKPFKIVMESQFSELF</v>
      </c>
    </row>
    <row r="893" spans="1:5">
      <c r="A893" t="s">
        <v>3361</v>
      </c>
      <c r="B893" t="s">
        <v>4344</v>
      </c>
      <c r="C893" t="s">
        <v>1132</v>
      </c>
      <c r="D893" t="s">
        <v>2258</v>
      </c>
      <c r="E893" t="str">
        <f t="shared" si="13"/>
        <v>&gt;CG17239-PA$MFVQWIFLAFSVTVVSSNWIPERIVGGDLITILSVPWQASILRLGRFHCAAIYSEDIVITAAHCLTDRETEFLSVRVGSSFTFFGGQVVRVSSVLLHEYDQSWSNDIAVMRLQSKLRLGSAVSVIPLADTPPASGSPATVSGWGAIGKKNYPMSILSASVDIVDQDQCRRSYGRKITKDMICAAAPGKDACSGDSGPLVSGNKLVGIVSFGKECAHPEYPGVYANVAELKPWILGAIERITKS</v>
      </c>
    </row>
    <row r="894" spans="1:5">
      <c r="A894" t="s">
        <v>3362</v>
      </c>
      <c r="B894" t="s">
        <v>4709</v>
      </c>
      <c r="C894" t="s">
        <v>1132</v>
      </c>
      <c r="D894" t="s">
        <v>2258</v>
      </c>
      <c r="E894" t="str">
        <f t="shared" si="13"/>
        <v>&gt;CG17239-PB$MFVQWIFLAFSVTVVSSNWIPERIVGGDLITILSVPWQASILRLGRFHCAAIYSEDIVITAAHCLTDRETEFLSVRVGSSFTFFGGQVVRVSSVLLHEYDQSWSNDIAVMRLQSKLRLGSAVSVIPLADTPPASGSPATVSGWGAIGKKNYPMSILSASVDIVDQDQCRRSYGRKITKDMICAAAPGKDACSGDSGPLVSGNKLVGIVSFGKECAHPEYPGVYANVAELKPWILGAIERITKS</v>
      </c>
    </row>
    <row r="895" spans="1:5">
      <c r="A895" t="s">
        <v>3363</v>
      </c>
      <c r="B895" t="s">
        <v>4345</v>
      </c>
      <c r="C895" t="s">
        <v>947</v>
      </c>
      <c r="D895" t="s">
        <v>2259</v>
      </c>
      <c r="E895" t="str">
        <f t="shared" si="13"/>
        <v>&gt;CG8988-PA$MDPFVFFIVLASLYGVLYFFDRFFKSCMHYPYDAFLKNTGLSINFMSLHHTSAFNRTLLRWGSAGNSCTRRVMITSFNVGVLVTFSLLPIGLILLIATFSSGEQDSSSSVSSPVGVPVQLEILLPGVNLPLEEIGYYITTLVLCLVVEMGHALAAVMEDVPVTGFGIKFIFCLPLAYTELSHDHLNSLRWFRKLRVCAGIWHNFVFAGVCYLLISTVGITMSPLYAYNQHVVVTELTRKSPLRGEGLQVDNQITQVNGCPVNSEESWVTCLQNSLKLKPGYCVSADFVQLNDESAISHHSIDGQLQCCDELNPNVSCFEVVEDANGDVPVELPQHVCLNVRRTEEVSEHCSSGVCNEGFCLRPLIRNITAIMTFKRQNFRGEKLPPVIYVGHWDVTRTVEVSAFVPRYSLLKAAWPDAWLLLLKYNVVFSIGLALINAIPCGFDGAHITSTVIHSFLVGRVDQHAKRDIISLIITSVGSLLFALALLKVALSFLRPL</v>
      </c>
    </row>
    <row r="896" spans="1:5">
      <c r="A896" t="s">
        <v>3364</v>
      </c>
      <c r="B896" t="s">
        <v>4346</v>
      </c>
      <c r="C896" t="s">
        <v>1148</v>
      </c>
      <c r="D896" t="s">
        <v>2260</v>
      </c>
      <c r="E896" t="str">
        <f t="shared" si="13"/>
        <v>&gt;CG1773-PA$MNSPLGITALIWGILCLSCPPSSQAGREDWTPHELLAYEQLTQQDCGVLNLIPAQRLRRRITGGRKSSLLSQPWMAFLHISGDIEMCRCGGSLLSELFLTAAHCFKMCPRSKEIRVWLGELDISSTSDCVTYNYQRVCALPVEEFTIKWILHEEFNLFYPGYDIALIKLNKKVVFKDHIRPICLPLTDELLAFTLQGQSYMAVGWGRTESRRFANSTMEVHINTEKCTDGRDTSFLCANGDYVDTTGDSGGPLIWKTTLFGKARTVQFGVVSTGSQNCGAGQKAYYMDVPTYVPILAKMAELSDFKGSLH</v>
      </c>
    </row>
    <row r="897" spans="1:5">
      <c r="A897" t="s">
        <v>3365</v>
      </c>
      <c r="B897" t="s">
        <v>4347</v>
      </c>
      <c r="C897" t="s">
        <v>408</v>
      </c>
      <c r="D897" t="s">
        <v>2261</v>
      </c>
      <c r="E897" t="str">
        <f t="shared" si="13"/>
        <v>&gt;CG7365-PA$MSSSRLICFGLLFLLAFGHVTSQRTSLDVALKNVYRPLRLLGLAFTGRSDDPQNVQRLQIAGKTQKSNPRTRALLEFCDADHGPGKRSPERPTSVHRLPGDIDVIGAMGDSLTAGNGIFATNLLHVTVENRGVVWSIGGQYDWRKYLLPNILKEFNPNLYGYAIKDGISTDRSSRFDVAELAAMSRDMPHMAKVLVRMQRDPRVNMTSDWKLVTLFIGNNDFCTDICYYPEPEKTVDWHERNMLKYRYLRDNVPRLMLNIVPAPNLRFLTNLTGLPPICYSTLRFECPCLMGKGGQLDYLEGIMKRWIAKDFEIANREEFNTETFTINVQPFSQFQDFPRTRSQTDTRFFSEDCFHLSQRGHAAAANSIWNNMLELPGHKSGFATHLFETFRPSEMRPFLITRENSRPEFVISSK</v>
      </c>
    </row>
    <row r="898" spans="1:5">
      <c r="A898" t="s">
        <v>3366</v>
      </c>
      <c r="B898" t="s">
        <v>4710</v>
      </c>
      <c r="C898" t="s">
        <v>408</v>
      </c>
      <c r="D898" t="s">
        <v>2261</v>
      </c>
      <c r="E898" t="str">
        <f t="shared" si="13"/>
        <v>&gt;CG7365-PB$MSSSRLICFGLLFLLAFGHVTSQRTSLDVALKNVYRPLRLLGLAFTGRSDDPQNVQRLQIAGKTQKSNPRTRALLEFCDADHGPGKRSPERPTSVHRLPGDIDVIGAMGDSLTAGNGIFATNLLHVTVENRGVVWSIGGQYDWRKYLLPNILKEFNPNLYGYAIKDGISTDRSSRFDVAELAAMSRDMPHMAKVLVRMQRDPRVNMTSDWKLVTLFIGNNDFCTDICYYPEPEKTVDWHERNMLKYRYLRDNVPRLMLNIVPAPNLRFLTNLTGLPPICYSTLRFECPCLMGKGGQLDYLEGIMKRWIAKDFEIANREEFNTETFTINVQPFSQFQDFPRTRSQTDTRFFSEDCFHLSQRGHAAAANSIWNNMLELPGHKSGFATHLFETFRPSEMRPFLITRENSRPEFVISSK</v>
      </c>
    </row>
    <row r="899" spans="1:5">
      <c r="A899" t="s">
        <v>3367</v>
      </c>
      <c r="B899" t="s">
        <v>4348</v>
      </c>
      <c r="C899" t="s">
        <v>515</v>
      </c>
      <c r="D899" t="s">
        <v>2262</v>
      </c>
      <c r="E899" t="str">
        <f t="shared" ref="E899:E962" si="14">"&gt;"&amp;B899&amp;"$"&amp;D899</f>
        <v>&gt;CG32351-PA$MFRFSRNAITRACSLSIRRPEVIRHRRYASQAINQMLQLQQMEICADPPRGLVVGVYADEEDKNDAGILTPTGWKYNVQKTHGRLLEVLRMSGPMPKRETRLLFAVEPERVPYYSAVAVIGLGKECLGYNPYEVLDEQKEAIRRSVAACRILAELDTDRIEVENCGHAESAAEGAALGIWIYQELRDPKRRISVPSDLYATKDEICDIEGWRIGLQKAAAQNLTRQLQEMPSNLLTPTAFAQNVVVLCKSGVNVEVKVEGWAESQSMHAFLAVGKASCEPPIFLELSYYGTCAERPIVLVGQGVTYDAGGLCLKEKQELFHMRGDMTGAAVVVATCRAVAGLRPVNIRGLIPLCENVIGCNSFRPGDMVKSMNGKTIEVQCTDHEDVLVLADLLYGQNFCPKCIIDIGTCSGYMRQALDEAACGVFTNSEILWQQIKHASMTGDRVWRFPLWNYYSKAVRAGGRSDVQNYGIGRGGRPCKAAAFLREFVPGQWMHIDATNVMITRGDEFEYLREGMAGRPTRTLIEFIAQSICKDTAPKN</v>
      </c>
    </row>
    <row r="900" spans="1:5">
      <c r="A900" t="s">
        <v>3368</v>
      </c>
      <c r="B900" t="s">
        <v>4711</v>
      </c>
      <c r="C900" t="s">
        <v>1136</v>
      </c>
      <c r="D900" t="s">
        <v>2263</v>
      </c>
      <c r="E900" t="str">
        <f t="shared" si="14"/>
        <v>&gt;CG17242-PB$MLLKGILLLVSIAQIAADFKSIGIEQAPWQASVQINDKHHCGGVIYSEDILTIAECVRKARLEFISVRVGSAQENAGGTVLKVEKMRLQVLGLRPSDVILQLRSPLYLDGGIRAIPLATIPLVPGTNASVSGWGQLSAMNPSSEVLLVDVKIQDQLMCATNLALKGRLMSVGEICAAPAGEIPYACQGFVGGPLVANRLYGILSWQSACDVLNKSSVYANIAMFKVWIESTVKLMNFFRI</v>
      </c>
    </row>
    <row r="901" spans="1:5">
      <c r="A901" t="s">
        <v>3369</v>
      </c>
      <c r="B901" t="s">
        <v>4349</v>
      </c>
      <c r="C901" t="s">
        <v>1136</v>
      </c>
      <c r="D901" t="s">
        <v>2263</v>
      </c>
      <c r="E901" t="str">
        <f t="shared" si="14"/>
        <v>&gt;CG17242-PA$MLLKGILLLVSIAQIAADFKSIGIEQAPWQASVQINDKHHCGGVIYSEDILTIAECVRKARLEFISVRVGSAQENAGGTVLKVEKMRLQVLGLRPSDVILQLRSPLYLDGGIRAIPLATIPLVPGTNASVSGWGQLSAMNPSSEVLLVDVKIQDQLMCATNLALKGRLMSVGEICAAPAGEIPYACQGFVGGPLVANRLYGILSWQSACDVLNKSSVYANIAMFKVWIESTVKLMNFFRI</v>
      </c>
    </row>
    <row r="902" spans="1:5">
      <c r="A902" t="s">
        <v>3370</v>
      </c>
      <c r="B902" t="s">
        <v>4350</v>
      </c>
      <c r="C902" t="s">
        <v>953</v>
      </c>
      <c r="D902" t="s">
        <v>2264</v>
      </c>
      <c r="E902" t="str">
        <f t="shared" si="14"/>
        <v>&gt;CG9001-PA$MSAHFWDDPLAILYIIIAFLVLDNLWGVYLMLRDIQVAYKTQQVPNVISYLPQELYDKMRVYKIHKGWFTIVNTLLSAVILGIMELYFGFYAWLYGVAKCALSKWMEHEACVSVIFVLLLSVYFWLKSVPAMIYESCCIKSLQPRPKPWWSRICHFVVDLVVGAMITTLVVVALVYMFIGLGPYAPLGLYLQSLILMIVLLLIPFMIHPFVGQSVPLENSNLRTQLEYLTRQVGFPMSQVRIIRVDPNTGSNAFFYGCCCLKRIVIFDTLLLNRGKSDLSHLTAEELGRGLADPVVAVVAHELGHWRNGHFYKAIMAFQVHLILTILLFAFLFSHGPIYQAVGPPGLQPTVIGCLIIFGFVLTPYMTLANFSMLSMTRCFEYQADRFAYQLGGGELRQALLKLYADNLAFPVSDPCYSSWNHTHPTMLDRLSRLEEFR</v>
      </c>
    </row>
    <row r="903" spans="1:5">
      <c r="A903" t="s">
        <v>3371</v>
      </c>
      <c r="B903" t="s">
        <v>4351</v>
      </c>
      <c r="C903" t="s">
        <v>313</v>
      </c>
      <c r="D903" t="s">
        <v>2265</v>
      </c>
      <c r="E903" t="str">
        <f t="shared" si="14"/>
        <v>&gt;CG9287-PA$MQLLWWQIVSLLLVLQSVVESRVRGRQYDEEKDTIVELPTLGSIQGKILTAWTKREVLQFVDVRYAEPPTGLHRFKAPRPIEPWEDVMDATAEKIGCPVVSMDSLRRLDDVLDVEDCLTMTITTPNVTSRLPVLVYIHGEYLYEGSNEAPPDYLLEKDVVLVTPQYRLGPFGFLSTKTDEIPGNAGFLDIFLALQFKHFIKYFGGDPSRVTVAGQVGGAAIAHLLTLSPVVQRGLFHQVIYHSGSIMPIFLEEDPRKHAQEIAKKADCKMVTVRDLNTCLMELTALELLTAFMEALEKSDLGIGHTGGIQFTIGGPSGVLPKHPYDLMLETNFSYPAMGGCPKAGSRVLNEIVDNDFEGKIPDDEYNTYNYIDHVIRQTVGTDKTMLLTSFVHDFFNRNLMENGTFDTLIPRLIDVAGTLNHKLPVLLALNMNNKHNPDNTLYSFDYAGEFNRYKEMDEETNLQSPFKAGVSLTDEALYLFPYPEHVTRLRPDQSMAHRMVELWTNFVISGNPLGSARVGYWPPMTTLYGPYMRIDDTMIGGNYFTEFSATLSDEEQGHSLIREVYYLRSRSRKRALNKRRKQLAKSNRRLQNPKLGGRKSLVKRPNRNKIR</v>
      </c>
    </row>
    <row r="904" spans="1:5">
      <c r="A904" t="s">
        <v>3372</v>
      </c>
      <c r="B904" t="s">
        <v>4352</v>
      </c>
      <c r="C904" t="s">
        <v>918</v>
      </c>
      <c r="D904" t="s">
        <v>2266</v>
      </c>
      <c r="E904" t="str">
        <f t="shared" si="14"/>
        <v>&gt;CG6974-PA$MFLKAVRYLLLAGIFAPNLVASEGIESYENYYNEIHIDDEQAEAKTRNATSPLQRWPGNKILYRISTDYSEQEVANVRTAMSSFGEQTCVQFEEIEGAPAGKRYVSFKKSPNMCGTRVGYQPLSFGPHEVVLNEKCLTMPAVIQHETHLLGLFHEQSRPDRDEYVQIDYDNIPRKYWSQFMAMDQTTTFNVPYDYEVMHYSKNAFAKDPSKPTIRALIGGKAVEREMGQVRGPSEGDWTKIRLMY</v>
      </c>
    </row>
    <row r="905" spans="1:5">
      <c r="A905" t="s">
        <v>3373</v>
      </c>
      <c r="B905" t="s">
        <v>4353</v>
      </c>
      <c r="C905" t="s">
        <v>320</v>
      </c>
      <c r="D905" t="s">
        <v>2267</v>
      </c>
      <c r="E905" t="str">
        <f t="shared" si="14"/>
        <v>&gt;CG10133-PA$MSEVERALDVLLQEAEELCIGSSVVELDRIPTALEFCREFYSKNQPVVIKALNWPAIGKWTPKYLIEALGDRSVDVAITPNGYADGLATQNGQEYFVLLETKMKLSEVVRRLDDPTGAVHYIQKQNSNLSVDLPELAADLRVSDLDFQQSFNKPPDAVNFWLGDERAVTSMHKDPYENVYCVISGHKDFVLIPPHQSCVPRGIYPTGVYKTSDSGQFYIEPLRDEEGSDQFTEWVSVDPLSPDLAYPEYARAKPLKVRVHAGDILYLPNYWFHHVSQSHKCIAVNFWYDLDYDSYCYYRMLEQMTSARS</v>
      </c>
    </row>
    <row r="906" spans="1:5">
      <c r="A906" t="s">
        <v>3374</v>
      </c>
      <c r="B906" t="s">
        <v>4354</v>
      </c>
      <c r="C906" t="s">
        <v>542</v>
      </c>
      <c r="D906" t="s">
        <v>2268</v>
      </c>
      <c r="E906" t="str">
        <f t="shared" si="14"/>
        <v>&gt;CG5663-PA$MAAFQMGSGYAVPMTLFRNNRDRAGKAILKELLPGLKFNDGNLLVLLEGKDQSLYNTDVDYVFRQESYFQYLFGVKEPGCYGILTIDVKTGAQKSVLFPRFPDEYGTWMGELLGLQEFKAMYEVDEVFYVDEMSVYLEGASPKLILTSGTNSDSGLTLQPPDFAGKEKYVTDCNLLYPILSECRVIKSPEEIEVLRVAKVSSDAHIKVMRFMRPGRMEFEGESLFLHHAYSVGGCRHASYTCICGGTNSSILHYGHAGAPNSKPVQDGDLCLFDMGANYCGYAADITCTFPANGFTDDQKFIYNAVLDARNAVTESARDGVSWVDMHKLAGRVLLQRLKEGGMKGDVEEMLEAGVSGVFQPHGLGHLIGLDVHDVGGYLPKEPKRPSEPWLSLRFARILKAGMYVTIEPGCYFINWLMDRALADPNIAKFINAEMFNRFRNGGVRIEDDVLITKTGVENFAIVPRTVEDIEATMTCKYDSP</v>
      </c>
    </row>
    <row r="907" spans="1:5">
      <c r="A907" t="s">
        <v>3375</v>
      </c>
      <c r="B907" t="s">
        <v>4355</v>
      </c>
      <c r="C907" t="s">
        <v>1261</v>
      </c>
      <c r="D907" t="s">
        <v>2269</v>
      </c>
      <c r="E907" t="str">
        <f t="shared" si="14"/>
        <v>&gt;CG31219-PA$MREYDMDAWLLFGQRICCPPPGNRLPSTEICGQSLSTYRMVGGSEARPNYPWMAMLLYLNTTTLEILPFCAGSLINNRYVLTSAHCVNGIPRDLSLKSRLGEHDITYDPAYNPDCRDQDNQCALPNLEIKLEKIIVHGLFSSISNRNEYDIALLRLKMPVRYRTGIMPICIPKHGFFAKSKLEIAGWGKTNEGQFSVLMHGFIRERSIAVCALRFPYLDLNQSLQICAGGYDGVDTCQGDSGGPLVTMDNSSVYLAGITTYGSKNCGQIGIPGIYTRTSAFLPWIKAVLR</v>
      </c>
    </row>
    <row r="908" spans="1:5">
      <c r="A908" t="s">
        <v>3376</v>
      </c>
      <c r="B908" t="s">
        <v>4356</v>
      </c>
      <c r="C908" t="s">
        <v>1261</v>
      </c>
      <c r="D908" t="s">
        <v>2270</v>
      </c>
      <c r="E908" t="str">
        <f t="shared" si="14"/>
        <v>&gt;CG31219-PB$MFISCIPFALVVVFIQLAHSTNSDCYPGEKYVYLYECPHVYTAGRSRTLREYDMDAWLLFGQRICCPPPGNRLPSTEICGQSLSTYRMVGGSEARPNGPWMAMLLYLNTTTLEILPFCAGSLINNRYVLTSAHCVNGIPRDLSLKSVLGEHDITYDPAYNPDCRDQDNQCALPNLEIKLEKIIVHGLFSSISNRNIYDIALLRLKMPVRYRTGIMPICIPKHGFFAKSKLEIAGWGKTNEGQFSQLMHGFIRERSIAVCALRFPYLDLNQSLQICAGGYDGVDTCQGDSGGPLMTMDNSSVYLAGITTYGSKNCGQIGIPGIYTRTSAFLPWIKAVLR</v>
      </c>
    </row>
    <row r="909" spans="1:5">
      <c r="A909" t="s">
        <v>3377</v>
      </c>
      <c r="B909" t="s">
        <v>4357</v>
      </c>
      <c r="C909" t="s">
        <v>846</v>
      </c>
      <c r="D909" t="s">
        <v>2271</v>
      </c>
      <c r="E909" t="str">
        <f t="shared" si="14"/>
        <v>&gt;CG3622-PA$MQKNFPTNTESKVVSFLLAMINGVQLLYHHPTLGRRINFVLKRLEIWKSDPPGLVRSRDVENYLNSFCKWQEKLNPFSDADPLHYDHALVLTGLDLVTDKGKANSQVVGMATVKGMCTSIYSCTINEAKHFESVFVVAHEIGHNLGMHDAKEISCDPTMHIMSPKLGSGKVTWSKCSRTYLEDFLMDPQAECLFDRSFAGPWDHTAGGRLPGERFNANQQCMLRFGKNFMQASTQSKMEICRDLHRQDGLPWTSHPALEGTECGPNMWCRGGTCEARSSKQGSYSALKSWPPEHPEATHEKIIRHEPNRIPPLLHDYNPMDNELPGSPSNWGEWSEPSACESGLYGQSRRLLEGSTGLRTLNRSCLNFPSRCIGRDRRFVTCNTPQCHKVPVTINDFATQVCMQARKSDPELTGEGQQLPSTLDASCKIFCRTRTNGTKSRWTFPDGTTCKAKQHNPEDITYCISGRCERFSCDNSTSNFFKMDSSFCEASVRPTRDSSDQESRQQTNRQRYAERQEGKPQKNHYENEVAKRPSYGQGNINAPASPYKRRNYHKPYPPEIPRPPPPASASLIALDRSSSSESEWVAHPCHSNCMTDSKGVQGVTSRLTGVESIQLCSYRIQPCERLQTAAEYAEQTCRYRQKVRGLSGHGAQISASIDEPDRSCRVGCQDEFIKYRYYLVNGRNGHPPGTRCSPVGKRYCVYGRCLEFGDDDLPLDKTHISLGQLRTRRKRSSISDLFNITEIFIKPSHSDISAENIEFTQPIHVSADELSSKS</v>
      </c>
    </row>
    <row r="910" spans="1:5">
      <c r="A910" t="s">
        <v>3378</v>
      </c>
      <c r="B910" t="s">
        <v>4358</v>
      </c>
      <c r="C910" t="s">
        <v>846</v>
      </c>
      <c r="D910" t="s">
        <v>2272</v>
      </c>
      <c r="E910" t="str">
        <f t="shared" si="14"/>
        <v>&gt;CG3622-PC$MTVAAIGSNRHRRLALIVLTTLWLLIGASSSSSSTSSTNPKSVNIELRRRSLHYNGIELDKNTLVGHLREHERALIFGSRSPEEAPEFKLVHLAQQRPEQQRLEERKRPGEAEQHGGNPHQRRQRRSLPSEDGNGPLPPEEEEQEAGDVEARLQLQQSPQLIDDAFIFIRRTENGTQFVEHSPQLLKRLERCFYRSAAALDLCEPGNVRGVFQQNGSDLVIHPLPARFGTGTHVLYQARVDKSGGYSEASSRRTASPLDSQLQFEPDAEEFNEPRRRLRAQSQLQSPLRLRFQPHHHPHQHHQQRRRRYIGDAPRSRWSDIPEELFIETAIFVDSDLYAHMQKFPTNTESKVVSFLLAMINGVQLLYHHPTLGRRINFVLKRLEIWKSWDPPLVRSRDVENYLNSFCKWQEKLNPFSDADPLHYDHALVLTGLDLVTYDKGANSQVVGMATVKGMCTSIYSCTINEAKHFESVFVVAHEIGHNLGMRHDAEISCDPTMHIMSPKLGSGKVTWSKCSRTYLEDFLMDPQAECLFDRDSFAPWDHTAGGRLPGERFNANQQCMLRFGKNFMQASTQSKMEICRDLHCRQDLPWTSHPALEGTECGPNMWCRGGTCEARSSKQGSYSALKSWPPEHIPEAHEKIIRHEPNRIPPLLHDYNPMDNELPGSPSNWGEWSEPSACESGCLYGSRRLLEGSTGLRTLNRSCLNFPSRCIGRDRRFVTCNTPQCHKVPVQTINFATQVCMQARKSDPELTGEGQQLPSTLDASCKIFCRTRTNGTKSRRWTFDGTTCKAKQHNPEDITYCISGRCERFSCDNSTSNFFKMDSSFCEARSVRTRDSSDQESRQQTNRQRYAERQEGKPQKNHYENEVAKRPSYGQGNHINAASPYKRRNYHKPYPPEIPRPPPPASASLIALDRSSSSESEWVAHPGCHSCMTDSKGVQGVTSRLTGVESIQLCSYRIQPCERLQTAAEYAEQTCARYRKVRGLSGHGAQISASIDEPDRSCRVGCQDEFIKYRYYLVNGRNGHFPPGRCSPVGKRYCVYGRCLEFGDDDLPLDKTHISLGQLRTRRKRSSISNDLFITEIFIKPSHSDISAENIEFTQPIHVSADELSSKS</v>
      </c>
    </row>
    <row r="911" spans="1:5">
      <c r="A911" t="s">
        <v>3379</v>
      </c>
      <c r="B911" t="s">
        <v>4359</v>
      </c>
      <c r="C911" t="s">
        <v>846</v>
      </c>
      <c r="D911" t="s">
        <v>2273</v>
      </c>
      <c r="E911" t="str">
        <f t="shared" si="14"/>
        <v>&gt;CG3622-PD$MPPMPQMPPMPPLQLDKNTLVGHLREHERALIFGSRSPEEAPEFKLVHLQQRPEEQQRLEERKRPGEAEQHGGNPHQRRQRRSLPSEDGNGPLPPEEEQEAGEDVEARLQLQQSPQLIDDAFIFIRRTENGTQFVEHSPQLLKRLERFYRSPAAALDLCEPGNVRGVFQQNGSDLVIHPLPARFGTGTHVLYQARVKSGGGYSEASSRRTASPLDSQLQFEPDAEEFNEPRRRLRAQSQLQSPLRRFQPRHHHPHQHHQQRRRRYIGDAPRSRWSDIPEELFIETAIFVDSDLYHMQKNFPTNTESKVVSFLLAMINGVQLLYHHPTLGRRINFVLKRLEIWKWDPPGLVRSRDVENYLNSFCKWQEKLNPFSDADPLHYDHALVLTGLDLVYDKGKANSQVVGMATVKGMCTSIYSCTINEAKHFESVFVVAHEIGHNLGRHDAKEISCDPTMHIMSPKLGSGKVTWSKCSRTYLEDFLMDPQAECLFDDSFAGPWDHTAGGRLPGERFNANQQCMLRFGKNFMQASTQSKMEICRDLCRQDGLPWTSHPALEGTECGPNMWCRGGTCEARSSKQGSYSALKSWPPEIPEATHEKIIRHEPNRIPPLLHDYNPMDNELPGSPSNWGEWSEPSACESCLYGQSRRLLEGSTGLRTLNRSCLNFPSRCIGRDRRFVTCNTPQCHKVPQTINDFATQVCMQARKSDPELTGEGQQLPSTLDASCKIFCRTRTNGTKSRWTFPDGTTCKAKQHNPEDITYCISGRCERFSCDNSTSNFFKMDSSFCERSVRPTRDSSDQESRQQTNRQRYAERQEGKPQKNHYENEVAKRPSYGQGHINAPASPYKRRNYHKPYPPEIPRPPPPASASLIALDRSSSSESEWVAHGCHSNCMTDSKGVQGVTSRLTGVESIQLCSYRIQPCERLQTAAEYAEQTARYRQKVRGLSGHGAQISASIDEPDRSCRVGCQDEFIKYRYYLVNGRNGFPPGTRCSPVGKRYCVYGRCLEFGDDDLPLDKTHISLGQLRTRRKRSSINDLFNITEIFIKPSHSDISAENIEFTQPIHVSADELSSKS</v>
      </c>
    </row>
    <row r="912" spans="1:5">
      <c r="A912" t="s">
        <v>3380</v>
      </c>
      <c r="B912" t="s">
        <v>4360</v>
      </c>
      <c r="C912" t="s">
        <v>846</v>
      </c>
      <c r="D912" t="s">
        <v>2272</v>
      </c>
      <c r="E912" t="str">
        <f t="shared" si="14"/>
        <v>&gt;CG3622-PE$MTVAAIGSNRHRRLALIVLTTLWLLIGASSSSSSTSSTNPKSVNIELRRRSLHYNGIELDKNTLVGHLREHERALIFGSRSPEEAPEFKLVHLAQQRPEQQRLEERKRPGEAEQHGGNPHQRRQRRSLPSEDGNGPLPPEEEEQEAGDVEARLQLQQSPQLIDDAFIFIRRTENGTQFVEHSPQLLKRLERCFYRSAAALDLCEPGNVRGVFQQNGSDLVIHPLPARFGTGTHVLYQARVDKSGGYSEASSRRTASPLDSQLQFEPDAEEFNEPRRRLRAQSQLQSPLRLRFQPHHHPHQHHQQRRRRYIGDAPRSRWSDIPEELFIETAIFVDSDLYAHMQKFPTNTESKVVSFLLAMINGVQLLYHHPTLGRRINFVLKRLEIWKSWDPPLVRSRDVENYLNSFCKWQEKLNPFSDADPLHYDHALVLTGLDLVTYDKGANSQVVGMATVKGMCTSIYSCTINEAKHFESVFVVAHEIGHNLGMRHDAEISCDPTMHIMSPKLGSGKVTWSKCSRTYLEDFLMDPQAECLFDRDSFAPWDHTAGGRLPGERFNANQQCMLRFGKNFMQASTQSKMEICRDLHCRQDLPWTSHPALEGTECGPNMWCRGGTCEARSSKQGSYSALKSWPPEHIPEAHEKIIRHEPNRIPPLLHDYNPMDNELPGSPSNWGEWSEPSACESGCLYGSRRLLEGSTGLRTLNRSCLNFPSRCIGRDRRFVTCNTPQCHKVPVQTINFATQVCMQARKSDPELTGEGQQLPSTLDASCKIFCRTRTNGTKSRRWTFDGTTCKAKQHNPEDITYCISGRCERFSCDNSTSNFFKMDSSFCEARSVRTRDSSDQESRQQTNRQRYAERQEGKPQKNHYENEVAKRPSYGQGNHINAASPYKRRNYHKPYPPEIPRPPPPASASLIALDRSSSSESEWVAHPGCHSCMTDSKGVQGVTSRLTGVESIQLCSYRIQPCERLQTAAEYAEQTCARYRKVRGLSGHGAQISASIDEPDRSCRVGCQDEFIKYRYYLVNGRNGHFPPGRCSPVGKRYCVYGRCLEFGDDDLPLDKTHISLGQLRTRRKRSSISNDLFITEIFIKPSHSDISAENIEFTQPIHVSADELSSKS</v>
      </c>
    </row>
    <row r="913" spans="1:5">
      <c r="A913" t="s">
        <v>3381</v>
      </c>
      <c r="B913" t="s">
        <v>4361</v>
      </c>
      <c r="C913" t="s">
        <v>1354</v>
      </c>
      <c r="D913" t="s">
        <v>2274</v>
      </c>
      <c r="E913" t="str">
        <f t="shared" si="14"/>
        <v>&gt;CG3795-PA$MCPSKFVVYILLISVSANSNSESQAGQLHSAPSQRQDRPSDFQFLVTGGRPDTNDLVKYTVSLRMGKPKKFFGDNHFCAGTIFSERAILTAAHCMFSNRKLKAKKLMVVAGTPRRLLKSSTTQIIEAEELLPHPKYKKGKSQKYDIGILLEADLSLGDAVAKIPLYNKVPVAGAPCSIVGWGTVIQFGPLPDEAINDMQILPDTFCEKLLGWSNAGMLCANDKHDSDVDSCQGDSGGPLICDNMVGIVSFGMGCGEPDSAGIYTDVYHFRDWITENSCPLGTRSVWTLFLLLLLLTGI</v>
      </c>
    </row>
    <row r="914" spans="1:5">
      <c r="A914" t="s">
        <v>3382</v>
      </c>
      <c r="B914" t="s">
        <v>4362</v>
      </c>
      <c r="C914" t="s">
        <v>547</v>
      </c>
      <c r="D914" t="s">
        <v>2275</v>
      </c>
      <c r="E914" t="str">
        <f t="shared" si="14"/>
        <v>&gt;CG6071-PA$MLLKILVLFCTLLSAKLAESFVKPLRYNLTILTRLGSEDEQNQFEGIVSDIEATQPTRVIYLNSLNITISRQRTWIYRWASGRKIGALQIKRIIKKTSIKIVIELPLRSGEIYTLNMLFSGNLDRSQQYGYFAGYYDKTPRVFYSATLEPDYAHTVFPCFDDPRFRTPYNITLVHDRKYVALSNMPPVEEKPYKEINYVSTTFMGSPPLATQQVMWTLHQLEKVYSGPAAAGENITVWSRPHLAELAKVPEMTPNLFSKYETLFAYPLPKGADWGGKVDHVVLPRYTEMYSGQGMVYGEDIVDSGQNGLESLQETLAELVARQWNGLLVNLEDSDEEYVRNGIYYLSVQVMAMDKEAYNTTHLSKTRLDVLYHDSLAKVKSIATDVKESGHQLRKKKMCLLIHMLKVALGDKLFLKGLQEFFKRYANSSASSKELWEEFQRARRSHQLPTGVSLPTVMESWMKQPGFPLLTVQRDDAKQIVTITQSRYYQYLDNSSNDCWWVPVAYIVRNLTLPQVEWLGCQKNSRDILELSHIANPEDLLINVDAAVPLRVFYDSYNLQLISEALRQDFTQIPELSRIQLVDDALSLWSGRLPYNVTLNVISYLSNETSVLVWETALLNLEKLQSIMRMTTGFRIFLYMQKLIEPAFKTTLNSLSTKARTGSEIPINTKSPVTTESSGTTESPDTESPDTAESPDTTESSNTTESPDTTESSDTTESPDTTKSDLSLSAILYRLCQFEIKECLTDAQQRFQAAMDQKSSSSIPEEIREIVLCRGIRNGLEVHWMVRDMFFESENDKERSILLNSLSCTTEYWAMQKLLSWALDSKKVPRTMTSLLSAVLRSPLGYYVGKQFLIDHSKEILRSKDVKLILTPFINAMSTKAESALNDHLHRNLPSSMVSGLSSTLESGLDRVNWRNNLYFDLLKAIRDFTLDGPKNSSDSDS</v>
      </c>
    </row>
    <row r="915" spans="1:5">
      <c r="A915" t="s">
        <v>3383</v>
      </c>
      <c r="B915" t="s">
        <v>4363</v>
      </c>
      <c r="C915" t="s">
        <v>437</v>
      </c>
      <c r="D915" t="s">
        <v>2276</v>
      </c>
      <c r="E915" t="str">
        <f t="shared" si="14"/>
        <v>&gt;CG2772-PA$MLAKVLTILAIVASAGAADDFDPFIDIPFKRLKTSAERIAEHGYPAESHVETPDGYVLNVFRIPHSPKLNSNGNEGESEASRPVVLIMHGLFSCSDCFLNGPEDALPYNYADAGYDVWLGNARGNIYSRNNTRLNVKHPYFWKFSWHIGSIDLPATIDYILAETGQQSLHYVGHSQGCTSFFVMGSYRPEYNAKIKAHMLAPPVYMGNSTEGLIVSTAPLFGHHGIGSTLLENQVLLPQNAFIQRLDTTCSNQPIMLSYCKTLAILWGGPEIGNLNQTLLPQIAETHPAGVSSNAIHYIQSYASNDFRLYDWGSKRNLEYYGVSEPPAYDLTKITSELYLYYGADGSANKQDISRLPDLLPNLALLHEVPDSTWGHLDFIFATEVKRVINDLLDYSKAYDARETNNE</v>
      </c>
    </row>
    <row r="916" spans="1:5">
      <c r="A916" t="s">
        <v>3384</v>
      </c>
      <c r="B916" t="s">
        <v>4364</v>
      </c>
      <c r="C916" t="s">
        <v>252</v>
      </c>
      <c r="D916" t="s">
        <v>2277</v>
      </c>
      <c r="E916" t="str">
        <f t="shared" si="14"/>
        <v>&gt;CG1121-PA$MSFDIAVADQMRIALNYVKFKTNQQRLRSNDKVIADTVYGKVKGVKWQSYGNNYYSFEGIPFAKPPVGELRFKAPVEPEHWSDVKRCTHVRAKPCQVNVLKQVQGSEDCLYLNVYTRELHPHRPLPVLVWIYGGGFQMGEASRDLYSDYIMMEHVVLVVISYRLGALGFLSLADEELDVPGNAGLKDQVMALRWVKNCQFFGGDPDNITVFGESAGGASTHYMMLTDQAKGLFHKTIIMSGSALAWAQTPTHINWPYRLAQATGYTGDANDRDIFAHLKKCKASSMLKVAEDIIMEERHQRLTMFSFGPTIEPYLTPHCVIPKSPLEMMRDCWGNSIPMVIGGSFEGLLMFPEVNKWPELLCQLGDCENLAPQDAHVDEQQRKAFGKKVRELFGDRTPGRKTILEYSDLFSYKYFWHGIHRTLLSRAHHAPLAPTFLYRFDDSKHFNIMRIITCGRKVRGTCHADDLSYLFYNAAAKKLKRRTAEFKTIKLVSMVVHFAISGDPNIPMVCQDEKEQPRGAWLPISKDDKVFQCLNISHDHVIDLPEAEKLRLWDCIYDRELL</v>
      </c>
    </row>
    <row r="917" spans="1:5">
      <c r="A917" t="s">
        <v>3385</v>
      </c>
      <c r="B917" t="s">
        <v>4365</v>
      </c>
      <c r="C917" t="s">
        <v>200</v>
      </c>
      <c r="D917" t="s">
        <v>2278</v>
      </c>
      <c r="E917" t="str">
        <f t="shared" si="14"/>
        <v>&gt;CG3810-PC$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v>
      </c>
    </row>
    <row r="918" spans="1:5">
      <c r="A918" t="s">
        <v>3386</v>
      </c>
      <c r="B918" t="s">
        <v>4366</v>
      </c>
      <c r="C918" t="s">
        <v>200</v>
      </c>
      <c r="D918" t="s">
        <v>2278</v>
      </c>
      <c r="E918" t="str">
        <f t="shared" si="14"/>
        <v>&gt;CG3810-PB$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v>
      </c>
    </row>
    <row r="919" spans="1:5">
      <c r="A919" t="s">
        <v>3387</v>
      </c>
      <c r="B919" t="s">
        <v>4367</v>
      </c>
      <c r="C919" t="s">
        <v>200</v>
      </c>
      <c r="D919" t="s">
        <v>2278</v>
      </c>
      <c r="E919" t="str">
        <f t="shared" si="14"/>
        <v>&gt;CG3810-PA$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v>
      </c>
    </row>
    <row r="920" spans="1:5">
      <c r="A920" t="s">
        <v>3388</v>
      </c>
      <c r="B920" t="s">
        <v>4712</v>
      </c>
      <c r="C920" t="s">
        <v>200</v>
      </c>
      <c r="D920" t="s">
        <v>2279</v>
      </c>
      <c r="E920" t="str">
        <f t="shared" si="14"/>
        <v>&gt;CG3810-PE$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LKVRRRCAHDNERLNCRARTE</v>
      </c>
    </row>
    <row r="921" spans="1:5">
      <c r="A921" t="s">
        <v>3389</v>
      </c>
      <c r="B921" t="s">
        <v>4713</v>
      </c>
      <c r="C921" t="s">
        <v>200</v>
      </c>
      <c r="D921" t="s">
        <v>2278</v>
      </c>
      <c r="E921" t="str">
        <f t="shared" si="14"/>
        <v>&gt;CG3810-PD$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v>
      </c>
    </row>
    <row r="922" spans="1:5">
      <c r="A922" t="s">
        <v>3390</v>
      </c>
      <c r="B922" t="s">
        <v>4368</v>
      </c>
      <c r="C922" t="s">
        <v>1298</v>
      </c>
      <c r="D922" t="s">
        <v>2280</v>
      </c>
      <c r="E922" t="str">
        <f t="shared" si="14"/>
        <v>&gt;CG32382-PB$MKLVVALLVLSLTFSVCEKNKLSPRITGGYRAKPYTIIYLVGIVYAKSPSSLKFGAGTIISNQWILTVKEVLIFKYIEAHFGSKRAFWGYDILRIYREFYFHYDKTRIIALVKCPYQKFDRRMSRVRVPAYGARFERYVGNMTMVCGGTDKRKVRLPTWMRCVEVEVMNNTECAKYHTPLKWYEMCTSGEGFKGVCGDMGGAVVTMGPNPTFIGIIWLMPTNCSIGYPSVHIRVSDHIKWIKHVSVG</v>
      </c>
    </row>
    <row r="923" spans="1:5">
      <c r="A923" t="s">
        <v>3391</v>
      </c>
      <c r="B923" t="s">
        <v>4369</v>
      </c>
      <c r="C923" t="s">
        <v>148</v>
      </c>
      <c r="D923" t="s">
        <v>2281</v>
      </c>
      <c r="E923" t="str">
        <f t="shared" si="14"/>
        <v>&gt;CG9485-PB$MRYQLFRWLYGLIATVDNEPLPLQIKSEEEAFGENKKKKQLASLENAISGKLDSVAIRTVPSANANAMGNAGSAEIVSNQIIRRREMSTMGKETESHSPISEGQDAEHILYRLKRGSKLSVHPDASLLGRKIVLYTNYPAEGQKFVREYRVLGWQLSNGKQITSVMHPEAHVVDTDIRSQVELNMSGTYHFYFRYLRPDTGCSGADGALYVQVEPTLHVGPPGAQKTIPLDSVRCQTVLAKLLGPDTWEPKLRVAKEAGYNVIHFTPIQELGGSRSCYSLRDQLKVNSHFAPQKGKISFEDVEKVIKKCRQEWGVASICDIVLNHTANESDWLLQHPDATYSCTCPYLRPAFLLDATFAQCGADIAEGSLEHVGVPAVIEQECHLEALKYQLTSYMSKVNIHELYQCDVMKYVNEFMSQVRTREPPKNVANECRFQEIQLIDPQYRRLASTINFELALEIFNAFHGDCFDEESRFRKCAETLRRHLDALNRVRCEVQGYINYAIDNVLAGVRYERVQGDGPRVKEISEKHSVFMVYFTHGTQGKSLTEIEADMYTKAGEFFMAHNGWVMGYSDPLRDFAEEQPGRANVLKRELISWGDSVKLRFGRRPEDSPYLWQHMTEYVQTTARIFDGVRLDNCSTPLHVAEYLLDAARKINPELYVVAELFTNSDYTDNVFVNRLGITSLIRALSAWDSHEQGRLVYRYGGVPVGGFQANSSRHEATSVAHALFLDLTHDNSPVEKRSVYDLLPSAALVSMACCATGSNRGYDELVPHHIHVVDEERTYQWGKGVDSKSGIMGAKRALNLLHGQLAEEGFSQVYVDQMDPNVVAVTRHSITHQSVILVAHTAFGYPSPNAGPTGIRPLRFEGVLDEIILEASLTMQSDPFDRPAPFKKDPNVINGFTQFQLNLQEHIPLAKSTVFQTQAYSDGNNTENFANLRPGTVVAIRVSMHPGPRTSFDKLQKISAALRIGSGEEYSQLQAISKLDLVALSGALFSCDDEERDLGKGGTAYDIPNFGKIVYCGLQGFISLLEISPKNDLGHPLCNNLRDGNWMMDYISDRLTSYEDLKPLSAWFKATFEPKNIPRYLIPCYFDAIVSGVYNVLINQVNELMPDFIKNGHSFPQSLALSTQFLSVCKSANLPGFSPALSPPKPPKQCVTLSAGLPHFSTGYMRCWGRDTIALRGSMFLTGRYNEARFIIIGFGQTLRHGLIPNLLDSGSKPRFNCRDAWWWMYCIKQYVEDAPKGAEILKDKVSRIFPYDDADAHAPGAFDQLLFDVQEALQVHFQGLQYRERNAGYEIDAHMVDQGFNNQIGIHPETGFVFGGNNNCGTWMDKMGSSQKAGNKGRPSTPRDGSAVELVGLQYAVLRFMQSLAEKVIPYTGVERKGPSGEVTKWSYKEWADRIKNNFDKYFFVSESETCSVANKLIYKDSYGATQSWTDYQLRCNFPITLTVAPDLCNPQNAWRALERAKKYLGPLGMKTMDPEDWNYRANYDNSNDSTDCTVAHGANYHQGPEWVWPIGFYRARLIFAKKCGHLDETIAETWAILRAHLRELQTSHWRGLPELTNDNGSYGDSCRTQAWSVAAILEVLYDLHSLGADV</v>
      </c>
    </row>
    <row r="924" spans="1:5">
      <c r="A924" t="s">
        <v>3392</v>
      </c>
      <c r="B924" t="s">
        <v>4370</v>
      </c>
      <c r="C924" t="s">
        <v>148</v>
      </c>
      <c r="D924" t="s">
        <v>2282</v>
      </c>
      <c r="E924" t="str">
        <f t="shared" si="14"/>
        <v>&gt;CG9485-PA$MSTMGKETESHSIPISEGQDAEHILYRLKRGSKLSVHPDASLLGRKIVLTNYPAEGQKFVRTEYRVLGWQLSNGKQITSVMHPEAHVVDTDIRSQVELMSGTYHFYFRYLERPDTGCSGADGALYVQVEPTLHVGPPGAQKTIPLDSRCQTVLAKLLGPLDTWEPKLRVAKEAGYNVIHFTPIQELGGSRSCYSLRQLKVNSHFAPQKGGKISFEDVEKVIKKCRQEWGVASICDIVLNHTANESWLLQHPDATYSCATCPYLRPAFLLDATFAQCGADIAEGSLEHVGVPAVIQECHLEALKYQLHTSYMSKVNIHELYQCDVMKYVNEFMSQVRTREPPKNANECRFQEIQLIQDPQYRRLASTINFELALEIFNAFHGDCFDEESRFRKAETLRRHLDALNDRVRCEVQGYINYAIDNVLAGVRYERVQGDGPRVKEIEKHSVFMVYFTHTGTQGKSLTEIEADMYTKAGEFFMAHNGWVMGYSDPLDFAEEQPGRANVYLKRELISWGDSVKLRFGRRPEDSPYLWQHMTEYVQTARIFDGVRLDNCHSTPLHVAEYLLDAARKINPELYVVAELFTNSDYTDNFVNRLGITSLIREALSAWDSHEQGRLVYRYGGVPVGGFQANSSRHEATSAHALFLDLTHDNPSPVEKRSVYDLLPSAALVSMACCATGSNRGYDELVPHIHVVDEERTYQEWGKGVDSKSGIMGAKRALNLLHGQLAEEGFSQVYVDMDPNVVAVTRHSPITHQSVILVAHTAFGYPSPNAGPTGIRPLRFEGVLDIILEASLTMQSDKPFDRPAPFKKDPNVINGFTQFQLNLQEHIPLAKSTVQTQAYSDGNNTELNFANLRPGTVVAIRVSMHPGPRTSFDKLQKISAALRGSGEEYSQLQAIVSKLDLVALSGALFSCDDEERDLGKGGTAYDIPNFGKVYCGLQGFISLLTEISPKNDLGHPLCNNLRDGNWMMDYISDRLTSYEDLPLSAWFKATFEPLKNIPRYLIPCYFDAIVSGVYNVLINQVNELMPDFIKGHSFPQSLALSTLQFLSVCKSANLPGFSPALSPPKPPKQCVTLSAGLPHSTGYMRCWGRDTFIALRGSMFLTGRYNEARFIIIGFGQTLRHGLIPNLLSGSKPRFNCRDAIWWWMYCIKQYVEDAPKGAEILKDKVSRIFPYDDADAAPGAFDQLLFDVMQEALQVHFQGLQYRERNAGYEIDAHMVDQGFNNQIGHPETGFVFGGNNFNCGTWMDKMGSSQKAGNKGRPSTPRDGSAVELVGLQAVLRFMQSLAEKEVIPYTGVERKGPSGEVTKWSYKEWADRIKNNFDKYFVSESETCSVANKKLIYKDSYGATQSWTDYQLRCNFPITLTVAPDLCNPQAWRALERAKKYLLGPLGMKTMDPEDWNYRANYDNSNDSTDCTVAHGANYQGPEWVWPIGFYLRARLIFAKKCGHLDETIAETWAILRAHLRELQTSHWGLPELTNDNGSYCGDSCRTQAWSVAAILEVLYDLHSLGADV</v>
      </c>
    </row>
    <row r="925" spans="1:5">
      <c r="A925" t="s">
        <v>3393</v>
      </c>
      <c r="B925" t="s">
        <v>4371</v>
      </c>
      <c r="C925" t="s">
        <v>148</v>
      </c>
      <c r="D925" t="s">
        <v>2283</v>
      </c>
      <c r="E925" t="str">
        <f t="shared" si="14"/>
        <v>&gt;CG9485-PC$MPLAMSTMGKETESHSIPISEGQDAEHILYRLKRGSKLSVHPDASLLGRIVLYTNYPAEGQKFVRTEYRVLGWQLSNGKQITSVMHPEAHVVDTDIRSVELNMSGTYHFYFRYLERPDTGCSGADGALYVQVEPTLHVGPPGAQKTILDSVRCQTVLAKLLGPLDTWEPKLRVAKEAGYNVIHFTPIQELGGSRSCSLRDQLKVNSHFAPQKGGKISFEDVEKVIKKCRQEWGVASICDIVLNHTNESDWLLQHPDATYSCATCPYLRPAFLLDATFAQCGADIAEGSLEHVGVAVIEQECHLEALKYQLHTSYMSKVNIHELYQCDVMKYVNEFMSQVRTREPKNVANECRFQEIQLIQDPQYRRLASTINFELALEIFNAFHGDCFDEESFRKCAETLRRHLDALNDRVRCEVQGYINYAIDNVLAGVRYERVQGDGPRKEISEKHSVFMVYFTHTGTQGKSLTEIEADMYTKAGEFFMAHNGWVMGYDPLRDFAEEQPGRANVYLKRELISWGDSVKLRFGRRPEDSPYLWQHMTEVQTTARIFDGVRLDNCHSTPLHVAEYLLDAARKINPELYVVAELFTNSDTDNVFVNRLGITSLIREALSAWDSHEQGRLVYRYGGVPVGGFQANSSRHATSVAHALFLDLTHDNPSPVEKRSVYDLLPSAALVSMACCATGSNRGYDLVPHHIHVVDEERTYQEWGKGVDSKSGIMGAKRALNLLHGQLAEEGFSQYVDQMDPNVVAVTRHSPITHQSVILVAHTAFGYPSPNAGPTGIRPLRFEVLDEIILEASLTMQSDKPFDRPAPFKKDPNVINGFTQFQLNLQEHIPLASTVFQTQAYSDGNNTELNFANLRPGTVVAIRVSMHPGPRTSFDKLQKISALRIGSGEEYSQLQAIVSKLDLVALSGALFSCDDEERDLGKGGTAYDIPFGKIVYCGLQGFISLLTEISPKNDLGHPLCNNLRDGNWMMDYISDRLTSEDLKPLSAWFKATFEPLKNIPRYLIPCYFDAIVSGVYNVLINQVNELMPFIKNGHSFPQSLALSTLQFLSVCKSANLPGFSPALSPPKPPKQCVTLSALPHFSTGYMRCWGRDTFIALRGSMFLTGRYNEARFIIIGFGQTLRHGLINLLDSGSKPRFNCRDAIWWWMYCIKQYVEDAPKGAEILKDKVSRIFPYDADAHAPGAFDQLLFDVMQEALQVHFQGLQYRERNAGYEIDAHMVDQGFNQIGIHPETGFVFGGNNFNCGTWMDKMGSSQKAGNKGRPSTPRDGSAVELGLQYAVLRFMQSLAEKEVIPYTGVERKGPSGEVTKWSYKEWADRIKNNFKYFFVSESETCSVANKKLIYKDSYGATQSWTDYQLRCNFPITLTVAPDLNPQNAWRALERAKKYLLGPLGMKTMDPEDWNYRANYDNSNDSTDCTVAHANYHQGPEWVWPIGFYLRARLIFAKKCGHLDETIAETWAILRAHLRELQSHWRGLPELTNDNGSYCGDSCRTQAWSVAAILEVLYDLHSLGADV</v>
      </c>
    </row>
    <row r="926" spans="1:5">
      <c r="A926" t="s">
        <v>3394</v>
      </c>
      <c r="B926" t="s">
        <v>4372</v>
      </c>
      <c r="C926" t="s">
        <v>148</v>
      </c>
      <c r="D926" t="s">
        <v>2284</v>
      </c>
      <c r="E926" t="str">
        <f t="shared" si="14"/>
        <v>&gt;CG9485-PD$MSTMGKETESHSIPISEGQDAEHILYRLKRGSKLSVHPDASLLGRKIVLTNYPAEGQKFVRTEYRVLGWQLSNGKQITSVMHPEAHVVDTDIRSQVELMSGTYHFYFRYLERFETILFRIDFALALMCVNIFRPDTGCSGADGALYVVEPTLHVGPPGAQKTIPLDSVRCQTVLAKLLGPLDTWEPKLRVAKEAGYVIHFTPIQELGGSRSCYSLRDQLKVNSHFAPQKGGKISFEDVEKVIKKCQEWGVASICDIVLNHTANESDWLLQHPDATYSCATCPYLRPAFLLDATFQCGADIAEGSLEHVGVPAVIEQECHLEALKYQLHTSYMSKVNIHELYQCVMKYVNEFMSQVRTREPPKNVANECRFQEIQLIQDPQYRRLASTINFELLEIFNAFHGDCFDEESRFRKCAETLRRHLDALNDRVRCEVQGYINYAIDVLAGVRYERVQGDGPRVKEISEKHSVFMVYFTHTGTQGKSLTEIEADMYKAGEFFMAHNGWVMGYSDPLRDFAEEQPGRANVYLKRELISWGDSVKLRGRRPEDSPYLWQHMTEYVQTTARIFDGVRLDNCHSTPLHVAEYLLDAARINPELYVVAELFTNSDYTDNVFVNRLGITSLIREALSAWDSHEQGRLVYYGGVPVGGFQANSSRHEATSVAHALFLDLTHDNPSPVEKRSVYDLLPSALVSMACCATGSNRGYDELVPHHIHVVDEERTYQEWGKGVDSKSGIMGAKALNLLHGQLAEEGFSQVYVDQMDPNVVAVTRHSPITHQSVILVAHTAFGPSPNAGPTGIRPLRFEGVLDEIILEASLTMQSDKPFDRPAPFKKDPNVIGFTQFQLNLQEHIPLAKSTVFQTQAYSDGNNTELNFANLRPGTVVAIRVMHPGPRTSFDKLQKISAALRIGSGEEYSQLQAIVSKLDLVALSGALFSCDEERDLGKGGTAYDIPNFGKIVYCGLQGFISLLTEISPKNDLGHPLCNNRDGNWMMDYISDRLTSYEDLKPLSAWFKATFEPLKNIPRYLIPCYFDAISGVYNVLINQVNELMPDFIKNGHSFPQSLALSTLQFLSVCKSANLPGFSALSPPKPPKQCVTLSAGLPHFSTGYMRCWGRDTFIALRGSMFLTGRYNERFIIIGFGQTLRHGLIPNLLDSGSKPRFNCRDAIWWWMYCIKQYVEDAPGAEILKDKVSRIFPYDDADAHAPGAFDQLLFDVMQEALQVHFQGLQYRENAGYEIDAHMVDQGFNNQIGIHPETGFVFGGNNFNCGTWMDKMGSSQKANKGRPSTPRDGSAVELVGLQYAVLRFMQSLAEKEVIPYTGVERKGPSGETKWSYKEWADRIKNNFDKYFFVSESETCSVANKKLIYKDSYGATQSWTDQLRCNFPITLTVAPDLCNPQNAWRALERAKKYLLGPLGMKTMDPEDWNYANYDNSNDSTDCTVAHGANYHQGPEWVWPIGFYLRARLIFAKKCGHLDEIAETWAILRAHLRELQTSHWRGLPELTNDNGSYCGDSCRTQAWSVAAILVLYDLHSLGADV</v>
      </c>
    </row>
    <row r="927" spans="1:5">
      <c r="A927" t="s">
        <v>3395</v>
      </c>
      <c r="B927" t="s">
        <v>4714</v>
      </c>
      <c r="C927" t="s">
        <v>148</v>
      </c>
      <c r="D927" t="s">
        <v>2282</v>
      </c>
      <c r="E927" t="str">
        <f t="shared" si="14"/>
        <v>&gt;CG9485-PE$MSTMGKETESHSIPISEGQDAEHILYRLKRGSKLSVHPDASLLGRKIVLTNYPAEGQKFVRTEYRVLGWQLSNGKQITSVMHPEAHVVDTDIRSQVELMSGTYHFYFRYLERPDTGCSGADGALYVQVEPTLHVGPPGAQKTIPLDSRCQTVLAKLLGPLDTWEPKLRVAKEAGYNVIHFTPIQELGGSRSCYSLRQLKVNSHFAPQKGGKISFEDVEKVIKKCRQEWGVASICDIVLNHTANESWLLQHPDATYSCATCPYLRPAFLLDATFAQCGADIAEGSLEHVGVPAVIQECHLEALKYQLHTSYMSKVNIHELYQCDVMKYVNEFMSQVRTREPPKNANECRFQEIQLIQDPQYRRLASTINFELALEIFNAFHGDCFDEESRFRKAETLRRHLDALNDRVRCEVQGYINYAIDNVLAGVRYERVQGDGPRVKEIEKHSVFMVYFTHTGTQGKSLTEIEADMYTKAGEFFMAHNGWVMGYSDPLDFAEEQPGRANVYLKRELISWGDSVKLRFGRRPEDSPYLWQHMTEYVQTARIFDGVRLDNCHSTPLHVAEYLLDAARKINPELYVVAELFTNSDYTDNFVNRLGITSLIREALSAWDSHEQGRLVYRYGGVPVGGFQANSSRHEATSAHALFLDLTHDNPSPVEKRSVYDLLPSAALVSMACCATGSNRGYDELVPHIHVVDEERTYQEWGKGVDSKSGIMGAKRALNLLHGQLAEEGFSQVYVDMDPNVVAVTRHSPITHQSVILVAHTAFGYPSPNAGPTGIRPLRFEGVLDIILEASLTMQSDKPFDRPAPFKKDPNVINGFTQFQLNLQEHIPLAKSTVQTQAYSDGNNTELNFANLRPGTVVAIRVSMHPGPRTSFDKLQKISAALRGSGEEYSQLQAIVSKLDLVALSGALFSCDDEERDLGKGGTAYDIPNFGKVYCGLQGFISLLTEISPKNDLGHPLCNNLRDGNWMMDYISDRLTSYEDLPLSAWFKATFEPLKNIPRYLIPCYFDAIVSGVYNVLINQVNELMPDFIKGHSFPQSLALSTLQFLSVCKSANLPGFSPALSPPKPPKQCVTLSAGLPHSTGYMRCWGRDTFIALRGSMFLTGRYNEARFIIIGFGQTLRHGLIPNLLSGSKPRFNCRDAIWWWMYCIKQYVEDAPKGAEILKDKVSRIFPYDDADAAPGAFDQLLFDVMQEALQVHFQGLQYRERNAGYEIDAHMVDQGFNNQIGHPETGFVFGGNNFNCGTWMDKMGSSQKAGNKGRPSTPRDGSAVELVGLQAVLRFMQSLAEKEVIPYTGVERKGPSGEVTKWSYKEWADRIKNNFDKYFVSESETCSVANKKLIYKDSYGATQSWTDYQLRCNFPITLTVAPDLCNPQAWRALERAKKYLLGPLGMKTMDPEDWNYRANYDNSNDSTDCTVAHGANYQGPEWVWPIGFYLRARLIFAKKCGHLDETIAETWAILRAHLRELQTSHWGLPELTNDNGSYCGDSCRTQAWSVAAILEVLYDLHSLGADV</v>
      </c>
    </row>
    <row r="928" spans="1:5">
      <c r="A928" t="s">
        <v>3396</v>
      </c>
      <c r="B928" t="s">
        <v>4715</v>
      </c>
      <c r="C928" t="s">
        <v>148</v>
      </c>
      <c r="D928" t="s">
        <v>2282</v>
      </c>
      <c r="E928" t="str">
        <f t="shared" si="14"/>
        <v>&gt;CG9485-PF$MSTMGKETESHSIPISEGQDAEHILYRLKRGSKLSVHPDASLLGRKIVLTNYPAEGQKFVRTEYRVLGWQLSNGKQITSVMHPEAHVVDTDIRSQVELMSGTYHFYFRYLERPDTGCSGADGALYVQVEPTLHVGPPGAQKTIPLDSRCQTVLAKLLGPLDTWEPKLRVAKEAGYNVIHFTPIQELGGSRSCYSLRQLKVNSHFAPQKGGKISFEDVEKVIKKCRQEWGVASICDIVLNHTANESWLLQHPDATYSCATCPYLRPAFLLDATFAQCGADIAEGSLEHVGVPAVIQECHLEALKYQLHTSYMSKVNIHELYQCDVMKYVNEFMSQVRTREPPKNANECRFQEIQLIQDPQYRRLASTINFELALEIFNAFHGDCFDEESRFRKAETLRRHLDALNDRVRCEVQGYINYAIDNVLAGVRYERVQGDGPRVKEIEKHSVFMVYFTHTGTQGKSLTEIEADMYTKAGEFFMAHNGWVMGYSDPLDFAEEQPGRANVYLKRELISWGDSVKLRFGRRPEDSPYLWQHMTEYVQTARIFDGVRLDNCHSTPLHVAEYLLDAARKINPELYVVAELFTNSDYTDNFVNRLGITSLIREALSAWDSHEQGRLVYRYGGVPVGGFQANSSRHEATSAHALFLDLTHDNPSPVEKRSVYDLLPSAALVSMACCATGSNRGYDELVPHIHVVDEERTYQEWGKGVDSKSGIMGAKRALNLLHGQLAEEGFSQVYVDMDPNVVAVTRHSPITHQSVILVAHTAFGYPSPNAGPTGIRPLRFEGVLDIILEASLTMQSDKPFDRPAPFKKDPNVINGFTQFQLNLQEHIPLAKSTVQTQAYSDGNNTELNFANLRPGTVVAIRVSMHPGPRTSFDKLQKISAALRGSGEEYSQLQAIVSKLDLVALSGALFSCDDEERDLGKGGTAYDIPNFGKVYCGLQGFISLLTEISPKNDLGHPLCNNLRDGNWMMDYISDRLTSYEDLPLSAWFKATFEPLKNIPRYLIPCYFDAIVSGVYNVLINQVNELMPDFIKGHSFPQSLALSTLQFLSVCKSANLPGFSPALSPPKPPKQCVTLSAGLPHSTGYMRCWGRDTFIALRGSMFLTGRYNEARFIIIGFGQTLRHGLIPNLLSGSKPRFNCRDAIWWWMYCIKQYVEDAPKGAEILKDKVSRIFPYDDADAAPGAFDQLLFDVMQEALQVHFQGLQYRERNAGYEIDAHMVDQGFNNQIGHPETGFVFGGNNFNCGTWMDKMGSSQKAGNKGRPSTPRDGSAVELVGLQAVLRFMQSLAEKEVIPYTGVERKGPSGEVTKWSYKEWADRIKNNFDKYFVSESETCSVANKKLIYKDSYGATQSWTDYQLRCNFPITLTVAPDLCNPQAWRALERAKKYLLGPLGMKTMDPEDWNYRANYDNSNDSTDCTVAHGANYQGPEWVWPIGFYLRARLIFAKKCGHLDETIAETWAILRAHLRELQTSHWGLPELTNDNGSYCGDSCRTQAWSVAAILEVLYDLHSLGADV</v>
      </c>
    </row>
    <row r="929" spans="1:5">
      <c r="A929" t="s">
        <v>3397</v>
      </c>
      <c r="B929" t="s">
        <v>4373</v>
      </c>
      <c r="C929" t="s">
        <v>1157</v>
      </c>
      <c r="D929" t="s">
        <v>2285</v>
      </c>
      <c r="E929" t="str">
        <f t="shared" si="14"/>
        <v>&gt;CG18180-PA$MKLFLLTLSAALALVAASPTGLNRTTLLSQGAEGRIVNGYPAPEGKAPYVGLFIRTDGSNSGAVGAGTIIANDWILTAAHCLTGDYVEIHYGSNWGWNAYRQTVRRDNFISHPDWPSQGGRDIGLIRTPHVDFNGLINKIPLPSMNENDRYQDTWCVACGWGGMDNGNLADWLQCVDVQIISNSECEQAYGSVASTMCTRHADGKSVCGGDSGGPLVTHDNARLVGVITFASVSCHDGPSGYTRVDYLEWIRDQTGIS</v>
      </c>
    </row>
    <row r="930" spans="1:5">
      <c r="A930" t="s">
        <v>3398</v>
      </c>
      <c r="B930" t="s">
        <v>4374</v>
      </c>
      <c r="C930" t="s">
        <v>310</v>
      </c>
      <c r="D930" t="s">
        <v>2286</v>
      </c>
      <c r="E930" t="str">
        <f t="shared" si="14"/>
        <v>&gt;CG8424-PA$MLFAGFGVLLFVAVAVGDSLDVCLEDMGCMRGTLMPGYQSGEFEAFMGIFAQPPVGPLRLKNPVPNEPWEGVLDAGAAKDSCIQRSYFAKEWGLMGVECLYLNVYRPKNRAEDKLPVMVYIHGGGFFSGSAHPMASGPEYLMDTNKVMVTMNYRLGPFGFLSTGDEHMPGNFGFKDQRLALQWIQKHIATFGGDPKVTVLGHSAGGISAHLHMISPNSKGLFQNSMSLTGTMFLSAMKILKDPLSARRLGKELAIDQAESLSSQDLAEALRNVCPKKLLVSVDSLKVWDNMPHLTLPVLEAPSPDAFLVEDPLDAHRAGRINQMPWILSLSSRAGEGSLFIMRFINPKLRAEFNENFLEHMALLLNLPEGTPVQMVSEILDAYDFKGDSLNNTMLKLAEISGDFNFYYPIYETISSYVTYANLEENPLFIYIFEFAGLNSIKFFAGTTDDYGLGAVHMDDGLHTIRIPVSFDDFPKDSEDAKVIQRMSSLTDFAKTGVFHEESICKVSDFKEQGMCNYLHFGGNKEKYLEDIRNSITLTFPIWKKLF</v>
      </c>
    </row>
    <row r="931" spans="1:5">
      <c r="A931" t="s">
        <v>3399</v>
      </c>
      <c r="B931" t="s">
        <v>4375</v>
      </c>
      <c r="C931" t="s">
        <v>1039</v>
      </c>
      <c r="D931" t="s">
        <v>2287</v>
      </c>
      <c r="E931" t="str">
        <f t="shared" si="14"/>
        <v>&gt;CG11911-PA$MKLITVTLVIALVAAAQGAKLSDKLAKLVPSFATGFVINGTEAEPHSAPIVSLATNYLKHSHICGGTLINKDWIVTAAHCISEPVGMSIIAGLHTRAEDELTQQRQVDFGRVHEKYTGGVGPYDIALLHVNESFIFNEWVQPATLPSEQVHEGETHLYGWGQPKSYIFSGAKTLQTVTTQILNYEECKEELPESAPAESNICSSSLQQSKSACNGDSGGPLVVEFTNAPSELIGIVSWGYIPCGLNMPSIYTKVSAYIDWITNIQSAYYKL</v>
      </c>
    </row>
    <row r="932" spans="1:5">
      <c r="A932" t="s">
        <v>3400</v>
      </c>
      <c r="B932" t="s">
        <v>4376</v>
      </c>
      <c r="C932" t="s">
        <v>4761</v>
      </c>
      <c r="D932" t="s">
        <v>2288</v>
      </c>
      <c r="E932" t="str">
        <f t="shared" si="14"/>
        <v>&gt;CG6069-PA$MGLSKIWLLVSCLLWTCLPQSQGTVYPRDILLKTPKFRRVWGGVQSNTGNFGGWLLRILNGDGNFACGAAYYAPLLVITSANCIYPYRNSLEGATVEGAFSECDRENYADIDTIQFPEKFIYQKLYMDVAVVRLRDPVRGRLTEFIRCSVKVQPKMQMVVFGWGFDNTEVEIPSSDPRNVTVTIISIKECRQKFKSKIASTSICARQPKNPKQCLYDGGSPLIYGRELCGVVSFGSHCIDTSRPGYTNIRRVKRFITETEESINAGDVFRSTKVVKETKKPPKKTIKPKSKPVKQRLLRTVMVEPLV</v>
      </c>
    </row>
    <row r="933" spans="1:5">
      <c r="A933" t="s">
        <v>3401</v>
      </c>
      <c r="B933" t="s">
        <v>4377</v>
      </c>
      <c r="C933" t="s">
        <v>987</v>
      </c>
      <c r="D933" t="s">
        <v>2289</v>
      </c>
      <c r="E933" t="str">
        <f t="shared" si="14"/>
        <v>&gt;CG10469-PA$MILQLVLIVQFSLVFGQETGSLRIMNGTAAKAKQLPYQVGLLCYFEGSKEPNMCGGTILSNRWIITAAHCLQDPKSNLWKVLIHVGKVKSFDDKEIVVRSYTIVHKKFDRKTVTNDIALIKLPKKLTFNKYIQPAKLPSAKKTYTGRAIISGWGLTTKQLPSQVLQYIRAPIISNKECERQWNKQLGGKSKKVVHNFICIDSKKGLPCRGDSGGPMVLDDGSRTLVGIVSHGFDGECKLKLPDVSRVSSYLKWIKYYSGGL</v>
      </c>
    </row>
    <row r="934" spans="1:5">
      <c r="A934" t="s">
        <v>3402</v>
      </c>
      <c r="B934" t="s">
        <v>4378</v>
      </c>
      <c r="C934" t="s">
        <v>509</v>
      </c>
      <c r="D934" t="s">
        <v>2290</v>
      </c>
      <c r="E934" t="str">
        <f t="shared" si="14"/>
        <v>&gt;CG32063-PB$MRGQLLLKGPALARSLSRCRVSAVPQIGSVRHVTAGCAAGDTVKGGKGILGLYEKESGKGPRLTPAGEKFDDRVQGKLSELVCETKLTGRLGRGKVFNVDSEFRSICVVGVGLEGIAFNELEMLDEGMENVRIAAGIGARSLQSIGCEVHVDNMDYAEQAAEGAALAIWRYEENLAKKYRSTIPKLELHGSPDVESTRGLFKAEAQNLARRLCDAPANCMTPTIVAQAAVDSLCPCGITVEVRTMWIEQQHLNSFLMIAKGSCEPPVLLEVAYCGTAPEDKPILLVGQGITFNSGINLRPCKGMDEFRGDLTGAACILAAMRAAAALSLPINITAVIPLCENLSGMSCKPGDVVTLLNSKSLAVRNISRTGVVVISDPMLYGQITYKPRLVVVGSMCKGVKKAVGGGATGIWSNSHYIWKQFQRAGSLTGDRLWRFPLWRYKDRVAEHLSFDLLNDGEGYASSCLAAAVLHELVPCSDWAHLDTYGTGLLTYGLIPYLTAGRMTGRPTRTLVQFLYQIACPEQP</v>
      </c>
    </row>
    <row r="935" spans="1:5">
      <c r="A935" t="s">
        <v>3403</v>
      </c>
      <c r="B935" t="s">
        <v>4716</v>
      </c>
      <c r="C935" t="s">
        <v>509</v>
      </c>
      <c r="D935" t="s">
        <v>2290</v>
      </c>
      <c r="E935" t="str">
        <f t="shared" si="14"/>
        <v>&gt;CG32063-PC$MRGQLLLKGPALARSLSRCRVSAVPQIGSVRHVTAGCAAGDTVKGGKGILGLYEKESGKGPRLTPAGEKFDDRVQGKLSELVCETKLTGRLGRGKVFNVDSEFRSICVVGVGLEGIAFNELEMLDEGMENVRIAAGIGARSLQSIGCEVHVDNMDYAEQAAEGAALAIWRYEENLAKKYRSTIPKLELHGSPDVESTRGLFKAEAQNLARRLCDAPANCMTPTIVAQAAVDSLCPCGITVEVRTMWIEQQHLNSFLMIAKGSCEPPVLLEVAYCGTAPEDKPILLVGQGITFNSGINLRPCKGMDEFRGDLTGAACILAAMRAAAALSLPINITAVIPLCENLSGMSCKPGDVVTLLNSKSLAVRNISRTGVVVISDPMLYGQITYKPRLVVVGSMCKGVKKAVGGGATGIWSNSHYIWKQFQRAGSLTGDRLWRFPLWRYKDRVAEHLSFDLLNDGEGYASSCLAAAVLHELVPCSDWAHLDTYGTGLLTYGLIPYLTAGRMTGRPTRTLVQFLYQIACPEQP</v>
      </c>
    </row>
    <row r="936" spans="1:5">
      <c r="A936" t="s">
        <v>3404</v>
      </c>
      <c r="B936" t="s">
        <v>4717</v>
      </c>
      <c r="C936" t="s">
        <v>509</v>
      </c>
      <c r="D936" t="s">
        <v>2290</v>
      </c>
      <c r="E936" t="str">
        <f t="shared" si="14"/>
        <v>&gt;CG32063-PD$MRGQLLLKGPALARSLSRCRVSAVPQIGSVRHVTAGCAAGDTVKGGKGILGLYEKESGKGPRLTPAGEKFDDRVQGKLSELVCETKLTGRLGRGKVFNVDSEFRSICVVGVGLEGIAFNELEMLDEGMENVRIAAGIGARSLQSIGCEVHVDNMDYAEQAAEGAALAIWRYEENLAKKYRSTIPKLELHGSPDVESTRGLFKAEAQNLARRLCDAPANCMTPTIVAQAAVDSLCPCGITVEVRTMWIEQQHLNSFLMIAKGSCEPPVLLEVAYCGTAPEDKPILLVGQGITFNSGINLRPCKGMDEFRGDLTGAACILAAMRAAAALSLPINITAVIPLCENLSGMSCKPGDVVTLLNSKSLAVRNISRTGVVVISDPMLYGQITYKPRLVVVGSMCKGVKKAVGGGATGIWSNSHYIWKQFQRAGSLTGDRLWRFPLWRYKDRVAEHLSFDLLNDGEGYASSCLAAAVLHELVPCSDWAHLDTYGTGLLTYGLIPYLTAGRMTGRPTRTLVQFLYQIACPEQP</v>
      </c>
    </row>
    <row r="937" spans="1:5">
      <c r="A937" t="s">
        <v>3405</v>
      </c>
      <c r="B937" t="s">
        <v>4379</v>
      </c>
      <c r="C937" t="s">
        <v>433</v>
      </c>
      <c r="D937" t="s">
        <v>2291</v>
      </c>
      <c r="E937" t="str">
        <f t="shared" si="14"/>
        <v>&gt;CG17292-PA$MHKAIKNKSRLLCGLKNSKADLTTAKFILYYGPTVADSDIYDLTDFQSLEDEHLDLGKNTVLYLHGYLEDPDVESIHVIAEAYLERKDTNLIVLDWGEADGNYMFDAFPNLKQLGPELAKVLLKMFDHGLDIEKFHIVGHSMGGQLALLGREITKRTKGVRKIKRISALDPAFPLFYPGTHLSANDAEFVDVIHTDWLYGAPTSTGTADFWPNGGYSLQPGCPKRNYKMLSDNDLSSHRRSWWFWESVSDRYPIGFDAVPAKKWSDFKQNKIVENCPPVVMGHHCPTTIHGDFYQTNGHTPFARGKEGTVYVDPKDLLGNTHSITCDCPSEKT</v>
      </c>
    </row>
    <row r="938" spans="1:5">
      <c r="A938" t="s">
        <v>3406</v>
      </c>
      <c r="B938" t="s">
        <v>4380</v>
      </c>
      <c r="C938" t="s">
        <v>433</v>
      </c>
      <c r="D938" t="s">
        <v>2291</v>
      </c>
      <c r="E938" t="str">
        <f t="shared" si="14"/>
        <v>&gt;CG17292-PB$MHKAIKNKSRLLCGLKNSKADLTTAKFILYYGPTVADSDIYDLTDFQSLEDEHLDLGKNTVLYLHGYLEDPDVESIHVIAEAYLERKDTNLIVLDWGEADGNYMFDAFPNLKQLGPELAKVLLKMFDHGLDIEKFHIVGHSMGGQLALLGREITKRTKGVRKIKRISALDPAFPLFYPGTHLSANDAEFVDVIHTDWLYGAPTSTGTADFWPNGGYSLQPGCPKRNYKMLSDNDLSSHRRSWWFWESVSDRYPIGFDAVPAKKWSDFKQNKIVENCPPVVMGHHCPTTIHGDFYQTNGHTPFARGKEGTVYVDPKDLLGNTHSITCDCPSEKT</v>
      </c>
    </row>
    <row r="939" spans="1:5">
      <c r="A939" t="s">
        <v>3407</v>
      </c>
      <c r="B939" t="s">
        <v>4381</v>
      </c>
      <c r="C939" t="s">
        <v>776</v>
      </c>
      <c r="D939" t="s">
        <v>2292</v>
      </c>
      <c r="E939" t="str">
        <f t="shared" si="14"/>
        <v>&gt;CG10588-PA$MCFRPRLGLRRITKQVQKWLNRQQYPMSTASVVVQYHEEPDKSDGDSKLRALTLSNGLRAMLISDSYIDEPSIHRASRESLNSSTENFNGKLAACAVLGVGSFSEPQQYQGLAHFVEHMIFMGSEKFPVENEFDSFVTKSGGFSNAHENEETCFYFELDQTHLDRGMDLFMNLMKAPLMLPDAMSRERSAVQSEFETHMRDEVRRDQILASLASEGYPHGTFSWGNYKTLKEGVDDSSLHKELHKYRDHYGSNRMVVALQAQLSLDELEELLVRHCADIPTSQQNSIDVSQLNYKAFRDQFYKDVFLVQPVEDVCKLELTWVLPPMKNFYRSKPDMFISQLIGEGVGSLCAYLRHHLWCISVVAGVAESSFDSNSIYSLFNICIYLSDDGFDIDEVLEATFAWVKLIINSDQLQDSYKESQQIENNNFRFQIEPPPIDHVQIVESFNYLPSKDVLTGPQLYFQYEESAIELLRQHMNKFNFNIMISSYIPEKNEYDQREPWFGTQFKTISMPPKWQTMWEQSATIKELHYPQPNPFVTTFKIHWVESGKPHVSRSPKALIRNDLCELWFRQDNIFKLPDGYINLYFITLVRESVKQYMLGVLFTYLVEFRMAEQLYPALEAGLTYGLYIGDKGLVMRSGYNEKLPLLVEIILNMMQTIELDIGQVNAFKDLKKRQIYNALINGKSLLDLRLSILENKRFSMISKYESVDDITMDDIKSFKENFHKKMYVKGLIQGFTEDQATDLMQKVLDTYKSEKLDNLSALDNHLLQIPLGSYYLRAKTLNEDSNTIITNYYQIGPSDLKMECIMDLVELIVEEPFFNQLRTQEQLGYSLGHQRIGYGVLAFLITINTQETKHRADYVEQRIEAFRSRMAELVSQMSDTEKNIRETLINGKKLGDTSLDEEVLRNWSEIVTKEYFFNRIETQIQMLSHLKEDVLNFLNDNDKNNLRKLSVQVVGNHNQTSNSTAQASRSGSLSDLLDDQDNMANETDSAKPMTDKIRLEFLGESDDPSSIKDIYAFKKDLYVFPLFNNPNLANK</v>
      </c>
    </row>
    <row r="940" spans="1:5">
      <c r="A940" t="s">
        <v>3408</v>
      </c>
      <c r="B940" t="s">
        <v>4382</v>
      </c>
      <c r="C940" t="s">
        <v>693</v>
      </c>
      <c r="D940" t="s">
        <v>2293</v>
      </c>
      <c r="E940" t="str">
        <f t="shared" si="14"/>
        <v>&gt;CG13423-PA$MSFLLTEPQWSAWYSAFYASSMNRLAQNVCTAQDPITVCLRSEADLCSVSGVKTWIELSRQGKATTGGPGWICTGLDLLCQEMDRKLPLPLDFELSAALFFWHKLERCNYFLWTVADLLMRCEPLDGRCFRNLIKNPVPDGGNWQMFNLVKKYGVMPKKCYLHSTQRTTKMNLILKSKLREYASMLHAQFTFNGNGRLPDLIQEMIPHLFKVICICLGEPPKVFTWSFYDHKKRYQCLNDMTAVHYEVMVGCTVNLDAFVCLGHDPRISSSYHSNYQVANSSNMMGGKPHRYNNSMDIIMQIMVTSLEGDKPVWMACDIRRAISLKSGPLSLRSHQFDLLFGFVGESLTKAERLDYRASRRDAALLLTSVGLDTLKQPVQFRFINASTIGESATGGLNEHDVDEKVTKALRKKSVKPPDNKLDAEWLREYAFEIVVHEKFVSGVLHAARIHKWKELPAWDPMGALL</v>
      </c>
    </row>
    <row r="941" spans="1:5">
      <c r="A941" t="s">
        <v>3409</v>
      </c>
      <c r="B941" t="s">
        <v>4718</v>
      </c>
      <c r="C941" t="s">
        <v>55</v>
      </c>
      <c r="D941" t="s">
        <v>2294</v>
      </c>
      <c r="E941" t="str">
        <f t="shared" si="14"/>
        <v>&gt;CG18140-PB$MHPYVPSVLVVVVLAISVKAHIRVDKLQIHSESNYKPAFIRSAVESIPLIDAILLLRNSTKPEFGDAFLPLRSAVESIPKLYQSNTSRFRKNPDVRSFRDSVESLPNDEDGLEHIEIFTKYYNSVSDVAGVDLKSKKLTHVNLDPGTSDKYAAFIARGNSEDYYPKSYRAGSPHQELLKMMNIEHTDKLDRYSDLQQQSYGALGLANRNDLKMTKKVLCYMSNWAFYRSGEAHFVPEQIDPNLCSIIYSFASLDPDHLTIREFDSWVDLDNQYYRRVTSLGVPVLIALGGWTDSGSKYSRLVSDNLKRRVFISSVSSFLLRHGFSGLHLDWNYPKCWQSDCSRPVTDRPNLTKLLRELRTEFQSVDPKFQLGVAISGYKEIIKEAYDFPALSIVDYMTVMTYDYHGAWEQKTGHVSPLYGLSSDTYPQYNTNYTMQLLLKMARREKLVLSIPFYGQSFTLATAHQILAGPGVAASGPGDAGELTKQPGMLYYEICQRLTKFNWISDRNLNVIFGPFAMLNDQWVGYEDPTSAQAKARYANNNFAGVAAWTIDLDDFRNLCCNESYPLLRAINRALGRLDSEPPTQPNCRPTLLATPVPPQMTTISSDGSGGLGQNHDHTTSLPSGQISSSPVSTTITTFPWWSSTTKRPREPTKTTAQPTHTTILIPAGINPVVQPSNCKSGEFFASNNCNAYYHCFFAGELQQQFCPSGLHWNNEAKGCDWPSSAQCSLKLDQHSTSYPNPIQTSKKPETTLKPNKKPSEISTHHQVNSTSSRPQYMRPTILETEGDYYPHRNCRKYYICVNKALVPSECGGDLHWDGIKKLCDWPENVQCVSKKYLKIIKSSSANEEDPCKGEKRVPYPGNCSKYLFCLWNRLQASDCPPLHYNERIGNCDWPAAAKCNPKGSESSEEAELNAMPKPPTPQTPSSHLRPYPTEKPVPKPRDSHYKVICYFTNWAWYRKGIGRFTPDDINTELCTHVIYFAVLDYSELVLRTHDSWADVENNFYTRVTSLKSKGIKVSLALGGWNDSQDKYSRLVRSPMARSRFVRHALEFIEKYGFEGLDLDWEYPVCWQTECNKGTEEKDGFTAWVQELSEAFRPRGLMLSTAVSPSRKIIDAGYDIPQLSRYFWIAVMTYDFHGHWDKKTGHVAPLYHHPDDDFEYFNVNYSINYWMEKGAPQKLVMGIPLYGQSFTLENTNSSGLNAKAPAPGEAGEFTRAAGFLAYYEIERVNRQGWQVVHDEFGRMGPYAYKGTQWVSYDSPDMVRKKSLLVRSLKLGGMVWALDLDDFKNRCGNGVHPLLTEIHNVLKDPPSLMEIPGPIETTPTYPGMEEEIHESNGEGPEVQPIEAVMQTCENEGEEHEGILDPNHVLEEENEATEMATEFKIICYFTNWAWYRQGGGKFLPEDIDSDLCTHIIYGFAVLSDNLTIQPHDSWADLDNKFYERIVAYRKKGAKVTVAIGGWNDSAGDKYSRVRNPEARSRFIRNVLDFIEEYNFDGLDLDWEYPVCWQVDCKKGTAEEKIFSALVRELFYAFQPRGLILSAAVSPNKKVIDAGYEVAELSHYFSWISVMYDYHGQWDKKTGHVAPMYSHPEGTANFNANFSMNYWISMGADRRKLVMGPLYGQSFSLAETTKHQLNAPTYGGGEAGEATRARGFLAYYEICLKIRHHWNVVRDTKGRIGPFAYHGDQWVSFDDVPMIRHKSEYIKAMGLGGAMIWADLDDFKNVCECESYPLLKAINRVLRGFGGPQPKCLLENPKSTMKPNIKPFRPTINAPSGPNLDSPTQNVSLNVLSIKCHSKNYLAHEWDCTKYYICEHTYVERSCPLGLQWNKTYCDWPTNVQSSLGSNQRTQEPAVHRPNPTSVITPPIINNSYKVVCYFTSWAWYRSSQGKFVPEDIDANLCTHLIYGFAVLDSSLTIKTHDSWTDIDNRFYERVVEYKQRGLRVMLAIGGWNDSLGSKYARLLNSQSRRRFVASVISFLEQHGFEGLDLAWEFPVCWQVNCNRGNPTEKDGVALVKELSEAFKENGLILSAAVSPSKMVIDAGYNVFELSPYFDWVAVMTDFHGHWDMRTGQIAPLFHRGGDENLYLNGNFSIHYWLERGIPNDKLVMGPMYGQTFTLADQNRRSLNDKTVGPGKAGTFTRADGFLAYYEICEKVVNDWKVVRDEEGIFGSYAYSGNQWISYDDVTTIRRKSQFIKSLQLGGGMIWADLDDFRGLCGCGKHPLLRTLSQELLGIPGQKAKDC</v>
      </c>
    </row>
    <row r="942" spans="1:5">
      <c r="A942" t="s">
        <v>3410</v>
      </c>
      <c r="B942" t="s">
        <v>4719</v>
      </c>
      <c r="C942" t="s">
        <v>55</v>
      </c>
      <c r="D942" t="s">
        <v>2294</v>
      </c>
      <c r="E942" t="str">
        <f t="shared" si="14"/>
        <v>&gt;CG18140-PC$MHPYVPSVLVVVVLAISVKAHIRVDKLQIHSESNYKPAFIRSAVESIPLIDAILLLRNSTKPEFGDAFLPLRSAVESIPKLYQSNTSRFRKNPDVRSFRDSVESLPNDEDGLEHIEIFTKYYNSVSDVAGVDLKSKKLTHVNLDPGTSDKYAAFIARGNSEDYYPKSYRAGSPHQELLKMMNIEHTDKLDRYSDLQQQSYGALGLANRNDLKMTKKVLCYMSNWAFYRSGEAHFVPEQIDPNLCSIIYSFASLDPDHLTIREFDSWVDLDNQYYRRVTSLGVPVLIALGGWTDSGSKYSRLVSDNLKRRVFISSVSSFLLRHGFSGLHLDWNYPKCWQSDCSRPVTDRPNLTKLLRELRTEFQSVDPKFQLGVAISGYKEIIKEAYDFPALSIVDYMTVMTYDYHGAWEQKTGHVSPLYGLSSDTYPQYNTNYTMQLLLKMARREKLVLSIPFYGQSFTLATAHQILAGPGVAASGPGDAGELTKQPGMLYYEICQRLTKFNWISDRNLNVIFGPFAMLNDQWVGYEDPTSAQAKARYANNNFAGVAAWTIDLDDFRNLCCNESYPLLRAINRALGRLDSEPPTQPNCRPTLLATPVPPQMTTISSDGSGGLGQNHDHTTSLPSGQISSSPVSTTITTFPWWSSTTKRPREPTKTTAQPTHTTILIPAGINPVVQPSNCKSGEFFASNNCNAYYHCFFAGELQQQFCPSGLHWNNEAKGCDWPSSAQCSLKLDQHSTSYPNPIQTSKKPETTLKPNKKPSEISTHHQVNSTSSRPQYMRPTILETEGDYYPHRNCRKYYICVNKALVPSECGGDLHWDGIKKLCDWPENVQCVSKKYLKIIKSSSANEEDPCKGEKRVPYPGNCSKYLFCLWNRLQASDCPPLHYNERIGNCDWPAAAKCNPKGSESSEEAELNAMPKPPTPQTPSSHLRPYPTEKPVPKPRDSHYKVICYFTNWAWYRKGIGRFTPDDINTELCTHVIYFAVLDYSELVLRTHDSWADVENNFYTRVTSLKSKGIKVSLALGGWNDSQDKYSRLVRSPMARSRFVRHALEFIEKYGFEGLDLDWEYPVCWQTECNKGTEEKDGFTAWVQELSEAFRPRGLMLSTAVSPSRKIIDAGYDIPQLSRYFWIAVMTYDFHGHWDKKTGHVAPLYHHPDDDFEYFNVNYSINYWMEKGAPQKLVMGIPLYGQSFTLENTNSSGLNAKAPAPGEAGEFTRAAGFLAYYEIERVNRQGWQVVHDEFGRMGPYAYKGTQWVSYDSPDMVRKKSLLVRSLKLGGMVWALDLDDFKNRCGNGVHPLLTEIHNVLKDPPSLMEIPGPIETTPTYPGMEEEIHESNGEGPEVQPIEAVMQTCENEGEEHEGILDPNHVLEEENEATEMATEFKIICYFTNWAWYRQGGGKFLPEDIDSDLCTHIIYGFAVLSDNLTIQPHDSWADLDNKFYERIVAYRKKGAKVTVAIGGWNDSAGDKYSRVRNPEARSRFIRNVLDFIEEYNFDGLDLDWEYPVCWQVDCKKGTAEEKIFSALVRELFYAFQPRGLILSAAVSPNKKVIDAGYEVAELSHYFSWISVMYDYHGQWDKKTGHVAPMYSHPEGTANFNANFSMNYWISMGADRRKLVMGPLYGQSFSLAETTKHQLNAPTYGGGEAGEATRARGFLAYYEICLKIRHHWNVVRDTKGRIGPFAYHGDQWVSFDDVPMIRHKSEYIKAMGLGGAMIWADLDDFKNVCECESYPLLKAINRVLRGFGGPQPKCLLENPKSTMKPNIKPFRPTINAPSGPNLDSPTQNVSLNVLSIKCHSKNYLAHEWDCTKYYICEHTYVERSCPLGLQWNKTYCDWPTNVQSSLGSNQRTQEPAVHRPNPTSVITPPIINNSYKVVCYFTSWAWYRSSQGKFVPEDIDANLCTHLIYGFAVLDSSLTIKTHDSWTDIDNRFYERVVEYKQRGLRVMLAIGGWNDSLGSKYARLLNSQSRRRFVASVISFLEQHGFEGLDLAWEFPVCWQVNCNRGNPTEKDGVALVKELSEAFKENGLILSAAVSPSKMVIDAGYNVFELSPYFDWVAVMTDFHGHWDMRTGQIAPLFHRGGDENLYLNGNFSIHYWLERGIPNDKLVMGPMYGQTFTLADQNRRSLNDKTVGPGKAGTFTRADGFLAYYEICEKVVNDWKVVRDEEGIFGSYAYSGNQWISYDDVTTIRRKSQFIKSLQLGGGMIWADLDDFRGLCGCGKHPLLRTLSQELLGIPGQKAKDC</v>
      </c>
    </row>
    <row r="943" spans="1:5">
      <c r="A943" t="s">
        <v>3411</v>
      </c>
      <c r="B943" t="s">
        <v>4383</v>
      </c>
      <c r="C943" t="s">
        <v>55</v>
      </c>
      <c r="D943" t="s">
        <v>2294</v>
      </c>
      <c r="E943" t="str">
        <f t="shared" si="14"/>
        <v>&gt;CG18140-PA$MHPYVPSVLVVVVLAISVKAHIRVDKLQIHSESNYKPAFIRSAVESIPLIDAILLLRNSTKPEFGDAFLPLRSAVESIPKLYQSNTSRFRKNPDVRSFRDSVESLPNDEDGLEHIEIFTKYYNSVSDVAGVDLKSKKLTHVNLDPGTSDKYAAFIARGNSEDYYPKSYRAGSPHQELLKMMNIEHTDKLDRYSDLQQQSYGALGLANRNDLKMTKKVLCYMSNWAFYRSGEAHFVPEQIDPNLCSIIYSFASLDPDHLTIREFDSWVDLDNQYYRRVTSLGVPVLIALGGWTDSGSKYSRLVSDNLKRRVFISSVSSFLLRHGFSGLHLDWNYPKCWQSDCSRPVTDRPNLTKLLRELRTEFQSVDPKFQLGVAISGYKEIIKEAYDFPALSIVDYMTVMTYDYHGAWEQKTGHVSPLYGLSSDTYPQYNTNYTMQLLLKMARREKLVLSIPFYGQSFTLATAHQILAGPGVAASGPGDAGELTKQPGMLYYEICQRLTKFNWISDRNLNVIFGPFAMLNDQWVGYEDPTSAQAKARYANNNFAGVAAWTIDLDDFRNLCCNESYPLLRAINRALGRLDSEPPTQPNCRPTLLATPVPPQMTTISSDGSGGLGQNHDHTTSLPSGQISSSPVSTTITTFPWWSSTTKRPREPTKTTAQPTHTTILIPAGINPVVQPSNCKSGEFFASNNCNAYYHCFFAGELQQQFCPSGLHWNNEAKGCDWPSSAQCSLKLDQHSTSYPNPIQTSKKPETTLKPNKKPSEISTHHQVNSTSSRPQYMRPTILETEGDYYPHRNCRKYYICVNKALVPSECGGDLHWDGIKKLCDWPENVQCVSKKYLKIIKSSSANEEDPCKGEKRVPYPGNCSKYLFCLWNRLQASDCPPLHYNERIGNCDWPAAAKCNPKGSESSEEAELNAMPKPPTPQTPSSHLRPYPTEKPVPKPRDSHYKVICYFTNWAWYRKGIGRFTPDDINTELCTHVIYFAVLDYSELVLRTHDSWADVENNFYTRVTSLKSKGIKVSLALGGWNDSQDKYSRLVRSPMARSRFVRHALEFIEKYGFEGLDLDWEYPVCWQTECNKGTEEKDGFTAWVQELSEAFRPRGLMLSTAVSPSRKIIDAGYDIPQLSRYFWIAVMTYDFHGHWDKKTGHVAPLYHHPDDDFEYFNVNYSINYWMEKGAPQKLVMGIPLYGQSFTLENTNSSGLNAKAPAPGEAGEFTRAAGFLAYYEIERVNRQGWQVVHDEFGRMGPYAYKGTQWVSYDSPDMVRKKSLLVRSLKLGGMVWALDLDDFKNRCGNGVHPLLTEIHNVLKDPPSLMEIPGPIETTPTYPGMEEEIHESNGEGPEVQPIEAVMQTCENEGEEHEGILDPNHVLEEENEATEMATEFKIICYFTNWAWYRQGGGKFLPEDIDSDLCTHIIYGFAVLSDNLTIQPHDSWADLDNKFYERIVAYRKKGAKVTVAIGGWNDSAGDKYSRVRNPEARSRFIRNVLDFIEEYNFDGLDLDWEYPVCWQVDCKKGTAEEKIFSALVRELFYAFQPRGLILSAAVSPNKKVIDAGYEVAELSHYFSWISVMYDYHGQWDKKTGHVAPMYSHPEGTANFNANFSMNYWISMGADRRKLVMGPLYGQSFSLAETTKHQLNAPTYGGGEAGEATRARGFLAYYEICLKIRHHWNVVRDTKGRIGPFAYHGDQWVSFDDVPMIRHKSEYIKAMGLGGAMIWADLDDFKNVCECESYPLLKAINRVLRGFGGPQPKCLLENPKSTMKPNIKPFRPTINAPSGPNLDSPTQNVSLNVLSIKCHSKNYLAHEWDCTKYYICEHTYVERSCPLGLQWNKTYCDWPTNVQSSLGSNQRTQEPAVHRPNPTSVITPPIINNSYKVVCYFTSWAWYRSSQGKFVPEDIDANLCTHLIYGFAVLDSSLTIKTHDSWTDIDNRFYERVVEYKQRGLRVMLAIGGWNDSLGSKYARLLNSQSRRRFVASVISFLEQHGFEGLDLAWEFPVCWQVNCNRGNPTEKDGVALVKELSEAFKENGLILSAAVSPSKMVIDAGYNVFELSPYFDWVAVMTDFHGHWDMRTGQIAPLFHRGGDENLYLNGNFSIHYWLERGIPNDKLVMGPMYGQTFTLADQNRRSLNDKTVGPGKAGTFTRADGFLAYYEICEKVVNDWKVVRDEEGIFGSYAYSGNQWISYDDVTTIRRKSQFIKSLQLGGGMIWADLDDFRGLCGCGKHPLLRTLSQELLGIPGQKAKDC</v>
      </c>
    </row>
    <row r="944" spans="1:5">
      <c r="A944" t="s">
        <v>3412</v>
      </c>
      <c r="B944" t="s">
        <v>4384</v>
      </c>
      <c r="C944" t="s">
        <v>1250</v>
      </c>
      <c r="D944" t="s">
        <v>2295</v>
      </c>
      <c r="E944" t="str">
        <f t="shared" si="14"/>
        <v>&gt;CG3117-PB$MSRLCTSLVIILGLILSSGGTHICLSSNLCVPRENCREEMPFFDFSSTICSDEEVCCEKSNVIGMSKSPPQHSVDTLLRTSYPNALDGSPQVFGDQTKNQFPWVTALFAKGSYLGGGSLITPGLVLTAAHILAGLSPNDIMVRAGEWLSSSEKLNPPMDRQVIKIMEHEAFNYSSGANDLALLFLDSPFELRANIQIRLPIPDKTFDRRICTVAGWGMRSSTDVDIQTIQQKVDLPVVESSKCQRLRLTKMGSNYQLPASLMCAGGEEGRDVCSLFGGFALFCSLDDDPNRYEQGIVSFGVGCGQANVPTTFTHVSKFMEWINPHLEQVLSVPGNMLPAM</v>
      </c>
    </row>
    <row r="945" spans="1:5">
      <c r="A945" t="s">
        <v>3413</v>
      </c>
      <c r="B945" t="s">
        <v>4385</v>
      </c>
      <c r="C945" t="s">
        <v>456</v>
      </c>
      <c r="D945" t="s">
        <v>2296</v>
      </c>
      <c r="E945" t="str">
        <f t="shared" si="14"/>
        <v>&gt;CG5932-PA$MNPIFCALLFSLVAGLVLAEKSDYCLSEIVKSDERIRSHGYPTETHEVTQDGYVLTLFRIPYSHKLKNQNEKRPPILLQHGLFSNSDCWLSSGPDNSLYLLADAGYDVWLGNARGNIYSRNNIIISLNSHKFWHFDWHEIGTIDIPAIDYILADTGFDQIHYAGHSQGTTVYLVMLSERPEYNALIKSGHLLAPCAFEHGTSFIFNALGPLVGTPGGIWNQLLVDTELIPNNNLVNRLVDNSCHLNTICNNAFIMFANGGYVNANASSMSVLIETHPAGSSSNQGIHYLQLWKSKFRQYDWGTKKNNELYGQDLPPDYDLSKIVAPTHLYSSTNDALCGPEDVTLVENFPHLTEDYRVPVQSFNHLDFIIAKNMKELVNDPIIERINSYEG</v>
      </c>
    </row>
    <row r="946" spans="1:5">
      <c r="A946" t="s">
        <v>3414</v>
      </c>
      <c r="B946" t="s">
        <v>4386</v>
      </c>
      <c r="C946" t="s">
        <v>1450</v>
      </c>
      <c r="D946" t="s">
        <v>2297</v>
      </c>
      <c r="E946" t="str">
        <f t="shared" si="14"/>
        <v>&gt;CG7118-PA$MKVFLTILALAVASASAYESVVHPKDLSKVAKIEGRITNGYPAEEGKAPTVGLGFSGGWWCGGSIISNEWVLTAEHCIGGDAVTVYFGATWRTNAQFTWVGSGNFITHGSADIALIRIPHVDFWHMVNKVELPSYNDRYNDYNEWWAACGWGGTYDGSPLPDYLQCVDLQIIHNSECASYYGTGTVGDNIICVRVVGKGTCGGDSGGPLVTHDGSKLVGVTNWVSGAGCQAGHPAGFQRVTYHLDIRDHTGIAY</v>
      </c>
    </row>
    <row r="947" spans="1:5">
      <c r="A947" t="s">
        <v>3415</v>
      </c>
      <c r="B947" t="s">
        <v>4387</v>
      </c>
      <c r="C947" t="s">
        <v>1215</v>
      </c>
      <c r="D947" t="s">
        <v>2298</v>
      </c>
      <c r="E947" t="str">
        <f t="shared" si="14"/>
        <v>&gt;CG30090-PA$MWGAIAAITALAIGVLCSLGNGEYLEPRCGLTANTIAFKIIGGRDAIINNPWMAYIHSSVKLICGGTLITQRFVLTAAHCVNEGSAVKVRLGEYDDTAEDCNSKICIPRAEEHDVDMAFRHGKFSEIKNLNDIALLRLAKFVTFKAHSPICIILGTSKRELVDSIEWFVATGWGETRTHRTRGVLQITQLQRYNSSCMQALGRLVQQNQICAGRLGSDTCNGDSGGPLFQTVRHMDKMRPVQFGVSYGSRECSGIGVYTDVYSYADWIATVVQQNTHVPAPIMPN</v>
      </c>
    </row>
    <row r="948" spans="1:5">
      <c r="A948" t="s">
        <v>3416</v>
      </c>
      <c r="B948" t="s">
        <v>4388</v>
      </c>
      <c r="C948" t="s">
        <v>1237</v>
      </c>
      <c r="D948" t="s">
        <v>2299</v>
      </c>
      <c r="E948" t="str">
        <f t="shared" si="14"/>
        <v>&gt;CG30414-PA$MKFIAAGLALLVCSIQLGEGAPGHLLDSSCGTTKPEFIPMITGGADAGLSNPWMVKVLGEKLCGGSLITSRFVLTAAHCIVSTHMRVRLGEYKTRFPGDCSRCVPKSYKLRRIRLGEYDTRFPGKDCCVPKSYELAVDRKILHADYNNLDNDIGLLRMKSFVQYSDYVRPICLLVEGHMAESPIFNITGWGVTNDGPSRRLQRATVYNTDLHFCRSKFTKQVDESQICAAGTNSDACHGDSGGPLAQVPFAGSWLTFQYGLVSYGSAACHSFSVYTNVTHHRDWIRSLALTDSPFWGKTEPLEKVHFYTLTGWGHTADYKPSRILQETTLLALEQSCCNSNFNEVDQSQICTTGVDSDACGGDSGGPLSAKLLFGLKKRAFLLGLVSYGDASRIFEVATNVTHYVDWIKATIDENS</v>
      </c>
    </row>
    <row r="949" spans="1:5">
      <c r="A949" t="s">
        <v>3417</v>
      </c>
      <c r="B949" t="s">
        <v>4389</v>
      </c>
      <c r="C949" t="s">
        <v>1237</v>
      </c>
      <c r="D949" t="s">
        <v>2300</v>
      </c>
      <c r="E949" t="str">
        <f t="shared" si="14"/>
        <v>&gt;CG30414-PB$MKFIAAGLALLVCSIQLGEGAPGHLLDSSCGTTKPEFIPMITGGADAGLSNPWMVKVLGEKLCGGSLITSRFVLTAAHCIVSTHMRVRLGEYKTRFPGDCSRCVPKSYKLRRIRLGEYDTRFPGKDCCVPKSYELAVDRKILHADYNNLDNDIGLLRMKSFVQYSDYVRPICLLVEGHMAESPIFNITGWGVTNDGPSRRLQRATVYNTDLHFCRSKFTKQVDESQICAAGTNSDACHGDSGGPLAQVPFAGSWLTFQYGLVSYGSAACHSFSVYTNVTHHRDWIVNAIEDFSRFQLR</v>
      </c>
    </row>
    <row r="950" spans="1:5">
      <c r="A950" t="s">
        <v>3418</v>
      </c>
      <c r="B950" t="s">
        <v>4390</v>
      </c>
      <c r="C950" t="s">
        <v>1045</v>
      </c>
      <c r="D950" t="s">
        <v>2301</v>
      </c>
      <c r="E950" t="str">
        <f t="shared" si="14"/>
        <v>&gt;CG1214-PA$MLLLSGAPSQGRRPKNRPLIGTVEEGEMPPSTVLQMPPAPLSSKSGLVLVCCDQLMAVQPVQRASGAAATKSNSPDWGNHRAKHHEGSAAPFKWIPPFIILATLLEVLVFLWVGADPPEDSLLVYRPDQRLQLWRFLSYALLHASWLLGYNVLTQLLFGVPLELVHGSLRTGVIYMAGVLAGSLGTSVVDSEVFLVASGGVYALLAAQLASLLLNFGQMRHGVIQLMAVILFVFCDLGYALYSREAMHQLQTRPSVSYIAHMTGALAGISVGLLLLRQLDGGLRPRPLRWLALGWCIFSAFGIAFNLVNTVTAQLLAEEEGQVIRQHLMNDLGM</v>
      </c>
    </row>
    <row r="951" spans="1:5">
      <c r="A951" t="s">
        <v>3419</v>
      </c>
      <c r="B951" t="s">
        <v>4391</v>
      </c>
      <c r="C951" t="s">
        <v>35</v>
      </c>
      <c r="D951" t="s">
        <v>2302</v>
      </c>
      <c r="E951" t="str">
        <f t="shared" si="14"/>
        <v>&gt;CG14745-PA$MANKALILLAVLFCAQAVLGVTIISKSEWGGRSATSKTSLANYLSYAVIHTAGNYCSTKAACITQLQNIQAYHMDSLGWADIGYNFLIGGDGNVYEGRWNVMGAHATNWNSKSIGISFLGNYNTNTLTSAQITAAKGLLSDAVSRGQVSGYILYGHRQVGSTECPGTNIWNEIRTWSNWK</v>
      </c>
    </row>
    <row r="952" spans="1:5">
      <c r="A952" t="s">
        <v>3420</v>
      </c>
      <c r="B952" t="s">
        <v>4392</v>
      </c>
      <c r="C952" t="s">
        <v>688</v>
      </c>
      <c r="D952" t="s">
        <v>2303</v>
      </c>
      <c r="E952" t="str">
        <f t="shared" si="14"/>
        <v>&gt;CG10992-PA$MNLLLLVATAASVAALTSGEPSLLSDEFIEVVRSKAKTWTVGRNFDASVEGHIRRLMGVHPDAHKFALPDKREVLGDLYVNSVDELPEEFDSRKQWPNPTIGEIRDQGSCGSCWAFGAVEAMSDRVCIHSGGKVNFHFSADDLVSCCTCGFGCNGGFPGAAWSYWTRKGIVSGGPYGSNQGCRPYEISPCEHHVNGRPPCAHGGRTPKCSHVCQSGYTVDYAKDKHFGSKSYSVRRNVREIQEEITNGPVEGAFTVYEDLILYKDGVYQHEHGKELGGHAIRILGWGVWGEEKIYWLIGNSWNTDWGDHGFFRILRGQDHCGIESSISAGLPK</v>
      </c>
    </row>
    <row r="953" spans="1:5">
      <c r="A953" t="s">
        <v>3421</v>
      </c>
      <c r="B953" t="s">
        <v>4720</v>
      </c>
      <c r="C953" t="s">
        <v>688</v>
      </c>
      <c r="D953" t="s">
        <v>2304</v>
      </c>
      <c r="E953" t="str">
        <f t="shared" si="14"/>
        <v>&gt;CG10992-PB$MNLLLLVATAASVAALTSGEPSLLSDEFIEVGRNFDASVTEGHIRRLMGHPDAHKFALPDKREVLGDLYVNSVDELPEEFDSRKQWPNCPTIGEIRDQSCGSCWAFGAVEAMSDRVCIHSGGKVNFHFSADDLVSCCHTCGFGCNGGPGAAWSYWTRKGIVSGGPYGSNQGCRPYEISPCEHHVNGTRPPCAHGGRPKCSHVCQSGYTVDYAKDKHFGSKSYSVRRNVREIQEEIMTNGPVEGAFVYEDLILYKDGVYQHEHGKELGGHAIRILGWGVWGEEKIPYWLIGNSWNDWGDHGFFRILRGQDHCGIESSISAGLPK</v>
      </c>
    </row>
    <row r="954" spans="1:5">
      <c r="A954" t="s">
        <v>3422</v>
      </c>
      <c r="B954" t="s">
        <v>4393</v>
      </c>
      <c r="C954" t="s">
        <v>641</v>
      </c>
      <c r="D954" t="s">
        <v>2305</v>
      </c>
      <c r="E954" t="str">
        <f t="shared" si="14"/>
        <v>&gt;CG3108-PA$MYNARSRGSAANEGISPKRIVTIGSLLLVLGLNQVASMSLDRLALERNEPADQQQQQQQDVLVDNMKLTSIPSADSSDMYMLVPDTVASQLEDTEHVNNSIEADPESDPSGSSSSDMLMLESDSSPAMQLVELPSDITVAESQPETEDTENDQQQPESIEEHVVLMKPASQEAQLEQTVDLATEAAPVPLNDELPEEESPAATESAVEELEKESEAAMDDQVPEESEIQPEQVQPGEYQSESDGEAETKPEIEAQPEVEAQPEAEAQPEAEPQLEVEPQPEVESQPEVESQPEVAQPEVEPQSEVESQPEAESHSEPETQAEVEAQPEVESLPEAESQPEAESPEREPEVEAEKISDNEVDTTEASLMETLVEGIEDGLTAAMDNLVPEELAASDKQETELESEDQQSPVTEAIEEQAVPEIEQEKEKEPEQITLADETEQSAQPSNEEPVEIAPEQHTEAEIAPAKIPEEGKPEEEVQVEEESKPVEESPEEEIKQQEDAKPEEDDQNYAETQPAVTEVKPEETPADIPVEIPAEVPAIPAEIPAEVPAEIPAESPAEIAAEVPAEIPAEIPAEIPAETPAETHAEIADVPAQVVAEAPAETPAETPAEVPAEIPSKVQDEIQSDSTQAEPQVEKEQQPEKETKPLESSLLTTIIPMVMPQPQVPSQPLQVQDSVLNYVNASFMQQPSETDLPKTEEESPFNAHLRRYDGAQVWRIVVQTDKDKRMADELQSKYGQLWKEVKQEVDYLLKPQVLAAAERHIRAANLSRIVLIDNLQRVIEKENPAEKIAELQNRKGHRLTWQAYHRLEDIHGFIDYMAKTYPDICSTEIIGYVEKRPLKILKISNGNARNPGIWIDGGMHAREWISPATVTYIANQLVEGWDLPEHMRSINWYIHPVANPDGYEYSHTTDRLWRKNMRAHGRQCPGVDLNNFGYKWGGKGTSASPCSQTYRGSKAFSEPETFYISKFISGFPRETFQAYSFHSYGQYILYPWGYDYQLTQDRADLDRVARQAGTSITKSTGVKYTVGSATTLYPAAGGSDDWAKGIAGIKYAYTIEMGDTGRYGFVLPARFIQYNGKGVTFADTVARAIAQGRGKSVARNSSGSRRRG</v>
      </c>
    </row>
    <row r="955" spans="1:5">
      <c r="A955" t="s">
        <v>3423</v>
      </c>
      <c r="B955" t="s">
        <v>4394</v>
      </c>
      <c r="C955" t="s">
        <v>293</v>
      </c>
      <c r="D955" t="s">
        <v>2306</v>
      </c>
      <c r="E955" t="str">
        <f t="shared" si="14"/>
        <v>&gt;CG4757-PA$MLMLFVVELLVLLASSSVLSIEVDTELGRVRGANLTSRLGVNFHAFRGIYAEPPLGDLRFVNPQPVKPWSPKIFDASEDGPMCPQPWDNMTDVSEDCLLNVYTKDLKGRRPVIVFLHPGGFYVFSGQSKYLAGPEHFMDRDCVLVSLYRLGSLGFLATGSKEAPGNAGLKDQVLALRWIQQHIQRFGGDPDSVTLLYSAGSISVALHMLSPMSRGLFHRGICMSAAPYGPVKYKDNDLQLAKRQALLKCPQESIGEMVECMRRKPYLDYVSTYNGMFEFGWNPVLNWRIVVEKDGQERYLIESPFKTARRGDFHKVALITGITEFEFLSGAFFDLRNESIVNRNRDWEHYASIALLLEQNSTQSRAASRVFREKYMPESLDKLEYPKSLKGMELLSDALIGVSFHRFLQLMSPHTPIYTYLFRYKGRYTFLKNPDNQQTIGVHHDELIYLFHVGLLIPLLKREDPENFMIELLTRMWIEFAQKGDPHNKNEYLKGLNWPLYNAQDKGYLEIGNNLTAKSGGFFLNRYQIWEDLFPLSSF</v>
      </c>
    </row>
    <row r="956" spans="1:5">
      <c r="A956" t="s">
        <v>3424</v>
      </c>
      <c r="B956" t="s">
        <v>4721</v>
      </c>
      <c r="C956" t="s">
        <v>293</v>
      </c>
      <c r="D956" t="s">
        <v>2306</v>
      </c>
      <c r="E956" t="str">
        <f t="shared" si="14"/>
        <v>&gt;CG4757-PB$MLMLFVVELLVLLASSSVLSIEVDTELGRVRGANLTSRLGVNFHAFRGIYAEPPLGDLRFVNPQPVKPWSPKIFDASEDGPMCPQPWDNMTDVSEDCLLNVYTKDLKGRRPVIVFLHPGGFYVFSGQSKYLAGPEHFMDRDCVLVSLYRLGSLGFLATGSKEAPGNAGLKDQVLALRWIQQHIQRFGGDPDSVTLLYSAGSISVALHMLSPMSRGLFHRGICMSAAPYGPVKYKDNDLQLAKRQALLKCPQESIGEMVECMRRKPYLDYVSTYNGMFEFGWNPVLNWRIVVEKDGQERYLIESPFKTARRGDFHKVALITGITEFEFLSGAFFDLRNESIVNRNRDWEHYASIALLLEQNSTQSRAASRVFREKYMPESLDKLEYPKSLKGMELLSDALIGVSFHRFLQLMSPHTPIYTYLFRYKGRYTFLKNPDNQQTIGVHHDELIYLFHVGLLIPLLKREDPENFMIELLTRMWIEFAQKGDPHNKNEYLKGLNWPLYNAQDKGYLEIGNNLTAKSGGFFLNRYQIWEDLFPLSSF</v>
      </c>
    </row>
    <row r="957" spans="1:5">
      <c r="A957" t="s">
        <v>3425</v>
      </c>
      <c r="B957" t="s">
        <v>4395</v>
      </c>
      <c r="C957" t="s">
        <v>1538</v>
      </c>
      <c r="D957" t="s">
        <v>2307</v>
      </c>
      <c r="E957" t="str">
        <f t="shared" si="14"/>
        <v>&gt;CG9897-PA$MLAPLILLQIVALPWLALGDQRIINGNTVNIKDAPWYASIIVNSKLKCGAIISKNYILTAAKCVDGYSARSIQVRLGTSSCGTSGSIAGICKVKVHSQSSWRFDNNLALLKTCELLNTTDEIKPIERADKVPDDNSRANRISSGIEECFQLPVQLHGTQVRILSQKQCAADWKVIPFYLLKGISDLTICTKSPGKGCSTDRGSPLVIDNKLVGILSRAGCSIKPDVYANILGHTNWLDSNTK</v>
      </c>
    </row>
    <row r="958" spans="1:5">
      <c r="A958" t="s">
        <v>3426</v>
      </c>
      <c r="B958" t="s">
        <v>4396</v>
      </c>
      <c r="C958" t="s">
        <v>573</v>
      </c>
      <c r="D958" t="s">
        <v>2308</v>
      </c>
      <c r="E958" t="str">
        <f t="shared" si="14"/>
        <v>&gt;CG10104-PA$MWLLVSLLPVLFILPVQFQHPVSCKLQLYRVPLRRFPSARHRFEKLGIRDRLRLKYAEEVSHFRGEWNSAVKSTPLSNYLDAQYFGPITIGTPPQTFKIFDTGSSNLWVPSATCASTMVACRVHNRYFAKRSTSHQVRGDHFAIHYGGSLSGFLSTDTVRVAGLEIRDQTFAEATEMPGPIFLAAKFDGIFGLAYRISMQRIKPPFYAMMEQGLLTKPIFSVYLSRNGEKDGGAIFFGGSNPHYYGNFTYVQVSHRAYWQVKMDSAVIRNLELCQQGCEVIIDTGTSFLALPYDAILINESIGGTPSSFGQFLVPCDSVPDLPKITFTLGGRRFFLESHEYVFDIYQDRRICSSAFIAVDLPSPSGPLWILGDVFLGKYYTEFDMERHRIGFDAR</v>
      </c>
    </row>
    <row r="959" spans="1:5">
      <c r="A959" t="s">
        <v>3427</v>
      </c>
      <c r="B959" t="s">
        <v>4397</v>
      </c>
      <c r="C959" t="s">
        <v>1446</v>
      </c>
      <c r="D959" t="s">
        <v>2309</v>
      </c>
      <c r="E959" t="str">
        <f t="shared" si="14"/>
        <v>&gt;CG6639-PA$MKHCWAIGTLLLASVLMGNACRHTCVTRNFCLYEEPTFDYRSSNCGNTKCCAVLRKPGGTVLIEPNGPEDDKVGVNGINAQLSPTRELTRDRPNTIESVKEINDFSGRPTNNERNPATEPNNGGYTTPNGGYPVNNGGYPVNNGGYPNNGGYPSNNGGYPVNNGGYPVNNGGYPANNGGYPANNGGYPTTNVGNPTNGGNPTTNFGNPTNNGGNPTTNVGSSELLSPSCGMSNANGLQMVEGITIQARPAQYPWAVAIFHNGQYLAGGSLIQPNVVLTVAHRVITIETELVVRADWDLKSDREIFLSEQREVERAVIHEGFDFKSGANNLALLFLNSPFKLNDIRTICLPTPNKSFAGRRCTVAGWGKMRYEDQRYSTVLKKVQLLVVNRNVEKFLRSTRLGAKFELPKNIICAGGELGRDTCTGDGGSALFCSIGGENSGYEQAGIVNWGVGCGQEGIPAIYTEVSKFTNWITEKLLPFDYRS</v>
      </c>
    </row>
    <row r="960" spans="1:5">
      <c r="A960" t="s">
        <v>3428</v>
      </c>
      <c r="B960" t="s">
        <v>4398</v>
      </c>
      <c r="C960" t="s">
        <v>93</v>
      </c>
      <c r="D960" t="s">
        <v>2310</v>
      </c>
      <c r="E960" t="str">
        <f t="shared" si="14"/>
        <v>&gt;CG9307-PA$MVRYIPLLLLGVLCSWPAATVASDQASRIVCYFSNWAVYRTGIGRYGLEVPADLCTHIIYSFIGVNDKSWDVLVIDPELDVDQGGFSKFTQLKKSNPNKLEIAVGGWAEGGSKYSQMVAVRDRRQSFIRSVVRFMKQYNFDGFDLDWYPGATDRGGNYGDKDKFLYFVEELRRAFDREGRGWEITMAVPVAKFRLNGYHVPELCEALDAIHAMTYDLRGNWAGFADVHSPLYKRKHDQYAYEKLNNDGLALWEEMGCPANKLVVGVPFYGRTFTLSNSNKNYNMGTYINKEAGGAPGPYTNASGFLAYYEICTEVMDKSKGWTVEWDDAGMVPYTYKDTQWVGENEASIQIKMDFIKQRGYAGAMTWAIDMDDFHGMCGRKNGLTQILYDNMNYRVPEPTRQTTPRPEWAKPPATPPNPDEGAVVAPTTSTTKRPKPKPKPSSPLSPTSAPGPVPTVGSSTPKPTTKKPKKPKKTTTTTTTTPAPEKSTEPEEVVYPVDPVEPTDPEQPMGPQFDPNEIDCTNRDFVPHPNCRKYFRCVGKPVEFECKEGTAFHTVLNVCDWIENSDRYYCSRMKNKEKGNEA</v>
      </c>
    </row>
    <row r="961" spans="1:5">
      <c r="A961" t="s">
        <v>3429</v>
      </c>
      <c r="B961" t="s">
        <v>4399</v>
      </c>
      <c r="C961" t="s">
        <v>145</v>
      </c>
      <c r="D961" t="s">
        <v>2311</v>
      </c>
      <c r="E961" t="str">
        <f t="shared" si="14"/>
        <v>&gt;CG8696-PA$MRPQSAACLLLAIVGFVGATEWWESGNYYQIYPRSFRDSDGDGIGDLNGTEKLQYLKDIGFTGTWLSPIFKSPMVDFGYDISDFYQIHPEYGTMEDFEMIAKAKEVGIKIILDFVPNHSSTENEWFTKSVDSDPVYKDFYIWHDGKINETGEREPPSNWNSEFRYSAWEWNEVRQQYYLHQFAIQQADLNYRNPAVNEMKNVIRFWLGKGVSGFRIDAVPYLFEVDLDRYNQYPDEPLTNDSVNCDPDDHCYTQHIYTQDMPETIDMVYQWRELVDEFHVENGGDKRLLMTEAYSFENIMTYYGNGVRNGSHIPFNFDFLTSINNASKAGEYVEHIKKWMDAMEGVYANWVLGNHDNKRVASRFGVQRTDLINILLQTLPGHAVTYNGEELGTDVWISWEDTVDPNACNSDPDNYYARSRDPARSPYQWDASSKAGFTSADTWLPVADDYKTNNALQQLRAPRSHLQIFKKLVRVRKEPSFRQGELNIQADDDVIIYSRQKTGSDLYVIVLNLGSTSKTLDLTKYYELGTQAEVITTSLSQYIDGDVIKSTEFVANPYVGTVLVA</v>
      </c>
    </row>
    <row r="962" spans="1:5">
      <c r="A962" t="s">
        <v>3430</v>
      </c>
      <c r="B962" t="s">
        <v>4400</v>
      </c>
      <c r="C962" t="s">
        <v>653</v>
      </c>
      <c r="D962" t="s">
        <v>2312</v>
      </c>
      <c r="E962" t="str">
        <f t="shared" si="14"/>
        <v>&gt;CG3344-PA$MAGRAIIALLALLGFAGLASVDARKGYGPGDQDWGFVDVRTGAHMFYWLYTTANVSSYTERPLAIWLQGGPGASSTGYGNFEELGPLKLDGSYRDWTWKDMNVMFIDNPVGSGFSYVDGSSYYTTNNKQIALDLVELMKGFYTNHPEKTVPLHIFCESYGGKMAPEFALELDYAIKRGEIESNFVSVALGDPWTSPDSVLSWAPFLLQLGIVDQDGHDKIEASALKTKDYVDREKWTQATLQWSSQSVVLRESKGVDFYNVETPTLGDQYRLMSRAAMTPEEVMYRTLVKFDVDDRDKLLEDLMLGPVTEALGINTGVKWGAQSGTTFTKLMGDFMKPAVDVVELLNNTTVKVGVFSGGLDLICATPGAVNWIEAMEWSAKPSYQVSPRVGIVDRVLEGYEKTYGNFSMFWVNRAGHMVPADNPAAMSHILRHFTKF</v>
      </c>
    </row>
    <row r="963" spans="1:5">
      <c r="A963" t="s">
        <v>3431</v>
      </c>
      <c r="B963" t="s">
        <v>4401</v>
      </c>
      <c r="C963" t="s">
        <v>626</v>
      </c>
      <c r="D963" t="s">
        <v>2313</v>
      </c>
      <c r="E963" t="str">
        <f t="shared" ref="E963:E1026" si="15">"&gt;"&amp;B963&amp;"$"&amp;D963</f>
        <v>&gt;CG14820-PA$MLLKILLVVGLFGLARSVEQVRYDNYKVYNVRIDDLEQFKLLHTQERSLLSSWREARHLGESSDIMLPPEYQKTFESLLTKHNFTYNLKIDNVQTHIDQRPKQRITSMEWTQFHTLEEIYAWLDVIEDRYPDIVTPFTIGNSYEGRPRGVKISYKEGNPAVFIESNIHAREWITSATITYFIDELLVPRNPAVRDIQNVDWYIIPVLNTDGFAYSHEVERLWRKSRLPSDPTGECIGTDLNRNFDLWMLTGAESDPCSQLYAGPSPESDPEISQLTAYINNSIPEGTIKIYISLSYGQYVLSPWGHTALEFPEHYPQMMHVAKGFSDALYRRYGTVFTYGSSATLYEVSGSGKEWAYAVKNIKIHYTIELRDKGELGFVLPPEDIIPVAREVEGFVGMIAAAREIDI</v>
      </c>
    </row>
    <row r="964" spans="1:5">
      <c r="A964" t="s">
        <v>3432</v>
      </c>
      <c r="B964" t="s">
        <v>4402</v>
      </c>
      <c r="C964" t="s">
        <v>4762</v>
      </c>
      <c r="D964" t="s">
        <v>2314</v>
      </c>
      <c r="E964" t="str">
        <f t="shared" si="15"/>
        <v>&gt;CG15758-PB$MRLPYRNKKVTLWVLFGIIVITMFLFKFTELRPTCLFKVDAANELSSQMRVEKYLTDDNQRVYSYNREMPLIFIGGVPRSGTTLMRAMLDAHPDVRCGETRVIPRILQLRSHWLKSEKESLRLQEAGITKEVMNSAIAQFCLEIIAKGEPAPRLCNKDPLTLKMGSYVIELFPNAKFLFMVRDGRATVHSIISRKVITGFDLSSYRQCMQKWNHAIEVMHEQCRDIGKDRCMMVYYEQLVLHPEEMRKILKFLDVPWNDAVLHHEEFINKPNGVPLSKVERSSDQVIKPVNLEASKWVGQIPGDVVRDMADIAPMLSVLGYDPYANPPDYGKPDAWVQDNTSKKANRMLWESKAKQVLQMSSSEDDNTNTIINNSNNKDNNNNQYTINKIIPQHSRQRQHVQQQHLQQQQQQHLQQQQHQRQQQQQQREEESESEREAEPDEQQLLHQKPKDVITIKQLPLAGSNNNNINNNINNNNNNNNIMEDPMAD</v>
      </c>
    </row>
    <row r="965" spans="1:5">
      <c r="A965" t="s">
        <v>3433</v>
      </c>
      <c r="B965" t="s">
        <v>4403</v>
      </c>
      <c r="C965" t="s">
        <v>1310</v>
      </c>
      <c r="D965" t="s">
        <v>2315</v>
      </c>
      <c r="E965" t="str">
        <f t="shared" si="15"/>
        <v>&gt;CG32834-PB$MIWSVFLFLLAALLRPVRGDLDAQSRIIGGYDVDIEDAPYQAEVIIDGTICSGAIITSDTIITAASCVQSYGSIEVRVGTSSRDYDGTGFLLEVCEIIHPQYNCWRFDNNLALLKLCDPLKTSEAIQPISIAEDEPDDGSWCTVSGWSTSWWGSWWDRCFGSLPDYLQMAWVSVYNREQCAADRGVWFGLWDNGISLTLCTHNGAGGCSYDTGAPLVIDGQLVGILSEGGCTTKPDVYANVPWFTWIAENTEDEDTTASTSTSSDSSTTVASTTTATVPSTVPSSEPSTEPVAVSTEPSTSTVPSTISSTLPSTVSSTLPSAVSSTLPSTVSSTLPSAVSSTLSTLSSTTSSTLPSTVSSTLPSTLASTVSTTLSSTVSSTLPRIEEITVPSVASTVPSTVQSAEPSSLPSTEQVTIPSTVPSTVTSTIKSTEPSTEASTVTTVPSTVTSTIASTEPSTVPNTVTSTIASTEASTVPTTEPSTVTSTIASEPSSAASSTVPGNAPSTLASAIPSTPFTTLSPSPSIITTIMTATEPISTSPDTE</v>
      </c>
    </row>
    <row r="966" spans="1:5">
      <c r="A966" t="s">
        <v>3434</v>
      </c>
      <c r="B966" t="s">
        <v>4404</v>
      </c>
      <c r="C966" t="s">
        <v>1094</v>
      </c>
      <c r="D966" t="s">
        <v>2316</v>
      </c>
      <c r="E966" t="str">
        <f t="shared" si="15"/>
        <v>&gt;CG14990-PA$MLKNWTINTFLLVSFLCSATGQNEGGAPGIFNGMSFTENLQPDPNQVCGSNPNGLVANVKVPKDYSTPGQFPWVVALFSQGKYFGAGSLIAPEVVLTASIVVGKTDAEIVVRAGEWNTGQRSEFLPSEDRPVARVVQHREFSYLLGANIALLFLANPFELKSHIRTICLPSQGRSFDQKRCLVTGWGKVAFNDENYNIQKKIELPMINRAQCQDQLRNTRLGVSFDLPASLICAGGEKDAGDCLGGGSALFCPMEADPSRYEQAGIVNWGIGCQEENVPAVYTNVEMFRDWIYEMAQNSNSVPFAAGQLPSNYKQ</v>
      </c>
    </row>
    <row r="967" spans="1:5">
      <c r="A967" t="s">
        <v>3435</v>
      </c>
      <c r="B967" t="s">
        <v>4405</v>
      </c>
      <c r="C967" t="s">
        <v>518</v>
      </c>
      <c r="D967" t="s">
        <v>2317</v>
      </c>
      <c r="E967" t="str">
        <f t="shared" si="15"/>
        <v>&gt;CG32454-PA$MLRFLRNFKYYAWQEVRRGCSVVAPPDRSDVLLVLPTVWPSELTKRIRPSVPDLIEKFSCDAPGGQFATMSEYLRSDPRPDGVLLPDEIDLHRKMSLDLNSYMHAKDAFKEPHRKNRIFSHVLVVAGADSARSYPFRQRPDFLYLCDLRPGAALVLTRSRKRNTGALLFLSQDVDSQLSTIFSHMHYVDDVLPLAMKKSLLWLLRDHSPELWHFYDPSSPVSCIVQEVANEAKIPMGNPRYILQYRTVKTSRELRALRRANATAADSMAEVIAQHHQIPQELAASFDYKCRLRHRPDVTKTSCGLDGNGLWQMDAGCQYGGYEGGLARCWPSSGRFTPPQKMIGALLDMRRDLCSLIQYAGCEGAVRTPLELHAAYLILLARHLRELRVLPKVSSAAETVELARKYNCSPVVVSHVGLGKRDTSRRLLDYPFAPGNVMSLRSISIPDDCCQAYPEFRGILCQLGDTLHVRDDYSVDLLTAACPSEPQDIECLPASRTRSHRLRNDGDQSGSCDTRQLQSHGDG</v>
      </c>
    </row>
    <row r="968" spans="1:5">
      <c r="A968" t="s">
        <v>3436</v>
      </c>
      <c r="B968" t="s">
        <v>4406</v>
      </c>
      <c r="C968" t="s">
        <v>1540</v>
      </c>
      <c r="D968" t="s">
        <v>2318</v>
      </c>
      <c r="E968" t="str">
        <f t="shared" si="15"/>
        <v>&gt;CG9936-PC$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KHLGNTPHGTPHGGASTYSRNSLGGDSSMPVASVSPATPAPSPHPNSAHSQPTSVPPAEQLLNMSPHAPTSVSNLQQPPTPIDLLDKNTPAPTPTDQHDSKSITASPYVHQTPSVEPPSYTDHAAGGGPAGGGLGTGPGSVPAQQPATPTAATSAGGAGSGGPSNAIGANAVGTISVKKLEQQQTPSAAMAIKQEPGAQGRGVGGVTSTTEALNNFKRLYNPPKLTLKDPSFYDEEWLKEVIYDFQYQEYWDYSTVKRPKMEKQRRPRYAKNLYEGQNHKPVMPSPGSVYGSQLLSLDESASQAGGRGGGGQAAGSSGGGLVGIANSTSGSDVEADGSSFFQGLNIKTEPGLHSPSCKETSKSSGGNSSGGGSGSGGLFTAEGLNPSLNDLEQLFETSSNDECSSVQIHTPPDSNNPSNGGCSAVTTIEDLKRSTAVASAAVAAAAAAAASGAGNIQAEDLTKMFPTPPSHEQQHNSSPCQTDVVMTDLSVDTTTTIITSSITTTCNTTITSSINTTTTACSNPNSIMLAAAQAPVTVVAIQTVSKMVKQEYNLELGSPMEEPINDWDYVYRPQQEKFVGSTRYAPLTNLPSQTQPPLTLPTGCFYQPTWSSHKSRAATLAKAAAQQQQHQKHQALQQRIQLHQQKLQQLQLQNQQQQQAAAAAAAAASGGGHQKHQHQHLHDLLSAAPRTPLTPSTVPQPLSSGGSQYLLNQLNCPQAPGASMQQLMHRAGMSPISPGPGMGPYAARSSPMSRATPTHPPPPYPYDLAASPATSTSSYLNRPLHSQEHPHMHGLGGGATGVVGHGTGGGGHMGMVAYGDAGIVSGGTAMAAGSSSLLQELPEVNSVLVNILLYDTALNVFRDHNFDSSVCVCNADTQKIGNIRGADSGVYVPLPGVSFNPFPSGAGGALAGQRMLGPSSAGFGGMRMISAFGGSPASASMPGAGSGHGHGPNGGSNSSSCTPPSNPHITGYVDDDPVECTCGFSAVVNRRLSHRAGLFYEDEVEITGIADDPGNKQPTLLSIIQSLSRKNQNKQGPGETSSALDKIGAGGLPNGQLEQLGHAFDLLLDQCSIIQTSSSSVHRALQSHRRRMSRQRRIFGNNGAPTASLASINVLEFMDAHDVISLALEQSRLAFENQRMDNMMDFHGNGSSSSHQQQQLTFHAPPPALRHKLAGIGAGRLTVHKWPYLPVGFTRSNKEIVRTMNAIQPMQNAFHCKSRGGSGSKDASSYNTVSGPLTWRQFHRLAGRASGQCEPQPIPVVVGYEKDWISVAPHSIHYWDKFLLEPYSYARDVVYVVVCPDNEHVVNCRSYFRELSSTYEMCKLGKHTPIRGWDGFLQVGAARNNVPADRETTPLDDLRTLEHAALAEQIRRYAVAFIHQLAPYLSRVPNDKTLLNPPDGSGNSHSGGSSCSSNSSSVSGLPGGDLPTDNIKLEPGTEPQVQPMETNEIKQEPGVKGGTAAGETKPTLILGDPLGMGETLEDINPSAIVLYVVNPFTFASDSCEERLALIALLRCYAELLKAVPDSVRSQMNIQIISLESVMELGPCGNRKRFDEIRCLALNIFSQCRRHLVHAQSVKSLTGFGTAANMEAFLKTKDEPNRRYKMYTAPFVLAPMHERNDKTDFSRSAGSMHGQNEHRYSVMYCNYCLSEDAWLLATATDERGEMLEKICINIDVPNRARRRKAPARYVALKKLMDFIMGISQTSQMWRLVIGRIGRIGHSELKSWSFLLSKQQLQKASKQFKDMCKQCLMYPPTILSACLVTLEPDAKLRVMPDQFTPDERFSQISMQNPLATPQDVCTHILVFPTSAVCAPFTRQFQNEPQVDDDFLTFEEEGNEDFSDADIGDLWDTHMDRVSNHGSPGRMDDNRSWQSAGGNNFKCTPPQEVEEVGSLNQQPSVGYMVSTAPTGRMPAWFWSACPHLEDVCPVFLKTALHLHVPSIQSADDLNSTNAHQSGNDHPLDSNLTADVLRFVLEGYNALSWLALDSNTHDRLSCPINVQTLMDLYYLTAAI</v>
      </c>
    </row>
    <row r="969" spans="1:5">
      <c r="A969" t="s">
        <v>3437</v>
      </c>
      <c r="B969" t="s">
        <v>4407</v>
      </c>
      <c r="C969" t="s">
        <v>1540</v>
      </c>
      <c r="D969" t="s">
        <v>2318</v>
      </c>
      <c r="E969" t="str">
        <f t="shared" si="15"/>
        <v>&gt;CG9936-PD$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KHLGNTPHGTPHGGASTYSRNSLGGDSSMPVASVSPATPAPSPHPNSAHSQPTSVPPAEQLLNMSPHAPTSVSNLQQPPTPIDLLDKNTPAPTPTDQHDSKSITASPYVHQTPSVEPPSYTDHAAGGGPAGGGLGTGPGSVPAQQPATPTAATSAGGAGSGGPSNAIGANAVGTISVKKLEQQQTPSAAMAIKQEPGAQGRGVGGVTSTTEALNNFKRLYNPPKLTLKDPSFYDEEWLKEVIYDFQYQEYWDYSTVKRPKMEKQRRPRYAKNLYEGQNHKPVMPSPGSVYGSQLLSLDESASQAGGRGGGGQAAGSSGGGLVGIANSTSGSDVEADGSSFFQGLNIKTEPGLHSPSCKETSKSSGGNSSGGGSGSGGLFTAEGLNPSLNDLEQLFETSSNDECSSVQIHTPPDSNNPSNGGCSAVTTIEDLKRSTAVASAAVAAAAAAAASGAGNIQAEDLTKMFPTPPSHEQQHNSSPCQTDVVMTDLSVDTTTTIITSSITTTCNTTITSSINTTTTACSNPNSIMLAAAQAPVTVVAIQTVSKMVKQEYNLELGSPMEEPINDWDYVYRPQQEKFVGSTRYAPLTNLPSQTQPPLTLPTGCFYQPTWSSHKSRAATLAKAAAQQQQHQKHQALQQRIQLHQQKLQQLQLQNQQQQQAAAAAAAAASGGGHQKHQHQHLHDLLSAAPRTPLTPSTVPQPLSSGGSQYLLNQLNCPQAPGASMQQLMHRAGMSPISPGPGMGPYAARSSPMSRATPTHPPPPYPYDLAASPATSTSSYLNRPLHSQEHPHMHGLGGGATGVVGHGTGGGGHMGMVAYGDAGIVSGGTAMAAGSSSLLQELPEVNSVLVNILLYDTALNVFRDHNFDSSVCVCNADTQKIGNIRGADSGVYVPLPGVSFNPFPSGAGGALAGQRMLGPSSAGFGGMRMISAFGGSPASASMPGAGSGHGHGPNGGSNSSSCTPPSNPHITGYVDDDPVECTCGFSAVVNRRLSHRAGLFYEDEVEITGIADDPGNKQPTLLSIIQSLSRKNQNKQGPGETSSALDKIGAGGLPNGQLEQLGHAFDLLLDQCSIIQTSSSSVHRALQSHRRRMSRQRRIFGNNGAPTASLASINVLEFMDAHDVISLALEQSRLAFENQRMDNMMDFHGNGSSSSHQQQQLTFHAPPPALRHKLAGIGAGRLTVHKWPYLPVGFTRSNKEIVRTMNAIQPMQNAFHCKSRGGSGSKDASSYNTVSGPLTWRQFHRLAGRASGQCEPQPIPVVVGYEKDWISVAPHSIHYWDKFLLEPYSYARDVVYVVVCPDNEHVVNCRSYFRELSSTYEMCKLGKHTPIRGWDGFLQVGAARNNVPADRETTPLDDLRTLEHAALAEQIRRYAVAFIHQLAPYLSRVPNDKTLLNPPDGSGNSHSGGSSCSSNSSSVSGLPGGDLPTDNIKLEPGTEPQVQPMETNEIKQEPGVKGGTAAGETKPTLILGDPLGMGETLEDINPSAIVLYVVNPFTFASDSCEERLALIALLRCYAELLKAVPDSVRSQMNIQIISLESVMELGPCGNRKRFDEIRCLALNIFSQCRRHLVHAQSVKSLTGFGTAANMEAFLKTKDEPNRRYKMYTAPFVLAPMHERNDKTDFSRSAGSMHGQNEHRYSVMYCNYCLSEDAWLLATATDERGEMLEKICINIDVPNRARRRKAPARYVALKKLMDFIMGISQTSQMWRLVIGRIGRIGHSELKSWSFLLSKQQLQKASKQFKDMCKQCLMYPPTILSACLVTLEPDAKLRVMPDQFTPDERFSQISMQNPLATPQDVCTHILVFPTSAVCAPFTRQFQNEPQVDDDFLTFEEEGNEDFSDADIGDLWDTHMDRVSNHGSPGRMDDNRSWQSAGGNNFKCTPPQEVEEVGSLNQQPSVGYMVSTAPTGRMPAWFWSACPHLEDVCPVFLKTALHLHVPSIQSADDLNSTNAHQSGNDHPLDSNLTADVLRFVLEGYNALSWLALDSNTHDRLSCPINVQTLMDLYYLTAAI</v>
      </c>
    </row>
    <row r="970" spans="1:5">
      <c r="A970" t="s">
        <v>3438</v>
      </c>
      <c r="B970" t="s">
        <v>4408</v>
      </c>
      <c r="C970" t="s">
        <v>1540</v>
      </c>
      <c r="D970" t="s">
        <v>2319</v>
      </c>
      <c r="E970" t="str">
        <f t="shared" si="15"/>
        <v>&gt;CG9936-PE$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NAQCNSSSSISNISNNKRPQQPLGSPALRAAVTGSGNKSSSSSSSSSSSSSSSSSYQQQHYHQQHLQQQQQQRPGTPVLPATATSSHHSSSLSNTSASNSSAATPRRHNVPFHKRLLHSLASTASSTASTFRKNHSNTTTDTNIPKQRHLGNTPHGTPHGGASTYSRNSLGGDSSMPVASVSPATPAPSPHPNSAHSQPTSVPPAEQLLNMSPHAPTSVSNLQQPPTPIDLLDKNTPAPTPTDQHDSKSITASPYVHQTPSVEPPSYTDHAAGGGPAGGGLGTGPGSVPAQQPATPTAATSAGGAGSGGPSNAIGANAVGTISVKKLEQQQTPSAAMAIKQEPGAQGRGVGGVTSTTEALNNFKRLYNPPKLTLKDPSFYDEEWLKEVIYDFQYQEYWDYSTVKRPKMEKQRRPRYAKNLYEGQNHKPVMPSPGSVYGSQLLSLDESASQAGGRGGGGQAAGSSGGGLVGIANSTSGSDVEADGSSFFQGLNIKTEPGLHSPSCKETSKSSGGNSSGGGSGSGGLFTAEGLNPSLNDLEQLFETSSNDECSSVQIHTPPDSNNPSNGGCSAVTTIEDLKRSTAVASAAVAAAAAAAASGAGNIQAEDLTKMFPTPPSHEQQHNSSPCQTDVVMTDLSVDTTTTIITSSITTTCNTTITSSINTTTTACSNPNSIMLAAAQAPVTVVAIQTVSKMVKQEYNLELGSPMEEPINDWDYVYRPQQEKFVGSTRYAPLTNLPSQTQPPLTLPTGCFYQPTWSSHKSRAATLAKAAAQQQQHQKHQALQQRIQLHQQKLQQLQLQNQQQQQAAAAAAAAASGGGHQKHQHQHLHDLLSAAPRTPLTPSTVPQPLSSGGSQYLLNQLNCPQAPGASMQQLMHRAGMSPISPGPGMGPYAARSSPMSRATPTHPPPPYPYDLAASPATSTSSYLNRPLHSQEHPHMHGLGGGATGVVGHGTGGGGHMGMVAYGDAGIVSGGTAMAAGSSSLLQELPEVNSVLVNILLYDTALNVFRDHNFDSSVCVCNADTQKIGNIRGADSGVYVPLPGVSFNPFPSGAGGALAGQRMLGPSSAGFGGMRMISAFGGSPASASMPGAGSGHGHGPNGGSNSSSCTPPSNPHITGYVDDDPVECTCGFSAVVNRRLSHRAGLFYEDEVEITGIADDPGNKQPTLLSIIQSLSRKNQNKQGPGETSSALDKIGAGGLPNGQLEQLGHAFDLLLDQCSIIQTSSSSVHRALQSHRRRMSRQRRIFGNNGAPTASLASINVLEFMDAHDVISLALEQSRLAFENQRMDNMMDFHGNGSSSSHQQQQLTFHAPPPALRHKLAGIGAGRLTVHKWPYLPVGFTRSNKEIVRTMNAIQPMQNAFHCKSRGGSGSKDASSYNTVSGPLTWRQFHRLAGRASGQCEPQPIPVVVGYEKDWISVAPHSIHYWDKFLLEPYSYARDVVYVVVCPDNEHVVNCRSYFRELSSTYEMCKLGKHTPIRGWDGFLQVGAARNNVPADRETTPLDDLRTLEHAALAEQIRRYAVAFIHQLAPYLSRVPNDKTLLNPPDGSGNSHSGGSSCSSNSSSVSGLPGGDLPTDNIKLEPGTEPQVQPMETNEIKQEPGVKGGTAAGETKPTLILGDPLGMGETLEDINPSAIVLYVVNPFTFASDSCEERLALIALLRCYAELLKAVPDSVRSQMNIQIISLESVMELGPCGNRKRFDEIRCLALNIFSQCRRHLVHAQSVKSLTGFGTAANMEAFLKTKDEPNRRYKMYTAPFVLAPMHERNDKTDFSRSAGSMHGQNEHRYSVMYCNYCLSEDAWLLATATDERGEMLEKICINIDVPNRARRRKAPARYVALKKLMDFIMGISQTSQMWRLVIGRIGRIGHSELKSWSFLLSKQQLQKASKQFKDMCKQCLMYPPTILSACLVTLEPDAKLRVMPDQFTPDERFSQISMQNPLATPQDVCTHILVFPTSAVCAPFTRQFQNEPQVDDDFLTFEEEGNEDFSDADIGDLWDTHMDRVSNHGSPGRMDDNRSWQSAGGNNFKCTPPQEVEEVGSLNQQPSVGYMVSTAPTGRMPAWFWSACPHLEDVCPVFLKTALHLHVPSIQSADDLNSTNAHQSGNDHPLDSNLTADVLRFVLEGYNALSWLALDSNTHDRLSCPINVQTLMDLYYLTAAI</v>
      </c>
    </row>
    <row r="971" spans="1:5">
      <c r="A971" t="s">
        <v>3439</v>
      </c>
      <c r="B971" t="s">
        <v>4722</v>
      </c>
      <c r="C971" t="s">
        <v>1540</v>
      </c>
      <c r="D971" t="s">
        <v>2320</v>
      </c>
      <c r="E971" t="str">
        <f t="shared" si="15"/>
        <v>&gt;CG9936-PF$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KHLGNTPHGTPHGGASTYSRNSLGGDSSMPVASVSPATPAPSPHPNSAHSQPTSVPPAEQPPTPIDHLLDKNTPAPTPTDQHDKSITASPYVHQTPSVEPPSYTDHAAGGGPAGGQGLGTGPGSVPAQQPATTAATSAGGAGSGGPSNAIGANAVGTISVKKLEMQQQTPSAAMAIKQEPGQGRGVGGVTSTTEALNNFKRLYNPPKLTLKDPDSFYDEEWLKEVIYDFQQEYWDYSTVKRPKMEKQRRPRYAKNLYEGQNHVKPVMPSPGSVYGSQLLLDESASQAGGRGGGGQAAGSSGGGLVGIANSTASGSDVEADGSSFFQGLIKTEPGLHSPSCKETSKSSGGNSSGGGSGSGGNLFTAEGLNPSLNDLEQFETSSNDECSSVQIHTPPDSNNPSNGGCSAVTNTIEDLKRSTAVASAAVAAAAAAASGAGNIQAEDLTKMFPTPPSHEQQHPNSSPCQTDVVMTDLSVTTTTIITSSITTTCNTTITSSINTTTTACSNPSNSIMLAAAQAPVTVVAQTVSKMVKQEYNLELGSPMEEPINDWDYVYRPPQQEKFVGSTRYAPLTNPSQTQPPLTLPTGCFYQPTWSSHKSRAATLAKAAAAQQQQHQKHQALQQIQLHQQKLQQLQLQNQQQQQAAAAAAAAASGGVGHQKHQHQHLHDLLSAPRTPLTPSTVPQPLSSGGSQYLLNQLNCPQAPPGASMQQLMHRAGMSPIPGPGMGPYAARSSPMSRATPTHPPPPYPYDLAVASPATSTSSYLNRPLHQEHPHMHGLGGGATGVVGHGTGGGGHMGMVAYTGDAGIVSGGTAMAAGSSLLQELPEVNSVLVNILLYDTALNVFRDHNFDSSSVCVCNADTQKIGNIGADSGVYVPLPGVSFNPFPSGAGGALAGQRMLNGPSSAGFGGMRMISAFGSPASASMPGAGSGHGHGPNGGSNSSSCTPPSSNPHITGYVDDDPVECTGFSAVVNRRLSHRAGLFYEDEVEITGIADDPGRNKQPTLLSIIQSLSRKQNKQGPGETSSALDKIGAGGLPNGQLEQLGHAVFDLLLDQCSIIQTSSSVHRALQSHRRRMSRQRRIFGNNGAPTASLASIANVLEFMDAHDVISLALQSRLAFENQRMDNMMDFHGNGSSSSHQQQQLTAFHAPPPALRHKLAGIGGRLTVHKWPYLPVGFTRSNKEIVRTMNAIQPMLQNAFHCKSRGGSGSKDSSYNTVSGPLTWRQFHRLAGRASGQCEPQPIPSVVVGYEKDWISVAPHSHYWDKFLLEPYSYARDVVYVVVCPDNEHVVNCTRSYFRELSSTYEMCKLKHTPIRGWDGFLQVGAARNNVPADRETTPLDDWLRTLEHAALAEQIRRYVAFIHQLAPYLSRVPNDKTLLNPPDGSGNSHSKGGSSCSSNSSSVSGLPGDLPTDNIKLEPGTEPQVQPMETNEIKQEPGVGKGGTAAGETKPTLILGPLGMGETLEDINPSAIVLYVVNPFTFASDSCELERLALIALLRCYAELLAVPDSVRSQMNIQIISLESVMELGPCGNRKRFSDEIRCLALNIFSQCRRLVHAQSVKSLTGFGTAANMEAFLKTKDEPNRRAYKMYTAPFVLAPMHERDKTDFSRSAGSMHGQNEHRYSVMYCNYCLSEDQAWLLATATDERGEMLEICINIDVPNRARRRKAPARYVALKKLMDFIMGIISQTSQMWRLVIGRIGIGHSELKSWSFLLSKQQLQKASKQFKDMCKQCTLMYPPTILSACLVTLEDAKLRVMPDQFTPDERFSQISMQNPLATPQDVTCTHILVFPTSAVCAPFRQFQNEPQVDDDFLTFEEEGNEDFSDADIGDLFWDTHMDRVSNHGSPGRDDNRSWQSAGGNNFKCTPPQEVEEVGSLNQQPISVGYMVSTAPTGRMPAFWSACPHLEDVCPVFLKTALHLHVPSIQSADDILNSTNAHQSGNDHPLDNLTADVLRFVLEGYNALSWLALDSNTHDRLSCLPINVQTLMDLYYLTAA</v>
      </c>
    </row>
    <row r="972" spans="1:5">
      <c r="A972" t="s">
        <v>3440</v>
      </c>
      <c r="B972" t="s">
        <v>4409</v>
      </c>
      <c r="C972" t="s">
        <v>451</v>
      </c>
      <c r="D972" t="s">
        <v>2321</v>
      </c>
      <c r="E972" t="str">
        <f t="shared" si="15"/>
        <v>&gt;CG3635-PB$MLDNNSCAQTNILTSKEMANNSPTRGSVMLLTLVLLLLSRKIGLVDGHKTATSISNHNYPVEEHTVITHDDYILTIYRIPSSPNRSHLNRAGRRAVVFQHGILSASDDWIINGPEASLAYMLADAGYDVWLGNARGNTYSRQHKHIHDTSDFWRFSWHEIGVYDLAAMLDYALAKSQSSSLHFVAHSQGTTAFFVLSSLPLYNEKLRSVHLLAPIAYMRDHSFILSKLGGIFLGTPSFLSWVLGSELLPITNLQKLICEHICSSSSMFNFLCSGLLDFIGGWGTRHLNQTLLPDCATHPAGASSSQVIHYLQLYRSGDFRQYDHGPELNEIIYQQPTPPSYNVYIKSCVDMYYSENDYMSAVGDVKYLASLLPCAQLYRIPFRDWNHYDFLWNNVKEVINNKIIQKIRKYDEDGVG</v>
      </c>
    </row>
    <row r="973" spans="1:5">
      <c r="A973" t="s">
        <v>3441</v>
      </c>
      <c r="B973" t="s">
        <v>4410</v>
      </c>
      <c r="C973" t="s">
        <v>451</v>
      </c>
      <c r="D973" t="s">
        <v>2322</v>
      </c>
      <c r="E973" t="str">
        <f t="shared" si="15"/>
        <v>&gt;CG3635-PC$MLDNNSCAQTNILTSKEMANNSPTRGSVMLLTLVLLLLSRKIGLVDGHKTATSISNHNYPVEEHTVITHDDYILTIYRIPSSPNRSHLNRAGRRAVVFQHGILSASDDWIINGPEASLAYMLADAGYDVWLGNARGNTYSRQHKHIHDTSDFWRFSWHEIGVYDLAAMLDYALAKSQSSSLHFVAHSQGTTAFFVLSSLPLYNEKLRSVHLLAPIAYMRDHSFILSKLGGIFLGTPSFLSWVLGSELLPITNLQKLICEHICSSSSMFNFLCSGLLDFIGGWGTRHLNQVRRLP</v>
      </c>
    </row>
    <row r="974" spans="1:5">
      <c r="A974" t="s">
        <v>3442</v>
      </c>
      <c r="B974" t="s">
        <v>4411</v>
      </c>
      <c r="C974" t="s">
        <v>754</v>
      </c>
      <c r="D974" t="s">
        <v>2323</v>
      </c>
      <c r="E974" t="str">
        <f t="shared" si="15"/>
        <v>&gt;CG8947-PA$MQVFLALALLAGLAFSANATNPPKWDPNYIVKGTLYIPYAEIAEPFYAWDKNTRRSRIDYYGGMVKTYQLAGEGQYGTLLKLAPITTKTENNKLTCLQNGTADQAVDIQSILPDAKPFSLVGTESFLGYTCDKFRLESTIGQKKNIYLWVRYKKSPHYPSSRMPIPVRYEMRGYNTLLGSHYDHYYLDYDSYEHDDPNEVFEIDDSLQCVGFPGPGTGHYATFNPMQEFISGTDEHVDKAFHHFKKHGVAYHSDTEHEHRKNIFRQNLRYIHSKNRAKLTYTLAVNHLADKTEELKARRGYKSSGIYNTGKPFPYDVPKYKDEIPDQYDWRLYGAVTPVKDQSCGSCWSFGTIGHLEGAFFLKNGGNLVRLSQQALIDCSWAYGNNGCDGGEFRVYQWMLQSGGVPTEEEYGPYLGQDGYCHVNNVTLVAPIKGFVNVTSNPNAFKLALLKHGPLSVAIDASPKTFSFYSHGVYYEPTCKNDVDGLDHAVAVGYGSINGEDYWLVKNSWSTYWGNDGYILMSAKKNNCGVMTMPTYVE</v>
      </c>
    </row>
    <row r="975" spans="1:5">
      <c r="A975" t="s">
        <v>3443</v>
      </c>
      <c r="B975" t="s">
        <v>4412</v>
      </c>
      <c r="C975" t="s">
        <v>301</v>
      </c>
      <c r="D975" t="s">
        <v>2324</v>
      </c>
      <c r="E975" t="str">
        <f t="shared" si="15"/>
        <v>&gt;CG6917-PA$MNYVGLGLIIVLSCLWLGSNASDTDDPLLVQLPQGKLRGRDNGSYYSYEIPYAEPPTGDLRFEAPEPYKQKWSDIFDATKTPVACLQWDQFTPGANKLGEEDCLTVSVYKPKNSKRNSFPVVAHIHGGAFMFGAAWQNGHENVMREGFILVKISYRLGPLGFVSTGDRDLPGNYGLKDQRLALKWIKQNIASFGGEQNVLLVGHSAGGASVHLQMLREDFGQLARAAFSFSGNALDPWVIQKGARRAFELGRNVGCESAEDSTSLKKCLKSKPASELVTAVRKFLIFSYVPFAPSPVLEPSDAPDAIITQDPRDVIKSGKFGQVPWAVSYVTEDGGYNAALLLERKSGIVIDDLNERWLELAPYLLFYRDTKTKKDMDDYSRKIKQEYIGNQFDIESYSELQRLFTDILFKNSTQESLDLHRKYGKSPAYAYVYDNPAEKGAQVLANRTDYDFGTVHGDDYFLIFENFVRDVEMRPDEQIISRNFINMLAFASSDNGSLKYGECDFKDNVGSEKFQLLAIYIDGCQNRQHVEF</v>
      </c>
    </row>
    <row r="976" spans="1:5">
      <c r="A976" t="s">
        <v>3444</v>
      </c>
      <c r="B976" t="s">
        <v>4723</v>
      </c>
      <c r="C976" t="s">
        <v>301</v>
      </c>
      <c r="D976" t="s">
        <v>2324</v>
      </c>
      <c r="E976" t="str">
        <f t="shared" si="15"/>
        <v>&gt;CG6917-PB$MNYVGLGLIIVLSCLWLGSNASDTDDPLLVQLPQGKLRGRDNGSYYSYEIPYAEPPTGDLRFEAPEPYKQKWSDIFDATKTPVACLQWDQFTPGANKLGEEDCLTVSVYKPKNSKRNSFPVVAHIHGGAFMFGAAWQNGHENVMREGFILVKISYRLGPLGFVSTGDRDLPGNYGLKDQRLALKWIKQNIASFGGEQNVLLVGHSAGGASVHLQMLREDFGQLARAAFSFSGNALDPWVIQKGARRAFELGRNVGCESAEDSTSLKKCLKSKPASELVTAVRKFLIFSYVPFAPSPVLEPSDAPDAIITQDPRDVIKSGKFGQVPWAVSYVTEDGGYNAALLLERKSGIVIDDLNERWLELAPYLLFYRDTKTKKDMDDYSRKIKQEYIGNQFDIESYSELQRLFTDILFKNSTQESLDLHRKYGKSPAYAYVYDNPAEKGAQVLANRTDYDFGTVHGDDYFLIFENFVRDVEMRPDEQIISRNFINMLAFASSDNGSLKYGECDFKDNVGSEKFQLLAIYIDGCQNRQHVEF</v>
      </c>
    </row>
    <row r="977" spans="1:5">
      <c r="A977" t="s">
        <v>3445</v>
      </c>
      <c r="B977" t="s">
        <v>4413</v>
      </c>
      <c r="C977" t="s">
        <v>991</v>
      </c>
      <c r="D977" t="s">
        <v>2325</v>
      </c>
      <c r="E977" t="str">
        <f t="shared" si="15"/>
        <v>&gt;CG10475-PA$MKVLAVLLLGVIASATAFEKPVFWKDVPVGKASIEGRITMGYPAYEGKVYIVGLGFSKNGGGTWCGGSIIGNTWVMTAKHCTDGMESVTIYYGALWRLAQYTHWVGRSDFIEHGSGDISLIRTPHVDFWSLVNKVELPRYDDRYNNYGWWALVSGWGKTSDEGGVSEYLNCVDVQIGENSVCENYYGSFSGDLICITPENKGTCSGDSGGPLVIHDGNRQVGIVSFGSSAGCLSNGPKGMVRVTSLDWIRDNTGIS</v>
      </c>
    </row>
    <row r="978" spans="1:5">
      <c r="A978" t="s">
        <v>3446</v>
      </c>
      <c r="B978" t="s">
        <v>4414</v>
      </c>
      <c r="C978" t="s">
        <v>905</v>
      </c>
      <c r="D978" t="s">
        <v>2326</v>
      </c>
      <c r="E978" t="str">
        <f t="shared" si="15"/>
        <v>&gt;CG6696-PA$MPRSALIVPGLICFWSALALALSATLEASTPATRKALLRARPAVPPAARGANMQMLRRHNSPAFNFWTEDSDTNIWEHCGLFEGDIMLHRELLRNGLLERLTWPEAAVPFYIDPQDFNANQTMVILKAFKEYHDRTCIRFRPYEQGDHWLLIKGNYSGCWSSVGRRSGGQVLNLNTPKCVTHGVVVHELLHALGFYQQSATERDEYVKINWENILDGHAHNFNKYARTHITNFGVEYDYQSVMHYSRAFSKNGKATIEPLDPYASLGQRRGLSDKDVSKLNEMYEQDCSEDYLLFDRFGNYIDELLDYFQGNIQDLL</v>
      </c>
    </row>
    <row r="979" spans="1:5">
      <c r="A979" t="s">
        <v>3447</v>
      </c>
      <c r="B979" t="s">
        <v>4415</v>
      </c>
      <c r="C979" t="s">
        <v>195</v>
      </c>
      <c r="D979" t="s">
        <v>2327</v>
      </c>
      <c r="E979" t="str">
        <f t="shared" si="15"/>
        <v>&gt;CG18802-PA$MLRIRRRFALVICSGCLLVFLSLYIILNFAAPAATQIKPNYENIENKLHLENGLQEHGEEMRNLRARLAETSNRDDPIRPPLKVARSPRPGQCQDVVQVPNVDVQMLELYDRMSFKDIDGGVWKQGWNIKYDPLKYNAHHKLKVFVVHSHNDPGWIQTFEEYYQHDTKHILSNALRHLHDNPEMKFIWAEISYFARYHDLGENKKLQMKSIVKNGQLEFVTGGWVMPDEANSHWRNVLLQLTEGQWLKQFMNVTPTASWAIDPFGHSPTMPYILQKSGFKNMLIQRTHYSVKKEAQQRQLEFLWRQIWDNKGDTALFTHMMPFYSYDIPHTCGPDPKVCCQFDKRMGSFGLSCPWKVPPRTISDQNVAARSDLLVDQWKKKAELYRTNVLLILGDDFRFKQNTEWDVQRVNYERLFEHINSQAHFNVQAQFGTLQEYFDAVQAERAGQAEFPTLSGDFFTYADRSDNYWSGYYTSRPYHKRMDRVLMHYVAAEMLSAWHSWDGMARIEERLEQARRELSLFQHHDGITGTAKTHVVVDYQRMQEALKACQMVMQQSVYRLLTKPSIYSPDFSFSYFTLDDSRWPGSGVDSRTTIILGEDILPSKHVVMHNTLPHWREQLVDFYVSSPFVSVTDLANNVEAQVSPVWSWHHDTLTKTIHPQGSTTKYRIIFKARVPPMGLATYVLTIDSKPEHTSYASNLLLRKNPTSLPLGQYPEDVKFGDPREISLRVGNGPTLFSEQGLLKSIQLTQDSPHVPVHFKFLKYGVRSHGDRSGAYLFLPNGPASVELGQPVVLVTKGKLESSVSVGLPSVVHQTIMRGGAPEIRNLVDIGSLDTEIVMRLETHIDSGDIFYTDLNGLQFIKRRRLDKLPLQANYYPIPSGMFEDANTRLTLLTGQPLGGSSLASGELEIMQDRRLASDDERGLGQGVLDNKVLHIYRLVLEKVNNCVRPSELHPAGYLTSAAHKASQSLLDPLDKFIFAEEWIGAQGQFGGDHPSAREDLDVSVMRRLTKSSAKTQRVGYVLHRTNLMQGTPEEHTQKLDVCHLLPNVARCERTTLTFLQNLEHLDGMVAPEVCPMETAYVSSHS</v>
      </c>
    </row>
    <row r="980" spans="1:5">
      <c r="A980" t="s">
        <v>3448</v>
      </c>
      <c r="B980" t="s">
        <v>4724</v>
      </c>
      <c r="C980" t="s">
        <v>195</v>
      </c>
      <c r="D980" t="s">
        <v>2328</v>
      </c>
      <c r="E980" t="str">
        <f t="shared" si="15"/>
        <v>&gt;CG18802-PB$MLRIRRRFALVICSGCLLVFLSLYIILNFAAPAATQIKQPNYENIENKLELENGLQEHGEEMRNLRARLAETSNRDDPIRPPLKVARSPRPGQCQDVVDVPNVDVQMLELYDRMSFKDIDGGVWKQGWNIKYDPLKYNAHHKLKVFVPHSHNDPGWIQTFEEYYQHDTKHILSNALRHLHDNPEMKFIWAEISYFAFYHDLGENKKLQMKSIVKNGQLEFVTGGWVMPDEANSHWRNVLLQLTEGTWLKQFMNVTPTASWAIDPFGHSPTMPYILQKSGFKNMLIQRTHYSVKKLAQQRQLEFLWRQIWDNKGDTALFTHMMPFYSYDIPHTCGPDPKVCCQFFKRMGSFGLSCPWKVPPRTISDQNVAARSDLLVDQWKKKAELYRTNVLLPLGDDFRFKQNTEWDVQRVNYERLFEHINSQAHFNVQAQFGTLQEYFDAHQAERAGQAEFPTLSGDFFTYADRSDNYWSGYYTSRPYHKRMDRVLMHYRAAEMLSAWHSWDGMARIEERLEQARRELSLFQHHDGITGTAKTHVVVDEQRMQEALKACQMVMQQSVYRLLTKPSIYSPDFSFSYFTLDDSRWPGSGEDSRTTIILGEDILPSKHVVMHNTLPHWREQLVDFYVSSPFVSVTDLANPVEAQVSPVWSWHHDTLTKTIHPQGSTTKYRIIFKARVPPMGLATYVLTSDSKPEHTSYASNLLLRKNPTSLPLGQYPEDVKFGDPREISLRVGNGPTAFSEQGLLKSIQLTQDSPHVPVHFKFLKYGVRSHGDRSGAYLFLPNGPAPVELGQPVVLVTKGKLESSVSVGLPSVVHQTIMRGGAPEIRNLVDIGSLNTEIVMRLETHIDSGDIFYTDLNGLQFIKRRRLDKLPLQANYYPIPSGMIEDANTRLTLLTGQPLGGSSLASGELEIMQDRRLASDDERGLGQGVLDNPVLHIYRLVLEKVNNCVRPSELHPAGYLTSAAHKASQSLLDPLDKFIFANEWIGAQGQFGGDHPSAREDLDVSVMRRLTKSSAKTQRVGYVLHRTNLMCGTPEEHTQKLDVCHLLPNVARCERTTLTFLQNLEHLDGMVAPEVCPMEAAYVSSHS</v>
      </c>
    </row>
    <row r="981" spans="1:5">
      <c r="A981" t="s">
        <v>3449</v>
      </c>
      <c r="B981" t="s">
        <v>4416</v>
      </c>
      <c r="C981" t="s">
        <v>840</v>
      </c>
      <c r="D981" t="s">
        <v>2329</v>
      </c>
      <c r="E981" t="str">
        <f t="shared" si="15"/>
        <v>&gt;CG32762-PA$MHSQQLTLIFGMTLLWSMASGTTQPPSRRPPVTTARTTPRNCPLFPQVCQTSPRVCGRTARGECQRFENICHLMLANVLRQPEGVRHTRDIDCRNVRGGAANRRPCYNPCPARPVVCKRSPPSQQICVRSRDNRQCKVLANSCQLRNNCHSQPRNNWLRTDRRRCGQLQLGDKPQNCIRVPVRPRPTRAQHHSTQH</v>
      </c>
    </row>
    <row r="982" spans="1:5">
      <c r="A982" t="s">
        <v>3450</v>
      </c>
      <c r="B982" t="s">
        <v>4417</v>
      </c>
      <c r="C982" t="s">
        <v>1093</v>
      </c>
      <c r="D982" t="s">
        <v>2330</v>
      </c>
      <c r="E982" t="str">
        <f t="shared" si="15"/>
        <v>&gt;CG14892-PA$MMKPSQSQLHSQSQTQSRPKSRLQSRPQSRSQSLSQSQCHWQIPATSTALSWLCLLLLLPSSRQFETDCGCRPARRGPRIIAGAATNEGQFPWQASLELHPSLGFLGHWCGAVLIHQYWILSAAHCVHNDLFNLPIPPLWTVVLGEHRDVESGNEQRIPVEKIVMHHRYHNFKHDVVLMKLSKPADLTRASNIRRILPFLLAESPDQAQSETVSPPSSADEDVLIQQLELEDVPEKIDNFLRSVQRRRYRNVTAPSMKELMNMKILSRMRQALAQRSPRSHKRSRRRNDKLMKLPRRDSDDSAEQKHPKVSDEPKEIAFVDCVATGWGKANISGDLSNQLLKTVPLHQNGRCRDAYGSFVNIHGGHLCAGKLNGEGGTCVGDSGGPLQCRLSDGPWILVGVTSFGSGCALEGFPDVYTRTSYYMKWIEDTIAT</v>
      </c>
    </row>
    <row r="983" spans="1:5">
      <c r="A983" t="s">
        <v>3451</v>
      </c>
      <c r="B983" t="s">
        <v>4418</v>
      </c>
      <c r="C983" t="s">
        <v>218</v>
      </c>
      <c r="D983" t="s">
        <v>2331</v>
      </c>
      <c r="E983" t="str">
        <f t="shared" si="15"/>
        <v>&gt;CG9465-PB$MTYLGRILFLSILLVLFAKQSEAVCGYESCPETKANMVNIHLVPHSHNDGWLKTVDQSYYGYKNKIHHAGVQYILDSVVSQLLQDPKRRFIQVETAFFKWWNVQSESMKKVVTKLVNEGRFEFTGGAWSMNDEANVNYQGVIDQFTVLKFLNETFGSCGRPRVGWQIDTFGHSREQAAIFAHMGYDGQFFSRMDHNKDTRMNDLTMEMIWDASESMSGVSLFSGMLYNFYSDTPGFCFDILCTDQIIDGDSEENNVKQRVDDFISYAKNVSEVYITNHIMVPMGGDFQYEDAKVYKNMDKLIKYINERQASGSKYNIFYSTPSCYLNSLHQSLESWPNKTQDFPYAHEKNSFWTGFFTSRPTQKRFERDGNHMLQVAKQLSVLANLTSEEHKDLDYLRQVMGVMQHHDAITGTEKQAVSDDYDRMMYEAIVGASNNARDALLLTNMPYGEFESCLRLNISECAFTKDGADNVLVTLYNPLAHSSTQYVRIVKEENYQVTDEKGRTVPSEVVPVPWQVLALEYRSNDTQHELVFKATVNKSSYSIKKVESSEVKHSSIKKINPREDNNSETVVENSVVKLVMDNHTGRLSVEMNGVSEKIVQNFGVYKSHTSCAYTFRQDGDIELFENDFEFTVYEGSVKEVHQHVNDWISQVIRIYEGVSRVELEWMVGPIPIDDKLGSEFVTNFKEISSNGVFYTDSNGRELMKRVKDKREDFVSDLSRQPVSGNFYPVTSRIAQDDTKRLVLLNDRSQGGASLEDGALEMLIHRRHLFNDGGGVGEALNETQGKGLIARGKLYLILDSATDGDTVTERKTEKELFLPFWKFFSKTGGVEITSKSLPDFNDLPQSVHLLTLEFFSEQEILIRFEHFLDKSEGRVISFNIRDFDSLGGLAIRETTLDGNMPLSDMKRFKFHAQESGTKPSSVEYSTAQHKPEAVKSDEASLFAVTLYPMQIRTFIIKT</v>
      </c>
    </row>
    <row r="984" spans="1:5">
      <c r="A984" t="s">
        <v>3452</v>
      </c>
      <c r="B984" t="s">
        <v>4419</v>
      </c>
      <c r="C984" t="s">
        <v>640</v>
      </c>
      <c r="D984" t="s">
        <v>2332</v>
      </c>
      <c r="E984" t="str">
        <f t="shared" si="15"/>
        <v>&gt;CG31019-PA$MLGIACDPLQHTSMYERGSDDSEDSDGEGGLGNVSRVIIRPPGQSGKAKGHLCFDAAFETGNLGKAELVGEFEYDLFLRPDTCNPRFRFWFNFTVDNVQDQRVLFHIVNISKSRNLFSSGLTPLVKSSSRPKWQRLSKRQVFFYRSAHQGHYVLSFAFIFDKEEDVYQFALAWPYSYSRLQSYLNVIDARQGSDKRTRCVLVKSLQNRNVDLLTIDHVTAKQRSTNRLDRSFIRVIVVLCRTHSSAPASHVCQGLIEFLVGNHPIAAVLRDNFVFKIVPMVNPDGVFLGNNRCNMGQDMNRNWHIGSEFTQPELHAVKGMLKELDNSDVSRGIETDLIGIIFVSYNISFQTYQIDFVIDLHANSSMHGCFIYGNTYEDVYRYERHLVFPRLFSNAQDYVADHTMFNADERKAGSMRRFSCERLSDTVNAYTLEVSMAGHYLDGKTISLYNEDGYYRVGRNLARTLLQYYRFINILPMPIVTEVRSKRRGRRHAHHSRSRSKTRYEVKPRPKTPRCHAPIAYTNLSICYDSGGGGGSSDEGFSPARPLAPGSSCFSGYRNYRRAATASCSAHPGHDQYSPFALGALKTGDHGGGVGGSKGKRSAAVTIEVPLPVNVPPKPYLSIIDLNQLTRGSLKLKNSFDAADR</v>
      </c>
    </row>
    <row r="985" spans="1:5">
      <c r="A985" t="s">
        <v>3453</v>
      </c>
      <c r="B985" t="s">
        <v>4725</v>
      </c>
      <c r="C985" t="s">
        <v>640</v>
      </c>
      <c r="D985" t="s">
        <v>2333</v>
      </c>
      <c r="E985" t="str">
        <f t="shared" si="15"/>
        <v>&gt;CG31019-PB$MLGIACDPLQHTSMYERGSDDSEDSDGEGGLGNVSRVIIRPPGQSGKAKGHLCFDAAFETGNLGKAELVGEFEYDLFLRPDTCNPRFRFWFNFTVDNVQDQRVLFHIVNISKSRNLFSSGLTPLVKSSSRPKWQRLSKRQVFFYRSAHQGHYVLSFAFIFDKEEDVYQFALAWPYSYSRLQSYLNVIDARQGSDKRTRCVLVKSLQNRNVDLLTIDHVTAKQRSTNRLDRSFIRVIVVLCRTHSSAPASHVCQGLIEFLVGNHPIAAVLRDNFVFKIVPMVNPDGVFLGNNRCNMGQDMNRNWHIGSEFTQPELHAVKGMLKELDNSDTYQIDFVIDLHANSSHGCFIYGNTYEDVYRYERHLVFPRLFASNAQDYVADHTMFNADERKAGSRRFSCERLSDTVNAYTLEVSMAGHYLKDGKTISLYNEDGYYRVGRNLARLLQYYRFINILPMPIVTEVRSKRRGRNRHAHHSRSRSKTRYEVKPRPKTRCHAPIAYTNLSICYDSGGGGGSSDEGGFSPARPLAPGSSCFSGYRNYRAATASCSAHPGHDQYSPFALGALKTGSDHGGGVGGSKGKRSAAVTIEVPPVNVPPKPYLSIIDLNQLTRGSLKLKSNSFDAADR</v>
      </c>
    </row>
    <row r="986" spans="1:5">
      <c r="A986" t="s">
        <v>3454</v>
      </c>
      <c r="B986" t="s">
        <v>4420</v>
      </c>
      <c r="C986" t="s">
        <v>504</v>
      </c>
      <c r="D986" t="s">
        <v>2334</v>
      </c>
      <c r="E986" t="str">
        <f t="shared" si="15"/>
        <v>&gt;CG31233-PA$MSCVQVGGMSVFLVLLLAISATQAAVVRQYPILDHLQHLENPMQRLVVPADEDNYRLPYDTIPSHYAVSLSTNVHTGDTVFNGTVAITLSVLNTTTKIVHARQLENFTASIIQQGVTEAVAQELVYEYEAEREFLTFSKTGLTFPEDTWILTINYQGHLRTDNGGFYLSTYTDEEGNTKYLATTQFESTDARHAFPYDEPSKRAEFTITIKHDPSYNAISNMPVDSSSTSGVTVFQKTVNMPSYLAFIVSEFVFSEGELNGLPQRVFSRNGTEHEQEWALTTGMLVEKRLSGYFVPFALPKLDQAGIPDFAAGAMENWGLATYREEYLLYNTENSTTSTQTNITIEAHEDAHMWFGDLVAIEWWSFLWLKEGFATLFENLAVDLAYPEWDIFTFHAGSYQSALVNDASANARPMSHFVQKPSEIALLYDSVSYAKAGSVLDWRHALTNTVFQRGLHNYLVDNQFTAANPSKLFEAIAKAAVEENYEVKATPDMMGSWTNQGGVPLLTVTRNYDNGSFTVKQSVYTNDKDYTNDKLWYVPNYAESKNPDFRNTEATHYLLNQSEITIYSDLDQTNWLILNKKSTGYYRVYDAQNYQLITSALITRPHKIDPRNRAQLINDLYRFATSGRVPHATLLELTYLPQEDQYSPWSATNTVITLLNRYLSGDADYGNFQFYVRELVSLQFDKGVNDNKGDHHLVPFTRNVLINLACLAGLENCLTETTAKLTALVEEGTKIPNLQSQVYCNGLKQADDKTFDFVFNKLLNSTDQAERRLLISALGCSQNTQLEKFVYSSIEPEGLRDQERITVLSPVYSRGEVGLLVAIEFLQKNWEKYQLNSGFGGVNPLYSDIVGISAYTVNDKQKDALQELVDTVKGSEYVPSTLDSVDSNVNANYAWLASNRDPLMTWVAGFRSGSSALNASILAILACLLAAL</v>
      </c>
    </row>
    <row r="987" spans="1:5">
      <c r="A987" t="s">
        <v>3455</v>
      </c>
      <c r="B987" t="s">
        <v>4421</v>
      </c>
      <c r="C987" t="s">
        <v>222</v>
      </c>
      <c r="D987" t="s">
        <v>2335</v>
      </c>
      <c r="E987" t="str">
        <f t="shared" si="15"/>
        <v>&gt;CG9468-PA$MKYLCGIVLFVALLAISVRPSEEACGYEACPKTKTNMINIHMVPHSHDDGWLKTVDQYFYGHRSNIQHAGVQYIIDTVIAELIKDPARRFIQVETSFFKWWAEQSETAKQVVRKLVNEGRLEFTGGAWSMNDEAAVNYQSVIDQFTLLKFLDDTFGSCARPRIGWQIDPFGHSREQASIFAQMGYDGEFFARMDHRKNDRIDNLGMEMIWDASDSLSNDEIFTGLLYRHYSAPPGYCFDVHCGDDIIDTKSYDNNVKSRVDDFLSYVTSVAQHYRSNHIMIPMGDDFQYEDAQVFKNMDKLIKYVNERQAEGSTFNLFYSTPACYLNSLHEGLQTWPNKTQDFPYGSDDNSYWTGYFTSRPTQKRFERDGNHILQVAKQLSVFAELNTKQQKDLEYLREIMGVMQHHDAITGTEKQHVSDDYDRILYDAILGGVNTARDGLKLTNLPNGEFESCLQLNISECAFTKDDADNVVVTLYNPLAHTSTQYVRVVKNENYEVTDEKGRVVASEVVPVAWQVLALEFRNNDTQHELVFKASVDKANYYIKKVASQETKNVAAHTKSKRSIKAEEANLEVPKRFKKVHSLKNATTFDDDEGETVVQTSQVKLVIDNKTGLLKTVEMNGVSENIDQSYGVYRTYSGAYVFRQYHQADFIVQYEGVEFTVYDGALVKEVHQQFSEYISQVIRIYGKNLVEIEWQVGPIEREEEFGREVVIIFNSTIASDGVSYTDSNGREMIKVKDQRETFTPGLDRQPTAANYYPVTSRIALQDSKKRIAVLNDRAQGGASLNGQLELMLHRRLVRDDGYGVGEALNEEKYGQPMIARGKVYLILSPSDETAAEREAEKEIHLPFWKFFSKNTGSTTAAAKSVPSFNDFPKSVHLLTLEFNDDEVLLRVENFLDHTEGQVVSFNIRPIFDYLNGVEIRETTLDGNLPLDMKRFKFHHDSSGQKPDAVEYFTSAHKPLAAEQSQEASEFSVTLHPMQITFIIKT</v>
      </c>
    </row>
    <row r="988" spans="1:5">
      <c r="A988" t="s">
        <v>3456</v>
      </c>
      <c r="B988" t="s">
        <v>4422</v>
      </c>
      <c r="C988" t="s">
        <v>1075</v>
      </c>
      <c r="D988" t="s">
        <v>2336</v>
      </c>
      <c r="E988" t="str">
        <f t="shared" si="15"/>
        <v>&gt;CG13318-PA$MTQFGRMWWVPLLQWLNIGSGLGVGAWSFGPVQSDASQDTNRVPQPSDVSTANHTILARQLIVGTLLPPQVAPGTWPPVPSIVSPGTSYCQCVPPGSCNPLPTAPSDGSGQIDIRIVNNGGYPTVPTTSSTLTCSYGLVACCQAGSYCGRRFPPPPGSTTAAPGQASFGAYPWQAALLTTADVYLGGGALITAQHVTAAHKVYNLGLTYFKVRLGEWDAASTSEPIPAQDVYISNVYVNPSFNPNLQNDVAILKLSTPVSLTSKSTVGTVCLPTTSFVGQRCWVAGWGKNDFGAGAYQAIERQVDVPLIPNANCQAALQATRLGSSFVLSPTSFICAGGEAGKACTGDGGSPLVCTSNGVWYVVGLVAWGIGCAQAGVPGVYVNVGTYLPWITTLT</v>
      </c>
    </row>
    <row r="989" spans="1:5">
      <c r="A989" t="s">
        <v>3457</v>
      </c>
      <c r="B989" t="s">
        <v>4423</v>
      </c>
      <c r="C989" t="s">
        <v>727</v>
      </c>
      <c r="D989" t="s">
        <v>2337</v>
      </c>
      <c r="E989" t="str">
        <f t="shared" si="15"/>
        <v>&gt;CG6337-PA$MFKLLLCCLLLTIDSGWAFNHGQDLVDFQTYEDNFNKTYASTSARNFANYFIYNRNQVAQHNAQADRNRTTYREAVNQFSDIRLIQFAALLPKAVNTVSAASDPPASQAASASFDIITDFGLTVAVEDQGVNCSSSWAYATAKAVEINAVQTANPLPSSLSAQQLLDCAGMGTGCSTQTPLAALNYLTQLTDAYLYEVDYPNNNSLKTPGMCQPPSSVSVGVKLAGYSTVADNDDAAVMRYVSNGPVIVEYNPATFGFMQYSSGVYVQETRALTNPKSSQFLVVVGYDHDVDSNDYWRCLNSFGDTWGEEGYIRIVRRSNQPIAKNAVFPSAL</v>
      </c>
    </row>
    <row r="990" spans="1:5">
      <c r="A990" t="s">
        <v>3458</v>
      </c>
      <c r="B990" t="s">
        <v>4424</v>
      </c>
      <c r="C990" t="s">
        <v>1235</v>
      </c>
      <c r="D990" t="s">
        <v>2338</v>
      </c>
      <c r="E990" t="str">
        <f t="shared" si="15"/>
        <v>&gt;CG30375-PA$MYELKITGLLSLLYISLSCAQQQCTRFFDLIPNRTINITSFNYPGAIPSSNCRFRLKAPSNHVIYLSCRFELFPDTCGSEFLFISRDGDLQFRDGERYRMGQVNRISNFQTMAFAYYSSSPQTQQRSRLNCQAVARPAPCDCGWSFPRIANGVEAGKHEFPSMVGLRDLSSNLPIFCGGSIVSERYIMTAAHCTARPVASRLLALVGEHDLSTGAESIYAAQYRIQNIINHPGYMETASGNINDILLQTATPIEWSRGVAPICLPIRQAENSFNYQNVDIMGWGTLGFAASKSNLQKATLLTMDNAVCRSRFNSSITPSHLCTYDAGGRGQDSCQYDSGGPVIRQRERMFQLGVISYGRACGQPFGIGVNTRVTSHLNWLWRYIGGSVCV</v>
      </c>
    </row>
    <row r="991" spans="1:5">
      <c r="A991" t="s">
        <v>3459</v>
      </c>
      <c r="B991" t="s">
        <v>4425</v>
      </c>
      <c r="C991" t="s">
        <v>774</v>
      </c>
      <c r="D991" t="s">
        <v>2339</v>
      </c>
      <c r="E991" t="str">
        <f t="shared" si="15"/>
        <v>&gt;CG10280-PA$MRHECGVERVGKQRSNGNIVTAKPNPSSIMCAQLSGSVVLLVQLQVAVLVALLVLSATTLSESAKLPVRQYPAGVDFFEHEFTSVAEDEYDPYGPDIGDDLGIDDPETMPRLFQGDIAIDPYTYITLRLGVNPMRHPKRLWPNGTIPEISPRYANQERQAIIQAVKTFNSLTCVHFVPYDGEVDDYLLIEPPLEGPGCWSYVGRRGGEQVVSLQRPDENSAHCFSSEGRIMHELMHAIGIYHEQSADRDNFVKIHWDNIVPRFRKNFKLVSKKKGKYAFDYDYNSVMHYGEFYFKRKGEKPTMTPLQPGVRIGQRKTISKIDCLKINELYGCLQGRRAKMYRSCHLLG</v>
      </c>
    </row>
    <row r="992" spans="1:5">
      <c r="A992" t="s">
        <v>3460</v>
      </c>
      <c r="B992" t="s">
        <v>4426</v>
      </c>
      <c r="C992" t="s">
        <v>774</v>
      </c>
      <c r="D992" t="s">
        <v>2340</v>
      </c>
      <c r="E992" t="str">
        <f t="shared" si="15"/>
        <v>&gt;CG10280-PB$MRHECGVERVGKQRSNGNIVTAKPNPSSIMCAQLSGSVVLLVQLQVAVLVALLVLSATTLSESAKLPVRQYPAGVDFFEHEFTSVAEVLKPLSDEYDPGPDIGDDDLGIDDPETMPRLFQGDIAIDPYTYITLRLGVNPMRHPKRLWNGTIPFEISPRYANQERQAIIQAVKTFNSLTCVHFVPYDGEVDDYLLIEPLEGPQGCWSYVGRRGGEQVVSLQRPDENSAHCFSSEGRIMHELMHAIGYHEQSRADRDNFVKIHWDNIVPRFRKNFKLVSKKKGKYAFDYDYNSVMHGEFYFSKRKGEKPTMTPLQPGVRIGQRKTISKIDCLKINELYGCLQGRRKMYRSFCHLLG</v>
      </c>
    </row>
    <row r="993" spans="1:5">
      <c r="A993" t="s">
        <v>3461</v>
      </c>
      <c r="B993" t="s">
        <v>4427</v>
      </c>
      <c r="C993" t="s">
        <v>733</v>
      </c>
      <c r="D993" t="s">
        <v>2341</v>
      </c>
      <c r="E993" t="str">
        <f t="shared" si="15"/>
        <v>&gt;CG6692-PB$MRTAVLLPLLALLAVAQAVSFADVVMEEWHTFKLEHRKNYQDETEERFRKIFNENKHKIAKHNQRFAEGKVSFKLAVNKYADLLHHEFRQLMNGFNYTHKQLRAADESFKGVTFISPAHVTLPKSVDWRTKGAVTAVKDQGHCGSCWFSSTGALEGQHFRKSGVLVSLSEQNLVDCSTKYGNNGCNGGLMDNAFRYKDNGGIDTEKSYPYEAIDDSCHFNKGTVGATDRGFTDIPQGDEKKMAEAATVGPVSVAIDASHESFQFYSEGVYNEPQCDAQNLDHGVLVVGFGTDESEDYWLVKNSWGTTWGDKGFIKMLRNKENQCGIASASSYPL</v>
      </c>
    </row>
    <row r="994" spans="1:5">
      <c r="A994" t="s">
        <v>3462</v>
      </c>
      <c r="B994" t="s">
        <v>4428</v>
      </c>
      <c r="C994" t="s">
        <v>733</v>
      </c>
      <c r="D994" t="s">
        <v>2341</v>
      </c>
      <c r="E994" t="str">
        <f t="shared" si="15"/>
        <v>&gt;CG6692-PA$MRTAVLLPLLALLAVAQAVSFADVVMEEWHTFKLEHRKNYQDETEERFRKIFNENKHKIAKHNQRFAEGKVSFKLAVNKYADLLHHEFRQLMNGFNYTHKQLRAADESFKGVTFISPAHVTLPKSVDWRTKGAVTAVKDQGHCGSCWFSSTGALEGQHFRKSGVLVSLSEQNLVDCSTKYGNNGCNGGLMDNAFRYKDNGGIDTEKSYPYEAIDDSCHFNKGTVGATDRGFTDIPQGDEKKMAEAATVGPVSVAIDASHESFQFYSEGVYNEPQCDAQNLDHGVLVVGFGTDESEDYWLVKNSWGTTWGDKGFIKMLRNKENQCGIASASSYPL</v>
      </c>
    </row>
    <row r="995" spans="1:5">
      <c r="A995" t="s">
        <v>3463</v>
      </c>
      <c r="B995" t="s">
        <v>4429</v>
      </c>
      <c r="C995" t="s">
        <v>733</v>
      </c>
      <c r="D995" t="s">
        <v>2342</v>
      </c>
      <c r="E995" t="str">
        <f t="shared" si="15"/>
        <v>&gt;CG6692-PC$MNHLGVFETRFRPRTRHKSQRAQLIPEQITMRTAVLLPLLALLAVAQAVFADVVMEEWHTFKLEHRKNYQDETEERFRLKIFNENKHKIAKHNQRFAEKVSFKLAVNKYADLLHHEFRQLMNGFNYTLHKQLRAADESFKGVTFISPHVTLPKSVDWRTKGAVTAVKDQGHCGSCWAFSSTGALEGQHFRKSGVLVLSEQNLVDCSTKYGNNGCNGGLMDNAFRYIKDNGGIDTEKSYPYEAIDDCHFNKGTVGATDRGFTDIPQGDEKKMAEAVATVGPVSVAIDASHESFQFSEGVYNEPQCDAQNLDHGVLVVGFGTDESGEDYWLVKNSWGTTWGDKGFKMLRNKENQCGIASASSYPL</v>
      </c>
    </row>
    <row r="996" spans="1:5">
      <c r="A996" t="s">
        <v>3464</v>
      </c>
      <c r="B996" t="s">
        <v>4430</v>
      </c>
      <c r="C996" t="s">
        <v>733</v>
      </c>
      <c r="D996" t="s">
        <v>2343</v>
      </c>
      <c r="E996" t="str">
        <f t="shared" si="15"/>
        <v>&gt;CG6692-PD$MNGFNYTLHKQLRAADESFKGVTFISPAHVTLPKSVDWRTKGAVTAVKDGHCGSCWAFSSTGALEGQHFRKSGVLVSLSEQNLVDCSTKYGNNGCNGGMDNAFRYIKDNGGIDTEKSYPYEAIDDSCHFNKGTVGATDRGFTDIPQGEKKMAEAVATVGPVSVAIDASHESFQFYSEGVYNEPQCDAQNLDHGVLVGFGTDESGEDYWLVKNSWGTTWGDKGFIKMLRNKENQCGIASASSYPL</v>
      </c>
    </row>
    <row r="997" spans="1:5">
      <c r="A997" t="s">
        <v>3465</v>
      </c>
      <c r="B997" t="s">
        <v>4431</v>
      </c>
      <c r="C997" t="s">
        <v>1258</v>
      </c>
      <c r="D997" t="s">
        <v>2344</v>
      </c>
      <c r="E997" t="str">
        <f t="shared" si="15"/>
        <v>&gt;CG31217-PA$MQLISFLSNPLFFCALLLKFRTIFAACDSSQFECDNGSCISQYDVCNGENCPDGSDETALTCVSQRQHCTKPYFQCTYGACVIGTAGCNGVNECADGSETRLRCGNEDDIRQHDRRLQGNCKENEFKCPSGICLDKSNFLCDGKDDCDGTGFDESVELCGHMECPAYSFKCGTGGCISGSLSCNGENDCYDGSDEALLCNTTKKVTTPVVTETPLELLGCPLPLGDERPILTGDGSRVLTGPITRTVRFSCKQGYVLEGEESSYCAKNKWSTSTIPKCVKYCSTAGEFDGYSTKLCTHNGQQVECRKPFHPPGTEVKFVCSTGFKTLSPLPEMRCMKGGYWNRRQRCEQDCGQLATPIKQFSSGGYTINNTVVPWHVGLYVWHNEKDYHFQCGSLLTPDLVITAAHCVYDEGTRLPYSYDTFRVIAAKFYRNYGETTPEEKRDVRLIEIAPGYKGRTENYYQDLALLTLDEPFELSHVIRPICVTFASFAKESVTDDVQGKFAGWNIENKHELQFVPAVSKSNSVCRRNLRDIQADKFCFTQGKSLACQGDSGGGFTSELPTNAFSTWNTARHFLFGVISNAPNADQCHSLTVMTNIQHFEDMILNAMNRSVETR</v>
      </c>
    </row>
    <row r="998" spans="1:5">
      <c r="A998" t="s">
        <v>3466</v>
      </c>
      <c r="B998" t="s">
        <v>4432</v>
      </c>
      <c r="C998" t="s">
        <v>815</v>
      </c>
      <c r="D998" t="s">
        <v>2345</v>
      </c>
      <c r="E998" t="str">
        <f t="shared" si="15"/>
        <v>&gt;CG1794-PB$MFSKYVLATLLALFAQSMCIQELSLPPEGSHSTAATRSKKAKTAISEDIYNYLMQFDYLPKSDLETGALRTEDQLKEAIRSLQSFGNITVTGEIDSATRLIQKPRCGVGDRRSADSFSPDNLYHEIGSNVRVRRFALQGPKWSRTDLWSMVNRSMPDASKVERMVQTALDVWANHSKLTFREVYSDQADIQILFARAHGDGYKFDGPGQVLAHAFYPGEGRGGDAHFDADETWNFDGESDDSHGTFLNVALHELGHSLGLAHSAIPDAVMFPWYQNNEVAGNLPDDDRYGIQQLGTKEKTWGPYKPQTTTTTTTTTTMRAMIYRADKPAYWPWNNPSNNPNNDNRARERQEEERRRQEKERRRQEEERRHQEEERRRQVEERQRQEEERWRQQERQEEENRRRKIEHKSQWERNPSKERNRPRERQEMERRRQEQERQEQEQEQEDRRRERERDRQLEWERRNRNGAREPVTPTANTTPRPTNKPYPTVHQHHHHNKPRKPKPDSCMTYYDAISIIRGELFIFRGPYLWRIGTSGLYNGPTEIRRHWSALPENLTKVDAVYENKQRQIVFFIGREYYVFNSVMLAPGFKPLASLGLPPTLTHIDASFVWGHNNRTYMTSGTLYWRIDDYTGQVELDYRDMSIWSGVGYNIDAAFQYLDGKTYFFKNLGYWEFNDDRMKVAHARAKLARRWMQCARSANEVDDEQRWTASLVSEGEETGRSGSRELRINHFILSILLAIANWR</v>
      </c>
    </row>
    <row r="999" spans="1:5">
      <c r="A999" t="s">
        <v>3467</v>
      </c>
      <c r="B999" t="s">
        <v>4726</v>
      </c>
      <c r="C999" t="s">
        <v>815</v>
      </c>
      <c r="D999" t="s">
        <v>2346</v>
      </c>
      <c r="E999" t="str">
        <f t="shared" si="15"/>
        <v>&gt;CG1794-PC$MVNRSMPDASKVERMVQTALDVWANHSKLTFREVYSDQADIQILFARRAGDGYKFDGPGQVLAHAFYPGEGRGGDAHFDADETWNFDGESDDSHGTNFNVALHELGHSLGLAHSAIPDAVMFPWYQNNEVAGNLPDDDRYGIQQLYGKEKTWGPYKPQTTTTTTTTTTMRAMIYRADKPAYWPWNNPSNNPNNDRNARERQEEERRRQEKERRRQEEERRHQEEERRRQVEERQRQEEERWRQEQRQEEENRRRKIEHKSQWERNPSKERNRPRERQEMERRRQEQERQEQERQQEDRRRERERDRQLEWERRNRNGAREPVTPTANTTPRPTNKPYPTVHRQHHHNKPRKPKPDSCMTYYDAISIIRGELFIFRGPYLWRIGTSGLYNGYPEIRRHWSALPENLTKVDAVYENKQRQIVFFIGREYYVFNSVMLAPGFPKLASLGLPPTLTHIDASFVWGHNNRTYMTSGTLYWRIDDYTGQVELDYPRMSIWSGVGYNIDAAFQYLDGKTYFFKNLGYWEFNDDRMKVAHARAKLSARWMQCARSANEVDDEQRWTASLVSEGEETGRSGSRELRINHFILSILLLIANWR</v>
      </c>
    </row>
    <row r="1000" spans="1:5">
      <c r="A1000" t="s">
        <v>3468</v>
      </c>
      <c r="B1000" t="s">
        <v>4727</v>
      </c>
      <c r="C1000" t="s">
        <v>815</v>
      </c>
      <c r="D1000" t="s">
        <v>2347</v>
      </c>
      <c r="E1000" t="str">
        <f t="shared" si="15"/>
        <v>&gt;CG1794-PD$MLSLWPRRQFSAAAVLLHFGCTWSLVLATRLAVISWRLFLCFLRMVNRSPDASKVERMVQTALDVWANHSKLTFREVYSDQADIQILFARRAHGDGYKDGPGQVLAHAFYPGEGRGGDAHFDADETWNFDGESDDSHGTNFLNVALHLGHSLGLAHSAIPDAVMFPWYQNNEVAGNLPDDDRYGIQQLYGTKEKTWPYKPQTTTTTTTTTTMRAMIYRADKPAYWPWNNPSNNPNNDRNRARERQEERRRQEKERRRQEEERRHQEEERRRQVEERQRQEEERWRQEQERQEEERRRKIEHKSQWERNPSKERNRPRERQEMERRRQEQERQEQERQEQEDRRERERDRQLEWERRNRNGAREPVTPTANTTPRPTNKPYPTVHRQHHHHNKRKPKPDSCMTYYDAISIIRGELFIFRGPYLWRIGTSGLYNGYPTEIRRHSALPENLTKVDAVYENKQRQIVFFIGREYYVFNSVMLAPGFPKPLASLGPPTLTHIDASFVWGHNNRTYMTSGTLYWRIDDYTGQVELDYPRDMSIWSVGYNIDAAFQYLDGKTYFFKNLGYWEFNDDRMKVAHARAKLSARRWMQCRSANEVDDEQRWTASLVSEGEETGRSGSRELRINHFILSILLLAIANWR</v>
      </c>
    </row>
    <row r="1001" spans="1:5">
      <c r="A1001" t="s">
        <v>3469</v>
      </c>
      <c r="B1001" t="s">
        <v>4433</v>
      </c>
      <c r="C1001" t="s">
        <v>420</v>
      </c>
      <c r="D1001" t="s">
        <v>2348</v>
      </c>
      <c r="E1001" t="str">
        <f t="shared" si="15"/>
        <v>&gt;CG11598-PB$MSYKAFVFFCLYIDLAKGLITSEIIASHNYPVEVHTVLTRDGYLLDAFRPGSKFCQQSGPKPAVLFQHGMSASSDVFLLNGPQDSLAFMLADACFDVWSNSRGTRYSRRHVSLDPSDEAFWRFSWHEIGTEDVAAFIDYILDTTKQRLHFLGHSQGCTTLVVLLSMRPEYNKLVKTAVLLAPAVFMRHTSTLSQTVRSFIMAMPDKEFMYHNGVLNKLLSNVCGLFVARVFCTTFFLISNGKISKLNTSVIPLIAATLPAGVSSRQPKHFIQLTDSGKFRPFDFGILRNLINYKLEPPDYTLSNVRPLTPVHIFYSDDDSSTAKEDIQNFAARVPEVVMHRISPGWHHTDFVHSMTVADVINKPVIEIFRSFERLSSPTF</v>
      </c>
    </row>
    <row r="1002" spans="1:5">
      <c r="A1002" t="s">
        <v>3470</v>
      </c>
      <c r="B1002" t="s">
        <v>4434</v>
      </c>
      <c r="C1002" t="s">
        <v>264</v>
      </c>
      <c r="D1002" t="s">
        <v>2349</v>
      </c>
      <c r="E1002" t="str">
        <f t="shared" si="15"/>
        <v>&gt;CG12869-PA$MWNALRIQQILRLLPILIHLSPYISAQQTHIKLEQGDLIGLKVFPDGTRAVYAFLGIPYAQAPINELRFAPAKPSSSFNRTLQATTMQPLCPQLANTIDESSDGSMPRSVSTDEDCLYLNIWTPESGMRYGKLPIVVIVTGEEFAYDPRNRINGLDLAGEGIVVVSVQYRNNIYGWLSLGEQHRNVPGNYGLSDVQALRWIRRNADAFGGNPDHITLLGHGSGGAPLALVATLEDSSQVKQLVLMPGPIMRALGQNHQKWIVETGQVLVQKLGCQFEEAQRRQLMGCLRRKSRELLRAYESVYNHGNGSSQLGVILPEGLPLEQRLRNKTLPPVLLGITSNEGFLQDYWLDVAREGQVALHKYINHTLLPNVMRALESVGEESSTQLAAIRWYFNGKGEGVSHLLAGMQRLLSESLYELPYSRILELLNGTTSYAYVFDHSSMDMRGRRNLFGGASHSSDLPLLLGPSLFQQIARRRFSGEEEQLCRKIRAFANFIKNGNPTPGRIYDGWLPYNKENPFVYSLGEQAKTPQTGSVDEAEDKLLRGETGAPGLDRSLSRSNRHDTYRAAPSNSYTASNQLDSGYSNHLQVYGFWQVLMPLEREEDLRGGGALGQRVRLLEASADAARYRQGFYAMLGLCLLLACLCLCVYLLKRDPNAMRRRSASSASDCYS</v>
      </c>
    </row>
    <row r="1003" spans="1:5">
      <c r="A1003" t="s">
        <v>3471</v>
      </c>
      <c r="B1003" t="s">
        <v>4435</v>
      </c>
      <c r="C1003" t="s">
        <v>557</v>
      </c>
      <c r="D1003" t="s">
        <v>2350</v>
      </c>
      <c r="E1003" t="str">
        <f t="shared" si="15"/>
        <v>&gt;CG7340-PB$MRLLLCVQAIRNHLARTYSSARFKKMATDVKFNESLGCSDPQTHPVLIIQLRHLNLLKFSHLESKLSPRVTEETFLNAVACLHPAPTDKVSLYLDVATAALPLKASRHNTASRAHAITRLVKNHVLNVSEESVVLVCERENLFASACVVRAFPLYSRKTGNLLASSQPKLNLGCGDGNANSGRNVVNVEFVLINKDCIESEPLTDDELNCLNETTRAIRMTARIVDMPCNEMNVDHFIQEVEDVGELCITPKVIRGEELLEQGFGGIYGVGKAAAVPPALVVLSHEPKGAQETILVGKGIVYDTGGLSIKAKTGMPGMKRDCGGAAAILGTFYAAVQCGFRDNHAVFCLAENSVGPNATRPDDIHTLYSGRTVEINNTDAEGRLVLADGVCYNKDLKANIILDMATLTGAQGVATGKYHGAILTNSETWEAKSLQAGRKSGLLAPIIYCPELHFSEFASAIADMKNSVADRQNAQSSCAGLFIAAHLGFDPGIWMHVDMATPVHCGERATGYGVSLLLTLFGGHTDSKLLQSIASTDEEPSKRWCR</v>
      </c>
    </row>
    <row r="1004" spans="1:5">
      <c r="A1004" t="s">
        <v>3472</v>
      </c>
      <c r="B1004" t="s">
        <v>4436</v>
      </c>
      <c r="C1004" t="s">
        <v>557</v>
      </c>
      <c r="D1004" t="s">
        <v>2351</v>
      </c>
      <c r="E1004" t="str">
        <f t="shared" si="15"/>
        <v>&gt;CG7340-PD$MATDVKFNESLGCSDPQTHPVLIIGQLRHLNLLKFSHLESKLSPRVTEEFLNAVACLHPAPTDKVSLYLDVATVAALPLKASRHNTASRAHAITRLVKHVLNVSEESVVLVCERENLFASACAVVRAFPLYSRKTGNLLASSQPKLNGCGDGNANSGRNVVNVEFVLINKDGCIESEPLTDDELNCLNETTRAIRMARIVDMPCNEMNVDHFIQEVEDVGRELCITPKVIRGEELLEQGFGGIYGGKAAAVPPALVVLSHEPKGAQETIALVGKGIVYDTGGLSIKAKTGMPGMRDCGGAAAILGTFYAAVQCGFRDNLHAVFCLAENSVGPNATRPDDIHTLSGRTVEINNTDAEGRLVLADGVCYANKDLKANIILDMATLTGAQGVATGYHGAILTNSETWEAKSLQAGRKSGDLLAPIIYCPELHFSEFASAIADMKSVADRQNAQSSCAGLFIAAHLGFDYPGIWMHVDMATPVHCGERATGYGVLLLTLFGGHTDSKLLQSIASTDEEPPSKRWCR</v>
      </c>
    </row>
    <row r="1005" spans="1:5">
      <c r="A1005" t="s">
        <v>3473</v>
      </c>
      <c r="B1005" t="s">
        <v>4437</v>
      </c>
      <c r="C1005" t="s">
        <v>1071</v>
      </c>
      <c r="D1005" t="s">
        <v>2352</v>
      </c>
      <c r="E1005" t="str">
        <f t="shared" si="15"/>
        <v>&gt;CG1299-PA$MKSMCCVSAVITLLPLVLLPPPTVAQFNQRRQVRQNCITPENYYGSCVATYCPQVVNIFQTTSRDRAQRYVIALQRSCGTRSINGDPVICCTEPRYNPTERPRNPFFPSESTFIGPQPPPEVPDNPFLIPTPRTTTTTTTTTPAPIPTSAAPLIEPRGTVCRGPDTKPGNCVEIKECASLLNELRSRSQDATFANFRASNAVCQNKGTQVCCPTGQGITNTTPAPSQIVPKNTDEIPRRLLNVEECGSTVGYFKKIVGGEVSRKGAWPWIALLGYDDPSGSPFKCGGTLITARHLTAAHCIRQDLQFVRLGEHDLSTDTETGHVDINIARYVSHPDYNRRNGRDMAILYLERNVEFTSKIAPICLPHTANLRQKSYVGYMPFVAGWGKTMEGESAQVLNELQIPIYDNKVCVQSYAKEKRYFSADQFDKAVLCAGVLSGGKTCQGDSGGPLMLPEPYQGQLRFYLIGVVSYGIGCARPNVPGVYSSTQYFDWIIQQVQDT</v>
      </c>
    </row>
    <row r="1006" spans="1:5">
      <c r="A1006" t="s">
        <v>3474</v>
      </c>
      <c r="B1006" t="s">
        <v>4728</v>
      </c>
      <c r="C1006" t="s">
        <v>1071</v>
      </c>
      <c r="D1006" t="s">
        <v>2353</v>
      </c>
      <c r="E1006" t="str">
        <f t="shared" si="15"/>
        <v>&gt;CG1299-PB$MKSMCCVSAVITLLPLVLLPPPTVAQFNQRRQERPRNPFFPSESTFIGPPPPEVPDNPFLIPTPRTTTTTTTTTPAPIPDTSAAPLIEPRGTVCRGPDKPGNCVEIKECASLLNELRSRSQDATFANFLRASNAVCQNKGTQVCCPTQGITNTTPAPSQIVPKNTDEIPRRLLNVEEGCGSTVGYFKKIVGGEVSRGAWPWIALLGYDDPSGSPFKCGGTLITARHVLTAAHCIRQDLQFVRLGEDLSTDTETGHVDINIARYVSHPDYNRRNGRSDMAILYLERNVEFTSKIAICLPHTANLRQKSYVGYMPFVAGWGKTMEGGESAQVLNELQIPIYDNKVVQSYAKEKRYFSADQFDKAVLCAGVLSGGKDTCQGDSGGPLMLPEPYQGLRFYLIGVVSYGIGCARPNVPGVYSSTQYFMDWIIQQVQDT</v>
      </c>
    </row>
    <row r="1007" spans="1:5">
      <c r="A1007" t="s">
        <v>3475</v>
      </c>
      <c r="B1007" t="s">
        <v>4438</v>
      </c>
      <c r="C1007" t="s">
        <v>591</v>
      </c>
      <c r="D1007" t="s">
        <v>2354</v>
      </c>
      <c r="E1007" t="str">
        <f t="shared" si="15"/>
        <v>&gt;CG17283-PA$MRCRILVLCAFICLLVILTEARQRKVNHSADRRSLAVRSGHRNERSSALGRGLAARSRNQRKRRLNAAKRSRRKRNLARKSNRKIRAKTESIVRSDSSATLPLDFQQNFVRTTDNLRSEKAFLANRYGFSFAKSSGTATLKNTANMETCKMNIGTPKQKFTVLPDTGSSNIWVPGPHCKSKACKKHKQYHPAKSSTVKNGKSFAITYGSGSVAGVLAKDTVRIAGLVVTNQTFAMTTKEPGTTFVSNFDGILGLGYRSIAVDNVKTLVQNMCSEDVITSCKFAICMKGGGSSSRGAIIFGSSNTSAYSGSNSYTYTPVTKKGYWQFTLQDIYVGGTKVSGSVQIVDSGTSLITAPTAIYNKINKVIGCRATSSGECWMKCAKKIPDFTFVIAKKFVVKGNKMKLKVRTNRGRTVCISAVTEVPDEPVILGDAFIRHFCTEFLANNRIGFAATTYS</v>
      </c>
    </row>
    <row r="1008" spans="1:5">
      <c r="A1008" t="s">
        <v>3476</v>
      </c>
      <c r="B1008" t="s">
        <v>4439</v>
      </c>
      <c r="C1008" t="s">
        <v>766</v>
      </c>
      <c r="D1008" t="s">
        <v>2355</v>
      </c>
      <c r="E1008" t="str">
        <f t="shared" si="15"/>
        <v>&gt;CG5282-PA$MNPVPSREFLEVHPLHQHQPHCKQQCFVFTEIADIELPAEITKFGGGNEIRCSNGGIPTYSSKKDSCSESSAERPERSRGRKILLGVGVVLVCIAMAGIPLALQLRSSSLLEARLAFIRRLLTESPLIEGSWKPPSTMSLNSSNLFERQNHIGAVLWPIAVPCGAQYLDAVQLTLEGIDRAKRITAATDSMHIVESDEMEQTHIRGEVAVLMGISGGHALGTSTAVLRSIYLLGARFVSITSLECTPWAAAAIRRPDYLVEENVTNSFNEFGQTMLFEMNRLGMLVEISMLSEAMLAVLKTAKAPVLLTNATPLSMCNSSNIASIPDHVLSLLPENGGVILLNERCGDRTLGVREAITAINYVRKVAGVDHIGLGGAPKSYALLLAELARDRWGNAAIKKLVGGNVMRILREIETLKNRLPLYEEWIPHESIESNSYCRYP</v>
      </c>
    </row>
    <row r="1009" spans="1:5">
      <c r="A1009" t="s">
        <v>3477</v>
      </c>
      <c r="B1009" t="s">
        <v>4440</v>
      </c>
      <c r="C1009" t="s">
        <v>1399</v>
      </c>
      <c r="D1009" t="s">
        <v>2356</v>
      </c>
      <c r="E1009" t="str">
        <f t="shared" si="15"/>
        <v>&gt;CG5045-PA$MLKTAVSRFLQISSVQCGGRANSVRNINLIPMVVEQTGRGERAYDIFSRLKERIICLMGNITDDISSTVVAQLLFLQSENVNKPIHLYINSPGGVVTALAIYDTMQYVKPPIATWCVGQACSMGSLLLAAGAPGMRYSLPNARIMIHPSGGAQGQATDILIHAEEIIKIKRQLTNIYVKHAKNTYEEMSGRMERDHMTPEEAKVLGIIDHVLEHPPETVSETGPASDGGVTSGKAVPEECEKKRSQA</v>
      </c>
    </row>
    <row r="1010" spans="1:5">
      <c r="A1010" t="s">
        <v>3478</v>
      </c>
      <c r="B1010" t="s">
        <v>4729</v>
      </c>
      <c r="C1010" t="s">
        <v>1399</v>
      </c>
      <c r="D1010" t="s">
        <v>2356</v>
      </c>
      <c r="E1010" t="str">
        <f t="shared" si="15"/>
        <v>&gt;CG5045-PB$MLKTAVSRFLQISSVQCGGRANSVRNINLIPMVVEQTGRGERAYDIFSRLKERIICLMGNITDDISSTVVAQLLFLQSENVNKPIHLYINSPGGVVTALAIYDTMQYVKPPIATWCVGQACSMGSLLLAAGAPGMRYSLPNARIMIHPSGGAQGQATDILIHAEEIIKIKRQLTNIYVKHAKNTYEEMSGRMERDHMTPEEAKVLGIIDHVLEHPPETVSETGPASDGGVTSGKAVPEECEKKRSQA</v>
      </c>
    </row>
    <row r="1011" spans="1:5">
      <c r="A1011" t="s">
        <v>3479</v>
      </c>
      <c r="B1011" t="s">
        <v>4441</v>
      </c>
      <c r="C1011" t="s">
        <v>522</v>
      </c>
      <c r="D1011" t="s">
        <v>2357</v>
      </c>
      <c r="E1011" t="str">
        <f t="shared" si="15"/>
        <v>&gt;CG3502-PB$MWRAQPSLWIWWIFLILVPSIRAVYEDYRLPRSVEPLHYNLRILTHLNSDQRFEGSVTIDLLARETTKNITLHAAYLKIDENRTSVVSGQEKFGVNRIVNEVHNFYILHLGRELVKDQIYKLEMHFKAGLNDSQSGYYKSNYTDIVTEVHHLAVTQFSPTFARQAFPCFDEPSWKATFNITLGYHKKYMGLSGMPVRCQDHDSLTNYVWCDHDTLLRTSTYLVAFAVHDLENAATEESKTSNRVIRNWMQPKLLGQEMISMEIAPKLLSFYENLFQINFPLAKVDQLTVPTHRFAMENWGLVTYNEERLPQNQGDYPQKQKDSTAFTVAHEYAHQWFGNLVTMWWNDLWLKEGPSTYFGYLALDSLQPEWRRGERFISRDLANFFSKDSNATPAISKDVKNPAEVLGQFTEYVYEKGSLTIRMLHKLVGEEAFFHGIRSFLRFSFGNVAQADLWNSLQMAALKNQVISSDFNLSRAMDSWTLQGGYPLVTIRNYKTGEVTLNQSRFFQEHGIEKASSCWWVPLRFVRQNLPDFNQTTPQWLECPLNTKVLKLPDHLSTDEWVILNPQVATIFRVNYDEHNWRLIIESLNDPNSGGIHKLNKAQLLDDLMALAAVRLHKYDKAFDLLEYLKKEQDFLPQRAIGILNRLGALLNVAEANKFKNYMQKLLLPLYNRFPKLSGIREAKPAKDIPFAHFAYSQACRYHVADCTDQAKILAITHRTEGQLELPSDFQKVAYSLLDEGGDAEFLEVFGLFQNSTNGSQRRILASALGCVRNFGNFEQFLNYLESDEKLLGDCYMLAVKSALNREPLVSPTANYIISHAKKLGEKFKKKELGLLLSLAQNLRSTEEIDRLKAQLEDLKEFEEPLKKALYQGKMNQKWQKDSSDFIEAIEKH</v>
      </c>
    </row>
    <row r="1012" spans="1:5">
      <c r="A1012" t="s">
        <v>3480</v>
      </c>
      <c r="B1012" t="s">
        <v>4442</v>
      </c>
      <c r="C1012" t="s">
        <v>894</v>
      </c>
      <c r="D1012" t="s">
        <v>2358</v>
      </c>
      <c r="E1012" t="str">
        <f t="shared" si="15"/>
        <v>&gt;CG6168-PB$MPCWRSFIALICLAIIVVVITICQSFHTNFLTVGRNGTLRYEPTELNLGMRMIAGLSDPENLRKNVQRIAIKRAVSTPGHSEVRNYIVDYLKKLNWNVLDIFTQKVPIMSNVTFHNIVARQNPQTQRYLMFGCHYDSKYFKDFDFMATDSAVPCALMLNMATILKHQFHRSQVSLMLVFFDGEEAFGEWSQEDSPYSRHLAELWEKHGFLDKIDLFVLPDLIGAKDVVFKKNILDTSGWFHRLVQELKLFQAGIVRSERPLFKFEPGIDVDDDHLPFTRRNVPVIHLISNKYPAWHQAEDVEMNVDYNTTEQVGLVLRMFVMEYLNSAPSISNTL</v>
      </c>
    </row>
    <row r="1013" spans="1:5">
      <c r="A1013" t="s">
        <v>3481</v>
      </c>
      <c r="B1013" t="s">
        <v>4443</v>
      </c>
      <c r="C1013" t="s">
        <v>903</v>
      </c>
      <c r="D1013" t="s">
        <v>2359</v>
      </c>
      <c r="E1013" t="str">
        <f t="shared" si="15"/>
        <v>&gt;CG6512-PB$MFSNSSRGPAGKGGNSLGGRPLGENGGGGDRERWILLGAIGAVVLVGSFFFEMGYKEISWKEFVNSYLSKGVVEKLEVVNKKWVRVRLQQNSNSGSGVWFNIGSVDSFERNLEAAQTEQGTESINFVPVIYRNEVEAASLTGLLPTLIIGFLVYMMRKSADMMGGGRGRKGGGLFGGVMQSTAKLTNPNEIGVGFKVAGCEEAKIEIMEFVNFLKNPQQYIDLGAKIPKGAMLTGPPGTGKTLLAATAGEANVPFITVSGSEFLEMFVGVGPSRVRDMFAMARKHAPCILFIDEDAVGRKRGGKTFGGHSEQENTLNQLLVEMDGFNTTTNVVVLAATNRVDIDKALMRPGRFDRQIYVPAPDIKGRASIFKVHLGNLKTSLDKNELSRKMALTPGFTGADIANVCNEAALIAARDSKDSIVLKHFEQAIERVIAGMEKKTVLAPEEKRTVAHHEAGHAVAGWFLEHADPLLKVSIIPRGKGLGYAQYLPDHYLLSKEQLFDRMCMTLGGRVAEELFFNRITTGAQDDLKKITDIAYSQVRFGMNEKVGQVSFDVGQAGDPVFSKPYSEDTAQLIDNEVRSIIKCAHETTSLLTKHKENVQKVAERLLQNEVLSRDDMIELLGPRPFKEKSTYEEFVGTGSFEEDTTLPEGLKSWNKEKERTEPLDAGSTPSSPPTKPVTAQS</v>
      </c>
    </row>
    <row r="1014" spans="1:5">
      <c r="A1014" t="s">
        <v>3482</v>
      </c>
      <c r="B1014" t="s">
        <v>4444</v>
      </c>
      <c r="C1014" t="s">
        <v>903</v>
      </c>
      <c r="D1014" t="s">
        <v>2360</v>
      </c>
      <c r="E1014" t="str">
        <f t="shared" si="15"/>
        <v>&gt;CG6512-PA$MAFRLLGTAKTMAGMMRRNYTAGSLPGKGQRTHMGATGAGVYILPTELSLLRYVVKQIQLLCKKPPKGFEKYFEAGGKSSGQPKGSVGDKKPPAGSSKASEKPSTSTPASVKPSRSQTDAKSDWNFGMFSNSSRGPAGKGGNSLGGRLGENGGGGDRERWILLGAIGAVVLVGSFAFFEMGYKEISWKEFVNSYLSGVVEKLEVVNKKWVRVRLQQNSNSGSGVLWFNIGSVDSFERNLEAAQTEGTESINFVPVIYRNEVEAASLTGLLPTLLIIGFLVYMMRKSADMMGGGRRKGGGLFGGVMQSTAKLTNPNEIGVGFKDVAGCEEAKIEIMEFVNFLKNQQYIDLGAKIPKGAMLTGPPGTGKTLLAKATAGEANVPFITVSGSEFLEFVGVGPSRVRDMFAMARKHAPCILFIDEIDAVGRKRGGKTFGGHSEQENLNQLLVEMDGFNTTTNVVVLAATNRVDILDKALMRPGRFDRQIYVPAPDKGRASIFKVHLGNLKTSLDKNELSRKMAALTPGFTGADIANVCNEAALIARDSKDSIVLKHFEQAIERVIAGMEKKTNVLAPEEKRTVAHHEAGHAVAWFLEHADPLLKVSIIPRGKGLGYAQYLPKDHYLLSKEQLFDRMCMTLGGVAEELFFNRITTGAQDDLKKITDIAYSQVVRFGMNEKVGQVSFDVGQAGPVFSKPYSEDTAQLIDNEVRSIIKCAHEATTSLLTKHKENVQKVAERLLNEVLSRDDMIELLGPRPFKEKSTYEEFVEGTGSFEEDTTLPEGLKSWNKKERTEPLDAGSTPSSPPTKPVTAQS</v>
      </c>
    </row>
    <row r="1015" spans="1:5">
      <c r="A1015" t="s">
        <v>3483</v>
      </c>
      <c r="B1015" t="s">
        <v>4445</v>
      </c>
      <c r="C1015" t="s">
        <v>524</v>
      </c>
      <c r="D1015" t="s">
        <v>2361</v>
      </c>
      <c r="E1015" t="str">
        <f t="shared" si="15"/>
        <v>&gt;CG4008-PA$MSATETLNVEAATPEIGEEVKKQKKPKPNNKKLRQEAAAKIASGEGGDELTTNGDAKPATPAAQPAKKKGNKGKKSGQTDPPTIPIAKLYPDGNFPEGIVEHPTPKDMPDDRTAKDRFTSEEKRALDRINTDIYQELRQAAEAHRQTQYMQRYIKPGMTMIQICEELENTARRLIGENGLEAGLAFPTGCSLNHCAHYTPNAGDPTVLQYDDVCKIDFGTHIKGRIIDCAFTLTFNNKYDKLLQAKEATNTGIREAGIDVRLCDIGAAIQEVMESYEIELDGKTYPIKAIRNLNHSISPYRIHAGKTVPIVKGGESTRMEEDEFYAIETFGSTGRGLVHDDMDSHYMKNFDLPFVPLRLQSSKQLLGTINKNFGTLAFCKRWLDRAGATKYQALKDLCDKGIVEAYPPLCDIKGCYTAQYEHTIMLRPTCKEVVSRGDD</v>
      </c>
    </row>
    <row r="1016" spans="1:5">
      <c r="A1016" t="s">
        <v>3484</v>
      </c>
      <c r="B1016" t="s">
        <v>4730</v>
      </c>
      <c r="C1016" t="s">
        <v>524</v>
      </c>
      <c r="D1016" t="s">
        <v>2361</v>
      </c>
      <c r="E1016" t="str">
        <f t="shared" si="15"/>
        <v>&gt;CG4008-PB$MSATETLNVEAATPEIGEEVKKQKKPKPNNKKLRQEAAAKIASGEGGDELTTNGDAKPATPAAQPAKKKGNKGKKSGQTDPPTIPIAKLYPDGNFPEGIVEHPTPKDMPDDRTAKDRFTSEEKRALDRINTDIYQELRQAAEAHRQTQYMQRYIKPGMTMIQICEELENTARRLIGENGLEAGLAFPTGCSLNHCAHYTPNAGDPTVLQYDDVCKIDFGTHIKGRIIDCAFTLTFNNKYDKLLQAKEATNTGIREAGIDVRLCDIGAAIQEVMESYEIELDGKTYPIKAIRNLNHSISPYRIHAGKTVPIVKGGESTRMEEDEFYAIETFGSTGRGLVHDDMDSHYMKNFDLPFVPLRLQSSKQLLGTINKNFGTLAFCKRWLDRAGATKYQALKDLCDKGIVEAYPPLCDIKGCYTAQYEHTIMLRPTCKEVVSRGDD</v>
      </c>
    </row>
    <row r="1017" spans="1:5">
      <c r="A1017" t="s">
        <v>3485</v>
      </c>
      <c r="B1017" t="s">
        <v>4446</v>
      </c>
      <c r="C1017" t="s">
        <v>1206</v>
      </c>
      <c r="D1017" t="s">
        <v>2362</v>
      </c>
      <c r="E1017" t="str">
        <f t="shared" si="15"/>
        <v>&gt;CG30025-PA$MLKFVILLSAVACALGGTVPEGLLPQLDGRIVGGSATTISSFPWQISLQSGSHSCGGSIYSSNVIVTAAHCLQSVSASVLQIRAGSSYWSSGGVTFSVSFKNHEGYNANTMVNDIAIIKINGALTFSSTIKAIGLASSNPANGAAASSGWGTLSYGSSSIPSQLQYVNVNIVSQSQCASSTYGYGSQIRSTMICAASGKDACQGDSGGPLVSGGVLVGVVSWGYGCAYSNYPGVYADVAALRSWVNN</v>
      </c>
    </row>
    <row r="1018" spans="1:5">
      <c r="A1018" t="s">
        <v>3486</v>
      </c>
      <c r="B1018" t="s">
        <v>4447</v>
      </c>
      <c r="C1018" t="s">
        <v>554</v>
      </c>
      <c r="D1018" t="s">
        <v>2363</v>
      </c>
      <c r="E1018" t="str">
        <f t="shared" si="15"/>
        <v>&gt;CG6372-PA$MFGKTRQLLFSVCIRSPVCRRYVPKFIKRSYASQAVNQMLLLQQMDICAQPSRALVIGVYADEEDKNDAGILTPAGWRYNLQKTNGRLIEVLRMSGPMKRGEARLLFAVEPERIPYYSVVAVVGLGKECLGYNPYEVLDEQKEAIRRVAAACRILAELDTDRIEVENCGHAESAAEGAALGIWLYQELRDPKTRIFPAIDLYATKDEVCDIEGWRIGLQKAAAQNLTRQLQEMPSNLLTPTAFAQVVEVLCKSGVNVEVKVEGWAESQSMHAFLAVGKASCEPPIFLELSYYGTAEERPIVLVGQGITYDAGGLCLKKKKELFNMRGDMTGAAVVVATCRAVALRLPVNIRGLIPLCENVVGCNSFRPGDMVKSMNGKTIEVQCTDHEDVLVADALLYAQNFCPKCIIDIGTCSGYMRQSLDEAACGVFTNSEILWQQIKHSMHTGDRVWRFPLWNFYSKAVRAGGRSDVQNYGIGRGGRPCKAAAFLREVPCGQWMHIDATNVMVTNGIDFEYLRRGMAGRPTRTLIEFIAQTICKDTPKMG</v>
      </c>
    </row>
    <row r="1019" spans="1:5">
      <c r="A1019" t="s">
        <v>3487</v>
      </c>
      <c r="B1019" t="s">
        <v>4448</v>
      </c>
      <c r="C1019" t="s">
        <v>1231</v>
      </c>
      <c r="D1019" t="s">
        <v>2364</v>
      </c>
      <c r="E1019" t="str">
        <f t="shared" si="15"/>
        <v>&gt;CG30323-PB$MQFLLLLLLTSSAYSNEGKKGLQRNLYVTDNYHQNVVSIRTRKHIRHWGNHFCAGSLLSAWWVVTSGCCVSTRPESTPNQPSNRKNLRVVVFTPKRLKPSPKNIYHVQKIVLDESAISGCTELALLKLDRGVTGQRFAMMLPEKELNTWLCNSLGWGRIYYVSYVYISAMCPAFSMVYDNPVTWFQDGPYSSELIQRAQKISEYECKPDCSRCLCMTSYTGRGNMCQQDLGSPLFCDHFLYGVARVHTCDDEGFMFYTNIYQNRKFIEDTLSGATWPKRVLCFRLLLLLLVLASSVVSS</v>
      </c>
    </row>
    <row r="1020" spans="1:5">
      <c r="A1020" t="s">
        <v>3488</v>
      </c>
      <c r="B1020" t="s">
        <v>4731</v>
      </c>
      <c r="C1020" t="s">
        <v>1231</v>
      </c>
      <c r="D1020" t="s">
        <v>2365</v>
      </c>
      <c r="E1020" t="str">
        <f t="shared" si="15"/>
        <v>&gt;CG30323-PC$MQFLLLLLLTSSAYSNEGKKGLQRNLYVTDNYHQNVVSIRTRKHIRHWGNHFCAGSLLSAWWVVTSGCCVSTRPESTPNQPSNRKNLRVVVFTPKRLKPSPKNIYHVQKIVLDESAISGCTELALLKLDRGVTGQRFAMMLPEKELNTWLCNSLGWGRIYYDGPYSSELIQIRAQKISEYECKPDCSRCLCMTSYTRGNMCQQDLGSPLFCDHFLYGVARRVHTCDDEGFMFYTNIYQNRKFIEDLSGATWPKRVLCFRLLLLLLVLASLSVVSS</v>
      </c>
    </row>
    <row r="1021" spans="1:5">
      <c r="A1021" t="s">
        <v>3489</v>
      </c>
      <c r="B1021" t="s">
        <v>4449</v>
      </c>
      <c r="C1021" t="s">
        <v>748</v>
      </c>
      <c r="D1021" t="s">
        <v>2366</v>
      </c>
      <c r="E1021" t="str">
        <f t="shared" si="15"/>
        <v>&gt;CG8091-PA$MQPPELEIGMPKRHREHIRKNLNILVEWTNYERLAMECVQQGILTVQMLNTQDLNGKPFNMDEKDVRVEQHRRLLLKITQRGPTAYNLLINALRNINCDAAVLLESVDESDSRPPFISLNERRTSRKSADIVDTPSPEASEGPCVSKRNEPLGALTPYVGVVDGPEVKKSKKIHGGDSAILGTYKMQSRFNRGVLLVNIMDYPDQNRRRIGAEKDSKSLIHLFQELNFTIFPYGNVNQDQFFKLLMVTSSSYVQNTECFVMVLMTHGNSVEGKEKVEFCDGSVVDMQKIKDHFQAKCPYLVNKPKVLMFPFCRGDEYDLGHPKNQGNLMEPVYTAQEEKWPDTTEGIPSPSTNVPSLADTLVCYANTPGYVTHRDLDTGSWYIQKFCQVMADAHDTDLEDILKKTSEAVGNKRTKKGSMQTGAYDNLGFNKKLYFNPGFFN</v>
      </c>
    </row>
    <row r="1022" spans="1:5">
      <c r="A1022" t="s">
        <v>3490</v>
      </c>
      <c r="B1022" t="s">
        <v>4450</v>
      </c>
      <c r="C1022" t="s">
        <v>678</v>
      </c>
      <c r="D1022" t="s">
        <v>2367</v>
      </c>
      <c r="E1022" t="str">
        <f t="shared" si="15"/>
        <v>&gt;CG8562-PA$MKFSLGLLVLFLGATLVAAEQDYEGYRIYEVIPSTADQADLLHQLSLQGDFISETRLLGHPSRVIVSPAQLKHFQQLVEAEKMTLTLVNSNLGASIAEFAQRQMQRLLAPITGKGRLSTERYYTHEEIINYIDDLAQRFPSRVFVKTGWSYEQRVLKTITITNGDGKANKKVIFMDGGFHAREWISPAAVLYVIDQVEQFEENAHLLKDYDWVILPLVNADGYEHTQTGTLARMWRKTRQPYTYAQTCYGADPNRNFDFHWNEEGASSNPCADTYAGPTAFSEPETITVRDLMHLADRGIMYLTLHSYGNYLLYPWGWTSDLPENWEDLDAVARTGAEAIENAGTVYTYGSSTNVLYIAAGASDDYGYYAGFNVSITMELPGAGSIGFNPPVRIDEFVTETWIGIRAMAEKVIEM</v>
      </c>
    </row>
    <row r="1023" spans="1:5">
      <c r="A1023" t="s">
        <v>3491</v>
      </c>
      <c r="B1023" t="s">
        <v>4451</v>
      </c>
      <c r="C1023" t="s">
        <v>426</v>
      </c>
      <c r="D1023" t="s">
        <v>2368</v>
      </c>
      <c r="E1023" t="str">
        <f t="shared" si="15"/>
        <v>&gt;CG13282-PA$MHWRLVIGLLLLASFNRETIGKRFLNLKPIPIQHEDESSTEGSTNPTPTTTTPSNRDITIGPCKWAIGRSCPDPDVKYYIYTRHNPMDRQCLHIDESLKSNLTDSYFNPRYPTKIIIHGYNSDMFLHPLQQMREEYLAKADYNIIYVWSILSPGPCYISAVHNTKHAGTCTAQLVERLVETGNTDIHVIGFSLGAQPNYIARNLSSFMLPRITGLDPAMPLFITSGKADKLDPSDASYVDVIHTNLVQGKMERCGHADFYMNGGIMQPGCNGQKINSFACSHQRAPAYFLESIRPKGFWGWACSGYISYLLGMCPPTNFLLEAGENIRPTTRGMFMIDTNDSSFALGKWTDLPTLGAKQPQWRVPTQKLKAPPNQGVDPLLHHIDQFGKLAAFNNLQMWPTEQDPYEHWTSFSPEQKENDSDGDSVEEQDPVEFIEPDDRQISTEARPTQSWWDYRRNLTYGFMEDNIFSVPTV</v>
      </c>
    </row>
    <row r="1024" spans="1:5">
      <c r="A1024" t="s">
        <v>3492</v>
      </c>
      <c r="B1024" t="s">
        <v>4732</v>
      </c>
      <c r="C1024" t="s">
        <v>426</v>
      </c>
      <c r="D1024" t="s">
        <v>2368</v>
      </c>
      <c r="E1024" t="str">
        <f t="shared" si="15"/>
        <v>&gt;CG13282-PB$MHWRLVIGLLLLASFNRETIGKRFLNLKPIPIQHEDESSTEGSTNPTPTTTTPSNRDITIGPCKWAIGRSCPDPDVKYYIYTRHNPMDRQCLHIDESLKSNLTDSYFNPRYPTKIIIHGYNSDMFLHPLQQMREEYLAKADYNIIYVWSILSPGPCYISAVHNTKHAGTCTAQLVERLVETGNTDIHVIGFSLGAQPNYIARNLSSFMLPRITGLDPAMPLFITSGKADKLDPSDASYVDVIHTNLVQGKMERCGHADFYMNGGIMQPGCNGQKINSFACSHQRAPAYFLESIRPKGFWGWACSGYISYLLGMCPPTNFLLEAGENIRPTTRGMFMIDTNDSSFALGKWTDLPTLGAKQPQWRVPTQKLKAPPNQGVDPLLHHIDQFGKLAAFNNLQMWPTEQDPYEHWTSFSPEQKENDSDGDSVEEQDPVEFIEPDDRQISTEARPTQSWWDYRRNLTYGFMEDNIFSVPTV</v>
      </c>
    </row>
    <row r="1025" spans="1:5">
      <c r="A1025" t="s">
        <v>3493</v>
      </c>
      <c r="B1025" t="s">
        <v>4452</v>
      </c>
      <c r="C1025" t="s">
        <v>161</v>
      </c>
      <c r="D1025" t="s">
        <v>2369</v>
      </c>
      <c r="E1025" t="str">
        <f t="shared" si="15"/>
        <v>&gt;CG14823-PA$MEPTCSSSVAELAKYSEDDVETDESKVVEHQEYAEALSMSGESRKRKRWRRSCCTRQVLSTGAIFIALLLIIGAIYMHLRQKHHLGRLHINLKDRGQVVLEEDFPMVTAAGVDAQTSTITTFQPPPTSSPEPSAKCLDCMATTATDNPAICRHRGRPEEPCGIYRISHVYWQDALRIIDPDDSLARDYGRCVVDVQAERIVRSYVQRYGGEDCNGDGRIECRDHVRLHMRGPGGCRRQEPLGSLSRRLENCLKYRGI</v>
      </c>
    </row>
    <row r="1026" spans="1:5">
      <c r="A1026" t="s">
        <v>3494</v>
      </c>
      <c r="B1026" t="s">
        <v>4453</v>
      </c>
      <c r="C1026" t="s">
        <v>161</v>
      </c>
      <c r="D1026" t="s">
        <v>2370</v>
      </c>
      <c r="E1026" t="str">
        <f t="shared" si="15"/>
        <v>&gt;CG14823-PB$MEPTCSSSVAELAKYSEDDVETDESKVVEHQEYAEALSMSGESRKRKRWRRSCCTRQVLSTGAIFIALLLIIGAIYMHLRQKHHLGRLHINLKDRGQVVLEEDFPMVTAAGVA</v>
      </c>
    </row>
    <row r="1027" spans="1:5">
      <c r="A1027" t="s">
        <v>3495</v>
      </c>
      <c r="B1027" t="s">
        <v>4454</v>
      </c>
      <c r="C1027" t="s">
        <v>161</v>
      </c>
      <c r="D1027" t="s">
        <v>2371</v>
      </c>
      <c r="E1027" t="str">
        <f t="shared" ref="E1027:E1090" si="16">"&gt;"&amp;B1027&amp;"$"&amp;D1027</f>
        <v>&gt;CG14823-PD$MEPTCSSSVAELAKYSEDDVETDESKVVEHQEYAEALSMSGESRKRKRWRRSCCTRQVLSTGAIFIALLLIIGAIYMHLRQKHHLGRLHINLKDRGQVVLEEDFPMVTAAGVGECATRTLVQSLRS</v>
      </c>
    </row>
    <row r="1028" spans="1:5">
      <c r="A1028" t="s">
        <v>3496</v>
      </c>
      <c r="B1028" t="s">
        <v>4455</v>
      </c>
      <c r="C1028" t="s">
        <v>1397</v>
      </c>
      <c r="D1028" t="s">
        <v>2372</v>
      </c>
      <c r="E1028" t="str">
        <f t="shared" si="16"/>
        <v>&gt;CG4998-PA$MRIRTSLLAVVLLATASLAEESNWGNEWAPMEDAMPSRRSVDTKPAEQAIQGRYLVHESIQSNSTTQIDEVIEQLINSRREGRNLGEYDAVYADGNIDALQQGNDMQARNLIRDKLCGLGLMSCDVEEKRPFYSTIYAQGPPPPSGFGGPYGPAKPMPPPSYFSGRPPMGGPPGSYGPPPSSLNSFGPPPSSVNSFPPRKVGYEGPYKPMSGPYRPSGPGGYLEHPPPSAIDGSSDGITYTKPPPALIYDSKPPGPIYTGGPSLGAGPVFTGASNGVPPYNYENPEGGIQGASSPNGFYSQQSSASSASATSSSTKVVVGAPLDGLQQHVHHHYHHVEGGEGAVPSVPIPIGAGQTINTDFSALAQSSATYTPSIQTSSGSSYSQSNAFNAGNGASQGGLLSQNGFGISQKPTGDLYKPNSGDLYKPNSGLGNFGSSSSGGSGSPSSSYHSQNPDYYKKELQGGASNQYNGISGGYQGQGQYQSGYDTSRQIVDCQCVPISQCPAADRIGRKEDLILPIDPRNLGKDIEALSDDALSSNTTTAEAKKDEEKADKDDKKRTRRQADQKDDEASDLSLDAQGRAYYGNRPEKTCRINEVCCRRPLRPQAPPQQFGRCGVRNAAGITGRIKNPVYVDGDSFGEYPWHVAILKKDPKESIYACGGTLIDAQHIISAAHCIKSQNGFDLRVLGEWDVNHDVEFFPYIERDVVSVHIHPEYYAGTLDNDLAVLKLDQPVDFKNPHISPACLPDKYSDFTGARCWTTGWGKDAFGEHGKYQNILKEVDVPISHQQCESQLRNTRLGYSYKLNPGFVCAGGEEGKDACKGDGGGPLVCDRNAMHVVGVVSWGIGCGQVNVPGVYVKVSAYLPWIQQITQSY</v>
      </c>
    </row>
    <row r="1029" spans="1:5">
      <c r="A1029" t="s">
        <v>3497</v>
      </c>
      <c r="B1029" t="s">
        <v>4456</v>
      </c>
      <c r="C1029" t="s">
        <v>1397</v>
      </c>
      <c r="D1029" t="s">
        <v>2373</v>
      </c>
      <c r="E1029" t="str">
        <f t="shared" si="16"/>
        <v>&gt;CG4998-PB$MRIRTSLLAVVLLATASLAEESNWGNEWAPMEDAMPSRRSVDTKPAEQAIQGRYLVHESIQSNSTTQIDEVIEQLINSRREGRNLGEYDAVYADGNIDALQQGNDMQARNLIRDKLCGLGLMSCDVEEKRPFYSTIYAQGPPPPSGFGGPYGPAKPMPPPSYFSGRPPMGGPPGSYGPPPSSLNSFGPPPSSVNSFPPRKVGYEGPYKPMSGPYRPSGPGGYLEHPPPSAIDGSSDGITYTKPPPALIYDSKPPGPIYTGGPSLGAGPVFTGASNGVPPYNYENPEGGIQGASSPNGFYSQQSSASSASATSSSTKVVVGAPLDGLQQHVHHHYHHVEGGEGAVPSVPIPIGAGQTINTDFSALAQSSATYTPSIQTSSGSSYSQSNAFNAGNGASQGGLLSQNGFGISQKPTGDLYKPNSGDLYKPNSGLGNFGSSSSGGSGSPSSSYHSQNPDYYKKELQGGASNQYNGISGGYQGQGQYQSGYDTSRQIVDCQCVPISQCPAADRIGRKEDLILPIDPRNLGKDIEALSDDALSSNTTTAEAKKDEEKADKDDKKRTRRQADQKDDEASDLSLDAQGRQSPLGGSLALPALQAIELIQRKVLPTYGVSFGLPYPTGGYGGYPSNILGDHVPAQNYFGSVGPNGLNLGLVNVNPLVSVQVAKTEYGEKVVKPLVNLHVTPNANLQKVGDFFKRKPTEAYSTHYHHHDHYSGYEHHDYDHHDHHDHHDHHSYPHYGGTGPGLHFSVEMVPSTPIFEYHSGPSVQYHHHHESSPYESSFNSIYPSSPDFGGYGEYSQHVERSANVSGGDTDRPSNSGRRGKQLNLGPLYNIPTAPGEAAGSDRITFPRDRRRRSVEDGVWAGAAPKEQRAYYGNRPVEKTCRNEVCCRRPLRPQAPPQQFGRCGVRNAAGITGRIKNPVYVDGDSEFGEYPHVAILKKDPKESIYACGGTLIDAQHIISAAHCIKSQNGFDLRVRLGEWDNHDVEFFPYIERDVVSVHIHPEYYAGTLDNDLAVLKLDQPVDFTKNPHIPACLPDKYSDFTGARCWTTGWGKDAFGEHGKYQNILKEVDVPILSHQQCSQLRNTRLGYSYKLNPGFVCAGGEEGKDACKGDGGGPLVCDRNGAMHVVVVSWGIGCGQVNVPGVYVKVSAYLPWIQQITQSY</v>
      </c>
    </row>
    <row r="1030" spans="1:5">
      <c r="A1030" t="s">
        <v>3498</v>
      </c>
      <c r="B1030" t="s">
        <v>4457</v>
      </c>
      <c r="C1030" t="s">
        <v>76</v>
      </c>
      <c r="D1030" t="s">
        <v>2374</v>
      </c>
      <c r="E1030" t="str">
        <f t="shared" si="16"/>
        <v>&gt;CG4475-PA$MKAWIWFTFVACLFAASTEAASNLVCYYDSSSYTREGLGKLLNPDLEIAQFCSHLVYGYAGLRGENLQAYSMNENLDIYKHQFSEVTSLKRKYPHLKVLSVGGDHDIDPDHPNKYIDLLEGEKVRQIGFIRSAYDLVKTYGFDGLDLYQFPKNKPRKVHGDLGLAWKSIKKLFTGDFIVDPHAALHKEQFTALVRDKDSLRADGFLLSLTVLPNVNSTWYFDIPALNGLVDFVNLATFDFLTPARPEEADYSAPIYHPDGSKDRLAHLNADFQVEYWLSQGFPSNKINLGVATYNAWKLTKDSGLEGVPVVPETSGPAPEGFQSQKPGLLSYAEICGKLSNPQQFLKGNESPLRRVSDPTKRFGGIAYRPVDGQITEGIWVSYDDPDSASNKAYARVKNLGGVALFDLSYDDFRGQCSGDKYPILRAIKYR</v>
      </c>
    </row>
    <row r="1031" spans="1:5">
      <c r="A1031" t="s">
        <v>3499</v>
      </c>
      <c r="B1031" t="s">
        <v>4458</v>
      </c>
      <c r="C1031" t="s">
        <v>76</v>
      </c>
      <c r="D1031" t="s">
        <v>2375</v>
      </c>
      <c r="E1031" t="str">
        <f t="shared" si="16"/>
        <v>&gt;CG4475-PC$MNENLDIYKHQFSEVTSLKRKYPHLKVLLSVGGDHDIDPDHPNKYIDLLGEKVRQIGFIRSAYDLVKTYGFDGLDLAYQFPKNKPRKVHGDLGLAWKSKKLFTGDFIVDPHAALHKEQFTALVRDVKDSLRADGFLLSLTVLPNVNSWYFDIPALNGLVDFVNLATFDFLTPARNPEEADYSAPIYHPDGSKDRLALNADFQVEYWLSQGFPSNKINLGVATYGNAWKLTKDSGLEGVPVVPETSPAPEGFQSQKPGLLSYAEICGKLSNPQNQFLKGNESPLRRVSDPTKRFGIAYRPVDGQITEGIWVSYDDPDSASNKAAYARVKNLGGVALFDLSYDDFGQCSGDKYPILRAIKYR</v>
      </c>
    </row>
    <row r="1032" spans="1:5">
      <c r="A1032" t="s">
        <v>3500</v>
      </c>
      <c r="B1032" t="s">
        <v>4459</v>
      </c>
      <c r="C1032" t="s">
        <v>76</v>
      </c>
      <c r="D1032" t="s">
        <v>2375</v>
      </c>
      <c r="E1032" t="str">
        <f t="shared" si="16"/>
        <v>&gt;CG4475-PB$MNENLDIYKHQFSEVTSLKRKYPHLKVLLSVGGDHDIDPDHPNKYIDLLGEKVRQIGFIRSAYDLVKTYGFDGLDLAYQFPKNKPRKVHGDLGLAWKSKKLFTGDFIVDPHAALHKEQFTALVRDVKDSLRADGFLLSLTVLPNVNSWYFDIPALNGLVDFVNLATFDFLTPARNPEEADYSAPIYHPDGSKDRLALNADFQVEYWLSQGFPSNKINLGVATYGNAWKLTKDSGLEGVPVVPETSPAPEGFQSQKPGLLSYAEICGKLSNPQNQFLKGNESPLRRVSDPTKRFGIAYRPVDGQITEGIWVSYDDPDSASNKAAYARVKNLGGVALFDLSYDDFGQCSGDKYPILRAIKYR</v>
      </c>
    </row>
    <row r="1033" spans="1:5">
      <c r="A1033" t="s">
        <v>3501</v>
      </c>
      <c r="B1033" t="s">
        <v>4460</v>
      </c>
      <c r="C1033" t="s">
        <v>849</v>
      </c>
      <c r="D1033" t="s">
        <v>2376</v>
      </c>
      <c r="E1033" t="str">
        <f t="shared" si="16"/>
        <v>&gt;CG3731-PA$MALRVLGVTQNMRSFMRGVDMIKRYKSAATLQKTLLNIPATQVTKLDNGRVASEDSGASTATVGLWIDAGSRSENEKNNGVAHFLEHMAFKGTAKRSQDLELEVENLGAHLNAYTSREQTVFYAKCLSKDVPKAVEILADIIQNSKLEAEIARERSVILREMQEVESNLQEVVFDHLHATAYQGTPLGQTILGPTKIQSIGKADLTDYIQTHYKASRIVLAAAGGVKHDDLVKLACSSLGGLEASLPAEVTPCRFTGSEVRVRDDSLPLAHVAIAVEGCGWTDQDNIPLMVANTVGAWDRSQGGGANNASNLARASAEDNLCHSFQSFNTCYKDTGLWGIYFVDPLQCEDMLFNVQTEWMRLCTMVTEAEVERAKNLLKTNMLLQLDGTTPIEDIGRQILCYNRRIPLHELEQRIDAVSVGNVRDVAMKYIYDRCPAVAAVPVENLPDYNRIRSSMYWLR</v>
      </c>
    </row>
    <row r="1034" spans="1:5">
      <c r="A1034" t="s">
        <v>3502</v>
      </c>
      <c r="B1034" t="s">
        <v>4461</v>
      </c>
      <c r="C1034" t="s">
        <v>849</v>
      </c>
      <c r="D1034" t="s">
        <v>2376</v>
      </c>
      <c r="E1034" t="str">
        <f t="shared" si="16"/>
        <v>&gt;CG3731-PB$MALRVLGVTQNMRSFMRGVDMIKRYKSAATLQKTLLNIPATQVTKLDNGRVASEDSGASTATVGLWIDAGSRSENEKNNGVAHFLEHMAFKGTAKRSQDLELEVENLGAHLNAYTSREQTVFYAKCLSKDVPKAVEILADIIQNSKLEAEIARERSVILREMQEVESNLQEVVFDHLHATAYQGTPLGQTILGPTKIQSIGKADLTDYIQTHYKASRIVLAAAGGVKHDDLVKLACSSLGGLEASLPAEVTPCRFTGSEVRVRDDSLPLAHVAIAVEGCGWTDQDNIPLMVANTVGAWDRSQGGGANNASNLARASAEDNLCHSFQSFNTCYKDTGLWGIYFVDPLQCEDMLFNVQTEWMRLCTMVTEAEVERAKNLLKTNMLLQLDGTTPIEDIGRQILCYNRRIPLHELEQRIDAVSVGNVRDVAMKYIYDRCPAVAAVPVENLPDYNRIRSSMYWLR</v>
      </c>
    </row>
    <row r="1035" spans="1:5">
      <c r="A1035" t="s">
        <v>3503</v>
      </c>
      <c r="B1035" t="s">
        <v>4462</v>
      </c>
      <c r="C1035" t="s">
        <v>1358</v>
      </c>
      <c r="D1035" t="s">
        <v>2377</v>
      </c>
      <c r="E1035" t="str">
        <f t="shared" si="16"/>
        <v>&gt;CG3991-PD$MFNRFRLVHKQLRLYKNFGLLGQKASVGLTLPIISLSRPYMAYMGTERSVMITAPATKEFAESSERSNSSKKTTNKEQSDKSAESRMATSGIVESFPTALVPKAETGVLNFLQKYPEYDGRDVTIAIFDSGVDPRATGLETLCDGKTKVIERYDCSGCGDVDMKKKVTPDENGNIKGLSGNSLKLSPELMALNTDPKAVRVGLKSFSDLLPSKVRNNIVAQAKLKHWDKPHKTATANASRKIVEFSQNPGEASKLPWDKKILKENLDFELEMLNSYEKVYGDIKTSYDCILFPTDGWLTIVDTTEQGDLDQALRIGEYSRTHETRNVDDFLSISVNVHDEGNVEVVGMSSPHGTHVSSIASGNHSSRDVDGVAPNAKIVSMTIGDGRLGSMEGTALVRAMTKVMELCRDGRRIDVINMSYGEHANWSNSGRIGELMNEVVNYGVVWVASAGNHGPALCTVGTPPDISQPSLIGVGAYVSPQMMEAEYAMRKLPGNVYTWTSRDPCIDGGQGVTVCAPGGAIASVPQFTMSKSQLMNGTSAAPHVAGAVALLISGLKQQNIEYSPYSIKRAISVTATKLGYVDPFAQGHLLNVEKAFEHLTEHRQSKDNMLRFSVRVGNNADKGIHLRQGVQRNSIDYVYIEPIFYNDKEADPKDKFNFNVRLNLIASQPWVQCGAFLDLSYGTRSIVRVDPTGLQPGVHSAVIRAYDTDCVQKGSLFEIPVTVVQPHVLESDQNTVFEPASSKGDNSVEFQPNTIQRDFILVPERATWAELRMRITDPNRGEDIKFFVHTNQLLPKQSCRKLETMKIVSVGSENESIMAFKVKSGRILELCIAYWSNYGQSHLKYSLRFRGVEAHNPNAYVMHAGRGIHKLEIEALVAEDVQQLQLKNAEVVLKPTEAKISPLSATRDVIPDGRQVYQNLLAFNLNVAKAAVSIYAPIFNDLLYEAEFESQMWMLFDANKALVATGDAHSHTSFTKLDKGYTIRLQVRHEKRDLLEKISEANLVASFKLTSPLTLDFYENYNQCIVGGRYVSSPLRLSTRVLYIAPITQERLTKANLPAQCAWLSGNLVFPQDEVGRRAQHPFTYILNPAEKKSHTNGSSNGSSAAGSTATAAAVTTANGAKPKAPAPQAATSVTNPAAGDGISVQNDPPVDSSGSPASPKKGKANADDYAESFRDQCSQIVKCELEMAEKIYNDVVAAHPKHLQANLLLIQNIESNQLKSQLPLFVNAQKTSPPEAGESADKQKEDQKKVRSALERIVKLADKVIQETDSEALSYYGLKNDTRADAAKIKTNMDKQKNTLIEALSKKGIAVAKLAVLDDCIKSLAEINELYTEIIKFVDANDSKAIQFALWHAYAHGHYGRMYKYVVKLIEKRTRDHFVELAAINGALGHEHIRTVINRMMITAFPSSFRL</v>
      </c>
    </row>
    <row r="1036" spans="1:5">
      <c r="A1036" t="s">
        <v>3504</v>
      </c>
      <c r="B1036" t="s">
        <v>4463</v>
      </c>
      <c r="C1036" t="s">
        <v>1358</v>
      </c>
      <c r="D1036" t="s">
        <v>2378</v>
      </c>
      <c r="E1036" t="str">
        <f t="shared" si="16"/>
        <v>&gt;CG3991-PA$MATSGIVESFPTGALVPKAETGVLNFLQKYPEYDGRDVTIAIFDSGVDPATGLETLCDGKTVKVIERYDCSGCGDVDMKKKVTPDENGNIKGLSGNSLLSPELMALNTDPEKAVRVGLKSFSDLLPSKVRNNIVAQAKLKHWDKPHKATANASRKIVEFESQNPGEASKLPWDKKILKENLDFELEMLNSYEKVYGIKTSYDCILFPTADGWLTIVDTTEQGDLDQALRIGEYSRTHETRNVDDFSISVNVHDEGNVLEVVGMSSPHGTHVSSIASGNHSSRDVDGVAPNAKIVMTIGDGRLGSMETGTALVRAMTKVMELCRDGRRIDVINMSYGEHANWSNGRIGELMNEVVNKYGVVWVASAGNHGPALCTVGTPPDISQPSLIGVGAYSPQMMEAEYAMREKLPGNVYTWTSRDPCIDGGQGVTVCAPGGAIASVPQTMSKSQLMNGTSMAAPHVAGAVALLISGLKQQNIEYSPYSIKRAISVTAKLGYVDPFAQGHGLLNVEKAFEHLTEHRQSKDNMLRFSVRVGNNADKGILRQGVQRNSIDYNVYIEPIFYNDKEADPKDKFNFNVRLNLIASQPWVQCAFLDLSYGTRSIAVRVDPTGLQPGVHSAVIRAYDTDCVQKGSLFEIPVTVQPHVLESDQNTPVFEPASSKGDNSVEFQPNTIQRDFILVPERATWAELMRITDPNRGEDIGKFFVHTNQLLPKQSCRKLETMKIVSVGSENESIMAFVKSGRILELCIAKYWSNYGQSHLKYSLRFRGVEAHNPNAYVMHAGRGIHLEIEALVAEDVQPQLQLKNAEVVLKPTEAKISPLSATRDVIPDGRQVYQLLAFNLNVAKAADVSIYAPIFNDLLYEAEFESQMWMLFDANKALVATGDHSHTSFTKLDKGEYTIRLQVRHEKRDLLEKISEANLVASFKLTSPLTLDYENYNQCIVGGRKYVSSPLRLSTRVLYIAPITQERLTKANLPAQCAWLSNLVFPQDEVGRRVAQHPFTYILNPAEKKSHTNGSSNGSSAAGSTATAAATTANGAKPKAPATPQAATSVTNPAAGDGISVQNDPPVDSSGSPASPKKGANADDYAESFRDFQCSQIVKCELEMAEKIYNDVVAAHPKHLQANLLLIQIESNQLKSQLPLTFVNAQKTSPPEAGESADKQKEDQKKVRSALERIVKLDKVIQETDSEALLSYYGLKNDTRADAAKIKTNMDKQKNTLIEALSKKGIVAKLAVLDDCIKDSLAEINELYTEIIKFVDANDSKAIQFALWHAYAHGHGRMYKYVVKLIEEKRTRDHFVELAAINGALGHEHIRTVINRMMITAFPSFRL</v>
      </c>
    </row>
    <row r="1037" spans="1:5">
      <c r="A1037" t="s">
        <v>3505</v>
      </c>
      <c r="B1037" t="s">
        <v>4733</v>
      </c>
      <c r="C1037" t="s">
        <v>1358</v>
      </c>
      <c r="D1037" t="s">
        <v>2379</v>
      </c>
      <c r="E1037" t="str">
        <f t="shared" si="16"/>
        <v>&gt;CG3991-PE$MATSGIVESFPTGALVPKAETGVLNFLQKYPEYDGRDVTIAIFDSGVDPATGLETLCDGKTVKVIERYDCSGCGDVDMKKKVTPDENGNIKGLSGNSLLSPELMALNTDPEKAVRVGLKSFSDLLPSKVRNNIVAQAKLKHWDKPHKATANASRKIVEFESQNPGEASKLPWDKKILKENLDFELEMLNSYEKVYGIKTSYDCILFPTADGWLTIVDTTEQGDLDQALRIGEYSRTHETRNVDDFSISVNVHDEGNVLEVVGMSSPHGTHVSSIASGNHSSRDVDGVAPNAKIVMTIGDGRLGSMETGTALVRAMTKVMELCRDGRRIDVINMSYGEHANWSNGVSGSGSGSDEMRRRRKMCASSRIGELMNEVVNKYGVVWVASAGNHGPACTVGTPPDISQPSLIGVGAYVSPQMMEAEYAMREKLPGNVYTWTSRDPCDGGQGVTVCAPGGAIASVPQFTMSKSQLMNGTSMAAPHVAGAVALLISGKQQNIEYSPYSIKRAISVTATKLGYVDPFAQGHGLLNVEKAFEHLTEHRSKDNMLRFSVRVGNNADKGIHLRQGVQRNSIDYNVYIEPIFYNDKEADPDKFNFNVRLNLIASQPWVQCGAFLDLSYGTRSIAVRVDPTGLQPGVHSAIRAYDTDCVQKGSLFEIPVTVVQPHVLESDQNTPVFEPASSKGDNSVEFPNTIQRDFILVPERATWAELRMRITDPNRGEDIGKFFVHTNQLLPKQSCKLETMKIVSVGSENESIMAFKVKSGRILELCIAKYWSNYGQSHLKYSLRRGVEAHNPNAYVMHAGRGIHKLEIEALVAEDVQPQLQLKNAEVVLKPTEKISPLSATRDVIPDGRQVYQNLLAFNLNVAKAADVSIYAPIFNDLLYEAFESQMWMLFDANKALVATGDAHSHTSFTKLDKGEYTIRLQVRHEKRDLLKISEANLVASFKLTSPLTLDFYENYNQCIVGGRKYVSSPLRLSTRVLYIPITQERLTKANLPAQCAWLSGNLVFPQDEVGRRVAQHPFTYILNPAEKKHTNGSSNGSSAAGSTATAAAVTTANGAKPKAPATPQAATSVTNPAAGDGSVQNDPPVDSSGSPASPKKGKANADDYAESFRDFQCSQIVKCELEMAEKYNDVVAAHPKHLQANLLLIQNIESNQLKSQLPLTFVNAQKTSPPEAGESDKQKEDQKKVRSALERIVKLADKVIQETDSEALLSYYGLKNDTRADAAKKTNMDKQKNTLIEALSKKGIAVAKLAVLDDCIKDSLAEINELYTEIIKFDANDSKAIQFALWHAYAHGHYGRMYKYVVKLIEEKRTRDHFVELAAINGLGHEHIRTVINRMMITAFPSSFRL</v>
      </c>
    </row>
    <row r="1038" spans="1:5">
      <c r="A1038" t="s">
        <v>3506</v>
      </c>
      <c r="B1038" t="s">
        <v>4464</v>
      </c>
      <c r="C1038" t="s">
        <v>1308</v>
      </c>
      <c r="D1038" t="s">
        <v>2380</v>
      </c>
      <c r="E1038" t="str">
        <f t="shared" si="16"/>
        <v>&gt;CG32833-PA$MLLRSLPIFLALFVLSKSDTGAGEDSEEDDENDCNRTTLGGHPVNITTAWIASISIKQKAKCDGAIYKLSHIVTAGKCVDGFLNKVIRVRVGSTTRSDVIEVAVCNITVHEKFTGQTVFHNVAILKLCEPLEASKTIQPIQLANQLPNGAKVTANGWPSFRWWAMYWKKCLDDEAYKLQKAEVKLLGPSQCTDLWANNWSKKNFTDDLFCTEKFAKEACSLAMGSPVVHNGKLVGIITKGGCSEYEVYINLIKYKDWLHNHT</v>
      </c>
    </row>
    <row r="1039" spans="1:5">
      <c r="A1039" t="s">
        <v>3507</v>
      </c>
      <c r="B1039" t="s">
        <v>4465</v>
      </c>
      <c r="C1039" t="s">
        <v>87</v>
      </c>
      <c r="D1039" t="s">
        <v>2381</v>
      </c>
      <c r="E1039" t="str">
        <f t="shared" si="16"/>
        <v>&gt;CG7565-PA$MVQVGKRICNLLLLATAMSSAYADVTTQNALLVGSKKHKETSPDNSVGGISPNLVCHKMLRHVFENATPRDEQQAGVFEEYKPPPDAVEPLEEEAYLWCLQACCEKPRNGSSACNVVLVFKAKCYHIRCQSNEACLPKLRVRMPNEKQMVLVNPLGDATWPQLLKAEAAKQNAEILPYDEAALNFWKQPRRLSYLANQETPVYEDEDFPLADKRMNQMIFQPDENDVLANEELGYYDSNAKFTTCMETPCPPPQQCVPLQPNAVRGVCTCPEGFVWNKQRKCVMAAVPYSSYLTNEAGQQEAAASENSPEVSTPPLKAEQNKDIVVSVMSKEVRLPEQEVTLAFTVPDEQTSDTKYKYLWTLISQPKGPMNGTISDQSKSKVKLSNLSEGLYFKVTVTGDNGTFGEATANVTVLPENRINQPPQVIISPREQIIRQPTTNALDGSTSTDDDKITNWHWEVISGPIGYQPVLPEVNTLQLDLTSPGNYTFKTVTDSNNVTNSTTATIAVLKETDYAPVANAGDAVILYLPNNNVTLNGTASDDHEIVAWEWTKDASDEAKAVDMQNTRTPYVQLSNLEEGMYTFVLKVTGSGQSSTAKVHVFVKPPTNSPPVAEAGSNTTTSLPINWVLLNGSDSKDDGIKSYLWKQLSGPNNAVILKSNSSIANATSLTLGLYEFELTVADENNNTTDTTWVKIVQERNAAPIANAGGDHTVTLPATAIYFNGSKSWDDLAVVKYWTRDEHSLAAGVIVADTDKEPVMILTNLVQGRYVFTLTVSDDQGLTSSDVSVNVRRDPKLLNLVQMTLPMGISVLVQSELDSVVQKLQLLLGDENKIQRELKYDLHTDATVLVFYVNDGQGKALDGLQVERQLRTQLQKDASILGAFVDIRTSVCQSDCSGHGSCNPITRACICEAFWMPSAGYFFNNQEANCDWSLYVFVGVIVGCLLLSGVFWGIACACRQSKKPRLRQKVQKYSLIGNKDEEANYSRNTSLTESETDSDVLFETRTKSNGLGKHKSHNSHSHGHGSSGGSGSGRDGHKYGTQKLGRKIK</v>
      </c>
    </row>
    <row r="1040" spans="1:5">
      <c r="A1040" t="s">
        <v>3508</v>
      </c>
      <c r="B1040" t="s">
        <v>4466</v>
      </c>
      <c r="C1040" t="s">
        <v>272</v>
      </c>
      <c r="D1040" t="s">
        <v>2382</v>
      </c>
      <c r="E1040" t="str">
        <f t="shared" si="16"/>
        <v>&gt;CG2505-PA$MEVQVGWPKLIKMGAQLVGHKVQQYRLSTGHTVILDTKYGQVRGLQRKTYDKEPYFAFEGIPYAKPPVGDLRFRAPQPPEPWQGVLNCTTNRSKPMQRMLLGIVEGSEDCLHLNVYVKALKSEKPLPVIVWIYGGGFQKGEASRDIYPDYFMKKPVVFVAINYRLAALGFLSLKDPKLDVPGNAGLKDQVMALRWIQNIAHFNGDPNNITLMGESAGSASVHVMMTTEQTRGLFHKAIMQSGCALEWVESPDNNWAFRLAQNLGYKGDEKDADVLSFLSKVCARQIAAIDQDVILDEVRSFLLFAFGPVIEPYETDHCVVPKRHKDLLSEAWGNDIPVIVGGNFEGLFSYQLVRKDPWALKNFHNILPREVRETSSLEGQDLLVRRLKQLYFNEMQESMEMFEALNIFSHRQIWHDTHRFILARQSYAPKTPTYLYRFDFDPHFNQFRRLVCGDRIRGVAHADELSYLFYNIIASKLDKSSMEYKTIERMGMWTSFASSGNPNCPELGSAKWEAVQLKENAVEKCFNISHDLEMRDLPEDCLAVWDTFYPRESL</v>
      </c>
    </row>
    <row r="1041" spans="1:5">
      <c r="A1041" t="s">
        <v>3509</v>
      </c>
      <c r="B1041" t="s">
        <v>4734</v>
      </c>
      <c r="C1041" t="s">
        <v>272</v>
      </c>
      <c r="D1041" t="s">
        <v>2382</v>
      </c>
      <c r="E1041" t="str">
        <f t="shared" si="16"/>
        <v>&gt;CG2505-PB$MEVQVGWPKLIKMGAQLVGHKVQQYRLSTGHTVILDTKYGQVRGLQRKTYDKEPYFAFEGIPYAKPPVGDLRFRAPQPPEPWQGVLNCTTNRSKPMQRMLLGIVEGSEDCLHLNVYVKALKSEKPLPVIVWIYGGGFQKGEASRDIYPDYFMKKPVVFVAINYRLAALGFLSLKDPKLDVPGNAGLKDQVMALRWIQNIAHFNGDPNNITLMGESAGSASVHVMMTTEQTRGLFHKAIMQSGCALEWVESPDNNWAFRLAQNLGYKGDEKDADVLSFLSKVCARQIAAIDQDVILDEVRSFLLFAFGPVIEPYETDHCVVPKRHKDLLSEAWGNDIPVIVGGNFEGLFSYQLVRKDPWALKNFHNILPREVRETSSLEGQDLLVRRLKQLYFNEMQESMEMFEALNIFSHRQIWHDTHRFILARQSYAPKTPTYLYRFDFDPHFNQFRRLVCGDRIRGVAHADELSYLFYNIIASKLDKSSMEYKTIERMGMWTSFASSGNPNCPELGSAKWEAVQLKENAVEKCFNISHDLEMRDLPEDCLAVWDTFYPRESL</v>
      </c>
    </row>
    <row r="1042" spans="1:5">
      <c r="A1042" t="s">
        <v>3510</v>
      </c>
      <c r="B1042" t="s">
        <v>4467</v>
      </c>
      <c r="C1042" t="s">
        <v>209</v>
      </c>
      <c r="D1042" t="s">
        <v>2383</v>
      </c>
      <c r="E1042" t="str">
        <f t="shared" si="16"/>
        <v>&gt;CG5322-PA$MINVHLVPHSHDDVGWLKTVDQYYYGSQNKIQHAGVQYILDTVVEELLKSSRRFIQVETFFFAKWYSEQTETVQRAVKKLVAQGRLEFAGGAWSMNDETVHYQSVVDQFNLGLRYLKDTFGDCGRPTVGWQIDPFGHSREMASIFAQAFNGEFFARMDYVDKKQRMLDLEMEMIWQSSESLKNSNIFTGMLYNHYSPPGFCFDINCEDAPIIDGESYDNNVDARVSEFIDYVKNMSKSYRSTHIMPMGDDFQYEDAAVNFKNMDKLIKYVNDRQSTGSQVNVFYSTPSCYLYELQLKQTWPNKTEDFFPYSSDSHSYWTGYFTSRPTQKRFHRDGNHFFQTVKLSVLANLSGTQYSEDLDNLSQAMGIMQHHDAVTGTEKQAVASDYDRLLFAIVGAENSARDALRSLTNLTSGEFESCLELNISVCAFTQDTANNVIVTLNPLAHSSTQYVRVPAKNENYIVTDEKGREVFSEVVPVPWQVLALEHRPNTQHELVFEASVDKIANFLIRVLPSPKNIAEDQVQFPVERSQDELTVETSVKLTFDTTTGGLKTVKMNGFTENIQQTFGIYKGYRGNNGESKNRSSGAYFRPYGDIEIVNNKVELSFYNGTKVKEVHQHVNEWISQVIRIYEDVNRVEEWLVGPIPTDDDVGKEIITRFSSNISSKGKFYTDSNGREILERERNQREFTPDMSEAISGNYYPVTGQISLQDDEKRITLLNDRAQGGTSLKDGELELLHRRLLNDDAFGVGEALNETQYGTGLIARGKIYLILDAVDGKPNQRLLQQLDQHFWKFFSKSNGVASVNRNMIPDFFGIPESVELLSLEPYSKDQILILENFNTEGNVVSFNIYPLFESLDGYQIWETTLDGNMLLEDVKRFKFAQDTGSIPSSVEYYHAPHNPLTANSTMNASGFVVTLVPMQIRTFIIQQKYIP</v>
      </c>
    </row>
    <row r="1043" spans="1:5">
      <c r="A1043" t="s">
        <v>3511</v>
      </c>
      <c r="B1043" t="s">
        <v>4735</v>
      </c>
      <c r="C1043" t="s">
        <v>209</v>
      </c>
      <c r="D1043" t="s">
        <v>2383</v>
      </c>
      <c r="E1043" t="str">
        <f t="shared" si="16"/>
        <v>&gt;CG5322-PB$MINVHLVPHSHDDVGWLKTVDQYYYGSQNKIQHAGVQYILDTVVEELLKSSRRFIQVETFFFAKWYSEQTETVQRAVKKLVAQGRLEFAGGAWSMNDETVHYQSVVDQFNLGLRYLKDTFGDCGRPTVGWQIDPFGHSREMASIFAQAFNGEFFARMDYVDKKQRMLDLEMEMIWQSSESLKNSNIFTGMLYNHYSPPGFCFDINCEDAPIIDGESYDNNVDARVSEFIDYVKNMSKSYRSTHIMPMGDDFQYEDAAVNFKNMDKLIKYVNDRQSTGSQVNVFYSTPSCYLYELQLKQTWPNKTEDFFPYSSDSHSYWTGYFTSRPTQKRFHRDGNHFFQTVKLSVLANLSGTQYSEDLDNLSQAMGIMQHHDAVTGTEKQAVASDYDRLLFAIVGAENSARDALRSLTNLTSGEFESCLELNISVCAFTQDTANNVIVTLNPLAHSSTQYVRVPAKNENYIVTDEKGREVFSEVVPVPWQVLALEHRPNTQHELVFEASVDKIANFLIRVLPSPKNIAEDQVQFPVERSQDELTVETSVKLTFDTTTGGLKTVKMNGFTENIQQTFGIYKGYRGNNGESKNRSSGAYFRPYGDIEIVNNKVELSFYNGTKVKEVHQHVNEWISQVIRIYEDVNRVEEWLVGPIPTDDDVGKEIITRFSSNISSKGKFYTDSNGREILERERNQREFTPDMSEAISGNYYPVTGQISLQDDEKRITLLNDRAQGGTSLKDGELELLHRRLLNDDAFGVGEALNETQYGTGLIARGKIYLILDAVDGKPNQRLLQQLDQHFWKFFSKSNGVASVNRNMIPDFFGIPESVELLSLEPYSKDQILILENFNTEGNVVSFNIYPLFESLDGYQIWETTLDGNMLLEDVKRFKFAQDTGSIPSSVEYYHAPHNPLTANSTMNASGFVVTLVPMQIRTFIIQQKYIP</v>
      </c>
    </row>
    <row r="1044" spans="1:5">
      <c r="A1044" t="s">
        <v>3512</v>
      </c>
      <c r="B1044" t="s">
        <v>4468</v>
      </c>
      <c r="C1044" t="s">
        <v>636</v>
      </c>
      <c r="D1044" t="s">
        <v>2384</v>
      </c>
      <c r="E1044" t="str">
        <f t="shared" si="16"/>
        <v>&gt;CG2915-PB$MGNKIINMPAARIGTQWLVILCVAMAASGTNLDSGICPVAGDSGCRGNPDQARYDNYRIYNVEFENQEQIELFQKLEEQSDSLTFIGHAREVGQKLSIVAAHRVADIADLLKTYKVKHRVLTYNFQEKIDRNLAEVQPESIDASQLDQHFFHLKTIYEWLDKMVEKYPNRVTVLDMGSSTQGNAIKGVKLTSNANNAIFIESGIHAREWISPAAATYIINQLLTSQDPKVQQLAQDYNWIIFPCVPDGYKYTFEHDRMWRKNRQLFGTCRGVDLNRNYPDHWNSTGSSSDPTRYFAGPSAGSELETKRLIDFIRANAGKEQIKTYIALHSYSQMLMFPYGYTKRVSNYDDLQEFGKKASAAIKAENGRDYVSGSLFETIYPSSGGSMDWAHSAGIPIAYTFELRGPPDSQDLFILPAVEIQPTASEAFTAIRAIVEAAAEKYY</v>
      </c>
    </row>
    <row r="1045" spans="1:5">
      <c r="A1045" t="s">
        <v>3513</v>
      </c>
      <c r="B1045" t="s">
        <v>4469</v>
      </c>
      <c r="C1045" t="s">
        <v>636</v>
      </c>
      <c r="D1045" t="s">
        <v>2384</v>
      </c>
      <c r="E1045" t="str">
        <f t="shared" si="16"/>
        <v>&gt;CG2915-PA$MGNKIINMPAARIGTQWLVILCVAMAASGTNLDSGICPVAGDSGCRGNPDQARYDNYRIYNVEFENQEQIELFQKLEEQSDSLTFIGHAREVGQKLSIVAAHRVADIADLLKTYKVKHRVLTYNFQEKIDRNLAEVQPESIDASQLDQHFFHLKTIYEWLDKMVEKYPNRVTVLDMGSSTQGNAIKGVKLTSNANNAIFIESGIHAREWISPAAATYIINQLLTSQDPKVQQLAQDYNWIIFPCVPDGYKYTFEHDRMWRKNRQLFGTCRGVDLNRNYPDHWNSTGSSSDPTRYFAGPSAGSELETKRLIDFIRANAGKEQIKTYIALHSYSQMLMFPYGYTKRVSNYDDLQEFGKKASAAIKAENGRDYVSGSLFETIYPSSGGSMDWAHSAGIPIAYTFELRGPPDSQDLFILPAVEIQPTASEAFTAIRAIVEAAAEKYY</v>
      </c>
    </row>
    <row r="1046" spans="1:5">
      <c r="A1046" t="s">
        <v>3514</v>
      </c>
      <c r="B1046" t="s">
        <v>4470</v>
      </c>
      <c r="C1046" t="s">
        <v>1453</v>
      </c>
      <c r="D1046" t="s">
        <v>2385</v>
      </c>
      <c r="E1046" t="str">
        <f t="shared" si="16"/>
        <v>&gt;CG7142-PA$MLLSYRCIYSVLLSTIASIMVVLSSASSGSIQLPTVRKCGGGRSAGAAHMAMNLAAYGLLENRISTLEAPRQTHWTKKFLAKREATPHSAPYVVSIQMTPDQGLVHYCAGTIINEHWILTAAHCLSSPQAVENSVIVAGSHDIHDQKEASNIQMRHIDYYVRHELYLGGVNPYDIALIYTKEPLVFDTYVQPATLPQDAQPEGYGTLYGWGNVSMTAVPNYPHRLQEANMPILDMELCEQILARSLPLHETNLCTGPLTGGVSICTADSGGPLIQQCCEEHFEQANIVIGIVSWKMPCGQKNAPSVFVRVSAFTEWINQVISTATHI</v>
      </c>
    </row>
    <row r="1047" spans="1:5">
      <c r="A1047" t="s">
        <v>3515</v>
      </c>
      <c r="B1047" t="s">
        <v>4471</v>
      </c>
      <c r="C1047" t="s">
        <v>1099</v>
      </c>
      <c r="D1047" t="s">
        <v>2386</v>
      </c>
      <c r="E1047" t="str">
        <f t="shared" si="16"/>
        <v>&gt;CG15046-PA$MLRRGPTGFISALIFASLCLGFCRGYFSLEVGDPCPTVNYRSRCQALEDETLASHLKTGRLTLRAVMNCGFTTRSEKICCPVEDAQSEVRLDPTAATTTTTTTTTTSTTSTTTSTTTTTTTTTPAPEPWLSIFKTDRDYVQQSIGSTRPTRESITFRDTSDGADCTAPLYEGQCRAVSACPSVEPLLSQGRLRDEDTTCREGTHEEIICCPLNLPLQPRVHTGLRLGVQGDSSEGKAAEDPLELAIARADRLLPHYRHLASLAHPNAAFDGHLHHCAALVLTPQLLVSAAGCERSHAVFGVADLRDVDADEDYLADIVRLVQFQKDLSLIRLQDPLRLGSQTSNVSVAPICTQFELTRLQRSGSLVAVGWGKGEDTDCPLFEMPMRLRPTWAGDLPNYGGVQDLGSSHLCVEPMDGERELQRFSNSSTCAACPASVGSVLHVRPGGGRCVIGVATPTGAECEARTMYFTGLLSPPFRRFVEQEQ</v>
      </c>
    </row>
    <row r="1048" spans="1:5">
      <c r="A1048" t="s">
        <v>3516</v>
      </c>
      <c r="B1048" t="s">
        <v>4472</v>
      </c>
      <c r="C1048" t="s">
        <v>757</v>
      </c>
      <c r="D1048" t="s">
        <v>2387</v>
      </c>
      <c r="E1048" t="str">
        <f t="shared" si="16"/>
        <v>&gt;CG9660-PA$MAKDPATTRIPRLDGVSRLPKPSTFGLASSSGSTTNRTTTTTTSTTQHIPPTSAPKATQIFRAPGDPAKPRPASSYAPSSAALRDLGSSLKKSASGERNNAVSLLSKRTTTVLKKYFSPKSSASANAVMSSPCDMTSSLPVTPLPVGRGMVANDQLTSSTPMPLLRSETFVCEDEKQSNRMKLESTRLSTFGRTMDESPVPNETKVLIRDGTRIMKGSPSTDITQIVRPTQKTPLMTFCSLDTTHMTVCSRNNATHSVNSSGIMGRTMPVIPAKDATRTISANSSGLGNLTKVVGVGNINQTLEAAGNITKTFRGAGDLTRTVEKEANIGKTFEVAANCTQTFRGVNLTRTMNDKNEEVSRTIDKGRSTTKTIEVGQNLTITMDAASNLTKSDRGATLTNRGANLTKSVIEPGDFTKVIHQGANLTLSMDQLPLLEHISMPGLDILSSKCSGNVERPSQETDDTLDVTLTSLAPDKTNMKLPLNSTLNTELLDISALQSPRHIQLLNLTQELERGTPSRVHLQSGRRSMPQHSLLCLSPSATTTPHGMRMMGQATPQPVHLLSPLLKQAQSALVLPTRTPDGDITMDGGALDSTLTSTSVRGRTRYSFGLDLPDTTLDCSIELVDNSFSSSTQLQQLQQLLKKQSSFDLDESLGILTPDQMKDFLDSPHNNLMHNLEMIRMHHPNLQLRMEQTPSPEELPLDPIEIKSEIVKQVEASQNQVNTSQHSKLSNSFITVTSVTSLDTGYQGDGEMSRPASRGACDHSPSNGPHLGRVSRQPSFPPPNAPLRRQDPMTDSDFFTESDADDVLHRGDRRAQVIDGQLYGPDMMQPSASPQMEDSCMESSGIFTDVENRCDEEMRQPELEFDVDMDMSPDDSSQTMRKQGQPISTQQQQNQLAPQQRPPSSCLSSSSAATTLSQSLSNRTSYCSVDGSARSFCGDEAFAAGRSTTTTAAAAAAAALSVQKTTSPRPHASLSSLCTVNFRGSVSSNSSIASPKSCKSSVTKTSAGKSRVLKSPKSPKSPKSPLNRKHTPNKWDAVMNKIASNKSLIKTNYNDVKSKVSTTRIMTPASGSSPVSGSSGSVSRTASSPRASPSVSASARRSPSATPKVPPKMLLAKRPSSSSGKVNTPSPPPHATPPTRQPLDKGSVGAGSVGGGGARAVKTPKSPTSPTTPTTPSPPAKRLQTSLVSRGRSYSKDSHKSSHTDLSLMCNASSSRPSNSASGSGPKLLANTQLRAAKKRDVRNLSISPTDLGPPPKTQQTTKGQSTRSKSSATTPTPTSIHKRLNGTLASTAAIATPIKGVATKSGATNKLQQSAKTKSTASKSPAIVGVSEESLRSGVDQTELQELNNGQSATGCPTPPMARDSKRTSIGELPCETEAKLKRCEDQQDPQASTTASPLPMINPQEQEASGQVKEATITTNEPNALSLPDEISNSVSSTTMLATPRVDIAAQYPVLKPFTENGELDCARAKFFQDTQFERKEEQRQILGLSVMVQFMSKELDAVACKENKHQCARTKGLEKTILLLQHTQKDCERLREDLEDKGLEWIQRQQEKEYLHRTELKQAEELMEVQLRAKLKFCELESQLRAKDEESKQAQEAYRMEVSHKLALKQEHLRAEQKIQELQTRLQQVETEEQGHREELIRKENIHTARLAEANQREQDLIDVKSLTKELNTLKANKEHNERDLRDRLALSQDEISVLRTSSQRRSPCTSLDNASAELNRLTSEADSLRCVLELKQAEISALSKAKADLIHESEERLKLSRVALLEAQNEMLRTELEAKTEKEKEIQQKMEELQKAYKYESIKRTRLTYKEELQYHLKQRSLQLQSAESKLQDLSTGSHDNSLSSHSRCSLGRSGLEIVTTSSPTSPVMKGMIERNDSVSWTLEIEDESFKGNTSKIVRRAGSLRSNERCPIQRRQTLTSNGHSNGSATNGGSSPAHPNPLSQSMSATALLRSSSNGESEGRPLSRARSKSMCIKASATSSAVCESSGQRKKPQDELSLADWPEDPLCSSSPQAPGIEMRPRSSTMKLMSSEAKKFQEIQESAGEAMVSGANSEESCSASSEDIMRSSSASSTASGGSLSKRPKQPPSRMSIEEALPCTPMEVWSEDAADANGL</v>
      </c>
    </row>
    <row r="1049" spans="1:5">
      <c r="A1049" t="s">
        <v>3517</v>
      </c>
      <c r="B1049" t="s">
        <v>4473</v>
      </c>
      <c r="C1049" t="s">
        <v>757</v>
      </c>
      <c r="D1049" t="s">
        <v>2388</v>
      </c>
      <c r="E1049" t="str">
        <f t="shared" si="16"/>
        <v>&gt;CG9660-PD$MLAIVILMTGGVGVCINPNRSDQKTAFKVVATSVKGGRSYSKDSHKSSHDLSLMCNASSSRPSNSASGSGSPKLLANTQLRAAKKRDVRNLSISPTDLPPPKTQQTTKGQSTRSKSSATPTPTPTSIHKRLNGTLASTAAIATPIKGATKSGATNKLQQSAKTKSTASIKSPAIVGVSEESLRSGVDQTELQELNNQSATGCPTPPMARDSKRTSIGNELPCETEAKLKRCEDQQDPQASTTASPPMINPQEQEASGQVKEATITTANEPNALSLPDEISNSVSSTTMLATPRVIAAQYPVLKPFTENGELDCARLAKFFQDTQFERKEEQRQILGLSVMVQFSKELDAVACKENKHQCARTKGTLEKTILLLQHTQKDCERLREDLEDKGLWIQRQQEKEYLHRTELKQAEEKLMEVQLRAKLKFCELESQLRAKDEESKAQEAYRMEVSHKLALKQEHLRTAEQKIQELQTRLQQVETEEQGHREELIKENIHTARLAEANQREQDLIDRVKSLTKELNTLKANKEHNERDLRDRLASQDEISVLRTSSQRRSPCTSLPDNASAELNRLTSEADSLRCVLELKQAESALSKAKADLIHESEERLKLSNRVALLEAQNEMLRTELEAKTEKEKEIQKMEELQKAYKYESIKRTRLTYDKEELQYHLKQRSLQLQSAESKLQDLSTSHDNSLSSHSRCSLGRSGLEIAVTTSSPTSPVMKGMIERNDSVSWTLEIDESFKGNTSKIVRRAGSLRSNNERCPIQRRQTLTSNGHSNGSATNGGSSAHPNPLSQSMSATALLRSSSNSGESEGRPLSRARSKSMCIKASATSSAVESSGQRKKPQDELSLADWPEDIPLCSSSPQAPGIEMRPRSSTMKLMSSEKKFQEIQESAGEAMVSGANSEDESCSASSEDIMRSSSASSTASGGSLSKPKQPPSRMSIEEALPCTPMEVSWSEDAADANGL</v>
      </c>
    </row>
    <row r="1050" spans="1:5">
      <c r="A1050" t="s">
        <v>3518</v>
      </c>
      <c r="B1050" t="s">
        <v>4474</v>
      </c>
      <c r="C1050" t="s">
        <v>757</v>
      </c>
      <c r="D1050" t="s">
        <v>2389</v>
      </c>
      <c r="E1050" t="str">
        <f t="shared" si="16"/>
        <v>&gt;CG9660-PC$MGLRRFIRKHFGSKNSLGSAVKIIKSIENDELKNKRLNGTLASTAAIATIKGVATKSGATNKLQQSAKTKSTASIKSPAIVGVSEESLRSGVDQTELQLNNGQSATGCPTPPMARDSKRTSIGNELPCETEAKLKRCEDQQDPQASTASPLPMINPQEQEASGQVKEATITTANEPNALSLPDEISNSVSSTTMLAPRVDIAAQYPVLKPFTENGELDCARLAKFFQDTQFERKEEQRQILGLSVVQFMSKELDAVACKENKHQCARTKGTLEKTILLLQHTQKDCERLREDLEKGLEWIQRQQEKEYLHRTELKQAEEKLMEVQLRAKLKFCELESQLRAKDESKQAQEAYRMEVSHKLALKQEHLRTAEQKIQELQTRLQQVETEEQGHRELIRKENIHTARLAEANQREQDLIDRVKSLTKELNTLKANKEHNERDLRRLALSQDEISVLRTSSQRRSPCTSLPDNASAELNRLTSEADSLRCVLELQAEISALSKAKADLIHESEERLKLSNRVALLEAQNEMLRTELEAKTEKEEIQQKMEELQKAYKYESIKRTRLTYDKEELQYHLKQRSLQLQSAESKLQLSTGSHDNSLSSHSRCSLGRSGLEIAVTTSSPTSPVMKGMIERNDSVSWLEIEDESFKGNTSKIVRRAGSLRSNNERCPIQRRQTLTSNGHSNGSATNGSSPAHPNPLSQSMSATALLRSSSNSGESEGRPLSRARSKSMCIKASATSAVCESSGQRKKPQDELSLADWPEDIPLCSSSPQAPGIEMRPRSSTMKLSSEAKKFQEIQESAGEAMVSGANSEDESCSASSEDIMRSSSASSTASGGLSKRPKQPPSRMSIEEALPCTPMEVSWSEDAADANGL</v>
      </c>
    </row>
    <row r="1051" spans="1:5">
      <c r="A1051" t="s">
        <v>3519</v>
      </c>
      <c r="B1051" t="s">
        <v>4475</v>
      </c>
      <c r="C1051" t="s">
        <v>757</v>
      </c>
      <c r="D1051" t="s">
        <v>2390</v>
      </c>
      <c r="E1051" t="str">
        <f t="shared" si="16"/>
        <v>&gt;CG9660-PB$MGLNEFVSLLYGSSQSLNAHKDASTSTYPLPSVADWKEFQQMLKNHKNVVKRYGFQDYHHSQDFKYGKIYSGIGSAAEAAGNGGGGGVGGGVTKRNASGAGQNKLLNNNSSTHNNNMAKTSRIPTTTSKSMTSSASSSGSSELDILRYTKNTIKSSLTSSTPSSSFLWNSFRMPRKQKSSLAEKKQSGESLRSGVDTELQELNNGQSATGCPTPPMARDSKRTSIGNELPCETEAKLKRCEDQQDQASTTASPLPMINPQEQEASGQVKEATITTANEPNALSLPDEISNSVSSTMLATPRVDIAAQYPVLKPFTENGELDCARLAKFFQDTQFERKEEQRQIGLSVMVQFMSKELDAVACKENKHQCARTKGTLEKTILLLQHTQKDCERLEDLEDKGLEWIQRQQEKEYLHRTELKQAEEKLMEVQLRAKLKFCELESQRAKDEESKQAQEAYRMEVSHKLALKQEHLRTAEQKIQELQTRLQQVETEQGHREELIRKENIHTARLAEANQREQDLIDRVKSLTKELNTLKANKEHNRDLRDRLALSQDEISVLRTSSQRRSPCTSLPDNASAELNRLTSEADSLRVLELKQAEISALSKAKADLIHESEERLKLSNRVALLEAQNEMLRTELEATEKEKEIQQKMEELQKAYKYESIKRTRLTYDKEELQYHLKQRSLQLQSASKLQDLSTGSHDNSLSSHSRCSLGRSGLEIAVTTSSPTSPVMKGMIERNSVSWTLEIEDESFKGNTSKIVRRAGSLRSNNERCPIQRRQTLTSNGHSNSATNGGSSPAHPNPLSQSMSATALLRSSSNSGESEGRPLSRARSKSMCIASATSSAVCESSGQRKKPQDELSLADWPEDIPLCSSSPQAPGIEMRPRSTMKLMSSEAKKFQEIQESAGEAMVSGANSEDESCSASSEDIMRSSSASSASGGSLSKRPKQPPSRMSIEEALPCTPMEVSWSEDAADANGL</v>
      </c>
    </row>
    <row r="1052" spans="1:5">
      <c r="A1052" t="s">
        <v>3520</v>
      </c>
      <c r="B1052" t="s">
        <v>4476</v>
      </c>
      <c r="C1052" t="s">
        <v>757</v>
      </c>
      <c r="D1052" t="s">
        <v>2391</v>
      </c>
      <c r="E1052" t="str">
        <f t="shared" si="16"/>
        <v>&gt;CG9660-PE$MGAHSSKEKLSRSYSERYIHSQMIERERFGSFGKRASKGLTKGAAKKRDRNLSISPTDLGPPPKTQQTTKGQSTRSKSSATPTPTPTSIHKRLNGTLATAAIATPIKGVATKSGATNKLQQSAKTKSTASIKSPAIVGVSEESLRSGDQTELQELNNGQSATGCPTPPMARDSKRTSIGNELPCETEAKLKRCEDQDPQASTTASPLPMINPQEQEASGQVKEATITTANEPNALSLPDEISNSVSTTMLATPRVDIAAQYPVLKPFTENGELDCARLAKFFQDTQFERKEEQRILGLSVMVQFMSKELDAVACKENKHQCARTKGTLEKTILLLQHTQKDCELREDLEDKGLEWIQRQQEKEYLHRTELKQAEEKLMEVQLRAKLKFCELEQLRAKDEESKQAQEAYRMEVSHKLALKQEHLRTAEQKIQELQTRLQQVEEEQGHREELIRKENIHTARLAEANQREQDLIDRVKSLTKELNTLKANKENERDLRDRLALSQDEISVLRTSSQRRSPCTSLPDNASAELNRLTSEADSRCVLELKQAEISALSKAKADLIHESEERLKLSNRVALLEAQNEMLRTELAKTEKEKEIQQKMEELQKAYKYESIKRTRLTYDKEELQYHLKQRSLQLQAESKLQDLSTGSHDNSLSSHSRCSLGRSGLEIAVTTSSPTSPVMKGMIENDSVSWTLEIEDESFKGNTSKIVRRAGSLRSNNERCPIQRRQTLTSNGHNGSATNGGSSPAHPNPLSQSMSATALLRSSSNSGESEGRPLSRARSKSMIKASATSSAVCESSGQRKKPQDELSLADWPEDIPLCSSSPQAPGIEMRPSSTMKLMSSEAKKFQEIQESAGEAMVSGANSEDESCSASSEDIMRSSSASTASGGSLSKRPKQPPSRMSIEEALPCTPMEVSWSEDAADANGL</v>
      </c>
    </row>
    <row r="1053" spans="1:5">
      <c r="A1053" t="s">
        <v>3521</v>
      </c>
      <c r="B1053" t="s">
        <v>4477</v>
      </c>
      <c r="C1053" t="s">
        <v>757</v>
      </c>
      <c r="D1053" t="s">
        <v>2392</v>
      </c>
      <c r="E1053" t="str">
        <f t="shared" si="16"/>
        <v>&gt;CG9660-PF$MFENFEFTNENLSAQTMDLDIDLISWTVPSTPTSTTFTDNFNFAQAFEEQLDAVACKENKHQCARTKGTLEKTILLLQHTQKDCERLREDLEDKGLEWQRQQEKEYLHRTELKQAEEKLMEVQLRAKLKFCELESQLRAKDEESKQAEAYRMEVSHKLALKQEHLRTAEQKIQELQTRLQQVETEEQGHREELIRKNIHTARLAEANQREQDLIDRVKSLTKELNTLKANKEHNERDLRDRLALSDEISVLRTSSQRRSPCTSLPDNASAELNRLTSEADSLRCVLELKQAEISLSKAKADLIHESEERLKLSNRVALLEAQNEMLRTELEAKTEKEKEIQQKEELQKAYKYESIKRTRLTYDKEELQYHLKQRSLQLQSAESKLQDLSTGSDNSLSSHSRCSLGRSGLEIAVTTSSPTSPVMKGMIERNDSVSWTLEIEDSFKGNTSKIVRRAGSLRSNNERCPIQRRQTLTSNGHSNGSATNGGSSPAPNPLSQSMSATALLRSSSNSGESEGRPLSRARSKSMCIKASATSSAVCESGQRKKPQDELSLADWPEDIPLCSSSPQAPGIEMRPRSSTMKLMSSEAKFQEIQESAGEAMVSGANSEDESCSASSEDIMRSSSASSTASGGSLSKRPQPPSRMSIEEALPCTPMEVSWSEDAADANGL</v>
      </c>
    </row>
    <row r="1054" spans="1:5">
      <c r="A1054" t="s">
        <v>3522</v>
      </c>
      <c r="B1054" t="s">
        <v>4736</v>
      </c>
      <c r="C1054" t="s">
        <v>757</v>
      </c>
      <c r="D1054" t="s">
        <v>2393</v>
      </c>
      <c r="E1054" t="str">
        <f t="shared" si="16"/>
        <v>&gt;CG9660-PG$MMALCDVGGAGSNASTGSDGAVNADLFANCDYEDEGIGESLRSGVDQTEQELNNGQSATGCPTPPMARDSKRTSIGNELPCETEAKLKRCEDQQDPQATTASPLPMINPQEQEASGQVKEATITTANEPNALSLPDEISNSVSSTTMATPRVDIAAQYPVLKPFTENGELDCARLAKFFQDTQFERKEEQRQILGLVMVQFMSKELDAVACKENKHQCARTKGTLEKTILLLQHTQKDCERLREDEDKGLEWIQRQQEKEYLHRTELKQAEEKLMEVQLRAKLKFCELESQLRADEESKQAQEAYRMEVSHKLALKQEHLRTAEQKIQELQTRLQQVETEEQGREELIRKENIHTARLAEANQREQDLIDRVKSLTKELNTLKANKEHNERDRDRLALSQDEISVLRTSSQRRSPCTSLPDNASAELNRLTSEADSLRCVLLKQAEISALSKAKADLIHESEERLKLSNRVALLEAQNEMLRTELEAKTEEKEIQQKMEELQKAYKYESIKRTRLTYDKEELQYHLKQRSLQLQSAESKQDLSTGSHDNSLSSHSRCSLGRSGLEIAVTTSSPTSPVMKGMIERNDSVWTLEIEDESFKGNTSKIVRRAGSLRSNNERCPIQRRQTLTSNGHSNGSANGGSSPAHPNPLSQSMSATALLRSSSNSGESEGRPLSRARSKSMCIKASTSSAVCESSGQRKKPQDELSLADWPEDIPLCSSSPQAPGIEMRPRSSTMLMSSEAKKFQEIQESAGEAMVSGANSEDESCSASSEDIMRSSSASSTASGSLSKRPKQPPSRMSIEEALPCTPMEVSWSEDAADANGL</v>
      </c>
    </row>
    <row r="1055" spans="1:5">
      <c r="A1055" t="s">
        <v>3523</v>
      </c>
      <c r="B1055" t="s">
        <v>4737</v>
      </c>
      <c r="C1055" t="s">
        <v>757</v>
      </c>
      <c r="D1055" t="s">
        <v>2394</v>
      </c>
      <c r="E1055" t="str">
        <f t="shared" si="16"/>
        <v>&gt;CG9660-PH$MGAHSSKEKLSRSYSERYIHSQMIERERFGSFGKRASKGLTKGAAKKRDRNLSISPTDLGPPPKTQQTTKGQSTRSKSSATPTPTPTSIHKRLNGTLATAAIATPIKGVATKSGATNKLQQSAKTKSTASIKSPAIVGVSEESLRSGDQTELQELNNGQSATGCPTPPMARDSKRTSIGNELPCETEAKLKRCEDQDPQASTTASPLPMINPQEQEASGQVKEATITTANEPNALSLPDEISNSVSTTMLATPRVDIAAQYPVLKPFTENGELDCARLAKFFQDTQFERKEEQRILGLSVMVQFMSKELDAVACKENKHQCARTKGTLEKTILLLQHTQKDCELREDLEDKGLEWIQRQQEKEYLHRTELKQAEEKLMEVQLRAKLKFCELEQLRAKDEESKQAQEAYRMEVSHKLALKQEHLRTAEQKIQELQTRLQQVEEEQGHREELIRKENIHTARLAEANQREQDLIDRVKSLTKELNTLKANKENERDLRDRLALSQDEISVLRTSSQRRSPCTSLPDNASAELNRLTSEADSRCVLELKQAEISALSKAKADLIHESEERLKLSNRVALLEAQNEMLRTELAKTEKEKEIQQKMEELQKAYKYESIKRTRLTYDKEELQYHLKQRSLQLQAESKLQDLSTGSHDNSLSSHSRCSLGRSGLEIAVTTSSPTSPVMKGMIENDSVSWTLEIEDESFKGNTSKIVRRAGSLRSNNERCPIQRRQTLTSNGHNGSATNGGSSPAHPNPLSQSMSATALLRSSSNSGESEGRPLSRARSKSMIKASATSSAVCESSGQRKKPQDELSLADWPEDIPLCSSSPQAPGIEMRPSSTMKLMSSEAKKFQEIQESAGEAMVSGANSEDESCSASSEDIMRSSSASTASGGSLSKRPKQPPSRMSIEEALPCTPMEVSWSEDAADANGLAXHAAEEHVDQIAEAAEEAYESEDIEEDHDELIVGEEQPEHSDSDDS</v>
      </c>
    </row>
    <row r="1056" spans="1:5">
      <c r="A1056" t="s">
        <v>3524</v>
      </c>
      <c r="B1056" t="s">
        <v>4738</v>
      </c>
      <c r="C1056" t="s">
        <v>757</v>
      </c>
      <c r="D1056" t="s">
        <v>2395</v>
      </c>
      <c r="E1056" t="str">
        <f t="shared" si="16"/>
        <v>&gt;CG9660-PI$MLAIVILMTGGVGVCINPNRSDQKTAFKVVATSVKGGRSYSKDSHKSSHDLSLMCNASSSRPSNSASGSGSPKLLANTQLHKRLNGTLASTAAIATPIGVATKSGATNKLQQSAKTKSTASIKSPAIVGVSEESLRSGVDQTELQELNGQSATGCPTPPMARDSKRTSIGNELPCETEAKLKRCEDQQDPQASTTAPLPMINPQEQEASGQVKEATITTANEPNALSLPDEISNSVSSTTMLATPVDIAAQYPVLKPFTENGELDCARLAKFFQDTQFERKEEQRQILGLSVMVFMSKELDAVACKENKHQCARTKGTLEKTILLLQHTQKDCERLREDLEDKLEWIQRQQEKEYLHRTELKQAEEKLMEVQLRAKLKFCELESQLRAKDEEKQAQEAYRMEVSHKLALKQEHLRTAEQKIQELQTRLQQVETEEQGHREEIRKENIHTARLAEANQREQDLIDRVKSLTKELNTLKANKEHNERDLRDRALSQDEISVLRTSSQRRSPCTSLPDNASAELNRLTSEADSLRCVLELKQEISALSKAKADLIHESEERLKLSNRVALLEAQNEMLRTELEAKTEKEKEQQKMEELQKAYKYESIKRTRLTYDKEELQYHLKQRSLQLQSAESKLQDLTGSHDNSLSSHSRCSLGRSGLEIAVTTSSPTSPVMKGMIERNDSVSWTLIEDESFKGNTSKIVRRAGSLRSNNERCPIQRRQTLTSNGHSNGSATNGGSPAHPNPLSQSMSATALLRSSSNSGESEGRPLSRARSKSMCIKASATSSVCESSGQRKKPQDELSLADWPEDIPLCSSSPQAPGIEMRPRSSTMKLMSEAKKFQEIQESAGEAMVSGANSEDESCSASSEDIMRSSSASSTASGGSLKRPKQPPSRMSIEEALPCTPMEVSWSEDAADANGL</v>
      </c>
    </row>
    <row r="1057" spans="1:5">
      <c r="A1057" t="s">
        <v>3525</v>
      </c>
      <c r="B1057" t="s">
        <v>4739</v>
      </c>
      <c r="C1057" t="s">
        <v>757</v>
      </c>
      <c r="D1057" t="s">
        <v>2396</v>
      </c>
      <c r="E1057" t="str">
        <f t="shared" si="16"/>
        <v>&gt;CG9660-PJ$MGAHSSKEKLSRSYSERYIHSQMIERERFGSFGKRASKGLTKGAAKKRDRNLSISPTDLGPPPKTQQTTKGQSTRSKSSATPTPTPTSIQSLRSGVDQELQELNNGQSATGCPTPPMARDSKRTSIGNELPCETEAKLKRCEDQQDPASTTASPLPMINPQEQEASGQVKEATITTANEPNALSLPDEISNSVSSTMLATPRVDIAAQYPVLKPFTENGELDCARLAKFFQDTQFERKEEQRQILLSVMVQFMSKELDAVACKENKHQCARTKGTLEKTILLLQHTQKDCERLRDLEDKGLEWIQRQQEKEYLHRTELKQAEEKLMEVQLRAKLKFCELESQLAKDEESKQAQEAYRMEVSHKLALKQEHLRTAEQKIQELQTRLQQVETEEGHREELIRKENIHTARLAEANQREQDLIDRVKSLTKELNTLKANKEHNEDLRDRLALSQDEISVLRTSSQRRSPCTSLPDNASAELNRLTSEADSLRCLELKQAEISALSKAKADLIHESEERLKLSNRVALLEAQNEMLRTELEAKEKEKEIQQKMEELQKAYKYESIKRTRLTYDKEELQYHLKQRSLQLQSAEKLQDLSTGSHDNSLSSHSRCSLGRSGLEIAVTTSSPTSPVMKGMIERNDVSWTLEIEDESFKGNTSKIVRRAGSLRSNNERCPIQRRQTLTSNGHSNGATNGGSSPAHPNPLSQSMSATALLRSSSNSGESEGRPLSRARSKSMCIKSATSSAVCESSGQRKKPQDELSLADWPEDIPLCSSSPQAPGIEMRPRSSMKLMSSEAKKFQEIQESAGEAMVSGANSEDESCSASSEDIMRSSSASSTSGGSLSKRPKQPPSRMSIEEALPCTPMEVSWSEDAADANGL</v>
      </c>
    </row>
    <row r="1058" spans="1:5">
      <c r="A1058" t="s">
        <v>3526</v>
      </c>
      <c r="B1058" t="s">
        <v>4478</v>
      </c>
      <c r="C1058" t="s">
        <v>1401</v>
      </c>
      <c r="D1058" t="s">
        <v>2397</v>
      </c>
      <c r="E1058" t="str">
        <f t="shared" si="16"/>
        <v>&gt;CG5246-PA$MKCLVLISVLVILSQCSAKSVKIHRRHQLNHHLGHVKPETRVIGGVDSPGFAPYQVSIMNTFGEHVCGGSIIAPQWILTAAHCMEWPIQYLKIVTGTVYTRPGAEYLVDGSKIHCSHDKPAYHNDIALIHTAKPIVYDDLTQPIKLAKGSLPKVGDKLTLTGWGSTKTWGRYSTQLQKIDLNYIDHDNCQSRVRNAWLSEGHVCTFTQEGEGSCHGDSGGPLVDANQTLVGVVNWGEACAIGYPDFGSVAYYHDWIEQMMTDAGTA</v>
      </c>
    </row>
    <row r="1059" spans="1:5">
      <c r="A1059" t="s">
        <v>3527</v>
      </c>
      <c r="B1059" t="s">
        <v>4479</v>
      </c>
      <c r="C1059" t="s">
        <v>1515</v>
      </c>
      <c r="D1059" t="s">
        <v>2398</v>
      </c>
      <c r="E1059" t="str">
        <f t="shared" si="16"/>
        <v>&gt;CG9372-PA$MKAFLWALVILLGYIPQSTIAKTVSTDFLDLLDFSDNDEFQWGESENQVENRTGENRVVSFLSQHRLNKRQAPTSQLLENKDYGACSTPLGESGRCRHIYCRMPELKNDVWRLVSQLCIIEKSSIGICCTDQSTSNRFSPQVVTSADDEPRIVNKPEQRGCGITSRQFPRLTGGRPAEPDEWPWMAALLQEGLPFVCGGVLITDRHVLTAAHCIYKKNKEDIFVRLGEYNTHMLNETRARDFRIAMVLHIDYNPQNYDNDIAIVRIDRATIFNTYIWPVCMPPVNEDWSDRNAITGWGTQKFGGPHSNILMEVNLPVWKQSDCRSSFVQHVPDTAMCAGFPEGQDSCQGDSGGPLLVQLPNQRWVTIGIVSWGVGCGQRGRPGIYTRVDRYLWILANAD</v>
      </c>
    </row>
    <row r="1060" spans="1:5">
      <c r="A1060" t="s">
        <v>3528</v>
      </c>
      <c r="B1060" t="s">
        <v>4480</v>
      </c>
      <c r="C1060" t="s">
        <v>812</v>
      </c>
      <c r="D1060" t="s">
        <v>2399</v>
      </c>
      <c r="E1060" t="str">
        <f t="shared" si="16"/>
        <v>&gt;CG16869-PA$MWIFAVLLLVGLTQAGSQPDATLERFLNETNQQLAVIYDQAVLAQLLNERGPNDLVALLEIEVTDDKLVKYVRTLTTRKAKFKRLGLGDSRQRRLLDKPQLGYEALSGRDLKLVYALASSMSDNYHNVKLCAYKQPGNCTLRLIPEVSIVQGSRDLDEIEYYWFEWRSRTGLATRSQFVDFMDLYKKTAQLNGYPREDYWFRSLELKGQETMNLLDRIMHGLRPLFLQFHAHVRGSLRKMHGEHLPRNRPYPQHLAEVFIGNAFRRVEAEWYVDLPSPEIGLANITQELHRRGLTTQRVFWNVAEYFRALGFPQLENSLWTYAQKVSSDDDDRCWHKAWRYYAPRTNFTYCPLNDEERFFNMFEAQSDLQYYRAASIQPTLLQEEPFPNFSDIGKCFSMAASSPRFLRKLGMLRDNKWKELPARLNRLYIQGLRVVFLLPVYVLDRYRVEVLAGHIKADDNEAYWRLTELYTGAAAPTKRTNEQFDVPAKLMEVDDQYASNFLSIVLQFQLLKHFCTITGQFEMGNPRKPLDMCDLSDQGIGEILKRAMSLGSSVHYREVLKVLLGEPEISIDGLLTYFQPLQDWLQHNQENNLEVGW</v>
      </c>
    </row>
    <row r="1061" spans="1:5">
      <c r="A1061" t="s">
        <v>3529</v>
      </c>
      <c r="B1061" t="s">
        <v>4481</v>
      </c>
      <c r="C1061" t="s">
        <v>1287</v>
      </c>
      <c r="D1061" t="s">
        <v>2400</v>
      </c>
      <c r="E1061" t="str">
        <f t="shared" si="16"/>
        <v>&gt;CG32260-PA$MVLLDEFCVKVYFWPFLSYLASIKGWCPLYPPGYYPIYALPPPQGPPYPPPPPPPPFQPIGPLIPPQPALPSTPAVIPTFQPTPPNPQTPVTPPLITTSSTTSSTTSTTGLTTTTTAGTTLPLPMPTCPSQPLVCLTGGARPLPNCPIDPRQQQNSPLLSSTGPQIGSDMMVFMPLNSGRRRRRRRRPQSCQDARSPGSCLPLTSCPQLMQEYQGQANEFHTFLGQSICGFDGSTFMVCCATDRSNARSRKDVFVTTAAPFGFFHFSPLSGGSTATPMVFQPTPPLSQVVSPSFPPPPPPPPNNAPRESATCGISGATSNRVVGGMEARKGAYPWIAALGYFENNRNALKFLCGGSLIHSRYVITSAHCINPMLTLVRLGAHDLSQPAESGADLRIRRTVVHEHFDLNSISNDIALIELNVVGALPGNISPICLPEAAKFMQDFVGMNPFVAGWGAVKHQGVTSQVLRDAQVPIVSRHSCEQSYKSIFQFQFSDKVLCAGSSSVDACQGDSGGPLMMPQLEGNVYRFYLLGLVSFGYECRPNFPGVYTRVASYVPWIKKHIAS</v>
      </c>
    </row>
    <row r="1062" spans="1:5">
      <c r="A1062" t="s">
        <v>3530</v>
      </c>
      <c r="B1062" t="s">
        <v>4740</v>
      </c>
      <c r="C1062" t="s">
        <v>1287</v>
      </c>
      <c r="D1062" t="s">
        <v>2401</v>
      </c>
      <c r="E1062" t="str">
        <f t="shared" si="16"/>
        <v>&gt;CG32260-PC$MGLSILSSVKSQSCQDARSRPGSCLPLTSCPQLMQEYQGQANEFHTFLGSICGFDGSTFMVCCATDRSGNARSRKDVFVTTAAPFGFFHFSPLSGGSTTPMVFQPTPPLSQVVSPSFYPPPPPPPPNNAPRESATCGISGATSNRVVGMEARKGAYPWIAALGYFEENNRNALKFLCGGSLIHSRYVITSAHCINPLTLVRLGAHDLSQPAESGAMDLRIRRTVVHEHFDLNSISNDIALIELNVGALPGNISPICLPEAAKFMQQDFVGMNPFVAGWGAVKHQGVTSQVLRDAVPIVSRHSCEQSYKSIFQFVQFSDKVLCAGSSSVDACQGDSGGPLMMPQEGNVYRFYLLGLVSFGYECARPNFPGVYTRVASYVPWIKKHIAS</v>
      </c>
    </row>
    <row r="1063" spans="1:5">
      <c r="A1063" t="s">
        <v>3531</v>
      </c>
      <c r="B1063" t="s">
        <v>4482</v>
      </c>
      <c r="C1063" t="s">
        <v>1239</v>
      </c>
      <c r="D1063" t="s">
        <v>2402</v>
      </c>
      <c r="E1063" t="str">
        <f t="shared" si="16"/>
        <v>&gt;CG3066-PA$MKSTRKVVGIFLATCLLPFTVLQNVAAQGSCRNPNQKQGQCLSIYDCQSLSVIQQSYVSPEDRTFLRNSQCLDGVGRQPYVCCTSDRSFGSQEATSAAPPTTTSSSSRGQDGQAGLGNLLPSPPKCGPHSFSNKVYNGNDTAIDEFNMALLEYVDNRGRRELSCGGSLINNRYVLTAAHCVIGAVETEVGHLTTVRGEYDTSKDVDCIDDICNQPILQLGIEQATVHPQYDPANKNRIHDIALLRDRPVVLNEYIQPVCLPLVSTRMAINTGELLVVSGWGRTTTARKSTIKQRDLPVNDHDYCARKFATRNIHLISSQLCVGGEFYRDSCDGDSGGPLMRRGDQAWYQEGVVSFGNRCGLEGWPGVYTRVADYMDWIVETIR</v>
      </c>
    </row>
    <row r="1064" spans="1:5">
      <c r="A1064" t="s">
        <v>3532</v>
      </c>
      <c r="B1064" t="s">
        <v>4741</v>
      </c>
      <c r="C1064" t="s">
        <v>1239</v>
      </c>
      <c r="D1064" t="s">
        <v>2402</v>
      </c>
      <c r="E1064" t="str">
        <f t="shared" si="16"/>
        <v>&gt;CG3066-PE$MKSTRKVVGIFLATCLLPFTVLQNVAAQGSCRNPNQKQGQCLSIYDCQSLSVIQQSYVSPEDRTFLRNSQCLDGVGRQPYVCCTSDRSFGSQEATSAAPPTTTSSSSRGQDGQAGLGNLLPSPPKCGPHSFSNKVYNGNDTAIDEFNMALLEYVDNRGRRELSCGGSLINNRYVLTAAHCVIGAVETEVGHLTTVRGEYDTSKDVDCIDDICNQPILQLGIEQATVHPQYDPANKNRIHDIALLRDRPVVLNEYIQPVCLPLVSTRMAINTGELLVVSGWGRTTTARKSTIKQRDLPVNDHDYCARKFATRNIHLISSQLCVGGEFYRDSCDGDSGGPLMRRGDQAWYQEGVVSFGNRCGLEGWPGVYTRVADYMDWIVETIR</v>
      </c>
    </row>
    <row r="1065" spans="1:5">
      <c r="A1065" t="s">
        <v>3533</v>
      </c>
      <c r="B1065" t="s">
        <v>4742</v>
      </c>
      <c r="C1065" t="s">
        <v>1239</v>
      </c>
      <c r="D1065" t="s">
        <v>2402</v>
      </c>
      <c r="E1065" t="str">
        <f t="shared" si="16"/>
        <v>&gt;CG3066-PF$MKSTRKVVGIFLATCLLPFTVLQNVAAQGSCRNPNQKQGQCLSIYDCQSLSVIQQSYVSPEDRTFLRNSQCLDGVGRQPYVCCTSDRSFGSQEATSAAPPTTTSSSSRGQDGQAGLGNLLPSPPKCGPHSFSNKVYNGNDTAIDEFNMALLEYVDNRGRRELSCGGSLINNRYVLTAAHCVIGAVETEVGHLTTVRGEYDTSKDVDCIDDICNQPILQLGIEQATVHPQYDPANKNRIHDIALLRDRPVVLNEYIQPVCLPLVSTRMAINTGELLVVSGWGRTTTARKSTIKQRDLPVNDHDYCARKFATRNIHLISSQLCVGGEFYRDSCDGDSGGPLMRRGDQAWYQEGVVSFGNRCGLEGWPGVYTRVADYMDWIVETIR</v>
      </c>
    </row>
    <row r="1066" spans="1:5">
      <c r="A1066" t="s">
        <v>3534</v>
      </c>
      <c r="B1066" t="s">
        <v>4483</v>
      </c>
      <c r="C1066" t="s">
        <v>1130</v>
      </c>
      <c r="D1066" t="s">
        <v>2403</v>
      </c>
      <c r="E1066" t="str">
        <f t="shared" si="16"/>
        <v>&gt;CG17234-PA$MFIESFLLLLALDFLSAGQVNRWEQRIIGGEPIGIEQVPWQVSLQYFGDVCGGSIYSENIIVTAAHCFFDEEGNRLDDQGYQVRAGSALTDSNGTLVDAALIIHEEYAFDLNINDIAIVRLSTPLEFTSKVQPIPLAKTNPYPRSIAVSGWGVSYILNDSTNLYPTHLQGLALHIKSIFSCRLFDPSLLCAGTYGRACHGDSGGPLVVNKQLVGVVSWGRKGCVSSAFFVSVPYFREWILNAIAS</v>
      </c>
    </row>
    <row r="1067" spans="1:5">
      <c r="A1067" t="s">
        <v>3535</v>
      </c>
      <c r="B1067" t="s">
        <v>4484</v>
      </c>
      <c r="C1067" t="s">
        <v>1517</v>
      </c>
      <c r="D1067" t="s">
        <v>2404</v>
      </c>
      <c r="E1067" t="str">
        <f t="shared" si="16"/>
        <v>&gt;CG9377-PA$MCFYRIVVICLLGSLVPSIAASKVCGPEKHCVPYEQCNEGLMVDGKFYPRSRTTLDENCHYMEKCCNIPDKLPTPKIPEEMMSCPCGGRHDLWYYLRPGYKQQEAKFGEFPWLVAVYGSDTYLCSGALITPLAVITTAHCVQNSEMEVRLLAGEWDAAVELEPQPHQQRSVVETLVHPNYTQMPLAHNIAILLVDKKPFQLAPNVQPICLPPPRIMYNYSQCYVSGWQRSDFGRAAILPKRWTLYLPPDQCRTKLRLSLLGRRHAHNDSLLCAGGDKGDFVCGDVDMTAVPLMCLSGHDDRFHLAGLLTRTARCDGPQLLGIYTNVKLYRQWIDLKLRERNLDRHYM</v>
      </c>
    </row>
    <row r="1068" spans="1:5">
      <c r="A1068" t="s">
        <v>3536</v>
      </c>
      <c r="B1068" t="s">
        <v>4485</v>
      </c>
      <c r="C1068" t="s">
        <v>211</v>
      </c>
      <c r="D1068" t="s">
        <v>2405</v>
      </c>
      <c r="E1068" t="str">
        <f t="shared" si="16"/>
        <v>&gt;CG5682-PA$MSTTSSESFVRGQRLMLIFLVAMCIVVACVLSTETTMPTQNMSNKERAEREEARDMFYHAYNAYMQNAYPADELMPLSCKGRYRGVTPSRGDMDDILGFSMTLVDTLDTLVLLGDFTEFDHAVKLVIRDVQFDSDIIVSVFETNIRMGGLLSAHILAEYLQKHADTMHWYKGELLEMSRELGYRLLPAFNTSTGIPARVNLRLGMKDPMLKKSRETCTACAGTILLEFAALSRLTGDPIFEVRAHAMDALWKLRHRGSDLMGTVLNVHSGDWVRRDSGVGAGIDSYYEYLFKSYLLGDDKYLARFNRHYNAVMKYVSEGPMLLDVLMHRPHAKSKNFMDSLLAWPGLQVLSGDLKPAVQTHEMLYQVMQMHTFIPEAFTVDFQIHWGQHPLREFIESTYFLYRATGDHHYLQVGKKALKTLQQHAKVSCGYAAVNDVRTGKEDRMDSFVLSETIKYLFLLFSDPQDLIINVDEFVFTTEAHLLPLSIAQLNATFSFRQTDEHNVLDFMRTCPSSNRLFPEKVRKPLRNFITGSCPRTTAKRLSALDFQASNADHLRAVYDMGITMVSVGDRSQGKVRLFHSFYNAKSHEGEMGLQFMQEMLELTKMQSINQLAQLQAVAYATDENSQDWIALMAGPSFSPELTGDQFVEGDVILAKPLRACDESLENAEEAKGKVLVAERGDCTFVKARLAQKVGAAALIVCDNVPGSSGETQPMFAMSGDGKDDVLIPVVFMYSEFGKLSAVMQRRKQPLRVRVMQMVEFKRWQLAKEQRQNQTASVAQKPEK</v>
      </c>
    </row>
    <row r="1069" spans="1:5">
      <c r="A1069" t="s">
        <v>3537</v>
      </c>
      <c r="B1069" t="s">
        <v>4743</v>
      </c>
      <c r="C1069" t="s">
        <v>211</v>
      </c>
      <c r="D1069" t="s">
        <v>2406</v>
      </c>
      <c r="E1069" t="str">
        <f t="shared" si="16"/>
        <v>&gt;CG5682-PB$MSTTSSESFVRGQRLMLIFLVAMCIVVACVLSTETTMPTQNMSNKERAEREEARDMFYHAYNAYMQNAYPADELMPLSCKGRYRGVTPSRGDMDDILGFSMTLVDTLDTLVLLGDFTEFDHAVKLVIRDVQFDSDIIVSVFETNIRMGGLLSAHILAEYLQKHADTMHWYKGELLEMSRELGYRLLPAFNTSTGIPARVNLRLGMKDPMLKKSRETCTACAGTILLEFAALSRLTGDPIFEVRAHAMDALWKLRHRGSDLMGTVLNVHSGDWVRRDSGVGAGIDSYYEYLFKSYLLGDDKYLARFNRHYNAVMKYVSEGPMLLDVLMHRPHAKSKNFMDSLLAWPGLQVLSGDLKPAVQTHEMLYQVMQMHTFIPEAFTVDFQIHWGQHPLREFIESTYFLYRATGDHHYLQVGKKALKTLQQHAKVSCGYAAVNDVRTGKEDRMDSFVLSETIKYLFLLFSDPQDLIINVDEFVFTTEAHLLPLSIAQLNATFSFRQTDEHNVLDFMRTCPSSNRLFPEKVRKPLRNFITGSCPRTTAKRLSALDFQASNADHLRAVYDMGITMVSVGDRSQGKAKSHEEGEMGLQFQEMLELTKMQSINQLAQLQAVAYATDENSQDWIALMAGPSHFSPELTGDFVEGDVILAKPLRACDESLENAEEAKGKVLVAERGDCTFVSKARLAQKVAAALIVCDNVPGSSGETQPMFAMSGDGKDDVLIPVVFMYSMEFGKLSAVQRRKQPLRVRVMQMVEFKRWQLAKEQRQNQTASVAQKPEKE</v>
      </c>
    </row>
    <row r="1070" spans="1:5">
      <c r="A1070" t="s">
        <v>3538</v>
      </c>
      <c r="B1070" t="s">
        <v>4486</v>
      </c>
      <c r="C1070" t="s">
        <v>428</v>
      </c>
      <c r="D1070" t="s">
        <v>2407</v>
      </c>
      <c r="E1070" t="str">
        <f t="shared" si="16"/>
        <v>&gt;CG17097-PB$MTIVLNLPVCVLFLLGTLVPSNSQKWIPYANPLDEQSQLQEIGLSDQNPNFEQSQSQSQDQIVAQILPSDASLSGGQPPNNIIQLVDEGMDRPLLLQPNRPIETVDQSQNLIQRKLQSQSQAQALAESQAQSQAQSQAQSQAQSQAQQAQLQAQSQAQSQAQSQAQLQSQLQSQIQSQLQSDLQSQSQLQAQLQSQDALKQQSGLQKLAFGQLKPQVSDQPILILDSIPKPRPQFVLLPPQNGPVQDPNLRYVIIPSPPKRKRRISPDSSTIPKVYILTPDKQIKSNTSINIDQLKLYKYKTDKERKIAELKRQIKELKKQNLFNLVPALQLRPAIPAIELQLVESQSEIQSQIASQQSGSLSQLQSQQNSKSSGSQSNAQSSGSQSQYQLQDSQSSGSQSQLQSQSNPQSSGTQSQLQSQNRRLQSQLQSQNRGSQSQLQQINPQSSGSQSQLQSQINPQSSGSQSQLQSQNRGSQSQLQSQNRGSQSQQSEISPQSSGSQSQLQSQIDLHSDASQSQLQSQLGYDSTGSQSQLQSQLSQLSGAQSQLQSQFNSQSSESQSQLQSQAKFRSLGAQSQSQSQLNSQSLSQSQSQSQLNSQSSGSQSQSQSQLNSQSSGSQSQSQSQLNSQSLGSQSQQLQIRSQLGTQTLESQSPSEVLLHIQGPSTYQDNLAESNIQTQKNRINVTPEYKVFKTPNYLTQEDILDNTKLTTVDLIEKYGYPSETNYVTSEDGYRCLHRIPRPGAEPVLLVHGLMASSASWVELGPKDGLAYILYRKGYDVWMLTRGNIYSRENLNRRLKPNKYWDFSFHEIGKFDVPAAIDHILIHTHKPKIYIGHSQGSTVFFVMCSERPNYAHKVNLMQALSPTVYLQENRSPVLKFLGFKGKYSMLLNLLGGYEISAKTKLIQQFRQHICSGSELGSSICAIFDFVLGFDWKSFNTTLTPIVAAHASQGASAKQIYHYAQLQGDLNFQRFDHGAVLRVRYESSEPPAYNLSQTTSKVVLHHGEGDWLGSTSDVIRLQERLPNLVERKVNFEGFSHFDFTLSKDVRPLLYSHVLRHLSTSLS</v>
      </c>
    </row>
    <row r="1071" spans="1:5">
      <c r="A1071" t="s">
        <v>3539</v>
      </c>
      <c r="B1071" t="s">
        <v>4487</v>
      </c>
      <c r="C1071" t="s">
        <v>369</v>
      </c>
      <c r="D1071" t="s">
        <v>2408</v>
      </c>
      <c r="E1071" t="str">
        <f t="shared" si="16"/>
        <v>&gt;CG32052-PC$MLLAPISWLGFLLAYSGLPGAQARIGYFWHISDLHLDTLYSTQGDIYRSWELARSVSGSNANSAASEPPGPFGHYNCDSPWRLIESAVKTMKAKQGDNEFVLWTGDALSHSAQPLSEQKQHEILRNITELLGRSFSSQFIFPVLGHEGSGSYRRLGELWRHWLPSEALVTFDQGGYYSIEQTKSRLRIVALNTNFMLDPDPDPRASLSLRWPAEYFAEPKASVSSISAEDELLAEQQWLWLEEVLKSKEKQETVYIVGHMPPGVDERHLGTQHNQLTFTERNNQRYLDMVRRFAVIQGQFFGHLHSDTFRLIYDAKGNPISWLMIAPSIVPRKAGIGSSNNPARLYKFDTGSGQVLDYTQFWLDLPLANRANEPTWQPEYNLTHYYALPEISVALHNFAERFTGTDLSWFTRYHRANAVRYHSGSACPGLCMLNHYCAITRDYDEFRICLEKEQLALQGRAPAALMPTSWSWLLGVLAVFYGLHAERWSGCNNCHIQR</v>
      </c>
    </row>
    <row r="1072" spans="1:5">
      <c r="A1072" t="s">
        <v>3540</v>
      </c>
      <c r="B1072" t="s">
        <v>4488</v>
      </c>
      <c r="C1072" t="s">
        <v>1173</v>
      </c>
      <c r="D1072" t="s">
        <v>2409</v>
      </c>
      <c r="E1072" t="str">
        <f t="shared" si="16"/>
        <v>&gt;CG18563-PB$MGSIVATAAILLFCVLSGEACRYCVPMEKCLILSRKLNSCPFNHVCCDIIKSPYIPSGPNEESDSESASSSTEEENIPTFIYFPTRPTVSSEPQNNVSEPDVPITYWPLKGSGAPTNDGAQAEQPKPTERTQPGGRCNTTGLYSWVVLFYEEVYLTGGSLISPKVILTAAHNTMNKMNEDRIVVRAGEFVMNTTNEIQYEERVVERIVRHEGFIFQSGINNVALIFVKTPFVLNDRIGVLTLPSRASFEGRRCTVAGWDLVSSHDQSRMRIIKKLELTVLDRTTCVAQFRNTTLRNFDLHPSLICARSEINRDFCFGGGGYALFCSLGDENPHVFEQAGIVAWMGCGLDLPGIYTNVAMFRSWIYNRIAYF</v>
      </c>
    </row>
    <row r="1073" spans="1:5">
      <c r="A1073" t="s">
        <v>3541</v>
      </c>
      <c r="B1073" t="s">
        <v>4489</v>
      </c>
      <c r="C1073" t="s">
        <v>1213</v>
      </c>
      <c r="D1073" t="s">
        <v>2410</v>
      </c>
      <c r="E1073" t="str">
        <f t="shared" si="16"/>
        <v>&gt;CG30088-PB$MSISLASTSIYICMCVCLVLQEQVAANFLIPSCGVSYESNVATRIVRGKAMLKSAPFMAYLYYSSEIHCGGTIISSRYILTAAHCMRPYLKVRLGEHDTRNPDCQGGSCSPPAEEFDIVLATKYKRFDRFLANDIALLKLSRNIRFNHIQPICLILNPAAAPNVHEFQAFGWGQTETNHSANVLQTTVLTRYDNRHRSVLSMPITINQLCVGFQGSDTCSGDSGGPLVTKVNYDGVWRYLQLGIVFGDDKCQSPGVYTYVPNYIRWIRYVMQSNG</v>
      </c>
    </row>
    <row r="1074" spans="1:5">
      <c r="A1074" t="s">
        <v>3542</v>
      </c>
      <c r="B1074" t="s">
        <v>4490</v>
      </c>
      <c r="C1074" t="s">
        <v>1301</v>
      </c>
      <c r="D1074" t="s">
        <v>2411</v>
      </c>
      <c r="E1074" t="str">
        <f t="shared" si="16"/>
        <v>&gt;CG32383-PB$MKLVVTLLVLSLTVSVGEKNKLSPRIAGGYRAKTFTIIYLVGIVYFKSQSSLNYGAGTIISNQWILTVKTVLKYSYIEVHLASRRSYRGFDIIRIYKEFRFHYDNDHVIALVKCPYQKFDRRMDRVRVPAYDTRFERYVGNMTMVCGGTEKRHAKLPEWMRCIEVEVMNNTECAKYYTPLKWYEMCTSGEGFKGVCGDIGGAVVTMGPNPTFIGIIWLMPENCSIGYPSVHIRVSDHIKWIKRVSVG</v>
      </c>
    </row>
    <row r="1075" spans="1:5">
      <c r="A1075" t="s">
        <v>3543</v>
      </c>
      <c r="B1075" t="s">
        <v>4491</v>
      </c>
      <c r="C1075" t="s">
        <v>1020</v>
      </c>
      <c r="D1075" t="s">
        <v>2412</v>
      </c>
      <c r="E1075" t="str">
        <f t="shared" si="16"/>
        <v>&gt;CG11430-PB$MSVWTTANNSGLETPTKSPITSSVPRAARSSAVITTGNHQQHHFQHVVAAVAAATSVATGHQFQQQFPLHAHPHPQHHSNSPTGSGSNSNNSAGFQRTISNSLLQFPPPPPPSSQNQAKPRGHHRTASSSMSQSGEDLHSPTYLSWRLQLSRAKLKASSKTSALLSGFAMVAMVEVQLDHDTNVPPGMLIAFAICTLLVAVHMLALMISTCILPNIETVCNLHSISLVHESPHERLHWYIETAWASTLLGLILFLLEIAILCWVKFYDLSPPAAWSACVVLIPVMIIFMAFAIHYRSLVSHKYEVTVSGIRELEMLKEQMEQDHLEHHNNIRNNGMNYGASGD</v>
      </c>
    </row>
    <row r="1076" spans="1:5">
      <c r="A1076" t="s">
        <v>3544</v>
      </c>
      <c r="B1076" t="s">
        <v>4492</v>
      </c>
      <c r="C1076" t="s">
        <v>1020</v>
      </c>
      <c r="D1076" t="s">
        <v>2412</v>
      </c>
      <c r="E1076" t="str">
        <f t="shared" si="16"/>
        <v>&gt;CG11430-PA$MSVWTTANNSGLETPTKSPITSSVPRAARSSAVITTGNHQQHHFQHVVAAVAAATSVATGHQFQQQFPLHAHPHPQHHSNSPTGSGSNSNNSAGFQRTISNSLLQFPPPPPPSSQNQAKPRGHHRTASSSMSQSGEDLHSPTYLSWRLQLSRAKLKASSKTSALLSGFAMVAMVEVQLDHDTNVPPGMLIAFAICTLLVAVHMLALMISTCILPNIETVCNLHSISLVHESPHERLHWYIETAWASTLLGLILFLLEIAILCWVKFYDLSPPAAWSACVVLIPVMIIFMAFAIHYRSLVSHKYEVTVSGIRELEMLKEQMEQDHLEHHNNIRNNGMNYGASGD</v>
      </c>
    </row>
    <row r="1077" spans="1:5">
      <c r="A1077" t="s">
        <v>3545</v>
      </c>
      <c r="B1077" t="s">
        <v>4493</v>
      </c>
      <c r="C1077" t="s">
        <v>1020</v>
      </c>
      <c r="D1077" t="s">
        <v>2413</v>
      </c>
      <c r="E1077" t="str">
        <f t="shared" si="16"/>
        <v>&gt;CG11430-PE$MPPFEEGESKPEEQIPLKPPRRHKKMKSADQEAAQTPAEDHEEEQLLPGGTSNLRYARANLSQSSLMLSHQQGSFESSTERTASSETLDVMPISRRYQHPQPNRLGIRQPASALASALHATARLAASVDAYTAAATATAATGDYGDYRPQPNLGHAHQLPLTQTTQTAQPLHHQLPAHQLGNLRASNFVGSSRYLYSQFNSNSPQTRRFTAQRDGSPAYAASVAAASAAAAASAVAPIAPLAPLAIASPPFAAQPPPFQLRTYQQNQSYRFQPRGHHRTASSSMSQSGEDLHSPYLSWRKLQLSRAKLKASSKTSALLSGFAMVAMVEVQLDHDTNVPPGMLIFAICTTLLVAVHMLALMISTCILPNIETVCNLHSISLVHESPHERLHWYETAWAFSTLLGLILFLLEIAILCWVKFYDLSPPAAWSACVVLIPVMIIFAFAIHFYRSLVSHKYEVTVSGIRELEMLKEQMEQDHLEHHNNIRNNGMNGASGDI</v>
      </c>
    </row>
    <row r="1078" spans="1:5">
      <c r="A1078" t="s">
        <v>3546</v>
      </c>
      <c r="B1078" t="s">
        <v>4744</v>
      </c>
      <c r="C1078" t="s">
        <v>1020</v>
      </c>
      <c r="D1078" t="s">
        <v>2412</v>
      </c>
      <c r="E1078" t="str">
        <f t="shared" si="16"/>
        <v>&gt;CG11430-PF$MSVWTTANNSGLETPTKSPITSSVPRAARSSAVITTGNHQQHHFQHVVAAVAAATSVATGHQFQQQFPLHAHPHPQHHSNSPTGSGSNSNNSAGFQRTISNSLLQFPPPPPPSSQNQAKPRGHHRTASSSMSQSGEDLHSPTYLSWRLQLSRAKLKASSKTSALLSGFAMVAMVEVQLDHDTNVPPGMLIAFAICTLLVAVHMLALMISTCILPNIETVCNLHSISLVHESPHERLHWYIETAWASTLLGLILFLLEIAILCWVKFYDLSPPAAWSACVVLIPVMIIFMAFAIHYRSLVSHKYEVTVSGIRELEMLKEQMEQDHLEHHNNIRNNGMNYGASGD</v>
      </c>
    </row>
    <row r="1079" spans="1:5">
      <c r="A1079" t="s">
        <v>3547</v>
      </c>
      <c r="B1079" t="s">
        <v>4745</v>
      </c>
      <c r="C1079" t="s">
        <v>1020</v>
      </c>
      <c r="D1079" t="s">
        <v>2413</v>
      </c>
      <c r="E1079" t="str">
        <f t="shared" si="16"/>
        <v>&gt;CG11430-PG$MPPFEEGESKPEEQIPLKPPRRHKKMKSADQEAAQTPAEDHEEEQLLPGGTSNLRYARANLSQSSLMLSHQQGSFESSTERTASSETLDVMPISRRYQHPQPNRLGIRQPASALASALHATARLAASVDAYTAAATATAATGDYGDYRPQPNLGHAHQLPLTQTTQTAQPLHHQLPAHQLGNLRASNFVGSSRYLYSQFNSNSPQTRRFTAQRDGSPAYAASVAAASAAAAASAVAPIAPLAPLAIASPPFAAQPPPFQLRTYQQNQSYRFQPRGHHRTASSSMSQSGEDLHSPYLSWRKLQLSRAKLKASSKTSALLSGFAMVAMVEVQLDHDTNVPPGMLIFAICTTLLVAVHMLALMISTCILPNIETVCNLHSISLVHESPHERLHWYETAWAFSTLLGLILFLLEIAILCWVKFYDLSPPAAWSACVVLIPVMIIFAFAIHFYRSLVSHKYEVTVSGIRELEMLKEQMEQDHLEHHNNIRNNGMNGASGDI</v>
      </c>
    </row>
    <row r="1080" spans="1:5">
      <c r="A1080" t="s">
        <v>3548</v>
      </c>
      <c r="B1080" t="s">
        <v>4494</v>
      </c>
      <c r="C1080" t="s">
        <v>150</v>
      </c>
      <c r="D1080" t="s">
        <v>2414</v>
      </c>
      <c r="E1080" t="str">
        <f t="shared" si="16"/>
        <v>&gt;CG11159-PA$MASHLPKGGALFLVLNLLLLSQWETESKLLTRCQLAKELLRHDFPRSYLNWVCLVEAESGRSTSKSMQLPNQSVSYGLFQINSKNWCRKGRRGGICNICEEFLNDEISDDSRCAMQIFNRHGFQAWPGWMSKCRGRTLPDVSR</v>
      </c>
    </row>
    <row r="1081" spans="1:5">
      <c r="A1081" t="s">
        <v>3549</v>
      </c>
      <c r="B1081" t="s">
        <v>4495</v>
      </c>
      <c r="C1081" t="s">
        <v>269</v>
      </c>
      <c r="D1081" t="s">
        <v>2415</v>
      </c>
      <c r="E1081" t="str">
        <f t="shared" si="16"/>
        <v>&gt;CG17148-PA$MSIFKRLLCLTLLWIAALESEADPLIVEITNGKIRGKDNGLYYSYESIPAEHPTGALRFEAPQPYSHHWTDVFNATQSPVECMQWNQFINENNKLMGDDCLTVSIYKPKKPNRSSFPVVVLLHGGAFMFGSGSIYGHDSIMREGTLLVKISFGLGPLGFASTGDRHLPGNYGLKDQRLALQWIKKNIAHFGGMPDNVLIGHSAGGASAHLQLLHEDFKHLAKGAISVSGNALDPWVIQQGGRRRAELGRIVGCGHTNVSAELKDCLKSKPASDIVSAVRSFLVFSYVPFSAFGPVEPSDAPDAFLTEDPRAVIKSGKFAQVPWAVTYTTEDGGYNAAQLLERNLTGESWIDLLNDRWFDWAPYLLFYRDAKKTIKDMDDLSFDLRQQYLADRFSVESYWNVQRMFTDVLFKNSVPSAIDLHRKYGKSPVYSFVYDNPTDSGGQLLSNRTDVHFGTVHGDDFFLIFNTAAYRTGIRPDEEVISKKFIGMLEFALNDKGTLTFGECNFQNNVNSKEYQVLRISRNACKNEEYARF</v>
      </c>
    </row>
    <row r="1082" spans="1:5">
      <c r="A1082" t="s">
        <v>3550</v>
      </c>
      <c r="B1082" t="s">
        <v>4496</v>
      </c>
      <c r="C1082" t="s">
        <v>441</v>
      </c>
      <c r="D1082" t="s">
        <v>2416</v>
      </c>
      <c r="E1082" t="str">
        <f t="shared" si="16"/>
        <v>&gt;CG31091-PB$MYRSHIAVICAFVGIFVGTVVQSAPFSNDPAEVPNFYELFNNPDAHLSLNGPDTIHFIEEHGYPVERHYVTTEDGYIISLFRIPYSHNIQNQQEKRPIFIQHGLFASSDFWPSLGPDDGLPFLLSDAGYDVWLGNARGNRYSKNHTSLTSHPDFWRFSWHEIGYFDIAAAIDYTLSTENGQDQKGIHYIGHSQGTTMFVLLSSRPEYNDKIKTAHMLAPVAFMDHMDDVMVNTLSPYLGFNNIYSLFCSQEFLPHNDFVLALMYSVCLPESIVYSFCSSSNETTTEEGRTNSTAALTSGVMPAGVSTDQILHYMQEHQSGHFRQFDFGTKKNMKVYGTEAPEDPTELITAEMHLWYSDSDEMAAVEDVLRVAETLPNKVMHHMEDPLWDHMDALNWEVRQYINDPIVAILNEYEG</v>
      </c>
    </row>
    <row r="1083" spans="1:5">
      <c r="A1083" t="s">
        <v>3551</v>
      </c>
      <c r="B1083" t="s">
        <v>4497</v>
      </c>
      <c r="C1083" t="s">
        <v>708</v>
      </c>
      <c r="D1083" t="s">
        <v>2417</v>
      </c>
      <c r="E1083" t="str">
        <f t="shared" si="16"/>
        <v>&gt;CG3692-PA$MASKYERILSDCRSKNVLWEDPDFPAVQSSVFYYQTPPFTFQWKRIMDLDSGSGAVAANSSAAPVFLNESAEFDVVPGKMGDRWLVSCLGLLSSLRNLYRVVPADQTLASAHGVFRFRLWWCGEWVEVLVDDRLPTINGRLAFMQPQSNCFWAALLEKAIAKLHGSYEALKYGTRSDGLTDLLGGVVRQMPILSDNRPQTLKELLTTTCIVTCLADKSATVAKKNLAERMPNGILVNVNYRLSSLKVKTLMGDSVQLVCLKDTFSSKPFGEKTHFLGDWSPMSKTWERVSQVERRLIRQLGPGEFWLSFCDFVEIFSTMEVVYLDTETSNDEEMLKSRPLHWKKMHQGQWKRGVTAGGCRNHESFHINPQLLISVQDEQDLVIALNQHTAVEKVIGFTMYTWDGEYMLSECLQKDFFKNHVSYLNSDYGNTRHVSYHTHLEGHYVLIPTTYEPAEEAHFTVRILGTGSFRLSCLETQTMILLDPFPALKSDAERCGGPKVKSVCQYEPVYMQLADENKTINCFELHELLEACLPNDYIKCANIDICRQVIALQDRSGSGRITFQQFKTFMVNLKSWQGVFKMYTKEKAILRAERLRDALCDIGFQLSTDIMNCLIQRYIRKDGTLRLSDFVSAVIHLTAFNQFHLKNYGQVNVIEVHLHDWIKSILS</v>
      </c>
    </row>
    <row r="1084" spans="1:5">
      <c r="A1084" t="s">
        <v>3552</v>
      </c>
      <c r="B1084" t="s">
        <v>4498</v>
      </c>
      <c r="C1084" t="s">
        <v>1315</v>
      </c>
      <c r="D1084" t="s">
        <v>2418</v>
      </c>
      <c r="E1084" t="str">
        <f t="shared" si="16"/>
        <v>&gt;CG33159-PA$MVGLRLLWWLCHLALVLPSSSSKTRIVGGKETTISEVPYLVYLRQNGYFCGGSLISSRAVLSAAHCVYGSQPEGFTVHAGASRLDQEAPVVRNVVMFHSPSYSATNFDMDVALLQLQEVVVLTPGKVATISPCRNPPEGNAYARISGGVTRENNREPAEQVRTTMVRVLPGAECKISYSGYGQLSDSMLCAAVRGLDSCSGDSGGPLVYRGQVCGIVSWGFGCARPSFPGVYTNVASERVHEFIETLRRIG</v>
      </c>
    </row>
    <row r="1085" spans="1:5">
      <c r="A1085" t="s">
        <v>3553</v>
      </c>
      <c r="B1085" t="s">
        <v>4499</v>
      </c>
      <c r="C1085" t="s">
        <v>206</v>
      </c>
      <c r="D1085" t="s">
        <v>2419</v>
      </c>
      <c r="E1085" t="str">
        <f t="shared" si="16"/>
        <v>&gt;CG4606-PA$MSFKLFRRGSARCIGLLSAFVTILLCLYYISIGQPNPTPISETGAPSAARGSPLSGLTGFSVDGGSSSIIHQQKQQLVIASNQKKSSETKSAQTSVSPEQSEEQYTNSNWGDKCYELIQSNTNITASEEHSKFDFQPEWMRSKEYWDGFEERFDAQKKDKQRPPLKIIVVPHSHNDPGWLKTFTNYFQSDSRQILNLVTKMQEYTDMTFIWSEISFLQLWWDQAHPTKQRALKRLIDAGRIEITTGWVMTDEANVHIYPMLDQLIEGHQWLKNNLNVTPKVGWSIDPFGHGSTVYLLSGANFEGTIIQRIHYAWKQWFARQQSGDFIWKPYWRSRKDKDSEAGLLTHNMPFDIYSIKGSCGPHPFICLNFDFRKIPGEYTEYSVKAQFITDDLESKAQLLLEQYARTASLFPHNVALIPVGDDFRYNKDREVDQQYQNYKKIDHIMANRRLYNADIRFGTPSDYFEAIKERMKDHTPGFPTFKGDFFVYSIFSEGRPAYWSGYFTTRPFYKLLSSELEHQLRSAEIVFTLAYNTARQAKENAIKIYEKNYELIINARRNLGLFQHHDAITGTSKAAVMRDYAMRLFESQNMVKMQESCLELLLQKGQPRHHGFLLSEFERDNFNKLPRKMPIQMANGESTPTVPAGEGGAGGSSSSGSVGSFVLYNSLAQKRLEVVTLRVQHPNVKVNDKGVELNHIQINPVWNITDTYEQGLGTSVSGTVGRIRTSTRQFEVMFAELEPLSLSTYRVQVDEVNFKRNIATIYCDDCTESQPASVSPPEEIESSTSVFEARGKPAGDIQLENPHMRLLFDEKSGFLKTITRKNQKKELLKPLQNIKFAAYRSAQFHSGAYLFKTDPEQSEAEKEVLEGYTDMRIIITSGPIADVTVIYGPFLAHTVRIFNTRTHLDAAIYVENDIDFEPPPKNRETELFMRVTNIDNIAQAPMQRDPLKEPVDAATMPELPVFYSDQNGFQYHERIKVPAGIEGNYFPITSGAFIQDSRLRLTLLTTHAQGAASYEPGQLEVMLDRRTLDDYRGMGEGVVDSRLTRHKFWLLVEDLPGGQHVTQPPSYKVLSQQAQQLNALRYPPNLYFVSNLEQPELAAALLPLVRLLPKGPLPCDVHLTTLRTLSPELQLFPSASALLVLHRQGFDCSVSAGRELSMEAICPLSSKGLGNVQLGLSLHTIEATSLTGTEQKSSRESYHIRSLAEISLEPMELRTFNLTFRSE</v>
      </c>
    </row>
    <row r="1086" spans="1:5">
      <c r="A1086" t="s">
        <v>3554</v>
      </c>
      <c r="B1086" t="s">
        <v>4746</v>
      </c>
      <c r="C1086" t="s">
        <v>206</v>
      </c>
      <c r="D1086" t="s">
        <v>2419</v>
      </c>
      <c r="E1086" t="str">
        <f t="shared" si="16"/>
        <v>&gt;CG4606-PB$MSFKLFRRGSARCIGLLSAFVTILLCLYYISIGQPNPTPISETGAPSAARGSPLSGLTGFSVDGGSSSIIHQQKQQLVIASNQKKSSETKSAQTSVSPEQSEEQYTNSNWGDKCYELIQSNTNITASEEHSKFDFQPEWMRSKEYWDGFEERFDAQKKDKQRPPLKIIVVPHSHNDPGWLKTFTNYFQSDSRQILNLVTKMQEYTDMTFIWSEISFLQLWWDQAHPTKQRALKRLIDAGRIEITTGWVMTDEANVHIYPMLDQLIEGHQWLKNNLNVTPKVGWSIDPFGHGSTVYLLSGANFEGTIIQRIHYAWKQWFARQQSGDFIWKPYWRSRKDKDSEAGLLTHNMPFDIYSIKGSCGPHPFICLNFDFRKIPGEYTEYSVKAQFITDDLESKAQLLLEQYARTASLFPHNVALIPVGDDFRYNKDREVDQQYQNYKKIDHIMANRRLYNADIRFGTPSDYFEAIKERMKDHTPGFPTFKGDFFVYSIFSEGRPAYWSGYFTTRPFYKLLSSELEHQLRSAEIVFTLAYNTARQAKENAIKIYEKNYELIINARRNLGLFQHHDAITGTSKAAVMRDYAMRLFESQNMVKMQESCLELLLQKGQPRHHGFLLSEFERDNFNKLPRKMPIQMANGESTPTVPAGEGGAGGSSSSGSVGSFVLYNSLAQKRLEVVTLRVQHPNVKVNDKGVELNHIQINPVWNITDTYEQGLGTSVSGTVGRIRTSTRQFEVMFAELEPLSLSTYRVQVDEVNFKRNIATIYCDDCTESQPASVSPPEEIESSTSVFEARGKPAGDIQLENPHMRLLFDEKSGFLKTITRKNQKKELLKPLQNIKFAAYRSAQFHSGAYLFKTDPEQSEAEKEVLEGYTDMRIIITSGPIADVTVIYGPFLAHTVRIFNTRTHLDAAIYVENDIDFEPPPKNRETELFMRVTNIDNIAQAPMQRDPLKEPVDAATMPELPVFYSDQNGFQYHERIKVPAGIEGNYFPITSGAFIQDSRLRLTLLTTHAQGAASYEPGQLEVMLDRRTLDDYRGMGEGVVDSRLTRHKFWLLVEDLPGGQHVTQPPSYKVLSQQAQQLNALRYPPNLYFVSNLEQPELAAALLPLVRLLPKGPLPCDVHLTTLRTLSPELQLFPSASALLVLHRQGFDCSVSAGRELSMEAICPLSSKGLGNVQLGLSLHTIEATSLTGTEQKSSRESYHIRSLAEISLEPMELRTFNLTFRSE</v>
      </c>
    </row>
    <row r="1087" spans="1:5">
      <c r="A1087" t="s">
        <v>3555</v>
      </c>
      <c r="B1087" t="s">
        <v>4500</v>
      </c>
      <c r="C1087" t="s">
        <v>152</v>
      </c>
      <c r="D1087" t="s">
        <v>2420</v>
      </c>
      <c r="E1087" t="str">
        <f t="shared" si="16"/>
        <v>&gt;CG1165-PA$MKAFFALVLLAIAAPALAGRTLDRCSLAREMADLGVPRDQLDKWTCIAQESDYRTWVVGPANSDGSNDYGIFQINDLYWCQADGRFSYNECGLSCNALTDDITNSVRCAQKVLSQQGWSAWAVWHYCSGWLPSIDEC</v>
      </c>
    </row>
    <row r="1088" spans="1:5">
      <c r="A1088" t="s">
        <v>3556</v>
      </c>
      <c r="B1088" t="s">
        <v>4501</v>
      </c>
      <c r="C1088" t="s">
        <v>1242</v>
      </c>
      <c r="D1088" t="s">
        <v>2421</v>
      </c>
      <c r="E1088" t="str">
        <f t="shared" si="16"/>
        <v>&gt;CG3088-PA$MKLLVVFLGLTLVAAGSAKKDSEDPDHIITNGSPAYEGQAPYVVGMAFGSNIWCSGTIIGDTWILTSAQCLTGSSGVTIYFGATRLSQAQFTVTVGTSYVTGNQHLALVRVPRVGFSNRVNRVALPSLRNRSQRYENWWANVCGWGVTFSNGLTDALQCVDLQIMSNNECIAFYGSTTVSDQILCTRTPSGRSTCFDAGSPLITKQDSTVVGISAFVASNGCTLGLPAGFARITSALDWIHQRTGA</v>
      </c>
    </row>
    <row r="1089" spans="1:5">
      <c r="A1089" t="s">
        <v>3557</v>
      </c>
      <c r="B1089" t="s">
        <v>4502</v>
      </c>
      <c r="C1089" t="s">
        <v>1333</v>
      </c>
      <c r="D1089" t="s">
        <v>2422</v>
      </c>
      <c r="E1089" t="str">
        <f t="shared" si="16"/>
        <v>&gt;CG33459-PA$MKYISYLLVSSIIANQLLYGLAVLLEPNCGQIPFRMRIFGGMDAGLVSTWMAFLHNHLQFLCGGSLITSEFVLTAAHCVMPTPKNLTVRLGEYDWTRQDSINPKHRHREYMVTRIYTHPSYRSIAAYDIALLKLNQTVEYTVAIRPILVLPENFHEWYWLVDSVEDFTLTGWGATKTEPVSQVLQSANLTQIDRGTHDRYGHSVDHTHICAGSSKSFACVGDSGSPLAMKVVHNRRYIHAQVGIVRGPKNCDGVTVFTNVVSFTEWIFRTTLYDAKYM</v>
      </c>
    </row>
    <row r="1090" spans="1:5">
      <c r="A1090" t="s">
        <v>3558</v>
      </c>
      <c r="B1090" t="s">
        <v>4503</v>
      </c>
      <c r="C1090" t="s">
        <v>342</v>
      </c>
      <c r="D1090" t="s">
        <v>2423</v>
      </c>
      <c r="E1090" t="str">
        <f t="shared" si="16"/>
        <v>&gt;CG14945-PB$MVGKVLRLALVLLLLASWTNEGRAQTESYENPKALKVWLTISARKRFLESWSNAPANKGDQLLVTREDALSFQSQLLRKHTPLAGFPSEEGSGSGDGSSYVPNSGFTARPATKAASKEEEQEQYWVANGGATEVVAAIEPRQGLSTQFTTGLPFDYALSRNATVQTACYGFWASYIDAQGNILAKTCLKVFPRWMNLKSKIGEMRLRDLFIPGTHDSGSYRPNFDPLLRESLVTKYALTQDDDIRQLMHGVRYLDIRVGYYRNSPDPFFIYHGITKQRPLQEVINQVRDFVYETEIIIFGLKEFPVGFGKGLGVHRLLISYLRDQLKDLIAHPSLTWGASLRDWARRQNVFLAYDHEAMVEEFPDVLFGSVEQRWGNKQTWDQLETYLRNVNFDVSRFSSRPVSDMAELTPETWDVILDKTGGLRKMADNVNWRISQLYRNLGTNANIVSADFIRGTTLVETAIEYNARKIY</v>
      </c>
    </row>
    <row r="1091" spans="1:5">
      <c r="A1091" t="s">
        <v>3559</v>
      </c>
      <c r="B1091" t="s">
        <v>4504</v>
      </c>
      <c r="C1091" t="s">
        <v>342</v>
      </c>
      <c r="D1091" t="s">
        <v>2423</v>
      </c>
      <c r="E1091" t="str">
        <f t="shared" ref="E1091:E1144" si="17">"&gt;"&amp;B1091&amp;"$"&amp;D1091</f>
        <v>&gt;CG14945-PA$MVGKVLRLALVLLLLASWTNEGRAQTESYENPKALKVWLTISARKRFLESWSNAPANKGDQLLVTREDALSFQSQLLRKHTPLAGFPSEEGSGSGDGSSYVPNSGFTARPATKAASKEEEQEQYWVANGGATEVVAAIEPRQGLSTQFTTGLPFDYALSRNATVQTACYGFWASYIDAQGNILAKTCLKVFPRWMNLKSKIGEMRLRDLFIPGTHDSGSYRPNFDPLLRESLVTKYALTQDDDIRQLMHGVRYLDIRVGYYRNSPDPFFIYHGITKQRPLQEVINQVRDFVYETEIIIFGLKEFPVGFGKGLGVHRLLISYLRDQLKDLIAHPSLTWGASLRDWARRQNVFLAYDHEAMVEEFPDVLFGSVEQRWGNKQTWDQLETYLRNVNFDVSRFSSRPVSDMAELTPETWDVILDKTGGLRKMADNVNWRISQLYRNLGTNANIVSADFIRGTTLVETAIEYNARKIY</v>
      </c>
    </row>
    <row r="1092" spans="1:5">
      <c r="A1092" t="s">
        <v>3560</v>
      </c>
      <c r="B1092" t="s">
        <v>4505</v>
      </c>
      <c r="C1092" t="s">
        <v>1062</v>
      </c>
      <c r="D1092" t="s">
        <v>2424</v>
      </c>
      <c r="E1092" t="str">
        <f t="shared" si="17"/>
        <v>&gt;CG12387-PA$MSSSWIVGLLAFLVSLVALTQGLPLLEDLDEKSVPDGRIVGGYATDIAQPYQISLRYKGITTPENPFRHRCGGSIFNETTIVTAAHCVIGTVASQYKVAGTNFQTGSDGVITNVKEIVMHEGYYSGAAYNNDIAILFVDPPLPLNNFIKAIKLALEQPIEGTVSKVSGWGTTSPGGYSSNQLLAVDVPIVSNELCDDYEDFGDETYRITSAMLCAGKRGVGGADACQGDSGGPLAVRDELYGVVSGNSCALPNYPGVYANVAYLRPWIDAVLAG</v>
      </c>
    </row>
    <row r="1093" spans="1:5">
      <c r="A1093" t="s">
        <v>3561</v>
      </c>
      <c r="B1093" t="s">
        <v>4506</v>
      </c>
      <c r="C1093" t="s">
        <v>968</v>
      </c>
      <c r="D1093" t="s">
        <v>2425</v>
      </c>
      <c r="E1093" t="str">
        <f t="shared" si="17"/>
        <v>&gt;CG9761-PA$MQTVIQNPNWWRRRNKLEKSLLVSLGIMFVVLATGFGLWIGKVLRTSPPNPQATALHGDSTTINQVPTGTASKGKSGDSGDVCLTQECIHTASTVLRKKPEVEPCDNFYEFACGTYLEEENIPDDKVSISTFSVISDKLQEQLKDIIAERPETEPKHFRLPNLLYKACMNKTLIETLGPEPITRVAERLGGWPLIKDSWNADDSWTWQEQVKKFRTAGFSMDYIIDFSIGVDLQNSTKRLIDLDQSLALSREYLVKGFNETLVTAYYKYMVDIAVLFGANRDLAKTELLLSLEFMALANISWPNEKRRNSSELYNLRTPAQLQAAYPYVQWVDYMNALLPEGLVAEDEMINLSVPSFFEDLGKLLAKTPKRVIANYMFWRIHGFSVGFLSEERKRQLQYATALSGRQEQEARWKECVDIATSSLGISVGSLYVGKHFHKDSANALEMVNEIRNVFNDILDEVNWMDAKTKKEAKLKLHSMATHIGYPDEMDNEKLAAYYAKLDIDPDKYFESFLGMNIFGTDYSFNKLRLPVNKTDWVRARPAIVNAFYSSLENSIQFPAGILQGHFFNAQRPKYMNFGAIGYVIGHETHGFDDQGRQFDVKGNLRDWWHPDTQKAYLAKAKCIIEQYGNYTERATGNLNGINTQGENIADNGGVKESYIAYRRWAEKHGPEAKLPGLDYTPEQMFVAAGQTWCAKYRKESLKMRITTGVHSPSEFRVLGSLSNMKDFAKDFHCPGSPMNPVQKCEV</v>
      </c>
    </row>
    <row r="1094" spans="1:5">
      <c r="A1094" t="s">
        <v>3562</v>
      </c>
      <c r="B1094" t="s">
        <v>4507</v>
      </c>
      <c r="C1094" t="s">
        <v>968</v>
      </c>
      <c r="D1094" t="s">
        <v>2426</v>
      </c>
      <c r="E1094" t="str">
        <f t="shared" si="17"/>
        <v>&gt;CG9761-PB$MQTVIQNPNWWRRRNKLEKSLLVSLGIMFVVLATGFGLWIGKVLRTSPPNPQATALHGDSTTINQVPTGTASKGKSGDSGDVCLTQECIHTASTVLRKKPEVEPCDNFYEFACGTYLEEENIPDDKVSISTFSVISDKLQEQLKDIIAERPETEPKHFRLPNLLYKACMNKTLIETLGPEPITRVAERLGGWPLIKDSWNADDSWTWQEQVKKFRTAGFSMDYIIDFSIGVDLQNSTKRLIDLDQSLALSREYLVKGFNETLVTAYYKYMVDIAVLFGANRDLAKTELLLSLEFMALANISWPNEKRRNSSELYNLRTPAQLQAAYPYVQWVDYMNALLPEGLVAEDEMINLSVPSFFEDLGKLLAKTPKRVIANYMFWRIHGFSVGFLSEERKRQLQYATALSGRQEQEARWKECVDIATSSMDEVCEDDFDSLGISVGSYVGKHFHKDSKANALEMVNEIRNVFNDILDEVNWMDAKTKKEAKLKLHSATHIGYPDEMLDNEKLAAYYAKLDIDPDKYFESFLGMNIFGTDYSFNKLLPVNKTDWVRHARPAIVNAFYSSLENSIQFPAGILQGHFFNAQRPKYMNGAIGYVIGHEITHGFDDQGRQFDVKGNLRDWWHPDTQKAYLAKAKCIIEYGNYTERATGLNLNGINTQGENIADNGGVKESYIAYRRWAEKHGPEAKLGLDYTPEQMFWVAAGQTWCAKYRKESLKMRITTGVHSPSEFRVLGSLSNKDFAKDFHCPEGSPMNPVQKCEV</v>
      </c>
    </row>
    <row r="1095" spans="1:5">
      <c r="A1095" t="s">
        <v>3563</v>
      </c>
      <c r="B1095" t="s">
        <v>4747</v>
      </c>
      <c r="C1095" t="s">
        <v>968</v>
      </c>
      <c r="D1095" t="s">
        <v>2425</v>
      </c>
      <c r="E1095" t="str">
        <f t="shared" si="17"/>
        <v>&gt;CG9761-PC$MQTVIQNPNWWRRRNKLEKSLLVSLGIMFVVLATGFGLWIGKVLRTSPPNPQATALHGDSTTINQVPTGTASKGKSGDSGDVCLTQECIHTASTVLRKKPEVEPCDNFYEFACGTYLEEENIPDDKVSISTFSVISDKLQEQLKDIIAERPETEPKHFRLPNLLYKACMNKTLIETLGPEPITRVAERLGGWPLIKDSWNADDSWTWQEQVKKFRTAGFSMDYIIDFSIGVDLQNSTKRLIDLDQSLALSREYLVKGFNETLVTAYYKYMVDIAVLFGANRDLAKTELLLSLEFMALANISWPNEKRRNSSELYNLRTPAQLQAAYPYVQWVDYMNALLPEGLVAEDEMINLSVPSFFEDLGKLLAKTPKRVIANYMFWRIHGFSVGFLSEERKRQLQYATALSGRQEQEARWKECVDIATSSLGISVGSLYVGKHFHKDSANALEMVNEIRNVFNDILDEVNWMDAKTKKEAKLKLHSMATHIGYPDEMDNEKLAAYYAKLDIDPDKYFESFLGMNIFGTDYSFNKLRLPVNKTDWVRARPAIVNAFYSSLENSIQFPAGILQGHFFNAQRPKYMNFGAIGYVIGHETHGFDDQGRQFDVKGNLRDWWHPDTQKAYLAKAKCIIEQYGNYTERATGNLNGINTQGENIADNGGVKESYIAYRRWAEKHGPEAKLPGLDYTPEQMFVAAGQTWCAKYRKESLKMRITTGVHSPSEFRVLGSLSNMKDFAKDFHCPGSPMNPVQKCEV</v>
      </c>
    </row>
    <row r="1096" spans="1:5">
      <c r="A1096" t="s">
        <v>3564</v>
      </c>
      <c r="B1096" t="s">
        <v>4508</v>
      </c>
      <c r="C1096" t="s">
        <v>925</v>
      </c>
      <c r="D1096" t="s">
        <v>2427</v>
      </c>
      <c r="E1096" t="str">
        <f t="shared" si="17"/>
        <v>&gt;CG7631-PA$MIRVWFQLFLLGTLCSGIFPAPFNTHYDETDPELTAGYFQGDMDVDYARGQLSETRRWPNATVPYRISEEFDAPHVEYIKLGMQFIEYSSCIRFVPADDEENYLFVLPSTSGCSSKVGYQPGERTVKLKPGSLDTGCFKLGTIQHELHTLGFHHQQCSPNRDEFVKIVEENISEGHEKNFVKYEEDEVGDFDQPYDGSILHYSSLAFSINGEATIVALNPEGQEQMGQRLMMSDTDVKRLNTMYKPIQ</v>
      </c>
    </row>
    <row r="1097" spans="1:5">
      <c r="A1097" t="s">
        <v>3565</v>
      </c>
      <c r="B1097" t="s">
        <v>4509</v>
      </c>
      <c r="C1097" t="s">
        <v>1334</v>
      </c>
      <c r="D1097" t="s">
        <v>2428</v>
      </c>
      <c r="E1097" t="str">
        <f t="shared" si="17"/>
        <v>&gt;CG33461-PB$MPCLEMKTIIAYLALFVLGVHGSSSVFLEENCGVVPRLSYKIINGTPARGRYPWMAFLHTPTYFLCAGSLINQWFVLTSAHCIEDDVELIARLGENNRNDIDCENNRCLEATQEYNVDMLFKHRLYDPKDFSNDIGMLRLERRVEYTHIQPICIFHHRRMQLVVDQITWFKATGWGLTSTDLNTKSSRVLMELNLYRPRNDCARIFKQNFLSGQICAGNDDGNLCRGDSGGPQGRYVLIFGMKRFQMGIASFTYENCSKVSILTDVVRYGRWIKKVVDWYG</v>
      </c>
    </row>
    <row r="1098" spans="1:5">
      <c r="A1098" t="s">
        <v>3566</v>
      </c>
      <c r="B1098" t="s">
        <v>4510</v>
      </c>
      <c r="C1098" t="s">
        <v>399</v>
      </c>
      <c r="D1098" t="s">
        <v>2429</v>
      </c>
      <c r="E1098" t="str">
        <f t="shared" si="17"/>
        <v>&gt;CG6567-PB$MKPALTTVNATGKHTASVIFFHGSGDTGPNVLEWVRFLIGRNLEYPHIKIYPTAPKQKYTPLDGELSNVWFDRKSVNIAASESKKSMSQCYDAVNQLIEEVASGIPLNRIVVGGFSMGGALALHTGYHLRRSLAGVFAHSSFLNRGSVYDSLANGKDESFPELRMYHGERDTLVPKDWGLETFENLTKLGVKGTFHLRNTLHELKTASITDLQQWIYEKLPPLENQVQNK</v>
      </c>
    </row>
    <row r="1099" spans="1:5">
      <c r="A1099" t="s">
        <v>3567</v>
      </c>
      <c r="B1099" t="s">
        <v>4511</v>
      </c>
      <c r="C1099" t="s">
        <v>362</v>
      </c>
      <c r="D1099" t="s">
        <v>2430</v>
      </c>
      <c r="E1099" t="str">
        <f t="shared" si="17"/>
        <v>&gt;CG3009-PA$MREPLPVAVVTLLLFLWLGSAMPPTSGSAVLISDMTMSVMVELSSRHPFKMHTDRGDIQRMLLQSDPRRIRQVPRESVMELEEVCRRQGSYGHEFRGGGFIYPGTKWCGPGTAATSYDDLGAHAREDRCCREHDMCPDVLNVGECRRLCNRGTFTRSHCDCDARFRRCLQAANTETANTLGAIFYNVVQVTCFQERPCSAHQRFEDFYYRTDHCPAEFRQADLYVPPHGDNLIAKILAHPQGRALAPSWTIPAKSTARRWGVKLASVGLAAVNILREVVQRPRLLWDSLQAPVSELPPPQRYHDPGYHYERPGPGSSYGYGQYSGRGYGGFDSPW</v>
      </c>
    </row>
    <row r="1100" spans="1:5">
      <c r="A1100" t="s">
        <v>3568</v>
      </c>
      <c r="B1100" t="s">
        <v>4512</v>
      </c>
      <c r="C1100" t="s">
        <v>362</v>
      </c>
      <c r="D1100" t="s">
        <v>2430</v>
      </c>
      <c r="E1100" t="str">
        <f t="shared" si="17"/>
        <v>&gt;CG3009-PB$MREPLPVAVVTLLLFLWLGSAMPPTSGSAVLISDMTMSVMVELSSRHPFKMHTDRGDIQRMLLQSDPRRIRQVPRESVMELEEVCRRQGSYGHEFRGGGFIYPGTKWCGPGTAATSYDDLGAHAREDRCCREHDMCPDVLNVGECRRLCNRGTFTRSHCDCDARFRRCLQAANTETANTLGAIFYNVVQVTCFQERPCSAHQRFEDFYYRTDHCPAEFRQADLYVPPHGDNLIAKILAHPQGRALAPSWTIPAKSTARRWGVKLASVGLAAVNILREVVQRPRLLWDSLQAPVSELPPPQRYHDPGYHYERPGPGSSYGYGQYSGRGYGGFDSPW</v>
      </c>
    </row>
    <row r="1101" spans="1:5">
      <c r="A1101" t="s">
        <v>3569</v>
      </c>
      <c r="B1101" t="s">
        <v>4748</v>
      </c>
      <c r="C1101" t="s">
        <v>362</v>
      </c>
      <c r="D1101" t="s">
        <v>2431</v>
      </c>
      <c r="E1101" t="str">
        <f t="shared" si="17"/>
        <v>&gt;CG3009-PD$MREPLPVAVVTLLLFLWLGSAMPPTSGSAVLISDMTMSVMVELSSRHPFKMHTDRGDIQRMLLQSDPRRIRQVPRESVMELEEVCRRQGSYGHEFRGGGFIYPGTKWCGPGTAATSYDDLGAHAREDRCCREHDMCPDVLNVGECRRLCNRGTFTRSHCDCDARFRRCLQAANTETANTLGAIFYNVVQVTCFQERPCSAHQRAGYNQTEQEAICAQWQYQPSEKYVPSQPRTS</v>
      </c>
    </row>
    <row r="1102" spans="1:5">
      <c r="A1102" t="s">
        <v>3570</v>
      </c>
      <c r="B1102" t="s">
        <v>4513</v>
      </c>
      <c r="C1102" t="s">
        <v>1439</v>
      </c>
      <c r="D1102" t="s">
        <v>2432</v>
      </c>
      <c r="E1102" t="str">
        <f t="shared" si="17"/>
        <v>&gt;CG6483-PA$MKVLVVFALALATASAGLLPQQVPIHPRDLPAVTNIEGRITNGKTATSGFPYQVGLSFASTSGSWWCGGSIIDNTWVLTAAHCTSGASAVTIYYGATVTSAQLVQTVSADNFVQHASYNSIVLRNDISLIKTPTVAFTALINKVELPIAGTYSTYTGQQAIASGWGKTSDSATSVANTLQYEVFEVVSVSQCQNTYSLVATNNVICVATPNKVSTCNGDSGGPLVLVSDSKLIGVTSFVSSAGCEGAPAGFTRVTSYLDWIKTNTGVS</v>
      </c>
    </row>
    <row r="1103" spans="1:5">
      <c r="A1103" t="s">
        <v>3571</v>
      </c>
      <c r="B1103" t="s">
        <v>4514</v>
      </c>
      <c r="C1103" t="s">
        <v>1073</v>
      </c>
      <c r="D1103" t="s">
        <v>2433</v>
      </c>
      <c r="E1103" t="str">
        <f t="shared" si="17"/>
        <v>&gt;CG1304-PA$MRSVKAAILLGSFLLLLAVPVHSAPGSLNGRVVGGEDAVKNQFPHQVSLNAGSHSCGGSILSRNYVLTAAHCVTNQDSNGNSVPIAAERFTIRAGSNDFSGGVLVQVAEVIVHEEYGNFLNDVALLRLESPLILSASIQPIDLPTADPADVDVIISGWGRIKHQGDLPRYLQYNTLKSISLERCDELIGWGVQSELLIHEADNGACNGDSGGPAVYNNQVVGVAGFVWSACGTSYPDGYARVYYHEWIKNNSDV</v>
      </c>
    </row>
    <row r="1104" spans="1:5">
      <c r="A1104" t="s">
        <v>3572</v>
      </c>
      <c r="B1104" t="s">
        <v>4515</v>
      </c>
      <c r="C1104" t="s">
        <v>1027</v>
      </c>
      <c r="D1104" t="s">
        <v>2434</v>
      </c>
      <c r="E1104" t="str">
        <f t="shared" si="17"/>
        <v>&gt;CG11668-PA$MGKLSFGYRLILEFVLISTLAYAQNAPWNAVAPSYLSIDIYGNCQAHDRLIGKCVRYVDCISAMQAVPRVTPLLCPSSWPNQLVCCPHGGYLLPPPSIKSEQACANAYPRAHHKRRRRRRNTNPKLDQVELVEPIIQKHNQSQNLLVGRLTQENEHPYMCALGWPSRTNRWIHEHGSSKRRYTFNCGCAMIAPRFATAAHCASVGGESPSVALIGGVELNSGRGQLIEIKRISQHPHFDAETLTNLAVVKLARRSHMPVACLWNQESLPERPLTALGYGQTKFAGPHSSNLLQILYHLNFQQCQRYLHNYDKLANGLGSGQMCAGDYSGNMDTCQGDSGGPLLHQHMRHHRHTIPYVVGITSFGGACASGQPGVYVRIAHYIQWIEQQVW</v>
      </c>
    </row>
    <row r="1105" spans="1:5">
      <c r="A1105" t="s">
        <v>3573</v>
      </c>
      <c r="B1105" t="s">
        <v>4516</v>
      </c>
      <c r="C1105" t="s">
        <v>191</v>
      </c>
      <c r="D1105" t="s">
        <v>2435</v>
      </c>
      <c r="E1105" t="str">
        <f t="shared" si="17"/>
        <v>&gt;CG12582-PA$MKYGCGLLRNGTTGAVMVGLVCGLYVCSGQCDKVEVIELSNWTITNQNGLTIANQTLPLGIYSAFAPQVLDSYNDVGLRYLAYDNFTFSNFFQFDVHHNRGHINLTFHGIDTVSEIRLNHQLLGRTDNMFVRYSYEVSSLLQAENFLVEIQSPVVAALARANALKEAKKSVPPECPNERYHGECHMNMLRKMQASFWDWGPAAPSAGIWKNVELEIYEVAVIREVDVDVSRVNGSYWNMHIRCFLAGGWQNFNGRLVLYAVELLDRPVVVDRYAIKNISHLAPVIEFDQAVPNGVVTWWPNGYGEQKLYPLHFTLKTWLGPDGPEVRSKTKSHKSLRVGFRTLLVEDPAPDGVGNTFLFRVNGVEMFMKGSNYIPSHLLPEMQTNEQISHLLSAKEAHMNMLRVWGGGVYESDYFYQLADSLGLLIWQDMMFACAMYPVNDFLSSVREEVRQNAMRLSHHPSVAIFVTNNENEAALVQNWYGTLFERDRFSEYRELYLANVIHELKLVSHSSRPQPLVSSPSNGKASEPDNYISSNPQDQNGDVHFYDYTKDGWDPGIFPRPRFVSEFGFQSFPGAYAWQRSKGEDDDLGLITHRQHHPLGNVPVIALVERHLPLPFPENENYATALIYFSQIAQAMTKVETELYRSLRDTPHRTMGALYWQLNDVWVAPSWSSIDFYGNWKLLHYARDFLAPISIVALYEKSTDSLNISLICDQLEVDPRELNVVANVHLWSQLPRQSTSWDVTLRPNGVQYDKVIAISDLLQGEFTRTNAFLELQLRRGQDVSRTHFFPSSIAGAVGIEDPGLEFEIASRTCLNTTNVVRNSVSISIQVKRAVFVYLELLKPYRYTLSENGFMQTEPMHVVYLTFDAPLCARLLRKSDLRLTVNDFM</v>
      </c>
    </row>
    <row r="1106" spans="1:5">
      <c r="A1106" t="s">
        <v>3574</v>
      </c>
      <c r="B1106" t="s">
        <v>4749</v>
      </c>
      <c r="C1106" t="s">
        <v>191</v>
      </c>
      <c r="D1106" t="s">
        <v>2436</v>
      </c>
      <c r="E1106" t="str">
        <f t="shared" si="17"/>
        <v>&gt;CG12582-PF$MFVRYSYEVSSLLQAENFLEVEIQSPVVAALARANALKEAKKSVPPECPERYHGECHMNMLRKMQASFSWDWGPAAPSAGIWKNVELEIYEVAVIREVVDVSRVNGSYWNMHIRCFLDAGGWQNFNGRLVLYAVELLDRPVVVDRYAKNISHLAPVIEFDQAVPNGKVVTWWPNGYGEQKLYPLHFTLKTWLGPDGEVRSKTKSHKSLRVGFRTLDLVEDPAPDGVGNTFLFRVNGVEMFMKGSNIPSHLLPEMQTNEQISHLLRSAKEAHMNMLRVWGGGVYESDYFYQLADSGLLIWQDMMFACAMYPVNDEFLSSVREEVRQNAMRLSHHPSVAIFVTNNNEAALVQNWYGTLFERDRFESEYRELYLANVIHELKLVSHSSRPQPLVSPSNGKASEPDNYISSNPQDNQNGDVHFYDYTKDGWDPGIFPRPRFVSEFFQSFPGAYAWQRSKGEDDDLLGLITHRQHHPLGNVPVIALVERHLPLPFENENYATALIYFSQIAQAMATKVETELYRSLRDTPHRTMGALYWQLNDVVAPSWSSIDFYGNWKLLHYWARDFLAPISIVALYEKSTDSLNISLICDQEVDPRELNVVANVHLWSQLLPRQSTSWDVTLRPNGVQYDKVIAISDLLQEFTRTNAFLELQLRRGQDVISRTHFFPSSIAGAVGIEDPGLEFEIASRTLNTTNVVRNSVSISIQVKRPAVFVYLELLKPYRYTLSENGFMQTEPMHVYLTFDAPLCARLLRKSDLRVLTVNDFM</v>
      </c>
    </row>
    <row r="1107" spans="1:5">
      <c r="A1107" t="s">
        <v>3575</v>
      </c>
      <c r="B1107" t="s">
        <v>4750</v>
      </c>
      <c r="C1107" t="s">
        <v>191</v>
      </c>
      <c r="D1107" t="s">
        <v>2436</v>
      </c>
      <c r="E1107" t="str">
        <f t="shared" si="17"/>
        <v>&gt;CG12582-PG$MFVRYSYEVSSLLQAENFLEVEIQSPVVAALARANALKEAKKSVPPECPERYHGECHMNMLRKMQASFSWDWGPAAPSAGIWKNVELEIYEVAVIREVVDVSRVNGSYWNMHIRCFLDAGGWQNFNGRLVLYAVELLDRPVVVDRYAKNISHLAPVIEFDQAVPNGKVVTWWPNGYGEQKLYPLHFTLKTWLGPDGEVRSKTKSHKSLRVGFRTLDLVEDPAPDGVGNTFLFRVNGVEMFMKGSNIPSHLLPEMQTNEQISHLLRSAKEAHMNMLRVWGGGVYESDYFYQLADSGLLIWQDMMFACAMYPVNDEFLSSVREEVRQNAMRLSHHPSVAIFVTNNNEAALVQNWYGTLFERDRFESEYRELYLANVIHELKLVSHSSRPQPLVSPSNGKASEPDNYISSNPQDNQNGDVHFYDYTKDGWDPGIFPRPRFVSEFFQSFPGAYAWQRSKGEDDDLLGLITHRQHHPLGNVPVIALVERHLPLPFENENYATALIYFSQIAQAMATKVETELYRSLRDTPHRTMGALYWQLNDVVAPSWSSIDFYGNWKLLHYWARDFLAPISIVALYEKSTDSLNISLICDQEVDPRELNVVANVHLWSQLLPRQSTSWDVTLRPNGVQYDKVIAISDLLQEFTRTNAFLELQLRRGQDVISRTHFFPSSIAGAVGIEDPGLEFEIASRTLNTTNVVRNSVSISIQVKRPAVFVYLELLKPYRYTLSENGFMQTEPMHVYLTFDAPLCARLLRKSDLRVLTVNDFM</v>
      </c>
    </row>
    <row r="1108" spans="1:5">
      <c r="A1108" t="s">
        <v>3576</v>
      </c>
      <c r="B1108" t="s">
        <v>4751</v>
      </c>
      <c r="C1108" t="s">
        <v>191</v>
      </c>
      <c r="D1108" t="s">
        <v>2437</v>
      </c>
      <c r="E1108" t="str">
        <f t="shared" si="17"/>
        <v>&gt;CG12582-PH$MKYGCGLLRNGTTGAVMVGLVCGLYVCSGQCDKVEVIELSNWTITNQNGLTIANQTLPLGIYSAFAPQVLDSYNDVGLRYLAYDNFTFSNFFQFDVHHNRGHINLTFHGIDTVSEIRLNHQLLGRTDNMFVRYSYEVSSLLQAENFLVEIQSPVVAALARANALKEAKKSVPPECPNERYHGECHMNMLRKMQASFWDWGPAAPSAGIWKNVELEIYEVAVIREVDVDVSRVNGSYWNMHIRCFLAGGWQNFNGRLVLYAVELLDRPVVVDRYAIKNISHLAPVIEFDQAVPNGVVTWWPNGYGEQKLYPLHFTLKTWLGPDGPEVRSKTKSHKSLRVGFRTLLVEDPAPDGVGNTFLFRVNGVEMFMKGSNYIPSHLLPEMQTNEQISHLLSAKEAHMNMLRVWGGGVYESDYFYQLADSLGLLIWQDMMFACAMYPVNDFLSSVREEVRQNAMRLSHHPSVAIFVTNNENEAALVQNWYGTLFERDRFSEYRELYLANVIHELKLVSHSSRPQPLVSSPSNGKASEPDNYISSNPQDQNGDVHFYDYTKDGWDPGIFPRPRFVSEFGFQSFPGAYAWQRSKGEDDDLGLITHRQHHPLGNVPVIALVERHLPLPFPENENYATALIYFSQIAQAMTKVETELYRSLRDTPHRTMGALYWQLNDVWVAPSWSSIDFYGNWKLLHYARDFLAPISIVALYEKSTDSLNISLICDQLEVDPRELNVVANVHLWSQLPRQSTSWDVTLRPNGVQYDKVIAISDLLQGEFTRTNAFLELQLRRGQDVSRTHFFPSSIAGAVGIEDPGLEIASRTCLNTTNVVRNSVSISIQVKRPAFVYLELLKPYRYTLSENGFMQTEPMHVVYLTFDAPLCARLLRKSDLRVLVNDFM</v>
      </c>
    </row>
    <row r="1109" spans="1:5">
      <c r="A1109" t="s">
        <v>3577</v>
      </c>
      <c r="B1109" t="s">
        <v>4752</v>
      </c>
      <c r="C1109" t="s">
        <v>191</v>
      </c>
      <c r="D1109" t="s">
        <v>2435</v>
      </c>
      <c r="E1109" t="str">
        <f t="shared" si="17"/>
        <v>&gt;CG12582-PD$MKYGCGLLRNGTTGAVMVGLVCGLYVCSGQCDKVEVIELSNWTITNQNGLTIANQTLPLGIYSAFAPQVLDSYNDVGLRYLAYDNFTFSNFFQFDVHHNRGHINLTFHGIDTVSEIRLNHQLLGRTDNMFVRYSYEVSSLLQAENFLVEIQSPVVAALARANALKEAKKSVPPECPNERYHGECHMNMLRKMQASFWDWGPAAPSAGIWKNVELEIYEVAVIREVDVDVSRVNGSYWNMHIRCFLAGGWQNFNGRLVLYAVELLDRPVVVDRYAIKNISHLAPVIEFDQAVPNGVVTWWPNGYGEQKLYPLHFTLKTWLGPDGPEVRSKTKSHKSLRVGFRTLLVEDPAPDGVGNTFLFRVNGVEMFMKGSNYIPSHLLPEMQTNEQISHLLSAKEAHMNMLRVWGGGVYESDYFYQLADSLGLLIWQDMMFACAMYPVNDFLSSVREEVRQNAMRLSHHPSVAIFVTNNENEAALVQNWYGTLFERDRFSEYRELYLANVIHELKLVSHSSRPQPLVSSPSNGKASEPDNYISSNPQDQNGDVHFYDYTKDGWDPGIFPRPRFVSEFGFQSFPGAYAWQRSKGEDDDLGLITHRQHHPLGNVPVIALVERHLPLPFPENENYATALIYFSQIAQAMTKVETELYRSLRDTPHRTMGALYWQLNDVWVAPSWSSIDFYGNWKLLHYARDFLAPISIVALYEKSTDSLNISLICDQLEVDPRELNVVANVHLWSQLPRQSTSWDVTLRPNGVQYDKVIAISDLLQGEFTRTNAFLELQLRRGQDVSRTHFFPSSIAGAVGIEDPGLEFEIASRTCLNTTNVVRNSVSISIQVKRAVFVYLELLKPYRYTLSENGFMQTEPMHVVYLTFDAPLCARLLRKSDLRLTVNDFM</v>
      </c>
    </row>
    <row r="1110" spans="1:5">
      <c r="A1110" t="s">
        <v>3578</v>
      </c>
      <c r="B1110" t="s">
        <v>4517</v>
      </c>
      <c r="C1110" t="s">
        <v>1144</v>
      </c>
      <c r="D1110" t="s">
        <v>2438</v>
      </c>
      <c r="E1110" t="str">
        <f t="shared" si="17"/>
        <v>&gt;CG17571-PA$MNRLLLSVVALVALAASCHGNPGLDFPFGRIVNGEDVDIENYPYQVSVQTKGSHFCGGSLIDSETVLTAAHCMQSYAASELQVRVGSTSRSSGGEVVTRAFKYHEGYNSKLMINDVAIIKLSSPVRQTSKIRAIELADSEAVSGTNAVSGWGTTCFLFCSSPDTLQKVEVDLLHYKDCAADTYNYGSDSILETMVCTGEKKDACQGDSGGPLVADNKLVGVVSWGSGCAWTGYPGVYADVASLRSIVDTTDS</v>
      </c>
    </row>
    <row r="1111" spans="1:5">
      <c r="A1111" t="s">
        <v>3579</v>
      </c>
      <c r="B1111" t="s">
        <v>4518</v>
      </c>
      <c r="C1111" t="s">
        <v>1193</v>
      </c>
      <c r="D1111" t="s">
        <v>2439</v>
      </c>
      <c r="E1111" t="str">
        <f t="shared" si="17"/>
        <v>&gt;CG2071-PA$MTFGKVAILLCSFLLFLVLPVQSAPGKLNGRVVGGEDAVKNQFPHQVSLNAGSHSCGGSILTRTYILTAAHCVSNEDVNHVITPIAAERFTIRAGSNDFSGGVLVQVAEVIVHEEYGNFLNDVALLRLESPLILSASIQPIDLPTVDPADVDVVISGWGRIKHQGDLPRYLQYNTLKSITRQQCEELIDFGFEGELLLHQVDNGACNGDSGGPAVYNNQLVGVAGFVVDGCGSTYPDGYARVFYFDWIKKHSD</v>
      </c>
    </row>
    <row r="1112" spans="1:5">
      <c r="A1112" t="s">
        <v>3580</v>
      </c>
      <c r="B1112" t="s">
        <v>4519</v>
      </c>
      <c r="C1112" t="s">
        <v>630</v>
      </c>
      <c r="D1112" t="s">
        <v>2440</v>
      </c>
      <c r="E1112" t="str">
        <f t="shared" si="17"/>
        <v>&gt;CG18417-PA$MTVVWVILALSCLSLSAGLQRTNKYEGYKIYEVSSEARSVAFSEALSELKNASYYEVFSELNAGNPGKIMVHPHEQVNFVQLMEENNVKYDIINRNVGTLSRQFETNRMLRHWFPYNGRLGTERYYNHEEINQFIEDLAGEHPRRVFKTVGRSYEGRWLKTITITNGDARRNKNVILVDGGFHAREWISPAAATYLNQLVYNLEDNADLLLDFDWVILPVVNPDGYEYTQLSEDTRMWRKTRKPSSDCIGTDPNRNFDFHWNEEGASDDPCDNIYAGAKPFSEPEALVVGDLIHYVDRGQMYLTLHSYGSLILYPWGWTAAVPDTEEDLHEVAAAGQSAIQEAGTIYKIGPSATTINYAASGASDDYAFNAGFPISFTMELPFGGTGFDPPADIDSIVKETWVGIAAMARKVIQKYPL</v>
      </c>
    </row>
    <row r="1113" spans="1:5">
      <c r="A1113" t="s">
        <v>3581</v>
      </c>
      <c r="B1113" t="s">
        <v>4520</v>
      </c>
      <c r="C1113" t="s">
        <v>73</v>
      </c>
      <c r="D1113" t="s">
        <v>2441</v>
      </c>
      <c r="E1113" t="str">
        <f t="shared" si="17"/>
        <v>&gt;CG4472-PA$MRFQLFYILGLLSVTSLTHAASNLICYYDSNSYLRQGLAKMHTNELDLAQFCTHLVYGYAGLKSGTLELFSLNVDLDMFYYKDITALRQKFPQLKILLVGGDRDVDEAHPNKYVELLEANRTAQQNFIDSSMILLKRNGFDGLDLAFLPRNKPRKVHGSLGSYWKSFKKLFTGDFVVDPQAEEHKSQFTDLVGNIKAFRSANLMLSLTVLPNVNSTWYFDVPKLHPQFDYINLAAFDFLTPLRNPEADFTAPIFFQDEQNRLPHLNVEFQINYWLQNHCPGQKLNLGIASYGRAKLSKGSGLSGAPIVHETCGVAPGGIQIQSAEGLLSWPEICSKLSQNASAYRGELAPLRKVTDLTQKYGNYALRPADDNGDFGVWLSFDDPDFAGIKAVAKGKGLGGIALFDLSYDDFRGLCTGQKYPILRSIKYFM</v>
      </c>
    </row>
    <row r="1114" spans="1:5">
      <c r="A1114" t="s">
        <v>3582</v>
      </c>
      <c r="B1114" t="s">
        <v>4521</v>
      </c>
      <c r="C1114" t="s">
        <v>1403</v>
      </c>
      <c r="D1114" t="s">
        <v>2442</v>
      </c>
      <c r="E1114" t="str">
        <f t="shared" si="17"/>
        <v>&gt;CG5255-PA$MLLILLPLVLFTSSAASQILYPPQYTKNRIVGGEEAAAGLAPYQISLQGGSGAHSCGGAIIDERWIITAAHCTRGRQATAFRVLTGTQDLHQNGSKYYPDRIVEHSNYAPRKYRNDIALLHLNESIVFDNATQPVELDHEALVPGSRLLTGWGTLSLGGDVPARLQSLEVNYVPFEQCRAAHDNSTRVDIGHVCTFDKGRGACHGDSGGPLVHNGKLVALVNWGLPCAKGYPDAHASISYYHDFITHLSLSKTDSSEDIEEEMIALQ</v>
      </c>
    </row>
    <row r="1115" spans="1:5">
      <c r="A1115" t="s">
        <v>3583</v>
      </c>
      <c r="B1115" t="s">
        <v>4522</v>
      </c>
      <c r="C1115" t="s">
        <v>124</v>
      </c>
      <c r="D1115" t="s">
        <v>2443</v>
      </c>
      <c r="E1115" t="str">
        <f t="shared" si="17"/>
        <v>&gt;CG33080-PA$MAQPSQSGAAQALNGQHPELAFADADTDGDERLEEHGQEQEQLQLLGAMRKQSLSERRNVDLPHLKMVNEKEPESATPSPEAFAPGLRRNSISMPSGIALDLEALRLRHQMQPQDALHEEIIADDATSSLGTPATPDTPGTTAPTTTNTPDKAINFANDDSDDEFGNARRPVHRDRFRSRRRASIAPLPALRLNSKMLASDFDSHSLASNQASITSVNSLASLLREKMQAFPQLIRKKKRETKDYIKIFVIIMFFIIIFLIGYAYVAYHQQVLTRSYFQKIKFNSHDRIFRILSEDKEVISGQLGVTLGFDTAPFHCLEEQRRSDGSVCIEWNGVARLHLNFEKGVFRCYTLQWQALTPGLLPTDCYELKRDNGLWFGGGVTKGQEWSLSYAFDFAPYASGDSKIHQFGNGVKRYFINSIGVAMQVSEKTPLQLGVNRTENFCLRAANDEFTFVNHLTPLPQLDYRICTTEDMRSLHMLMTQQSLWDGLKQEFKVLHSLLEEPVWRIPHTELPESLNESAICDYSESAIAMGLGHIVINFWQENIGDFTVDKARFPTLKDTIDVLHRRGFKVVLTIQPFISTDSANFKAVKRKLLIYERHSERSIPALTRYKSSSSAGVLDITNNASVPWLLEKLQRKEEYGVQSFYLDLGTGYNLPHYYQCRQTLDNPDTYARLFTASLEGAGLMVSTASVVPKPPTFLSTPPANATWEGLRETLGAVLNYGVIGYPFVLPGVIGDYLLQRPLSKMVSFYSLSQPPLPDPELFIRWLQLATFMPAMQFSHLPSYRSDLVTRVAQELKEVRQLIVIPLLKKYLNPSMNEGLPLVRPLWMMDPHPACLIVSDEFSVGEELIVAPILHANREEREVYLPQGVWKDGIDGSLRKGRWMHGYRVPKDKIAYFRKMPDNTR</v>
      </c>
    </row>
    <row r="1116" spans="1:5">
      <c r="A1116" t="s">
        <v>3584</v>
      </c>
      <c r="B1116" t="s">
        <v>4523</v>
      </c>
      <c r="C1116" t="s">
        <v>124</v>
      </c>
      <c r="D1116" t="s">
        <v>2444</v>
      </c>
      <c r="E1116" t="str">
        <f t="shared" si="17"/>
        <v>&gt;CG33080-PB$MLASDFDSHSLASNQASITSVNSLASLLREKMQAFPQLIRKKKRETKDYIKIFVIIMFFIIIFLIGYAYVAYHQQVLTRSYFQKIKFNSHDRIFRILSEDKEVISGQLGVTLGFDTAPFHCLEEQRRSDGSVCIEWNGVARLHLNFEKGVFRCYTLQWQALTPGLLPTDCYELKRDNGLWFGGGVTKGQEWSLSYAFDFAPYASGDSKIHQFGNGVKRYFINSIGVAMQVSEKTPLQLGVNRTENFCLRAANDEFTFVNHLTPLPQLDYRICTTEDMRSLHMLMTQQSLWDGLKQEFKVLHSLLEEPVWRIPHTELPESLNESAICDYSESAIAMGLGHIVINFWQENIGDFTVDKARFPTLKDTIDVLHRRGFKVVLTIQPFISTDSANFKAVKRKLLIYERHSERSIPALTRYKSSSSAGVLDITNNASVPWLLEKLQRKEEYGVQSFYLDLGTGYNLPHYYQCRQTLDNPDTYARLFTASLEGAGLMVSTASVVPKPPTFLSTPPANATWEGLRETLGAVLNYGVIGYPFVLPGVIGDYLLQRPLSKMVSFYSLSQPPLPDPELFIRWLQLATFMPAMQFSHLPSYRSDLVTRVAQELKEVRQLIVIPLLKKYLNPSMNEGLPLVRPLWMMDPHPACLIVSDEFSVGEELIVAPILHANREEREVYLPQGVWKDGIDGSLRKGRWMHGYRVPKDKIAYFRKMPDNTR</v>
      </c>
    </row>
    <row r="1117" spans="1:5">
      <c r="A1117" t="s">
        <v>3585</v>
      </c>
      <c r="B1117" t="s">
        <v>4524</v>
      </c>
      <c r="C1117" t="s">
        <v>966</v>
      </c>
      <c r="D1117" t="s">
        <v>2445</v>
      </c>
      <c r="E1117" t="str">
        <f t="shared" si="17"/>
        <v>&gt;CG9634-PA$MAINQGKYKPSICAIDEVDDRSFKLHNSQDEIGGKQQLQQIEGSETAPLTNQQKLHMDDGSHLTPKDLEAARQDALNEVAAGGAGGRTPAAITPNSTHSANGLRALLLPGRRSFDALMSLSRKRRILYVTTACLCALLLLIIILLLAWPEVPFYLRAPLCLDKECVESSRQLLLWANTSKSPCHETYEWACGNFASYANHEYFVIKRGEWNYETYNEYQELNELNRFIAMLPNSQEGSVESTVSSYRSCRETDVLDKSQSDLLLKRAINAVYGWQAFRDSNRLQSWEYKRVLVVQAKHGIFPYYRVTVENGFSNPHDYVITLDEGELGLPDKYFYGNDADEEVRGYKLLLRDFAINMGIVSREADLFADDIFHYERRIVNHIEDAKADANRPNKLMRLADLKIKAPSLPILESLQAIFPKTKITEDTEVLVRDPEVMHALSLLSTSDKKPINNFIVWSLARKMLPHLSKEYRTLAETFDHALYGRTASYPWLICSKVVRDWLPFAVDALQQQPPRQQFETMTSKSRGLNKTQGNEELLKMFFSLRNQLKDSLEQAKWLEPAARQFIQKKLNEMRLQFGIPDEVLQQPTLAQYYNELILNNVFFVEHLEWIWTFRRSQMEKKLGPLAILDVIVSEMYTDNPQAIAYSNKLNMLLVSKVLISSNYYDYRYPVAVNFARIGTDILEALINFSTFLLQFNTQSTDISDAAPEIRYAQPDVNCLAAGQPPRLVHELNELSNALKSFHVTLSAARTAARALSNFVNAIDAGSAIQGSGIDQANTYEALGLRRLRIPGLRSFNENELFTLSYMQQHCSTTIADKDYARIKPLVESQLAESLFNATWQHIQFLPRSTNCAAAEATCSNL</v>
      </c>
    </row>
    <row r="1118" spans="1:5">
      <c r="A1118" t="s">
        <v>3586</v>
      </c>
      <c r="B1118" t="s">
        <v>4525</v>
      </c>
      <c r="C1118" t="s">
        <v>1370</v>
      </c>
      <c r="D1118" t="s">
        <v>2446</v>
      </c>
      <c r="E1118" t="str">
        <f t="shared" si="17"/>
        <v>&gt;CG4386-PA$MNRAWLCLLICLALSCGPSQSASQDRATNQTAASPLLKQSQNTFIQWVLLLPQRPGSSDSENATLATLSSSSMMPDAASTTSTTTPAPSSSTTTTRRATPAPPTLNPPRNCSDCVCGIANIQKRIVGGQETEVHQYPWVAMLLYGGRYCAASLLNDQFLLTASHCVYGFRKERISVRLLEHDRKMSHMQKIDRKVAVITHPKYNARNYDNDIAIIKLDEPVEFNEVLHPVCMPTPGRSFKGENGITGWGALKVGGPTSDTLQEVQVPILSQDECRKSRYGNKITDNMLCGGYDEGKDSCQGDSGGPLHIVASGTREHQIAGVVSWGEGCAKAGYPGVYARVNRGTWIKNLTKQACLCQQETKKI</v>
      </c>
    </row>
    <row r="1119" spans="1:5">
      <c r="A1119" t="s">
        <v>3587</v>
      </c>
      <c r="B1119" t="s">
        <v>4526</v>
      </c>
      <c r="C1119" t="s">
        <v>684</v>
      </c>
      <c r="D1119" t="s">
        <v>2447</v>
      </c>
      <c r="E1119" t="str">
        <f t="shared" si="17"/>
        <v>&gt;CG8945-PC$MVTGLPVVLLIVVMVVDVVHRTGAIDFGYHPSAEESDSLVRQSWGRDLLRRVQDRRFVPRYQHQTSIRFEPPELDFQLFDEDQDQAPSQPYVFESVEEQPGSTIFDQFHVQSELLEIKEPNPSRKPQTKPQSAGNGTTFPIYFTHPTGIVYAISQVGVGHNPNGIPTQSRNDSNAIAIYVTKAQYDADMESLRRQYQQCLPIPPGTVISTLNPVHHGGTTARPQIIRLKKPKNPITKPSNKLPKPYRPPPVMVTSGPIDHVSDQLLKLPHRTGSTTRSTTTTTSTTSRPNTRRKRKKIPKNKTKVIKKRPGYGANNTRGPQGSLPIILGKRPSTTTTTTTSRPPAYTQLEKPHMPQATLPTSNVFSQHLLRSDLEPAEESETLEEQEPLQSDQLNLRIRRSVEDVRREKRRGPLHAKKRNSSLKALIKKSVLKNAVKRARLKNQGEMDSSRTQHRRSRRSLYSIKNGEIEKSIKTEKATKVPSEEAEKEVADSTKRSQKVVSKESKTILSRGNPNVVAARRVSTPKRRSPKGSSGRRKTQQTPPSTQKKEKNSGGVLHIPTALHLLHRNHSQDEVPKVPLNANQKKKRVKERKRGRPQLPSFDIFELMSDGDYEDEGEEEEEEQDDDEDYYFEDEHKEDKNKPNESSSTEVGQSDLKEDSSSAEEGADFGAMVEEETTTTATISSSELDATSSTKNSMAKKKIRIKRRPVDSDEDYDDDEDSGIAGFFRMIFYPVVAMSRLMDGFGTPDEEEDKEPATQPVSKYPSYTLYHSAHSNEAYAEPDDDSEDDEDSSSLGSWFGSWFGLQRRTKKIGSTTTTMPVPLPPPTKAPPSWESWFGFGSTTEADAEDDYDKWFSSWFDSRPKRKFRRRSTTSTSTTSTTTTHTPSAAAAQVPILTIVDPLRNPQNWIGILAHHIVNSTGSAISTSTSNPLQALATRMTTRGTTSTTTTTSRPDVPRRISYDKYQIWRLKPQDEEQVRAEEFKKGEDGVKLQWLKGPSLRGLTDVLVPPKMLVDFQGTLNYEGIAHEVIFDVGKAIAYELTKEDYLQTTRPSKPRPTAPPPMTWNRYHNHDEIVKYLTVRMRHPQLVELIHIGRSFEGRPLIVVKIESKQTAAAANNDGLHTIKRPRKRKSGQANAVFVEAGAQGLAWIGPAAATWMIAELLRLMKTNKSNEDVEIRNTTWYIMPVLNPDGYAYSHEYDRFWKKSRSQHQTPPPSGLLDSAMTWQQKRGPDKVCYGVDLDRNWLYHWGKRGSSKAPCNEFYAGPAPFSEPETKVSEFLMDYRTQIKLYISLQAYGQVISYPVKANSTFNSERLDDFLDVAMVTDGLRKKGSKSRYKVDASNDLIEQRSGCADAFAAYEIGIPFSYTLQLADGVHGYLLPSSAIEPTARDAFEIISGMLDY</v>
      </c>
    </row>
    <row r="1120" spans="1:5">
      <c r="A1120" t="s">
        <v>3588</v>
      </c>
      <c r="B1120" t="s">
        <v>4527</v>
      </c>
      <c r="C1120" t="s">
        <v>1414</v>
      </c>
      <c r="D1120" t="s">
        <v>2448</v>
      </c>
      <c r="E1120" t="str">
        <f t="shared" si="17"/>
        <v>&gt;CG6041-PA$MAKVWAILAIALFLGALASGESLSSETAGKIEPKIVGGYDASIEQVSYQSIRLTANDKKSYGSGHLCGGVVISQRLVATAAHCCYITDKKKYRTAGEFLVMGSTYLTSSTDRTLMYYLQQLITHENYNPDALTNDIALMFINGYIPWWPTVTALALNSQLVATNTDCLISGWGLLQQNGTFSSNTLQAATVPIVSYTCRISYNSIPVSQVCAGYLSGGVDACQGDSGGPMSCNGMLAGIVSYGAGAAPGYPGVYTNVSYYYDWIVQKNSSLNYTIYHNGGVRQGSSWSYLGILPLVAFLLE</v>
      </c>
    </row>
    <row r="1121" spans="1:5">
      <c r="A1121" t="s">
        <v>3589</v>
      </c>
      <c r="B1121" t="s">
        <v>4528</v>
      </c>
      <c r="C1121" t="s">
        <v>107</v>
      </c>
      <c r="D1121" t="s">
        <v>2449</v>
      </c>
      <c r="E1121" t="str">
        <f t="shared" si="17"/>
        <v>&gt;CG11669-PA$MQGTRLDHFGLLVCGLVILAHPSWSCETTTSTTVTKDWWENAQFYQIYPSFMDSDGDGIGDLNGITSKLEYLKDLGVTAAWLSPIFTSPMVDFGYDISFFDIQPEYGTLDDFRALIKRANELDLKIILDFVPNHSSDENSWFVKSVNEKGYEDYYVWHDGRVNATTGGREPPSNWLQAFRGSAWEWNEKRQQYYLHFAVQQADLNYRNPLVVEQMKRVLRYWLDLGVAGFRCDAVPVLFEIEPDAGQYADEELSGLTDDVDDRKYLKSDLIENRPETIDMAYQWRVVMDDYQRIGGETRVLLIETYAPPAYTMQFYGNRSTAGAHLPFNFNLITVLASDGVSASIKTAVDNWLDNLPAGRTANWVIGNHDQRRAASRYGTANADAMNMLVMVPGASVTYQGEELGMTDGEISWEDTQDPAACNSNSDIYEQFTRDPSRTPFWTNGTNAGFSTASKTWLPLAADYQTLNVETEAAAQRSHLKIYKALVELRSSLPLQNGSTKYGVVGENVFVVKRYISGSASIIYVANFASKGVTVDLYEDKTLPTHLTLLIRSLQSSKAEGSQFEVTGLSLAAGEALVLSSSSSSRF</v>
      </c>
    </row>
    <row r="1122" spans="1:5">
      <c r="A1122" t="s">
        <v>3590</v>
      </c>
      <c r="B1122" t="s">
        <v>4529</v>
      </c>
      <c r="C1122" t="s">
        <v>155</v>
      </c>
      <c r="D1122" t="s">
        <v>2450</v>
      </c>
      <c r="E1122" t="str">
        <f t="shared" si="17"/>
        <v>&gt;CG1179-PA$MKAFIVLVALALAAPALGRTMDRCSLAREMSNLGVPRDQLARWACIAEHSSYRTGVVGPENYNGSNDYGIFQINDYYWCAPPSGRFSYNECGLSCNALTDDITHSVRCAQKVLSQQGWSAWSTWHYCSGWLPSIDDC</v>
      </c>
    </row>
    <row r="1123" spans="1:5">
      <c r="A1123" t="s">
        <v>3591</v>
      </c>
      <c r="B1123" t="s">
        <v>4753</v>
      </c>
      <c r="C1123" t="s">
        <v>155</v>
      </c>
      <c r="D1123" t="s">
        <v>2450</v>
      </c>
      <c r="E1123" t="str">
        <f t="shared" si="17"/>
        <v>&gt;CG1179-PB$MKAFIVLVALALAAPALGRTMDRCSLAREMSNLGVPRDQLARWACIAEHSSYRTGVVGPENYNGSNDYGIFQINDYYWCAPPSGRFSYNECGLSCNALTDDITHSVRCAQKVLSQQGWSAWSTWHYCSGWLPSIDDC</v>
      </c>
    </row>
    <row r="1124" spans="1:5">
      <c r="A1124" t="s">
        <v>3592</v>
      </c>
      <c r="B1124" t="s">
        <v>4530</v>
      </c>
      <c r="C1124" t="s">
        <v>323</v>
      </c>
      <c r="D1124" t="s">
        <v>2451</v>
      </c>
      <c r="E1124" t="str">
        <f t="shared" si="17"/>
        <v>&gt;CG10163-PA$MRAQFTMQKSTAQMIIAVCLICQSLAVEDKDKATNPLNIDSVQKHNVKLSEQLNRGWRAFCDAPVDEGVMSLFQGINPSDARLHVMTITNQSVELPIKISQIKDFDINPERKTLIYVNAFHTADSYFSVQEHLTLLQNSRRDLNVIVDFAKDVAQLYYAVRHHLSVNGYFVYKLLRALKDAGIAVQDITLAGHSVGNIAALGAQLFAKENKQLVGQLLAIDPATMCRTTDILVKQSVALRVVVLHEGDVFGVRVPLGHIDIYPNGIGYFPRRKLQPGCESKICSHMYPFILFMELIEGVMIPATKCESWAKFRQGDCNFQNTINIGLIYPANAKGLYFCMTQPPPFTYMEHGLRYKARRPEKSSEKNRIK</v>
      </c>
    </row>
    <row r="1125" spans="1:5">
      <c r="A1125" t="s">
        <v>3593</v>
      </c>
      <c r="B1125" t="s">
        <v>4531</v>
      </c>
      <c r="C1125" t="s">
        <v>1409</v>
      </c>
      <c r="D1125" t="s">
        <v>2452</v>
      </c>
      <c r="E1125" t="str">
        <f t="shared" si="17"/>
        <v>&gt;CG5896-PA$MPFSSCRTIEERLTEAQKAGQKVPADYASYLQKALCGEFNGVRHFCCPSNIQHNSKVMSLFKDENFDCGNFLSQRVSNGYEVKLSSRPWMALLRYQQFESRFLCGGAMISERYILTAAHCVHGLQNDLYEIRLGEHRISTEEDCRQQRKKKCAPPVVNVGIEKHLIHEKYDARHIMHDIALLKLNRSVPFQKHIKPCLPITDELKEKAEQISTYFVTGWGTTENGSSSDVLLQANVPLQPRSACSAYRRAVPLSQLCVGGGDLQDSCKGDSGGPLQAPAQYLGEYAPKMVEFGISQGVVTCGQISLPGLYTNVGEYVQWITDTMASNG</v>
      </c>
    </row>
    <row r="1126" spans="1:5">
      <c r="A1126" t="s">
        <v>3594</v>
      </c>
      <c r="B1126" t="s">
        <v>4532</v>
      </c>
      <c r="C1126" t="s">
        <v>1409</v>
      </c>
      <c r="D1126" t="s">
        <v>2453</v>
      </c>
      <c r="E1126" t="str">
        <f t="shared" si="17"/>
        <v>&gt;CG5896-PB$MMIASSLAVLYGIAIVSSMGVQSARADYADDCTTPDGDQGQCMPFSSCRIEERLTEAQKAGQKVPADYASYLQKALCGEFNGVRHFCCPSANIQHNSKMSLFKDENFDCGNFLSQRVSNGYEVKLSSRPWMALLRYQQFGESRFLCGAMISERYILTAAHCVHGLQNDLYEIRLGEHRISTEEDCRQQGRKKKCAPVVNVGIEKHLIHEKYDARHIMHDIALLKLNRSVPFQKHIKPICLPITDEKEKAEQISTYFVTGWGTTENGSSSDVLLQANVPLQPRSACSQAYRRAVPSQLCVGGGDLQDSCKGDSGGPLQAPAQYLGEYAPKMVEFGIVSQGVVTCQISLPGLYTNVGEYVQWITDTMASNG</v>
      </c>
    </row>
    <row r="1127" spans="1:5">
      <c r="A1127" t="s">
        <v>3595</v>
      </c>
      <c r="B1127" t="s">
        <v>4533</v>
      </c>
      <c r="C1127" t="s">
        <v>534</v>
      </c>
      <c r="D1127" t="s">
        <v>2454</v>
      </c>
      <c r="E1127" t="str">
        <f t="shared" si="17"/>
        <v>&gt;CG4750-PA$MPSYKNMSLVRAGLRMVRQNRSGQSVIPSYRRYATSCKSPKGVVVGVYTDGDKPSKTTANAVTLDDALGGKLLTLIRERGMDGTPGKGLLFSGFEGEYAVAVVGVGKQGAAYNENEELDEGMENVRVAAGTGARALQLQGMYEVHVDMDYPEQAAEGAALAVWRYNANKRKKNRIQTPKLDMYGKGDRDAWVRGLFAESQNLARRLSDTPANMMTPSIFAQAAVDALCPCGVSVEVRSMDWIEDMLNSFLMIAKGSCEPPLLLECSYCGTTPEDRPVLLLGQGLTFHSGGLCLKKTGMDQYRGAMAGAAVCVGVLRAAAALSLPLNITAVMPLCEHMPSGMAVCGDVVTLLNGTTMGIKNVDKAPVVQLADPLLYAQATYKPKLVIDIGTVAGVNYAVGGGASGLWTTSKSVWQNFRKSGGLTGDRVWRFPLFKYYKQIVNNITYDLCNTGRGPASSCLAAAILHTLVPCAEWAHLDIRGTGMTTTINPRYLLKDSMTGRPTRTVIQFMYQMACS</v>
      </c>
    </row>
    <row r="1128" spans="1:5">
      <c r="A1128" t="s">
        <v>3596</v>
      </c>
      <c r="B1128" t="s">
        <v>4534</v>
      </c>
      <c r="C1128" t="s">
        <v>534</v>
      </c>
      <c r="D1128" t="s">
        <v>2454</v>
      </c>
      <c r="E1128" t="str">
        <f t="shared" si="17"/>
        <v>&gt;CG4750-PC$MPSYKNMSLVRAGLRMVRQNRSGQSVIPSYRRYATSCKSPKGVVVGVYTDGDKPSKTTANAVTLDDALGGKLLTLIRERGMDGTPGKGLLFSGFEGEYAVAVVGVGKQGAAYNENEELDEGMENVRVAAGTGARALQLQGMYEVHVDMDYPEQAAEGAALAVWRYNANKRKKNRIQTPKLDMYGKGDRDAWVRGLFAESQNLARRLSDTPANMMTPSIFAQAAVDALCPCGVSVEVRSMDWIEDMLNSFLMIAKGSCEPPLLLECSYCGTTPEDRPVLLLGQGLTFHSGGLCLKKTGMDQYRGAMAGAAVCVGVLRAAAALSLPLNITAVMPLCEHMPSGMAVCGDVVTLLNGTTMGIKNVDKAPVVQLADPLLYAQATYKPKLVIDIGTVAGVNYAVGGGASGLWTTSKSVWQNFRKSGGLTGDRVWRFPLFKYYKQIVNNITYDLCNTGRGPASSCLAAAILHTLVPCAEWAHLDIRGTGMTTTINPRYLLKDSMTGRPTRTVIQFMYQMACS</v>
      </c>
    </row>
    <row r="1129" spans="1:5">
      <c r="A1129" t="s">
        <v>3597</v>
      </c>
      <c r="B1129" t="s">
        <v>4535</v>
      </c>
      <c r="C1129" t="s">
        <v>715</v>
      </c>
      <c r="D1129" t="s">
        <v>2455</v>
      </c>
      <c r="E1129" t="str">
        <f t="shared" si="17"/>
        <v>&gt;CG4637-PB$MDNHSSVPWASAASVTCLSLDAKCHSSSSSSSSKSAASSISAIPQEETQMRHIAHTQRCLSRLTSLVALLLIVLPMVFSPAHSCGPGRGLGRHRARNLPLVLKQTIPNLSEYTNSASGPLEGVIRRDSPKFKDLVPNYNRDILFRDEGTGADRLMSKRCKEKLNVLAYSVMNEWPGIRLLVTESWDEDYHHGQESLYEGRAVTIATSDRDQSKYGMLARLAVEAGFDWVSYVSRRHIYCSVKSDSISSHVHGCFTPESTALLESGVRKPLGELSIGDRVLSMTANGQAVYSEVIFMDRNLEQMQNFVQLHTDGGAVLTVTPAHLVSVWQPESQKLTFVFADRIEKNQVLVRDVETGELRPQRVVKVGSVRSKGVVAPLTREGTIVVNSVAASYAVINSQSLAHWGLAPMRLLSTLEAWLPAKEQLHSSPKVVSSAQQQNGIWYANALYKVKDYVLPQSWRH</v>
      </c>
    </row>
    <row r="1130" spans="1:5">
      <c r="A1130" t="s">
        <v>3598</v>
      </c>
      <c r="B1130" t="s">
        <v>4536</v>
      </c>
      <c r="C1130" t="s">
        <v>910</v>
      </c>
      <c r="D1130" t="s">
        <v>2456</v>
      </c>
      <c r="E1130" t="str">
        <f t="shared" si="17"/>
        <v>&gt;CG6763-PA$MSLKVFLVLALALSSCQALPYVSYDDVDDTEVIELPGNGIEEIPPTLGKIIDLTPLGTALFGKPDEELTANRVGNFSADADEMNPEELGSYLEGDMLVQTDLIMKNGLPTQSSRWPNGVVPYEIRGNFNARDMATIENAIGEYHRRTIRFVKRSSERDYISIRGDNSGCWSSVGRVGGKQEVNLQSPGCLSRPGTAHELMHALGFLHEQNRMERDGYVAIQYNNVQSSAMNNFEKAARTEAFGVPDYGSVMHYSKNAFSINGQPTILAMQANGADKMGQRNGFSDYDIQKLNRMDCGTVNAVPVAPGLPAPAPAPGAPAGSGNPIVDSFIGGLISGLGLGDEKETS</v>
      </c>
    </row>
    <row r="1131" spans="1:5">
      <c r="A1131" t="s">
        <v>3599</v>
      </c>
      <c r="B1131" t="s">
        <v>4754</v>
      </c>
      <c r="C1131" t="s">
        <v>910</v>
      </c>
      <c r="D1131" t="s">
        <v>2456</v>
      </c>
      <c r="E1131" t="str">
        <f t="shared" si="17"/>
        <v>&gt;CG6763-PB$MSLKVFLVLALALSSCQALPYVSYDDVDDTEVIELPGNGIEEIPPTLGKIIDLTPLGTALFGKPDEELTANRVGNFSADADEMNPEELGSYLEGDMLVQTDLIMKNGLPTQSSRWPNGVVPYEIRGNFNARDMATIENAIGEYHRRTIRFVKRSSERDYISIRGDNSGCWSSVGRVGGKQEVNLQSPGCLSRPGTAHELMHALGFLHEQNRMERDGYVAIQYNNVQSSAMNNFEKAARTEAFGVPDYGSVMHYSKNAFSINGQPTILAMQANGADKMGQRNGFSDYDIQKLNRMDCGTVNAVPVAPGLPAPAPAPGAPAGSGNPIVDSFIGGLISGLGLGDEKETS</v>
      </c>
    </row>
    <row r="1132" spans="1:5">
      <c r="A1132" t="s">
        <v>3600</v>
      </c>
      <c r="B1132" t="s">
        <v>4537</v>
      </c>
      <c r="C1132" t="s">
        <v>643</v>
      </c>
      <c r="D1132" t="s">
        <v>2457</v>
      </c>
      <c r="E1132" t="str">
        <f t="shared" si="17"/>
        <v>&gt;CG31821-PA$MWCGALSIVCLIFLFGISEARKGFGPGEQDWGYVDVRDGAHMFYWLYYTANVSSYTDRPLVLWLQGGPGGSSTALGNFQELGPVDTNGQPRDGNWVQYNVLFIDNPVGSGFSYADNTSLLVTNNEELIDDLISFMLHFYKLHKEFKNPLHIFSESYGGKMAPALAIRLAKAMSAGELAHPGTLKSVTIGNPWISTRISREHSKYLFVNGLIDEDGVALLDAQEERILSALKKHEFDKATDEYLRWELMQQLTGEIYLYNTQTHVDPSEDRTYGYGEEFIRFIERNVSEALQINGVYASQVMEVLSSLHGDRLKSEINTIPRLLNETSVKVNIYSGQLDTLVPTATLALIKDWAWNDKSEYLEANRTTIVIKGILQGYKKVGGNFGMYWINRSHMAPSDNPVAMQYVLQSVTQYDSYNI</v>
      </c>
    </row>
    <row r="1133" spans="1:5">
      <c r="A1133" t="s">
        <v>3601</v>
      </c>
      <c r="B1133" t="s">
        <v>4538</v>
      </c>
      <c r="C1133" t="s">
        <v>99</v>
      </c>
      <c r="D1133" t="s">
        <v>2458</v>
      </c>
      <c r="E1133" t="str">
        <f t="shared" si="17"/>
        <v>&gt;CG3132-PA$MKFSVVVLVALLPLLGAVSANRTFVVDYEKDQFLKDGEPFRFIAGSFHYRAHPATWQRHLRTMRAAGLNAVTTYVEWSLHNPRDGVYVWSGIADLEHFRLAVGEDLLVILRPGPYICAERDMGGFPYWLLNKYPGIQLRTADVNYLSIRIWYTQLFAKMNKYLYGNGGPIIMVQVENEYGSFYACDLNYRNWLRDEESHVKGQAVLFTNDGPSVLRCGKIQGVLATMDFGATNDLKPIWAKFRRYPKGPLVNAEYYPGWLTHWTEPMANVSTQSITSTFINMLDHGASVNFYMFGGTNFGFTAGANDIGPGNYMADITSYDYDAPMTEAGDPTPKYQALRRIIRYLPLPNQPVPGPVPKRSYGTVRLTTCCSLLSSEARSRLSTGFVQSAKPSFEALGQYSGLVLYETWLPSFQRDPSILSVPGLADRGYVYVDGEFVGILRETPVFELPLSASAGRRFQIIVENQGRINYGRQLNDFKGILRDVRLDKQLSNWNMTQFPLESYDNLEQLITQSDEAVRQGFQELKKLRTMLRTGPAIYGQLDIQKESDLADTYLDMSGWGKGIVFVNGENLGRYWPLVGPQVTLYVPAVLKAGSNRLVVVEYQQTPASQELHFRDTPILNART</v>
      </c>
    </row>
    <row r="1134" spans="1:5">
      <c r="A1134" t="s">
        <v>3602</v>
      </c>
      <c r="B1134" t="s">
        <v>4539</v>
      </c>
      <c r="C1134" t="s">
        <v>604</v>
      </c>
      <c r="D1134" t="s">
        <v>2459</v>
      </c>
      <c r="E1134" t="str">
        <f t="shared" si="17"/>
        <v>&gt;CG33128-PA$MLKWLVLLTILALVSAEIHRIKIHKNQDHKNTRQHRKQAIQALKLKYHQDVVIIYDDGVPIYMQPDYGYDYPSQTSVDYTSEELGNSMNMYYYGLIGITPEQYFKVVFDTGSANLWVPSAQCLATDVACQQHNQYNSSASSTFVSSGNFSIQYGTGSVSGYLAIDTVTINGLAIANQTFGEAVSQPGASFTDVAFDILGMGYQQIAEDNVVPPFYNLYEEGLIDEPVFGFYLARNGSAVDGGQLTGGTDQNLIAGEMTYTPVTQQGYWQFAVNNITWNGTVISSGCQAIADTGTLIAAPSAAYIQLNNLIGGVPIQGDYYVPCSTVSSLPVLTINIGGTNFYLPSVYIQTYTEGNYTTCMSTFTDIGTGFWILGDVFLGQYYSEFDFGQNRVFATL</v>
      </c>
    </row>
    <row r="1135" spans="1:5">
      <c r="A1135" t="s">
        <v>3603</v>
      </c>
      <c r="B1135" t="s">
        <v>4540</v>
      </c>
      <c r="C1135" t="s">
        <v>1117</v>
      </c>
      <c r="D1135" t="s">
        <v>2460</v>
      </c>
      <c r="E1135" t="str">
        <f t="shared" si="17"/>
        <v>&gt;CG16996-PA$MLANGQQTKSLASGLLLLLGICRISGVAIGAPEGRVVGGSPAAVNSAPYVSMQYGGTHYCAASILNANWLVTAAHCLTNSNQVLGSTLVAGSIAVDGTSTTQTRSITYFVINDLYTGGTVPYDIGMIYTPTAFVWSAAVAPVTLPSSVVPTGTANLYGWGSTSTTNTASYPSTLQVATNVPIISLSSCESALGTKGDVHSTNLCTGPLTGGVSICTSDSGGPLVQGNVLIGIVSWGKLPCGQANSSVYVQVSSFISWISANQQV</v>
      </c>
    </row>
    <row r="1136" spans="1:5">
      <c r="A1136" t="s">
        <v>3604</v>
      </c>
      <c r="B1136" t="s">
        <v>4541</v>
      </c>
      <c r="C1136" t="s">
        <v>182</v>
      </c>
      <c r="D1136" t="s">
        <v>2461</v>
      </c>
      <c r="E1136" t="str">
        <f t="shared" si="17"/>
        <v>&gt;CG9116-PA$MKAFLVICALTLTAVATQARTMDRCSLAREMSKLGVPRDQLAKWTCIAQESSFRTGVVGPANSNGSNDYGIFQINNKYWCKPADGRFSYNECGLSCNALTDDITNSVKCARKIQRQQGWTAWSTWKYCSGSLPSINSC</v>
      </c>
    </row>
    <row r="1137" spans="1:5">
      <c r="A1137" t="s">
        <v>3605</v>
      </c>
      <c r="B1137" t="s">
        <v>4542</v>
      </c>
      <c r="C1137" t="s">
        <v>1304</v>
      </c>
      <c r="D1137" t="s">
        <v>2462</v>
      </c>
      <c r="E1137" t="str">
        <f t="shared" si="17"/>
        <v>&gt;CG32523-PA$MWTTLWTVLLLLLCGVQVILGQDVAQNQSESAIEPRIVGGIKAKQGQFPQISLRLRGEHYCGGVIISATHVITAGHCVKHGNDVVPADLWSIQAGSLLSSDGVRIPVAEVIMHPNYATGGHNDLAVLRLQSPLTFDANIAAIQLATEPPNCVAVDISGWGNIAEKGPLSDSLLFVQVTSISRGACRWMFYSRLPETICLLHSKNSGACYGDSGGPATYGGKVVGLASLLLGGGCGRAAPDGYLRIKVRAWIAEKAG</v>
      </c>
    </row>
    <row r="1138" spans="1:5">
      <c r="A1138" t="s">
        <v>3606</v>
      </c>
      <c r="B1138" t="s">
        <v>4543</v>
      </c>
      <c r="C1138" t="s">
        <v>391</v>
      </c>
      <c r="D1138" t="s">
        <v>2463</v>
      </c>
      <c r="E1138" t="str">
        <f t="shared" si="17"/>
        <v>&gt;CG6277-PA$MKTFLILAFFALAASAIPIKESERVHGENGWYVPQEDGTSEWVDMDVAEWMEAQELLESRGLTTVPVKFYLYTSSNPTKGKKITASTKSIDASSFNSAPTRFVIHGWTQSYTASMNKDIRSAWLSRGDYNVIVVDWARARSVDYATSLAVAATGKKVAKMINFLKDNHGLNLNDLYVIGHSLGAHVAGYAGKNTDGVHTIIGLDPALPLFSYNKPNKRLNSDDAWYVESIQTNGGTLGFLKPIGKAFYPNGGKTQPGCGLDLTGACSHGRSTTYYAEAVSEDNFGTMKCGDYEEVSKECGSTYSSVRMGADTNAYMVEGDYYVPVNSKAPFGMI</v>
      </c>
    </row>
    <row r="1139" spans="1:5">
      <c r="A1139" t="s">
        <v>3607</v>
      </c>
      <c r="B1139" t="s">
        <v>4544</v>
      </c>
      <c r="C1139" t="s">
        <v>624</v>
      </c>
      <c r="D1139" t="s">
        <v>2464</v>
      </c>
      <c r="E1139" t="str">
        <f t="shared" si="17"/>
        <v>&gt;CG1371-PA$MRFFSGVFVILLIKLFQNANAGEVEVVGCGGFIKSHAEIDFSRVEIKLLKQGSLKDKTDCSPSNGYYFLPIYDKGDYLLSISPPPGWSFEPEQVELNFGKTDVCSQGRDVNFVFKGFGITGQVALAAGGGARGVDVELRSEQGEVRRKSDANGVFSFTPIIPGNYVVKASHARWHFSKAEHKVVVVSGNTELPANSVVSGFDVVGRFDSSSPLPGNLGVALYKKKGQSLVPKCETSSPAPPNSVNAYESASSCFSQLDKSGEYIFKNVPSGKYLLQAINLDSKLKLHLSPELLEEVGKDTLQIKDEFKITGFTVSGRVLTSAGGEPLKSAVIKVNGKKVAETDQGSYTLENLKAGTVNIEVESSQLQFSPLQVKAQINTASLPTIVPSAYEVGKVVSPKSHNVGLTKIGSTFHSSASTNAETGNWCAFLPVGKYTIEVLTTADKAAGVQFFPVQQQTEVRDAPVNGITFSQLRAKIRGELQCLPDATATCSAEVTLQALDATGQPTENKWKARAHRGKYVFKDMLPGPYELTIPQGNLCESTRVFLNVASAEEDAPPFVHKGYEVSIISSHRALMKYTHVTGPSEPKATESLKIASGVNTFCVKKYGSYDFKLEGCHTYDESLPSKFITPEPDQLQTIINAVAHKTGVRVLSTEPTADSIKLVLESESLGQEVITPVAESHKVDGKAYRYDTYLKPEQVLRITPVSDVLLFAPQQHEIVGSSDCVDIAFNFVATRLILRGKVVPAIKDAKITLSFPDQPELESLEVLTSVTGEFKFGPIEESLADLKAEKESYVFSDYNRQTASFSAHKLCEISVVVKDEAGQTLGGVLLSLSGESYRKNLVTGDNGAINFHSLSPSQYYLRPMMKEYKFEPNSKMIDIKDGTVSVTLVGKRFAYSIFGTVSSLNGDPFAGVNVQATADNSCPQQPEEATSANGQYRIRGLQPGCSYSVRVVPDKEIVERSIPAQHTVKVANEDVRDINLAISPLKIVDITARVTATLNEHYKTLRIVMYRKGNSDSPVFSQRVGTPVNKARLNPGITVFFPRIPLDGKSYVVELQSTLSDKTYTYKLPSTTFVADRGVFVELEFKPEVRAAEADLNQNSISALVLIALVAIAFFKQDLATSFLSFVSKLNDVAADLAQRQKSKTQVRKNEPINQREIEQMADQINAIKKKKTKK</v>
      </c>
    </row>
    <row r="1140" spans="1:5">
      <c r="A1140" t="s">
        <v>3608</v>
      </c>
      <c r="B1140" t="s">
        <v>4545</v>
      </c>
      <c r="C1140" t="s">
        <v>673</v>
      </c>
      <c r="D1140" t="s">
        <v>2465</v>
      </c>
      <c r="E1140" t="str">
        <f t="shared" si="17"/>
        <v>&gt;CG7025-PA$MALNSLPIVLALVVLAQGASFGQDERLRYDNYSVYKVKFETQAQRSILRLAEDRENFRLWHEAKDELHLMLSPGAFGELETEIQKTNVTAELFISNVQLIDSEEAANLKASRDGTFGWTKYNSLAEIYAWLDDILAAYPTITESFIVQSYEGRTIRGIKISYKSNNPGVLIESNIHAREWITSATATWLINEFLTSDELVRDLAENHDWYIVPVLNVDGFVYTHEKDRMWRKTRQPSEISSCIGAPNRNYDSHWMENEGASSNPCAEDYGGPKPFSEPEIQAMSEFVISIKDKIVLLAFHSYSQLLLSPYGHTKEEFPPNFDDMMEVAKAYGDAVESLPYGTVRYGSAAGILYPASGATIDWAYNEQGVEISYTIEFRDTGRYGFILPPVHIPNAEEALIGIAALLEKCKDLGYLGLKSA</v>
      </c>
    </row>
    <row r="1141" spans="1:5">
      <c r="A1141" t="s">
        <v>3609</v>
      </c>
      <c r="B1141" t="s">
        <v>4546</v>
      </c>
      <c r="C1141" t="s">
        <v>800</v>
      </c>
      <c r="D1141" t="s">
        <v>2466</v>
      </c>
      <c r="E1141" t="str">
        <f t="shared" si="17"/>
        <v>&gt;CG14529-PA$MERLPASACLIFVTLAVGSLAIQGGVFKELTTPLGQQIMRIAKSAEMCSMDTSVSPCDDFYGYACGNYATINAATSQKDTNIRQLMFANYLRRVRQVLEPRISTDRPMEVRVKYFYESCLDTAALRTKQRSHLLSVLREFGGMPAVEKSWDYVGFDAIEMMAQLLRRYGKLTLLGVYVVPDHFNSQIKRLQLGQRLLAESDEFASLWKKYALKMRLRNLLGLSEELARKTAEEIIELELELSRSADHRMNRDPRLMRHLTMLSNMSDAYGPILNVTRFVTSWLGSEYNLPVFESPSYLFQVKKILLSTPNHVVANYMLSSLLTDFEITANEEQQKVICHERITLFPDVVDHMVYHSLEQQNPYIANEMRSLWVELKSSFREMLSSPDIEWLEQTREELLEKLNGMSFEIAGGQAVNFEEQFGDLVVSSADYYGNIQRLLEVARILRTDLLRESSSVYYYHGVTATPIYETETNLVVLPVSYMQHRYLWDDYPAALKYGTLGFTMAHEMAHGFDDLNRLYDSRGNLNDNWSTQTKVGFELKNCLADQFSGMLYGNLRLRRLKSQAESIADNVGIRIAQSAYWKWLDQVEEETESLPHMTQSPEQLFFLSAAQFMCSDIYPERRANFVRNNFHPPYEARFAMMINSPAFAEAFQCSNSSKMNPPNKCLM</v>
      </c>
    </row>
    <row r="1142" spans="1:5">
      <c r="A1142" t="s">
        <v>3610</v>
      </c>
      <c r="B1142" t="s">
        <v>4547</v>
      </c>
      <c r="C1142" t="s">
        <v>459</v>
      </c>
      <c r="D1142" t="s">
        <v>2467</v>
      </c>
      <c r="E1142" t="str">
        <f t="shared" si="17"/>
        <v>&gt;CG6113-PA$MSVKLLIVALSLCLLQSGIVEGISLSLGDITLFNVNFKTPTFLGRSVAVSNVRLENDVDPNIQEDSHLNTYSLIKKYGYPAENHTLETDDGYILTLHRARPGATPVLLVHGLLDSSATWVMMGPNKGLGYLLYDQGYDVWMANVRGNYSRKHVKYSTHHAKFWDFTFHEMGKHDIPATMDYILNSTGVSQLHYIGHQGTVVFWIMASEKPEYMDKIILMQGLAPVAFLKHCRSPVVNFLAEWHLSSLVLKLIGVHEFLPKNEFISMFNRIICDETTITKEICSNVIFLTTGFDKQLNETMLPVIVGHSPAGASTKQMQHFGQLNRSGGFRQYDHGWLRNHWIYTIDPPSYHLENVRAKVALYYGQNDWLAPPEDVEMLNRKLPNVVEKYLVDKEFNHLDFIWGIDARELLWDRMLEIMRNHENSI</v>
      </c>
    </row>
    <row r="1143" spans="1:5">
      <c r="A1143" t="s">
        <v>3611</v>
      </c>
      <c r="B1143" t="s">
        <v>4548</v>
      </c>
      <c r="C1143" t="s">
        <v>459</v>
      </c>
      <c r="D1143" t="s">
        <v>2468</v>
      </c>
      <c r="E1143" t="str">
        <f t="shared" si="17"/>
        <v>&gt;CG6113-PB$MSVKLLIVALSLCLLQSGIVEGISLSLGDITLFNVNFKTPTFLGRSVAVSNVRLENDVDPNIQEDSHLNTYSLIKKYGYPAENHTLETDDGYILTLHRARPGATPVLLVHGLLDSSATWVMMGPNKGLGYLLYDQGYDVWMANVRGNYSRKHVKYSTHHAKFWDFTFHEMGKHDIPATMDYILNSTGVSQLHYIGHQGTVVFWIMASEKPEYMDKIILMQGLAPVAFLKHCRSPVVNFLAEWHLSVLKLIGVHEFLPKNEFISMFNRIICDETTITKEICSNVIFLTTGFDKLQNETMLPVIVGHSPAGASTKQMQHFGQLNRSGGFRQYDHGWLRNHWIYGTDPPSYHLENVRAKVALYYGQNDWLAPPEDVEMLNRKLPNVVEKYLVDDKFNHLDFIWGIDARELLWDRMLEIMRNHENSI</v>
      </c>
    </row>
    <row r="1144" spans="1:5">
      <c r="A1144" t="s">
        <v>3612</v>
      </c>
      <c r="B1144" t="s">
        <v>4755</v>
      </c>
      <c r="C1144" t="s">
        <v>459</v>
      </c>
      <c r="D1144" t="s">
        <v>2469</v>
      </c>
      <c r="E1144" t="str">
        <f t="shared" si="17"/>
        <v>&gt;CG6113-PC$MCINSKNNTHIHPSGVVDCTLIALSLCLLQSGIVEGISLSLGDITLFNVFKTPTFLGRSVAVDSNVRLENDVDPNIQEDSHLNTYSLIKKYGYPAENHLETDDGYILTLHRIARPGATPVLLVHGLLDSSATWVMMGPNKGLGYLLYQGYDVWMANVRGNTYSRKHVKYSTHHAKFWDFTFHEMGKHDIPATMDYINSTGVSQLHYIGHSQGTVVFWIMASEKPEYMDKIILMQGLAPVAFLKHCSPVVNFLAEWHLSVSLVLKLIGVHEFLPKNEFISMFNRIICDETTITKECSNVIFLTTGFDKLQLNETMLPVIVGHSPAGASTKQMQHFGQLNRSGGFQYDHGWLRNHWIYGTIDPPSYHLENVRAKVALYYGQNDWLAPPEDVEMLRKLPNVVEKYLVDDKEFNHLDFIWGIDARELLWDRMLEIMRNHENSI</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44"/>
  <sheetViews>
    <sheetView topLeftCell="A644" workbookViewId="0">
      <selection activeCell="A663" sqref="A663:XFD669"/>
    </sheetView>
  </sheetViews>
  <sheetFormatPr baseColWidth="10" defaultColWidth="8.83203125" defaultRowHeight="14" x14ac:dyDescent="0"/>
  <cols>
    <col min="1" max="1" width="12" bestFit="1" customWidth="1"/>
    <col min="2" max="2" width="12" customWidth="1"/>
    <col min="12" max="12" width="10.83203125" customWidth="1"/>
    <col min="13" max="14" width="16.6640625" customWidth="1"/>
    <col min="15" max="15" width="50.6640625" customWidth="1"/>
  </cols>
  <sheetData>
    <row r="1" spans="1:15">
      <c r="A1" t="s">
        <v>4765</v>
      </c>
      <c r="C1" t="s">
        <v>4766</v>
      </c>
      <c r="D1" t="s">
        <v>4767</v>
      </c>
      <c r="E1" t="s">
        <v>4768</v>
      </c>
    </row>
    <row r="2" spans="1:15">
      <c r="A2" t="s">
        <v>4769</v>
      </c>
      <c r="B2" t="s">
        <v>4787</v>
      </c>
      <c r="C2" t="s">
        <v>4770</v>
      </c>
      <c r="D2" t="s">
        <v>4771</v>
      </c>
      <c r="E2" t="s">
        <v>4772</v>
      </c>
      <c r="F2" t="s">
        <v>4783</v>
      </c>
      <c r="G2" t="s">
        <v>4773</v>
      </c>
      <c r="H2" t="s">
        <v>4784</v>
      </c>
      <c r="I2" t="s">
        <v>4774</v>
      </c>
      <c r="J2" t="s">
        <v>4775</v>
      </c>
      <c r="K2" t="s">
        <v>4776</v>
      </c>
      <c r="L2" t="s">
        <v>4777</v>
      </c>
      <c r="M2" t="s">
        <v>4778</v>
      </c>
      <c r="N2" t="s">
        <v>4785</v>
      </c>
      <c r="O2" t="s">
        <v>4786</v>
      </c>
    </row>
    <row r="3" spans="1:15">
      <c r="A3" t="s">
        <v>3676</v>
      </c>
      <c r="B3" t="s">
        <v>974</v>
      </c>
      <c r="C3">
        <v>0.11</v>
      </c>
      <c r="D3">
        <v>42</v>
      </c>
      <c r="E3">
        <v>0.11</v>
      </c>
      <c r="F3">
        <v>42</v>
      </c>
      <c r="G3">
        <v>0.128</v>
      </c>
      <c r="H3">
        <v>24</v>
      </c>
      <c r="I3">
        <v>9.9000000000000005E-2</v>
      </c>
      <c r="J3">
        <v>0.104</v>
      </c>
      <c r="K3" t="s">
        <v>4781</v>
      </c>
      <c r="L3">
        <v>0.45</v>
      </c>
      <c r="M3" t="s">
        <v>4780</v>
      </c>
      <c r="N3" t="str">
        <f>MID(Table2[[#This Row],[Uncleaved Sequence]],Table2[[#This Row],[pos2]]-3,3)&amp;"-"&amp;MID(Table2[[#This Row],[Uncleaved Sequence]],Table2[[#This Row],[pos2]],3)</f>
        <v>DIP-AAC</v>
      </c>
      <c r="O3" t="str">
        <f>VLOOKUP(Table2[[#This Row],[name]],Sheet2!B:D,3,FALSE)</f>
        <v>MENLTQNVNETKVDLGQEKEKEASQEEEHATAAKETIIDIPAACSSSSNSSYDTDCSTASSTCCTRQGEHIYMQREAIPATPLPESEDIGLLKYVHRQWPWFILVISIIEIAIFAYDRYTMPAQNFGLPVPIPSDSVLVYRPDRRLQWRFFSYMFLHANWFHLGFNIVIQLFFGIPLEVMHGTARIGVIYMAGVFASLGTSVVDSEVFLVGASGGVYALLAAHLANITLNYAHMKSASTQLGSVVFVSCDLGYALYTQYFDGSAFAKGPQVSYIAHLTGALAGLTIGFLVLKNFHREYEQLIWWLALGVYCAFTVFAIVFNLINTVTAQLMEEQGEVITQHLLDLGV</v>
      </c>
    </row>
    <row r="4" spans="1:15">
      <c r="A4" t="s">
        <v>4571</v>
      </c>
      <c r="B4" t="s">
        <v>974</v>
      </c>
      <c r="C4">
        <v>0.11</v>
      </c>
      <c r="D4">
        <v>42</v>
      </c>
      <c r="E4">
        <v>0.11</v>
      </c>
      <c r="F4">
        <v>42</v>
      </c>
      <c r="G4">
        <v>0.128</v>
      </c>
      <c r="H4">
        <v>24</v>
      </c>
      <c r="I4">
        <v>9.9000000000000005E-2</v>
      </c>
      <c r="J4">
        <v>0.104</v>
      </c>
      <c r="K4" t="s">
        <v>4781</v>
      </c>
      <c r="L4">
        <v>0.45</v>
      </c>
      <c r="M4" t="s">
        <v>4780</v>
      </c>
      <c r="N4" t="str">
        <f>MID(Table2[[#This Row],[Uncleaved Sequence]],Table2[[#This Row],[pos2]]-3,3)&amp;"-"&amp;MID(Table2[[#This Row],[Uncleaved Sequence]],Table2[[#This Row],[pos2]],3)</f>
        <v>DIP-AAC</v>
      </c>
      <c r="O4" t="str">
        <f>VLOOKUP(Table2[[#This Row],[name]],Sheet2!B:D,3,FALSE)</f>
        <v>MENLTQNVNETKVDLGQEKEKEASQEEEHATAAKETIIDIPAACSSSSNSSYDTDCSTASSTCCTRQGEHIYMQREAIPATPLPESEDIGLLKYVHRQWPWFILVISIIEIAIFAYDRYTMPAQNFGLPVPIPSDSVLVYRPDRRLQWRFFSYMFLHANWFHLGFNIVIQLFFGIPLEVMHGTARIGVIYMAGVFASLGTSVVDSEVFLVGASGGVYALLAAHLANITLNYAHMKSASTQLGSVVFVSCDLGYALYTQYFDGSAFAKGPQVSYIAHLTGALAGLTIGFLVLKNFHREYEQLIWWLALGVYCAFTVFAIVFNLINTVTAQLMEEQGEVITQHLLDLGV</v>
      </c>
    </row>
    <row r="5" spans="1:15">
      <c r="A5" t="s">
        <v>3734</v>
      </c>
      <c r="B5" t="s">
        <v>978</v>
      </c>
      <c r="C5">
        <v>0.159</v>
      </c>
      <c r="D5">
        <v>67</v>
      </c>
      <c r="E5">
        <v>0.124</v>
      </c>
      <c r="F5">
        <v>67</v>
      </c>
      <c r="G5">
        <v>0.129</v>
      </c>
      <c r="H5">
        <v>3</v>
      </c>
      <c r="I5">
        <v>9.6000000000000002E-2</v>
      </c>
      <c r="J5">
        <v>0.109</v>
      </c>
      <c r="K5" t="s">
        <v>4781</v>
      </c>
      <c r="L5">
        <v>0.45</v>
      </c>
      <c r="M5" t="s">
        <v>4780</v>
      </c>
      <c r="N5" t="str">
        <f>MID(Table2[[#This Row],[Uncleaved Sequence]],Table2[[#This Row],[pos2]]-3,3)&amp;"-"&amp;MID(Table2[[#This Row],[Uncleaved Sequence]],Table2[[#This Row],[pos2]],3)</f>
        <v>SAA-HCI</v>
      </c>
      <c r="O5" t="str">
        <f>VLOOKUP(Table2[[#This Row],[name]],Sheet2!B:D,3,FALSE)</f>
        <v>MSAAQETLSDTPQNSTPLLATTVSTTKVISFRPRYPYIVSIGENLKGYYHLCVGVILSNEFVLSAAHCIQTNPTKQLYVAGGADSLNSRKQTRFFVVERWHPQFRVLGGNDIAVLRIYPKFPLDDVRFRSINFAGKPQRDSGTQASLGWGRVGVGKIRKLQEMPFLTMENDECQQSHRFVFLKPLDICAMHLKGPRPCDGDSGAPLMNVAKEKLYGLLSYGRKACTPLKPYAFTRINAYSSWIQEMDSMAARLKVLQINRTVWKDG</v>
      </c>
    </row>
    <row r="6" spans="1:15">
      <c r="A6" t="s">
        <v>3663</v>
      </c>
      <c r="B6" t="s">
        <v>482</v>
      </c>
      <c r="C6">
        <v>0.106</v>
      </c>
      <c r="D6">
        <v>54</v>
      </c>
      <c r="E6">
        <v>0.114</v>
      </c>
      <c r="F6">
        <v>12</v>
      </c>
      <c r="G6">
        <v>0.185</v>
      </c>
      <c r="H6">
        <v>3</v>
      </c>
      <c r="I6">
        <v>0.127</v>
      </c>
      <c r="J6">
        <v>0.121</v>
      </c>
      <c r="K6" t="s">
        <v>4781</v>
      </c>
      <c r="L6">
        <v>0.45</v>
      </c>
      <c r="M6" t="s">
        <v>4780</v>
      </c>
      <c r="N6" t="str">
        <f>MID(Table2[[#This Row],[Uncleaved Sequence]],Table2[[#This Row],[pos2]]-3,3)&amp;"-"&amp;MID(Table2[[#This Row],[Uncleaved Sequence]],Table2[[#This Row],[pos2]],3)</f>
        <v>RLP-TNV</v>
      </c>
      <c r="O6" t="str">
        <f>VLOOKUP(Table2[[#This Row],[name]],Sheet2!B:D,3,FALSE)</f>
        <v>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7" spans="1:15">
      <c r="A7" t="s">
        <v>3664</v>
      </c>
      <c r="B7" t="s">
        <v>482</v>
      </c>
      <c r="C7">
        <v>0.106</v>
      </c>
      <c r="D7">
        <v>54</v>
      </c>
      <c r="E7">
        <v>0.114</v>
      </c>
      <c r="F7">
        <v>12</v>
      </c>
      <c r="G7">
        <v>0.185</v>
      </c>
      <c r="H7">
        <v>3</v>
      </c>
      <c r="I7">
        <v>0.127</v>
      </c>
      <c r="J7">
        <v>0.121</v>
      </c>
      <c r="K7" t="s">
        <v>4781</v>
      </c>
      <c r="L7">
        <v>0.45</v>
      </c>
      <c r="M7" t="s">
        <v>4780</v>
      </c>
      <c r="N7" t="str">
        <f>MID(Table2[[#This Row],[Uncleaved Sequence]],Table2[[#This Row],[pos2]]-3,3)&amp;"-"&amp;MID(Table2[[#This Row],[Uncleaved Sequence]],Table2[[#This Row],[pos2]],3)</f>
        <v>RLP-TNV</v>
      </c>
      <c r="O7" t="str">
        <f>VLOOKUP(Table2[[#This Row],[name]],Sheet2!B:D,3,FALSE)</f>
        <v>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8" spans="1:15">
      <c r="A8" t="s">
        <v>3665</v>
      </c>
      <c r="B8" t="s">
        <v>482</v>
      </c>
      <c r="C8">
        <v>0.109</v>
      </c>
      <c r="D8">
        <v>12</v>
      </c>
      <c r="E8">
        <v>0.113</v>
      </c>
      <c r="F8">
        <v>12</v>
      </c>
      <c r="G8">
        <v>0.13300000000000001</v>
      </c>
      <c r="H8">
        <v>8</v>
      </c>
      <c r="I8">
        <v>0.114</v>
      </c>
      <c r="J8">
        <v>0.114</v>
      </c>
      <c r="K8" t="s">
        <v>4781</v>
      </c>
      <c r="L8">
        <v>0.45</v>
      </c>
      <c r="M8" t="s">
        <v>4780</v>
      </c>
      <c r="N8" t="str">
        <f>MID(Table2[[#This Row],[Uncleaved Sequence]],Table2[[#This Row],[pos2]]-3,3)&amp;"-"&amp;MID(Table2[[#This Row],[Uncleaved Sequence]],Table2[[#This Row],[pos2]],3)</f>
        <v>GIR-TAK</v>
      </c>
      <c r="O8" t="str">
        <f>VLOOKUP(Table2[[#This Row],[name]],Sheet2!B:D,3,FALSE)</f>
        <v>MYKNALKGGIRTAKQAWKLKNELGKLNLDLAKANSDFEQHLCEAARYTQFHFLARNTPRTPLLLLKTTGDNNSSPRIVANYYRTAPVNPPKQQNPKPSAADKTTSVKHLFRAESGHLNALISSKQFVKVQKQFYRDFSSVSLGAPLKSDAPLLGDLCSQYRAILAHTSADVIPGQDRHHPGCNYQQIRRAHTQLLSEQQLEQERKMAQKAKFERLPTNVVPRHYELLLQPNLKEFTFTGKTVVQVVKEPTTQITLNALDIVLDSVELHFECSKLKPEKIVYSAENETATLEFAQIPAETQGVLHMSFTGELNDKMKGFYRSKYFGPNGEERFAGVTQFEATDARCFPCWDEPAIKATFDITLVVPKDRVALSNMPVIKEDSLPDGLRRVRFDTPIMSTYLVAVVVGEYDYVEGKSDDGVLVRVFTPVGKREQGTFALEVATVLPYYKDYFNIAYPLPKMDLIAISDFSAGAMENWGLVTYRETFVLVDPKTSLMRKQSIALTVGHEIAHQWFGNLVTMEWWTHLWLNEGYASFVEFLCVHLFPEYDIWTQFVTDMYTRALELDSLKNSHPIEVPVGHPSEIDEIFDEIYNKGASVIRMLHDYIGEDTFRKGMNLYLTRHQYGNTCTEDLWAALQEASKNVSDVMTSWTQHKGFPVVSVESEQTSKNQRLLRLKQCKFTADGSQADECLWVVPISVSTSKNPTGIAKTFLLDKSSMEVTLDNVDEDDWIKINPGTVYYRTRYSQEMLEQLMPAVEKMELPPLDRLGLIDDMFAMVQAGHASTADVALVDSYRNETNYTVWTAITNSLTNLHILISHTDLMEDFHRFGRNLYEPVYRLGWEPRDGENHLDTLLRSLVLTRLVSFRSSDTIEEAKIRFRRHVNGTLLPADLRTTCYKAVLQDGDEKIFNEMLDLYRATDLHEEQDRISRALGCCDLKLLRRVIDFAMSSEVRAQDSVFVIVAVAINPKGRDMAWEFFKENNKQLERYQGGFLLSRLIKYLIENFASEERAKEVEEFLQVNQIPGCERTVSQAETIRLNAAWLQRDREQLAIFLRDD</v>
      </c>
    </row>
    <row r="9" spans="1:15">
      <c r="A9" t="s">
        <v>3666</v>
      </c>
      <c r="B9" t="s">
        <v>482</v>
      </c>
      <c r="C9">
        <v>0.106</v>
      </c>
      <c r="D9">
        <v>54</v>
      </c>
      <c r="E9">
        <v>0.114</v>
      </c>
      <c r="F9">
        <v>12</v>
      </c>
      <c r="G9">
        <v>0.185</v>
      </c>
      <c r="H9">
        <v>3</v>
      </c>
      <c r="I9">
        <v>0.127</v>
      </c>
      <c r="J9">
        <v>0.121</v>
      </c>
      <c r="K9" t="s">
        <v>4781</v>
      </c>
      <c r="L9">
        <v>0.45</v>
      </c>
      <c r="M9" t="s">
        <v>4780</v>
      </c>
      <c r="N9" t="str">
        <f>MID(Table2[[#This Row],[Uncleaved Sequence]],Table2[[#This Row],[pos2]]-3,3)&amp;"-"&amp;MID(Table2[[#This Row],[Uncleaved Sequence]],Table2[[#This Row],[pos2]],3)</f>
        <v>RLP-TNV</v>
      </c>
      <c r="O9" t="str">
        <f>VLOOKUP(Table2[[#This Row],[name]],Sheet2!B:D,3,FALSE)</f>
        <v>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10" spans="1:15">
      <c r="A10" t="s">
        <v>3667</v>
      </c>
      <c r="B10" t="s">
        <v>482</v>
      </c>
      <c r="C10">
        <v>0.154</v>
      </c>
      <c r="D10">
        <v>29</v>
      </c>
      <c r="E10">
        <v>0.128</v>
      </c>
      <c r="F10">
        <v>29</v>
      </c>
      <c r="G10">
        <v>0.127</v>
      </c>
      <c r="H10">
        <v>24</v>
      </c>
      <c r="I10">
        <v>0.108</v>
      </c>
      <c r="J10">
        <v>0.11700000000000001</v>
      </c>
      <c r="K10" t="s">
        <v>4781</v>
      </c>
      <c r="L10">
        <v>0.45</v>
      </c>
      <c r="M10" t="s">
        <v>4780</v>
      </c>
      <c r="N10" t="str">
        <f>MID(Table2[[#This Row],[Uncleaved Sequence]],Table2[[#This Row],[pos2]]-3,3)&amp;"-"&amp;MID(Table2[[#This Row],[Uncleaved Sequence]],Table2[[#This Row],[pos2]],3)</f>
        <v>TQS-FHF</v>
      </c>
      <c r="O10" t="str">
        <f>VLOOKUP(Table2[[#This Row],[name]],Sheet2!B:D,3,FALSE)</f>
        <v>MYKNALKGGIRTAKQAWKLKNAARYTQSFHFLARNTPRTPLLLLKTTGDNSSPRIVANYYRTAPVNPPKQQNPKPSGAADKTTSVKHLFRAESGHLNAISSKQFVKVQKQFYRDFSSVSLGAPLKSSDAPLLGDLCSQYRAILAHTSDVIPGQDRHHPGCNYQQIRRAHTQLLSKEQQLEQERKMAQKAKFERLPTVVPRHYELLLQPNLKEFTFTGKTVVQVNVKEPTTQITLNALDIVLDSVEHFECSKLKPEKIVYSAENETATLEFAQEIPAETQGVLHMSFTGELNDKMGFYRSKYFGPNGEERFAGVTQFEATDARRCFPCWDEPAIKATFDITLVVKDRVALSNMPVIKEDSLPDGLRRVRFDRTPIMSTYLVAVVVGEYDYVEGSDDGVLVRVFTPVGKREQGTFALEVATKVLPYYKDYFNIAYPLPKMDLIISDFSAGAMENWGLVTYRETFVLVDPKNTSLMRKQSIALTVGHEIAHQWGNLVTMEWWTHLWLNEGYASFVEFLCVHHLFPEYDIWTQFVTDMYTRALLDSLKNSHPIEVPVGHPSEIDEIFDEISYNKGASVIRMLHDYIGEDTFRGMNLYLTRHQYGNTCTEDLWAALQEASSKNVSDVMTSWTQHKGFPVVSVSEQTSKNQRLLRLKQCKFTADGSQADENCLWVVPISVSTSKNPTGIAKTLLDKSSMEVTLDNVDEDDWIKINPGTVGYYRTRYSQEMLEQLMPAVEKMLPPLDRLGLIDDMFAMVQAGHASTADVLALVDSYRNETNYTVWTAITNSTNLHILISHTDLMEDFHRFGRNLYEPVAYRLGWEPRDGENHLDTLLRSLLTRLVSFRSSDTIEEAKIRFRRHVNGTELLPADLRTTCYKAVLQDGDEKFNEMLDLYRATDLHEEQDRISRALGCCGDLKLLRRVIDFAMSSEVRAQDVFVIVAVAINPKGRDMAWEFFKENNKQLLERYQGGFLLSRLIKYLIENFSEERAKEVEEFLQVNQIPGCERTVSQAVETIRLNAAWLQRDREQLAIFLDD</v>
      </c>
    </row>
    <row r="11" spans="1:15">
      <c r="A11" t="s">
        <v>3668</v>
      </c>
      <c r="B11" t="s">
        <v>482</v>
      </c>
      <c r="C11">
        <v>0.106</v>
      </c>
      <c r="D11">
        <v>54</v>
      </c>
      <c r="E11">
        <v>0.114</v>
      </c>
      <c r="F11">
        <v>12</v>
      </c>
      <c r="G11">
        <v>0.185</v>
      </c>
      <c r="H11">
        <v>3</v>
      </c>
      <c r="I11">
        <v>0.127</v>
      </c>
      <c r="J11">
        <v>0.121</v>
      </c>
      <c r="K11" t="s">
        <v>4781</v>
      </c>
      <c r="L11">
        <v>0.45</v>
      </c>
      <c r="M11" t="s">
        <v>4780</v>
      </c>
      <c r="N11" t="str">
        <f>MID(Table2[[#This Row],[Uncleaved Sequence]],Table2[[#This Row],[pos2]]-3,3)&amp;"-"&amp;MID(Table2[[#This Row],[Uncleaved Sequence]],Table2[[#This Row],[pos2]],3)</f>
        <v>RLP-TNV</v>
      </c>
      <c r="O11" t="str">
        <f>VLOOKUP(Table2[[#This Row],[name]],Sheet2!B:D,3,FALSE)</f>
        <v>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12" spans="1:15">
      <c r="A12" t="s">
        <v>4566</v>
      </c>
      <c r="B12" t="s">
        <v>482</v>
      </c>
      <c r="C12">
        <v>0.106</v>
      </c>
      <c r="D12">
        <v>54</v>
      </c>
      <c r="E12">
        <v>0.114</v>
      </c>
      <c r="F12">
        <v>12</v>
      </c>
      <c r="G12">
        <v>0.185</v>
      </c>
      <c r="H12">
        <v>3</v>
      </c>
      <c r="I12">
        <v>0.127</v>
      </c>
      <c r="J12">
        <v>0.121</v>
      </c>
      <c r="K12" t="s">
        <v>4781</v>
      </c>
      <c r="L12">
        <v>0.45</v>
      </c>
      <c r="M12" t="s">
        <v>4780</v>
      </c>
      <c r="N12" t="str">
        <f>MID(Table2[[#This Row],[Uncleaved Sequence]],Table2[[#This Row],[pos2]]-3,3)&amp;"-"&amp;MID(Table2[[#This Row],[Uncleaved Sequence]],Table2[[#This Row],[pos2]],3)</f>
        <v>RLP-TNV</v>
      </c>
      <c r="O12" t="str">
        <f>VLOOKUP(Table2[[#This Row],[name]],Sheet2!B:D,3,FALSE)</f>
        <v>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13" spans="1:15">
      <c r="A13" t="s">
        <v>4567</v>
      </c>
      <c r="B13" t="s">
        <v>482</v>
      </c>
      <c r="C13">
        <v>0.106</v>
      </c>
      <c r="D13">
        <v>54</v>
      </c>
      <c r="E13">
        <v>0.114</v>
      </c>
      <c r="F13">
        <v>12</v>
      </c>
      <c r="G13">
        <v>0.185</v>
      </c>
      <c r="H13">
        <v>3</v>
      </c>
      <c r="I13">
        <v>0.127</v>
      </c>
      <c r="J13">
        <v>0.121</v>
      </c>
      <c r="K13" t="s">
        <v>4781</v>
      </c>
      <c r="L13">
        <v>0.45</v>
      </c>
      <c r="M13" t="s">
        <v>4780</v>
      </c>
      <c r="N13" t="str">
        <f>MID(Table2[[#This Row],[Uncleaved Sequence]],Table2[[#This Row],[pos2]]-3,3)&amp;"-"&amp;MID(Table2[[#This Row],[Uncleaved Sequence]],Table2[[#This Row],[pos2]],3)</f>
        <v>RLP-TNV</v>
      </c>
      <c r="O13" t="str">
        <f>VLOOKUP(Table2[[#This Row],[name]],Sheet2!B:D,3,FALSE)</f>
        <v>MAQKAKFERLPTNVVPRHYELLLQPNLKEFTFTGKTVVQVNVKEPTTQILNALDIVLDSVELHFECSKLKPEKIVYSAENETATLEFAQEIPAETQGVHMSFTGELNDKMKGFYRSKYFGPNGEERFAGVTQFEATDARRCFPCWDEAIKATFDITLVVPKDRVALSNMPVIKEDSLPDGLRRVRFDRTPIMSTYLAVVVGEYDYVEGKSDDGVLVRVFTPVGKREQGTFALEVATKVLPYYKDYNIAYPLPKMDLIAISDFSAGAMENWGLVTYRETFVLVDPKNTSLMRKQSALTVGHEIAHQWFGNLVTMEWWTHLWLNEGYASFVEFLCVHHLFPEYDITQFVTDMYTRALELDSLKNSHPIEVPVGHPSEIDEIFDEISYNKGASVIMLHDYIGEDTFRKGMNLYLTRHQYGNTCTEDLWAALQEASSKNVSDVMTWTQHKGFPVVSVESEQTSKNQRLLRLKQCKFTADGSQADENCLWVVPISSTSKNPTGIAKTFLLDKSSMEVTLDNVDEDDWIKINPGTVGYYRTRYSQMLEQLMPAVEKMELPPLDRLGLIDDMFAMVQAGHASTADVLALVDSYRNTNYTVWTAITNSLTNLHILISHTDLMEDFHRFGRNLYEPVAYRLGWEPRGENHLDTLLRSLVLTRLVSFRSSDTIEEAKIRFRRHVNGTELLPADLRTCYKAVLQDGDEKIFNEMLDLYRATDLHEEQDRISRALGCCGDLKLLRRVDFAMSSEVRAQDSVFVIVAVAINPKGRDMAWEFFKENNKQLLERYQGGFLSRLIKYLIENFASEERAKEVEEFLQVNQIPGCERTVSQAVETIRLNAALQRDREQLAIFLRDD</v>
      </c>
    </row>
    <row r="14" spans="1:15">
      <c r="A14" t="s">
        <v>4396</v>
      </c>
      <c r="B14" t="s">
        <v>573</v>
      </c>
      <c r="C14">
        <v>0.69099999999999995</v>
      </c>
      <c r="D14">
        <v>19</v>
      </c>
      <c r="E14">
        <v>0.8</v>
      </c>
      <c r="F14">
        <v>19</v>
      </c>
      <c r="G14">
        <v>0.96399999999999997</v>
      </c>
      <c r="H14">
        <v>4</v>
      </c>
      <c r="I14">
        <v>0.91900000000000004</v>
      </c>
      <c r="J14">
        <v>0.86399999999999999</v>
      </c>
      <c r="K14" t="s">
        <v>4779</v>
      </c>
      <c r="L14">
        <v>0.45</v>
      </c>
      <c r="M14" t="s">
        <v>4780</v>
      </c>
      <c r="N14" t="str">
        <f>MID(Table2[[#This Row],[Uncleaved Sequence]],Table2[[#This Row],[pos2]]-3,3)&amp;"-"&amp;MID(Table2[[#This Row],[Uncleaved Sequence]],Table2[[#This Row],[pos2]],3)</f>
        <v>VQF-QHP</v>
      </c>
      <c r="O14" t="str">
        <f>VLOOKUP(Table2[[#This Row],[name]],Sheet2!B:D,3,FALSE)</f>
        <v>MWLLVSLLPVLFILPVQFQHPVSCKLQLYRVPLRRFPSARHRFEKLGIRDRLRLKYAEEVSHFRGEWNSAVKSTPLSNYLDAQYFGPITIGTPPQTFKIFDTGSSNLWVPSATCASTMVACRVHNRYFAKRSTSHQVRGDHFAIHYGGSLSGFLSTDTVRVAGLEIRDQTFAEATEMPGPIFLAAKFDGIFGLAYRISMQRIKPPFYAMMEQGLLTKPIFSVYLSRNGEKDGGAIFFGGSNPHYYGNFTYVQVSHRAYWQVKMDSAVIRNLELCQQGCEVIIDTGTSFLALPYDAILINESIGGTPSSFGQFLVPCDSVPDLPKITFTLGGRRFFLESHEYVFDIYQDRRICSSAFIAVDLPSPSGPLWILGDVFLGKYYTEFDMERHRIGFDAR</v>
      </c>
    </row>
    <row r="15" spans="1:15">
      <c r="A15" t="s">
        <v>3881</v>
      </c>
      <c r="B15" t="s">
        <v>980</v>
      </c>
      <c r="C15">
        <v>0.13200000000000001</v>
      </c>
      <c r="D15">
        <v>48</v>
      </c>
      <c r="E15">
        <v>0.11</v>
      </c>
      <c r="F15">
        <v>58</v>
      </c>
      <c r="G15">
        <v>0.155</v>
      </c>
      <c r="H15">
        <v>47</v>
      </c>
      <c r="I15">
        <v>8.5000000000000006E-2</v>
      </c>
      <c r="J15">
        <v>0.1</v>
      </c>
      <c r="K15" t="s">
        <v>4781</v>
      </c>
      <c r="L15">
        <v>0.5</v>
      </c>
      <c r="M15" t="s">
        <v>4782</v>
      </c>
      <c r="N15" t="str">
        <f>MID(Table2[[#This Row],[Uncleaved Sequence]],Table2[[#This Row],[pos2]]-3,3)&amp;"-"&amp;MID(Table2[[#This Row],[Uncleaved Sequence]],Table2[[#This Row],[pos2]],3)</f>
        <v>QVQ-QIA</v>
      </c>
      <c r="O15" t="str">
        <f>VLOOKUP(Table2[[#This Row],[name]],Sheet2!B:D,3,FALSE)</f>
        <v>MNYNMDEMEATRLLRHPRRWWSIGFGKRIVAISILVIIVLLFSLVYHGLVEKIDQVQQIAALNARHQVLFNQPFEEDQSALIVSPQTLHFKLLDEDMNDMEDSKNRRRKHMRQMLVKFRLNKKHRMRRDLHGLDLLDPVRMEANMQHYTKLRSKRAREALSQLEHEFVRCKKHTPQDCMSAFLRMYKMAKEVTEKMKMKAIMREQQPKLESSSMESHEQKGTFSPADLIQVTTAEATTVAVHATEPARTKIKPSRISWIIDGHDHDESPVYTDGAPKKETTKAPWNTTQLVEITTKIDATATERTTVESTTEKISWILDHFDKPQEILRTTEGPGQRIIRNVTTSASSEPIVDTENTNSDHVPTTENGLVFNITTDGPVETTKSTAQRKLSFWILDGEENVEPEVKSTNTTTTTAATTTTGATSETIIVTTELPKITFDWIDGREVVEPQETTTEVTGTTERLRKMPFDWIIDGEEVVEPQENVTTTTIATVAVSTTEINERIHNSTAYPTKPKPVKFDWIIDGGESSGEVSTSSTSQPLTTREAISNPESPRSSHPLDNPTSIENMLESFEQHEEQKPILRVLNANESSETVTDGYERQLWLKKFEDQARPNQNELIDTFGTALDAKALDKMGPKIPLNGHTWNAADAQILSLCERVALRMRNKVATMSDGETKEKGETFTASPSQFTSRAPGGFPVSGETMKASAQFMFNPNFGMPSIPVCFYMTPANFRMPMSNTPTFMGMQGAHFGGSSNPGAGIFFVPQQFGPSGNFFGGSGGSGAGGQANIFSKNASPQKPTNGQQQVYCSYMQNQSGQGAGQSQTSSQQQQGGQSASNANFKMRHANQTNTANQQGQIIYASYAGLPQQPIQERSRCPEPDQFSCGQQECIPAARWCDNVVDCSDGSDESACTCADRVDEERLCDGYEDCPMGEELGCFGCESLAYSCYENPQDFAKRNRSTISMCYSRLERCDGFMNCLNGREEQCSMLVTDVADHMSHGASASEGYLYHNYRGDWHPVCNNGEKWAALACMDENSRMDHSASLNVSFQTLTLPGPFIEPSLHAGVHFAQACHGRNSHDSVDHVAYVKCPPMQCGLPSKSSMLEHSKRVRRAVSDSKEIVGDGRIVGGSTSALQWPFVVAIYRNGKFHCGGTIYSDRWIISAAHCVINYGKYFYEVRALLRRSSYSPATQIQPVSHVVVHQAYERRSMRNDLSLLRLLNPLQFNRWVPICLPDKGRTTVGDDWIWGPVEHTLCTVVGWGAIREKGPSSDPMRQVIVIRKKCTDPEDQASEDICAGDPDGGRDACQGDSGGPLFCRSVSNPDEFYLGVVSHGNGCARPQEFGVYTRVTLYLDWLEMATTPRLLPKLQPLQLCPGFCVWGGKRCIAKRQRCDRNVDCLGGEDEVGCTYNFLPDMVGGVRQNISTTESDYHPVKESEEKSKMREVIPIDDEDLKAEQDEEDLLKSTTSLGQTETTGPMDLSFAEQITSTTSDDLSITDETTSTDFTVSDSATSPSTLLPTTTNPTWLPSTNIETSTFSFTTTESEASTKQETLPTTVAQTTTIPTSTEDLKKLDLVTEFIESTTFETTMEVETTTLSLTSTDAPKLVTTEGVKETTTTEDTTISSIVTLTTTPLATISTTILTTEKHVAVTTLAPTTTTESAKTTTTHSSSHSEKDQIQIPNKFVCKKMSQIVDIMMRCDRKVDCEDGTDELDCTCKDYLGSLKGLICDGKADCEDLTDEQNCVECQSNEFRCPLSKTCLPLSSRCDNKDCKFKEDEKDCFALTNGHDVHFDVHQQPKFSSTGIFSRNGHGVWRVVCAETGYHEHQAKTADAVCALLGFNGAHYFNSSEFVTQHEMQPITPELKGGRRMSAQIHSMVGDNVQFTENEVIIPELGHPSASRPEKDRLLPRKCVGIYVCNPYSNKTTPLKTFSAGQVVKEKPIEQVPVLSPTIETHNTPNVHFKPQIAMVVNKKDEILDRLDKLIKSKKNKTILVNEQLHEAIEELHWPWLADVYMGDLWCIGVLIDKHWVMVHESCLSGIDLETHYVSVLLGGGKTKRSAHRSNEQIRRVDCFEGVPKSNVLLLHLERPVRFTHHVLPTFLPDSSHQNQSHARCISVLHDDATGRIKTVAITRIHNATNCDSCYKLQEKQPPANLMRLLNVSEDMASISEEVELINGVAPTELPAITKFTTCNQFGLKNVSDAHHNPSDQGLVCRDSHTGWFPTALFNYNNSDCQSFKQPFGIRTLELVYKSLQDIIDKPCKMLLPAPDCSTHRCPLGTCLPQAAMCNGRSDCHDGSDEEETKCRQQKQCAPGEMKCRTSFKCVPKSKFCDHVPDCEDMTDEPTICSCFTYLQATDPSICDGKRNCWDKSDESSVLCNCTADHFQCSSSPEDCIPRDFVCDKEKDCPGEDERYCFGIEHPLHLQKKDFWTNSQHTQPEIAPQYGQVIEQTYGIWHTCFPKSKPPQVDEVREICKKLGYNPYRQPSYRLIDDEENKPVHTYELADRGRSFSNESLMGKYRDSTKALIISKFSPLQLNERLTLFLKSSRPIAELVRNATDSSMCYRLEIRC</v>
      </c>
    </row>
    <row r="16" spans="1:15">
      <c r="A16" t="s">
        <v>4353</v>
      </c>
      <c r="B16" t="s">
        <v>320</v>
      </c>
      <c r="C16">
        <v>0.113</v>
      </c>
      <c r="D16">
        <v>28</v>
      </c>
      <c r="E16">
        <v>0.111</v>
      </c>
      <c r="F16">
        <v>12</v>
      </c>
      <c r="G16">
        <v>0.121</v>
      </c>
      <c r="H16">
        <v>1</v>
      </c>
      <c r="I16">
        <v>0.105</v>
      </c>
      <c r="J16">
        <v>0.108</v>
      </c>
      <c r="K16" t="s">
        <v>4781</v>
      </c>
      <c r="L16">
        <v>0.45</v>
      </c>
      <c r="M16" t="s">
        <v>4780</v>
      </c>
      <c r="N16" t="str">
        <f>MID(Table2[[#This Row],[Uncleaved Sequence]],Table2[[#This Row],[pos2]]-3,3)&amp;"-"&amp;MID(Table2[[#This Row],[Uncleaved Sequence]],Table2[[#This Row],[pos2]],3)</f>
        <v>DVL-LQE</v>
      </c>
      <c r="O16" t="str">
        <f>VLOOKUP(Table2[[#This Row],[name]],Sheet2!B:D,3,FALSE)</f>
        <v>MSEVERALDVLLQEAEELCIGSSVVELDRIPTALEFCREFYSKNQPVVIKALNWPAIGKWTPKYLIEALGDRSVDVAITPNGYADGLATQNGQEYFVLLETKMKLSEVVRRLDDPTGAVHYIQKQNSNLSVDLPELAADLRVSDLDFQQSFNKPPDAVNFWLGDERAVTSMHKDPYENVYCVISGHKDFVLIPPHQSCVPRGIYPTGVYKTSDSGQFYIEPLRDEEGSDQFTEWVSVDPLSPDLAYPEYARAKPLKVRVHAGDILYLPNYWFHHVSQSHKCIAVNFWYDLDYDSYCYYRMLEQMTSARS</v>
      </c>
    </row>
    <row r="17" spans="1:15">
      <c r="A17" t="s">
        <v>3744</v>
      </c>
      <c r="B17" t="s">
        <v>770</v>
      </c>
      <c r="C17">
        <v>0.66200000000000003</v>
      </c>
      <c r="D17">
        <v>22</v>
      </c>
      <c r="E17">
        <v>0.77900000000000003</v>
      </c>
      <c r="F17">
        <v>22</v>
      </c>
      <c r="G17">
        <v>0.96499999999999997</v>
      </c>
      <c r="H17">
        <v>14</v>
      </c>
      <c r="I17">
        <v>0.91600000000000004</v>
      </c>
      <c r="J17">
        <v>0.85299999999999998</v>
      </c>
      <c r="K17" t="s">
        <v>4779</v>
      </c>
      <c r="L17">
        <v>0.45</v>
      </c>
      <c r="M17" t="s">
        <v>4780</v>
      </c>
      <c r="N17" t="str">
        <f>MID(Table2[[#This Row],[Uncleaved Sequence]],Table2[[#This Row],[pos2]]-3,3)&amp;"-"&amp;MID(Table2[[#This Row],[Uncleaved Sequence]],Table2[[#This Row],[pos2]],3)</f>
        <v>GIG-QSS</v>
      </c>
      <c r="O17" t="str">
        <f>VLOOKUP(Table2[[#This Row],[name]],Sheet2!B:D,3,FALSE)</f>
        <v>MRLPFLGVSLILLLSVTFGIGQSSYELATKQILDRAKDRMRHVWSLNRRFVQLTAKGKSPLGGQVLNSKLEVEAETYRLFYDLAGNLSVVSVAELNDPLRRRVQRMAKLQLQGLRPKDYEQAKDLLRQIHNFVNGPLVCPYEDCSARSLAMYPQIMNKNMHTKLYEDLVINWKAWRRAINEKDVAKNTFIGYVRLLIAATYNGHVTPSRTWYLNYDTENFQAEMEAVVWEIMPLYRELHAYLRREQAAYPKADTKSDGAISAPIMDQILSQDWYPHQFFRTPHQGRQHQLPSVHRLEEVLVTPVKINRKAAEFFESLGLMVMPNIFYDRFSRRMNDEEGGAECSQVYYFPPDVALRYCPKLDYKKMMQIHGTMAELQYHLYKMQLPFGLDTECPGFGAAIAETVILASGTPRHLHRLHILLNDSLTEEQSLNRLFRMGVHTIAVPQYFINDKFLVDVMDGRIGVKDYNCAYWGLQDKFAGVQPPLQRLNKFDVDFKFYRGLNPETSNTKKFLAEILGFQFYRSFCLASGQYKPGDPNFPHNCDFYDSKEAGKKIRDMMQLGATRHWRDVMEIATGERKLSGRGILEYFPLFTWLKERNKQLDIEPGWDADELCRR</v>
      </c>
    </row>
    <row r="18" spans="1:15">
      <c r="A18" t="s">
        <v>4530</v>
      </c>
      <c r="B18" t="s">
        <v>323</v>
      </c>
      <c r="C18">
        <v>0.51400000000000001</v>
      </c>
      <c r="D18">
        <v>27</v>
      </c>
      <c r="E18">
        <v>0.59099999999999997</v>
      </c>
      <c r="F18">
        <v>27</v>
      </c>
      <c r="G18">
        <v>0.79400000000000004</v>
      </c>
      <c r="H18">
        <v>7</v>
      </c>
      <c r="I18">
        <v>0.65700000000000003</v>
      </c>
      <c r="J18">
        <v>0.627</v>
      </c>
      <c r="K18" t="s">
        <v>4779</v>
      </c>
      <c r="L18">
        <v>0.45</v>
      </c>
      <c r="M18" t="s">
        <v>4780</v>
      </c>
      <c r="N18" t="str">
        <f>MID(Table2[[#This Row],[Uncleaved Sequence]],Table2[[#This Row],[pos2]]-3,3)&amp;"-"&amp;MID(Table2[[#This Row],[Uncleaved Sequence]],Table2[[#This Row],[pos2]],3)</f>
        <v>SLA-VED</v>
      </c>
      <c r="O18" t="str">
        <f>VLOOKUP(Table2[[#This Row],[name]],Sheet2!B:D,3,FALSE)</f>
        <v>MRAQFTMQKSTAQMIIAVCLICQSLAVEDKDKATNPLNIDSVQKHNVKLSEQLNRGWRAFCDAPVDEGVMSLFQGINPSDARLHVMTITNQSVELPIKISQIKDFDINPERKTLIYVNAFHTADSYFSVQEHLTLLQNSRRDLNVIVDFAKDVAQLYYAVRHHLSVNGYFVYKLLRALKDAGIAVQDITLAGHSVGNIAALGAQLFAKENKQLVGQLLAIDPATMCRTTDILVKQSVALRVVVLHEGDVFGVRVPLGHIDIYPNGIGYFPRRKLQPGCESKICSHMYPFILFMELIEGVMIPATKCESWAKFRQGDCNFQNTINIGLIYPANAKGLYFCMTQPPPFTYMEHGLRYKARRPEKSSEKNRIK</v>
      </c>
    </row>
    <row r="19" spans="1:15">
      <c r="A19" t="s">
        <v>4241</v>
      </c>
      <c r="B19" t="s">
        <v>232</v>
      </c>
      <c r="C19">
        <v>0.33200000000000002</v>
      </c>
      <c r="D19">
        <v>31</v>
      </c>
      <c r="E19">
        <v>0.53400000000000003</v>
      </c>
      <c r="F19">
        <v>31</v>
      </c>
      <c r="G19">
        <v>0.98899999999999999</v>
      </c>
      <c r="H19">
        <v>18</v>
      </c>
      <c r="I19">
        <v>0.879</v>
      </c>
      <c r="J19">
        <v>0.72</v>
      </c>
      <c r="K19" t="s">
        <v>4779</v>
      </c>
      <c r="L19">
        <v>0.45</v>
      </c>
      <c r="M19" t="s">
        <v>4780</v>
      </c>
      <c r="N19" t="str">
        <f>MID(Table2[[#This Row],[Uncleaved Sequence]],Table2[[#This Row],[pos2]]-3,3)&amp;"-"&amp;MID(Table2[[#This Row],[Uncleaved Sequence]],Table2[[#This Row],[pos2]],3)</f>
        <v>SIA-IAP</v>
      </c>
      <c r="O19" t="str">
        <f>VLOOKUP(Table2[[#This Row],[name]],Sheet2!B:D,3,FALSE)</f>
        <v>MTTTGLRPLLSLLFLGLGVILLCDVSSSIAIAPSTFGTAIARAGKISNQKETTAWKTLTSHPNSLVQLLPSRAMRVVQEVVRSLRKEREIVATTSLGKRGRYQKYRSGERGGYYSFKGMRYGAPPTGARRFRAAEPEKPWSGIRDASEGQSCPHKNMILDTFKGDEDCLFVNVFTTQMPKDDESAEQPKLPVMVWLGGGFSFGSGNSFLYGPDYLVAEDIVLVTLNYRLGPLGFLTAGPDAPGNQLKDQVLALKWVRDNIAAFGGDPNQVTIFGESAGASSVQLLLLSSQAKGLHRAISQSGSALNPWSMSASSSQRAARLAANLGYVGANKTEDILDFLRRVAMKLVEAAPTTITAEDQRNNIGLPFVPVVEGYWNQDSQEEQFYEEPFLTHPSDMYHSQNFNSDVAYMTGYNTHEAMLFIRRLRKNPQLLSIIENDFGRVPQDLNVTESHDRVTREIRSFYLGSKHVGIESVDEMIALLTDLMFLQGIRTARNHAKFGNAPVYMYRFSFDGSLGLYKRMLGIPRPGVCHGDELGYLFFGFFNLSLDPKSMEVQVKNRMVRMWTNFAKYGSPTPDSEDPMLTTKWAPDPTNVMNSLNYMDISANLAMKTNPEPERQRFWDEMYQHYNGAA</v>
      </c>
    </row>
    <row r="20" spans="1:15">
      <c r="A20" t="s">
        <v>4239</v>
      </c>
      <c r="B20" t="s">
        <v>232</v>
      </c>
      <c r="C20">
        <v>0.113</v>
      </c>
      <c r="D20">
        <v>15</v>
      </c>
      <c r="E20">
        <v>0.114</v>
      </c>
      <c r="F20">
        <v>15</v>
      </c>
      <c r="G20">
        <v>0.124</v>
      </c>
      <c r="H20">
        <v>4</v>
      </c>
      <c r="I20">
        <v>0.113</v>
      </c>
      <c r="J20">
        <v>0.114</v>
      </c>
      <c r="K20" t="s">
        <v>4781</v>
      </c>
      <c r="L20">
        <v>0.45</v>
      </c>
      <c r="M20" t="s">
        <v>4780</v>
      </c>
      <c r="N20" t="str">
        <f>MID(Table2[[#This Row],[Uncleaved Sequence]],Table2[[#This Row],[pos2]]-3,3)&amp;"-"&amp;MID(Table2[[#This Row],[Uncleaved Sequence]],Table2[[#This Row],[pos2]],3)</f>
        <v>RFR-AAE</v>
      </c>
      <c r="O20" t="str">
        <f>VLOOKUP(Table2[[#This Row],[name]],Sheet2!B:D,3,FALSE)</f>
        <v>MRYGAPPTGARRFRAAEPEKPWSGIRDASREGQSCPHKNMILDTFKGDECLFVNVFTTQMPKDDESAEQPKLPVMVWLHGGGFSFGSGNSFLYGPDYLAEDIVLVTLNYRLGPLGFLTAGPDAPGNQGLKDQVLALKWVRDNIAAFGDPNQVTIFGESAGASSVQLLLLSSQAKGLFHRAISQSGSALNPWSMSASSQRAARLAANLGYVGANKTEDILDFLRRVPAMKLVEAAPTTITAEDQRNIGLPFVPVVEGYWNQDSQEEQFYEEPFLTQHPSDMYHSQNFNSDVAYMTYNTHEAMLFIRRLRKNPQLLSIIENDFGRLVPQDLNVTESHDRVTREIRFYLGSKHVGIESVDEMIALLTDLMFLQGIRRTARNHAKFGNAPVYMYRFFDGSLGLYKRMLGIPRPGVCHGDELGYLFKFGFFNLSLDPKSMEVQVKNMVRMWTNFAKYGSPTPDSEDPMLTTKWAPIDPTNVMNSLNYMDISANLAKTNPEPERQRFWDEMYQHYNGAA</v>
      </c>
    </row>
    <row r="21" spans="1:15">
      <c r="A21" t="s">
        <v>4240</v>
      </c>
      <c r="B21" t="s">
        <v>232</v>
      </c>
      <c r="C21">
        <v>0.14899999999999999</v>
      </c>
      <c r="D21">
        <v>46</v>
      </c>
      <c r="E21">
        <v>0.20499999999999999</v>
      </c>
      <c r="F21">
        <v>44</v>
      </c>
      <c r="G21">
        <v>0.42799999999999999</v>
      </c>
      <c r="H21">
        <v>11</v>
      </c>
      <c r="I21">
        <v>0.26800000000000002</v>
      </c>
      <c r="J21">
        <v>0.23</v>
      </c>
      <c r="K21" t="s">
        <v>4781</v>
      </c>
      <c r="L21">
        <v>0.5</v>
      </c>
      <c r="M21" t="s">
        <v>4782</v>
      </c>
      <c r="N21" t="str">
        <f>MID(Table2[[#This Row],[Uncleaved Sequence]],Table2[[#This Row],[pos2]]-3,3)&amp;"-"&amp;MID(Table2[[#This Row],[Uncleaved Sequence]],Table2[[#This Row],[pos2]],3)</f>
        <v>SSS-IAI</v>
      </c>
      <c r="O21" t="str">
        <f>VLOOKUP(Table2[[#This Row],[name]],Sheet2!B:D,3,FALSE)</f>
        <v>MHYSNLFTQTTSKRTMTTTGLRPLLSLLFLGLGVILLCDVSSSIAIAPSFGTAIARAGKISNQLKETTAWKTLTSHPNSLVQLLPSRAMRVVQEVVRSRKEREIVATTSLGKVRGRYQKYRSGERGGYYSFKGMRYGAPPTGARRFRAEPEKPWSGIRDASREGQSCPHKNMILDTFKGDEDCLFVNVFTTQMPKDESAEQPKLPVMVWLHGGGFSFGSGNSFLYGPDYLVAEDIVLVTLNYRLGLGFLTAGPDAPGNQGLKDQVLALKWVRDNIAAFGGDPNQVTIFGESAGASVQLLLLSSQAKGLFHRAISQSGSALNPWSMSASSSQRAARLAANLGYVANKTEDILDFLRRVPAMKLVEAAPTTITAEDQRNNIGLPFVPVVEGYWNDSQEEQFYEEPFLTQHPSDMYHSQNFNSDVAYMTGYNTHEAMLFIRRLRNPQLLSIIENDFGRLVPQDLNVTESHDRVTREIRSFYLGSKHVGIESVDMIALLTDLMFLQGIRRTARNHAKFGNAPVYMYRFSFDGSLGLYKRMLGIRPGVCHGDELGYLFKFGFFNLSLDPKSMEVQVKNRMVRMWTNFAKYGSPPDSEDPMLTTKWAPIDPTNVMNSLNYMDISANLAMKTNPEPERQRFWDEYQHYNGAA</v>
      </c>
    </row>
    <row r="22" spans="1:15">
      <c r="A22" t="s">
        <v>4694</v>
      </c>
      <c r="B22" t="s">
        <v>232</v>
      </c>
      <c r="C22">
        <v>0.19700000000000001</v>
      </c>
      <c r="D22">
        <v>27</v>
      </c>
      <c r="E22">
        <v>0.34699999999999998</v>
      </c>
      <c r="F22">
        <v>27</v>
      </c>
      <c r="G22">
        <v>0.76500000000000001</v>
      </c>
      <c r="H22">
        <v>16</v>
      </c>
      <c r="I22">
        <v>0.56899999999999995</v>
      </c>
      <c r="J22">
        <v>0.436</v>
      </c>
      <c r="K22" t="s">
        <v>4781</v>
      </c>
      <c r="L22">
        <v>0.5</v>
      </c>
      <c r="M22" t="s">
        <v>4782</v>
      </c>
      <c r="N22" t="str">
        <f>MID(Table2[[#This Row],[Uncleaved Sequence]],Table2[[#This Row],[pos2]]-3,3)&amp;"-"&amp;MID(Table2[[#This Row],[Uncleaved Sequence]],Table2[[#This Row],[pos2]],3)</f>
        <v>VMA-ICV</v>
      </c>
      <c r="O22" t="str">
        <f>VLOOKUP(Table2[[#This Row],[name]],Sheet2!B:D,3,FALSE)</f>
        <v>MPCPRNWQRGAAIAALSLAIGLIVMAICVQRPNESGHRIIVTEQRKSSAEAQEGYDPHGGDLQDLRDKARAFYLIATTTTTSTTMSPENATKSENASGLDMRQMAHMGSSTTETTAWKTLTSHPNSLVQLLPSRAMRVVQEVVRSLREREIVATTSLGKVRGRYQKYRSGERGGYYSFKGMRYGAPPTGARRFRAAPEKPWSGIRDASREGQSCPHKNMILDTFKGDEDCLFVNVFTTQMPKDDEAEQPKLPVMVWLHGGGFSFGSGNSFLYGPDYLVAEDIVLVTLNYRLGPLFLTAGPDAPGNQGLKDQVLALKWVRDNIAAFGGDPNQVTIFGESAGASSQLLLLSSQAKGLFHRAISQSGSALNPWSMSASSSQRAARLAANLGYVGAKTEDILDFLRRVPAMKLVEAAPTTITAEDQRNNIGLPFVPVVEGYWNQDQEEQFYEEPFLTQHPSDMYHSQNFNSDVAYMTGYNTHEAMLFIRRLRKNQLLSIIENDFGRLVPQDLNVTESHDRVTREIRSFYLGSKHVGIESVDEMALLTDLMFLQGIRRTARNHAKFGNAPVYMYRFSFDGSLGLYKRMLGIPRGVCHGDELGYLFKFGFFNLSLDPKSMEVQVKNRMVRMWTNFAKYGSPTPSEDPMLTTKWAPIDPTNVMNSLNYMDISANLAMKTNPEPERQRFWDEMYHYNGAA</v>
      </c>
    </row>
    <row r="23" spans="1:15">
      <c r="A23" t="s">
        <v>4706</v>
      </c>
      <c r="B23" t="s">
        <v>983</v>
      </c>
      <c r="C23">
        <v>0.45300000000000001</v>
      </c>
      <c r="D23">
        <v>25</v>
      </c>
      <c r="E23">
        <v>0.57799999999999996</v>
      </c>
      <c r="F23">
        <v>25</v>
      </c>
      <c r="G23">
        <v>0.91200000000000003</v>
      </c>
      <c r="H23">
        <v>14</v>
      </c>
      <c r="I23">
        <v>0.73</v>
      </c>
      <c r="J23">
        <v>0.66</v>
      </c>
      <c r="K23" t="s">
        <v>4779</v>
      </c>
      <c r="L23">
        <v>0.45</v>
      </c>
      <c r="M23" t="s">
        <v>4780</v>
      </c>
      <c r="N23" t="str">
        <f>MID(Table2[[#This Row],[Uncleaved Sequence]],Table2[[#This Row],[pos2]]-3,3)&amp;"-"&amp;MID(Table2[[#This Row],[Uncleaved Sequence]],Table2[[#This Row],[pos2]],3)</f>
        <v>VQL-QVY</v>
      </c>
      <c r="O23" t="str">
        <f>VLOOKUP(Table2[[#This Row],[name]],Sheet2!B:D,3,FALSE)</f>
        <v>MVEVSVCFLIQGFLLSLSFGRVQLQVYNSWKKCDVNEDCTHLKACPPLKFLQSADISWAREAILRDKQCGYNSYCCRKEGYERRSNEQCVMLNDCPQFGRKWTSDILKSIINKICYIDHFQPLVRRRVYVNCQRQEIFPCQYDEICRRDSCPFLKLKRKKAQNILMSRQCGINTYCCPKQVIEFPDCPADEKCIRLKCLRIHNTTMEDGANLMDNRQCAIDTRRIDSDKRHYICCPEPGNVLPTSGQAPPLYRMAYGTAARPNEYPWMAMLIYENRRLSTMTNNCSGSLINKRYLTAAHCVVKDKMVNTDLVLRRVRLGEHDITTNPDCDFTGNCAAPFVEIGEYFNVHEQYFNTSRFESDIALVRLQTPVRYTHEILPICVPKDPIPLHNHLQIAGWGYTKNREYSQVLLHNTVYENRYYCQDKISFFRNESQICASGIREDSCEGDSGGPLMLTLNNDYQDIVYLAGIVSYGSENCGDRKPGVYTKTGFFSWIKANLK</v>
      </c>
    </row>
    <row r="24" spans="1:15">
      <c r="A24" t="s">
        <v>4425</v>
      </c>
      <c r="B24" t="s">
        <v>774</v>
      </c>
      <c r="C24">
        <v>0.159</v>
      </c>
      <c r="D24">
        <v>64</v>
      </c>
      <c r="E24">
        <v>0.14499999999999999</v>
      </c>
      <c r="F24">
        <v>64</v>
      </c>
      <c r="G24">
        <v>0.217</v>
      </c>
      <c r="H24">
        <v>56</v>
      </c>
      <c r="I24">
        <v>0.114</v>
      </c>
      <c r="J24">
        <v>0.13200000000000001</v>
      </c>
      <c r="K24" t="s">
        <v>4781</v>
      </c>
      <c r="L24">
        <v>0.5</v>
      </c>
      <c r="M24" t="s">
        <v>4782</v>
      </c>
      <c r="N24" t="str">
        <f>MID(Table2[[#This Row],[Uncleaved Sequence]],Table2[[#This Row],[pos2]]-3,3)&amp;"-"&amp;MID(Table2[[#This Row],[Uncleaved Sequence]],Table2[[#This Row],[pos2]],3)</f>
        <v>SES-AKL</v>
      </c>
      <c r="O24" t="str">
        <f>VLOOKUP(Table2[[#This Row],[name]],Sheet2!B:D,3,FALSE)</f>
        <v>MRHECGVERVGKQRSNGNIVTAKPNPSSIMCAQLSGSVVLLVQLQVAVLVALLVLSATTLSESAKLPVRQYPAGVDFFEHEFTSVAEDEYDPYGPDIGDDLGIDDPETMPRLFQGDIAIDPYTYITLRLGVNPMRHPKRLWPNGTIPEISPRYANQERQAIIQAVKTFNSLTCVHFVPYDGEVDDYLLIEPPLEGPGCWSYVGRRGGEQVVSLQRPDENSAHCFSSEGRIMHELMHAIGIYHEQSADRDNFVKIHWDNIVPRFRKNFKLVSKKKGKYAFDYDYNSVMHYGEFYFKRKGEKPTMTPLQPGVRIGQRKTISKIDCLKINELYGCLQGRRAKMYRSCHLLG</v>
      </c>
    </row>
    <row r="25" spans="1:15">
      <c r="A25" t="s">
        <v>4426</v>
      </c>
      <c r="B25" t="s">
        <v>774</v>
      </c>
      <c r="C25">
        <v>0.159</v>
      </c>
      <c r="D25">
        <v>64</v>
      </c>
      <c r="E25">
        <v>0.14499999999999999</v>
      </c>
      <c r="F25">
        <v>64</v>
      </c>
      <c r="G25">
        <v>0.217</v>
      </c>
      <c r="H25">
        <v>56</v>
      </c>
      <c r="I25">
        <v>0.114</v>
      </c>
      <c r="J25">
        <v>0.13200000000000001</v>
      </c>
      <c r="K25" t="s">
        <v>4781</v>
      </c>
      <c r="L25">
        <v>0.5</v>
      </c>
      <c r="M25" t="s">
        <v>4782</v>
      </c>
      <c r="N25" t="str">
        <f>MID(Table2[[#This Row],[Uncleaved Sequence]],Table2[[#This Row],[pos2]]-3,3)&amp;"-"&amp;MID(Table2[[#This Row],[Uncleaved Sequence]],Table2[[#This Row],[pos2]],3)</f>
        <v>SES-AKL</v>
      </c>
      <c r="O25" t="str">
        <f>VLOOKUP(Table2[[#This Row],[name]],Sheet2!B:D,3,FALSE)</f>
        <v>MRHECGVERVGKQRSNGNIVTAKPNPSSIMCAQLSGSVVLLVQLQVAVLVALLVLSATTLSESAKLPVRQYPAGVDFFEHEFTSVAEVLKPLSDEYDPGPDIGDDDLGIDDPETMPRLFQGDIAIDPYTYITLRLGVNPMRHPKRLWNGTIPFEISPRYANQERQAIIQAVKTFNSLTCVHFVPYDGEVDDYLLIEPLEGPQGCWSYVGRRGGEQVVSLQRPDENSAHCFSSEGRIMHELMHAIGYHEQSRADRDNFVKIHWDNIVPRFRKNFKLVSKKKGKYAFDYDYNSVMHGEFYFSKRKGEKPTMTPLQPGVRIGQRKTISKIDCLKINELYGCLQGRRKMYRSFCHLLG</v>
      </c>
    </row>
    <row r="26" spans="1:15" s="24" customFormat="1">
      <c r="A26" t="s">
        <v>3627</v>
      </c>
      <c r="B26" t="s">
        <v>235</v>
      </c>
      <c r="C26">
        <v>0.108</v>
      </c>
      <c r="D26">
        <v>59</v>
      </c>
      <c r="E26">
        <v>0.105</v>
      </c>
      <c r="F26">
        <v>59</v>
      </c>
      <c r="G26">
        <v>0.111</v>
      </c>
      <c r="H26">
        <v>43</v>
      </c>
      <c r="I26">
        <v>9.7000000000000003E-2</v>
      </c>
      <c r="J26">
        <v>0.1</v>
      </c>
      <c r="K26" t="s">
        <v>4781</v>
      </c>
      <c r="L26">
        <v>0.45</v>
      </c>
      <c r="M26" t="s">
        <v>4780</v>
      </c>
      <c r="N26" t="str">
        <f>MID(Table2[[#This Row],[Uncleaved Sequence]],Table2[[#This Row],[pos2]]-3,3)&amp;"-"&amp;MID(Table2[[#This Row],[Uncleaved Sequence]],Table2[[#This Row],[pos2]],3)</f>
        <v>FAF-EGI</v>
      </c>
      <c r="O26" t="str">
        <f>VLOOKUP(Table2[[#This Row],[name]],Sheet2!B:D,3,FALSE)</f>
        <v>MEIRVGVGDLLKMGTKLIGHKIVQYRLGTKQTKVVCTRDGQVRGHRRRTYDEEMYFAFEGIPFAQPPVGELRFRAPQPPHPWLGVRDCTYPRAKPMQKFVLSIVEGSEDCLYLNVYSKRLRSDKPLPVIVWIYGGGFQFGEAGRDFYPDYFMQQDVVVVTFNYRVGALGFLSLADRDLDVPGNAGLKDQVMALRWIQNIAQFNGDPQNITVMGESAGAASVHALMTTEQTRGLFHKAIMQSGSMFEWANEPSGRWAYRLACQLGYSGSENEKEVFRYLQKAPASEMAAQGITLVQEERRQYVLFPFTPVVEPYITRDCVLPRCHREMLPEAWGNDLPLILGGNFEGLFSYQSTLHDEEHMLSAFEVLIPREIREKSTQSHLKDLLRQFKVDNDDATRGRMEFNECLHILSVKHFWHGIHRTVLARLSHAPATPTYLYRFDVSPHFNHFRQVMCGKHVRGVSHADDLSYLFYHILANKVDKSSMEYQTIQRVGMWVAFARNDNPNCPQIGPTTWEALDEKGPQMCLNIGKQLEFIVLPESQNRIWDRLYDKNDL</v>
      </c>
    </row>
    <row r="27" spans="1:15">
      <c r="A27" t="s">
        <v>3620</v>
      </c>
      <c r="B27" t="s">
        <v>238</v>
      </c>
      <c r="C27">
        <v>0.223</v>
      </c>
      <c r="D27">
        <v>21</v>
      </c>
      <c r="E27">
        <v>0.42799999999999999</v>
      </c>
      <c r="F27">
        <v>21</v>
      </c>
      <c r="G27">
        <v>0.88700000000000001</v>
      </c>
      <c r="H27">
        <v>15</v>
      </c>
      <c r="I27">
        <v>0.83299999999999996</v>
      </c>
      <c r="J27">
        <v>0.64700000000000002</v>
      </c>
      <c r="K27" t="s">
        <v>4779</v>
      </c>
      <c r="L27">
        <v>0.45</v>
      </c>
      <c r="M27" t="s">
        <v>4780</v>
      </c>
      <c r="N27" t="str">
        <f>MID(Table2[[#This Row],[Uncleaved Sequence]],Table2[[#This Row],[pos2]]-3,3)&amp;"-"&amp;MID(Table2[[#This Row],[Uncleaved Sequence]],Table2[[#This Row],[pos2]],3)</f>
        <v>VSD-YCF</v>
      </c>
      <c r="O27" t="str">
        <f>VLOOKUP(Table2[[#This Row],[name]],Sheet2!B:D,3,FALSE)</f>
        <v>MDCRANFLAYLAVFLHLVSDYCFVPVQCVDAPFIHIPGNGVISGTYLKMRTQNIKAYLGIRYAHARRFQPPDIELTPWKGIFNATVFQPDCWQNAMPSGKETEQILKIIQSDSSAQDAERKYEENCLYLNVFVPDGLPEINGYAVVVIHSGDFSTGSPADVEPFQLVFKQKVIVVTFSYRLNIFGFFTTDDGEAQGYGLMDQSAALYWVKKNINFFGGDSNRITLMGHDAGAVSVALHMTSGEWSGGFHKAIIMSGNPLSTVKMPYEYEGSLDQVSSTFACPRRPTSMFIQCLKIDAKRLSENLPQVSWGPVVDFGLSNTSYPFIENQPEILFKKGSYHRVPVIGVTDMEEVLTLFKDNLDTDISPSDLEGFYTDIAVTDMHKLVRNYEWCSYELISDAINFMYANDSDTDAKKANKHIISAHTEKFYITPMQTFADLISNSQVYSYLFRMRPRSVLQDLPSWISVPKYFDQIFVWGNPYMTNSVDWKSTKKIADIIMTLWANFAKTSNPTKSNVYVKWNAMTPNNDSVLLIDESFNTDLLNNQRINFWRSLYPKILVFSADCCNSTFSGSGLVIATSVPILCTLSIINI</v>
      </c>
    </row>
    <row r="28" spans="1:15">
      <c r="A28" t="s">
        <v>3652</v>
      </c>
      <c r="B28" t="s">
        <v>413</v>
      </c>
      <c r="C28">
        <v>0.26400000000000001</v>
      </c>
      <c r="D28">
        <v>21</v>
      </c>
      <c r="E28">
        <v>0.48399999999999999</v>
      </c>
      <c r="F28">
        <v>21</v>
      </c>
      <c r="G28">
        <v>0.93700000000000006</v>
      </c>
      <c r="H28">
        <v>20</v>
      </c>
      <c r="I28">
        <v>0.89100000000000001</v>
      </c>
      <c r="J28">
        <v>0.70399999999999996</v>
      </c>
      <c r="K28" t="s">
        <v>4779</v>
      </c>
      <c r="L28">
        <v>0.45</v>
      </c>
      <c r="M28" t="s">
        <v>4780</v>
      </c>
      <c r="N28" t="str">
        <f>MID(Table2[[#This Row],[Uncleaved Sequence]],Table2[[#This Row],[pos2]]-3,3)&amp;"-"&amp;MID(Table2[[#This Row],[Uncleaved Sequence]],Table2[[#This Row],[pos2]],3)</f>
        <v>LHA-ALL</v>
      </c>
      <c r="O28" t="str">
        <f>VLOOKUP(Table2[[#This Row],[name]],Sheet2!B:D,3,FALSE)</f>
        <v>MAKTSLCLVPILCQFLGLHAALLDSLLNQSTIYYLKPSADVSLENVEQLSVESVKLIVHGYLGSCTHGSIMPLRNAYTAQGYENVLVADWGPVANLDYSSRLAVKNVAQILAKLLEEFLQRHGISLEGVHVIGHSLGAHIAGRIGRYNGSLGRVTGLDPALPLFSSRSDDSLHSNAAQFVDVIHTDYPLFGDIRPRTVDFYPNFGLAPQPGCENVDVVAASKLLHEAYSCSHNRAVMFYAESIGMENFPAVSCSLTAIKSRRVEDCLREKSKTNTENANDYQTVFMGEHVNRSALYYYLETNGAPPYGQGRNSH</v>
      </c>
    </row>
    <row r="29" spans="1:15">
      <c r="A29" t="s">
        <v>3707</v>
      </c>
      <c r="B29" t="s">
        <v>985</v>
      </c>
      <c r="C29">
        <v>0.64100000000000001</v>
      </c>
      <c r="D29">
        <v>28</v>
      </c>
      <c r="E29">
        <v>0.73199999999999998</v>
      </c>
      <c r="F29">
        <v>28</v>
      </c>
      <c r="G29">
        <v>0.91700000000000004</v>
      </c>
      <c r="H29">
        <v>8</v>
      </c>
      <c r="I29">
        <v>0.84199999999999997</v>
      </c>
      <c r="J29">
        <v>0.79200000000000004</v>
      </c>
      <c r="K29" t="s">
        <v>4779</v>
      </c>
      <c r="L29">
        <v>0.45</v>
      </c>
      <c r="M29" t="s">
        <v>4780</v>
      </c>
      <c r="N29" t="str">
        <f>MID(Table2[[#This Row],[Uncleaved Sequence]],Table2[[#This Row],[pos2]]-3,3)&amp;"-"&amp;MID(Table2[[#This Row],[Uncleaved Sequence]],Table2[[#This Row],[pos2]],3)</f>
        <v>TEA-AVP</v>
      </c>
      <c r="O29" t="str">
        <f>VLOOKUP(Table2[[#This Row],[name]],Sheet2!B:D,3,FALSE)</f>
        <v>MQKCRAPIPFLLIAGILVILEASRTEAAVPRQPDSRIVNGREATEGQFPQLSLRRQTVHICGASILSSNWAITAAHCIDGHEQQPREFTLRQGSIMRTGGTVQPVKAIYKHPAYDRADMNFDVALLRTADGALSLPLGKVAPIRLPTGEAISESMPAVVSGWGHMSTSNPVLSSVLKSTTVLTVNQEKCHNDLRHHGVTEAMFCAAARNTDACQGDSGGPISAQGTLIGIVSWGVGCADPYYPGVTRLAHPTIRRWIRLLTK</v>
      </c>
    </row>
    <row r="30" spans="1:15">
      <c r="A30" t="s">
        <v>4377</v>
      </c>
      <c r="B30" t="s">
        <v>987</v>
      </c>
      <c r="C30">
        <v>0.71299999999999997</v>
      </c>
      <c r="D30">
        <v>17</v>
      </c>
      <c r="E30">
        <v>0.77500000000000002</v>
      </c>
      <c r="F30">
        <v>17</v>
      </c>
      <c r="G30">
        <v>0.88600000000000001</v>
      </c>
      <c r="H30">
        <v>1</v>
      </c>
      <c r="I30">
        <v>0.82699999999999996</v>
      </c>
      <c r="J30">
        <v>0.80300000000000005</v>
      </c>
      <c r="K30" t="s">
        <v>4779</v>
      </c>
      <c r="L30">
        <v>0.45</v>
      </c>
      <c r="M30" t="s">
        <v>4780</v>
      </c>
      <c r="N30" t="str">
        <f>MID(Table2[[#This Row],[Uncleaved Sequence]],Table2[[#This Row],[pos2]]-3,3)&amp;"-"&amp;MID(Table2[[#This Row],[Uncleaved Sequence]],Table2[[#This Row],[pos2]],3)</f>
        <v>VFG-QET</v>
      </c>
      <c r="O30" t="str">
        <f>VLOOKUP(Table2[[#This Row],[name]],Sheet2!B:D,3,FALSE)</f>
        <v>MILQLVLIVQFSLVFGQETGSLRIMNGTAAKAKQLPYQVGLLCYFEGSKEPNMCGGTILSNRWIITAAHCLQDPKSNLWKVLIHVGKVKSFDDKEIVVRSYTIVHKKFDRKTVTNDIALIKLPKKLTFNKYIQPAKLPSAKKTYTGRAIISGWGLTTKQLPSQVLQYIRAPIISNKECERQWNKQLGGKSKKVVHNFICIDSKKGLPCRGDSGGPMVLDDGSRTLVGIVSHGFDGECKLKLPDVSRVSSYLKWIKYYSGGL</v>
      </c>
    </row>
    <row r="31" spans="1:15">
      <c r="A31" t="s">
        <v>3866</v>
      </c>
      <c r="B31" t="s">
        <v>989</v>
      </c>
      <c r="C31">
        <v>0.86399999999999999</v>
      </c>
      <c r="D31">
        <v>20</v>
      </c>
      <c r="E31">
        <v>0.89600000000000002</v>
      </c>
      <c r="F31">
        <v>20</v>
      </c>
      <c r="G31">
        <v>0.96299999999999997</v>
      </c>
      <c r="H31">
        <v>2</v>
      </c>
      <c r="I31">
        <v>0.92700000000000005</v>
      </c>
      <c r="J31">
        <v>0.91300000000000003</v>
      </c>
      <c r="K31" t="s">
        <v>4779</v>
      </c>
      <c r="L31">
        <v>0.45</v>
      </c>
      <c r="M31" t="s">
        <v>4780</v>
      </c>
      <c r="N31" t="str">
        <f>MID(Table2[[#This Row],[Uncleaved Sequence]],Table2[[#This Row],[pos2]]-3,3)&amp;"-"&amp;MID(Table2[[#This Row],[Uncleaved Sequence]],Table2[[#This Row],[pos2]],3)</f>
        <v>AQA-VDW</v>
      </c>
      <c r="O31" t="str">
        <f>VLOOKUP(Table2[[#This Row],[name]],Sheet2!B:D,3,FALSE)</f>
        <v>MKFACATVLLLATILGAQAVDWNSVKNLNIETPMPKVHGETLPSGRITGQIAEPNQFPYQVGLLLYITGGAAWCGGTIISDRWIITAAHCTDSLTTGVVYLGAHDRTNAKEEGQQIIFVETKNVIVHEDWIAETITNDISLIKLPVPEFNKYIQPAKLPVKSDSYSTYGGENAIASGWGKISDSATGATDILQYATPIMNNSGCSPWYFGLVAASNICIKTTGGISTCNGDSGGPLVLDDGSNTLGATSFGIALGCEVGWPGVFTRITYYLDWIEEKSGVVNNG</v>
      </c>
    </row>
    <row r="32" spans="1:15">
      <c r="A32" t="s">
        <v>4413</v>
      </c>
      <c r="B32" t="s">
        <v>991</v>
      </c>
      <c r="C32">
        <v>0.626</v>
      </c>
      <c r="D32">
        <v>18</v>
      </c>
      <c r="E32">
        <v>0.754</v>
      </c>
      <c r="F32">
        <v>18</v>
      </c>
      <c r="G32">
        <v>0.95899999999999996</v>
      </c>
      <c r="H32">
        <v>10</v>
      </c>
      <c r="I32">
        <v>0.90600000000000003</v>
      </c>
      <c r="J32">
        <v>0.83599999999999997</v>
      </c>
      <c r="K32" t="s">
        <v>4779</v>
      </c>
      <c r="L32">
        <v>0.45</v>
      </c>
      <c r="M32" t="s">
        <v>4780</v>
      </c>
      <c r="N32" t="str">
        <f>MID(Table2[[#This Row],[Uncleaved Sequence]],Table2[[#This Row],[pos2]]-3,3)&amp;"-"&amp;MID(Table2[[#This Row],[Uncleaved Sequence]],Table2[[#This Row],[pos2]],3)</f>
        <v>ATA-FEK</v>
      </c>
      <c r="O32" t="str">
        <f>VLOOKUP(Table2[[#This Row],[name]],Sheet2!B:D,3,FALSE)</f>
        <v>MKVLAVLLLGVIASATAFEKPVFWKDVPVGKASIEGRITMGYPAYEGKVYIVGLGFSKNGGGTWCGGSIIGNTWVMTAKHCTDGMESVTIYYGALWRLAQYTHWVGRSDFIEHGSGDISLIRTPHVDFWSLVNKVELPRYDDRYNNYGWWALVSGWGKTSDEGGVSEYLNCVDVQIGENSVCENYYGSFSGDLICITPENKGTCSGDSGGPLVIHDGNRQVGIVSFGSSAGCLSNGPKGMVRVTSLDWIRDNTGIS</v>
      </c>
    </row>
    <row r="33" spans="1:15">
      <c r="A33" t="s">
        <v>4330</v>
      </c>
      <c r="B33" t="s">
        <v>994</v>
      </c>
      <c r="C33">
        <v>0.748</v>
      </c>
      <c r="D33">
        <v>17</v>
      </c>
      <c r="E33">
        <v>0.81599999999999995</v>
      </c>
      <c r="F33">
        <v>17</v>
      </c>
      <c r="G33">
        <v>0.94599999999999995</v>
      </c>
      <c r="H33">
        <v>10</v>
      </c>
      <c r="I33">
        <v>0.89</v>
      </c>
      <c r="J33">
        <v>0.85599999999999998</v>
      </c>
      <c r="K33" t="s">
        <v>4779</v>
      </c>
      <c r="L33">
        <v>0.45</v>
      </c>
      <c r="M33" t="s">
        <v>4780</v>
      </c>
      <c r="N33" t="str">
        <f>MID(Table2[[#This Row],[Uncleaved Sequence]],Table2[[#This Row],[pos2]]-3,3)&amp;"-"&amp;MID(Table2[[#This Row],[Uncleaved Sequence]],Table2[[#This Row],[pos2]],3)</f>
        <v>VSA-DIL</v>
      </c>
      <c r="O33" t="str">
        <f>VLOOKUP(Table2[[#This Row],[name]],Sheet2!B:D,3,FALSE)</f>
        <v>MKVFAVLVLAIATVSADILRQDTPVHPRDSSAVPSIDGRITNGNKAAANFPYQVGLSFKSSAGSWWCGGSIIANTWVLTAAHCTKGASSVTIYYGSTVTSAKLKKKVSSSKFVQHAGYNAATLRNDISLIKTPSVTFTVSINKIALPIASSYSTYAGQTAVASGWGRTSDSSIAVATNLQYAQFQVITNAVCQKTFSSVVTSGVICVESINKKSTCQGDSGGPLALNNRLIGVTSFVSSKGCEKNPAGFTRVTSYLDWIKNQSGVF</v>
      </c>
    </row>
    <row r="34" spans="1:15">
      <c r="A34" t="s">
        <v>3682</v>
      </c>
      <c r="B34" t="s">
        <v>48</v>
      </c>
      <c r="C34">
        <v>0.83299999999999996</v>
      </c>
      <c r="D34">
        <v>20</v>
      </c>
      <c r="E34">
        <v>0.88700000000000001</v>
      </c>
      <c r="F34">
        <v>20</v>
      </c>
      <c r="G34">
        <v>0.97599999999999998</v>
      </c>
      <c r="H34">
        <v>12</v>
      </c>
      <c r="I34">
        <v>0.94199999999999995</v>
      </c>
      <c r="J34">
        <v>0.91700000000000004</v>
      </c>
      <c r="K34" t="s">
        <v>4779</v>
      </c>
      <c r="L34">
        <v>0.45</v>
      </c>
      <c r="M34" t="s">
        <v>4780</v>
      </c>
      <c r="N34" t="str">
        <f>MID(Table2[[#This Row],[Uncleaved Sequence]],Table2[[#This Row],[pos2]]-3,3)&amp;"-"&amp;MID(Table2[[#This Row],[Uncleaved Sequence]],Table2[[#This Row],[pos2]],3)</f>
        <v>IGA-ERI</v>
      </c>
      <c r="O34" t="str">
        <f>VLOOKUP(Table2[[#This Row],[name]],Sheet2!B:D,3,FALSE)</f>
        <v>MGKLLALLAVLCLSQVIGAERIVNCYWGTWANYRSGNGKFDVSNIDAGLTHLSYSFFGINDNGEIQSLDTWLDYDLGFINQAISLKNQNSNLKVLAVVGWNEGSTKYSSMSGDWYKRQNFINSALNLLRNHGFDGLDLDWEYPNQRGNWNDRANFVTLLREIKEAFAPYGYELGIAVGAGESLASASYEIANIAQQDFINVMTYDFAMASDGQTGFNAPQWAVENAINFWLSQGAPANKLVLGVGYGRSFQLSDSSQNWPGAPCRGEGSAGSYTGSTGYLGYNEICQNNWHTVFYDNAAPYAYSGDQWVSFDNVLSVQYKMDFALSKGLAGAMIWSLETDDYRQCGETYPLLKTINRKLR</v>
      </c>
    </row>
    <row r="35" spans="1:15">
      <c r="A35" t="s">
        <v>3933</v>
      </c>
      <c r="B35" t="s">
        <v>486</v>
      </c>
      <c r="C35">
        <v>0.125</v>
      </c>
      <c r="D35">
        <v>52</v>
      </c>
      <c r="E35">
        <v>0.127</v>
      </c>
      <c r="F35">
        <v>52</v>
      </c>
      <c r="G35">
        <v>0.19400000000000001</v>
      </c>
      <c r="H35">
        <v>41</v>
      </c>
      <c r="I35">
        <v>0.109</v>
      </c>
      <c r="J35">
        <v>0.11700000000000001</v>
      </c>
      <c r="K35" t="s">
        <v>4781</v>
      </c>
      <c r="L35">
        <v>0.45</v>
      </c>
      <c r="M35" t="s">
        <v>4780</v>
      </c>
      <c r="N35" t="str">
        <f>MID(Table2[[#This Row],[Uncleaved Sequence]],Table2[[#This Row],[pos2]]-3,3)&amp;"-"&amp;MID(Table2[[#This Row],[Uncleaved Sequence]],Table2[[#This Row],[pos2]],3)</f>
        <v>CQG-DNQ</v>
      </c>
      <c r="O35" t="str">
        <f>VLOOKUP(Table2[[#This Row],[name]],Sheet2!B:D,3,FALSE)</f>
        <v>MADVEKEPEKTIAEDLVVTKYKLAGEIVNKTLKAVIGLCVVDASVREICQGDNQLTEETGKVYKKEKDLKKGIAFPTCLSVNNCVCHFSPAKNDADYTKAGDVVKIDLGAHIDGFIAVAAHTIVVGAAADQKISGRQADVILAAYWAQAALRLLKSGANNYSLTDAVQQISESYKCKPIEGMLSHELKQFKIDGEKIIQNPSEAQRKEHEKCTFETYEVYAIDVIVSTGEGVGREKDTKVSIYKKEENYMLKMKASRALLAEVKTKYGNMPFNIRSFEEETKARMGVVECVGHKIEPFQVLYEKPSEIVAQFKHTVLLMPNGVNLVTGIPFEAENYVSEYSVAEELKTLLAQPLGPVKGKGKGKKATAGAATKVETAPAVETK</v>
      </c>
    </row>
    <row r="36" spans="1:15">
      <c r="A36" t="s">
        <v>4103</v>
      </c>
      <c r="B36" t="s">
        <v>996</v>
      </c>
      <c r="C36">
        <v>0.61699999999999999</v>
      </c>
      <c r="D36">
        <v>20</v>
      </c>
      <c r="E36">
        <v>0.747</v>
      </c>
      <c r="F36">
        <v>20</v>
      </c>
      <c r="G36">
        <v>0.95599999999999996</v>
      </c>
      <c r="H36">
        <v>10</v>
      </c>
      <c r="I36">
        <v>0.89900000000000002</v>
      </c>
      <c r="J36">
        <v>0.82899999999999996</v>
      </c>
      <c r="K36" t="s">
        <v>4779</v>
      </c>
      <c r="L36">
        <v>0.45</v>
      </c>
      <c r="M36" t="s">
        <v>4780</v>
      </c>
      <c r="N36" t="str">
        <f>MID(Table2[[#This Row],[Uncleaved Sequence]],Table2[[#This Row],[pos2]]-3,3)&amp;"-"&amp;MID(Table2[[#This Row],[Uncleaved Sequence]],Table2[[#This Row],[pos2]],3)</f>
        <v>NHA-LQH</v>
      </c>
      <c r="O36" t="str">
        <f>VLOOKUP(Table2[[#This Row],[name]],Sheet2!B:D,3,FALSE)</f>
        <v>MKRLLFLFLLAGILINNHALQHNETIDLKKLAKIVLPPAYQTRVIGGRVTNAKLGGYLVAMRYFNNFICGGTLIHELIVLTAAHCFEDRAEKEAWSVDGISRLSEKGIRRQVKRFIKSAQFKMVTMNMDVAVVLLNRPMVGKNIGTLLCSTALTPGQTMDVSGWGMTNPDDEGPGHMLRTVSVPVIEKRICREAYRSVSISDSMFCASVLGKKDACTYDSGGPLVYEKQVCGIVSFGIGCASRRYGVYTDVHYVKPFIVKGIKALLSRS</v>
      </c>
    </row>
    <row r="37" spans="1:15">
      <c r="A37" t="s">
        <v>4106</v>
      </c>
      <c r="B37" t="s">
        <v>998</v>
      </c>
      <c r="C37">
        <v>0.55400000000000005</v>
      </c>
      <c r="D37">
        <v>22</v>
      </c>
      <c r="E37">
        <v>0.65600000000000003</v>
      </c>
      <c r="F37">
        <v>22</v>
      </c>
      <c r="G37">
        <v>0.93400000000000005</v>
      </c>
      <c r="H37">
        <v>11</v>
      </c>
      <c r="I37">
        <v>0.77400000000000002</v>
      </c>
      <c r="J37">
        <v>0.72</v>
      </c>
      <c r="K37" t="s">
        <v>4779</v>
      </c>
      <c r="L37">
        <v>0.45</v>
      </c>
      <c r="M37" t="s">
        <v>4780</v>
      </c>
      <c r="N37" t="str">
        <f>MID(Table2[[#This Row],[Uncleaved Sequence]],Table2[[#This Row],[pos2]]-3,3)&amp;"-"&amp;MID(Table2[[#This Row],[Uncleaved Sequence]],Table2[[#This Row],[pos2]],3)</f>
        <v>VLA-QDL</v>
      </c>
      <c r="O37" t="str">
        <f>VLOOKUP(Table2[[#This Row],[name]],Sheet2!B:D,3,FALSE)</f>
        <v>MQGLLLYCLLTAPLASIEVLAQDLNQTIDVNKLAKIVQRPGFQTRVVGGVTTNAQLGGYLIALRYEMNFVCGGTLLHDLIVLTAAHCFLGRVKISDWLVGGASKLNDRGIQRQVKEVIKSAEFREDDMNMDVAILRLKKPMKGKSLGLILCKKQLMPGTELRVSGWGLTENSEFGPQKLLRTVTVPVVDKKKCRASLPTVHLTDSMFCAGVLGKKDACTFDSGGPLVYKNQVCGIVSFGIGCASKYYGVYTDIMYVKPFIEQSIKVLLAK</v>
      </c>
    </row>
    <row r="38" spans="1:15">
      <c r="A38" t="s">
        <v>4652</v>
      </c>
      <c r="B38" t="s">
        <v>998</v>
      </c>
      <c r="C38">
        <v>0.55400000000000005</v>
      </c>
      <c r="D38">
        <v>22</v>
      </c>
      <c r="E38">
        <v>0.65600000000000003</v>
      </c>
      <c r="F38">
        <v>22</v>
      </c>
      <c r="G38">
        <v>0.93400000000000005</v>
      </c>
      <c r="H38">
        <v>11</v>
      </c>
      <c r="I38">
        <v>0.77400000000000002</v>
      </c>
      <c r="J38">
        <v>0.72</v>
      </c>
      <c r="K38" t="s">
        <v>4779</v>
      </c>
      <c r="L38">
        <v>0.45</v>
      </c>
      <c r="M38" t="s">
        <v>4780</v>
      </c>
      <c r="N38" t="str">
        <f>MID(Table2[[#This Row],[Uncleaved Sequence]],Table2[[#This Row],[pos2]]-3,3)&amp;"-"&amp;MID(Table2[[#This Row],[Uncleaved Sequence]],Table2[[#This Row],[pos2]],3)</f>
        <v>VLA-QDL</v>
      </c>
      <c r="O38" t="str">
        <f>VLOOKUP(Table2[[#This Row],[name]],Sheet2!B:D,3,FALSE)</f>
        <v>MQGLLLYCLLTAPLASIEVLAQDLNQTIDVNKLAKIVQRPGFQTRVVGGVTTNAQLGGYLIALRYEMNFVCGGTLLHDLIVLTAAHCFLGRVKISDWLVGGASKLNDRGIQRQVKEVIKSAEFREDDMNMDVAILRLKKPMKGKSLGLILCKKQLMPGTELRVSGWGLTENSEFGPQKLLRTVTVPVVDKKKCRASLPTDWESHKHFDLFLKVHLTDSMFCAGVLGKKDACTFDSGGPLVYKNQVGIVSFGIGCASKRYYGVYTDIMYVKPFIEQSIKVLLAK</v>
      </c>
    </row>
    <row r="39" spans="1:15">
      <c r="A39" t="s">
        <v>4381</v>
      </c>
      <c r="B39" t="s">
        <v>776</v>
      </c>
      <c r="C39">
        <v>0.11</v>
      </c>
      <c r="D39">
        <v>51</v>
      </c>
      <c r="E39">
        <v>0.123</v>
      </c>
      <c r="F39">
        <v>12</v>
      </c>
      <c r="G39">
        <v>0.17100000000000001</v>
      </c>
      <c r="H39">
        <v>1</v>
      </c>
      <c r="I39">
        <v>0.105</v>
      </c>
      <c r="J39">
        <v>0.113</v>
      </c>
      <c r="K39" t="s">
        <v>4781</v>
      </c>
      <c r="L39">
        <v>0.45</v>
      </c>
      <c r="M39" t="s">
        <v>4780</v>
      </c>
      <c r="N39" t="str">
        <f>MID(Table2[[#This Row],[Uncleaved Sequence]],Table2[[#This Row],[pos2]]-3,3)&amp;"-"&amp;MID(Table2[[#This Row],[Uncleaved Sequence]],Table2[[#This Row],[pos2]],3)</f>
        <v>LRR-ITK</v>
      </c>
      <c r="O39" t="str">
        <f>VLOOKUP(Table2[[#This Row],[name]],Sheet2!B:D,3,FALSE)</f>
        <v>MCFRPRLGLRRITKQVQKWLNRQQYPMSTASVVVQYHEEPDKSDGDSKLRALTLSNGLRAMLISDSYIDEPSIHRASRESLNSSTENFNGKLAACAVLGVGSFSEPQQYQGLAHFVEHMIFMGSEKFPVENEFDSFVTKSGGFSNAHENEETCFYFELDQTHLDRGMDLFMNLMKAPLMLPDAMSRERSAVQSEFETHMRDEVRRDQILASLASEGYPHGTFSWGNYKTLKEGVDDSSLHKELHKYRDHYGSNRMVVALQAQLSLDELEELLVRHCADIPTSQQNSIDVSQLNYKAFRDQFYKDVFLVQPVEDVCKLELTWVLPPMKNFYRSKPDMFISQLIGEGVGSLCAYLRHHLWCISVVAGVAESSFDSNSIYSLFNICIYLSDDGFDIDEVLEATFAWVKLIINSDQLQDSYKESQQIENNNFRFQIEPPPIDHVQIVESFNYLPSKDVLTGPQLYFQYEESAIELLRQHMNKFNFNIMISSYIPEKNEYDQREPWFGTQFKTISMPPKWQTMWEQSATIKELHYPQPNPFVTTFKIHWVESGKPHVSRSPKALIRNDLCELWFRQDNIFKLPDGYINLYFITLVRESVKQYMLGVLFTYLVEFRMAEQLYPALEAGLTYGLYIGDKGLVMRSGYNEKLPLLVEIILNMMQTIELDIGQVNAFKDLKKRQIYNALINGKSLLDLRLSILENKRFSMISKYESVDDITMDDIKSFKENFHKKMYVKGLIQGFTEDQATDLMQKVLDTYKSEKLDNLSALDNHLLQIPLGSYYLRAKTLNEDSNTIITNYYQIGPSDLKMECIMDLVELIVEEPFFNQLRTQEQLGYSLGHQRIGYGVLAFLITINTQETKHRADYVEQRIEAFRSRMAELVSQMSDTEKNIRETLINGKKLGDTSLDEEVLRNWSEIVTKEYFFNRIETQIQMLSHLKEDVLNFLNDNDKNNLRKLSVQVVGNHNQTSNSTAQASRSGSLSDLLDDQDNMANETDSAKPMTDKIRLEFLGESDDPSSIKDIYAFKKDLYVFPLFNNPNLANK</v>
      </c>
    </row>
    <row r="40" spans="1:15">
      <c r="A40" t="s">
        <v>3880</v>
      </c>
      <c r="B40" t="s">
        <v>778</v>
      </c>
      <c r="C40">
        <v>0.62</v>
      </c>
      <c r="D40">
        <v>23</v>
      </c>
      <c r="E40">
        <v>0.76700000000000002</v>
      </c>
      <c r="F40">
        <v>23</v>
      </c>
      <c r="G40">
        <v>0.97499999999999998</v>
      </c>
      <c r="H40">
        <v>7</v>
      </c>
      <c r="I40">
        <v>0.94899999999999995</v>
      </c>
      <c r="J40">
        <v>0.86499999999999999</v>
      </c>
      <c r="K40" t="s">
        <v>4779</v>
      </c>
      <c r="L40">
        <v>0.45</v>
      </c>
      <c r="M40" t="s">
        <v>4780</v>
      </c>
      <c r="N40" t="str">
        <f>MID(Table2[[#This Row],[Uncleaved Sequence]],Table2[[#This Row],[pos2]]-3,3)&amp;"-"&amp;MID(Table2[[#This Row],[Uncleaved Sequence]],Table2[[#This Row],[pos2]],3)</f>
        <v>GLS-MGN</v>
      </c>
      <c r="O40" t="str">
        <f>VLOOKUP(Table2[[#This Row],[name]],Sheet2!B:D,3,FALSE)</f>
        <v>MGACNITVLLLVIMLWLPHGLSMGNSCSASVLEARRFFELENEQLRRRFEEFLSGYNYNTNVTEANRQAMIEVYARNAELNKRLAQQIKSSDYVQSEDDIRRQAEHLSKLGASALNADDYLALQNAISSMQTNYATATVCSYTNRSDSLTLEPHIQERLSHSRDPAELAWYWREWHDKSGTPMRQNFAEYVRLTRKSQLNGHRSYADYWVQFYEDPDFERQLDATFKQLLPFYRQLHGYVRFRLRHYGPDVMPAEGNIPISLLGNMWGQSWNELLDLFTPYPEKPFVDVKAEMEQGYTVQKLFELGDQFFQSLGMRALPPSFWNLSVLTRPDDRHVVCHASAWFYQDSDVRIKMCTEVDSHYFYVVHHELGHIQYYLQYEQQPAVYRGAPNPFHEAVGDVIALSVMSAKHLKAIGLIENGRLDEKSRINQLFKQALSKIVFPFGYAVDKYRYAVFRNELDESQWNCGFWQMRSEFGGVEPPVFRTEKDFDPAKYHIDADVEYLRYFAAHIFQFQFHKALCRKAGQYAPNNSRLTLDNCDFGSKAAGRSLSQFLSKGNSRHWKEVLEEFTGETEMDPAALLEYFEPLYQLKQENSRLGVPLGWGPTDKIPSDCCGTFS</v>
      </c>
    </row>
    <row r="41" spans="1:15">
      <c r="A41" t="s">
        <v>4601</v>
      </c>
      <c r="B41" t="s">
        <v>778</v>
      </c>
      <c r="C41">
        <v>0.62</v>
      </c>
      <c r="D41">
        <v>23</v>
      </c>
      <c r="E41">
        <v>0.76700000000000002</v>
      </c>
      <c r="F41">
        <v>23</v>
      </c>
      <c r="G41">
        <v>0.97499999999999998</v>
      </c>
      <c r="H41">
        <v>7</v>
      </c>
      <c r="I41">
        <v>0.94899999999999995</v>
      </c>
      <c r="J41">
        <v>0.86499999999999999</v>
      </c>
      <c r="K41" t="s">
        <v>4779</v>
      </c>
      <c r="L41">
        <v>0.45</v>
      </c>
      <c r="M41" t="s">
        <v>4780</v>
      </c>
      <c r="N41" t="str">
        <f>MID(Table2[[#This Row],[Uncleaved Sequence]],Table2[[#This Row],[pos2]]-3,3)&amp;"-"&amp;MID(Table2[[#This Row],[Uncleaved Sequence]],Table2[[#This Row],[pos2]],3)</f>
        <v>GLS-MGN</v>
      </c>
      <c r="O41" t="str">
        <f>VLOOKUP(Table2[[#This Row],[name]],Sheet2!B:D,3,FALSE)</f>
        <v>MGACNITVLLLVIMLWLPHGLSMGNSCSASVLEARRFFELENEQLRRRFEEFLSGYNYNTNVTEANRQAMIEVYARNAELNKRLAQQIKSSDYVQSEDDIRRQAEHLSKLGASALNADDYLALQNAISSMQTNYATATVCSYTNRSDSLTLEPHIQERLSHSRDPAELAWYWREWHDKSGTPMRQNFAEYVRLTRKSQLNGHRSYADYWVQFYEDPDFERQLDATFKQLLPFYRQLHGYVRFRLRHYGPDVMPAEGNIPISLLGNMWGQSWNELLDLFTPYPEKPFVDVKAEMEQGYTVQKLFELGDQFFQSLGMRALPPSFWNLSVLTRPDDRHVVCHASAWFYQDSDVRIKMCTEVDSHYFYVVHHELGHIQYYLQYEQQPAVYRGAPNPFHEAVGDVIALSVMSAKHLKAIGLIENGRLDEKSRINQLFKQALSKIVFPFGYAVDKYRYAVFRNELDESQWNCGFWQMRSEFGGVEPPVFRTEKDFDPAKYHIDADVEYLRYFAAHIFQFQFHKALCRKAGQYAPNNSRLTLDNCDFGSKAAGRSLSQFLSKGNSRHWKEVLEEFTGETEMDPAALLEYFEPLYQLKQENSRLGVPLGWGPTDKIPSDCCGTFS</v>
      </c>
    </row>
    <row r="42" spans="1:15">
      <c r="A42" t="s">
        <v>3921</v>
      </c>
      <c r="B42" t="s">
        <v>781</v>
      </c>
      <c r="C42">
        <v>0.107</v>
      </c>
      <c r="D42">
        <v>66</v>
      </c>
      <c r="E42">
        <v>0.105</v>
      </c>
      <c r="F42">
        <v>59</v>
      </c>
      <c r="G42">
        <v>0.121</v>
      </c>
      <c r="H42">
        <v>48</v>
      </c>
      <c r="I42">
        <v>9.9000000000000005E-2</v>
      </c>
      <c r="J42">
        <v>0.10199999999999999</v>
      </c>
      <c r="K42" t="s">
        <v>4781</v>
      </c>
      <c r="L42">
        <v>0.45</v>
      </c>
      <c r="M42" t="s">
        <v>4780</v>
      </c>
      <c r="N42" t="str">
        <f>MID(Table2[[#This Row],[Uncleaved Sequence]],Table2[[#This Row],[pos2]]-3,3)&amp;"-"&amp;MID(Table2[[#This Row],[Uncleaved Sequence]],Table2[[#This Row],[pos2]],3)</f>
        <v>DVR-DIN</v>
      </c>
      <c r="O42" t="str">
        <f>VLOOKUP(Table2[[#This Row],[name]],Sheet2!B:D,3,FALSE)</f>
        <v>MGRLGVVDPSSYSQPDLITTEHSALNWKIDFAATKIQGSVLHRFKVLTALDKILLDVRDINVTNATLLAGGSELPINFFISDAVDDIGQKLTLELPSGAKGSLNVRIDYETSSSASGLQWLNPTQTLGKEHPYMFSQCQAIHARSVICQDTPAVKFTYDATVEHPSELTALMSALIDKKEPGKTLFKQEVPIPAYLAIAIGKLVSRPLGENSSVWAEEAIVDACAEEFSETATMLKTATELCGPYWKQYDLLVMPPSFPFGGMENPCLTFVTPTLLAGDKSLADVVAHEIAHSWGNLVTNKNFEHFWLNEGFTVFVESKIVGRMQGAKELDFKMLSNLTDLQEIRTQLNKTPELTKLVVDLSNCGPDDAFSSVPYIKGSTFLRYLEDLFGGPVFEPFLRDYLKKYAYKSIETKDFQSALYDYFIDTDKKDKLSAVDWDLWLSEGMPPVIPNFDESLANVTKELASLWSSKSVAELADSAEIKTTISIHQLDFLGKLIESKDIVDLNEGKINLLESTYNLKSSKNAEVRFRLNRLIIRARIKRLDEILEFANSNFRMKFCRPIYRDLAGWPEAKPAAIRNFVNVKDQMMVCSHTIEKDLGL</v>
      </c>
    </row>
    <row r="43" spans="1:15">
      <c r="A43" t="s">
        <v>3922</v>
      </c>
      <c r="B43" t="s">
        <v>781</v>
      </c>
      <c r="C43">
        <v>0.107</v>
      </c>
      <c r="D43">
        <v>66</v>
      </c>
      <c r="E43">
        <v>0.105</v>
      </c>
      <c r="F43">
        <v>59</v>
      </c>
      <c r="G43">
        <v>0.121</v>
      </c>
      <c r="H43">
        <v>48</v>
      </c>
      <c r="I43">
        <v>9.9000000000000005E-2</v>
      </c>
      <c r="J43">
        <v>0.10199999999999999</v>
      </c>
      <c r="K43" t="s">
        <v>4781</v>
      </c>
      <c r="L43">
        <v>0.45</v>
      </c>
      <c r="M43" t="s">
        <v>4780</v>
      </c>
      <c r="N43" t="str">
        <f>MID(Table2[[#This Row],[Uncleaved Sequence]],Table2[[#This Row],[pos2]]-3,3)&amp;"-"&amp;MID(Table2[[#This Row],[Uncleaved Sequence]],Table2[[#This Row],[pos2]],3)</f>
        <v>DVR-DIN</v>
      </c>
      <c r="O43" t="str">
        <f>VLOOKUP(Table2[[#This Row],[name]],Sheet2!B:D,3,FALSE)</f>
        <v>MGRLGVVDPSSYSQPDLITTEHSALNWKIDFAATKIQGSVLHRFKVLTALDKILLDVRDINVTNATLLAGGSELPINFFISDAVDDIGQKLTLELPSGAKGSLNVRIDYETSSSASGLQWLNPTQTLGKEHPYMFSQCQAIHARSVICQDTPAVKFTYDATVEHPSELTALMSALIDKKEPGKTLFKQEVPIPAYLAIAIGKLVSRPLGENSSVWAEEAIVDACAEEFSETATMLKTATELCGPYWKQYDLLVMPPSFPFGGMENPCLTFVTPTLLAGDKSLADVVAHEIAHSWGNLVTNKNFEHFWLNEGFTVFVESKIVGRMQGAKELDFKMLSNLTDLQEIRTQLNKTPELTKLVVDLSNCGPDDAFSSVPYIKGSTFLRYLEDLFGGPVFEPFLRDYLKKYAYKSIETKDFQSALYDYFIDTDKKDKLSAVDWDLWLSEGMPPVIPNFDESLANVTKELASLWSSKSVAELADSAEIKTTISIHQLDFLGKLIESKDIVDLNEGKINLLESTYNLKSSKNAEVRFRLNRLIIRARIKRLDEILEFANSNFRMKFCRPIYRDLAGWPEAKPAAIRNFVNVKDQMMVCSHTIEKDLGL</v>
      </c>
    </row>
    <row r="44" spans="1:15">
      <c r="A44" t="s">
        <v>3923</v>
      </c>
      <c r="B44" t="s">
        <v>781</v>
      </c>
      <c r="C44">
        <v>0.107</v>
      </c>
      <c r="D44">
        <v>66</v>
      </c>
      <c r="E44">
        <v>0.105</v>
      </c>
      <c r="F44">
        <v>59</v>
      </c>
      <c r="G44">
        <v>0.121</v>
      </c>
      <c r="H44">
        <v>48</v>
      </c>
      <c r="I44">
        <v>9.9000000000000005E-2</v>
      </c>
      <c r="J44">
        <v>0.10199999999999999</v>
      </c>
      <c r="K44" t="s">
        <v>4781</v>
      </c>
      <c r="L44">
        <v>0.45</v>
      </c>
      <c r="M44" t="s">
        <v>4780</v>
      </c>
      <c r="N44" t="str">
        <f>MID(Table2[[#This Row],[Uncleaved Sequence]],Table2[[#This Row],[pos2]]-3,3)&amp;"-"&amp;MID(Table2[[#This Row],[Uncleaved Sequence]],Table2[[#This Row],[pos2]],3)</f>
        <v>DVR-DIN</v>
      </c>
      <c r="O44" t="str">
        <f>VLOOKUP(Table2[[#This Row],[name]],Sheet2!B:D,3,FALSE)</f>
        <v>MGRLGVVDPSSYSQPDLITTEHSALNWKIDFAATKIQGSVLHRFKVLTALDKILLDVRDINVTNATLLAGGSELPINFFISDAVDDIGQKLTLELPSGAKGSLNVRIDYETSSSASGLQWLNPTQTLGKEHPYMFSQCQAIHARSVICQDTPAVKFTYDATVEHPSELTALMSALIDKKEPGKTLFKQEVPIPAYLAIAIGKLVSRPLGENSSVWAEEAIVDACAEEFSETATMLKTATELCGPYWKQYDLLVMPPSFPFGGMENPCLTFVTPTLLAGDKSLADVVAHEIAHSWGNLVTNKNFEHFWLNEGFTVFVESKIVGRMQGAKELDFKMLSNLTDLQEIRTQLNKTPELTKLVVDLSNCGPDDAFSSVPYIKGSTFLRYLEDLFGGPVFEPFLRDYLKKYAYKSIETKDFQSALYDYFIDTDKKDKLSAVDWDLWLSEGMPPVIPNFDESLANVTKELASLWSSKSVAELADSAEIKTTISIHQLDFLGKLIESKDIVDLNEGKINLLESTYNLKSSKNAEVRFRLNRLIIRARIKRLDEILEFANSNFRMKFCRPIYRDLAGWPEAKPAAIRNFVNVKDQMMVCSHTIEKDLGL</v>
      </c>
    </row>
    <row r="45" spans="1:15">
      <c r="A45" t="s">
        <v>3924</v>
      </c>
      <c r="B45" t="s">
        <v>781</v>
      </c>
      <c r="C45">
        <v>0.107</v>
      </c>
      <c r="D45">
        <v>66</v>
      </c>
      <c r="E45">
        <v>0.105</v>
      </c>
      <c r="F45">
        <v>59</v>
      </c>
      <c r="G45">
        <v>0.121</v>
      </c>
      <c r="H45">
        <v>48</v>
      </c>
      <c r="I45">
        <v>9.9000000000000005E-2</v>
      </c>
      <c r="J45">
        <v>0.10199999999999999</v>
      </c>
      <c r="K45" t="s">
        <v>4781</v>
      </c>
      <c r="L45">
        <v>0.45</v>
      </c>
      <c r="M45" t="s">
        <v>4780</v>
      </c>
      <c r="N45" t="str">
        <f>MID(Table2[[#This Row],[Uncleaved Sequence]],Table2[[#This Row],[pos2]]-3,3)&amp;"-"&amp;MID(Table2[[#This Row],[Uncleaved Sequence]],Table2[[#This Row],[pos2]],3)</f>
        <v>DVR-DIN</v>
      </c>
      <c r="O45" t="str">
        <f>VLOOKUP(Table2[[#This Row],[name]],Sheet2!B:D,3,FALSE)</f>
        <v>MGRLGVVDPSSYSQPDLITTEHSALNWKIDFAATKIQGSVLHRFKVLTALDKILLDVRDINVTNATLLAGGSELPINFFISDAVDDIGQKLTLELPSGAKGSLNVRIDYETSSSASGLQWLNPTQTLGKEHPYMFSQCQAIHARSVICQDTPAVKFTYDATVEHPSELTALMSALIDKKEPGKTLFKQEVPIPAYLAIAIGKLVSRPLGENSSVWAEEAIVDACAEEFSETATMLKTATELCGPYWKQYDLLVMPPSFPFGGMENPCLTFVTPTLLAGDKSLADVVAHEIAHSWGNLVTNKNFEHFWLNEGFTVFVESKIVGRMQGAKELDFKMLSNLTDLQEIRTQLNKTPELTKLVVDLSNCGPDDAFSSVPYIKGSTFLRYLEDLFGGPVFEPFLRDYLKKYAYKSIETKDFQSALYDYFIDTDKKDKLSAVDWDLWLSEGMPPVIPNFDESLANVTKELASLWSSKSVAELADSAEIKTTISIHQLDFLGKLIESKDIVDLNEGKINLLESTYNLKSSKNAEVRFRLNRLIIRARIKRLDEILEFANSNFRMKFCRPIYRDLAGWPEAKPAAIRNFVNVKDQMMVCSHTIEKDLGL</v>
      </c>
    </row>
    <row r="46" spans="1:15">
      <c r="A46" t="s">
        <v>4164</v>
      </c>
      <c r="B46" t="s">
        <v>1000</v>
      </c>
      <c r="C46">
        <v>0.29299999999999998</v>
      </c>
      <c r="D46">
        <v>23</v>
      </c>
      <c r="E46">
        <v>0.46899999999999997</v>
      </c>
      <c r="F46">
        <v>23</v>
      </c>
      <c r="G46">
        <v>0.92400000000000004</v>
      </c>
      <c r="H46">
        <v>12</v>
      </c>
      <c r="I46">
        <v>0.75</v>
      </c>
      <c r="J46">
        <v>0.621</v>
      </c>
      <c r="K46" t="s">
        <v>4779</v>
      </c>
      <c r="L46">
        <v>0.45</v>
      </c>
      <c r="M46" t="s">
        <v>4780</v>
      </c>
      <c r="N46" t="str">
        <f>MID(Table2[[#This Row],[Uncleaved Sequence]],Table2[[#This Row],[pos2]]-3,3)&amp;"-"&amp;MID(Table2[[#This Row],[Uncleaved Sequence]],Table2[[#This Row],[pos2]],3)</f>
        <v>TQS-GYV</v>
      </c>
      <c r="O46" t="str">
        <f>VLOOKUP(Table2[[#This Row],[name]],Sheet2!B:D,3,FALSE)</f>
        <v>MKVVCWVLEFLTVVQLLIETQSGYVQEAKREIWDAMAHHRHRHHQHYHHSSHWIDGRRVHRLRMPHPQRWSGRRRSLNQHQPFSRWSQWSPCDEECVRRERFCKVKRKCGHTKHVEQSKCSHCHPAPAIKWQPPLILDDSHIRERIQLPQPQPQPPPPPPPSIIINAAAAASSGPTVDYRYTEYKPPPNYASLYPSHPPIYTPTYPAAHPPTQPPTYPPPTHPPTPPPTPPTNPDEVVRHLPKYPKDIFSEEDVEDELEPEPDEDLISSDEQGDFFVLKHHRHRRRQNHRRPSHKPPKEEDYDDSDFVDFGERKSLRHRHLGEDSSVEGDVFQYEDFDLPDTMADSQESEGEFRNITWMQPAKDGIALRRRKVYSKWSRWTKCSPKCTTRRYKCRIMDQCGREVLREIAYCYTEGSFCQQWLQTQFQKTPAFETRPGSGSPNAMRRMQSEQPEVSMNDLNYIMTGKGYRGPEYTPLKLSCGIVRSGTGRRMSNMLKIIGGRAARKGEWPWQVAILNRFKEAFCGGTLIAPRWVLTAAHCRKVLFVRIGEHNLNYEDGTEIQLRVMKSYTHPNFDKRTVDSDVALLRLPAVNATTWIGYSCLPQPFQALPKNVDCTIIGWGKRRNRDATGTSVLHKATPIIPMQNCRKVYYDYTITKNMFCAGHQKGHIDTCAGDSGGPLLCRDTTKNHPWTIFGITSFGDGCAQRNKFGIYAKVPNYVDWVWSVVNCDGNCKM</v>
      </c>
    </row>
    <row r="47" spans="1:15">
      <c r="A47" t="s">
        <v>4027</v>
      </c>
      <c r="B47" t="s">
        <v>325</v>
      </c>
      <c r="C47">
        <v>0.14199999999999999</v>
      </c>
      <c r="D47">
        <v>35</v>
      </c>
      <c r="E47">
        <v>0.122</v>
      </c>
      <c r="F47">
        <v>11</v>
      </c>
      <c r="G47">
        <v>0.20300000000000001</v>
      </c>
      <c r="H47">
        <v>4</v>
      </c>
      <c r="I47">
        <v>0.154</v>
      </c>
      <c r="J47">
        <v>0.14000000000000001</v>
      </c>
      <c r="K47" t="s">
        <v>4781</v>
      </c>
      <c r="L47">
        <v>0.45</v>
      </c>
      <c r="M47" t="s">
        <v>4780</v>
      </c>
      <c r="N47" t="str">
        <f>MID(Table2[[#This Row],[Uncleaved Sequence]],Table2[[#This Row],[pos2]]-3,3)&amp;"-"&amp;MID(Table2[[#This Row],[Uncleaved Sequence]],Table2[[#This Row],[pos2]],3)</f>
        <v>RDL-PSE</v>
      </c>
      <c r="O47" t="str">
        <f>VLOOKUP(Table2[[#This Row],[name]],Sheet2!B:D,3,FALSE)</f>
        <v>MSKDHWMRDLPSELRDLSIINLAIPGSHNSMTYGINSKSELSPDAEISIRWHRFFPCFVRRWSKTQSSGTLDQLELGVRYFDLRIAQKDDKFYYCHGLAMEIFEPLLEIRQFVDTHPEEVVILDLQHFYAMTVAHHQKLHKDLIQFFHRLYSTVDGSLKDCTLNRCLEMQRSVVIIYRRCPIPLPLRFWPSYAWPTWPNKASVKKLQSFLEDSLLSRQPQQGYVSQCLITPTGRYIAFRLFFTLKTAKRVDKKLQPWIQEQIPGPFEPKDEPRVNVFLADFVSLKGGQFCDWVVLNTKLLEQLAGDKELESTEGVEEEEAQ</v>
      </c>
    </row>
    <row r="48" spans="1:15">
      <c r="A48" t="s">
        <v>4635</v>
      </c>
      <c r="B48" t="s">
        <v>325</v>
      </c>
      <c r="C48">
        <v>0.14199999999999999</v>
      </c>
      <c r="D48">
        <v>35</v>
      </c>
      <c r="E48">
        <v>0.122</v>
      </c>
      <c r="F48">
        <v>11</v>
      </c>
      <c r="G48">
        <v>0.20300000000000001</v>
      </c>
      <c r="H48">
        <v>4</v>
      </c>
      <c r="I48">
        <v>0.154</v>
      </c>
      <c r="J48">
        <v>0.14000000000000001</v>
      </c>
      <c r="K48" t="s">
        <v>4781</v>
      </c>
      <c r="L48">
        <v>0.45</v>
      </c>
      <c r="M48" t="s">
        <v>4780</v>
      </c>
      <c r="N48" t="str">
        <f>MID(Table2[[#This Row],[Uncleaved Sequence]],Table2[[#This Row],[pos2]]-3,3)&amp;"-"&amp;MID(Table2[[#This Row],[Uncleaved Sequence]],Table2[[#This Row],[pos2]],3)</f>
        <v>RDL-PSE</v>
      </c>
      <c r="O48" t="str">
        <f>VLOOKUP(Table2[[#This Row],[name]],Sheet2!B:D,3,FALSE)</f>
        <v>MSKDHWMRDLPSELRDLSIINLAIPGSHNSMTYGINSKSELSPDAEISIRWHRFFPCFVRRWSKTQSSGTLDQLELGVRYFDLRIAQKDDKFYYCHGLAMEIFEPLLEIRQFVDTHPEEVVILDLQHFYAMTVAHHQKLHKDLIQFFHRLYSTVDGSLKDCTLNRCLEMQRSVVIIYRRCPIPLPLRFWPSYAWPTWPNKASVKKLQSFLEDSLLSRQPQQGYVSQCLITPTGRYIAFRLFFTLKTAKRVDKKLQPWIQEQIPGPFEPKDEPRVNVFLADFVSLKGGQFCDWVVLNTKLLEQLAGDKELESTEGVEEEEAQ</v>
      </c>
    </row>
    <row r="49" spans="1:15">
      <c r="A49" t="s">
        <v>4288</v>
      </c>
      <c r="B49" t="s">
        <v>1002</v>
      </c>
      <c r="C49">
        <v>0.46400000000000002</v>
      </c>
      <c r="D49">
        <v>19</v>
      </c>
      <c r="E49">
        <v>0.64500000000000002</v>
      </c>
      <c r="F49">
        <v>19</v>
      </c>
      <c r="G49">
        <v>0.93899999999999995</v>
      </c>
      <c r="H49">
        <v>1</v>
      </c>
      <c r="I49">
        <v>0.88600000000000001</v>
      </c>
      <c r="J49">
        <v>0.77500000000000002</v>
      </c>
      <c r="K49" t="s">
        <v>4779</v>
      </c>
      <c r="L49">
        <v>0.45</v>
      </c>
      <c r="M49" t="s">
        <v>4780</v>
      </c>
      <c r="N49" t="str">
        <f>MID(Table2[[#This Row],[Uncleaved Sequence]],Table2[[#This Row],[pos2]]-3,3)&amp;"-"&amp;MID(Table2[[#This Row],[Uncleaved Sequence]],Table2[[#This Row],[pos2]],3)</f>
        <v>CVT-ENE</v>
      </c>
      <c r="O49" t="str">
        <f>VLOOKUP(Table2[[#This Row],[name]],Sheet2!B:D,3,FALSE)</f>
        <v>MRSLVSVALLSLLTLCVTENEHFKFLETPCGISTRPKISGGDDAAEPNSWMAAIFNSSDFQCGGTIIHMRFVLSAAHCLVRGYDLYVRLGARNINEPAVHTVINVFVHHDFIASEYRNDIGLLQLSESIVYTVRVQPICIFLDPALKSVEKLKTFRALGWGNRNGKLSIMLQTIYLLHLKRNECKRKLNFNLNSRQCAGTKNGDTCRGDSGGPLSTNILFPSNKSYEVQLGIVSFGDPECRGVGVTDVTSYVDWISSTIARNDYLPIGVSGGDIAMGNPIAPDANRHWTPAASPLPSMLYNSCSQDIAAPIAQLRIYWPGSYAVGVLITDQLIIAAATDLPTVAYLYVFVVLEGISAINQIESVSKHPNFTTNDYRNDIAVLKLVRSISSTAKPICILTTQIYQQNAEKARELKIIDTDLAEQFDVRLMEGSQCAKHLGFQNENQVCMVDPSDTSNPRQKRSYIVVGGMNANGQIRYILVGIFSFSSKNIVFTNVMRHTDWILSLLYSLNTS</v>
      </c>
    </row>
    <row r="50" spans="1:15">
      <c r="A50" t="s">
        <v>3987</v>
      </c>
      <c r="B50" t="s">
        <v>1004</v>
      </c>
      <c r="C50">
        <v>0.108</v>
      </c>
      <c r="D50">
        <v>41</v>
      </c>
      <c r="E50">
        <v>0.108</v>
      </c>
      <c r="F50">
        <v>41</v>
      </c>
      <c r="G50">
        <v>0.11600000000000001</v>
      </c>
      <c r="H50">
        <v>28</v>
      </c>
      <c r="I50">
        <v>9.9000000000000005E-2</v>
      </c>
      <c r="J50">
        <v>0.10299999999999999</v>
      </c>
      <c r="K50" t="s">
        <v>4781</v>
      </c>
      <c r="L50">
        <v>0.45</v>
      </c>
      <c r="M50" t="s">
        <v>4780</v>
      </c>
      <c r="N50" t="str">
        <f>MID(Table2[[#This Row],[Uncleaved Sequence]],Table2[[#This Row],[pos2]]-3,3)&amp;"-"&amp;MID(Table2[[#This Row],[Uncleaved Sequence]],Table2[[#This Row],[pos2]],3)</f>
        <v>NKL-NAR</v>
      </c>
      <c r="O50" t="str">
        <f>VLOOKUP(Table2[[#This Row],[name]],Sheet2!B:D,3,FALSE)</f>
        <v>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GLSLLFFMIMQVFFLNFKHANDNNNKNKNNIIKCI</v>
      </c>
    </row>
    <row r="51" spans="1:15">
      <c r="A51" t="s">
        <v>3988</v>
      </c>
      <c r="B51" t="s">
        <v>1004</v>
      </c>
      <c r="C51">
        <v>0.108</v>
      </c>
      <c r="D51">
        <v>41</v>
      </c>
      <c r="E51">
        <v>0.108</v>
      </c>
      <c r="F51">
        <v>41</v>
      </c>
      <c r="G51">
        <v>0.11600000000000001</v>
      </c>
      <c r="H51">
        <v>28</v>
      </c>
      <c r="I51">
        <v>9.9000000000000005E-2</v>
      </c>
      <c r="J51">
        <v>0.10299999999999999</v>
      </c>
      <c r="K51" t="s">
        <v>4781</v>
      </c>
      <c r="L51">
        <v>0.45</v>
      </c>
      <c r="M51" t="s">
        <v>4780</v>
      </c>
      <c r="N51" t="str">
        <f>MID(Table2[[#This Row],[Uncleaved Sequence]],Table2[[#This Row],[pos2]]-3,3)&amp;"-"&amp;MID(Table2[[#This Row],[Uncleaved Sequence]],Table2[[#This Row],[pos2]],3)</f>
        <v>NKL-NAR</v>
      </c>
      <c r="O51" t="str">
        <f>VLOOKUP(Table2[[#This Row],[name]],Sheet2!B:D,3,FALSE)</f>
        <v>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GLSLLFFMIMQVFFLNFKHANDNNNKNKNNIIKCI</v>
      </c>
    </row>
    <row r="52" spans="1:15">
      <c r="A52" t="s">
        <v>3989</v>
      </c>
      <c r="B52" t="s">
        <v>1004</v>
      </c>
      <c r="C52">
        <v>0.108</v>
      </c>
      <c r="D52">
        <v>41</v>
      </c>
      <c r="E52">
        <v>0.108</v>
      </c>
      <c r="F52">
        <v>41</v>
      </c>
      <c r="G52">
        <v>0.11600000000000001</v>
      </c>
      <c r="H52">
        <v>28</v>
      </c>
      <c r="I52">
        <v>9.9000000000000005E-2</v>
      </c>
      <c r="J52">
        <v>0.10299999999999999</v>
      </c>
      <c r="K52" t="s">
        <v>4781</v>
      </c>
      <c r="L52">
        <v>0.45</v>
      </c>
      <c r="M52" t="s">
        <v>4780</v>
      </c>
      <c r="N52" t="str">
        <f>MID(Table2[[#This Row],[Uncleaved Sequence]],Table2[[#This Row],[pos2]]-3,3)&amp;"-"&amp;MID(Table2[[#This Row],[Uncleaved Sequence]],Table2[[#This Row],[pos2]],3)</f>
        <v>NKL-NAR</v>
      </c>
      <c r="O52" t="str">
        <f>VLOOKUP(Table2[[#This Row],[name]],Sheet2!B:D,3,FALSE)</f>
        <v>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GHALLREWSLIFYGTTQSIGPNDPSVPKPSGSEATTPNSSSTTSNLHQAYSPQYPRIPPNNFGSSPSGGSKLPGKVPPPNKSSYVTNNPLLNSAPPKQGYQQISATYGVILGKANGKSNNNSEKTNNKGNKSNNGNKGKSGGSSGNRKEQTTQSTIIQTSTSKNKYYRISQQQQKNNKQDRNGVQTQRPKANSGEKSYDEKSRKVVGEITTNSGNGSIKAKQVKESTTTSSNSRIPKLFERYEKIQAIFPELEPYENSSPKGKPKQAKQKQFEVDLFKPTNGGNSRQGNTKKSPSVPPPSQTMATLSILPILPAGGSSLPDQKILKKQQLLMAAAGVMAPAQVEVEMEEVHATPDYEARKDQRKEVNPNAQITQWDMIFYGTETPAQPDDVANPSQSNQFNLYGNDMAHNDVEYDSGQWRNMQQVGEVGMTRDHSNTAACLKWSDRKCLGLSLLFFMIMQVFFLNKHANDNNNKNKNNIIKCI</v>
      </c>
    </row>
    <row r="53" spans="1:15">
      <c r="A53" t="s">
        <v>3990</v>
      </c>
      <c r="B53" t="s">
        <v>1004</v>
      </c>
      <c r="C53">
        <v>0.108</v>
      </c>
      <c r="D53">
        <v>41</v>
      </c>
      <c r="E53">
        <v>0.108</v>
      </c>
      <c r="F53">
        <v>41</v>
      </c>
      <c r="G53">
        <v>0.11600000000000001</v>
      </c>
      <c r="H53">
        <v>28</v>
      </c>
      <c r="I53">
        <v>9.9000000000000005E-2</v>
      </c>
      <c r="J53">
        <v>0.10299999999999999</v>
      </c>
      <c r="K53" t="s">
        <v>4781</v>
      </c>
      <c r="L53">
        <v>0.45</v>
      </c>
      <c r="M53" t="s">
        <v>4780</v>
      </c>
      <c r="N53" t="str">
        <f>MID(Table2[[#This Row],[Uncleaved Sequence]],Table2[[#This Row],[pos2]]-3,3)&amp;"-"&amp;MID(Table2[[#This Row],[Uncleaved Sequence]],Table2[[#This Row],[pos2]],3)</f>
        <v>NKL-NAR</v>
      </c>
      <c r="O53" t="str">
        <f>VLOOKUP(Table2[[#This Row],[name]],Sheet2!B:D,3,FALSE)</f>
        <v>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GLSLLFFMIMQVFFLNFKHANDNNNKNKNNIIKCI</v>
      </c>
    </row>
    <row r="54" spans="1:15">
      <c r="A54" t="s">
        <v>3991</v>
      </c>
      <c r="B54" t="s">
        <v>1004</v>
      </c>
      <c r="C54">
        <v>0.108</v>
      </c>
      <c r="D54">
        <v>41</v>
      </c>
      <c r="E54">
        <v>0.108</v>
      </c>
      <c r="F54">
        <v>41</v>
      </c>
      <c r="G54">
        <v>0.11600000000000001</v>
      </c>
      <c r="H54">
        <v>28</v>
      </c>
      <c r="I54">
        <v>9.9000000000000005E-2</v>
      </c>
      <c r="J54">
        <v>0.10299999999999999</v>
      </c>
      <c r="K54" t="s">
        <v>4781</v>
      </c>
      <c r="L54">
        <v>0.45</v>
      </c>
      <c r="M54" t="s">
        <v>4780</v>
      </c>
      <c r="N54" t="str">
        <f>MID(Table2[[#This Row],[Uncleaved Sequence]],Table2[[#This Row],[pos2]]-3,3)&amp;"-"&amp;MID(Table2[[#This Row],[Uncleaved Sequence]],Table2[[#This Row],[pos2]],3)</f>
        <v>NKL-NAR</v>
      </c>
      <c r="O54" t="str">
        <f>VLOOKUP(Table2[[#This Row],[name]],Sheet2!B:D,3,FALSE)</f>
        <v>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ECNDSAYMFEDQCYDVCPVHTYPLDKFQAEEDEQDDEVTRGPVPYSSSPMDHSLLMSNSLDDKQDPLQAEDRRRRSSLTQLVEVPSRVCAACRSCLECYGALASQCSTCSPGSQLRKILNETFCYAYVVRSTGMASVVDISMDDRDTQQYMTGTTVLLLVSVIFTLMGVAVAGGIVYHRRAMARSNELYSVSLVPGDESDSDEDELFTAHFPARKSGVNIYRDEAPSEKIFEEDEISHL</v>
      </c>
    </row>
    <row r="55" spans="1:15">
      <c r="A55" t="s">
        <v>4624</v>
      </c>
      <c r="B55" t="s">
        <v>1004</v>
      </c>
      <c r="C55">
        <v>0.108</v>
      </c>
      <c r="D55">
        <v>41</v>
      </c>
      <c r="E55">
        <v>0.108</v>
      </c>
      <c r="F55">
        <v>41</v>
      </c>
      <c r="G55">
        <v>0.11600000000000001</v>
      </c>
      <c r="H55">
        <v>28</v>
      </c>
      <c r="I55">
        <v>9.9000000000000005E-2</v>
      </c>
      <c r="J55">
        <v>0.10299999999999999</v>
      </c>
      <c r="K55" t="s">
        <v>4781</v>
      </c>
      <c r="L55">
        <v>0.45</v>
      </c>
      <c r="M55" t="s">
        <v>4780</v>
      </c>
      <c r="N55" t="str">
        <f>MID(Table2[[#This Row],[Uncleaved Sequence]],Table2[[#This Row],[pos2]]-3,3)&amp;"-"&amp;MID(Table2[[#This Row],[Uncleaved Sequence]],Table2[[#This Row],[pos2]],3)</f>
        <v>NKL-NAR</v>
      </c>
      <c r="O55" t="str">
        <f>VLOOKUP(Table2[[#This Row],[name]],Sheet2!B:D,3,FALSE)</f>
        <v>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CLVDALSGSEEIGSEHNPQNRGIMLRACMWL</v>
      </c>
    </row>
    <row r="56" spans="1:15">
      <c r="A56" t="s">
        <v>4625</v>
      </c>
      <c r="B56" t="s">
        <v>1004</v>
      </c>
      <c r="C56">
        <v>0.108</v>
      </c>
      <c r="D56">
        <v>41</v>
      </c>
      <c r="E56">
        <v>0.108</v>
      </c>
      <c r="F56">
        <v>41</v>
      </c>
      <c r="G56">
        <v>0.11600000000000001</v>
      </c>
      <c r="H56">
        <v>28</v>
      </c>
      <c r="I56">
        <v>9.9000000000000005E-2</v>
      </c>
      <c r="J56">
        <v>0.10299999999999999</v>
      </c>
      <c r="K56" t="s">
        <v>4781</v>
      </c>
      <c r="L56">
        <v>0.45</v>
      </c>
      <c r="M56" t="s">
        <v>4780</v>
      </c>
      <c r="N56" t="str">
        <f>MID(Table2[[#This Row],[Uncleaved Sequence]],Table2[[#This Row],[pos2]]-3,3)&amp;"-"&amp;MID(Table2[[#This Row],[Uncleaved Sequence]],Table2[[#This Row],[pos2]],3)</f>
        <v>NKL-NAR</v>
      </c>
      <c r="O56" t="str">
        <f>VLOOKUP(Table2[[#This Row],[name]],Sheet2!B:D,3,FALSE)</f>
        <v>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AQITQWDMIFYGTETPAQPDDVANSQSNQFNLYGNDMAHNDVEYDSTGQWRNMQQVGEVGMTRDHSNTAACLKSDRKCLGLSLLFFMIMQVFFLNFKHANDNNNKNKNNIIKCI</v>
      </c>
    </row>
    <row r="57" spans="1:15">
      <c r="A57" t="s">
        <v>4626</v>
      </c>
      <c r="B57" t="s">
        <v>1004</v>
      </c>
      <c r="C57">
        <v>0.108</v>
      </c>
      <c r="D57">
        <v>41</v>
      </c>
      <c r="E57">
        <v>0.108</v>
      </c>
      <c r="F57">
        <v>41</v>
      </c>
      <c r="G57">
        <v>0.11600000000000001</v>
      </c>
      <c r="H57">
        <v>28</v>
      </c>
      <c r="I57">
        <v>9.9000000000000005E-2</v>
      </c>
      <c r="J57">
        <v>0.10299999999999999</v>
      </c>
      <c r="K57" t="s">
        <v>4781</v>
      </c>
      <c r="L57">
        <v>0.45</v>
      </c>
      <c r="M57" t="s">
        <v>4780</v>
      </c>
      <c r="N57" t="str">
        <f>MID(Table2[[#This Row],[Uncleaved Sequence]],Table2[[#This Row],[pos2]]-3,3)&amp;"-"&amp;MID(Table2[[#This Row],[Uncleaved Sequence]],Table2[[#This Row],[pos2]],3)</f>
        <v>NKL-NAR</v>
      </c>
      <c r="O57" t="str">
        <f>VLOOKUP(Table2[[#This Row],[name]],Sheet2!B:D,3,FALSE)</f>
        <v>MKNDVVRWSRQPTSNTTNSSSSSRSDSNSTHKHRSKSNKLNARQLGSNARSCQQRSSVATTLEDEQQTIIECDIGNFNFDCNLFKTSFLTQHKQKRSGSSSKSKSNRSRPLAKTKAVFLLALQFSAVVFLCNINVGFVAGSVATAASAGGSSPAAPSSAPSSPPTVAVPPPPPPSSALKVDPNGQSPVLPPYVLDYTGGKAKLTPNNGKFGQSGSSGSNNNHIVGHYTHTWAVHIPNGDNGMADAAKDHGFVNLGKIFDDHYHFAHHKVSKRSLSPATHHQTRLDDDDRVHWAKQRAKSRSKRDFIRMRPSRTSSRAMSMVDAMSFNDSKWPQMWYLNRGGGLMNVIPAWKMGITGKGVVVTILDDGLESDHPDIQDNYDPKASYDVNSHDDPMPHYDMTDSNRHGTRCAGEVAATANNSFCAVGIAYGASVGGVRMLDGDTDAVEARSLSLNPQHIDIYSASWGPDDDGKTVDGPGELASRAFIEGTTKRGGKGSIFIWASGNGGREQDNCNCDGYTNSIWTLSISSATEEGHVPWYSKCSSTLATTYSSGGQGEKQVVTTDLHHSCTVSHTGTSASAPLAAGIAALLQSNQNLTWRDLQHIVVRTAKPANLKDPSWSRNGVGRRVSHSFGYGLMDAEMVRVARNWKAVPEQQRCEINAPHVDKVIPPRTHITLQLTVNHCRSVNLEHVQAKITLTSQRRGDIQLFLRSPANTSVTLLTPRIHDNSRSGFNQWPMSVHTWGESPQGNWQLEIHNEGRYMGHALLREWSLIFYGTTQSIGPNDPSVPKPSGSEATTPNSSSTTSNLHQAYSPQYPRIPPNNFGSSPSGGSKLPGKVPPPNKSSYVTNNPLLNSAPPKQGYQQISATYGVILGKANGKSNNNSEKTNNKGNKSNNGNKGKSGGSSGNRKEQTTQSTIIQTSTSKNKYYRISQQQQKNNKQDRNGVQTQRPKANSGEKSYDEKSRKVVGEITTNSGNGSIKAKQVKESTTTSSNSRIPKLFERYEKIQAIFPELEPYENSSPKGKPKQAKQKQFEVDLFKPTNGGNSRQGNTKKSPSVPPPSQTMATLSILPILPAGGSSLPDQKILKKQQLLMAAAGVMAPAQVEVEMEEVHATPDYEARKDQRKEVNPNAQITQWDMIFYGTETPAQPDDVANPSQSNQFNLYGNDMAHNDVEYDSGQWRNMQQVGEVGMTRDHSNTAACLKWSDRKCLECNDSAYMFEDQCYDVPVHTYPLDKFQAEEDEQDDEVTRGPVNPYSSSPMDHSLLMSNSLDDKQDLQAEDRRRRSSLTQLVEVPSRVCAACDRSCLECYGALASQCSTCSPGSQRKILNETFCYAYVVRSTGMASVVDISKMDDRDTQQYMTGTTVLLLVSVITLMGVAVAGGIVYHRRAMARSNELYSRVSLVPGDESDSDEDELFTAHFPRKSGVNIYRDEAPSEKIFEEDEISHLV</v>
      </c>
    </row>
    <row r="58" spans="1:15">
      <c r="A58" t="s">
        <v>4627</v>
      </c>
      <c r="B58" t="s">
        <v>1004</v>
      </c>
      <c r="C58">
        <v>0.108</v>
      </c>
      <c r="D58">
        <v>41</v>
      </c>
      <c r="E58">
        <v>0.108</v>
      </c>
      <c r="F58">
        <v>41</v>
      </c>
      <c r="G58">
        <v>0.11600000000000001</v>
      </c>
      <c r="H58">
        <v>28</v>
      </c>
      <c r="I58">
        <v>9.9000000000000005E-2</v>
      </c>
      <c r="J58">
        <v>0.10299999999999999</v>
      </c>
      <c r="K58" t="s">
        <v>4781</v>
      </c>
      <c r="L58">
        <v>0.45</v>
      </c>
      <c r="M58" t="s">
        <v>4780</v>
      </c>
      <c r="N58" t="str">
        <f>MID(Table2[[#This Row],[Uncleaved Sequence]],Table2[[#This Row],[pos2]]-3,3)&amp;"-"&amp;MID(Table2[[#This Row],[Uncleaved Sequence]],Table2[[#This Row],[pos2]],3)</f>
        <v>NKL-NAR</v>
      </c>
      <c r="O58" t="str">
        <f>VLOOKUP(Table2[[#This Row],[name]],Sheet2!B:D,3,FALSE)</f>
        <v>MKNDVVRWSRQPTSNTTNSSSSSRSDSNSTHKHRSKSNKLNARQLGSNARSCQQRSSVATTLEDEQQTIIECDIGNFNFDCNLFKTSFLTQHKQKRSGSSSKSKSNRSRPLAKTKAVFLLALQFSAVVFLCNINVGFVAGSVATAASAGGSSPAAPSSAPSSPPTVAVPPPPPPSSALKVDPNGQSPVLPPYVLDYTGGKAKLTPNNGKFGQSGSSGSNNNHIVGHYTHTWAVHIPNGDNGMADAAKDHGFVNLGKIMPATCSPKYKCTGHMDTTHFNQ</v>
      </c>
    </row>
    <row r="59" spans="1:15">
      <c r="A59" t="s">
        <v>3934</v>
      </c>
      <c r="B59" t="s">
        <v>240</v>
      </c>
      <c r="C59">
        <v>0.109</v>
      </c>
      <c r="D59">
        <v>46</v>
      </c>
      <c r="E59">
        <v>0.104</v>
      </c>
      <c r="F59">
        <v>63</v>
      </c>
      <c r="G59">
        <v>0.121</v>
      </c>
      <c r="H59">
        <v>7</v>
      </c>
      <c r="I59">
        <v>9.7000000000000003E-2</v>
      </c>
      <c r="J59">
        <v>0.1</v>
      </c>
      <c r="K59" t="s">
        <v>4781</v>
      </c>
      <c r="L59">
        <v>0.45</v>
      </c>
      <c r="M59" t="s">
        <v>4780</v>
      </c>
      <c r="N59" t="str">
        <f>MID(Table2[[#This Row],[Uncleaved Sequence]],Table2[[#This Row],[pos2]]-3,3)&amp;"-"&amp;MID(Table2[[#This Row],[Uncleaved Sequence]],Table2[[#This Row],[pos2]],3)</f>
        <v>GIR-DCS</v>
      </c>
      <c r="O59" t="str">
        <f>VLOOKUP(Table2[[#This Row],[name]],Sheet2!B:D,3,FALSE)</f>
        <v>MSDDYNEDAPVVQTTHGKVRGILLKSLYDEQFYAFDGIPYAVPPLGTLRKEPHDLKPWHGIRDCSKPLSKCLQVSTLTKEVEGSEDCLYLNISVKTLNDPMPVMVYIHGGAFKGGDSSRRAWGPDYFMKENVVYISIGHRLGPLGFLLNDPDLEVPGNAGLKDVILALRWIRANAANFNGDPERITIFGHSSGSMTQLLLASPQSEGLFHRAILLAGFSMELNRLPQMEYRLAKHLGYEGDNVDSVLEFLLKADPALIVSADFFTPLEKRQGHNMPFKPSIESYSTPNAVLLAEIDLQRTTWSNRIPIILGANSGEGMSIFSFVKMNPSWLKEFQCNPERVLPTLRNRCDPGQRRQLGQALIHHFCEAHGHELTVDHTNGLVELFTHGFVHADRLIQSRLTYGQAPTYLYRFDFDSPDFNFYRIRFMGKEQRGVGHVDELGIFKLPATFKLDKSRPEFTAIRRLVAMFVQFAATSDPNAPLTKSLVDWKPTRFGKRMVLNISEELKFIPQPEMPKLKFFDRLYEMAGVPL</v>
      </c>
    </row>
    <row r="60" spans="1:15">
      <c r="A60" t="s">
        <v>4606</v>
      </c>
      <c r="B60" t="s">
        <v>1007</v>
      </c>
      <c r="C60">
        <v>0.11</v>
      </c>
      <c r="D60">
        <v>63</v>
      </c>
      <c r="E60">
        <v>0.105</v>
      </c>
      <c r="F60">
        <v>68</v>
      </c>
      <c r="G60">
        <v>0.114</v>
      </c>
      <c r="H60">
        <v>49</v>
      </c>
      <c r="I60">
        <v>9.9000000000000005E-2</v>
      </c>
      <c r="J60">
        <v>0.10199999999999999</v>
      </c>
      <c r="K60" t="s">
        <v>4781</v>
      </c>
      <c r="L60">
        <v>0.45</v>
      </c>
      <c r="M60" t="s">
        <v>4780</v>
      </c>
      <c r="N60" t="str">
        <f>MID(Table2[[#This Row],[Uncleaved Sequence]],Table2[[#This Row],[pos2]]-3,3)&amp;"-"&amp;MID(Table2[[#This Row],[Uncleaved Sequence]],Table2[[#This Row],[pos2]],3)</f>
        <v>ASQ-PYL</v>
      </c>
      <c r="O60" t="str">
        <f>VLOOKUP(Table2[[#This Row],[name]],Sheet2!B:D,3,FALSE)</f>
        <v>MNPNMYGPPPTQFQQQPQFGAPPPNSGGWPPQQQQLPQQQPPQQQLPPQQQQQPQYGAPPPTSAASQPYLNGNYQQQLATSMGGLSVGGGVGGANPLKPLPQGAPAAAAPPPTGFNQFNSNAAPPPTNNNNAAFGAPPPTQAGSYVNALPPSSTPQSVASGINQMSLNSATLAGLPHMPPPKAATPGAAPGQPPIPAGSTSQPPLPGQPPLPGQPPFSGQIPTSQPAPSPYGVPSSRPGQPQLPPATPPTYTQPGLPPQQQQGIPPLQQPGIPQQQPGFPPQQPGLPPLSQPGLPQPGAPYGAPQQGGYSGGFPGQAPGGFPGAPPPLPGQQAAAPPQFGAPQGYPGQQPGYPPQPGQQPMPGYPPQPGQQLGGPGYPPQPGAGFPGQPGRPFNQPPMPGAGNMYQQAPQARRLDPDQMPNPIQVMIENQRLSGGPFVTNQGLLPPLVTTKFVVHDQGNSSPRFLRSSLYCIPNTGDLLKTTALPLTLNIPLAKVGEGEMEPPIVNFGEMGPIRCNRCKAYMSPNMQFVDAGRRFQCLMKVTSEVHQNYYQHLDHTGQRVDKHERPELLLGTYEFLATKDYCRNNTPPVPAFIFIIDVSYNTVKSGLVHLLCSQIKNILKHLPVDQGQDKSKVRVGFTYNSTVHFYNIKSSLAQPQMMVVGDVQEMFMPLLDGFLCHPEESAAVIDLMEEIPRMFADTKETETILYPAIQAGLEALKASNAAGKLLVFNSTLPIAAPGKLKNRDDRKLLGTDKEKTVLTPQTTAYNTLGQECVQQGCSVDLFVFNAYIDLATIGQVSRLTGGEVFKYTYFQADVDGKRLIQDIIKNVSRPIAFAVMRVRTSAGIRPTEFYGHFFMSNTTDVELASIDATKSISIEIKHDDKLPEENVYLQVALLYTSCSGQRRLRILNLALRVTTTIADVFKCCDLDAMMLFAKQACFKLMEHSPKQVKDNLIHRSAQILACYRKHCTSPTSAGQLILPELKLLPLYASCLLKNDAISGGSDMTLDDRSYVIQFILSMDLNQSVSYLYPFIPIHNVVPEETDLPTPVRCTHEKTQEDGAYILENGVHLFVWLGQALSPFVQSVFGVQGLQQIALERFNIVPETPLAKRIHGILEQIMKERSRYMRITLRQNDKLESVFRHFLVEDRGTDGSASYVDFLCHMHKEIKDLL</v>
      </c>
    </row>
    <row r="61" spans="1:15">
      <c r="A61" t="s">
        <v>4607</v>
      </c>
      <c r="B61" t="s">
        <v>1007</v>
      </c>
      <c r="C61">
        <v>0.11</v>
      </c>
      <c r="D61">
        <v>63</v>
      </c>
      <c r="E61">
        <v>0.105</v>
      </c>
      <c r="F61">
        <v>68</v>
      </c>
      <c r="G61">
        <v>0.114</v>
      </c>
      <c r="H61">
        <v>49</v>
      </c>
      <c r="I61">
        <v>9.9000000000000005E-2</v>
      </c>
      <c r="J61">
        <v>0.10199999999999999</v>
      </c>
      <c r="K61" t="s">
        <v>4781</v>
      </c>
      <c r="L61">
        <v>0.45</v>
      </c>
      <c r="M61" t="s">
        <v>4780</v>
      </c>
      <c r="N61" t="str">
        <f>MID(Table2[[#This Row],[Uncleaved Sequence]],Table2[[#This Row],[pos2]]-3,3)&amp;"-"&amp;MID(Table2[[#This Row],[Uncleaved Sequence]],Table2[[#This Row],[pos2]],3)</f>
        <v>ASQ-PYL</v>
      </c>
      <c r="O61" t="str">
        <f>VLOOKUP(Table2[[#This Row],[name]],Sheet2!B:D,3,FALSE)</f>
        <v>MNPNMYGPPPTQFQQQPQFGAPPPNSGGWPPQQQQLPQQQPPQQQLPPQQQQQPQYGAPPPTSAASQPYLNGNYQQQLATSMGGLSVGGGVGGANPLKPLPQGAPAAAAPPPTGFNQFNSNAAPPPTNNNNAAFGAPPPTQAGSYVNALPPSSTPQSVASGINQMSLNSATLAGLPHMPPPKAATPGAAPGQPPIPAGSTSQPPLPGQPPLPGQPPFSGQIPTSQPAPSPYGVPSSRPGQPQLPPATPPTYTQPGLPPQQQQGIPPLQQPGIPQQQPGFPPQQPGLPPLSQPGLPQPGAPYGAPQQGGYSGGFPGQAPGGFPGAPPPLPGQQAAAPPQFGAPQGYPGQQPGYPPQPGQQPMPGYPPQPGQQLGGPGYPPQPGAGFPGQPGRPFNQPPMPGAGNMYQQAPQARRLDPDQMPNPIQVMIENQRLSGGPFVTNQGLLPPLVTTKFVVHDQGNSSPRFLRSSLYCIPNTGDLLKTTALPLTLNIPLAKVGEGEMEPPIVNFGEMGPIRCNRCKAYMSPNMQFVDAGRRFQCLMKVTSEVHQNYYQHLDHTGQRVDKHERPELLLGTYEFLATKDYCRNNTPPVPAFIFIIDVSYNTVKSGLVHLLCSQIKNILKHLPVDQGQDKSKVRVGFTYNSTVHFYNIKSSLAQPQMMVVGDVQEMFMPLLDGFLCHPEESAAVIDLMEEIPRMFADTKETETILYPAIQAGLEALKASNAAGKLLVFNSTLPIAAPGKLKNRDDRKLLGTDKEKTVLTPQTTAYNTLGQECVQQGCSVDLFVFNAYIDLATIGQVSRLTGGEVFKYTYFQADVDGKRLIQDIIKNVSRPIAFAVMRVRTSAGIRPTEFYGHFFMSNTTDVELASIDATKSISIEIKHDDKLPEENVYLQVALLYTSCSGQRRLRILNLALRVTTTIADVFKCCDLDAMMLFAKQACFKLMEHSPKQVKDNLIHRSAQILACYRKHCTSPTSAGQLILPELKLLPLYASCLLKNDAISGGSDMTLDDRSYVIQFILSMDLNQSVSYLYPFIPIHNVVPEETDLPTPVRCTHEKTQEDGAYILENGVHLFVWLGQALSPFVQSVFGVQGLQQIALERFNIVPETPLAKRIHGILEQIMKERSRYMRITLRQNDKLESVFRHFLVEDRGTDGSASYVDFLCHMHKEIKDLLSXHAGYSTYKPEQRWADSYSQNRARMRRLSSMRSRLG</v>
      </c>
    </row>
    <row r="62" spans="1:15">
      <c r="A62" t="s">
        <v>3895</v>
      </c>
      <c r="B62" t="s">
        <v>1007</v>
      </c>
      <c r="C62">
        <v>0.11</v>
      </c>
      <c r="D62">
        <v>63</v>
      </c>
      <c r="E62">
        <v>0.105</v>
      </c>
      <c r="F62">
        <v>68</v>
      </c>
      <c r="G62">
        <v>0.114</v>
      </c>
      <c r="H62">
        <v>49</v>
      </c>
      <c r="I62">
        <v>9.9000000000000005E-2</v>
      </c>
      <c r="J62">
        <v>0.10199999999999999</v>
      </c>
      <c r="K62" t="s">
        <v>4781</v>
      </c>
      <c r="L62">
        <v>0.45</v>
      </c>
      <c r="M62" t="s">
        <v>4780</v>
      </c>
      <c r="N62" t="str">
        <f>MID(Table2[[#This Row],[Uncleaved Sequence]],Table2[[#This Row],[pos2]]-3,3)&amp;"-"&amp;MID(Table2[[#This Row],[Uncleaved Sequence]],Table2[[#This Row],[pos2]],3)</f>
        <v>ASQ-PYL</v>
      </c>
      <c r="O62" t="str">
        <f>VLOOKUP(Table2[[#This Row],[name]],Sheet2!B:D,3,FALSE)</f>
        <v>MNPNMYGPPPTQFQQQPQFGAPPPNSGGWPPQQQQLPQQQPPQQQLPPQQQQQPQYGAPPPTSAASQPYLNGNYQQQLATSMGGLSVGGGVGGANPLKPLPQGAPAAAAPPPTGFNQFNSNAAPPPTNNNNAAFGAPPPTQAGSYVNALPPSSTPQSVASGINQMSLNSATLAGLPHMPPPKAATPGAAPGQPPIPAGSTSQPPLPGQPPLPGQPPFSGQIPTSQPAPSPYGVPSSRPGQPQLPPATPPTYTQPGLPPQQQQGIPPLQQPGIPQQQPGFPPQQPGLPPLSQPGLPQPGAPYGAPQQGGYSGGFPGQAPGGFPGAPPPLPGQQAAAPPQFGAPQGYPGQQPGYPPQPGQQPMPGYPPQPGQQLGGPGYPPQPGAGFPGQPGRPFNQPPMPGAGNMYQQAPQARRLDPDQMPNPIQVMIENQRLSGGPFVTNQGLLPPLVTTKFVVHDQGNSSPRFLRSSLYCIPNTGDLLKTTALPLTLNIPLAKVGEGEMEPPIVNFGEMGPIRCNRCKAYMSPNMQFVDAGRRFQCLMKVTSEVHQNYYQHLDHTGQRVDKHERPELLLGTYEFLATKDYCRNNTPPVPAFIFIIDVSYNTVKSGLVHLLCSQIKNILKHLPVDQGQDKSKVRVGFTYNSTVHFYNIKSSLAQPQMMVVGDVQEMFMPLLDGFLCHPEESAAVIDLMEEIPRMFADTKETETILYPAIQAGLEALKASNAAGKLLVFNSTLPIAAPGKLKNRDDRKLLGTDKEKTVLTPQTTAYNTLGQECVQQGCSVDLFVFNAYIDLATIGQVSRLTGGEVFKYTYFQADVDGKRLIQDIIKNVSRPIAFAVMRVRTSAGIRPTEFYGHFFMSNTTDVELASIDATKSISIEIKHDDKLPEENVYLQVALLYTSCSGQRRLRILNLALRVTTTIADVFKCCDLDAMMLFAKQACFKLMEHSPKQVKDNLIHRSAQILACYRKHCTSPTSAGQLILPELKLLPLYASCLLKNDAISGGSDMTLDDRSYVIQFILSMDLNQSVSYLYPFIPIHNVVPEETDLPTPVRCTHEKTQEDGAYILENGVHLFVWLGQALSPFVQSVFGVQGLQQIALERFNIVPETPLAKRIHGILEQIMKERSRYMRITLRQNDKLESVFRHFLVEDRGTDGSASYVDFLCHMHKEIKDLL</v>
      </c>
    </row>
    <row r="63" spans="1:15">
      <c r="A63" t="s">
        <v>4705</v>
      </c>
      <c r="B63" t="s">
        <v>243</v>
      </c>
      <c r="C63">
        <v>0.12</v>
      </c>
      <c r="D63">
        <v>26</v>
      </c>
      <c r="E63">
        <v>0.106</v>
      </c>
      <c r="F63">
        <v>26</v>
      </c>
      <c r="G63">
        <v>0.115</v>
      </c>
      <c r="H63">
        <v>3</v>
      </c>
      <c r="I63">
        <v>9.6000000000000002E-2</v>
      </c>
      <c r="J63">
        <v>0.10100000000000001</v>
      </c>
      <c r="K63" t="s">
        <v>4781</v>
      </c>
      <c r="L63">
        <v>0.45</v>
      </c>
      <c r="M63" t="s">
        <v>4780</v>
      </c>
      <c r="N63" t="str">
        <f>MID(Table2[[#This Row],[Uncleaved Sequence]],Table2[[#This Row],[pos2]]-3,3)&amp;"-"&amp;MID(Table2[[#This Row],[Uncleaved Sequence]],Table2[[#This Row],[pos2]],3)</f>
        <v>VKR-LSL</v>
      </c>
      <c r="O63" t="str">
        <f>VLOOKUP(Table2[[#This Row],[name]],Sheet2!B:D,3,FALSE)</f>
        <v>MMSKESSLETCELTLPVGQIKGVKRLSLYDDPYFSFEKIPFAKPPLGELFRAPVPADPWSGVLDCTHYAEKPTQRGLLTREIEGGEDCLYLNVYSKQLSEKPLPVMVYIYGGAFTVGEATRELYGPDYFMTKDVVLVTLNYRVDCLGLSLKDPSLKVPGNAGLKDQVLALKWVKQYISNFNGDDSNITVFGESAGGSTHFMMCTEQTRGLFHKAIPMSGTVHNYWANNPAEDFAFRLAQQNGFTGNDDAKVLEYLQGVPARDLVNHNLLTPEHRRNGLLFAFGPTVEAYVGEDCVPKPPVEMARDAWSNNFPVMLGGTSFEGLFMYPAVSANLKALDSLSQDPRLVPVDVRTVSSEKENLEYSQRLMKAYFGYSPPSSELLLNMLDFYSYKIWHGFNRTFNARLTYAKAPTYYYRFDFDSPNFNFYRAKFCGDKIKTGVAHDDLSYLFRNAGSWKLDKTSAEYRTIERMIGIWTAFAATSNPNCPEIGHLWKPSTKNDPKRVINISSDVTIIDLPEYEKLQIWDNLYKPNQL</v>
      </c>
    </row>
    <row r="64" spans="1:15">
      <c r="A64" t="s">
        <v>4325</v>
      </c>
      <c r="B64" t="s">
        <v>243</v>
      </c>
      <c r="C64">
        <v>0.11700000000000001</v>
      </c>
      <c r="D64">
        <v>25</v>
      </c>
      <c r="E64">
        <v>0.105</v>
      </c>
      <c r="F64">
        <v>66</v>
      </c>
      <c r="G64">
        <v>0.109</v>
      </c>
      <c r="H64">
        <v>2</v>
      </c>
      <c r="I64">
        <v>9.6000000000000002E-2</v>
      </c>
      <c r="J64">
        <v>0.1</v>
      </c>
      <c r="K64" t="s">
        <v>4781</v>
      </c>
      <c r="L64">
        <v>0.45</v>
      </c>
      <c r="M64" t="s">
        <v>4780</v>
      </c>
      <c r="N64" t="str">
        <f>MID(Table2[[#This Row],[Uncleaved Sequence]],Table2[[#This Row],[pos2]]-3,3)&amp;"-"&amp;MID(Table2[[#This Row],[Uncleaved Sequence]],Table2[[#This Row],[pos2]],3)</f>
        <v>DCT-HYA</v>
      </c>
      <c r="O64" t="str">
        <f>VLOOKUP(Table2[[#This Row],[name]],Sheet2!B:D,3,FALSE)</f>
        <v>MMSKESLETCELTLPVGQIKGVKRLSLYDDPYFSFEKIPFAKPPLGELRRAPVPADPWSGVLDCTHYAEKPTQRGLLTREIEGGEDCLYLNVYSKQLKEKPLPVMVYIYGGAFTVGEATRELYGPDYFMTKDVVLVTLNYRVDCLGFSLKDPSLKVPGNAGLKDQVLALKWVKQYISNFNGDDSNITVFGESAGGCTHFMMCTEQTRGLFHKAIPMSGTVHNYWANNPAEDFAFRLAQQNGFTGEDDAKVLEYLQGVPARDLVNHNLLTPEHRRNGLLFAFGPTVEAYVGEDCVPKPPVEMARDAWSNNFPVMLGGTSFEGLFMYPAVSANLKALDSLSQDPTLVPVDVRTVSSEKENLEYSQRLMKAYFGYSPPSSELLLNMLDFYSYKIFHGFNRTFNARLTYAKAPTYYYRFDFDSPNFNFYRAKFCGDKIKTGVAHADLSYLFRNAGSWKLDKTSAEYRTIERMIGIWTAFAATSNPNCPEIGHLEKPSTKNDPKRVINISSDVTIIDLPEYEKLQIWDNLYKPNQL</v>
      </c>
    </row>
    <row r="65" spans="1:15">
      <c r="A65" t="s">
        <v>4392</v>
      </c>
      <c r="B65" t="s">
        <v>688</v>
      </c>
      <c r="C65">
        <v>0.62</v>
      </c>
      <c r="D65">
        <v>20</v>
      </c>
      <c r="E65">
        <v>0.69699999999999995</v>
      </c>
      <c r="F65">
        <v>20</v>
      </c>
      <c r="G65">
        <v>0.92800000000000005</v>
      </c>
      <c r="H65">
        <v>7</v>
      </c>
      <c r="I65">
        <v>0.76500000000000001</v>
      </c>
      <c r="J65">
        <v>0.73399999999999999</v>
      </c>
      <c r="K65" t="s">
        <v>4779</v>
      </c>
      <c r="L65">
        <v>0.45</v>
      </c>
      <c r="M65" t="s">
        <v>4780</v>
      </c>
      <c r="N65" t="str">
        <f>MID(Table2[[#This Row],[Uncleaved Sequence]],Table2[[#This Row],[pos2]]-3,3)&amp;"-"&amp;MID(Table2[[#This Row],[Uncleaved Sequence]],Table2[[#This Row],[pos2]],3)</f>
        <v>TSG-EPS</v>
      </c>
      <c r="O65" t="str">
        <f>VLOOKUP(Table2[[#This Row],[name]],Sheet2!B:D,3,FALSE)</f>
        <v>MNLLLLVATAASVAALTSGEPSLLSDEFIEVVRSKAKTWTVGRNFDASVEGHIRRLMGVHPDAHKFALPDKREVLGDLYVNSVDELPEEFDSRKQWPNPTIGEIRDQGSCGSCWAFGAVEAMSDRVCIHSGGKVNFHFSADDLVSCCTCGFGCNGGFPGAAWSYWTRKGIVSGGPYGSNQGCRPYEISPCEHHVNGRPPCAHGGRTPKCSHVCQSGYTVDYAKDKHFGSKSYSVRRNVREIQEEITNGPVEGAFTVYEDLILYKDGVYQHEHGKELGGHAIRILGWGVWGEEKIYWLIGNSWNTDWGDHGFFRILRGQDHCGIESSISAGLPK</v>
      </c>
    </row>
    <row r="66" spans="1:15">
      <c r="A66" t="s">
        <v>4720</v>
      </c>
      <c r="B66" t="s">
        <v>688</v>
      </c>
      <c r="C66">
        <v>0.61899999999999999</v>
      </c>
      <c r="D66">
        <v>20</v>
      </c>
      <c r="E66">
        <v>0.69599999999999995</v>
      </c>
      <c r="F66">
        <v>20</v>
      </c>
      <c r="G66">
        <v>0.92700000000000005</v>
      </c>
      <c r="H66">
        <v>7</v>
      </c>
      <c r="I66">
        <v>0.76100000000000001</v>
      </c>
      <c r="J66">
        <v>0.73099999999999998</v>
      </c>
      <c r="K66" t="s">
        <v>4779</v>
      </c>
      <c r="L66">
        <v>0.45</v>
      </c>
      <c r="M66" t="s">
        <v>4780</v>
      </c>
      <c r="N66" t="str">
        <f>MID(Table2[[#This Row],[Uncleaved Sequence]],Table2[[#This Row],[pos2]]-3,3)&amp;"-"&amp;MID(Table2[[#This Row],[Uncleaved Sequence]],Table2[[#This Row],[pos2]],3)</f>
        <v>TSG-EPS</v>
      </c>
      <c r="O66" t="str">
        <f>VLOOKUP(Table2[[#This Row],[name]],Sheet2!B:D,3,FALSE)</f>
        <v>MNLLLLVATAASVAALTSGEPSLLSDEFIEVGRNFDASVTEGHIRRLMGHPDAHKFALPDKREVLGDLYVNSVDELPEEFDSRKQWPNCPTIGEIRDQSCGSCWAFGAVEAMSDRVCIHSGGKVNFHFSADDLVSCCHTCGFGCNGGPGAAWSYWTRKGIVSGGPYGSNQGCRPYEISPCEHHVNGTRPPCAHGGRPKCSHVCQSGYTVDYAKDKHFGSKSYSVRRNVREIQEEIMTNGPVEGAFVYEDLILYKDGVYQHEHGKELGGHAIRILGWGVWGEEKIPYWLIGNSWNDWGDHGFFRILRGQDHCGIESSISAGLPK</v>
      </c>
    </row>
    <row r="67" spans="1:15">
      <c r="A67" t="s">
        <v>3854</v>
      </c>
      <c r="B67" t="s">
        <v>1010</v>
      </c>
      <c r="C67">
        <v>0.91</v>
      </c>
      <c r="D67">
        <v>23</v>
      </c>
      <c r="E67">
        <v>0.90700000000000003</v>
      </c>
      <c r="F67">
        <v>23</v>
      </c>
      <c r="G67">
        <v>0.95899999999999996</v>
      </c>
      <c r="H67">
        <v>16</v>
      </c>
      <c r="I67">
        <v>0.90400000000000003</v>
      </c>
      <c r="J67">
        <v>0.90500000000000003</v>
      </c>
      <c r="K67" t="s">
        <v>4779</v>
      </c>
      <c r="L67">
        <v>0.45</v>
      </c>
      <c r="M67" t="s">
        <v>4780</v>
      </c>
      <c r="N67" t="str">
        <f>MID(Table2[[#This Row],[Uncleaved Sequence]],Table2[[#This Row],[pos2]]-3,3)&amp;"-"&amp;MID(Table2[[#This Row],[Uncleaved Sequence]],Table2[[#This Row],[pos2]],3)</f>
        <v>TYA-QEI</v>
      </c>
      <c r="O67" t="str">
        <f>VLOOKUP(Table2[[#This Row],[name]],Sheet2!B:D,3,FALSE)</f>
        <v>MEPHFFFTVLWMLLMGTSSTYAQEIFGYCRTPDENSGTCINLRECGYLFLLQSEEVTEQDRRFLQASQCGYRNGQVLICCANSRMRNQQPQWGNHPQPQTTKPTKRSGTKLLPMAPNCGENFGDRVVGGNETTKREFPWMALIEYTKGNVKGHHCGGSLINHRYVLTAAHCVSAIPSDWELTGVRLGEWDASTNPDTVGKNGRRDCNEPYVDYPVEERIPHPQYPGNSRDQLNDIALLRLRDEVQSDFILPVCLPTLASQHNNIFLGRKVVVAGWGRTETNFTSNIKLKAELDTPTSECNQRYATQRRTVTTKQMCAGGVEGVDSCRGDSGGPLLLEDYSNGNNYYIAGVVSYGPTPCGLKGWPGVYTRVEAYLNWIENNVR</v>
      </c>
    </row>
    <row r="68" spans="1:15">
      <c r="A68" t="s">
        <v>3855</v>
      </c>
      <c r="B68" t="s">
        <v>1010</v>
      </c>
      <c r="C68">
        <v>0.91</v>
      </c>
      <c r="D68">
        <v>23</v>
      </c>
      <c r="E68">
        <v>0.90700000000000003</v>
      </c>
      <c r="F68">
        <v>23</v>
      </c>
      <c r="G68">
        <v>0.95899999999999996</v>
      </c>
      <c r="H68">
        <v>16</v>
      </c>
      <c r="I68">
        <v>0.90400000000000003</v>
      </c>
      <c r="J68">
        <v>0.90500000000000003</v>
      </c>
      <c r="K68" t="s">
        <v>4779</v>
      </c>
      <c r="L68">
        <v>0.45</v>
      </c>
      <c r="M68" t="s">
        <v>4780</v>
      </c>
      <c r="N68" t="str">
        <f>MID(Table2[[#This Row],[Uncleaved Sequence]],Table2[[#This Row],[pos2]]-3,3)&amp;"-"&amp;MID(Table2[[#This Row],[Uncleaved Sequence]],Table2[[#This Row],[pos2]],3)</f>
        <v>TYA-QEI</v>
      </c>
      <c r="O68" t="str">
        <f>VLOOKUP(Table2[[#This Row],[name]],Sheet2!B:D,3,FALSE)</f>
        <v>MEPHFFFTVLWMLLMGTSSTYAQEIFGYCRTPDENSGTCINLRECGYLFLLQSEEVTEQDRRFLQASQCGYRNGQVLVSTPLKSCGICCANSRMRNQQQWGNHPQPTQTTKPTKRSGTKLLPMAPNCGENFGDRVVGGNETTKREFPMALIEYTKPGNVKGHHCGGSLINHRYVLTAAHCVSAIPSDWELTGVRLGWDASTNPDCTVGKNGRRDCNEPYVDYPVEERIPHPQYPGNSRDQLNDIALRLRDEVQYSDFILPVCLPTLASQHNNIFLGRKVVVAGWGRTETNFTSNKLKAELDTVPTSECNQRYATQRRTVTTKQMCAGGVEGVDSCRGDSGGPLLEDYSNGNSNYYIAGVVSYGPTPCGLKGWPGVYTRVEAYLNWIENNVR</v>
      </c>
    </row>
    <row r="69" spans="1:15">
      <c r="A69" t="s">
        <v>4118</v>
      </c>
      <c r="B69" t="s">
        <v>327</v>
      </c>
      <c r="C69">
        <v>0.873</v>
      </c>
      <c r="D69">
        <v>24</v>
      </c>
      <c r="E69">
        <v>0.88100000000000001</v>
      </c>
      <c r="F69">
        <v>24</v>
      </c>
      <c r="G69">
        <v>0.95299999999999996</v>
      </c>
      <c r="H69">
        <v>4</v>
      </c>
      <c r="I69">
        <v>0.89</v>
      </c>
      <c r="J69">
        <v>0.88600000000000001</v>
      </c>
      <c r="K69" t="s">
        <v>4779</v>
      </c>
      <c r="L69">
        <v>0.45</v>
      </c>
      <c r="M69" t="s">
        <v>4780</v>
      </c>
      <c r="N69" t="str">
        <f>MID(Table2[[#This Row],[Uncleaved Sequence]],Table2[[#This Row],[pos2]]-3,3)&amp;"-"&amp;MID(Table2[[#This Row],[Uncleaved Sequence]],Table2[[#This Row],[pos2]],3)</f>
        <v>VSA-NRR</v>
      </c>
      <c r="O69" t="str">
        <f>VLOOKUP(Table2[[#This Row],[name]],Sheet2!B:D,3,FALSE)</f>
        <v>MASITYALCLCSLFILFSPLVSANRRVRRQNRSDRLLADIGVRAQSYDPVPENGIQQYTDIDQDLRHLFLNTRQTTLKWALNNIEALSSRGRREGKLQPVSKKVPFLCPTNNTRSPSPPTSIEHLRPGDIDIIAAFGDSLSAGNGILNNAIDMINEFRGLTFSGGGLANWRRFVTLPNILKIFNPKLYGFAVSNSLINHRSSRLNIAEPMIMSRDLPFQARVLIDLLRRDRHVDMKRHWKLLTVYGNNDICSDLCHWDTPQSFLDQHARDLRQAFRLLRDHVPRLLINLIVVPNPLVLSTMTKVPLQCFVVHRVGCHCLINDRLNRTEFNERMDTLTRWQQLDEIARLPEFRRQDFAIVAHPMLTKLTAPTLPDGSTDWRFFSHDCFHFSQRHAIISNLLWNSMLLPDDQKPRPSVVPELFERVVCPTAEQPYLVVRP</v>
      </c>
    </row>
    <row r="70" spans="1:15">
      <c r="A70" t="s">
        <v>3882</v>
      </c>
      <c r="B70" t="s">
        <v>1013</v>
      </c>
      <c r="C70">
        <v>0.64100000000000001</v>
      </c>
      <c r="D70">
        <v>22</v>
      </c>
      <c r="E70">
        <v>0.68899999999999995</v>
      </c>
      <c r="F70">
        <v>22</v>
      </c>
      <c r="G70">
        <v>0.91200000000000003</v>
      </c>
      <c r="H70">
        <v>1</v>
      </c>
      <c r="I70">
        <v>0.73199999999999998</v>
      </c>
      <c r="J70">
        <v>0.71199999999999997</v>
      </c>
      <c r="K70" t="s">
        <v>4779</v>
      </c>
      <c r="L70">
        <v>0.45</v>
      </c>
      <c r="M70" t="s">
        <v>4780</v>
      </c>
      <c r="N70" t="str">
        <f>MID(Table2[[#This Row],[Uncleaved Sequence]],Table2[[#This Row],[pos2]]-3,3)&amp;"-"&amp;MID(Table2[[#This Row],[Uncleaved Sequence]],Table2[[#This Row],[pos2]],3)</f>
        <v>VYG-QEQ</v>
      </c>
      <c r="O70" t="str">
        <f>VLOOKUP(Table2[[#This Row],[name]],Sheet2!B:D,3,FALSE)</f>
        <v>MEWHLVCCVLACTLVSTQVYGQEQEKIVLSLPDESGQPGKNLTLDVAQLKIVLPSPHETRVIGGHVTTNAKLGGYLTALLYEDDFVCGGTLLNENIVLAAHCFLGRMKASEWIVAAGISNLNQKGIRRHVKDFILSEQFREDDMNMDAVVLLKTPLKAKNIGTLSLCSVSLKPGVELVVSGWGMTAPRGRGPHNLLTVTVPIIHKKNCRAAYQPTAKITDSMICAAVLGRKDACTFDSGGPLVFKQVCGIVSFGIGCASNRYPGVYTDVMYVKPFIEKSIKALLAK</v>
      </c>
    </row>
    <row r="71" spans="1:15">
      <c r="A71" t="s">
        <v>4175</v>
      </c>
      <c r="B71" t="s">
        <v>416</v>
      </c>
      <c r="C71">
        <v>0.109</v>
      </c>
      <c r="D71">
        <v>28</v>
      </c>
      <c r="E71">
        <v>0.11700000000000001</v>
      </c>
      <c r="F71">
        <v>12</v>
      </c>
      <c r="G71">
        <v>0.22800000000000001</v>
      </c>
      <c r="H71">
        <v>4</v>
      </c>
      <c r="I71">
        <v>0.13200000000000001</v>
      </c>
      <c r="J71">
        <v>0.125</v>
      </c>
      <c r="K71" t="s">
        <v>4781</v>
      </c>
      <c r="L71">
        <v>0.45</v>
      </c>
      <c r="M71" t="s">
        <v>4780</v>
      </c>
      <c r="N71" t="str">
        <f>MID(Table2[[#This Row],[Uncleaved Sequence]],Table2[[#This Row],[pos2]]-3,3)&amp;"-"&amp;MID(Table2[[#This Row],[Uncleaved Sequence]],Table2[[#This Row],[pos2]],3)</f>
        <v>RAS-PQF</v>
      </c>
      <c r="O71" t="str">
        <f>VLOOKUP(Table2[[#This Row],[name]],Sheet2!B:D,3,FALSE)</f>
        <v>MIDAASAERASPQFIALFNDNLKLGHEDDGPQAVNGKDTHQHVPADLEAYGTLYAACQDHAAFFARDHTEFGQRLHAAHIAWQDFIVLANRLVQQIDAAHEYDFDEQTPGNGYRSFIYVTNACIAHGISICQQLTATRSTIFFRKKFMKEVEACSQLLSSLCTCLQYLLILRQWSASTGDLFACGNHTAEQLFELGTINQYCFYGRCLGFQYGDSIRGVLRFLGISMASYSESYYSQEGDGPIVKTRSLWTSGKYLMNPELRARRIVNISQNAKIDFCKSFWFLAESEMMHKLPIVGSSIKVNRLIELPAEPLKLPRRKNFKASDNLSSDVNQNQGDGDFVEIVPTAHLGPGLPVSVRLLSARRRSGMLGEGRYRGWHKPIPPSPSILFHCHGGFVAQSSKSHELYLRDWAVALDCPILSVDYSLAPEAPFPRALQEVYYACWLLNNTELLGTTAERVVCAGDSAGANLSIGVALKCIEQGVRVPDGLFLYCPTLVSFVPSPARLLCLMDPLLPFGFMMRCLRAYAAPAQETLQQNAKQEDAAQIRNVPKSNVGSLNSSRRTSMARSPLSPLEASMNPDDESSDTFASSASYHSQTVERTDLPHTEGDNSSCVSFEDDSQPIVHYPIEISADPPKDTSAAYIDNFLDKYLIDTATMEVTEETAPEAVQAQANGHAKISSDDDILVEGRDLVAIDTLQGRLQEAVNNITNTLTRCTQSYEIHGSNVMAQQDVRNMDLIARSPSEEFAFDVPKDPFLSPYWASDEWLSQLPETKILTLNMDPCLDDVMFAKKLKRLGRQVDLEILEGLPHGFLNFTMLSNEAMEGSKKCIKSLQTLQTDSKTKNIDKANSMDEEESSSPSASLAA</v>
      </c>
    </row>
    <row r="72" spans="1:15">
      <c r="A72" t="s">
        <v>4176</v>
      </c>
      <c r="B72" t="s">
        <v>416</v>
      </c>
      <c r="C72">
        <v>0.109</v>
      </c>
      <c r="D72">
        <v>28</v>
      </c>
      <c r="E72">
        <v>0.11700000000000001</v>
      </c>
      <c r="F72">
        <v>12</v>
      </c>
      <c r="G72">
        <v>0.22800000000000001</v>
      </c>
      <c r="H72">
        <v>4</v>
      </c>
      <c r="I72">
        <v>0.13200000000000001</v>
      </c>
      <c r="J72">
        <v>0.125</v>
      </c>
      <c r="K72" t="s">
        <v>4781</v>
      </c>
      <c r="L72">
        <v>0.45</v>
      </c>
      <c r="M72" t="s">
        <v>4780</v>
      </c>
      <c r="N72" t="str">
        <f>MID(Table2[[#This Row],[Uncleaved Sequence]],Table2[[#This Row],[pos2]]-3,3)&amp;"-"&amp;MID(Table2[[#This Row],[Uncleaved Sequence]],Table2[[#This Row],[pos2]],3)</f>
        <v>RAS-PQF</v>
      </c>
      <c r="O72" t="str">
        <f>VLOOKUP(Table2[[#This Row],[name]],Sheet2!B:D,3,FALSE)</f>
        <v>MIDAASAERASPQFIALFNDNLKLGHEDDGPQAVNGKDTHQHVPADLEAYGTLYAACQDHAAFFARDHTEFGQRLHAAHIAWQDFIVLANRLVQQIDAAHEYDFDEQTPGNGYRSFIYVTNACIAHGISICQQLTATRSTIFFRKKFMKEVEACSQLLSSLCTCLQYLLILRQWSASTGDLFACGNHTAEQLFELGTINQYCFYGRCLGFQYGDSIRGVLRFLGISMASYSESYYSQEGDGPIVKTRSLWTSGKYLMNPELRARRIVNISQNAKIDFCKSFWFLAESEMMHKLPIVGSSIKVNRLIELPAEPLKLPRRKNFKASDNLSSDVNQNQGDGDFVEIVPTAHLGPGLPVSVRLLSARRRSGMLGEGRYRGWHKPIPPSPSILFHCHGGFVAQSSKSHELYLRDWAVALDCPILSVDYSLAPEAPFPRALQEVYYACWLLNNTELLGTTAERVVCAGDSAGANLSIGVALKCIEQGVRVPDGLFLYCPTLVSFVPSPARLLCLMDPLLPFGFMMRCLRAYAAPAQETLQQNAKQEDAAQIRNVPKSNVGSLNSSRRTSMARSPLSPLEASMNPDDESSDTFASSASYHSQTVERTDLPHTEGDNSSCVSFEDDSQPIVHYPIEISADPPKDTSAAYIDNFLDKYLIDTATMEVTEETAPEAVQAQANGHAKISSDDDILVEGRDLVAIDTLQGRLQEAVNNITNTLTRCTQSYEIHGSNVMAQQDVRNMDLIARSPSEEFAFDVPKDPFLSPYWASDEWLSQLPETKILTLNMDPCLDDVMFAKKLKRLGRQVDLEILEGLPHGFLNFTMLSNEAMEGSKKCIKSLQTLQTDSKTKNIDKANSMDEEESSSPSASLAA</v>
      </c>
    </row>
    <row r="73" spans="1:15">
      <c r="A73" t="s">
        <v>4177</v>
      </c>
      <c r="B73" t="s">
        <v>416</v>
      </c>
      <c r="C73">
        <v>0.109</v>
      </c>
      <c r="D73">
        <v>28</v>
      </c>
      <c r="E73">
        <v>0.11700000000000001</v>
      </c>
      <c r="F73">
        <v>12</v>
      </c>
      <c r="G73">
        <v>0.22800000000000001</v>
      </c>
      <c r="H73">
        <v>4</v>
      </c>
      <c r="I73">
        <v>0.13200000000000001</v>
      </c>
      <c r="J73">
        <v>0.125</v>
      </c>
      <c r="K73" t="s">
        <v>4781</v>
      </c>
      <c r="L73">
        <v>0.45</v>
      </c>
      <c r="M73" t="s">
        <v>4780</v>
      </c>
      <c r="N73" t="str">
        <f>MID(Table2[[#This Row],[Uncleaved Sequence]],Table2[[#This Row],[pos2]]-3,3)&amp;"-"&amp;MID(Table2[[#This Row],[Uncleaved Sequence]],Table2[[#This Row],[pos2]],3)</f>
        <v>RAS-PQF</v>
      </c>
      <c r="O73" t="str">
        <f>VLOOKUP(Table2[[#This Row],[name]],Sheet2!B:D,3,FALSE)</f>
        <v>MIDAASAERASPQFIALFNDNLKLGHEDDGPQAVNGKDTHQHVPADLEAYGTLYAACQDHAAFFARDHTEFGQRLHAAHIAWQDFIVLANRLVQQIDAAHEYDFDEQTPGNGYRSFIYVTNACIAHGISICQQLTATRSTIFFRKKFMKEVEACSQLLSSLCTCLQYLLILRQWSASTGDLFACGNHTAEQLFELGTINQYCFYGRCLGFQYGDSIRGVLRFLGISMASYSESYYSQEGDGPIVKTRSLWTSGKYLMNPELRARRIVNISQNAKIDFCKSFWFLAESEMMHKLPIVGSSIKVNRLIELPAEPLKLPRRKNFKASDNLSSDVNQNQGDGDFVEIVPTAHLGPGLPVSVRLLSARRRSGMLGEGRYRGWHKPIPPSPSILFHCHGGFVAQSSKSHELYLRDWAVALDCPILSVDYSLAPEAPFPRALQEVYYACWLLNNTELLGTTAERVVCAGDSAGANLSIGVALKCIEQGVRVPDGLFLYCPTLVSFVPSPARLLCLMDPLLPFGFMMRCLRAYAAPAQETLQQNAKQEDAAQIRNVPKSNVGSLNSSRRTSMARSPLSPLEASMNPDDESSDTFASSASYHSQTVERTDLPHTEGDNSSCVSFEDDSQPIVHYPIEISADPPKDTSAAYIDNFLDKYLIDTATMEVTEETAPEAVQAQANGHAKISSDDDILVEGRDLVAIDTLQGRLQEAVNNITNTLTRCTQSYEIHGSNVMAQQDVRNMDLIARSPSEEFAFDVPKDPFLSPYWASDEWLSQLPETKILTLNMDPCLDDVMFAKKLKRLGRQVDLEILEGLPHGFLNFTMLSNEAMEGSKKCIKSLQTLQTDSKTKNIDKANSMDEEESSSPSASLAA</v>
      </c>
    </row>
    <row r="74" spans="1:15">
      <c r="A74" t="s">
        <v>3700</v>
      </c>
      <c r="B74" t="s">
        <v>1014</v>
      </c>
      <c r="C74">
        <v>0.23200000000000001</v>
      </c>
      <c r="D74">
        <v>25</v>
      </c>
      <c r="E74">
        <v>0.41599999999999998</v>
      </c>
      <c r="F74">
        <v>25</v>
      </c>
      <c r="G74">
        <v>0.90900000000000003</v>
      </c>
      <c r="H74">
        <v>19</v>
      </c>
      <c r="I74">
        <v>0.749</v>
      </c>
      <c r="J74">
        <v>0.59599999999999997</v>
      </c>
      <c r="K74" t="s">
        <v>4779</v>
      </c>
      <c r="L74">
        <v>0.45</v>
      </c>
      <c r="M74" t="s">
        <v>4780</v>
      </c>
      <c r="N74" t="str">
        <f>MID(Table2[[#This Row],[Uncleaved Sequence]],Table2[[#This Row],[pos2]]-3,3)&amp;"-"&amp;MID(Table2[[#This Row],[Uncleaved Sequence]],Table2[[#This Row],[pos2]],3)</f>
        <v>ASG-DYR</v>
      </c>
      <c r="O74" t="str">
        <f>VLOOKUP(Table2[[#This Row],[name]],Sheet2!B:D,3,FALSE)</f>
        <v>MSASHFREQLALCITLAVLAAASGDYRANMFLNGQYQNGIKDQKENNLLNPSTNVFLNHAIISRQASPFQGPTYLPPKEFLKCAPGQQCVRSGQCLNGFAQQLPKIQNCDPETTVCCTYRPPPTTTTTTTTSVPVANCAYDSDCVTPNCRNGEISAINYVKKQGPNRCPAPNICCRIPSTTLTEDGYIFNLPEKTFLPTKPAVLAMPSTQAPFRPQPTTAVPASRPTIEYLPPSTTQHPSYEKVQSRRPVYLPPSPATESASSLIPKIRPRPEPRPQPTRRPTNEYLPPAAANEPRFEPDRAPQPSNQKPIYRGEDQLSPQIFPTPQPANVPKHFAKCASALVTSENFCNAIGVLSETPVELSPMEAAFRVPLTDCLQTENGSPGKCCRDPNVDPWPVNLAGVCATRNKRTKPTGVKDLDANFAEIPWQAMILRESSKTLIGGAIIGDQFVLSSASCVNGLPVTDIRVKAGEWELGSTNEPLPFQLTGVKVDVHPDYDPSTNSHDLAIIRLERRLEFASHIQPICISDEDPKDSEQCFTGWGKQALSIHEEGALMHVTDTLPQARSECSADSSSVCSATKFDSCQFDVSALACGSGSSVRLKGIFAGENSCGEGQTVRFAKPDIKWINTAFAENNKPLLKR</v>
      </c>
    </row>
    <row r="75" spans="1:15">
      <c r="A75" t="s">
        <v>3701</v>
      </c>
      <c r="B75" t="s">
        <v>1014</v>
      </c>
      <c r="C75">
        <v>0.23200000000000001</v>
      </c>
      <c r="D75">
        <v>25</v>
      </c>
      <c r="E75">
        <v>0.41599999999999998</v>
      </c>
      <c r="F75">
        <v>25</v>
      </c>
      <c r="G75">
        <v>0.90900000000000003</v>
      </c>
      <c r="H75">
        <v>19</v>
      </c>
      <c r="I75">
        <v>0.749</v>
      </c>
      <c r="J75">
        <v>0.59599999999999997</v>
      </c>
      <c r="K75" t="s">
        <v>4779</v>
      </c>
      <c r="L75">
        <v>0.45</v>
      </c>
      <c r="M75" t="s">
        <v>4780</v>
      </c>
      <c r="N75" t="str">
        <f>MID(Table2[[#This Row],[Uncleaved Sequence]],Table2[[#This Row],[pos2]]-3,3)&amp;"-"&amp;MID(Table2[[#This Row],[Uncleaved Sequence]],Table2[[#This Row],[pos2]],3)</f>
        <v>ASG-DYR</v>
      </c>
      <c r="O75" t="str">
        <f>VLOOKUP(Table2[[#This Row],[name]],Sheet2!B:D,3,FALSE)</f>
        <v>MSASHFREQLALCITLAVLAAASGDYRANMFLNGQYQNGIKDQKENNLLNPSTNVFLNHAIISRQASPFQGPTYLPPKEFLKCAPGQQCVRSGQCLNGFAQQLPKIQNCDPETTVCCTYRPPPTTTTTTTTSVPVANCAYDSDCVTPNCRNGEISAINYVKKQGPNRCPAPNICCRIPSTTLTEDGYIFNLPEKTFLPTKPAVLAMPSTQAPFRPQPTTAVPASRPTIEYLPPSTTQHPSYEKVQSRRPVYLPPSPATESASSLIPKIRPRPEPRPQPTRRPTNEYLPPAAANEPRFEPDRAPQPSNQKPIYRGEDQLSPQIFPTPQPANVPKHFAKCASALVTSENFCNAIGVLSETPVELSPMEAAFRVPLTDCLQTENGSPGKCCRDPNVDPWPVNLAGVCATRNKRTKPTGVKDLDANFAEIPWQAMILRESSKTLIGGAIIGDQFVLSSASCVNGLPVTDIRVKAGEWELGSTNEPLPFQLTGVKVDVHPDYDPSTNSHDLAIIRLERRLEFASHIQPICISDEDPKDSEQCFTGWGKQALSIHEEGALMHVTDTLPQARSECSADSSSVCSATKFDSCQFDVSALACGSGSSVRLKGIFAGENSCGEGQTVRFAKPDIKWINTAFAENNKPLLKR</v>
      </c>
    </row>
    <row r="76" spans="1:15">
      <c r="A76" t="s">
        <v>4125</v>
      </c>
      <c r="B76" t="s">
        <v>246</v>
      </c>
      <c r="C76">
        <v>0.107</v>
      </c>
      <c r="D76">
        <v>66</v>
      </c>
      <c r="E76">
        <v>0.24</v>
      </c>
      <c r="F76">
        <v>11</v>
      </c>
      <c r="G76">
        <v>0.68400000000000005</v>
      </c>
      <c r="H76">
        <v>7</v>
      </c>
      <c r="I76">
        <v>0.56000000000000005</v>
      </c>
      <c r="J76">
        <v>0.41299999999999998</v>
      </c>
      <c r="K76" t="s">
        <v>4781</v>
      </c>
      <c r="L76">
        <v>0.45</v>
      </c>
      <c r="M76" t="s">
        <v>4780</v>
      </c>
      <c r="N76" t="str">
        <f>MID(Table2[[#This Row],[Uncleaved Sequence]],Table2[[#This Row],[pos2]]-3,3)&amp;"-"&amp;MID(Table2[[#This Row],[Uncleaved Sequence]],Table2[[#This Row],[pos2]],3)</f>
        <v>RSR-SRI</v>
      </c>
      <c r="O76" t="str">
        <f>VLOOKUP(Table2[[#This Row],[name]],Sheet2!B:D,3,FALSE)</f>
        <v>MWKLCQPRSRSRIKCFRFLILRCCPGFKRFSCQSAGDADSKVVKLSVGSKGRRLSGIYGDEFYSFEGIPFAKPPLGKARFVASQLADPWNSELDARQEPIPLQMDRRSGKVVGSEDCLYLNVYTKHFNESEPPLPVMVYIYGGAFRTGAVKSKYGPDYLMSRDVVYVLFNYRLCSLGFLSMPSGKLDVPGNAGLHDLLALQWVSQHIRNFNGDPQNITLFGESAGAASVHFMMCLPQAKGLFHKAMMSGSMLSPWVNAPDSDGIFCRLATSAGYEGPAEEVPILEFLRNVNAEKIGHDFISPRDRCFGFLNPFAPVVGGLVAAPFQQLMKEAWSCEVPLLLGGSFEGLVYYPFCQLDNGYMLELLKHEPAMVLPHELYQSMSVEERNTAADVVKYHYGPRGITKSNITQILDLFSYKLFWHGIHRVVLSRLSHAQAPTYLYFDFDSPKLNLMRNQLCGDDIKRGVCHADDLGYIFHKQAQAKQPLDSPEFTIQRMVGILTTFARTGDPNCPETGPDPWMPVSTKSPFKALNIGQQVECVQVEKDGLKVWNRLYSDL</v>
      </c>
    </row>
    <row r="77" spans="1:15">
      <c r="A77" t="s">
        <v>3832</v>
      </c>
      <c r="B77" t="s">
        <v>249</v>
      </c>
      <c r="C77">
        <v>0.107</v>
      </c>
      <c r="D77">
        <v>68</v>
      </c>
      <c r="E77">
        <v>0.111</v>
      </c>
      <c r="F77">
        <v>12</v>
      </c>
      <c r="G77">
        <v>0.129</v>
      </c>
      <c r="H77">
        <v>1</v>
      </c>
      <c r="I77">
        <v>0.104</v>
      </c>
      <c r="J77">
        <v>0.108</v>
      </c>
      <c r="K77" t="s">
        <v>4781</v>
      </c>
      <c r="L77">
        <v>0.45</v>
      </c>
      <c r="M77" t="s">
        <v>4780</v>
      </c>
      <c r="N77" t="str">
        <f>MID(Table2[[#This Row],[Uncleaved Sequence]],Table2[[#This Row],[pos2]]-3,3)&amp;"-"&amp;MID(Table2[[#This Row],[Uncleaved Sequence]],Table2[[#This Row],[pos2]],3)</f>
        <v>ERL-RWR</v>
      </c>
      <c r="O77" t="str">
        <f>VLOOKUP(Table2[[#This Row],[name]],Sheet2!B:D,3,FALSE)</f>
        <v>MNKNLGFVERLRWRLKTIEHKVQQYRQSTNETVVADTEYGQVRGIKRLSYDVPYFSFEGIPYAQPPVGELRFKAPQRPIPWERVRDCSQPKDKAVQVQVFDKVEGSEDCLYLNVYTNNVKPDKARPVMVWIHGGGFIIGEANREWYGDYFMKEDVVLVTIQYRLGALGFMSLKSPELNVPGNAGLKDQVLALKWIKNCASFGGDPNCITVFGESAGGASTHYMMLTDQTQGLFHRGILQSGSAICWAYNGDITHNPYRIAKLVGYKGEDNDKDVLEFLQNVKAKDLIRVEENVLLEERMNKIMFAFGPSLEPFSTPECVISKPPKEMMKTAWSNSIPMFIGNTYEGLLWVPEVKLMPQVLQQLDAGTPFIPKELLATEPSKEKLDSWSAQIRVHRTGSESTPDNYMDLCSIYYFVFPALRVVHSRHAYAAGAPVYFYRYDFSEELIFPYRIMRLGRGVKGVSHADDLSYQFSSLLARRLPKESREYRNIETVGIWTQFAATGNPYSEKINGMDTLTIDPVRKSDEVIKCLNISDDLKFILPEWPKLKVWESLYDDNKDLL</v>
      </c>
    </row>
    <row r="78" spans="1:15">
      <c r="A78" t="s">
        <v>3925</v>
      </c>
      <c r="B78" t="s">
        <v>329</v>
      </c>
      <c r="C78">
        <v>0.75700000000000001</v>
      </c>
      <c r="D78">
        <v>19</v>
      </c>
      <c r="E78">
        <v>0.84099999999999997</v>
      </c>
      <c r="F78">
        <v>19</v>
      </c>
      <c r="G78">
        <v>0.96799999999999997</v>
      </c>
      <c r="H78">
        <v>14</v>
      </c>
      <c r="I78">
        <v>0.93300000000000005</v>
      </c>
      <c r="J78">
        <v>0.89100000000000001</v>
      </c>
      <c r="K78" t="s">
        <v>4779</v>
      </c>
      <c r="L78">
        <v>0.45</v>
      </c>
      <c r="M78" t="s">
        <v>4780</v>
      </c>
      <c r="N78" t="str">
        <f>MID(Table2[[#This Row],[Uncleaved Sequence]],Table2[[#This Row],[pos2]]-3,3)&amp;"-"&amp;MID(Table2[[#This Row],[Uncleaved Sequence]],Table2[[#This Row],[pos2]],3)</f>
        <v>AWA-FGD</v>
      </c>
      <c r="O78" t="str">
        <f>VLOOKUP(Table2[[#This Row],[name]],Sheet2!B:D,3,FALSE)</f>
        <v>MWLLREAFFFGLLAMAWAFGDEAIFEDEDIYNQALPPVPHTGITVPGTKCGPGNTAANFEDLGRERETDKCCRAHDHCDEIIESHGALHGLPTNTDWF</v>
      </c>
    </row>
    <row r="79" spans="1:15">
      <c r="A79" t="s">
        <v>3926</v>
      </c>
      <c r="B79" t="s">
        <v>329</v>
      </c>
      <c r="C79">
        <v>0.75700000000000001</v>
      </c>
      <c r="D79">
        <v>19</v>
      </c>
      <c r="E79">
        <v>0.84099999999999997</v>
      </c>
      <c r="F79">
        <v>19</v>
      </c>
      <c r="G79">
        <v>0.96799999999999997</v>
      </c>
      <c r="H79">
        <v>14</v>
      </c>
      <c r="I79">
        <v>0.93300000000000005</v>
      </c>
      <c r="J79">
        <v>0.89100000000000001</v>
      </c>
      <c r="K79" t="s">
        <v>4779</v>
      </c>
      <c r="L79">
        <v>0.45</v>
      </c>
      <c r="M79" t="s">
        <v>4780</v>
      </c>
      <c r="N79" t="str">
        <f>MID(Table2[[#This Row],[Uncleaved Sequence]],Table2[[#This Row],[pos2]]-3,3)&amp;"-"&amp;MID(Table2[[#This Row],[Uncleaved Sequence]],Table2[[#This Row],[pos2]],3)</f>
        <v>AWA-FGD</v>
      </c>
      <c r="O79" t="str">
        <f>VLOOKUP(Table2[[#This Row],[name]],Sheet2!B:D,3,FALSE)</f>
        <v>MWLLREAFFFGLLAMAWAFGDEAIFEDEDIYNQALPPVPHTGITVPGTKCGPGNTAANFEDLGRERETDKCCRAHDHCDEIIESHGALHGLPTNTDWFILKCTCEQQFINCLQAVNSITAKTLGRIYYGSRSRCFANGHPTTGCKQYEGTFRKRCIRYQVDKSKAKVWQFYDMPFFTIPASA</v>
      </c>
    </row>
    <row r="80" spans="1:15">
      <c r="A80" t="s">
        <v>3927</v>
      </c>
      <c r="B80" t="s">
        <v>329</v>
      </c>
      <c r="C80">
        <v>0.75700000000000001</v>
      </c>
      <c r="D80">
        <v>19</v>
      </c>
      <c r="E80">
        <v>0.84099999999999997</v>
      </c>
      <c r="F80">
        <v>19</v>
      </c>
      <c r="G80">
        <v>0.96799999999999997</v>
      </c>
      <c r="H80">
        <v>14</v>
      </c>
      <c r="I80">
        <v>0.93300000000000005</v>
      </c>
      <c r="J80">
        <v>0.89100000000000001</v>
      </c>
      <c r="K80" t="s">
        <v>4779</v>
      </c>
      <c r="L80">
        <v>0.45</v>
      </c>
      <c r="M80" t="s">
        <v>4780</v>
      </c>
      <c r="N80" t="str">
        <f>MID(Table2[[#This Row],[Uncleaved Sequence]],Table2[[#This Row],[pos2]]-3,3)&amp;"-"&amp;MID(Table2[[#This Row],[Uncleaved Sequence]],Table2[[#This Row],[pos2]],3)</f>
        <v>AWA-FGD</v>
      </c>
      <c r="O80" t="str">
        <f>VLOOKUP(Table2[[#This Row],[name]],Sheet2!B:D,3,FALSE)</f>
        <v>MWLLREAFFFGLLAMAWAFGDEAIFEDEDIYNQALPPVPHTGITVPGTKCGPGNTAANFEDLGRERETDKCCRAHDHCDEIIESHGALHGLPTNTDWFILKCTCEQQFINCLQAVNSITAKTLGRIYYGSRSRCFANGHPTTGCKQYEGTFRKRCIRYQVDKSKAKVWQFYDMPFFTIPASA</v>
      </c>
    </row>
    <row r="81" spans="1:15">
      <c r="A81" t="s">
        <v>4494</v>
      </c>
      <c r="B81" t="s">
        <v>150</v>
      </c>
      <c r="C81">
        <v>0.33300000000000002</v>
      </c>
      <c r="D81">
        <v>28</v>
      </c>
      <c r="E81">
        <v>0.51900000000000002</v>
      </c>
      <c r="F81">
        <v>28</v>
      </c>
      <c r="G81">
        <v>0.94099999999999995</v>
      </c>
      <c r="H81">
        <v>1</v>
      </c>
      <c r="I81">
        <v>0.82699999999999996</v>
      </c>
      <c r="J81">
        <v>0.68500000000000005</v>
      </c>
      <c r="K81" t="s">
        <v>4779</v>
      </c>
      <c r="L81">
        <v>0.45</v>
      </c>
      <c r="M81" t="s">
        <v>4780</v>
      </c>
      <c r="N81" t="str">
        <f>MID(Table2[[#This Row],[Uncleaved Sequence]],Table2[[#This Row],[pos2]]-3,3)&amp;"-"&amp;MID(Table2[[#This Row],[Uncleaved Sequence]],Table2[[#This Row],[pos2]],3)</f>
        <v>TES-KLL</v>
      </c>
      <c r="O81" t="str">
        <f>VLOOKUP(Table2[[#This Row],[name]],Sheet2!B:D,3,FALSE)</f>
        <v>MASHLPKGGALFLVLNLLLLSQWETESKLLTRCQLAKELLRHDFPRSYLNWVCLVEAESGRSTSKSMQLPNQSVSYGLFQINSKNWCRKGRRGGICNICEEFLNDEISDDSRCAMQIFNRHGFQAWPGWMSKCRGRTLPDVSR</v>
      </c>
    </row>
    <row r="82" spans="1:15">
      <c r="A82" t="s">
        <v>3648</v>
      </c>
      <c r="B82" t="s">
        <v>4757</v>
      </c>
      <c r="C82">
        <v>0.63700000000000001</v>
      </c>
      <c r="D82">
        <v>20</v>
      </c>
      <c r="E82">
        <v>0.76500000000000001</v>
      </c>
      <c r="F82">
        <v>20</v>
      </c>
      <c r="G82">
        <v>0.95899999999999996</v>
      </c>
      <c r="H82">
        <v>13</v>
      </c>
      <c r="I82">
        <v>0.91900000000000004</v>
      </c>
      <c r="J82">
        <v>0.84799999999999998</v>
      </c>
      <c r="K82" t="s">
        <v>4779</v>
      </c>
      <c r="L82">
        <v>0.45</v>
      </c>
      <c r="M82" t="s">
        <v>4780</v>
      </c>
      <c r="N82" t="str">
        <f>MID(Table2[[#This Row],[Uncleaved Sequence]],Table2[[#This Row],[pos2]]-3,3)&amp;"-"&amp;MID(Table2[[#This Row],[Uncleaved Sequence]],Table2[[#This Row],[pos2]],3)</f>
        <v>TIC-QGL</v>
      </c>
      <c r="O82" t="str">
        <f>VLOOKUP(Table2[[#This Row],[name]],Sheet2!B:D,3,FALSE)</f>
        <v>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LDMCRRTSAYGECNRGTAGFAYVGGACVVNKLEKVNSVAIIEDTGGFSGIIVAAHEVGHLLGAVHDGSPPPSYLGGPGAQCRWEDGYIMSDLRHTERGFRWSACTVQSFHHFLNGDTATCLHNAPHEDSLGRSLPGTLLSLDAQCRRDRGTYACFKDERVCAQLFCFDAQTGYCVAYRAAEGSACGNGYHCLDGRCTPLPSNIIPDYGHNYRLVYN</v>
      </c>
    </row>
    <row r="83" spans="1:15">
      <c r="A83" t="s">
        <v>4144</v>
      </c>
      <c r="B83" t="s">
        <v>1017</v>
      </c>
      <c r="C83">
        <v>0.84299999999999997</v>
      </c>
      <c r="D83">
        <v>20</v>
      </c>
      <c r="E83">
        <v>0.88700000000000001</v>
      </c>
      <c r="F83">
        <v>20</v>
      </c>
      <c r="G83">
        <v>0.97099999999999997</v>
      </c>
      <c r="H83">
        <v>12</v>
      </c>
      <c r="I83">
        <v>0.93700000000000006</v>
      </c>
      <c r="J83">
        <v>0.91400000000000003</v>
      </c>
      <c r="K83" t="s">
        <v>4779</v>
      </c>
      <c r="L83">
        <v>0.45</v>
      </c>
      <c r="M83" t="s">
        <v>4780</v>
      </c>
      <c r="N83" t="str">
        <f>MID(Table2[[#This Row],[Uncleaved Sequence]],Table2[[#This Row],[pos2]]-3,3)&amp;"-"&amp;MID(Table2[[#This Row],[Uncleaved Sequence]],Table2[[#This Row],[pos2]],3)</f>
        <v>AGA-TPT</v>
      </c>
      <c r="O83" t="str">
        <f>VLOOKUP(Table2[[#This Row],[name]],Sheet2!B:D,3,FALSE)</f>
        <v>MYSTKFLWWLMALVAYAGATPTPGDGRIVGGEVATIQEFPYQVSVQLQGHICGGAIIGIDTVLTAAHCFEDPWSSADYTVRVGSSEHESGGHVLSLRRIAHGDYNPQSHDNDLALLILNGQLNFTEHLQPVPLAALADPPTADTRLQSGWGFQAEESAVSGEVGVSPQLRFVDVDLVESNQCRRAYSQVLPITRRMCAARPGRDSCQGDSGGPLVGYAAEEGPARLYGIVSWGLGCANPNFPGVYNVAAFRSWIDEQLDARGWDELLAGWSRL</v>
      </c>
    </row>
    <row r="84" spans="1:15">
      <c r="A84" t="s">
        <v>4364</v>
      </c>
      <c r="B84" t="s">
        <v>252</v>
      </c>
      <c r="C84">
        <v>0.109</v>
      </c>
      <c r="D84">
        <v>23</v>
      </c>
      <c r="E84">
        <v>0.106</v>
      </c>
      <c r="F84">
        <v>13</v>
      </c>
      <c r="G84">
        <v>0.112</v>
      </c>
      <c r="H84">
        <v>20</v>
      </c>
      <c r="I84">
        <v>0.1</v>
      </c>
      <c r="J84">
        <v>0.10299999999999999</v>
      </c>
      <c r="K84" t="s">
        <v>4781</v>
      </c>
      <c r="L84">
        <v>0.45</v>
      </c>
      <c r="M84" t="s">
        <v>4780</v>
      </c>
      <c r="N84" t="str">
        <f>MID(Table2[[#This Row],[Uncleaved Sequence]],Table2[[#This Row],[pos2]]-3,3)&amp;"-"&amp;MID(Table2[[#This Row],[Uncleaved Sequence]],Table2[[#This Row],[pos2]],3)</f>
        <v>QMR-IAL</v>
      </c>
      <c r="O84" t="str">
        <f>VLOOKUP(Table2[[#This Row],[name]],Sheet2!B:D,3,FALSE)</f>
        <v>MSFDIAVADQMRIALNYVKFKTNQQRLRSNDKVIADTVYGKVKGVKWQSYGNNYYSFEGIPFAKPPVGELRFKAPVEPEHWSDVKRCTHVRAKPCQVNVLKQVQGSEDCLYLNVYTRELHPHRPLPVLVWIYGGGFQMGEASRDLYSDYIMMEHVVLVVISYRLGALGFLSLADEELDVPGNAGLKDQVMALRWVKNCQFFGGDPDNITVFGESAGGASTHYMMLTDQAKGLFHKTIIMSGSALAWAQTPTHINWPYRLAQATGYTGDANDRDIFAHLKKCKASSMLKVAEDIIMEERHQRLTMFSFGPTIEPYLTPHCVIPKSPLEMMRDCWGNSIPMVIGGSFEGLLMFPEVNKWPELLCQLGDCENLAPQDAHVDEQQRKAFGKKVRELFGDRTPGRKTILEYSDLFSYKYFWHGIHRTLLSRAHHAPLAPTFLYRFDDSKHFNIMRIITCGRKVRGTCHADDLSYLFYNAAAKKLKRRTAEFKTIKLVSMVVHFAISGDPNIPMVCQDEKEQPRGAWLPISKDDKVFQCLNISHDHVIDLPEAEKLRLWDCIYDRELL</v>
      </c>
    </row>
    <row r="85" spans="1:15">
      <c r="A85" t="s">
        <v>3820</v>
      </c>
      <c r="B85" t="s">
        <v>255</v>
      </c>
      <c r="C85">
        <v>0.109</v>
      </c>
      <c r="D85">
        <v>67</v>
      </c>
      <c r="E85">
        <v>0.11799999999999999</v>
      </c>
      <c r="F85">
        <v>12</v>
      </c>
      <c r="G85">
        <v>0.154</v>
      </c>
      <c r="H85">
        <v>1</v>
      </c>
      <c r="I85">
        <v>0.11</v>
      </c>
      <c r="J85">
        <v>0.114</v>
      </c>
      <c r="K85" t="s">
        <v>4781</v>
      </c>
      <c r="L85">
        <v>0.45</v>
      </c>
      <c r="M85" t="s">
        <v>4780</v>
      </c>
      <c r="N85" t="str">
        <f>MID(Table2[[#This Row],[Uncleaved Sequence]],Table2[[#This Row],[pos2]]-3,3)&amp;"-"&amp;MID(Table2[[#This Row],[Uncleaved Sequence]],Table2[[#This Row],[pos2]],3)</f>
        <v>QFK-IGL</v>
      </c>
      <c r="O85" t="str">
        <f>VLOOKUP(Table2[[#This Row],[name]],Sheet2!B:D,3,FALSE)</f>
        <v>MSSMAAFDQFKIGLKMVDFKVQQRRYRTSEKTVVSTTYGPIKGVKRKSIGQSYFSFERIPFAKPPVGELRYKAPQPPEVWTEVRSCTSQGPKPLQKHFFEMTDGSEDCLYLNVYTKNLYPTKPMPVMVWIYGGGFQFGEASRECYSPYLLREDVVVISINYRLGPLGFLCLDDPELDVPGNAGLKDQVLALRWVKACSRFGGDSANITIFGDSAGSASVHYMMITEQTHGLFHKAICMSGNTLSPAVTPQRNWPYRLAVQAGYAGENNTRDVWEFLKNAKGSEIIKANGELCIDEKKERIGFSFGPVIEPYVTSHCVVPKKPIEMMRTAWSNNIPLIIGGVSNGLLLYSETKTNPKCLNELDDCRFVVPIELNMDRESALCREYGDQLRQCYGDKTPSLDTLHEYLQMVSHEYFWFPIYRTVLSRLQYARSAPTYLYRFDFSKHFNHLRILSCGKKVRGTCHGDDLSYLFYNSLARKLKNHTREYKCIERVGLWTHFAACGNPNFDPEQEDLWQPVDPAAVEKHQLKCLNISDELKVIDPDLKKLMVWESFFRRDEL</v>
      </c>
    </row>
    <row r="86" spans="1:15">
      <c r="A86" t="s">
        <v>3821</v>
      </c>
      <c r="B86" t="s">
        <v>255</v>
      </c>
      <c r="C86">
        <v>0.109</v>
      </c>
      <c r="D86">
        <v>67</v>
      </c>
      <c r="E86">
        <v>0.11799999999999999</v>
      </c>
      <c r="F86">
        <v>12</v>
      </c>
      <c r="G86">
        <v>0.154</v>
      </c>
      <c r="H86">
        <v>1</v>
      </c>
      <c r="I86">
        <v>0.11</v>
      </c>
      <c r="J86">
        <v>0.114</v>
      </c>
      <c r="K86" t="s">
        <v>4781</v>
      </c>
      <c r="L86">
        <v>0.45</v>
      </c>
      <c r="M86" t="s">
        <v>4780</v>
      </c>
      <c r="N86" t="str">
        <f>MID(Table2[[#This Row],[Uncleaved Sequence]],Table2[[#This Row],[pos2]]-3,3)&amp;"-"&amp;MID(Table2[[#This Row],[Uncleaved Sequence]],Table2[[#This Row],[pos2]],3)</f>
        <v>QFK-IGL</v>
      </c>
      <c r="O86" t="str">
        <f>VLOOKUP(Table2[[#This Row],[name]],Sheet2!B:D,3,FALSE)</f>
        <v>MSSMAAFDQFKIGLKMVDFKVQQRRYRTSEKTVVSTTYGPIKGVKRKSIGQSYFSFERIPFAKPPVGELRYKAPQPPEVWTEVRSCTSQGPKPLQKHFFEMTDGSEDCLYLNVYTKNLYPTKPMPVMVWIYGGGFQFGEASRECYSPYLLREDVVVISINYRLGPLGTNDDTWKKKHIFNISLPGFLCLDDPELDVGNAGLKDQVLALRWVKANCSRFGGDSANITIFGDSAGSASVHYMMITEQHGLFHKAICMSGNTLSPWAVTPQRNWPYRLAVQAGYAGENNTRDVWEFLNAKGSEIIKANGELCIDEEKKERIGFSFGPVIEPYVTSHCVVPKKPIEMRTAWSNNIPLIIGGVSNEGLLLYSETKTNPKCLNELDDCRFVVPIELNMRESALCREYGDQLRQCYYGDKTPSLDTLHEYLQMVSHEYFWFPIYRTVLRLQYARSAPTYLYRFDFDSKHFNHLRILSCGKKVRGTCHGDDLSYLFYNLARKLKNHTREYKCIERLVGLWTHFAACGNPNFDPEQEDLWQPVDPAAVKHQLKCLNISDELKVIDVPDLKKLMVWESFFRRDEL</v>
      </c>
    </row>
    <row r="87" spans="1:15">
      <c r="A87" t="s">
        <v>3629</v>
      </c>
      <c r="B87" t="s">
        <v>258</v>
      </c>
      <c r="C87">
        <v>0.13800000000000001</v>
      </c>
      <c r="D87">
        <v>47</v>
      </c>
      <c r="E87">
        <v>0.16500000000000001</v>
      </c>
      <c r="F87">
        <v>11</v>
      </c>
      <c r="G87">
        <v>0.33500000000000002</v>
      </c>
      <c r="H87">
        <v>2</v>
      </c>
      <c r="I87">
        <v>0.20100000000000001</v>
      </c>
      <c r="J87">
        <v>0.185</v>
      </c>
      <c r="K87" t="s">
        <v>4781</v>
      </c>
      <c r="L87">
        <v>0.45</v>
      </c>
      <c r="M87" t="s">
        <v>4780</v>
      </c>
      <c r="N87" t="str">
        <f>MID(Table2[[#This Row],[Uncleaved Sequence]],Table2[[#This Row],[pos2]]-3,3)&amp;"-"&amp;MID(Table2[[#This Row],[Uncleaved Sequence]],Table2[[#This Row],[pos2]],3)</f>
        <v>RFM-DIL</v>
      </c>
      <c r="O87" t="str">
        <f>VLOOKUP(Table2[[#This Row],[name]],Sheet2!B:D,3,FALSE)</f>
        <v>MGFDMATRFMDILKLTFKVISFKYEQRKLSTAIYSVIKTKSGPVRGVKRTIWGGSYFSFEKIPFAKPPVGDLRFKAPEAVEPWDQELDCTSPADKPLQHMFFRKYAGSEDCLYLNVYVKDLQPDKLRPVMVWIYGGGYQVGEASRDMSPDFFMSKDVVIVTVAYRLGALGFLSLDDPQLNVPGNAGLKDQIMALRWQQNIEAFGGDSNNITLFGESAGGASTHFLALSPQTEGLIHKAIVMSGSVCPWTQPPRNNWAYRLAQKLGYTGDNKDKAIFEFLRSMSGGEIVKATATVSNDEKHHRILFAFGPVVEPYTTEHTVVAKQPHELMQNSWSHRIPMMFGGSFEGLLFYPEVSRRPATLDEVGNCKNLLPSDLGLNLDPKLRENYGLQLKAYFGDEPCNQANMMKFLELCSYREFWHPIYRAALNRVRQSSAPTYLYRFHDSKLCNAIRIVLCGHQMRGVCHGDDLCYIFHSMLSHQSAPDSPEHKVIGMVDVWTSFAAHGDPNCESIKSLKFAPIENVTNFKCLNIGDQFEVMALPLQKIEPVWNSFYAPNK</v>
      </c>
    </row>
    <row r="88" spans="1:15">
      <c r="A88" t="s">
        <v>4554</v>
      </c>
      <c r="B88" t="s">
        <v>258</v>
      </c>
      <c r="C88">
        <v>0.14599999999999999</v>
      </c>
      <c r="D88">
        <v>36</v>
      </c>
      <c r="E88">
        <v>0.17199999999999999</v>
      </c>
      <c r="F88">
        <v>22</v>
      </c>
      <c r="G88">
        <v>0.251</v>
      </c>
      <c r="H88">
        <v>1</v>
      </c>
      <c r="I88">
        <v>0.20799999999999999</v>
      </c>
      <c r="J88">
        <v>0.192</v>
      </c>
      <c r="K88" t="s">
        <v>4781</v>
      </c>
      <c r="L88">
        <v>0.45</v>
      </c>
      <c r="M88" t="s">
        <v>4780</v>
      </c>
      <c r="N88" t="str">
        <f>MID(Table2[[#This Row],[Uncleaved Sequence]],Table2[[#This Row],[pos2]]-3,3)&amp;"-"&amp;MID(Table2[[#This Row],[Uncleaved Sequence]],Table2[[#This Row],[pos2]],3)</f>
        <v>SVP-KVF</v>
      </c>
      <c r="O88" t="str">
        <f>VLOOKUP(Table2[[#This Row],[name]],Sheet2!B:D,3,FALSE)</f>
        <v>MRRYWVSLLRHFSLIPNKSVPKVFTNGDFIQQVISFKYEQRKLSTAIYSIKTKSGPVRGVKRNTIWGGSYFSFEKIPFAKPPVGDLRFKAPEAVEPWDELDCTSPADKPLQTHMFFRKYAGSEDCLYLNVYVKDLQPDKLRPVMVWIGGGYQVGEASRDMYSPDFFMSKDVVIVTVAYRLGALGFLSLDDPQLNVPNAGLKDQIMALRWVQQNIEAFGGDSNNITLFGESAGGASTHFLALSPQTGLIHKAIVMSGSVLCPWTQPPRNNWAYRLAQKLGYTGDNKDKAIFEFLRMSGGEIVKATATVLSNDEKHHRILFAFGPVVEPYTTEHTVVAKQPHELMNSWSHRIPMMFGGTSFEGLLFYPEVSRRPATLDEVGNCKNLLPSDLGLNDPKLRENYGLQLKKAYFGDEPCNQANMMKFLELCSYREFWHPIYRAALNVRQSSAPTYLYRFDHDSKLCNAIRIVLCGHQMRGVCHGDDLCYIFHSMLHQSAPDSPEHKVITGMVDVWTSFAAHGDPNCESIKSLKFAPIENVTNFKLNIGDQFEVMALPELQKIEPVWNSFYAPNK</v>
      </c>
    </row>
    <row r="89" spans="1:15">
      <c r="A89" t="s">
        <v>4555</v>
      </c>
      <c r="B89" t="s">
        <v>258</v>
      </c>
      <c r="C89">
        <v>0.193</v>
      </c>
      <c r="D89">
        <v>30</v>
      </c>
      <c r="E89">
        <v>0.13900000000000001</v>
      </c>
      <c r="F89">
        <v>30</v>
      </c>
      <c r="G89">
        <v>0.16900000000000001</v>
      </c>
      <c r="H89">
        <v>29</v>
      </c>
      <c r="I89">
        <v>9.8000000000000004E-2</v>
      </c>
      <c r="J89">
        <v>0.11700000000000001</v>
      </c>
      <c r="K89" t="s">
        <v>4781</v>
      </c>
      <c r="L89">
        <v>0.45</v>
      </c>
      <c r="M89" t="s">
        <v>4780</v>
      </c>
      <c r="N89" t="str">
        <f>MID(Table2[[#This Row],[Uncleaved Sequence]],Table2[[#This Row],[pos2]]-3,3)&amp;"-"&amp;MID(Table2[[#This Row],[Uncleaved Sequence]],Table2[[#This Row],[pos2]],3)</f>
        <v>VRG-VKR</v>
      </c>
      <c r="O89" t="str">
        <f>VLOOKUP(Table2[[#This Row],[name]],Sheet2!B:D,3,FALSE)</f>
        <v>MVISFKYEQRKLSTAIYSVIKTKSGPVRGVKRNTIWGGSYFSFEKIPFAPPVGDLRFKAPEAVEPWDQELDCTSPADKPLQTHMFFRKYAGSEDCLYLVYVKDLQPDKLRPVMVWIYGGGYQVGEASRDMYSPDFFMSKDVVIVTVARLGALGFLSLDDPQLNVPGNAGLKDQIMALRWVQQNIEAFGGDSNNITLGESAGGASTHFLALSPQTEGLIHKAIVMSGSVLCPWTQPPRNNWAYRLAKLGYTGDNKDKAIFEFLRSMSGGEIVKATATVLSNDEKHHRILFAFGPVEPYTTEHTVVAKQPHELMQNSWSHRIPMMFGGTSFEGLLFYPEVSRRPALDEVGNCKNLLPSDLGLNLDPKLRENYGLQLKKAYFGDEPCNQANMMKFELCSYREFWHPIYRAALNRVRQSSAPTYLYRFDHDSKLCNAIRIVLCGHMRGVCHGDDLCYIFHSMLSHQSAPDSPEHKVITGMVDVWTSFAAHGDPNESIKSLKFAPIENVTNFKCLNIGDQFEVMALPELQKIEPVWNSFYAPNK</v>
      </c>
    </row>
    <row r="90" spans="1:15">
      <c r="A90" t="s">
        <v>4680</v>
      </c>
      <c r="B90" t="s">
        <v>1019</v>
      </c>
      <c r="C90">
        <v>0.91</v>
      </c>
      <c r="D90">
        <v>20</v>
      </c>
      <c r="E90">
        <v>0.91900000000000004</v>
      </c>
      <c r="F90">
        <v>20</v>
      </c>
      <c r="G90">
        <v>0.95</v>
      </c>
      <c r="H90">
        <v>4</v>
      </c>
      <c r="I90">
        <v>0.92700000000000005</v>
      </c>
      <c r="J90">
        <v>0.92400000000000004</v>
      </c>
      <c r="K90" t="s">
        <v>4779</v>
      </c>
      <c r="L90">
        <v>0.45</v>
      </c>
      <c r="M90" t="s">
        <v>4780</v>
      </c>
      <c r="N90" t="str">
        <f>MID(Table2[[#This Row],[Uncleaved Sequence]],Table2[[#This Row],[pos2]]-3,3)&amp;"-"&amp;MID(Table2[[#This Row],[Uncleaved Sequence]],Table2[[#This Row],[pos2]],3)</f>
        <v>AHG-QYV</v>
      </c>
      <c r="O90" t="str">
        <f>VLOOKUP(Table2[[#This Row],[name]],Sheet2!B:D,3,FALSE)</f>
        <v>MKVIAAVLLCLLIIRTAHGQYVSCRNPNQRTGYCVNIPLCVPLNSVLAKNPTDSEMRFIRESRCLVSDQSDLPFVCCTPDTDYNTTRARPNDEVIHSTLPDRSICGGDIAYNQITKGNETVLTEFAWMVLLEYRPHDGQQLRTYCAGLINNRYVVTAAHCVSAATRARKGDVVSVRLGEHNTSAVVDCLNGRCLPEVQIAVEEIRIHESFGTRLFWNDIALIRLAREVAYSPSIRPVCLPSTVGLNWQSGQAFTVAGWGRTLTSESSPVKMKLRVTYVEPGLCRRKYASIVVLGSHLCAEGRSRGDSCDGDSGGPLMAFHEGVWVLGGIVSFGLNCGSRFWPAYTNVLSYETWITQNIR</v>
      </c>
    </row>
    <row r="91" spans="1:15">
      <c r="A91" t="s">
        <v>4681</v>
      </c>
      <c r="B91" t="s">
        <v>1019</v>
      </c>
      <c r="C91">
        <v>0.91</v>
      </c>
      <c r="D91">
        <v>20</v>
      </c>
      <c r="E91">
        <v>0.91900000000000004</v>
      </c>
      <c r="F91">
        <v>20</v>
      </c>
      <c r="G91">
        <v>0.95</v>
      </c>
      <c r="H91">
        <v>4</v>
      </c>
      <c r="I91">
        <v>0.92700000000000005</v>
      </c>
      <c r="J91">
        <v>0.92400000000000004</v>
      </c>
      <c r="K91" t="s">
        <v>4779</v>
      </c>
      <c r="L91">
        <v>0.45</v>
      </c>
      <c r="M91" t="s">
        <v>4780</v>
      </c>
      <c r="N91" t="str">
        <f>MID(Table2[[#This Row],[Uncleaved Sequence]],Table2[[#This Row],[pos2]]-3,3)&amp;"-"&amp;MID(Table2[[#This Row],[Uncleaved Sequence]],Table2[[#This Row],[pos2]],3)</f>
        <v>AHG-QYV</v>
      </c>
      <c r="O91" t="str">
        <f>VLOOKUP(Table2[[#This Row],[name]],Sheet2!B:D,3,FALSE)</f>
        <v>MKVIAAVLLCLLIIRTAHGQYVSCRNPNQRTGYCVNIPLCVPLNSVLAKNPTDSEMRFIRESRCLVSDQSDLPFVCCTPDTDYNTTRARPNDEVIHSTLPDRSICGGDIAYNQITKGNETVLTEFAWMVLLEYRPHDGQQLRTYCAGLINNRYVVTAAHCVSAATRARKGDVSFRVSVRLGEHNTSAVVDCLNGRCPEPVQIAVEEIRIHESFGTRLFWNDIALIRLAREVAYSPSIRPVCLPSTGLQNWQSGQAFTVAGWGRTLTSESSPVKMKLRVTYVEPGLCRRKYASIVLGDSHLCAEGRSRGDSCDGDSGGPLMAFHEGVWVLGGIVSFGLNCGSRFPAVYTNVLSYETWITQNIR</v>
      </c>
    </row>
    <row r="92" spans="1:15">
      <c r="A92" t="s">
        <v>3762</v>
      </c>
      <c r="B92" t="s">
        <v>418</v>
      </c>
      <c r="C92">
        <v>0.187</v>
      </c>
      <c r="D92">
        <v>37</v>
      </c>
      <c r="E92">
        <v>0.157</v>
      </c>
      <c r="F92">
        <v>37</v>
      </c>
      <c r="G92">
        <v>0.254</v>
      </c>
      <c r="H92">
        <v>14</v>
      </c>
      <c r="I92">
        <v>0.14499999999999999</v>
      </c>
      <c r="J92">
        <v>0.151</v>
      </c>
      <c r="K92" t="s">
        <v>4781</v>
      </c>
      <c r="L92">
        <v>0.45</v>
      </c>
      <c r="M92" t="s">
        <v>4780</v>
      </c>
      <c r="N92" t="str">
        <f>MID(Table2[[#This Row],[Uncleaved Sequence]],Table2[[#This Row],[pos2]]-3,3)&amp;"-"&amp;MID(Table2[[#This Row],[Uncleaved Sequence]],Table2[[#This Row],[pos2]],3)</f>
        <v>ANA-RGT</v>
      </c>
      <c r="O92" t="str">
        <f>VLOOKUP(Table2[[#This Row],[name]],Sheet2!B:D,3,FALSE)</f>
        <v>MHGLLGSAGDFVSGGRGRSLALELHARCFDVWLANARGTTHSRGHRTLQSDARFWRFSWHEIGIYDLPAIVDYVLARTNRRQLHYVGHSQGTTVLLVLSQRPEYNARFANAALLAPVAFLQHLSSPPLRLLASDSSMATLLLNKLGLELLPASALTQVGGQFFCTASRPTYALCTLFTSVYVGFSDYPLDRSILPRLETTPAGISRGQLQHFGQLINSGKFQQYDYRSPRLNTLRYGRTTPPSYQANVRLQLQIFHGSRDTLSSLADVQRLVRELRNSVTQMYQVPGYNHIDFLASSAPQVVFQRIIQQAWQLDMALAA</v>
      </c>
    </row>
    <row r="93" spans="1:15">
      <c r="A93" t="s">
        <v>3763</v>
      </c>
      <c r="B93" t="s">
        <v>418</v>
      </c>
      <c r="C93">
        <v>0.11</v>
      </c>
      <c r="D93">
        <v>46</v>
      </c>
      <c r="E93">
        <v>0.108</v>
      </c>
      <c r="F93">
        <v>11</v>
      </c>
      <c r="G93">
        <v>0.11600000000000001</v>
      </c>
      <c r="H93">
        <v>8</v>
      </c>
      <c r="I93">
        <v>0.108</v>
      </c>
      <c r="J93">
        <v>0.108</v>
      </c>
      <c r="K93" t="s">
        <v>4781</v>
      </c>
      <c r="L93">
        <v>0.45</v>
      </c>
      <c r="M93" t="s">
        <v>4780</v>
      </c>
      <c r="N93" t="str">
        <f>MID(Table2[[#This Row],[Uncleaved Sequence]],Table2[[#This Row],[pos2]]-3,3)&amp;"-"&amp;MID(Table2[[#This Row],[Uncleaved Sequence]],Table2[[#This Row],[pos2]],3)</f>
        <v>PEE-EVA</v>
      </c>
      <c r="O93" t="str">
        <f>VLOOKUP(Table2[[#This Row],[name]],Sheet2!B:D,3,FALSE)</f>
        <v>MAPEEEEPEEEVARDSLCTRSDSVCQAVQRQQLQCQVHRIETADGYRLSHRIPAPQNRWCPQQLRPFLLMHGLLGSAGDFVSGGRGRSLALELHARCFVWLANARGTTHSRGHRTLQTSDARFWRFSWHEIGIYDLPAIVDYVLARTRRQLHYVGHSQGTTVLLVLLSQRPEYNARFANAALLAPVAFLQHLSSPPRLLASDSSMATLLLNKLGLHELLPASALTQVGGQFFCTASRPTYALCTLTSVYVGFSDYPLDRSILPRILETTPAGISRGQLQHFGQLINSGKFQQYDRSPRLNTLRYGRTTPPSYQLANVRLQLQIFHGSRDTLSSLADVQRLVRERNSVTQMYQVPGYNHIDFLFASSAPQVVFQRIIQQAWQLDMALAA</v>
      </c>
    </row>
    <row r="94" spans="1:15">
      <c r="A94" t="s">
        <v>3764</v>
      </c>
      <c r="B94" t="s">
        <v>418</v>
      </c>
      <c r="C94">
        <v>0.187</v>
      </c>
      <c r="D94">
        <v>37</v>
      </c>
      <c r="E94">
        <v>0.157</v>
      </c>
      <c r="F94">
        <v>37</v>
      </c>
      <c r="G94">
        <v>0.254</v>
      </c>
      <c r="H94">
        <v>14</v>
      </c>
      <c r="I94">
        <v>0.14499999999999999</v>
      </c>
      <c r="J94">
        <v>0.151</v>
      </c>
      <c r="K94" t="s">
        <v>4781</v>
      </c>
      <c r="L94">
        <v>0.45</v>
      </c>
      <c r="M94" t="s">
        <v>4780</v>
      </c>
      <c r="N94" t="str">
        <f>MID(Table2[[#This Row],[Uncleaved Sequence]],Table2[[#This Row],[pos2]]-3,3)&amp;"-"&amp;MID(Table2[[#This Row],[Uncleaved Sequence]],Table2[[#This Row],[pos2]],3)</f>
        <v>ANA-RGT</v>
      </c>
      <c r="O94" t="str">
        <f>VLOOKUP(Table2[[#This Row],[name]],Sheet2!B:D,3,FALSE)</f>
        <v>MHGLLGSAGDFVSGGRGRSLALELHARCFDVWLANARGTTHSRGHRTLQSDARFWRFSWHEIGIYDLPAIVDYVLARTNRRQLHYVGHSQGTTVLLVLSQRPEYNARFANAALLAPVAFLQHLSSPPLRLLASDSSMATLLLNKLGLELLPASALTQVGGQFFCTASRPTYALCTLFTSVYVGFSDYPLDRVSTIIAGHNLANKAPETFFLLYAKVFIALWSGTTSRLSPTIPPPLKATSLKLPEDKHTYYRGPNEEGRR</v>
      </c>
    </row>
    <row r="95" spans="1:15">
      <c r="A95" t="s">
        <v>4491</v>
      </c>
      <c r="B95" t="s">
        <v>1020</v>
      </c>
      <c r="C95">
        <v>0.18099999999999999</v>
      </c>
      <c r="D95">
        <v>61</v>
      </c>
      <c r="E95">
        <v>0.13500000000000001</v>
      </c>
      <c r="F95">
        <v>61</v>
      </c>
      <c r="G95">
        <v>0.112</v>
      </c>
      <c r="H95">
        <v>46</v>
      </c>
      <c r="I95">
        <v>0.10100000000000001</v>
      </c>
      <c r="J95">
        <v>0.11700000000000001</v>
      </c>
      <c r="K95" t="s">
        <v>4781</v>
      </c>
      <c r="L95">
        <v>0.45</v>
      </c>
      <c r="M95" t="s">
        <v>4780</v>
      </c>
      <c r="N95" t="str">
        <f>MID(Table2[[#This Row],[Uncleaved Sequence]],Table2[[#This Row],[pos2]]-3,3)&amp;"-"&amp;MID(Table2[[#This Row],[Uncleaved Sequence]],Table2[[#This Row],[pos2]],3)</f>
        <v>ATG-HQF</v>
      </c>
      <c r="O95" t="str">
        <f>VLOOKUP(Table2[[#This Row],[name]],Sheet2!B:D,3,FALSE)</f>
        <v>MSVWTTANNSGLETPTKSPITSSVPRAARSSAVITTGNHQQHHFQHVVAAVAAATSVATGHQFQQQFPLHAHPHPQHHSNSPTGSGSNSNNSAGFQRTISNSLLQFPPPPPPSSQNQAKPRGHHRTASSSMSQSGEDLHSPTYLSWRLQLSRAKLKASSKTSALLSGFAMVAMVEVQLDHDTNVPPGMLIAFAICTLLVAVHMLALMISTCILPNIETVCNLHSISLVHESPHERLHWYIETAWASTLLGLILFLLEIAILCWVKFYDLSPPAAWSACVVLIPVMIIFMAFAIHYRSLVSHKYEVTVSGIRELEMLKEQMEQDHLEHHNNIRNNGMNYGASGD</v>
      </c>
    </row>
    <row r="96" spans="1:15">
      <c r="A96" t="s">
        <v>4492</v>
      </c>
      <c r="B96" t="s">
        <v>1020</v>
      </c>
      <c r="C96">
        <v>0.18099999999999999</v>
      </c>
      <c r="D96">
        <v>61</v>
      </c>
      <c r="E96">
        <v>0.13500000000000001</v>
      </c>
      <c r="F96">
        <v>61</v>
      </c>
      <c r="G96">
        <v>0.112</v>
      </c>
      <c r="H96">
        <v>46</v>
      </c>
      <c r="I96">
        <v>0.10100000000000001</v>
      </c>
      <c r="J96">
        <v>0.11700000000000001</v>
      </c>
      <c r="K96" t="s">
        <v>4781</v>
      </c>
      <c r="L96">
        <v>0.45</v>
      </c>
      <c r="M96" t="s">
        <v>4780</v>
      </c>
      <c r="N96" t="str">
        <f>MID(Table2[[#This Row],[Uncleaved Sequence]],Table2[[#This Row],[pos2]]-3,3)&amp;"-"&amp;MID(Table2[[#This Row],[Uncleaved Sequence]],Table2[[#This Row],[pos2]],3)</f>
        <v>ATG-HQF</v>
      </c>
      <c r="O96" t="str">
        <f>VLOOKUP(Table2[[#This Row],[name]],Sheet2!B:D,3,FALSE)</f>
        <v>MSVWTTANNSGLETPTKSPITSSVPRAARSSAVITTGNHQQHHFQHVVAAVAAATSVATGHQFQQQFPLHAHPHPQHHSNSPTGSGSNSNNSAGFQRTISNSLLQFPPPPPPSSQNQAKPRGHHRTASSSMSQSGEDLHSPTYLSWRLQLSRAKLKASSKTSALLSGFAMVAMVEVQLDHDTNVPPGMLIAFAICTLLVAVHMLALMISTCILPNIETVCNLHSISLVHESPHERLHWYIETAWASTLLGLILFLLEIAILCWVKFYDLSPPAAWSACVVLIPVMIIFMAFAIHYRSLVSHKYEVTVSGIRELEMLKEQMEQDHLEHHNNIRNNGMNYGASGD</v>
      </c>
    </row>
    <row r="97" spans="1:15">
      <c r="A97" t="s">
        <v>4493</v>
      </c>
      <c r="B97" t="s">
        <v>1020</v>
      </c>
      <c r="C97">
        <v>0.11</v>
      </c>
      <c r="D97">
        <v>49</v>
      </c>
      <c r="E97">
        <v>0.108</v>
      </c>
      <c r="F97">
        <v>49</v>
      </c>
      <c r="G97">
        <v>0.114</v>
      </c>
      <c r="H97">
        <v>39</v>
      </c>
      <c r="I97">
        <v>0.105</v>
      </c>
      <c r="J97">
        <v>0.106</v>
      </c>
      <c r="K97" t="s">
        <v>4781</v>
      </c>
      <c r="L97">
        <v>0.45</v>
      </c>
      <c r="M97" t="s">
        <v>4780</v>
      </c>
      <c r="N97" t="str">
        <f>MID(Table2[[#This Row],[Uncleaved Sequence]],Table2[[#This Row],[pos2]]-3,3)&amp;"-"&amp;MID(Table2[[#This Row],[Uncleaved Sequence]],Table2[[#This Row],[pos2]],3)</f>
        <v>LLP-GGT</v>
      </c>
      <c r="O97" t="str">
        <f>VLOOKUP(Table2[[#This Row],[name]],Sheet2!B:D,3,FALSE)</f>
        <v>MPPFEEGESKPEEQIPLKPPRRHKKMKSADQEAAQTPAEDHEEEQLLPGGTSNLRYARANLSQSSLMLSHQQGSFESSTERTASSETLDVMPISRRYQHPQPNRLGIRQPASALASALHATARLAASVDAYTAAATATAATGDYGDYRPQPNLGHAHQLPLTQTTQTAQPLHHQLPAHQLGNLRASNFVGSSRYLYSQFNSNSPQTRRFTAQRDGSPAYAASVAAASAAAAASAVAPIAPLAPLAIASPPFAAQPPPFQLRTYQQNQSYRFQPRGHHRTASSSMSQSGEDLHSPYLSWRKLQLSRAKLKASSKTSALLSGFAMVAMVEVQLDHDTNVPPGMLIFAICTTLLVAVHMLALMISTCILPNIETVCNLHSISLVHESPHERLHWYETAWAFSTLLGLILFLLEIAILCWVKFYDLSPPAAWSACVVLIPVMIIFAFAIHFYRSLVSHKYEVTVSGIRELEMLKEQMEQDHLEHHNNIRNNGMNGASGDI</v>
      </c>
    </row>
    <row r="98" spans="1:15">
      <c r="A98" t="s">
        <v>4744</v>
      </c>
      <c r="B98" t="s">
        <v>1020</v>
      </c>
      <c r="C98">
        <v>0.18099999999999999</v>
      </c>
      <c r="D98">
        <v>61</v>
      </c>
      <c r="E98">
        <v>0.13500000000000001</v>
      </c>
      <c r="F98">
        <v>61</v>
      </c>
      <c r="G98">
        <v>0.112</v>
      </c>
      <c r="H98">
        <v>46</v>
      </c>
      <c r="I98">
        <v>0.10100000000000001</v>
      </c>
      <c r="J98">
        <v>0.11700000000000001</v>
      </c>
      <c r="K98" t="s">
        <v>4781</v>
      </c>
      <c r="L98">
        <v>0.45</v>
      </c>
      <c r="M98" t="s">
        <v>4780</v>
      </c>
      <c r="N98" t="str">
        <f>MID(Table2[[#This Row],[Uncleaved Sequence]],Table2[[#This Row],[pos2]]-3,3)&amp;"-"&amp;MID(Table2[[#This Row],[Uncleaved Sequence]],Table2[[#This Row],[pos2]],3)</f>
        <v>ATG-HQF</v>
      </c>
      <c r="O98" t="str">
        <f>VLOOKUP(Table2[[#This Row],[name]],Sheet2!B:D,3,FALSE)</f>
        <v>MSVWTTANNSGLETPTKSPITSSVPRAARSSAVITTGNHQQHHFQHVVAAVAAATSVATGHQFQQQFPLHAHPHPQHHSNSPTGSGSNSNNSAGFQRTISNSLLQFPPPPPPSSQNQAKPRGHHRTASSSMSQSGEDLHSPTYLSWRLQLSRAKLKASSKTSALLSGFAMVAMVEVQLDHDTNVPPGMLIAFAICTLLVAVHMLALMISTCILPNIETVCNLHSISLVHESPHERLHWYIETAWASTLLGLILFLLEIAILCWVKFYDLSPPAAWSACVVLIPVMIIFMAFAIHYRSLVSHKYEVTVSGIRELEMLKEQMEQDHLEHHNNIRNNGMNYGASGD</v>
      </c>
    </row>
    <row r="99" spans="1:15">
      <c r="A99" t="s">
        <v>4745</v>
      </c>
      <c r="B99" t="s">
        <v>1020</v>
      </c>
      <c r="C99">
        <v>0.11</v>
      </c>
      <c r="D99">
        <v>49</v>
      </c>
      <c r="E99">
        <v>0.108</v>
      </c>
      <c r="F99">
        <v>49</v>
      </c>
      <c r="G99">
        <v>0.114</v>
      </c>
      <c r="H99">
        <v>39</v>
      </c>
      <c r="I99">
        <v>0.105</v>
      </c>
      <c r="J99">
        <v>0.106</v>
      </c>
      <c r="K99" t="s">
        <v>4781</v>
      </c>
      <c r="L99">
        <v>0.45</v>
      </c>
      <c r="M99" t="s">
        <v>4780</v>
      </c>
      <c r="N99" t="str">
        <f>MID(Table2[[#This Row],[Uncleaved Sequence]],Table2[[#This Row],[pos2]]-3,3)&amp;"-"&amp;MID(Table2[[#This Row],[Uncleaved Sequence]],Table2[[#This Row],[pos2]],3)</f>
        <v>LLP-GGT</v>
      </c>
      <c r="O99" t="str">
        <f>VLOOKUP(Table2[[#This Row],[name]],Sheet2!B:D,3,FALSE)</f>
        <v>MPPFEEGESKPEEQIPLKPPRRHKKMKSADQEAAQTPAEDHEEEQLLPGGTSNLRYARANLSQSSLMLSHQQGSFESSTERTASSETLDVMPISRRYQHPQPNRLGIRQPASALASALHATARLAASVDAYTAAATATAATGDYGDYRPQPNLGHAHQLPLTQTTQTAQPLHHQLPAHQLGNLRASNFVGSSRYLYSQFNSNSPQTRRFTAQRDGSPAYAASVAAASAAAAASAVAPIAPLAPLAIASPPFAAQPPPFQLRTYQQNQSYRFQPRGHHRTASSSMSQSGEDLHSPYLSWRKLQLSRAKLKASSKTSALLSGFAMVAMVEVQLDHDTNVPPGMLIFAICTTLLVAVHMLALMISTCILPNIETVCNLHSISLVHESPHERLHWYETAWAFSTLLGLILFLLEIAILCWVKFYDLSPPAAWSACVVLIPVMIIFAFAIHFYRSLVSHKYEVTVSGIRELEMLKEQMEQDHLEHHNNIRNNGMNGASGDI</v>
      </c>
    </row>
    <row r="100" spans="1:15">
      <c r="A100" t="s">
        <v>3819</v>
      </c>
      <c r="B100" t="s">
        <v>691</v>
      </c>
      <c r="C100">
        <v>0.41799999999999998</v>
      </c>
      <c r="D100">
        <v>24</v>
      </c>
      <c r="E100">
        <v>0.628</v>
      </c>
      <c r="F100">
        <v>24</v>
      </c>
      <c r="G100">
        <v>0.98699999999999999</v>
      </c>
      <c r="H100">
        <v>17</v>
      </c>
      <c r="I100">
        <v>0.94199999999999995</v>
      </c>
      <c r="J100">
        <v>0.79700000000000004</v>
      </c>
      <c r="K100" t="s">
        <v>4779</v>
      </c>
      <c r="L100">
        <v>0.45</v>
      </c>
      <c r="M100" t="s">
        <v>4780</v>
      </c>
      <c r="N100" t="str">
        <f>MID(Table2[[#This Row],[Uncleaved Sequence]],Table2[[#This Row],[pos2]]-3,3)&amp;"-"&amp;MID(Table2[[#This Row],[Uncleaved Sequence]],Table2[[#This Row],[pos2]],3)</f>
        <v>GLT-AVS</v>
      </c>
      <c r="O100" t="str">
        <f>VLOOKUP(Table2[[#This Row],[name]],Sheet2!B:D,3,FALSE)</f>
        <v>MGTPRLTVVHGLILLLLVELGLTAVSDTEWDQYKAKYNKQYRNRDKYHRLYEQRVLAVESHNQLYLQGKVAFKMGLNKFSDTDQRILFNYRSSIPAPLTSTNALTETVNYKRYDQITEGIDWRQYGYISPVGDQGTECLSCWAFSTSVLEAHMAKKYGNLVPLSPKHLVDCVPYPNNGCSGGWVSVAFNYTRDHGITKESYPYEPVSGECLWKSDRSAGTLSGYVTLGNYDERELAEVVYNIGPVVSIDHLHEEFDQYSGGVLSIPACRSKRQDLTHSVLLVGFGTHRKWGDYWIKNSYGTDWGESGYLKLARNANNMCGVASLPQYPT</v>
      </c>
    </row>
    <row r="101" spans="1:15">
      <c r="A101" t="s">
        <v>4553</v>
      </c>
      <c r="B101" t="s">
        <v>576</v>
      </c>
      <c r="C101">
        <v>0.106</v>
      </c>
      <c r="D101">
        <v>56</v>
      </c>
      <c r="E101">
        <v>0.128</v>
      </c>
      <c r="F101">
        <v>11</v>
      </c>
      <c r="G101">
        <v>0.19400000000000001</v>
      </c>
      <c r="H101">
        <v>1</v>
      </c>
      <c r="I101">
        <v>0.11600000000000001</v>
      </c>
      <c r="J101">
        <v>0.122</v>
      </c>
      <c r="K101" t="s">
        <v>4781</v>
      </c>
      <c r="L101">
        <v>0.45</v>
      </c>
      <c r="M101" t="s">
        <v>4780</v>
      </c>
      <c r="N101" t="str">
        <f>MID(Table2[[#This Row],[Uncleaved Sequence]],Table2[[#This Row],[pos2]]-3,3)&amp;"-"&amp;MID(Table2[[#This Row],[Uncleaved Sequence]],Table2[[#This Row],[pos2]],3)</f>
        <v>PRC-SIR</v>
      </c>
      <c r="O101" t="str">
        <f>VLOOKUP(Table2[[#This Row],[name]],Sheet2!B:D,3,FALSE)</f>
        <v>MDVDSGVPRCSIRLLSTLRIKDKPNQLNILSSWKHSLVHKRLHTYSCRNTHTNISNYTHTHNHSHSHTDRRSSQNSKGKTNSSSMNTKSNRQKFPLATSNCFSHKLELELELKL</v>
      </c>
    </row>
    <row r="102" spans="1:15">
      <c r="A102" t="s">
        <v>4214</v>
      </c>
      <c r="B102" t="s">
        <v>1023</v>
      </c>
      <c r="C102">
        <v>0.43</v>
      </c>
      <c r="D102">
        <v>28</v>
      </c>
      <c r="E102">
        <v>0.59</v>
      </c>
      <c r="F102">
        <v>26</v>
      </c>
      <c r="G102">
        <v>0.94599999999999995</v>
      </c>
      <c r="H102">
        <v>5</v>
      </c>
      <c r="I102">
        <v>0.85699999999999998</v>
      </c>
      <c r="J102">
        <v>0.73399999999999999</v>
      </c>
      <c r="K102" t="s">
        <v>4779</v>
      </c>
      <c r="L102">
        <v>0.45</v>
      </c>
      <c r="M102" t="s">
        <v>4780</v>
      </c>
      <c r="N102" t="str">
        <f>MID(Table2[[#This Row],[Uncleaved Sequence]],Table2[[#This Row],[pos2]]-3,3)&amp;"-"&amp;MID(Table2[[#This Row],[Uncleaved Sequence]],Table2[[#This Row],[pos2]],3)</f>
        <v>TPT-DSY</v>
      </c>
      <c r="O102" t="str">
        <f>VLOOKUP(Table2[[#This Row],[name]],Sheet2!B:D,3,FALSE)</f>
        <v>MIHKSIAHLLGLAVIMLMMWKPTPTDSYAVGQSKYGRIEKFPYQVMLIGQLWRKRILCGGTLLDKRWILTAGHCTMGVTHYDVYLGTKSVEDTEVSGGVLRSNKFIVHERFNPETAANDIALVKLPQDVAFTPRIQPASLPSRYRHDFAGMSVVASGWGAMVEMTNSDSMQYTELKVISNAECAQEYDVVTSGVICKGLKDETVCTGDSGGPLVLKDTQIVVGITSFGPADGCETNIPGGFTRVTYLDWIESKIGSHGQVHQQYLRPQQQHHHHQYSDNNL</v>
      </c>
    </row>
    <row r="103" spans="1:15">
      <c r="A103" t="s">
        <v>4433</v>
      </c>
      <c r="B103" t="s">
        <v>420</v>
      </c>
      <c r="C103">
        <v>0.53</v>
      </c>
      <c r="D103">
        <v>19</v>
      </c>
      <c r="E103">
        <v>0.57599999999999996</v>
      </c>
      <c r="F103">
        <v>19</v>
      </c>
      <c r="G103">
        <v>0.75</v>
      </c>
      <c r="H103">
        <v>15</v>
      </c>
      <c r="I103">
        <v>0.61799999999999999</v>
      </c>
      <c r="J103">
        <v>0.59799999999999998</v>
      </c>
      <c r="K103" t="s">
        <v>4779</v>
      </c>
      <c r="L103">
        <v>0.45</v>
      </c>
      <c r="M103" t="s">
        <v>4780</v>
      </c>
      <c r="N103" t="str">
        <f>MID(Table2[[#This Row],[Uncleaved Sequence]],Table2[[#This Row],[pos2]]-3,3)&amp;"-"&amp;MID(Table2[[#This Row],[Uncleaved Sequence]],Table2[[#This Row],[pos2]],3)</f>
        <v>AKG-LIT</v>
      </c>
      <c r="O103" t="str">
        <f>VLOOKUP(Table2[[#This Row],[name]],Sheet2!B:D,3,FALSE)</f>
        <v>MSYKAFVFFCLYIDLAKGLITSEIIASHNYPVEVHTVLTRDGYLLDAFRPGSKFCQQSGPKPAVLFQHGMSASSDVFLLNGPQDSLAFMLADACFDVWSNSRGTRYSRRHVSLDPSDEAFWRFSWHEIGTEDVAAFIDYILDTTKQRLHFLGHSQGCTTLVVLLSMRPEYNKLVKTAVLLAPAVFMRHTSTLSQTVRSFIMAMPDKEFMYHNGVLNKLLSNVCGLFVARVFCTTFFLISNGKISKLNTSVIPLIAATLPAGVSSRQPKHFIQLTDSGKFRPFDFGILRNLINYKLEPPDYTLSNVRPLTPVHIFYSDDDSSTAKEDIQNFAARVPEVVMHRISPGWHHTDFVHSMTVADVINKPVIEIFRSFERLSSPTF</v>
      </c>
    </row>
    <row r="104" spans="1:15">
      <c r="A104" t="s">
        <v>4075</v>
      </c>
      <c r="B104" t="s">
        <v>422</v>
      </c>
      <c r="C104">
        <v>0.67800000000000005</v>
      </c>
      <c r="D104">
        <v>19</v>
      </c>
      <c r="E104">
        <v>0.76</v>
      </c>
      <c r="F104">
        <v>19</v>
      </c>
      <c r="G104">
        <v>0.92600000000000005</v>
      </c>
      <c r="H104">
        <v>2</v>
      </c>
      <c r="I104">
        <v>0.84299999999999997</v>
      </c>
      <c r="J104">
        <v>0.80500000000000005</v>
      </c>
      <c r="K104" t="s">
        <v>4779</v>
      </c>
      <c r="L104">
        <v>0.45</v>
      </c>
      <c r="M104" t="s">
        <v>4780</v>
      </c>
      <c r="N104" t="str">
        <f>MID(Table2[[#This Row],[Uncleaved Sequence]],Table2[[#This Row],[pos2]]-3,3)&amp;"-"&amp;MID(Table2[[#This Row],[Uncleaved Sequence]],Table2[[#This Row],[pos2]],3)</f>
        <v>VSG-MPK</v>
      </c>
      <c r="O104" t="str">
        <f>VLOOKUP(Table2[[#This Row],[name]],Sheet2!B:D,3,FALSE)</f>
        <v>MLLMELVIFFDWLLIVSGMPKVKFGLQNFTGRGKDYRIKVITGILIIDKGYSVETHTVRTGDGYILDMFRIPSSPNCKEDGFKPSVLIQHGLISLADSLVTGPRSGLPFMLADRCYDVWLSNSRGVRYSQRHIRLKASQDAFWRFSWEMGMEDLPAMIDYILSTTNEEALHFVCHSQGCTTLLVLLSMKPEYNRMITANMMAPAVFMKHARNKLMKMFGNIIMSMKDSSFFGPLDAIRFLLSVFCCSKFKKLCAFMFILASEEPTSYMNNTAIPLILATHPGAISTRQPKHFLQRKSGKFRPYDFGVMRNKKLYNQDTPPDYPLENVRPQSPIHIYHSHGDDLARKDIHILISKLDKAVLHDVVFEKWSHSDFLFAKLIKKVVNEPIIKVIDFENRQ</v>
      </c>
    </row>
    <row r="105" spans="1:15">
      <c r="A105" t="s">
        <v>3643</v>
      </c>
      <c r="B105" t="s">
        <v>424</v>
      </c>
      <c r="C105">
        <v>0.48199999999999998</v>
      </c>
      <c r="D105">
        <v>26</v>
      </c>
      <c r="E105">
        <v>0.65800000000000003</v>
      </c>
      <c r="F105">
        <v>26</v>
      </c>
      <c r="G105">
        <v>0.98399999999999999</v>
      </c>
      <c r="H105">
        <v>13</v>
      </c>
      <c r="I105">
        <v>0.90100000000000002</v>
      </c>
      <c r="J105">
        <v>0.78900000000000003</v>
      </c>
      <c r="K105" t="s">
        <v>4779</v>
      </c>
      <c r="L105">
        <v>0.45</v>
      </c>
      <c r="M105" t="s">
        <v>4780</v>
      </c>
      <c r="N105" t="str">
        <f>MID(Table2[[#This Row],[Uncleaved Sequence]],Table2[[#This Row],[pos2]]-3,3)&amp;"-"&amp;MID(Table2[[#This Row],[Uncleaved Sequence]],Table2[[#This Row],[pos2]],3)</f>
        <v>STA-LSE</v>
      </c>
      <c r="O105" t="str">
        <f>VLOOKUP(Table2[[#This Row],[name]],Sheet2!B:D,3,FALSE)</f>
        <v>MQSFLIQMLPILLGIFFVWLSNSTALSEVNWKNHSLHRIHHRTKVITAVIISSHNYPVQTHTVVTRDGYILSVFRIPSSQLCASSEPKPVVLINHGMTSADSWLLTGPRNGLPFLLADACYDVWLINCRGTRYSRKHLKLKAWLLQFRFSWHEIGMEDLPATVDHILASTKRNSLHYVGHSQGCTSMLVMLSMRPENKRIRTTILLAPPVFLKHSLSMGHKIMKPLFNLLPDIELLPHHKMLNSASAICKILGVKDVCTALYLLTNGRVSQHMNRTLIPMLIATHPAGISSRQPHFFQLKDSGRFRQYDFGFGMNYLIYRQNTPPEYPLEMVRPHSAIHIFYSDDGTISPRDVLTLASKLPYAVPHHITDETWNHMDFLLANNINELINNPVKIIKTFEENIKHKIGNIKGEISIDALLNE</v>
      </c>
    </row>
    <row r="106" spans="1:15">
      <c r="A106" t="s">
        <v>3784</v>
      </c>
      <c r="B106" t="s">
        <v>332</v>
      </c>
      <c r="C106">
        <v>0.78600000000000003</v>
      </c>
      <c r="D106">
        <v>36</v>
      </c>
      <c r="E106">
        <v>0.67700000000000005</v>
      </c>
      <c r="F106">
        <v>36</v>
      </c>
      <c r="G106">
        <v>0.78600000000000003</v>
      </c>
      <c r="H106">
        <v>32</v>
      </c>
      <c r="I106">
        <v>0.42399999999999999</v>
      </c>
      <c r="J106">
        <v>0.57599999999999996</v>
      </c>
      <c r="K106" t="s">
        <v>4779</v>
      </c>
      <c r="L106">
        <v>0.5</v>
      </c>
      <c r="M106" t="s">
        <v>4782</v>
      </c>
      <c r="N106" t="str">
        <f>MID(Table2[[#This Row],[Uncleaved Sequence]],Table2[[#This Row],[pos2]]-3,3)&amp;"-"&amp;MID(Table2[[#This Row],[Uncleaved Sequence]],Table2[[#This Row],[pos2]],3)</f>
        <v>CGA-FVN</v>
      </c>
      <c r="O106" t="str">
        <f>VLOOKUP(Table2[[#This Row],[name]],Sheet2!B:D,3,FALSE)</f>
        <v>MYRSRVCLNVLKSISIPHGLLVLQLLLLLLPLCGAFVNETTVFGPEKLQFKIFDDEQPGQISGRSFICVPLFRIFSLELRHNIRLAPDEFVAVSGDHPLGLWQLEKALPLKEQDKARTKWYLRVWICASQRFYYRYLIYSKNRQGNRLRTWEGQRVARMLQTYEIYRSPGLDIFGEAYPVSVGGGFYLERGWLQYEVIELKFVWQDHIAISGMGSNAKYRLILTPLNLIDDTRIEVSRYAYNQSSRPQNQRGVRYTQGTIVVFRIYQPLDTYNALRLSIYQASRDLQLSLGEAYFPDQIKGSRGILQLPIFASLQNLAIGEITLPYLVVQPMPKVEAGNLRASHHYWPDNWPTLDVGYRGLGASYFQSSTSLTENTIESYLAVLKAKGDMVQDVQLTKDYVPVVWHGFGFYTSDTDRSVRDRFDLRFVLIRELTYSELKASVFILKRWTVQEYTNLNVKDVSQKHRIFPKLSEVFEALPKTLGLLVEIKWQIMASGVPESTQSLNKNIYVDRILQITIHHGCGRPLIFASFDADICTMILKQHVFPVILMSIGKSQIWDEYMDLRAQSFQQAINFVQSAEILGTALHVNFQNKHQQVNLALDLQQSLFLWGNDMQDEHLLEQFRALDVTGLIYDHMDVGPFAWKRSEFFRAPQLMELFGAQCVSSGNSTTIPGIKPAKPTIWPKL</v>
      </c>
    </row>
    <row r="107" spans="1:15">
      <c r="A107" t="s">
        <v>3952</v>
      </c>
      <c r="B107" t="s">
        <v>619</v>
      </c>
      <c r="C107">
        <v>0.111</v>
      </c>
      <c r="D107">
        <v>21</v>
      </c>
      <c r="E107">
        <v>0.106</v>
      </c>
      <c r="F107">
        <v>11</v>
      </c>
      <c r="G107">
        <v>0.12</v>
      </c>
      <c r="H107">
        <v>42</v>
      </c>
      <c r="I107">
        <v>9.7000000000000003E-2</v>
      </c>
      <c r="J107">
        <v>0.10100000000000001</v>
      </c>
      <c r="K107" t="s">
        <v>4781</v>
      </c>
      <c r="L107">
        <v>0.45</v>
      </c>
      <c r="M107" t="s">
        <v>4780</v>
      </c>
      <c r="N107" t="str">
        <f>MID(Table2[[#This Row],[Uncleaved Sequence]],Table2[[#This Row],[pos2]]-3,3)&amp;"-"&amp;MID(Table2[[#This Row],[Uncleaved Sequence]],Table2[[#This Row],[pos2]],3)</f>
        <v>MLF-YTE</v>
      </c>
      <c r="O107" t="str">
        <f>VLOOKUP(Table2[[#This Row],[name]],Sheet2!B:D,3,FALSE)</f>
        <v>MAVENSGMLFYTEHRYYGLSLPFGNESYRLSNLKQLSLHQSLADLAHFIHQKSNDPEMEDSKVILVGGSYSGSLVAWMTQLYPDLIAASWASSAPLLAADFFEYMEMVGKSIQLSYGNNCSLRIEKGFKFLVKLFDGDEIQELLYNLGCVGYSPKNPLDRAAFFNGLGNYFALVVQSYSASIPRLCETLMSLDSSDLAFIEFLKLLYSEGRRSSDCQDFGYSSMLELFTEDSVQSSETRAWFYQTNEFGWYTTTKSKSSASQAFANQVPLGYFEQLCQDAFGAEQTAHQLAHGVQTNSKFGGFGFNQSERYAQVIFTHGELDPWSALGQQKGDQAIVLTGYSHEDLSSIRVMDSVQMNLAKLRVMSFLRRH</v>
      </c>
    </row>
    <row r="108" spans="1:15">
      <c r="A108" t="s">
        <v>4500</v>
      </c>
      <c r="B108" t="s">
        <v>152</v>
      </c>
      <c r="C108">
        <v>0.86399999999999999</v>
      </c>
      <c r="D108">
        <v>19</v>
      </c>
      <c r="E108">
        <v>0.90800000000000003</v>
      </c>
      <c r="F108">
        <v>19</v>
      </c>
      <c r="G108">
        <v>0.97299999999999998</v>
      </c>
      <c r="H108">
        <v>10</v>
      </c>
      <c r="I108">
        <v>0.95199999999999996</v>
      </c>
      <c r="J108">
        <v>0.93100000000000005</v>
      </c>
      <c r="K108" t="s">
        <v>4779</v>
      </c>
      <c r="L108">
        <v>0.45</v>
      </c>
      <c r="M108" t="s">
        <v>4780</v>
      </c>
      <c r="N108" t="str">
        <f>MID(Table2[[#This Row],[Uncleaved Sequence]],Table2[[#This Row],[pos2]]-3,3)&amp;"-"&amp;MID(Table2[[#This Row],[Uncleaved Sequence]],Table2[[#This Row],[pos2]],3)</f>
        <v>ALA-GRT</v>
      </c>
      <c r="O108" t="str">
        <f>VLOOKUP(Table2[[#This Row],[name]],Sheet2!B:D,3,FALSE)</f>
        <v>MKAFFALVLLAIAAPALAGRTLDRCSLAREMADLGVPRDQLDKWTCIAQESDYRTWVVGPANSDGSNDYGIFQINDLYWCQADGRFSYNECGLSCNALTDDITNSVRCAQKVLSQQGWSAWAVWHYCSGWLPSIDEC</v>
      </c>
    </row>
    <row r="109" spans="1:15">
      <c r="A109" t="s">
        <v>3917</v>
      </c>
      <c r="B109" t="s">
        <v>1025</v>
      </c>
      <c r="C109">
        <v>0.51700000000000002</v>
      </c>
      <c r="D109">
        <v>23</v>
      </c>
      <c r="E109">
        <v>0.55100000000000005</v>
      </c>
      <c r="F109">
        <v>23</v>
      </c>
      <c r="G109">
        <v>0.73499999999999999</v>
      </c>
      <c r="H109">
        <v>13</v>
      </c>
      <c r="I109">
        <v>0.58599999999999997</v>
      </c>
      <c r="J109">
        <v>0.56499999999999995</v>
      </c>
      <c r="K109" t="s">
        <v>4779</v>
      </c>
      <c r="L109">
        <v>0.5</v>
      </c>
      <c r="M109" t="s">
        <v>4782</v>
      </c>
      <c r="N109" t="str">
        <f>MID(Table2[[#This Row],[Uncleaved Sequence]],Table2[[#This Row],[pos2]]-3,3)&amp;"-"&amp;MID(Table2[[#This Row],[Uncleaved Sequence]],Table2[[#This Row],[pos2]],3)</f>
        <v>GDA-LHR</v>
      </c>
      <c r="O109" t="str">
        <f>VLOOKUP(Table2[[#This Row],[name]],Sheet2!B:D,3,FALSE)</f>
        <v>MTAVVESLQLILLAIAVRWGDALHRGIPVQQQNYGYVMQIYGPQFLAAGLFSARYVLTVAHCFKKNTKPEELSVRAGYRWIAWEFRGKQVAGLLRHPKSPLTLRNDIAVLRVKAAISHSHMINYIGLCSRPLTPLNMFAPPQELAGWLMHIAQPLKSMSVQVEPEKNCRQWFPQISGGVICASATMGEGLCYGDSGPLISGGEVCGLAIAFRKCGDKRYPALFTDVHYHRAFIAQAVLTLDREMLKSR</v>
      </c>
    </row>
    <row r="110" spans="1:15">
      <c r="A110" t="s">
        <v>4515</v>
      </c>
      <c r="B110" t="s">
        <v>1027</v>
      </c>
      <c r="C110">
        <v>0.38100000000000001</v>
      </c>
      <c r="D110">
        <v>24</v>
      </c>
      <c r="E110">
        <v>0.55400000000000005</v>
      </c>
      <c r="F110">
        <v>24</v>
      </c>
      <c r="G110">
        <v>0.89600000000000002</v>
      </c>
      <c r="H110">
        <v>17</v>
      </c>
      <c r="I110">
        <v>0.80400000000000005</v>
      </c>
      <c r="J110">
        <v>0.68899999999999995</v>
      </c>
      <c r="K110" t="s">
        <v>4779</v>
      </c>
      <c r="L110">
        <v>0.45</v>
      </c>
      <c r="M110" t="s">
        <v>4780</v>
      </c>
      <c r="N110" t="str">
        <f>MID(Table2[[#This Row],[Uncleaved Sequence]],Table2[[#This Row],[pos2]]-3,3)&amp;"-"&amp;MID(Table2[[#This Row],[Uncleaved Sequence]],Table2[[#This Row],[pos2]],3)</f>
        <v>AYA-QNA</v>
      </c>
      <c r="O110" t="str">
        <f>VLOOKUP(Table2[[#This Row],[name]],Sheet2!B:D,3,FALSE)</f>
        <v>MGKLSFGYRLILEFVLISTLAYAQNAPWNAVAPSYLSIDIYGNCQAHDRLIGKCVRYVDCISAMQAVPRVTPLLCPSSWPNQLVCCPHGGYLLPPPSIKSEQACANAYPRAHHKRRRRRRNTNPKLDQVELVEPIIQKHNQSQNLLVGRLTQENEHPYMCALGWPSRTNRWIHEHGSSKRRYTFNCGCAMIAPRFATAAHCASVGGESPSVALIGGVELNSGRGQLIEIKRISQHPHFDAETLTNLAVVKLARRSHMPVACLWNQESLPERPLTALGYGQTKFAGPHSSNLLQILYHLNFQQCQRYLHNYDKLANGLGSGQMCAGDYSGNMDTCQGDSGGPLLHQHMRHHRHTIPYVVGITSFGGACASGQPGVYVRIAHYIQWIEQQVW</v>
      </c>
    </row>
    <row r="111" spans="1:15">
      <c r="A111" t="s">
        <v>4528</v>
      </c>
      <c r="B111" t="s">
        <v>107</v>
      </c>
      <c r="C111">
        <v>0.70099999999999996</v>
      </c>
      <c r="D111">
        <v>26</v>
      </c>
      <c r="E111">
        <v>0.75800000000000001</v>
      </c>
      <c r="F111">
        <v>26</v>
      </c>
      <c r="G111">
        <v>0.91600000000000004</v>
      </c>
      <c r="H111">
        <v>14</v>
      </c>
      <c r="I111">
        <v>0.81499999999999995</v>
      </c>
      <c r="J111">
        <v>0.78900000000000003</v>
      </c>
      <c r="K111" t="s">
        <v>4779</v>
      </c>
      <c r="L111">
        <v>0.45</v>
      </c>
      <c r="M111" t="s">
        <v>4780</v>
      </c>
      <c r="N111" t="str">
        <f>MID(Table2[[#This Row],[Uncleaved Sequence]],Table2[[#This Row],[pos2]]-3,3)&amp;"-"&amp;MID(Table2[[#This Row],[Uncleaved Sequence]],Table2[[#This Row],[pos2]],3)</f>
        <v>SWS-CET</v>
      </c>
      <c r="O111" t="str">
        <f>VLOOKUP(Table2[[#This Row],[name]],Sheet2!B:D,3,FALSE)</f>
        <v>MQGTRLDHFGLLVCGLVILAHPSWSCETTTSTTVTKDWWENAQFYQIYPSFMDSDGDGIGDLNGITSKLEYLKDLGVTAAWLSPIFTSPMVDFGYDISFFDIQPEYGTLDDFRALIKRANELDLKIILDFVPNHSSDENSWFVKSVNEKGYEDYYVWHDGRVNATTGGREPPSNWLQAFRGSAWEWNEKRQQYYLHFAVQQADLNYRNPLVVEQMKRVLRYWLDLGVAGFRCDAVPVLFEIEPDAGQYADEELSGLTDDVDDRKYLKSDLIENRPETIDMAYQWRVVMDDYQRIGGETRVLLIETYAPPAYTMQFYGNRSTAGAHLPFNFNLITVLASDGVSASIKTAVDNWLDNLPAGRTANWVIGNHDQRRAASRYGTANADAMNMLVMVPGASVTYQGEELGMTDGEISWEDTQDPAACNSNSDIYEQFTRDPSRTPFWTNGTNAGFSTASKTWLPLAADYQTLNVETEAAAQRSHLKIYKALVELRSSLPLQNGSTKYGVVGENVFVVKRYISGSASIIYVANFASKGVTVDLYEDKTLPTHLTLLIRSLQSSKAEGSQFEVTGLSLAAGEALVLSSSSSSRF</v>
      </c>
    </row>
    <row r="112" spans="1:15">
      <c r="A112" t="s">
        <v>3660</v>
      </c>
      <c r="B112" t="s">
        <v>1029</v>
      </c>
      <c r="C112">
        <v>0.58899999999999997</v>
      </c>
      <c r="D112">
        <v>26</v>
      </c>
      <c r="E112">
        <v>0.70399999999999996</v>
      </c>
      <c r="F112">
        <v>26</v>
      </c>
      <c r="G112">
        <v>0.90800000000000003</v>
      </c>
      <c r="H112">
        <v>17</v>
      </c>
      <c r="I112">
        <v>0.84599999999999997</v>
      </c>
      <c r="J112">
        <v>0.78</v>
      </c>
      <c r="K112" t="s">
        <v>4779</v>
      </c>
      <c r="L112">
        <v>0.45</v>
      </c>
      <c r="M112" t="s">
        <v>4780</v>
      </c>
      <c r="N112" t="str">
        <f>MID(Table2[[#This Row],[Uncleaved Sequence]],Table2[[#This Row],[pos2]]-3,3)&amp;"-"&amp;MID(Table2[[#This Row],[Uncleaved Sequence]],Table2[[#This Row],[pos2]],3)</f>
        <v>VNG-QWE</v>
      </c>
      <c r="O112" t="str">
        <f>VLOOKUP(Table2[[#This Row],[name]],Sheet2!B:D,3,FALSE)</f>
        <v>MADWKRPLETCIALCVLLCVFHVNGQWEFPAQYPEPYRNPNPNPVPDPTPPPPPPSPPCGRPPPGSPPPGPPPPGPPPGCPGGPGGPLQHRQWDNGPRWQPRRPPPNHHRNFHNIFLNTESKVDGENYNKTAETEDLHDDFNGRSIVPGQYPHMAALGFRNENHEIDYKCGGSLISEEFVLTAAHCLTTHGTSPDIKIGDIKLKEWELNVAPQRRRVAQIYLHPLYNASLNYHDIGLIQLNRPVETWFVRPVRLWPMNDIPYGKLHTMGYGSTGFAQPQTNILTELDLSVVPIECNSSLPADEGSPHGLLTSQICAHDYEKNRDTCQGDSGGPLQLNLERRRRHTSRKHYRYYLVGITSYGAYCRSELPGVYTRVSSYIDWIASIVWPNYYSFTN</v>
      </c>
    </row>
    <row r="113" spans="1:15">
      <c r="A113" t="s">
        <v>3661</v>
      </c>
      <c r="B113" t="s">
        <v>1029</v>
      </c>
      <c r="C113">
        <v>0.58899999999999997</v>
      </c>
      <c r="D113">
        <v>26</v>
      </c>
      <c r="E113">
        <v>0.71</v>
      </c>
      <c r="F113">
        <v>26</v>
      </c>
      <c r="G113">
        <v>0.92</v>
      </c>
      <c r="H113">
        <v>17</v>
      </c>
      <c r="I113">
        <v>0.85899999999999999</v>
      </c>
      <c r="J113">
        <v>0.79100000000000004</v>
      </c>
      <c r="K113" t="s">
        <v>4779</v>
      </c>
      <c r="L113">
        <v>0.45</v>
      </c>
      <c r="M113" t="s">
        <v>4780</v>
      </c>
      <c r="N113" t="str">
        <f>MID(Table2[[#This Row],[Uncleaved Sequence]],Table2[[#This Row],[pos2]]-3,3)&amp;"-"&amp;MID(Table2[[#This Row],[Uncleaved Sequence]],Table2[[#This Row],[pos2]],3)</f>
        <v>VNG-QWE</v>
      </c>
      <c r="O113" t="str">
        <f>VLOOKUP(Table2[[#This Row],[name]],Sheet2!B:D,3,FALSE)</f>
        <v>MADWKRPLETCIALCVLLCVFHVNGQWEFPAQYPEPYRNPNPNPVPDPTWDFNNYNSYGYNGQWAPGYFNNYGYYRPPPPPPSPPCGRPPPGSPPPGPPPGPPPGCPGGPGGPLQHRQWDNGPRQWQPRRPPPNHHRNFHNIFLNTEKVDGENYNKTAETEDLHDDFNGRSIVAPGQYPHMAALGFRNENHEIDYKGGSLISEEFVLTAAHCLTTHGTSPDIVKIGDIKLKEWELNVAPQRRRVAIYLHPLYNASLNYHDIGLIQLNRPVEYTWFVRPVRLWPMNDIPYGKLHTGYGSTGFAQPQTNILTELDLSVVPIEQCNSSLPADEGSPHGLLTSQICADYEKNRDTCQGDSGGPLQLNLERRRRRHTSRKHYRYYLVGITSYGAYCRELPGVYTRVSSYIDWIASIGRAKRSVIARILHPVMQEVAKARRRRRKRARRKEAWESPLVATFSMTPPWKTPTMSAIMF</v>
      </c>
    </row>
    <row r="114" spans="1:15">
      <c r="A114" t="s">
        <v>4004</v>
      </c>
      <c r="B114" t="s">
        <v>783</v>
      </c>
      <c r="C114">
        <v>0.154</v>
      </c>
      <c r="D114">
        <v>29</v>
      </c>
      <c r="E114">
        <v>0.16500000000000001</v>
      </c>
      <c r="F114">
        <v>21</v>
      </c>
      <c r="G114">
        <v>0.379</v>
      </c>
      <c r="H114">
        <v>3</v>
      </c>
      <c r="I114">
        <v>0.19600000000000001</v>
      </c>
      <c r="J114">
        <v>0.182</v>
      </c>
      <c r="K114" t="s">
        <v>4781</v>
      </c>
      <c r="L114">
        <v>0.45</v>
      </c>
      <c r="M114" t="s">
        <v>4780</v>
      </c>
      <c r="N114" t="str">
        <f>MID(Table2[[#This Row],[Uncleaved Sequence]],Table2[[#This Row],[pos2]]-3,3)&amp;"-"&amp;MID(Table2[[#This Row],[Uncleaved Sequence]],Table2[[#This Row],[pos2]],3)</f>
        <v>ALS-APL</v>
      </c>
      <c r="O114" t="str">
        <f>VLOOKUP(Table2[[#This Row],[name]],Sheet2!B:D,3,FALSE)</f>
        <v>MLNLLRRRPTSVPLIRAALSAPLHSTENRPGYIVLVPEIGEEGPLGEGVKPDGLPAFSDITIEMCLGAIGQQASAVENSVKALESDLHSGKQLNAASIRELDTVTGPLETTWGVAKALYLGNSTLIPTKSYMNIHERARNARAAKFCQTVYKALKDASSDSGPDEQRMRQKFLLEGKLNGLTLDKDKQDGLKELLTLGRERANFKNKVNMAVHSFGQIITDFNLVRDFPPSLLEATARDPGQPMTPWKITLQPQVVDGFLKHCPERMQRWNVWRASVLKASSQQEKSLENSTHIKIRGLRKRQANLLGYESFADMSMQTKMVGSVDNLKQIFAKLLKFAGPAQVELEKLQGFAQDSGCEYKLEAYDVAYWRRKQLAAEHGLQDQKLREFFPLRVLSGLFALSEKLFGIKIVEQPNAEVWHPAVKFYDVFDADSVNSSTPVGFYVDCYSKEHKFGRNNGWMVGIRNSNKSAGLTPLCALIFNFSEPQSPDAPPLLGYDDLQMLFKTFGSGLQHLLTQAGYSDLAGLSNIEWDASQVSGHVSNFLDDPTVIRSLSGHFSSGEPLEAELSQKMRLLKTQLAGYNLCQDLYLDLDVELHRSNAFWLEVVRKLWPVYQCMPLDKKDAHPCSLTDIFAGDWAAQFSHLYSRLIAADISSSFAEQRSEENYAVVGRRYKQTFLSCGGSVPTAEFRRFQGRDPSAEALLKSLDIFEPSQTTDN</v>
      </c>
    </row>
    <row r="115" spans="1:15">
      <c r="A115" t="s">
        <v>4529</v>
      </c>
      <c r="B115" t="s">
        <v>155</v>
      </c>
      <c r="C115">
        <v>0.82799999999999996</v>
      </c>
      <c r="D115">
        <v>19</v>
      </c>
      <c r="E115">
        <v>0.872</v>
      </c>
      <c r="F115">
        <v>19</v>
      </c>
      <c r="G115">
        <v>0.95299999999999996</v>
      </c>
      <c r="H115">
        <v>1</v>
      </c>
      <c r="I115">
        <v>0.91100000000000003</v>
      </c>
      <c r="J115">
        <v>0.89300000000000002</v>
      </c>
      <c r="K115" t="s">
        <v>4779</v>
      </c>
      <c r="L115">
        <v>0.45</v>
      </c>
      <c r="M115" t="s">
        <v>4780</v>
      </c>
      <c r="N115" t="str">
        <f>MID(Table2[[#This Row],[Uncleaved Sequence]],Table2[[#This Row],[pos2]]-3,3)&amp;"-"&amp;MID(Table2[[#This Row],[Uncleaved Sequence]],Table2[[#This Row],[pos2]],3)</f>
        <v>ALG-RTM</v>
      </c>
      <c r="O115" t="str">
        <f>VLOOKUP(Table2[[#This Row],[name]],Sheet2!B:D,3,FALSE)</f>
        <v>MKAFIVLVALALAAPALGRTMDRCSLAREMSNLGVPRDQLARWACIAEHSSYRTGVVGPENYNGSNDYGIFQINDYYWCAPPSGRFSYNECGLSCNALTDDITHSVRCAQKVLSQQGWSAWSTWHYCSGWLPSIDDC</v>
      </c>
    </row>
    <row r="116" spans="1:15">
      <c r="A116" t="s">
        <v>4753</v>
      </c>
      <c r="B116" t="s">
        <v>155</v>
      </c>
      <c r="C116">
        <v>0.82799999999999996</v>
      </c>
      <c r="D116">
        <v>19</v>
      </c>
      <c r="E116">
        <v>0.872</v>
      </c>
      <c r="F116">
        <v>19</v>
      </c>
      <c r="G116">
        <v>0.95299999999999996</v>
      </c>
      <c r="H116">
        <v>1</v>
      </c>
      <c r="I116">
        <v>0.91100000000000003</v>
      </c>
      <c r="J116">
        <v>0.89300000000000002</v>
      </c>
      <c r="K116" t="s">
        <v>4779</v>
      </c>
      <c r="L116">
        <v>0.45</v>
      </c>
      <c r="M116" t="s">
        <v>4780</v>
      </c>
      <c r="N116" t="str">
        <f>MID(Table2[[#This Row],[Uncleaved Sequence]],Table2[[#This Row],[pos2]]-3,3)&amp;"-"&amp;MID(Table2[[#This Row],[Uncleaved Sequence]],Table2[[#This Row],[pos2]],3)</f>
        <v>ALG-RTM</v>
      </c>
      <c r="O116" t="str">
        <f>VLOOKUP(Table2[[#This Row],[name]],Sheet2!B:D,3,FALSE)</f>
        <v>MKAFIVLVALALAAPALGRTMDRCSLAREMSNLGVPRDQLARWACIAEHSSYRTGVVGPENYNGSNDYGIFQINDYYWCAPPSGRFSYNECGLSCNALTDDITHSVRCAQKVLSQQGWSAWSTWHYCSGWLPSIDDC</v>
      </c>
    </row>
    <row r="117" spans="1:15">
      <c r="A117" t="s">
        <v>3750</v>
      </c>
      <c r="B117" t="s">
        <v>158</v>
      </c>
      <c r="C117">
        <v>0.81799999999999995</v>
      </c>
      <c r="D117">
        <v>19</v>
      </c>
      <c r="E117">
        <v>0.85199999999999998</v>
      </c>
      <c r="F117">
        <v>19</v>
      </c>
      <c r="G117">
        <v>0.93500000000000005</v>
      </c>
      <c r="H117">
        <v>4</v>
      </c>
      <c r="I117">
        <v>0.876</v>
      </c>
      <c r="J117">
        <v>0.86499999999999999</v>
      </c>
      <c r="K117" t="s">
        <v>4779</v>
      </c>
      <c r="L117">
        <v>0.45</v>
      </c>
      <c r="M117" t="s">
        <v>4780</v>
      </c>
      <c r="N117" t="str">
        <f>MID(Table2[[#This Row],[Uncleaved Sequence]],Table2[[#This Row],[pos2]]-3,3)&amp;"-"&amp;MID(Table2[[#This Row],[Uncleaved Sequence]],Table2[[#This Row],[pos2]],3)</f>
        <v>ALG-RTL</v>
      </c>
      <c r="O117" t="str">
        <f>VLOOKUP(Table2[[#This Row],[name]],Sheet2!B:D,3,FALSE)</f>
        <v>MKAFIVLVALAMAAPALGRTLDRCSLAREMSNLGVPRDQLARWACIAEHSSYRTGVVGPENYNGSNDYGIFQINNYYWCAPPSGRFSYNECGLSCNALTDDITHSVRCAQKVLSQQGWSAWSTWHYCSGWLPSIDGC</v>
      </c>
    </row>
    <row r="118" spans="1:15">
      <c r="A118" t="s">
        <v>4320</v>
      </c>
      <c r="B118" t="s">
        <v>4760</v>
      </c>
      <c r="C118">
        <v>0.161</v>
      </c>
      <c r="D118">
        <v>62</v>
      </c>
      <c r="E118">
        <v>0.219</v>
      </c>
      <c r="F118">
        <v>62</v>
      </c>
      <c r="G118">
        <v>0.38300000000000001</v>
      </c>
      <c r="H118">
        <v>49</v>
      </c>
      <c r="I118">
        <v>0.17699999999999999</v>
      </c>
      <c r="J118">
        <v>0.20200000000000001</v>
      </c>
      <c r="K118" t="s">
        <v>4781</v>
      </c>
      <c r="L118">
        <v>0.5</v>
      </c>
      <c r="M118" t="s">
        <v>4782</v>
      </c>
      <c r="N118" t="str">
        <f>MID(Table2[[#This Row],[Uncleaved Sequence]],Table2[[#This Row],[pos2]]-3,3)&amp;"-"&amp;MID(Table2[[#This Row],[Uncleaved Sequence]],Table2[[#This Row],[pos2]],3)</f>
        <v>ADA-SPV</v>
      </c>
      <c r="O118" t="str">
        <f>VLOOKUP(Table2[[#This Row],[name]],Sheet2!B:D,3,FALSE)</f>
        <v>MGAQHTDTGTYTYTAASRAVEASDLTPKRIGAPAIATSRMPLTSLVFSLTLGSLMLLTADASPVFVDNPSLAQFQSGRNIRHLPCIVRKSGRSGICMFIDCIKQNGTHLGTCIDRFYFGSCCAMKEEASLFAPEINDNSIDQNTISHSHESTTLPTSALFKLTTESSLSSSSSSGSSTAHHHTTNELLKNVTQSYLTAKPAPVRTTSNGTLSTTRRPPLAHTTHKNSHYVVRTTMKPSAAPTTTIPTVKPPRRRTTTAKPVLTTAPIVEQRIETTSVPTKFVTFQIVETTTPAVEPTHQQETTTTTTRRHTRPTGSSSVASRTTSKTTTTTTTTTTTTAAPPTTSTRAATTTQRPTPPLRTTTSKPHKTHSSRRPAPAKKPVSTTTTTASGTSTRKPADSLASGSTTANGTTATTLPARRPVTQTSSSSTTTTSTTSTITTVFKDELPKNRTTTRLPERTTQAPRPRPKPTGEIVKVPALLAEPTTTTVTGSSSSSSSSPKPPASSTTPLVTKKKPTTTNAPTTTTTTTTTTTTTTTPKTRRTKPPTTTTTTTTKATTTTTKATTTTTTAKPLITTEPPTSAPLTTTTKTGLITWTDVEAEPPTNASISNDWQPAPPSNWLPLTTESSETADKTSASAPPSATDKVVISVATSVSEVETHGPGKPQKTTKPPKPSSTAKPTTTTTAATTIVKTTEAPASSIELASSTSSYTDLGSDLAASSSSSTTTTTSSPTTAETTDYSGEEPNTTTIEATGSTTVAPANALEGVDYKEVCGRRMFPEPRIVGANAAFGRWPWQISLRQWRTSTYLHKCGAALLNENWAITAAHCVDNVPPDLLLRLGEYDLAEEEEPYGYQERRVQIVASHPQFDPRTFEYDLALLRFYPVIFQPNIIPVCVPDNDENFIGQTAFVTGWGRLYEDGPLPSVLQEVAVPINNTICESMYRSAGYIEHIPHIFICAGWKKGGYDSCEGDSGGPMVLQREDKRFHLGGVISWGIGCAEANQPGVYTRISEFRDWINQILQ</v>
      </c>
    </row>
    <row r="119" spans="1:15">
      <c r="A119" t="s">
        <v>3768</v>
      </c>
      <c r="B119" t="s">
        <v>1031</v>
      </c>
      <c r="C119">
        <v>0.122</v>
      </c>
      <c r="D119">
        <v>26</v>
      </c>
      <c r="E119">
        <v>0.113</v>
      </c>
      <c r="F119">
        <v>26</v>
      </c>
      <c r="G119">
        <v>0.14399999999999999</v>
      </c>
      <c r="H119">
        <v>24</v>
      </c>
      <c r="I119">
        <v>0.104</v>
      </c>
      <c r="J119">
        <v>0.108</v>
      </c>
      <c r="K119" t="s">
        <v>4781</v>
      </c>
      <c r="L119">
        <v>0.45</v>
      </c>
      <c r="M119" t="s">
        <v>4780</v>
      </c>
      <c r="N119" t="str">
        <f>MID(Table2[[#This Row],[Uncleaved Sequence]],Table2[[#This Row],[pos2]]-3,3)&amp;"-"&amp;MID(Table2[[#This Row],[Uncleaved Sequence]],Table2[[#This Row],[pos2]],3)</f>
        <v>LSA-AHC</v>
      </c>
      <c r="O119" t="str">
        <f>VLOOKUP(Table2[[#This Row],[name]],Sheet2!B:D,3,FALSE)</f>
        <v>MARIVYDGKFHCGGSLLTKDYVLSAAHCVKKLRKSKIRVIFGDHDQEITESQAIQRAVTAVIKHKSFDPDTYNNDIALLRLRKPISFSKIIKPICLPRNYDPAGRIGTVVGWGRTSEGGELPSIVNQVKVPIMSITECRNQRYKSTRTSSMLCAGRPSMDSCQGDSGGPLLLSNGVKYFIVGIVSWGVGCGREGYPVYSRVSKFIPWIKSNLENTCLC</v>
      </c>
    </row>
    <row r="120" spans="1:15">
      <c r="A120" t="s">
        <v>3769</v>
      </c>
      <c r="B120" t="s">
        <v>1031</v>
      </c>
      <c r="C120">
        <v>0.122</v>
      </c>
      <c r="D120">
        <v>26</v>
      </c>
      <c r="E120">
        <v>0.113</v>
      </c>
      <c r="F120">
        <v>26</v>
      </c>
      <c r="G120">
        <v>0.14399999999999999</v>
      </c>
      <c r="H120">
        <v>24</v>
      </c>
      <c r="I120">
        <v>0.104</v>
      </c>
      <c r="J120">
        <v>0.108</v>
      </c>
      <c r="K120" t="s">
        <v>4781</v>
      </c>
      <c r="L120">
        <v>0.45</v>
      </c>
      <c r="M120" t="s">
        <v>4780</v>
      </c>
      <c r="N120" t="str">
        <f>MID(Table2[[#This Row],[Uncleaved Sequence]],Table2[[#This Row],[pos2]]-3,3)&amp;"-"&amp;MID(Table2[[#This Row],[Uncleaved Sequence]],Table2[[#This Row],[pos2]],3)</f>
        <v>LSA-AHC</v>
      </c>
      <c r="O120" t="str">
        <f>VLOOKUP(Table2[[#This Row],[name]],Sheet2!B:D,3,FALSE)</f>
        <v>MARIVYDGKFHCGGSLLTKDYVLSAAHCVKKLRKSKIRVIFGDHDQEITESQAIQRAVTAVIKHKSFDPDTYNNDIALLRLRKPISFSKIIKPICLPRNYDPAGRIGTVVGWGRTSEGGELPSIVNQVKVPIMSITECRNQRYKSTRTSSMLCAGRPSMDSCQGDSGGPLLLSNGVKYFIVGIVSWGVGCGREGYPVYSRVSKFIPWIKSNLENTCLC</v>
      </c>
    </row>
    <row r="121" spans="1:15">
      <c r="A121" t="s">
        <v>3770</v>
      </c>
      <c r="B121" t="s">
        <v>1031</v>
      </c>
      <c r="C121">
        <v>0.122</v>
      </c>
      <c r="D121">
        <v>26</v>
      </c>
      <c r="E121">
        <v>0.113</v>
      </c>
      <c r="F121">
        <v>26</v>
      </c>
      <c r="G121">
        <v>0.14399999999999999</v>
      </c>
      <c r="H121">
        <v>24</v>
      </c>
      <c r="I121">
        <v>0.104</v>
      </c>
      <c r="J121">
        <v>0.108</v>
      </c>
      <c r="K121" t="s">
        <v>4781</v>
      </c>
      <c r="L121">
        <v>0.45</v>
      </c>
      <c r="M121" t="s">
        <v>4780</v>
      </c>
      <c r="N121" t="str">
        <f>MID(Table2[[#This Row],[Uncleaved Sequence]],Table2[[#This Row],[pos2]]-3,3)&amp;"-"&amp;MID(Table2[[#This Row],[Uncleaved Sequence]],Table2[[#This Row],[pos2]],3)</f>
        <v>LSA-AHC</v>
      </c>
      <c r="O121" t="str">
        <f>VLOOKUP(Table2[[#This Row],[name]],Sheet2!B:D,3,FALSE)</f>
        <v>MARIVYDGKFHCGGSLLTKDYVLSAAHCVKKLRKSKIRVIFGDHDQEITESQAIQRAVTAVIKHKSFDPDTYNNDIALLRLRKPISFSKIIKPICLPRNYDPAGRIGTVVGWGRTSEGGELPSIVNQVKVPIMSITECRNQRYKSTRTSSMLCAGRPSMDSCQGDSGGPLLLSNGVKYFIVGIVSWGVGCGREGYPVYSRVSKFIPWIKSNLENTCLC</v>
      </c>
    </row>
    <row r="122" spans="1:15">
      <c r="A122" t="s">
        <v>3771</v>
      </c>
      <c r="B122" t="s">
        <v>1031</v>
      </c>
      <c r="C122">
        <v>0.122</v>
      </c>
      <c r="D122">
        <v>26</v>
      </c>
      <c r="E122">
        <v>0.113</v>
      </c>
      <c r="F122">
        <v>26</v>
      </c>
      <c r="G122">
        <v>0.14399999999999999</v>
      </c>
      <c r="H122">
        <v>24</v>
      </c>
      <c r="I122">
        <v>0.104</v>
      </c>
      <c r="J122">
        <v>0.108</v>
      </c>
      <c r="K122" t="s">
        <v>4781</v>
      </c>
      <c r="L122">
        <v>0.45</v>
      </c>
      <c r="M122" t="s">
        <v>4780</v>
      </c>
      <c r="N122" t="str">
        <f>MID(Table2[[#This Row],[Uncleaved Sequence]],Table2[[#This Row],[pos2]]-3,3)&amp;"-"&amp;MID(Table2[[#This Row],[Uncleaved Sequence]],Table2[[#This Row],[pos2]],3)</f>
        <v>LSA-AHC</v>
      </c>
      <c r="O122" t="str">
        <f>VLOOKUP(Table2[[#This Row],[name]],Sheet2!B:D,3,FALSE)</f>
        <v>MARIVYDGKFHCGGSLLTKDYVLSAAHCVKKLRKSKIRVIFGDHDQEITESQAIQRAVTAVIKHKSFDPDTYNNDIALLRLRKPISFSKIIKPICLPRNYDPAGRIGTVVGWGRTSEGGELPSIVNQVKVPIMSITECRNQRYKSTRTSSMLCAGRPSMDSCQGDSGGPLLLSNGVKYFIVGIVSWGVGCGREGYPVYSRVSKFIPWIKSNLENTCLC</v>
      </c>
    </row>
    <row r="123" spans="1:15">
      <c r="A123" t="s">
        <v>3772</v>
      </c>
      <c r="B123" t="s">
        <v>1031</v>
      </c>
      <c r="C123">
        <v>0.126</v>
      </c>
      <c r="D123">
        <v>18</v>
      </c>
      <c r="E123">
        <v>0.126</v>
      </c>
      <c r="F123">
        <v>18</v>
      </c>
      <c r="G123">
        <v>0.14399999999999999</v>
      </c>
      <c r="H123">
        <v>2</v>
      </c>
      <c r="I123">
        <v>0.124</v>
      </c>
      <c r="J123">
        <v>0.125</v>
      </c>
      <c r="K123" t="s">
        <v>4781</v>
      </c>
      <c r="L123">
        <v>0.45</v>
      </c>
      <c r="M123" t="s">
        <v>4780</v>
      </c>
      <c r="N123" t="str">
        <f>MID(Table2[[#This Row],[Uncleaved Sequence]],Table2[[#This Row],[pos2]]-3,3)&amp;"-"&amp;MID(Table2[[#This Row],[Uncleaved Sequence]],Table2[[#This Row],[pos2]],3)</f>
        <v>SDT-EDE</v>
      </c>
      <c r="O123" t="str">
        <f>VLOOKUP(Table2[[#This Row],[name]],Sheet2!B:D,3,FALSE)</f>
        <v>MFRISSGVSNAFGLSDTEDEVEYTENSSLKNCDCDCGFSNEEIRIVGGKTGVNQYPWMARIVYDGKFHCGGSLLTKDYVLSAAHCVKKLRKSKIRVIFDHDQEITSESQAIQRAVTAVIKHKSFDPDTYNNDIALLRLRKPISFSKIKPICLPRYNYDPAGRIGTVVGWGRTSEGGELPSIVNQVKVPIMSITECRQRYKSTRITSSMLCAGRPSMDSCQGDSGGPLLLSNGVKYFIVGIVSWGVCGREGYPGVYSRVSKFIPWIKSNLENTCLC</v>
      </c>
    </row>
    <row r="124" spans="1:15">
      <c r="A124" t="s">
        <v>3773</v>
      </c>
      <c r="B124" t="s">
        <v>1031</v>
      </c>
      <c r="C124">
        <v>0.122</v>
      </c>
      <c r="D124">
        <v>26</v>
      </c>
      <c r="E124">
        <v>0.113</v>
      </c>
      <c r="F124">
        <v>26</v>
      </c>
      <c r="G124">
        <v>0.14399999999999999</v>
      </c>
      <c r="H124">
        <v>24</v>
      </c>
      <c r="I124">
        <v>0.104</v>
      </c>
      <c r="J124">
        <v>0.108</v>
      </c>
      <c r="K124" t="s">
        <v>4781</v>
      </c>
      <c r="L124">
        <v>0.45</v>
      </c>
      <c r="M124" t="s">
        <v>4780</v>
      </c>
      <c r="N124" t="str">
        <f>MID(Table2[[#This Row],[Uncleaved Sequence]],Table2[[#This Row],[pos2]]-3,3)&amp;"-"&amp;MID(Table2[[#This Row],[Uncleaved Sequence]],Table2[[#This Row],[pos2]],3)</f>
        <v>LSA-AHC</v>
      </c>
      <c r="O124" t="str">
        <f>VLOOKUP(Table2[[#This Row],[name]],Sheet2!B:D,3,FALSE)</f>
        <v>MARIVYDGKFHCGGSLLTKDYVLSAAHCVKKLRKSKIRVIFGDHDQEITESQAIQRAVTAVIKHKSFDPDTYNNDIALLRLRKPISFSKIIKPICLPRNYDPAGRIGTVVGWGRTSEGGELPSIVNQVKVPIMSITECRNQRYKSTRTSSMLCAGRPSMDSCQGDSGGPLLLSNGVKYFIVGIVSWGVGCGREGYPVYSRVSKFIPWIKSNLENTCLC</v>
      </c>
    </row>
    <row r="125" spans="1:15">
      <c r="A125" t="s">
        <v>3774</v>
      </c>
      <c r="B125" t="s">
        <v>1031</v>
      </c>
      <c r="C125">
        <v>0.122</v>
      </c>
      <c r="D125">
        <v>26</v>
      </c>
      <c r="E125">
        <v>0.113</v>
      </c>
      <c r="F125">
        <v>26</v>
      </c>
      <c r="G125">
        <v>0.14399999999999999</v>
      </c>
      <c r="H125">
        <v>24</v>
      </c>
      <c r="I125">
        <v>0.104</v>
      </c>
      <c r="J125">
        <v>0.108</v>
      </c>
      <c r="K125" t="s">
        <v>4781</v>
      </c>
      <c r="L125">
        <v>0.45</v>
      </c>
      <c r="M125" t="s">
        <v>4780</v>
      </c>
      <c r="N125" t="str">
        <f>MID(Table2[[#This Row],[Uncleaved Sequence]],Table2[[#This Row],[pos2]]-3,3)&amp;"-"&amp;MID(Table2[[#This Row],[Uncleaved Sequence]],Table2[[#This Row],[pos2]],3)</f>
        <v>LSA-AHC</v>
      </c>
      <c r="O125" t="str">
        <f>VLOOKUP(Table2[[#This Row],[name]],Sheet2!B:D,3,FALSE)</f>
        <v>MARIVYDGKFHCGGSLLTKDYVLSAAHCVKKLRKSKIRVIFGDHDQEITESQAIQRAVTAVIKHKSFDPDTYNNDIALLRLRKPISFSKIIKPICLPRNYDPAGRIGTVVGWGRTSEGGELPSIVNQVKVPIMSITECRNQRYKSTRTSSMLCAGRPSMDSCQGDSGGPLLLSNGVKYFIVGIVSWGVGCGREGYPVYSRVSKFIPWIKSNLENTCLC</v>
      </c>
    </row>
    <row r="126" spans="1:15">
      <c r="A126" t="s">
        <v>4120</v>
      </c>
      <c r="B126" t="s">
        <v>577</v>
      </c>
      <c r="C126">
        <v>0.127</v>
      </c>
      <c r="D126">
        <v>28</v>
      </c>
      <c r="E126">
        <v>0.112</v>
      </c>
      <c r="F126">
        <v>37</v>
      </c>
      <c r="G126">
        <v>0.126</v>
      </c>
      <c r="H126">
        <v>22</v>
      </c>
      <c r="I126">
        <v>9.4E-2</v>
      </c>
      <c r="J126">
        <v>0.105</v>
      </c>
      <c r="K126" t="s">
        <v>4781</v>
      </c>
      <c r="L126">
        <v>0.5</v>
      </c>
      <c r="M126" t="s">
        <v>4782</v>
      </c>
      <c r="N126" t="str">
        <f>MID(Table2[[#This Row],[Uncleaved Sequence]],Table2[[#This Row],[pos2]]-3,3)&amp;"-"&amp;MID(Table2[[#This Row],[Uncleaved Sequence]],Table2[[#This Row],[pos2]],3)</f>
        <v>PST-PEG</v>
      </c>
      <c r="O126" t="str">
        <f>VLOOKUP(Table2[[#This Row],[name]],Sheet2!B:D,3,FALSE)</f>
        <v>MAEEVIGTVKEVLKGIIENVNAPKNESAPGEKKPSTPEGMAVAYSSLVVAMLPIIFGSIRSVKLHKLKKSTGEKADTMTKKDAMYFPLIASAALFGLYFFKIFQKVHINYLLTGYFFVLGVIALAHLLSPVINSLMPAAVPKVPFHIFTKGEGKHKEDIVNYKFSTHDIVCLVISSAIGVWYLLKKHWIANNLFGLFAINGVEMLHLNNFVTGVILLSGLFFYDIFWVFGTNVMVTVAKSFEAPILVFPQDLIENGLNASNFAMLGLGDIVIPGIFIALLLRFDDSKKRKTRIYYSTLIAYFLGLLATIFVMHVFKHAQPALLYLVPACMGTPLLVALIRGELVLFAYEDHPEEKPEKKEKKEKDEGVSSSGSKKKESKKG</v>
      </c>
    </row>
    <row r="127" spans="1:15">
      <c r="A127" t="s">
        <v>4089</v>
      </c>
      <c r="B127" t="s">
        <v>1033</v>
      </c>
      <c r="C127">
        <v>0.83899999999999997</v>
      </c>
      <c r="D127">
        <v>24</v>
      </c>
      <c r="E127">
        <v>0.86699999999999999</v>
      </c>
      <c r="F127">
        <v>24</v>
      </c>
      <c r="G127">
        <v>0.96399999999999997</v>
      </c>
      <c r="H127">
        <v>4</v>
      </c>
      <c r="I127">
        <v>0.89600000000000002</v>
      </c>
      <c r="J127">
        <v>0.88300000000000001</v>
      </c>
      <c r="K127" t="s">
        <v>4779</v>
      </c>
      <c r="L127">
        <v>0.45</v>
      </c>
      <c r="M127" t="s">
        <v>4780</v>
      </c>
      <c r="N127" t="str">
        <f>MID(Table2[[#This Row],[Uncleaved Sequence]],Table2[[#This Row],[pos2]]-3,3)&amp;"-"&amp;MID(Table2[[#This Row],[Uncleaved Sequence]],Table2[[#This Row],[pos2]],3)</f>
        <v>VQG-QNP</v>
      </c>
      <c r="O127" t="str">
        <f>VLOOKUP(Table2[[#This Row],[name]],Sheet2!B:D,3,FALSE)</f>
        <v>MAMQSLELILLLVFSLSSSLVQGQNPDPFAQLACTKFKQIVFEERVAISFFTDAPITYETVDSCHGSRPLIVDGTPAEPKEFPFAARLGHRKTNNEIKFCGGTLISNRLVLTAAHCFFSEHGEVNVVRLGELEFDTDTDDAEPEDFGLALKAHPGFENPQLYNDIGIVQLDREVKFNRYKHPACLPFDDGEQHESFAIGWGQKKFAQKESKKLLKVQLQGYKDRCVSSVDANDELPNGYEPKSQLIGSRDNKDTCNGDSGGPVLAYHKDLACMYHVMGITSAGITCSTPDIPSATRVHYFLNWIKGELAKQT</v>
      </c>
    </row>
    <row r="128" spans="1:15">
      <c r="A128" t="s">
        <v>3817</v>
      </c>
      <c r="B128" t="s">
        <v>1035</v>
      </c>
      <c r="C128">
        <v>0.79600000000000004</v>
      </c>
      <c r="D128">
        <v>27</v>
      </c>
      <c r="E128">
        <v>0.85</v>
      </c>
      <c r="F128">
        <v>27</v>
      </c>
      <c r="G128">
        <v>0.96599999999999997</v>
      </c>
      <c r="H128">
        <v>16</v>
      </c>
      <c r="I128">
        <v>0.9</v>
      </c>
      <c r="J128">
        <v>0.877</v>
      </c>
      <c r="K128" t="s">
        <v>4779</v>
      </c>
      <c r="L128">
        <v>0.45</v>
      </c>
      <c r="M128" t="s">
        <v>4780</v>
      </c>
      <c r="N128" t="str">
        <f>MID(Table2[[#This Row],[Uncleaved Sequence]],Table2[[#This Row],[pos2]]-3,3)&amp;"-"&amp;MID(Table2[[#This Row],[Uncleaved Sequence]],Table2[[#This Row],[pos2]],3)</f>
        <v>ASA-QDS</v>
      </c>
      <c r="O128" t="str">
        <f>VLOOKUP(Table2[[#This Row],[name]],Sheet2!B:D,3,FALSE)</f>
        <v>MSSAIFAKIVQLGAVLLVSFVAWASAQDSDIARTCTAYKRSVWEETSEFFLIENAPIIYKTLDKCTSYAPLIIGGGPAVPKEFPHAARLGHKDENGEVWFCGGTLISDRHVLTAAHCHYSPQGSVNIARLGDLEFDTNNDDADPEDFVKDFTAHPEFSYPAIYNDISVVRLSRPVTFNDYKHPACLPFDDGRLGTSIAIGWGQLEIVPRTENKKLQKVKLYNYGTRCRITADRNDELPEGYNATTLCIGSNEHKDTCNGDSGGPVLIYHMDYPCMYHVMGITSIGVACDTPDLPMYTRVHFYLDWIKQQLAK</v>
      </c>
    </row>
    <row r="129" spans="1:15">
      <c r="A129" t="s">
        <v>4071</v>
      </c>
      <c r="B129" t="s">
        <v>1037</v>
      </c>
      <c r="C129">
        <v>0.50800000000000001</v>
      </c>
      <c r="D129">
        <v>20</v>
      </c>
      <c r="E129">
        <v>0.66600000000000004</v>
      </c>
      <c r="F129">
        <v>20</v>
      </c>
      <c r="G129">
        <v>0.94599999999999995</v>
      </c>
      <c r="H129">
        <v>13</v>
      </c>
      <c r="I129">
        <v>0.872</v>
      </c>
      <c r="J129">
        <v>0.77700000000000002</v>
      </c>
      <c r="K129" t="s">
        <v>4779</v>
      </c>
      <c r="L129">
        <v>0.45</v>
      </c>
      <c r="M129" t="s">
        <v>4780</v>
      </c>
      <c r="N129" t="str">
        <f>MID(Table2[[#This Row],[Uncleaved Sequence]],Table2[[#This Row],[pos2]]-3,3)&amp;"-"&amp;MID(Table2[[#This Row],[Uncleaved Sequence]],Table2[[#This Row],[pos2]],3)</f>
        <v>VFG-QQP</v>
      </c>
      <c r="O129" t="str">
        <f>VLOOKUP(Table2[[#This Row],[name]],Sheet2!B:D,3,FALSE)</f>
        <v>MKIWRLFSQLIVSLACVFGQQPDMDVVGSCSRYKKSVFEERIEFGFLLPASIESRIIDNCRSYTPLIVGGHPAQPREFPHMARLGRRPDPSSRADWFCGVLISERFVLTAAHCLESERGEVNVVRLGELDFDSLDEDAAPRDYMVAGIAHPGYEDPQFYHDIGLVKLTEAVVFDLYKHPACLPFQDERSSDSFIAVWGSTGLALKPSAQLLKVKLQRYGNWVCKKLLTRQVEEFPRGFDGNNQLCGSEMAQDTCNGDSGGPLLMYHREYPCMYVVVGITSAGLSCGSPGIPGIYRVYPYLGWIARTLAT</v>
      </c>
    </row>
    <row r="130" spans="1:15">
      <c r="A130" t="s">
        <v>3973</v>
      </c>
      <c r="B130" t="s">
        <v>785</v>
      </c>
      <c r="C130">
        <v>0.68500000000000005</v>
      </c>
      <c r="D130">
        <v>19</v>
      </c>
      <c r="E130">
        <v>0.65</v>
      </c>
      <c r="F130">
        <v>19</v>
      </c>
      <c r="G130">
        <v>0.76900000000000002</v>
      </c>
      <c r="H130">
        <v>1</v>
      </c>
      <c r="I130">
        <v>0.58199999999999996</v>
      </c>
      <c r="J130">
        <v>0.61299999999999999</v>
      </c>
      <c r="K130" t="s">
        <v>4779</v>
      </c>
      <c r="L130">
        <v>0.45</v>
      </c>
      <c r="M130" t="s">
        <v>4780</v>
      </c>
      <c r="N130" t="str">
        <f>MID(Table2[[#This Row],[Uncleaved Sequence]],Table2[[#This Row],[pos2]]-3,3)&amp;"-"&amp;MID(Table2[[#This Row],[Uncleaved Sequence]],Table2[[#This Row],[pos2]],3)</f>
        <v>VFS-ELF</v>
      </c>
      <c r="O130" t="str">
        <f>VLOOKUP(Table2[[#This Row],[name]],Sheet2!B:D,3,FALSE)</f>
        <v>MFPQIWGVIFLFTPTVFSELFKDPELLAGFYQGDIKAHPIRTRNGIVNQYHWPNRTVPYMIEDDAFADSHYREILRAISIIEENSCVIFKPATEMDFPALVITSKGLGCNTVHLGYRNKTQVVNLEIYPLGEGCFRIGSIIHELLHVGFEHQHVSQNRDQYVSIQWKNINPQYNINFVNNDNSTAWHDFDEGYDYEVMHYVPRAFSRNGQPTIVPLREGAENMGQRFYMSEKDIRKLNKMYRCPD</v>
      </c>
    </row>
    <row r="131" spans="1:15">
      <c r="A131" t="s">
        <v>3930</v>
      </c>
      <c r="B131" t="s">
        <v>787</v>
      </c>
      <c r="C131">
        <v>0.436</v>
      </c>
      <c r="D131">
        <v>19</v>
      </c>
      <c r="E131">
        <v>0.48099999999999998</v>
      </c>
      <c r="F131">
        <v>19</v>
      </c>
      <c r="G131">
        <v>0.69899999999999995</v>
      </c>
      <c r="H131">
        <v>13</v>
      </c>
      <c r="I131">
        <v>0.52700000000000002</v>
      </c>
      <c r="J131">
        <v>0.50600000000000001</v>
      </c>
      <c r="K131" t="s">
        <v>4779</v>
      </c>
      <c r="L131">
        <v>0.45</v>
      </c>
      <c r="M131" t="s">
        <v>4780</v>
      </c>
      <c r="N131" t="str">
        <f>MID(Table2[[#This Row],[Uncleaved Sequence]],Table2[[#This Row],[pos2]]-3,3)&amp;"-"&amp;MID(Table2[[#This Row],[Uncleaved Sequence]],Table2[[#This Row],[pos2]],3)</f>
        <v>ANG-RPS</v>
      </c>
      <c r="O131" t="str">
        <f>VLOOKUP(Table2[[#This Row],[name]],Sheet2!B:D,3,FALSE)</f>
        <v>MHYLALAVIFGLGSSANGRPSIKLQEDDIILISEQLQYFEGNLEGRVVKWSEYYWKGRTLVYSYAGGFSSLDIASIESAMAEISSKTCVKFRRTEYKRPQVVIQKEGSGCWSYVGYLGRADQTLNLGSGCMSNRTIQHELLHALGFFTHSDPQRDKYVRIQTDNIRSGHEHNFQRLRANGVTNYGFGYDYDSIMHYPFAFSKNGQSTIVPLKSHAKIGQATQMSPKDVQTLKRMY</v>
      </c>
    </row>
    <row r="132" spans="1:15">
      <c r="A132" t="s">
        <v>4221</v>
      </c>
      <c r="B132" t="s">
        <v>188</v>
      </c>
      <c r="C132">
        <v>0.154</v>
      </c>
      <c r="D132">
        <v>18</v>
      </c>
      <c r="E132">
        <v>0.13700000000000001</v>
      </c>
      <c r="F132">
        <v>18</v>
      </c>
      <c r="G132">
        <v>0.26500000000000001</v>
      </c>
      <c r="H132">
        <v>16</v>
      </c>
      <c r="I132">
        <v>0.123</v>
      </c>
      <c r="J132">
        <v>0.13100000000000001</v>
      </c>
      <c r="K132" t="s">
        <v>4781</v>
      </c>
      <c r="L132">
        <v>0.5</v>
      </c>
      <c r="M132" t="s">
        <v>4782</v>
      </c>
      <c r="N132" t="str">
        <f>MID(Table2[[#This Row],[Uncleaved Sequence]],Table2[[#This Row],[pos2]]-3,3)&amp;"-"&amp;MID(Table2[[#This Row],[Uncleaved Sequence]],Table2[[#This Row],[pos2]],3)</f>
        <v>SAA-TTD</v>
      </c>
      <c r="O132" t="str">
        <f>VLOOKUP(Table2[[#This Row],[name]],Sheet2!B:D,3,FALSE)</f>
        <v>MKDGGHITLTLPPGSAATTDERGRKSLRRAWNQLPRCQRNLIILGITGFVTVLLCLSGDQLLAASLKDVDTKAEVAAYQMPLPNPHHHPGVDKDVPKDAAVPVPADKRAPRVEAVSDKFNELVAYGEANSAENVARLPETVAAEGLPASAMAVALPPPDSNKEQDIGGIDILNNVEEPVAQDPAEPLSEGEQLEQAKNPLTLGGVSFKEHLKKIKPILAKGQHFHGATNERQSAVVAAFKHSWAGKKYAWGHDNLKPISQYSHEWFGLGLTIVDSLDTMYIMGLDDEFKEGRDWEQSLRFDTKRDVNLFEVTIRVLGGLLSAYHLSGDTMFLAKAAELGNRLLAFQSPSNIPYSDVNLGDLSAHSPKWSPDSSTSEVTTIQLEFRDLSRSTNSIYEQVAHKVNEKVHDLEKNHGLVPIFINANTGTFRNYATISLGARGDSYEYLLKQWIQTGRKDNDNLILDYMQAVDGVLTQLMRRTPREHWVYIGELNGKDFKPKMDHLTCYLPGTLILGHQNGMPDSHLILARDLLDTCYQTYMMPTHLAAEISYFALTEKDDQDIYVKPNDAHNLLRPEFVESLYYFYSITGNTYQDMGWKIFQAFETHAKVNAGYTSMGNVKNTQSTRLRDLMESFWMSETKYFYLLFSDDRKEIDLEQWVFNSEGHPLPVYPLK</v>
      </c>
    </row>
    <row r="133" spans="1:15">
      <c r="A133" t="s">
        <v>3860</v>
      </c>
      <c r="B133" t="s">
        <v>111</v>
      </c>
      <c r="C133">
        <v>0.40300000000000002</v>
      </c>
      <c r="D133">
        <v>19</v>
      </c>
      <c r="E133">
        <v>0.624</v>
      </c>
      <c r="F133">
        <v>19</v>
      </c>
      <c r="G133">
        <v>0.98599999999999999</v>
      </c>
      <c r="H133">
        <v>4</v>
      </c>
      <c r="I133">
        <v>0.96499999999999997</v>
      </c>
      <c r="J133">
        <v>0.80800000000000005</v>
      </c>
      <c r="K133" t="s">
        <v>4779</v>
      </c>
      <c r="L133">
        <v>0.45</v>
      </c>
      <c r="M133" t="s">
        <v>4780</v>
      </c>
      <c r="N133" t="str">
        <f>MID(Table2[[#This Row],[Uncleaved Sequence]],Table2[[#This Row],[pos2]]-3,3)&amp;"-"&amp;MID(Table2[[#This Row],[Uncleaved Sequence]],Table2[[#This Row],[pos2]],3)</f>
        <v>WEA-VHT</v>
      </c>
      <c r="O133" t="str">
        <f>VLOOKUP(Table2[[#This Row],[name]],Sheet2!B:D,3,FALSE)</f>
        <v>MRFILLSLLLASFCLWEAVHTCASIEQRYKFPNSNVYVRLRRGDKLQYEMKGEKSLQTVTFDNFDSSANLVETSSGSYQLTDGQSTVEFTLVKSGVVATGSEITHVKVSRDQVLQGTQPRDCVPLKTGSTHWFSGPEQKQHYWPVERRHSNYSYLPKELDNFGVGERYWLNGDGVFLYVESNTPLFIDQNSAAYPDLCLSAISALPYDPRVTSAKFVYHVAVAKDAKAAHRYAVKTFLGQPTGYPERMVMHPVWSTWALYKAEVSDDVVRDFAKQILDNGFNNSQLEIDDDWEDYGAMTFRKNKFPDSKTLTDDLKALGFRVTLWIHPFINNNCTAIYDEAKSGYLVLDHEGSSDTQWWNSKPKDAAILDFTKTEVQEWFSKRLKRLQDEDGDSFKFDAGETSWLPSDPVLQASSSMVTPLQAVGDYVRTVAAFGDMVEVRAQNTQDQPIFVRIVDKDSEWGWNNGLLTLISSMLQMNLNGYPFVLPDMIGNGYYEKPPTKELFLRWLQANVFMPALQFSFVPWNFDDEAIAISKNFTAHATYTPYIMKLFKRAVDSGEPVNVPLWWIAPTDEVAQSIYDEFLLGEDIAAPVVVEGATKRDIYLPEGEWQDGNSDQVYTGPTWVMDYAAPLDTLPYFRVGFTL</v>
      </c>
    </row>
    <row r="134" spans="1:15">
      <c r="A134" t="s">
        <v>4375</v>
      </c>
      <c r="B134" t="s">
        <v>1039</v>
      </c>
      <c r="C134">
        <v>0.64200000000000002</v>
      </c>
      <c r="D134">
        <v>19</v>
      </c>
      <c r="E134">
        <v>0.751</v>
      </c>
      <c r="F134">
        <v>19</v>
      </c>
      <c r="G134">
        <v>0.94099999999999995</v>
      </c>
      <c r="H134">
        <v>2</v>
      </c>
      <c r="I134">
        <v>0.86799999999999999</v>
      </c>
      <c r="J134">
        <v>0.81399999999999995</v>
      </c>
      <c r="K134" t="s">
        <v>4779</v>
      </c>
      <c r="L134">
        <v>0.45</v>
      </c>
      <c r="M134" t="s">
        <v>4780</v>
      </c>
      <c r="N134" t="str">
        <f>MID(Table2[[#This Row],[Uncleaved Sequence]],Table2[[#This Row],[pos2]]-3,3)&amp;"-"&amp;MID(Table2[[#This Row],[Uncleaved Sequence]],Table2[[#This Row],[pos2]],3)</f>
        <v>AQG-AKL</v>
      </c>
      <c r="O134" t="str">
        <f>VLOOKUP(Table2[[#This Row],[name]],Sheet2!B:D,3,FALSE)</f>
        <v>MKLITVTLVIALVAAAQGAKLSDKLAKLVPSFATGFVINGTEAEPHSAPIVSLATNYLKHSHICGGTLINKDWIVTAAHCISEPVGMSIIAGLHTRAEDELTQQRQVDFGRVHEKYTGGVGPYDIALLHVNESFIFNEWVQPATLPSEQVHEGETHLYGWGQPKSYIFSGAKTLQTVTTQILNYEECKEELPESAPAESNICSSSLQQSKSACNGDSGGPLVVEFTNAPSELIGIVSWGYIPCGLNMPSIYTKVSAYIDWITNIQSAYYKL</v>
      </c>
    </row>
    <row r="135" spans="1:15">
      <c r="A135" t="s">
        <v>3737</v>
      </c>
      <c r="B135" t="s">
        <v>1041</v>
      </c>
      <c r="C135">
        <v>0.61199999999999999</v>
      </c>
      <c r="D135">
        <v>18</v>
      </c>
      <c r="E135">
        <v>0.748</v>
      </c>
      <c r="F135">
        <v>18</v>
      </c>
      <c r="G135">
        <v>0.94699999999999995</v>
      </c>
      <c r="H135">
        <v>12</v>
      </c>
      <c r="I135">
        <v>0.91800000000000004</v>
      </c>
      <c r="J135">
        <v>0.84</v>
      </c>
      <c r="K135" t="s">
        <v>4779</v>
      </c>
      <c r="L135">
        <v>0.45</v>
      </c>
      <c r="M135" t="s">
        <v>4780</v>
      </c>
      <c r="N135" t="str">
        <f>MID(Table2[[#This Row],[Uncleaved Sequence]],Table2[[#This Row],[pos2]]-3,3)&amp;"-"&amp;MID(Table2[[#This Row],[Uncleaved Sequence]],Table2[[#This Row],[pos2]],3)</f>
        <v>VSA-ISV</v>
      </c>
      <c r="O135" t="str">
        <f>VLOOKUP(Table2[[#This Row],[name]],Sheet2!B:D,3,FALSE)</f>
        <v>MKQFAVIFALALASVSAISVPQPGFPEGRIINGYEAAKGEAPYIVSLQTSNSHFCAGSLLDEVTIVTAAHCLTYNQGQAVAGAHSRTDQENVQIRKFTAQYVIHENYGGGVGPNDIGLILLKEEDAFDLNAVARDGSNPVSAVSLPSTFQGTSDGYLYGWGRDNSGLLPLNLQKLDAIIVDYNECKAALPSNNSLATNVCTHTPGKADGSCNGDSGGPLVSQSSSRGAELIGIVSWGYTPCLSTTPSVYTSVSSFLPWIDENRKA</v>
      </c>
    </row>
    <row r="136" spans="1:15">
      <c r="A136" t="s">
        <v>3722</v>
      </c>
      <c r="B136" t="s">
        <v>488</v>
      </c>
      <c r="C136">
        <v>0.45100000000000001</v>
      </c>
      <c r="D136">
        <v>17</v>
      </c>
      <c r="E136">
        <v>0.64400000000000002</v>
      </c>
      <c r="F136">
        <v>17</v>
      </c>
      <c r="G136">
        <v>0.95299999999999996</v>
      </c>
      <c r="H136">
        <v>1</v>
      </c>
      <c r="I136">
        <v>0.90800000000000003</v>
      </c>
      <c r="J136">
        <v>0.78700000000000003</v>
      </c>
      <c r="K136" t="s">
        <v>4779</v>
      </c>
      <c r="L136">
        <v>0.45</v>
      </c>
      <c r="M136" t="s">
        <v>4780</v>
      </c>
      <c r="N136" t="str">
        <f>MID(Table2[[#This Row],[Uncleaved Sequence]],Table2[[#This Row],[pos2]]-3,3)&amp;"-"&amp;MID(Table2[[#This Row],[Uncleaved Sequence]],Table2[[#This Row],[pos2]],3)</f>
        <v>SFA-GEG</v>
      </c>
      <c r="O136" t="str">
        <f>VLOOKUP(Table2[[#This Row],[name]],Sheet2!B:D,3,FALSE)</f>
        <v>MKCVFLILAALGLSFAGEGSTYDHFRLPTALRPQSYDVRILTQLENPDDHFNGTVKIQIEVLQNTHNITLHSKDLTIDDTEITLSQIGGEETTENCITTAVNPTHDFYILNTCKELLAGQFYELSLPFSAKLQDQLAGYYRSSYVNTANETRWISVTQFEPAAARLAFPCFDEPGYKASFAITLGYHKKYTGLSNMVNETRPHESIPDYVWTSFEESLPMSTYLVAYSLNDFSHKPSTLPNGTLFTWARPNAIDQCDYAAELGPKVLKYYEELFGIKFPLPKVDQIAVPDFSAGMENWGLVTFAESTLLYSPEYSSQEAKQETANIVAHELAHQWFGNLVTMKWTDLWLNEGFATYVASLCVEDIHPQWRTLQLESMSNLLTIFRKDSLESSPISRPIEMTSQISESFDEISYQKGSSVIRMMHLFLGEEAFRTGLKLVLEVPKTIHDLPGPDQWVIFNNQLSAPYKVNYDAQNWKLLIETLNSEDYHSIVVNRAQLIDDVLYFAWTGEQDYEIALQVISYLERERELLPWKSAFDNLQVSGILRQTPNFRFFKNFTRRLITPIYEHLNGINDTVASEEQQDKTILKAVADWACSFEVSDCVTQALSFYRSWRSEANPDEVNPVPLGIRGVVYCTAIHGCDEDWDFLWTRYQKANVATEKQIILDSLGCSQEVWVLQRYLERNFDGGDIRKQDSTSVFQAIADSEVGFLLAKKYLMDNVDSISKFYHPQSESMSELPPLSEQIFTQRDYDEFMNFMASSKDQLKDIEQTISQSLETMLINVQWKRNYERFTRAISKH</v>
      </c>
    </row>
    <row r="137" spans="1:15">
      <c r="A137" t="s">
        <v>4576</v>
      </c>
      <c r="B137" t="s">
        <v>488</v>
      </c>
      <c r="C137">
        <v>0.45100000000000001</v>
      </c>
      <c r="D137">
        <v>17</v>
      </c>
      <c r="E137">
        <v>0.64400000000000002</v>
      </c>
      <c r="F137">
        <v>17</v>
      </c>
      <c r="G137">
        <v>0.95299999999999996</v>
      </c>
      <c r="H137">
        <v>1</v>
      </c>
      <c r="I137">
        <v>0.90800000000000003</v>
      </c>
      <c r="J137">
        <v>0.78700000000000003</v>
      </c>
      <c r="K137" t="s">
        <v>4779</v>
      </c>
      <c r="L137">
        <v>0.45</v>
      </c>
      <c r="M137" t="s">
        <v>4780</v>
      </c>
      <c r="N137" t="str">
        <f>MID(Table2[[#This Row],[Uncleaved Sequence]],Table2[[#This Row],[pos2]]-3,3)&amp;"-"&amp;MID(Table2[[#This Row],[Uncleaved Sequence]],Table2[[#This Row],[pos2]],3)</f>
        <v>SFA-GEG</v>
      </c>
      <c r="O137" t="str">
        <f>VLOOKUP(Table2[[#This Row],[name]],Sheet2!B:D,3,FALSE)</f>
        <v>MKCVFLILAALGLSFAGEGSTYDHFRLPTALRPQSYDVRILTQLENPDDHFNGTVKIQIEVLQNTHNITLHSKDLTIDDTEITLSQIGGEETTENCITTAVNPTHDFYILNTCKELLAGQFYELSLPFSAKLQDQLAGYYRSSYVNTANETRWISVTQFEPAAARLAFPCFDEPGYKASFAITLGYHKKYTGLSNMVNETRPHESIPDYVWTSFEESLPMSTYLVAYSLNDFSHKPSTLPNGTLFTWARPNAIDQCDYAAELGPKVLKYYEELFGIKFPLPKVDQIAVPDFSAGMENWGLVTFAESTLLYSPEYSSQEAKQETANIVAHELAHQWFGNLVTMKWTDLWLNEGFATYVASLCVEDIHPQWRTLQLESMSNLLTIFRKDSLESSPISRPIEMTSQISESFDEISYQKGSSVIRMMHLFLGEEAFRTGLKSYLEYTYKNAEQDNLWESLTQAAHKTGSGKCSQDHSRSARTRSVGN</v>
      </c>
    </row>
    <row r="138" spans="1:15">
      <c r="A138" t="s">
        <v>3863</v>
      </c>
      <c r="B138" t="s">
        <v>490</v>
      </c>
      <c r="C138">
        <v>0.73899999999999999</v>
      </c>
      <c r="D138">
        <v>19</v>
      </c>
      <c r="E138">
        <v>0.84299999999999997</v>
      </c>
      <c r="F138">
        <v>19</v>
      </c>
      <c r="G138">
        <v>0.98599999999999999</v>
      </c>
      <c r="H138">
        <v>10</v>
      </c>
      <c r="I138">
        <v>0.95799999999999996</v>
      </c>
      <c r="J138">
        <v>0.90500000000000003</v>
      </c>
      <c r="K138" t="s">
        <v>4779</v>
      </c>
      <c r="L138">
        <v>0.45</v>
      </c>
      <c r="M138" t="s">
        <v>4780</v>
      </c>
      <c r="N138" t="str">
        <f>MID(Table2[[#This Row],[Uncleaved Sequence]],Table2[[#This Row],[pos2]]-3,3)&amp;"-"&amp;MID(Table2[[#This Row],[Uncleaved Sequence]],Table2[[#This Row],[pos2]],3)</f>
        <v>ATA-DSS</v>
      </c>
      <c r="O138" t="str">
        <f>VLOOKUP(Table2[[#This Row],[name]],Sheet2!B:D,3,FALSE)</f>
        <v>MKWFLLFVAALGLGLATADSSADSIETTYNYYRLPTSLRPQKYHLRILTLENPEDLRFSGSVKILIEALENTKNVTLHSKNLTIDESQITLRQIGGEGKENCVSSTAVNPSHDFYILNTCQELLAGNTYELYMPFAADLNRQLEGYYSSYKDPVANLTKWISVTQFEPASARLAFPCFDEPDFKAPFVVTLGYHKKTAISNMPEKETKPHETLADYIWCEFQESVPMSTYLVAYSVNDFSHKPSTPNSALFRTWARPNAIDQCDYAAQFGPKVLQYYEQFFGIKFPLPKIDQIAPDFSAGAMENWGLVTYREIALLYSAAHSSLADKQRVASVVAHELAHQWFNLVTMKWWTDLWLNEGFATYVASLGVENINPEWRSMEQESLSNLLTIFRDALESSHPISRPIQMVSEISESFDQISYQKGSTVLRMMHLFLGEESFRSLQAYLQKFSYKNAEQDNLWESLTQAAHKYRSLPKSYDIKSIMDSWTLQTYPVINVTRDYAARTAKLNQERYLLNTQVARAYRGGCWWVPLSYTTQAVQFNNTAPKAWMECGKNGESLPKTIQDLPGPDQWVIFNTQLSTLYKVNYDANWKLLIETLTNGDFERIHVINRAQLIDDALYLAWTGEQDYEIAMRLIEYQREREYLPWKSAFENLKRVGRIVRQTPDFEFFKRYMKKLILPIYEHLNGNDTFSAIPQQDQVLLKTMVVNWACQYQVGDCVPQALAYYRNWRAEANPDKNPVPINVRSTVYCTSIKHGSDSDWEFLWTRYKKSNVAAEKRTILTALGSREVWLLQRYLELTFDPKEAIRKQDSMWAFQAVAFNEVGFLLAKKYFMDVDFIYKFYHPLTKDMSRLLSPLSEQVITLSDFNEFKDFVNNSRQSLKGLQAIQQTLEIMLTNVQWKERNYHQMSRSIQQL</v>
      </c>
    </row>
    <row r="139" spans="1:15">
      <c r="A139" t="s">
        <v>3864</v>
      </c>
      <c r="B139" t="s">
        <v>490</v>
      </c>
      <c r="C139">
        <v>0.73899999999999999</v>
      </c>
      <c r="D139">
        <v>19</v>
      </c>
      <c r="E139">
        <v>0.84299999999999997</v>
      </c>
      <c r="F139">
        <v>19</v>
      </c>
      <c r="G139">
        <v>0.98599999999999999</v>
      </c>
      <c r="H139">
        <v>10</v>
      </c>
      <c r="I139">
        <v>0.95799999999999996</v>
      </c>
      <c r="J139">
        <v>0.90500000000000003</v>
      </c>
      <c r="K139" t="s">
        <v>4779</v>
      </c>
      <c r="L139">
        <v>0.45</v>
      </c>
      <c r="M139" t="s">
        <v>4780</v>
      </c>
      <c r="N139" t="str">
        <f>MID(Table2[[#This Row],[Uncleaved Sequence]],Table2[[#This Row],[pos2]]-3,3)&amp;"-"&amp;MID(Table2[[#This Row],[Uncleaved Sequence]],Table2[[#This Row],[pos2]],3)</f>
        <v>ATA-DSS</v>
      </c>
      <c r="O139" t="str">
        <f>VLOOKUP(Table2[[#This Row],[name]],Sheet2!B:D,3,FALSE)</f>
        <v>MKWFLLFVAALGLGLATADSSADSIETTYNYYRLPTSLRPQKYHLRILTLENPEDLRFSGSVKILIEALENTKNVTLHSKNLTIDESQITLRQIGGEGKENCVSSTAVNPSHDFYILNTCQELLAGNTYELYMPFAADLNRQLEGYYSSYKDPVANLTKWISVTQFEPASARLAFPCFDEPDFKAPFVVTLGYHKKTAISNMPEKETKPHETLADYIWCEFQESVPMSTYLVAYSVNDFSHKPSTPNSALFRTWARPNAIDQCDYAAQFGPKVLQYYEQFFGIKFPLPKIDQIAPDFSAGAMENWGLVTYREIALLYSAAHSSLADKQRVASVVAHELAHQWFNLVTMKWWTDLWLNEGFATYVASLGVENINPEWRSMEQESLSNLLTIFRDALESSHPISRPIQMVSEISESFDQISYQKGSTVLRMMHLFLGEESFRSLQAYLQKFSYKNAEQDNLWESLTQAAHKYRSLPKSYDIKSIMDSWTLQTYPVINVTRDYAARTAKLNQERYLLNTQVARAYRGGCWWVPLSYTTQAVQFNNTAPKAWMECGKNGESLPKTIQDLPGPDQWVIFNTQLSTLYKVNYDANWKLLIETLTNGDFERIHVINRAQLIDDALYLAWTGEQDYEIAMRLIEYQREREYLPWKSAFENLKRVGRIVRQTPDFEFFKRYMKKLILPIYEHLNGNDTFSAIPQQDQVLLKTMVVNWACQYQVGDCVPQALAYYRNWRAEANPDKNPVPINVRSTVYCTSIKHGSDSDWEFLWTRYKKSNVAAEKRTILTALGSREVWLLQRYLELTFDPKEAIRKQDSMWAFQAVAFNEVGFLLAKKYFMDVDFIYKFYHPLTKDMSRLLSPLSEQVITLSDFNEFKDFVNNSRQSLKGLQAIQQTLEIMLTNVQWKERNYHQMSRSIQQL</v>
      </c>
    </row>
    <row r="140" spans="1:15">
      <c r="A140" t="s">
        <v>3865</v>
      </c>
      <c r="B140" t="s">
        <v>490</v>
      </c>
      <c r="C140">
        <v>0.73899999999999999</v>
      </c>
      <c r="D140">
        <v>19</v>
      </c>
      <c r="E140">
        <v>0.84299999999999997</v>
      </c>
      <c r="F140">
        <v>19</v>
      </c>
      <c r="G140">
        <v>0.98599999999999999</v>
      </c>
      <c r="H140">
        <v>10</v>
      </c>
      <c r="I140">
        <v>0.95799999999999996</v>
      </c>
      <c r="J140">
        <v>0.90500000000000003</v>
      </c>
      <c r="K140" t="s">
        <v>4779</v>
      </c>
      <c r="L140">
        <v>0.45</v>
      </c>
      <c r="M140" t="s">
        <v>4780</v>
      </c>
      <c r="N140" t="str">
        <f>MID(Table2[[#This Row],[Uncleaved Sequence]],Table2[[#This Row],[pos2]]-3,3)&amp;"-"&amp;MID(Table2[[#This Row],[Uncleaved Sequence]],Table2[[#This Row],[pos2]],3)</f>
        <v>ATA-DSS</v>
      </c>
      <c r="O140" t="str">
        <f>VLOOKUP(Table2[[#This Row],[name]],Sheet2!B:D,3,FALSE)</f>
        <v>MKWFLLFVAALGLGLATADSSADSIETTYNYYRLPTSLRPQKYHLRILTLENPEDLRFSGSVKILIEALENTKNVTLHSKNLTIDESQITLRQIGGEGKENCVSSTAVNPSHDFYILNTCQELLAGNTYELYMPFAADLNRQLEGYYSSYKDPVANLTKWISVTQFEPASARLAFPCFDEPDFKAPFVVTLGYHKKTAISNMPEKETKPHETLADYIWCEFQESVPMSTYLVAYSVNDFSHKPSTPNSALFRTWARPNAIDQCDYAAQFGPKVLQYYEQFFGIKFPLPKIDQIAPDFSAGAMENWGLVTYREIALLYSAAHSSLADKQRVASVVAHELAHQWFNLVTMKWWTDLWLNEGFATYVASLGVENINPEWRSMEQESLSNLLTIFRDALESSHPISRPIQMVSEISESFDQISYQKGSTVLRMMHLFLGEESFRSLQAYLQKFSYKNAEQDNLWESLTQAAHKYRSLPKSYDIKSIMDSWTLQTYPVINVTRDYAARTAKLNQERYLLNTQVARAYRGGCWWVPLSYTTQAVQFNNTAPKAWMECGKNGESLPKTIQDLPGPDQWVIFNTQLSTLYKVNYDANWKLLIETLTNGDFERIHVINRAQLIDDALYLAWTGEQDYEIAMRLIEYQREREYLPWKSAFENLKRVGRIVRQTPDFEFFKRYMKKLILPIYEHLNGNDTFSAIPQQDQVLLKTMVVNWACQYQVGDCVPQALAYYRNWRAEANPDKNPVPINVRSTVYCTSIKHGSDSDWEFLWTRYKKSNVAAEKRTILTALGSREVWLLQRYLELTFDPKEAIRKQDSMWAFQAVAFNEVGFLLAKKYFMDVDFIYKFYHPLTKDMSRLLSPLSEQVITLSDFNEFKDFVNNSRQSLKGLQAIQQTLEIMLTNVQWKERNYHQMSRSIQQL</v>
      </c>
    </row>
    <row r="141" spans="1:15">
      <c r="A141" t="s">
        <v>4597</v>
      </c>
      <c r="B141" t="s">
        <v>490</v>
      </c>
      <c r="C141">
        <v>0.73899999999999999</v>
      </c>
      <c r="D141">
        <v>19</v>
      </c>
      <c r="E141">
        <v>0.84299999999999997</v>
      </c>
      <c r="F141">
        <v>19</v>
      </c>
      <c r="G141">
        <v>0.98599999999999999</v>
      </c>
      <c r="H141">
        <v>10</v>
      </c>
      <c r="I141">
        <v>0.95799999999999996</v>
      </c>
      <c r="J141">
        <v>0.90500000000000003</v>
      </c>
      <c r="K141" t="s">
        <v>4779</v>
      </c>
      <c r="L141">
        <v>0.45</v>
      </c>
      <c r="M141" t="s">
        <v>4780</v>
      </c>
      <c r="N141" t="str">
        <f>MID(Table2[[#This Row],[Uncleaved Sequence]],Table2[[#This Row],[pos2]]-3,3)&amp;"-"&amp;MID(Table2[[#This Row],[Uncleaved Sequence]],Table2[[#This Row],[pos2]],3)</f>
        <v>ATA-DSS</v>
      </c>
      <c r="O141" t="str">
        <f>VLOOKUP(Table2[[#This Row],[name]],Sheet2!B:D,3,FALSE)</f>
        <v>MKWFLLFVAALGLGLATADSSADSIETTYNYYRLPTSLRPQKYHLRILTLENPEDLRFSGSVKILIEALENTKNVTLHSKNLTIDESQITLRQIGGEGKENCVSSTAVNPSHDFYILNTCQELLAGNTYELYMPFAADLNRQLEGYYSSYKDPVANLTKWISVTQFEPASARLAFPCFDEPDFKAPFVVTLGYHKKTAISNMPEKETKPHETLADYIWCEFQESVPMSTYLVAYSVNDFSHKPSTPNSALFRTWARPNAIDQCDYAAQFGPKVLQYYEQFFGIKFPLPKIDQIAPDFSAGAMENWGLVTYREIALLYSAAHSSLADKQRVASVVAHELAHQWFNLVTMKWWTDLWLNEGFATYVASLGVENINPEWRSMEQESLSNLLTIFRDALESSHPISRPIQMVSEISESFDQISYQKGSTVLRMMHLFLGEESFRSLQAYLQKFSYKNAEQDNLWESLTQAAHKYRSLPKSYDIKSIMDSWTLQTYPVINVTRDYAARTAKLNQERYLLNTQVARAYRGGCWWVPLSYTTQAVQFNNTAPKAWMECGKNGESLPKTIQDLPGPDQWVIFNTQLSTLYKVNYDANWKLLIETLTNGDFERIHVINRAQLIDDALYLAWTGEQDYEIAMRLIEYQREREYLPWKSAFENLKRVGRIVRQTPDFEFFKRYMKKLILPIYEHLNGNDTFSAIPQQDQVLLKTMVVNWACQYQVGDCVPQALAYYRNWRAEANPDKNPVPINVRSTVYCTSIKHGSDSDWEFLWTRYKKSNVAAEKRTILTALGSREVWLLQRYLELTFDPKEAIRKQDSMWAFQAVAFNEVGFLLAKKYFMDVDFIYKFYHPLTKDMSRLLSPLSEQVITLSDFNEFKDFVNNSRQSLKGLQAIQQTLEIMLTNVQWKERNYHQMSRSIQQL</v>
      </c>
    </row>
    <row r="142" spans="1:15">
      <c r="A142" t="s">
        <v>3816</v>
      </c>
      <c r="B142" t="s">
        <v>334</v>
      </c>
      <c r="C142">
        <v>0.40100000000000002</v>
      </c>
      <c r="D142">
        <v>22</v>
      </c>
      <c r="E142">
        <v>0.46200000000000002</v>
      </c>
      <c r="F142">
        <v>22</v>
      </c>
      <c r="G142">
        <v>0.68</v>
      </c>
      <c r="H142">
        <v>6</v>
      </c>
      <c r="I142">
        <v>0.52800000000000002</v>
      </c>
      <c r="J142">
        <v>0.498</v>
      </c>
      <c r="K142" t="s">
        <v>4779</v>
      </c>
      <c r="L142">
        <v>0.45</v>
      </c>
      <c r="M142" t="s">
        <v>4780</v>
      </c>
      <c r="N142" t="str">
        <f>MID(Table2[[#This Row],[Uncleaved Sequence]],Table2[[#This Row],[pos2]]-3,3)&amp;"-"&amp;MID(Table2[[#This Row],[Uncleaved Sequence]],Table2[[#This Row],[pos2]],3)</f>
        <v>VSS-DRR</v>
      </c>
      <c r="O142" t="str">
        <f>VLOOKUP(Table2[[#This Row],[name]],Sheet2!B:D,3,FALSE)</f>
        <v>MLLLELNILTLNIWGIPYVSSDRRPRIDAICKELASGKYDIVSLQEVWAEDSELLQKGTEAVLPHSHYFHSGVMGAGLLVLSKYPILGTLFHAWSVNGFHRIQHADWFGGKGVGLCRILVGGQMVHLYNAHLHAEYDNANDEYKTHRIQAFDTAQFIEATRGNSALQILAGDLNAQPQDISYKVLLYTSKMLDSCDDSFRTNECEHNSYTSKQARERNPLGIRIDHIFVRGGDHVNAEIAEYKLPPERVPGEKFSFSDHEAVMAKLKLFKLEPRSEEPVATIEVNCLVEDGETCVREVGAGDALTGEDDQSSQHQPEIQCNGSSTSIQSMPAARTAALLEALACDASLLQLNTDRILYYSAATFLFVLLVLLVEFTAPVGMRTIFLLLKFIVGVILFCVFMASIWNYMERNGVLQGKKSMEVMLHHAQKYEYF</v>
      </c>
    </row>
    <row r="143" spans="1:15">
      <c r="A143" t="s">
        <v>4226</v>
      </c>
      <c r="B143" t="s">
        <v>335</v>
      </c>
      <c r="C143">
        <v>0.161</v>
      </c>
      <c r="D143">
        <v>18</v>
      </c>
      <c r="E143">
        <v>0.11799999999999999</v>
      </c>
      <c r="F143">
        <v>18</v>
      </c>
      <c r="G143">
        <v>0.129</v>
      </c>
      <c r="H143">
        <v>30</v>
      </c>
      <c r="I143">
        <v>8.5000000000000006E-2</v>
      </c>
      <c r="J143">
        <v>0.10100000000000001</v>
      </c>
      <c r="K143" t="s">
        <v>4781</v>
      </c>
      <c r="L143">
        <v>0.45</v>
      </c>
      <c r="M143" t="s">
        <v>4780</v>
      </c>
      <c r="N143" t="str">
        <f>MID(Table2[[#This Row],[Uncleaved Sequence]],Table2[[#This Row],[pos2]]-3,3)&amp;"-"&amp;MID(Table2[[#This Row],[Uncleaved Sequence]],Table2[[#This Row],[pos2]],3)</f>
        <v>ALT-NSD</v>
      </c>
      <c r="O143" t="str">
        <f>VLOOKUP(Table2[[#This Row],[name]],Sheet2!B:D,3,FALSE)</f>
        <v>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LNFVEVSNVSFPGMGIKGKEGVILKRTGSTRPGQAGCNFFGCFQKNCCVRCNYFCSDVVCTWRNRWFFVKETCFGYIRPTDGSIRAVILFDQGFDVSTGIYQTGMRKGLVLTNNRHIVLKCWTRRKCKEWMQYLKNTANSYARDFTLPNPHMSFAPMRNTHATWYVDGAQYMSAVADGLEAALEEIYIADWWLSPEIYMKRPALDGDWRLDKILLRKAEQGVRVFVLLYKEVEMALGINSYYSKSTLAKHENIKVMHPDHARGGILLWAHHEKIVVIDQTYAFMGGIDLCYGRWDDHHHRLTDLGISTSSFSGSTRRTPSLYFTKDDTDSAFGSRKSSRNAHYDTSAKERPPSPPDEPNTSIELKTLKPGDRLLIPSTLVSSPGETPAESGIALEGMKLNTPEERKNVLDRLKNNAMKGARMGKDFMHRLTATETEEKSAEVYTIESEEATDEVNLNMASGGQEVAITTSSTQILSEFCGQAKYWFGKDYSNFILKDWMNLSPFVDIIDRTTTPRMPWHDVGLCVVGTSARDVARHFIQRWNAMKLEKLRNTRFPYLMPKSYHQVRLNPNIQQNRQQRVTCQLLRSVSAWSCGFIEADLEQSIHDAYIQTITKAQHYVYIENQFFITMQLGMGVPGAYNNVRNQIGETFKRIVRAHKERKPFRVYVIMPLLPGFEGDVGGSTGIAVRAITHWNYASIRGRTSILTRLQEAGIANPENYISFHSLRNHSFLNNTPITELIYVHSKLLADDRVVICGSANINDRSMIGKRDSEIAAILMDEEFEDGRMNGKKYPSGVAGRLRKYLFKEHLGLLESEGSSRSDLDINDPVCEKFWHGTWRRISMQNTIYDEVFKCIPTDFVKTFASLRKYQEEPPLAKTAPDLAANRANDIQGYLVLPLEFLNKEVLTPPGTSKEGLIPTSVW</v>
      </c>
    </row>
    <row r="144" spans="1:15">
      <c r="A144" t="s">
        <v>4227</v>
      </c>
      <c r="B144" t="s">
        <v>335</v>
      </c>
      <c r="C144">
        <v>0.161</v>
      </c>
      <c r="D144">
        <v>18</v>
      </c>
      <c r="E144">
        <v>0.11799999999999999</v>
      </c>
      <c r="F144">
        <v>18</v>
      </c>
      <c r="G144">
        <v>0.129</v>
      </c>
      <c r="H144">
        <v>30</v>
      </c>
      <c r="I144">
        <v>8.5000000000000006E-2</v>
      </c>
      <c r="J144">
        <v>0.10100000000000001</v>
      </c>
      <c r="K144" t="s">
        <v>4781</v>
      </c>
      <c r="L144">
        <v>0.45</v>
      </c>
      <c r="M144" t="s">
        <v>4780</v>
      </c>
      <c r="N144" t="str">
        <f>MID(Table2[[#This Row],[Uncleaved Sequence]],Table2[[#This Row],[pos2]]-3,3)&amp;"-"&amp;MID(Table2[[#This Row],[Uncleaved Sequence]],Table2[[#This Row],[pos2]],3)</f>
        <v>ALT-NSD</v>
      </c>
      <c r="O144" t="str">
        <f>VLOOKUP(Table2[[#This Row],[name]],Sheet2!B:D,3,FALSE)</f>
        <v>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LNFVEVSNVSFPGMGIKGKEGVILKRTGSTRPGQAGCNFFGCFQKNCCVRCNYFCSDVVCTWRNRWFFVKETCFGYIRPTDGSIRAVILFDQGFDVSTGIYQTGMRKGLVLTNNRHIVLKCWTRRKCKEWMQYLKNTANSYARDFTLPNPHMSFAPMRNTHATWYVDGAQYMSAVADGLEAALEEIYIADWWLSPEIYMKRPALDGDWRLDKILLRKAEQGVRVFVLLYKEVEMALGINSYYSKSTLAKHENIKVMHPDHARGGILLWAHHEKIVVIDQTYAFMGGIDLCYGRWDDHHHRLTDLGISTSSFSGSTRRTPSLYFTKDDTDSAFGSRKSSRNAHYDTSAKERPPSPPDEPNTSIELKTLKPGDRLLIPSTLVSSPGETPAESGIALEGMKLNTPEERKNVLDRLKNNAMKGARMGKDFMHRLTATETEEKSAEVYTIESEEATDEVNLNMASGGQEVAITTSSTQILSEFCGQAKYWFGKDYSNFILKDWMNLSPFVDIIDRTTTPRMPWHDVGLCVVGTSARDVARHFIQRWNAMKLEKLRNTRFPYLMPKSYHQVRLNPNIQQNRQQRVTCQLLRSVSAWSCGFIEADLEQSIHDAYIQTITKAQHYVYIENQFFITMQLGMGVPGAYNNVRNQIGETFKRIVRAHKERKPFRVYVIMPLLPGFEGDVGGSTGIAVRAITHWNYASIRGRTSILTRLQEAGIANPENYISFHSLRNHSFLNNTPITELIYVHSKLLADDRVVICGSANINDRSMIGKRDSEIAAILMDEEFEDGRMNGKKYPSGVAGRLRKYLFKEHLGLLESEGSSRSDLDINDPVCEKFWHGTWRRISMQNTIYDEVFKCIPTDFVKTFASLRKYQEEPPLAKTAPDLAANRANDIQGYLVLPLEFLNKEVLTPPGTSKEGLIPTSVW</v>
      </c>
    </row>
    <row r="145" spans="1:15">
      <c r="A145" t="s">
        <v>4228</v>
      </c>
      <c r="B145" t="s">
        <v>335</v>
      </c>
      <c r="C145">
        <v>0.161</v>
      </c>
      <c r="D145">
        <v>18</v>
      </c>
      <c r="E145">
        <v>0.11799999999999999</v>
      </c>
      <c r="F145">
        <v>18</v>
      </c>
      <c r="G145">
        <v>0.129</v>
      </c>
      <c r="H145">
        <v>30</v>
      </c>
      <c r="I145">
        <v>8.5000000000000006E-2</v>
      </c>
      <c r="J145">
        <v>0.10100000000000001</v>
      </c>
      <c r="K145" t="s">
        <v>4781</v>
      </c>
      <c r="L145">
        <v>0.45</v>
      </c>
      <c r="M145" t="s">
        <v>4780</v>
      </c>
      <c r="N145" t="str">
        <f>MID(Table2[[#This Row],[Uncleaved Sequence]],Table2[[#This Row],[pos2]]-3,3)&amp;"-"&amp;MID(Table2[[#This Row],[Uncleaved Sequence]],Table2[[#This Row],[pos2]],3)</f>
        <v>ALT-NSD</v>
      </c>
      <c r="O145" t="str">
        <f>VLOOKUP(Table2[[#This Row],[name]],Sheet2!B:D,3,FALSE)</f>
        <v>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LNFVEVSNVSFPGMGIKGKEGVILKRTGSTRPGQAGCNFFGCFQKNCCVRCNYFCSDVVCTWRNRWFFVKETCFGYIRPTDGSIRAVILFDQGFDVSTGIYQTGMRKGLVLTNNRHIVLKCWTRRKCKEWMQYLKNTANSYARDFTLPNPHMSFAPMRNTHATWYVDGAQYMSAVADGLEAALEEIYIADWWLSPEIYMKRPALDGDWRLDKILLRKAEQGVRVFVLLYKEVEMALGINSYYSKSTLAKHENIKVMHPDHARGGILLWAHHEKIVVIDQTYAFMGGIDLCYGRWDDHHHRLTDLGISTSSFSGSTRRTPSLYFTKDDTDSAFGSRKSSRNAHYDTSAKERPPSPPDEPNTSIELKTLKPGDRLLIPSTLVSSPGETPAESGIALEGMKLNTPEERKNVLDRLKNNAMKGARMGKDFMHRLTATETEEKSAEVYTIESEEATDEVNLNMASGGQEVAITTSSTQILSEFCGQAKYWFGKDYSNFILKDWMNLSPFVDIIDRTTTPRMPWHDVGLCVVGTSARDVARHFIQRWNAMKLEKLRNTRFPYLMPKSYHQVRLNPNIQQNRQQRVTCQLLRSVSAWSCGFIEADLEQSIHDAYIQTITKAQHYVYIENQFFITMQLGMGVPGAYNNVRNQIGETFKRIVRAHKERKPFRVYVIMPLLPGFEGDVGGSTGIAVRAITHWNYASIRGRTSILTRLQEAGIANPENYISFHSLRNHSFLNNTPITELIYVHSKLLADDRVVICGSANINDRSMIGKRDSEIAAILMDEEFEDGRMNGKKYPSGVAGRLRKYLFKEHLGLLESEGSSRSDLDINDPVCEKFWHGTWRRISMQNTIYDEVFKCIPTDFVKTFASLRKYQEEPPLAKTAPDLAANRANDIQGYLVLPLEFLNKEVLTPPGTSKEGLIPTSVW</v>
      </c>
    </row>
    <row r="146" spans="1:15">
      <c r="A146" t="s">
        <v>4229</v>
      </c>
      <c r="B146" t="s">
        <v>335</v>
      </c>
      <c r="C146">
        <v>0.161</v>
      </c>
      <c r="D146">
        <v>18</v>
      </c>
      <c r="E146">
        <v>0.11799999999999999</v>
      </c>
      <c r="F146">
        <v>18</v>
      </c>
      <c r="G146">
        <v>0.129</v>
      </c>
      <c r="H146">
        <v>30</v>
      </c>
      <c r="I146">
        <v>8.5000000000000006E-2</v>
      </c>
      <c r="J146">
        <v>0.10100000000000001</v>
      </c>
      <c r="K146" t="s">
        <v>4781</v>
      </c>
      <c r="L146">
        <v>0.45</v>
      </c>
      <c r="M146" t="s">
        <v>4780</v>
      </c>
      <c r="N146" t="str">
        <f>MID(Table2[[#This Row],[Uncleaved Sequence]],Table2[[#This Row],[pos2]]-3,3)&amp;"-"&amp;MID(Table2[[#This Row],[Uncleaved Sequence]],Table2[[#This Row],[pos2]],3)</f>
        <v>ALT-NSD</v>
      </c>
      <c r="O146" t="str">
        <f>VLOOKUP(Table2[[#This Row],[name]],Sheet2!B:D,3,FALSE)</f>
        <v>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LNFVEVSNVSFPGMGIKGKEGVILKRTGSTRPGQAGCNFFGCFQKNCCVRCNYFCSDVVCTWRNRWFFVKETCFGYIRPTDGSIRAVILFDQGFDVSTGIYQTGMRKGLVLTNNRHIVLKCWTRRKCKEWMQYLKNTANSYARDFTLPNPHMSFAPMRNTHATWYVDGAQYMSAVADGLEAALEEIYIADWWLSPEIYMKRPALDGDWRLDKILLRKAEQGVRVFVLLYKEVEMALGINSYYSKSTLAKHENIKVMHPDHARGGILLWAHHEKIVVIDQTYAFMGGIDLCYGRWDDHHHRLTDLGISTSSFSGSTRRTPSLYFTKDDTDSAFGSRKSSRNAHYDTSAKERPPSPPDEPNTSIELKTLKPGDRLLIPSTLVSSPGETPAESGIALEGMKLNTPEERKNVLDRLKNNAMKGARMGKDFMHRLTATETEEKSAEVYTIESEEATDEVNLNMASGGQEVAITTSSTQILSEFCGQAKYWFGKDYSNFILKDWMNLSPFVDIIDRTTTPRMPWHDVGLCVVGTSARDVARHFIQRWNAMKLEKLRNTRFPYLMPKSYHQVRLNPNIQQNRQQRVTCQLLRSVSAWSCGFIEADLEQSIHDAYIQTITKAQHYVYIENQFFITMQLGMGVPGAYNNVRNQIGETFKRIVRAHKERKPFRVYVIMPLLPGFEGDVGGSTGIAVRAITHWNYASIRGRTSILTRLQEAGIANPENYISFHSLRNHSFLNNTPITELIYVHSKLLADDRVVICGSANINDRSMIGKRDSEIAAILMDEEFEDGRMNGKKYPSGVAGRLRKYLFKEHLGLLESEGSSRSDLDINDPVCEKFWHGTWRRISMQNTIYDEVFKCIPTDFVKTFASLRKYQEEPPLAKTAPDLAANRANDIQGYLVLPLEFLNKEVLTPPGTSKEGLIPTSVW</v>
      </c>
    </row>
    <row r="147" spans="1:15">
      <c r="A147" t="s">
        <v>4230</v>
      </c>
      <c r="B147" t="s">
        <v>335</v>
      </c>
      <c r="C147">
        <v>0.108</v>
      </c>
      <c r="D147">
        <v>24</v>
      </c>
      <c r="E147">
        <v>0.106</v>
      </c>
      <c r="F147">
        <v>67</v>
      </c>
      <c r="G147">
        <v>0.112</v>
      </c>
      <c r="H147">
        <v>55</v>
      </c>
      <c r="I147">
        <v>9.7000000000000003E-2</v>
      </c>
      <c r="J147">
        <v>0.10100000000000001</v>
      </c>
      <c r="K147" t="s">
        <v>4781</v>
      </c>
      <c r="L147">
        <v>0.45</v>
      </c>
      <c r="M147" t="s">
        <v>4780</v>
      </c>
      <c r="N147" t="str">
        <f>MID(Table2[[#This Row],[Uncleaved Sequence]],Table2[[#This Row],[pos2]]-3,3)&amp;"-"&amp;MID(Table2[[#This Row],[Uncleaved Sequence]],Table2[[#This Row],[pos2]],3)</f>
        <v>GGY-VNR</v>
      </c>
      <c r="O147" t="str">
        <f>VLOOKUP(Table2[[#This Row],[name]],Sheet2!B:D,3,FALSE)</f>
        <v>MMATCLDTKTSKNHEAQQLQLPRQASSNANLPHLQVRRHRRSISQLMASVEHPTDDVYRPAHYGGYVNRGYDDLDSSYYFAQYEAMADAGTVGGALPPALTNSDEEHGSGEEDASEENSNNEEGEGVFRDCTDEAVVEHHNRCLPEFFSLVDSEYDETLAFPDSVTILSNVGDKPVLVERKETDDDEEEFDDEENNVVLRHEIPFTSIYGPSVKFNSFQRKVFIPGREIHVRIVDTERSVTTHLLPNLYTIELTHGPFKWTIKRRYKHFNSLHQQLSFFRTSLNIPFPSRSHKERTTLKATAREMADESTLKDLPSHTKVKQTSTPLRAEGRSSKIAGSNANNMAMISPNHSSILAGLTPRRIQKKRKKKKKRKLPRFPNRPESLVTVENLSRIKQLEDYLYNLLNISLYRSHHETLNFVEVSNVSFVPGMGIKGKEGVILRTGSTRPGQAGCNFFGCFQKNCCVRCNYFCSDVVCGTWRNRWFFVKETCGYIRPTDGSIRAVILFDQGFDVSTGIYQTGMRKGLQVLTNNRHIVLKCWRRKCKEWMQYLKNTANSYARDFTLPNPHMSFAPMRANTHATWYVDGAQYSAVADGLEAALEEIYIADWWLSPEIYMKRPALDGDYWRLDKILLRKAEQVRVFVLLYKEVEMALGINSYYSKSTLAKHENIKVMRHPDHARGGILLWAHEKIVVIDQTYAFMGGIDLCYGRWDDHHHRLTDLGSISTSSFSGSTRRTSLYFTKDDTDSAFGSRKSSRNAHYDTSAKERPPSPPPDEPNTSIELKTLPGDRLLIPSTLVSSPGETPAESGIALEGMKLNTPEMERKNVLDRLKNNAKGARMGKDFMHRLTATETEEKSAEVYTIESEEATDHEVNLNMASGGQEVITTSSTQILSEFCGQAKYWFGKDYSNFILKDWMNLNSPFVDIIDRTTTPMPWHDVGLCVVGTSARDVARHFIQRWNAMKLEKLRDNTRFPYLMPKSYHVRLNPNIQQNRQQRVTCQLLRSVSAWSCGFIEADLVEQSIHDAYIQTITAQHYVYIENQFFITMQLGMGVPGAYNNVRNQIGETLFKRIVRAHKERKPRVYVIMPLLPGFEGDVGGSTGIAVRAITHWNYASISRGRTSILTRLQEAIANPENYISFHSLRNHSFLNNTPITELIYVHSKLLIADDRVVICGSANIDRSMIGKRDSEIAAILMDEEFEDGRMNGKKYPSGVFAGRLRKYLFKEHLLLESEGSSRSDLDINDPVCEKFWHGTWRRISMQNTEIYDEVFKCIPTDFKTFASLRKYQEEPPLAKTAPDLAANRANDIQGYLVDLPLEFLNKEVLTPGTSKEGLIPTSVW</v>
      </c>
    </row>
    <row r="148" spans="1:15">
      <c r="A148" t="s">
        <v>4691</v>
      </c>
      <c r="B148" t="s">
        <v>335</v>
      </c>
      <c r="C148">
        <v>0.161</v>
      </c>
      <c r="D148">
        <v>18</v>
      </c>
      <c r="E148">
        <v>0.11799999999999999</v>
      </c>
      <c r="F148">
        <v>18</v>
      </c>
      <c r="G148">
        <v>0.129</v>
      </c>
      <c r="H148">
        <v>30</v>
      </c>
      <c r="I148">
        <v>8.5000000000000006E-2</v>
      </c>
      <c r="J148">
        <v>0.10100000000000001</v>
      </c>
      <c r="K148" t="s">
        <v>4781</v>
      </c>
      <c r="L148">
        <v>0.45</v>
      </c>
      <c r="M148" t="s">
        <v>4780</v>
      </c>
      <c r="N148" t="str">
        <f>MID(Table2[[#This Row],[Uncleaved Sequence]],Table2[[#This Row],[pos2]]-3,3)&amp;"-"&amp;MID(Table2[[#This Row],[Uncleaved Sequence]],Table2[[#This Row],[pos2]],3)</f>
        <v>ALT-NSD</v>
      </c>
      <c r="O148" t="str">
        <f>VLOOKUP(Table2[[#This Row],[name]],Sheet2!B:D,3,FALSE)</f>
        <v>MADAGTVGGALPPYALTNSDEEHGSGEEDASEENSNNEEGEGVFRDCTDAVVEHHNRCLPEFQFSLVDSEYDETLAFPDSVTILSNVGDKPVLVERKEDDDEEEFDDEENNSVVLRHEIPFTSIYGPSVKFNSFQRKVFIPGREIHVIVDTERSVTTHLLNPNLYTIELTHGPFKWTIKRRYKHFNSLHQQLSFFRSLNIPFPSRSHKEKRTTLKATAREMADESTLKDLPSHTKVKQTSTPLRAGRSSKIAGSNANNAMAMISPNHSSILAGLTPRRIQKKRKKKKKRKLPRFNRPESLVTVENLSVRIKQLEDYLYNLLNISLYRSHHETGKEGVILKRTGTRPGQAGCNFFGCFQKNCCVRCNYFCSDVVCGTWRNRWFFVKETCFGYIPTDGSIRAVILFDQGFDVSTGIYQTGMRKGLQVLTNNRHIVLKCWTRRKKEWMQYLKNTANSYARDFTLPNPHMSFAPMRANTHATWYVDGAQYMSAVDGLEAALEEIYIADWWLSPEIYMKRPALDGDYWRLDKILLRKAEQGVRVVLLYKEVEMALGINSYYSKSTLAKHENIKVMRHPDHARGGILLWAHHEKVVIDQTYAFMGGIDLCYGRWDDHHHRLTDLGSISTSSFSGSTRRTPSLYTKDDTDSAFGSRKSSRNAHYDTSAKERPPSPPPDEPNTSIELKTLKPGDLLIPSTLVSSPGETPAESGIALEGMKLNTPEMERKNVLDRLKNNAMKGAMGKDFMHRLTATETEEKSAEVYTIESEEATDHEVNLNMASGGQEVAITTSTQILSEFCGQAKYWFGKDYSNFILKDWMNLNSPFVDIIDRTTTPRMPWDVGLCVVGTSARDVARHFIQRWNAMKLEKLRDNTRFPYLMPKSYHQVRLPNIQQNRQQRVTCQLLRSVSAWSCGFIEADLVEQSIHDAYIQTITKAQHVYIENQFFITMQLGMGVPGAYNNVRNQIGETLFKRIVRAHKERKPFRVYIMPLLPGFEGDVGGSTGIAVRAITHWNYASISRGRTSILTRLQEAGIANENYISFHSLRNHSFLNNTPITELIYVHSKLLIADDRVVICGSANINDRSIGKRDSEIAAILMDEEFEDGRMNGKKYPSGVFAGRLRKYLFKEHLGLLEEGSSRSDLDINDPVCEKFWHGTWRRISMQNTEIYDEVFKCIPTDFVKTFSLRKYQEEPPLAKTAPDLAANRANDIQGYLVDLPLEFLNKEVLTPPGTSEGLIPTSVW</v>
      </c>
    </row>
    <row r="149" spans="1:15">
      <c r="A149" t="s">
        <v>4699</v>
      </c>
      <c r="B149" t="s">
        <v>1043</v>
      </c>
      <c r="C149">
        <v>0.22900000000000001</v>
      </c>
      <c r="D149">
        <v>45</v>
      </c>
      <c r="E149">
        <v>0.18</v>
      </c>
      <c r="F149">
        <v>45</v>
      </c>
      <c r="G149">
        <v>0.35499999999999998</v>
      </c>
      <c r="H149">
        <v>43</v>
      </c>
      <c r="I149">
        <v>0.124</v>
      </c>
      <c r="J149">
        <v>0.15</v>
      </c>
      <c r="K149" t="s">
        <v>4781</v>
      </c>
      <c r="L149">
        <v>0.45</v>
      </c>
      <c r="M149" t="s">
        <v>4780</v>
      </c>
      <c r="N149" t="str">
        <f>MID(Table2[[#This Row],[Uncleaved Sequence]],Table2[[#This Row],[pos2]]-3,3)&amp;"-"&amp;MID(Table2[[#This Row],[Uncleaved Sequence]],Table2[[#This Row],[pos2]],3)</f>
        <v>VAG-DKL</v>
      </c>
      <c r="O149" t="str">
        <f>VLOOKUP(Table2[[#This Row],[name]],Sheet2!B:D,3,FALSE)</f>
        <v>MKILHPRNMTNDQKSQYRNKLCNINPFAHELVHMVFTCCPMVAGDKLPDRVCGQSPPSSYIVGGMEAQSNQFPWTVLLGYEAYTAKQRPSPMCAGSLISRYVLTAAHCLNVNDFYVARVRLGEHDTENDPDYTWLPNGAKIWAPAHVIDVDLRVPHEQYYTRNGRHYNDIALLRLKSRVKYTLQIRPICIWPGIELTSSFKNFPFQIAGWGDSGLQQKSTVLRQGTISGMSPDECLNRYPTLLVDDIQICAMGWDGTDTGLGDSGSPLMASVGRGADQFYYLAGITSYGGGPSSGYGPAVYTKTSSYYEWIKKKINDIAEDERKMKYKSVRIP</v>
      </c>
    </row>
    <row r="150" spans="1:15">
      <c r="A150" t="s">
        <v>4390</v>
      </c>
      <c r="B150" t="s">
        <v>1045</v>
      </c>
      <c r="C150">
        <v>0.114</v>
      </c>
      <c r="D150">
        <v>67</v>
      </c>
      <c r="E150">
        <v>0.13200000000000001</v>
      </c>
      <c r="F150">
        <v>12</v>
      </c>
      <c r="G150">
        <v>0.193</v>
      </c>
      <c r="H150">
        <v>48</v>
      </c>
      <c r="I150">
        <v>0.155</v>
      </c>
      <c r="J150">
        <v>0.14399999999999999</v>
      </c>
      <c r="K150" t="s">
        <v>4781</v>
      </c>
      <c r="L150">
        <v>0.45</v>
      </c>
      <c r="M150" t="s">
        <v>4780</v>
      </c>
      <c r="N150" t="str">
        <f>MID(Table2[[#This Row],[Uncleaved Sequence]],Table2[[#This Row],[pos2]]-3,3)&amp;"-"&amp;MID(Table2[[#This Row],[Uncleaved Sequence]],Table2[[#This Row],[pos2]],3)</f>
        <v>SQG-RRP</v>
      </c>
      <c r="O150" t="str">
        <f>VLOOKUP(Table2[[#This Row],[name]],Sheet2!B:D,3,FALSE)</f>
        <v>MLLLSGAPSQGRRPKNRPLIGTVEEGEMPPSTVLQMPPAPLSSKSGLVLVCCDQLMAVQPVQRASGAAATKSNSPDWGNHRAKHHEGSAAPFKWIPPFIILATLLEVLVFLWVGADPPEDSLLVYRPDQRLQLWRFLSYALLHASWLLGYNVLTQLLFGVPLELVHGSLRTGVIYMAGVLAGSLGTSVVDSEVFLVASGGVYALLAAQLASLLLNFGQMRHGVIQLMAVILFVFCDLGYALYSREAMHQLQTRPSVSYIAHMTGALAGISVGLLLLRQLDGGLRPRPLRWLALGWCIFSAFGIAFNLVNTVTAQLLAEEEGQVIRQHLMNDLGM</v>
      </c>
    </row>
    <row r="151" spans="1:15">
      <c r="A151" t="s">
        <v>4291</v>
      </c>
      <c r="B151" t="s">
        <v>1048</v>
      </c>
      <c r="C151">
        <v>0.75700000000000001</v>
      </c>
      <c r="D151">
        <v>24</v>
      </c>
      <c r="E151">
        <v>0.80200000000000005</v>
      </c>
      <c r="F151">
        <v>24</v>
      </c>
      <c r="G151">
        <v>0.95299999999999996</v>
      </c>
      <c r="H151">
        <v>13</v>
      </c>
      <c r="I151">
        <v>0.85199999999999998</v>
      </c>
      <c r="J151">
        <v>0.82899999999999996</v>
      </c>
      <c r="K151" t="s">
        <v>4779</v>
      </c>
      <c r="L151">
        <v>0.45</v>
      </c>
      <c r="M151" t="s">
        <v>4780</v>
      </c>
      <c r="N151" t="str">
        <f>MID(Table2[[#This Row],[Uncleaved Sequence]],Table2[[#This Row],[pos2]]-3,3)&amp;"-"&amp;MID(Table2[[#This Row],[Uncleaved Sequence]],Table2[[#This Row],[pos2]],3)</f>
        <v>VQS-KPM</v>
      </c>
      <c r="O151" t="str">
        <f>VLOOKUP(Table2[[#This Row],[name]],Sheet2!B:D,3,FALSE)</f>
        <v>MNGVTYFVLLLSSTLLALGGVQSKPMGNVIDLDKYFEEADLNSQERVVGYDVPEDEYVPYQVSMQFLTRSGKMRHFCGGSLIAPNRVLTAAHCVNGQNSRISVVAGIRDLNDSSGFRSQVQSYEMNENYQELVTSDIAILKIDPPFEDEKRVSTIDVSGSDMVGADQEVLLTGWGSVFHFGTGPFAKYPTVLQKLDKTLSNSKCKETMTQLTDTEICALERFGKGACNGDSGGPLVMKSGESYKQGVVSYGTAFCASNNPDVYTRVSMFDGWIKERM</v>
      </c>
    </row>
    <row r="152" spans="1:15">
      <c r="A152" t="s">
        <v>4121</v>
      </c>
      <c r="B152" t="s">
        <v>1050</v>
      </c>
      <c r="C152">
        <v>0.83</v>
      </c>
      <c r="D152">
        <v>19</v>
      </c>
      <c r="E152">
        <v>0.86</v>
      </c>
      <c r="F152">
        <v>19</v>
      </c>
      <c r="G152">
        <v>0.94</v>
      </c>
      <c r="H152">
        <v>10</v>
      </c>
      <c r="I152">
        <v>0.88</v>
      </c>
      <c r="J152">
        <v>0.87</v>
      </c>
      <c r="K152" t="s">
        <v>4779</v>
      </c>
      <c r="L152">
        <v>0.45</v>
      </c>
      <c r="M152" t="s">
        <v>4780</v>
      </c>
      <c r="N152" t="str">
        <f>MID(Table2[[#This Row],[Uncleaved Sequence]],Table2[[#This Row],[pos2]]-3,3)&amp;"-"&amp;MID(Table2[[#This Row],[Uncleaved Sequence]],Table2[[#This Row],[pos2]],3)</f>
        <v>SLA-DPI</v>
      </c>
      <c r="O152" t="str">
        <f>VLOOKUP(Table2[[#This Row],[name]],Sheet2!B:D,3,FALSE)</f>
        <v>MSRILVVFLVLGVGCSLADPIYRNEEVHIPKLDGRIVGGQDTNITQYPHISMRYRGNHRCGGTIYRSNQIISAAHCVNTLSGPENLTIVAGSSNIWFPGPQQELEVREIIIHPKYRTLNNDYDAAILILDGDFEFNDAVQPIELAKEPDHDTPVTVTGWGTTSEGGTISDVLQEVSVNVVDNSNCKNAYSIMLTSRLCAGVNGGGKDACQGDSGGPLVYNNTLLGIVSWGTGCAREKYPGVYCSVDVLDWLVETVADKESVGKIDF</v>
      </c>
    </row>
    <row r="153" spans="1:15">
      <c r="A153" t="s">
        <v>4197</v>
      </c>
      <c r="B153" t="s">
        <v>1053</v>
      </c>
      <c r="C153">
        <v>0.69799999999999995</v>
      </c>
      <c r="D153">
        <v>17</v>
      </c>
      <c r="E153">
        <v>0.80800000000000005</v>
      </c>
      <c r="F153">
        <v>17</v>
      </c>
      <c r="G153">
        <v>0.95699999999999996</v>
      </c>
      <c r="H153">
        <v>1</v>
      </c>
      <c r="I153">
        <v>0.92900000000000005</v>
      </c>
      <c r="J153">
        <v>0.873</v>
      </c>
      <c r="K153" t="s">
        <v>4779</v>
      </c>
      <c r="L153">
        <v>0.45</v>
      </c>
      <c r="M153" t="s">
        <v>4780</v>
      </c>
      <c r="N153" t="str">
        <f>MID(Table2[[#This Row],[Uncleaved Sequence]],Table2[[#This Row],[pos2]]-3,3)&amp;"-"&amp;MID(Table2[[#This Row],[Uncleaved Sequence]],Table2[[#This Row],[pos2]],3)</f>
        <v>ALG-GTV</v>
      </c>
      <c r="O153" t="str">
        <f>VLOOKUP(Table2[[#This Row],[name]],Sheet2!B:D,3,FALSE)</f>
        <v>MLKFVILLSAVACALGGTVPEGLLPQLDGRIVGGSATTISSFPWQISLQSGSHSCGGSIYSSNVIVTAAHCLQSVSASVLQIRAGSSYWSSGGVTFSVSFKNHEGYNANTMVNDIAIIKINGALTFSSTIKAIGLASSNPANGAAASSGWGTLSYGSSSIPSQLQYVNVNIVSQSQCASSTYGYGSQIRSTMICAASGKDACQGDSGGPLVSGGVLVGVVSWGYGCAYSNYPGVYADVAALRSWVSN</v>
      </c>
    </row>
    <row r="154" spans="1:15">
      <c r="A154" t="s">
        <v>4271</v>
      </c>
      <c r="B154" t="s">
        <v>622</v>
      </c>
      <c r="C154">
        <v>0.34100000000000003</v>
      </c>
      <c r="D154">
        <v>17</v>
      </c>
      <c r="E154">
        <v>0.55500000000000005</v>
      </c>
      <c r="F154">
        <v>17</v>
      </c>
      <c r="G154">
        <v>0.92</v>
      </c>
      <c r="H154">
        <v>1</v>
      </c>
      <c r="I154">
        <v>0.89500000000000002</v>
      </c>
      <c r="J154">
        <v>0.73899999999999999</v>
      </c>
      <c r="K154" t="s">
        <v>4779</v>
      </c>
      <c r="L154">
        <v>0.45</v>
      </c>
      <c r="M154" t="s">
        <v>4780</v>
      </c>
      <c r="N154" t="str">
        <f>MID(Table2[[#This Row],[Uncleaved Sequence]],Table2[[#This Row],[pos2]]-3,3)&amp;"-"&amp;MID(Table2[[#This Row],[Uncleaved Sequence]],Table2[[#This Row],[pos2]],3)</f>
        <v>VAA-KSA</v>
      </c>
      <c r="O154" t="str">
        <f>VLOOKUP(Table2[[#This Row],[name]],Sheet2!B:D,3,FALSE)</f>
        <v>MKLPILLITLVAMVAAKSAPGRMAARYDHFRIYQLTIETNLQMEELKKIEHISVHFLNELGAVGNKYNVIVGPLFHRALEKTLKFLEIVYEVIVDDLQLIDESSVGDDSQMEWETYHTLDTIYDWIDQECAAHDFLECKVIGQSYEGDIKSIRLSKRSGNKAIFLEGNIHAMEWISSATVTFLLNQLINSEDPEMQLSEEYDWIVVPMVNPDGFVYTHEVERLWRKNRRPNGYRNESGDCYGIDMRNFDYHWGGAGWNIDEPCDHWFGGEEPNTEVEIISLQNFVSSFEDGYIRYMAYHAYGQYVLLPYGHSNTEFPPNYEQMKRIAAAFSDAAADVYGSTFTGASGLLNYVVSGAAKDWAYGVKKIPFTCTVELRDKGTFGFFLPSNQITEGLEVTAGLKALVNKAAEEGIF</v>
      </c>
    </row>
    <row r="155" spans="1:15">
      <c r="A155" t="s">
        <v>4264</v>
      </c>
      <c r="B155" t="s">
        <v>1056</v>
      </c>
      <c r="C155">
        <v>0.70899999999999996</v>
      </c>
      <c r="D155">
        <v>19</v>
      </c>
      <c r="E155">
        <v>0.82299999999999995</v>
      </c>
      <c r="F155">
        <v>19</v>
      </c>
      <c r="G155">
        <v>0.98</v>
      </c>
      <c r="H155">
        <v>11</v>
      </c>
      <c r="I155">
        <v>0.95199999999999996</v>
      </c>
      <c r="J155">
        <v>0.89300000000000002</v>
      </c>
      <c r="K155" t="s">
        <v>4779</v>
      </c>
      <c r="L155">
        <v>0.45</v>
      </c>
      <c r="M155" t="s">
        <v>4780</v>
      </c>
      <c r="N155" t="str">
        <f>MID(Table2[[#This Row],[Uncleaved Sequence]],Table2[[#This Row],[pos2]]-3,3)&amp;"-"&amp;MID(Table2[[#This Row],[Uncleaved Sequence]],Table2[[#This Row],[pos2]],3)</f>
        <v>ACA-GTV</v>
      </c>
      <c r="O155" t="str">
        <f>VLOOKUP(Table2[[#This Row],[name]],Sheet2!B:D,3,FALSE)</f>
        <v>MHRLVVLLVCLAVGSACAGTVGVSNGDPFEREGRIVGGEDTTIGAHPYQSLQTKSGSHFCGGSLINEDTVVTAAHCLVGRKVSKVFVRLGSTLYNEGGVVAVRELAYNEDYNSKTMEYDVGILKLDEKVKETENIRYIELATETPPTTTAVVTGWGSKCYFWCMTLPKTLQEVYVNIVDWKTCASDEYKYGEIIYDMVCAYEKKKDACQGDSGGPLAVGNTLVGIVSWGYACASNLLPGVYSDVPLRKWILNASET</v>
      </c>
    </row>
    <row r="156" spans="1:15">
      <c r="A156" t="s">
        <v>4189</v>
      </c>
      <c r="B156" t="s">
        <v>1059</v>
      </c>
      <c r="C156">
        <v>0.79400000000000004</v>
      </c>
      <c r="D156">
        <v>23</v>
      </c>
      <c r="E156">
        <v>0.86499999999999999</v>
      </c>
      <c r="F156">
        <v>23</v>
      </c>
      <c r="G156">
        <v>0.97599999999999998</v>
      </c>
      <c r="H156">
        <v>12</v>
      </c>
      <c r="I156">
        <v>0.94299999999999995</v>
      </c>
      <c r="J156">
        <v>0.90700000000000003</v>
      </c>
      <c r="K156" t="s">
        <v>4779</v>
      </c>
      <c r="L156">
        <v>0.45</v>
      </c>
      <c r="M156" t="s">
        <v>4780</v>
      </c>
      <c r="N156" t="str">
        <f>MID(Table2[[#This Row],[Uncleaved Sequence]],Table2[[#This Row],[pos2]]-3,3)&amp;"-"&amp;MID(Table2[[#This Row],[Uncleaved Sequence]],Table2[[#This Row],[pos2]],3)</f>
        <v>VSA-QSD</v>
      </c>
      <c r="O156" t="str">
        <f>VLOOKUP(Table2[[#This Row],[name]],Sheet2!B:D,3,FALSE)</f>
        <v>MNKVILRILAVLFLLGIYAVSAQSDGRIVGGADTSSYYTKYVVQLRRRSSSSSYAQTCGGCILDAVTIATAAHCVYNREAENFLVVAGDDSRGGMNGVVRVSKLIPHELYNSSTMDNDIALVVVDPPLPLDSFSTMEAIEIASEQPAGVQATISGWGYTKENGLSSDQLQQVKVPIVDSEKCQEAYYWRPISEGMLAGLSEGGKDACQGDSGGPLVVANKLAGIVSWGEGCARPNYPGVYANVAYKDWIAKQRTSY</v>
      </c>
    </row>
    <row r="157" spans="1:15">
      <c r="A157" t="s">
        <v>4505</v>
      </c>
      <c r="B157" t="s">
        <v>1062</v>
      </c>
      <c r="C157">
        <v>0.79200000000000004</v>
      </c>
      <c r="D157">
        <v>23</v>
      </c>
      <c r="E157">
        <v>0.86899999999999999</v>
      </c>
      <c r="F157">
        <v>23</v>
      </c>
      <c r="G157">
        <v>0.98799999999999999</v>
      </c>
      <c r="H157">
        <v>15</v>
      </c>
      <c r="I157">
        <v>0.95399999999999996</v>
      </c>
      <c r="J157">
        <v>0.91500000000000004</v>
      </c>
      <c r="K157" t="s">
        <v>4779</v>
      </c>
      <c r="L157">
        <v>0.45</v>
      </c>
      <c r="M157" t="s">
        <v>4780</v>
      </c>
      <c r="N157" t="str">
        <f>MID(Table2[[#This Row],[Uncleaved Sequence]],Table2[[#This Row],[pos2]]-3,3)&amp;"-"&amp;MID(Table2[[#This Row],[Uncleaved Sequence]],Table2[[#This Row],[pos2]],3)</f>
        <v>TQG-LPL</v>
      </c>
      <c r="O157" t="str">
        <f>VLOOKUP(Table2[[#This Row],[name]],Sheet2!B:D,3,FALSE)</f>
        <v>MSSSWIVGLLAFLVSLVALTQGLPLLEDLDEKSVPDGRIVGGYATDIAQPYQISLRYKGITTPENPFRHRCGGSIFNETTIVTAAHCVIGTVASQYKVAGTNFQTGSDGVITNVKEIVMHEGYYSGAAYNNDIAILFVDPPLPLNNFIKAIKLALEQPIEGTVSKVSGWGTTSPGGYSSNQLLAVDVPIVSNELCDDYEDFGDETYRITSAMLCAGKRGVGGADACQGDSGGPLAVRDELYGVVSGNSCALPNYPGVYANVAYLRPWIDAVLAG</v>
      </c>
    </row>
    <row r="158" spans="1:15">
      <c r="A158" t="s">
        <v>4577</v>
      </c>
      <c r="B158" t="s">
        <v>1065</v>
      </c>
      <c r="C158">
        <v>0.51200000000000001</v>
      </c>
      <c r="D158">
        <v>21</v>
      </c>
      <c r="E158">
        <v>0.64700000000000002</v>
      </c>
      <c r="F158">
        <v>18</v>
      </c>
      <c r="G158">
        <v>0.94099999999999995</v>
      </c>
      <c r="H158">
        <v>8</v>
      </c>
      <c r="I158">
        <v>0.87</v>
      </c>
      <c r="J158">
        <v>0.76700000000000002</v>
      </c>
      <c r="K158" t="s">
        <v>4779</v>
      </c>
      <c r="L158">
        <v>0.45</v>
      </c>
      <c r="M158" t="s">
        <v>4780</v>
      </c>
      <c r="N158" t="str">
        <f>MID(Table2[[#This Row],[Uncleaved Sequence]],Table2[[#This Row],[pos2]]-3,3)&amp;"-"&amp;MID(Table2[[#This Row],[Uncleaved Sequence]],Table2[[#This Row],[pos2]],3)</f>
        <v>VIS-ISG</v>
      </c>
      <c r="O158" t="str">
        <f>VLOOKUP(Table2[[#This Row],[name]],Sheet2!B:D,3,FALSE)</f>
        <v>MCIPLLLLAIGFSSVISISGQPEGRIINGTTVDIARHPYLVSLRYRRDNSSYMHECAGVIISEQALITSAQCLYGLPEETKLVAVAGANTRNGTDGFIPVANWTHHPNYDPVTVDNDIGVLLLDTTLDLTLLGISSIGIRPERPAVGLATVAGWGYREEWGPSSYKLEQTEVPVVSSEQCTQIYGAGEVTERMICAFVVQGGSDACQGDTGGPLVIDGQLVGLVSWGRGCARPNYPTVYCYVASFDWIEETIAAAGV</v>
      </c>
    </row>
    <row r="159" spans="1:15">
      <c r="A159" t="s">
        <v>4014</v>
      </c>
      <c r="B159" t="s">
        <v>1067</v>
      </c>
      <c r="C159">
        <v>0.42699999999999999</v>
      </c>
      <c r="D159">
        <v>20</v>
      </c>
      <c r="E159">
        <v>0.49399999999999999</v>
      </c>
      <c r="F159">
        <v>20</v>
      </c>
      <c r="G159">
        <v>0.746</v>
      </c>
      <c r="H159">
        <v>15</v>
      </c>
      <c r="I159">
        <v>0.56799999999999995</v>
      </c>
      <c r="J159">
        <v>0.53400000000000003</v>
      </c>
      <c r="K159" t="s">
        <v>4779</v>
      </c>
      <c r="L159">
        <v>0.45</v>
      </c>
      <c r="M159" t="s">
        <v>4780</v>
      </c>
      <c r="N159" t="str">
        <f>MID(Table2[[#This Row],[Uncleaved Sequence]],Table2[[#This Row],[pos2]]-3,3)&amp;"-"&amp;MID(Table2[[#This Row],[Uncleaved Sequence]],Table2[[#This Row],[pos2]],3)</f>
        <v>VYG-SSE</v>
      </c>
      <c r="O159" t="str">
        <f>VLOOKUP(Table2[[#This Row],[name]],Sheet2!B:D,3,FALSE)</f>
        <v>MQLSQLVIILAVSRGSVYGSSETAPQFNVGEIPSNGQPYQIVRVIEYIVYPYQRSPKISARFSSGGNKEPNSLEIIPAEIETLLTDGQATTEAPKAVKFVMRILYENKVICSGALISTRLVLTSALCFPRTLRQPPPRSYKLQASRSIYSVANLITGAIEDMALLLLHAPLEDPFVHPIDLCESPLRRNDNVTMYMQQHLRFLRTKLIPNSNCKRSYAQDENAFITQTMLCALNSNRLVDCQTAKDVLLHQDRLCGVDIYGQHCSDGGVNGELYADVFKARTELMHLIERYS</v>
      </c>
    </row>
    <row r="160" spans="1:15">
      <c r="A160" t="s">
        <v>4112</v>
      </c>
      <c r="B160" t="s">
        <v>261</v>
      </c>
      <c r="C160">
        <v>0.2</v>
      </c>
      <c r="D160">
        <v>24</v>
      </c>
      <c r="E160">
        <v>0.13400000000000001</v>
      </c>
      <c r="F160">
        <v>24</v>
      </c>
      <c r="G160">
        <v>0.122</v>
      </c>
      <c r="H160">
        <v>53</v>
      </c>
      <c r="I160">
        <v>9.0999999999999998E-2</v>
      </c>
      <c r="J160">
        <v>0.11</v>
      </c>
      <c r="K160" t="s">
        <v>4781</v>
      </c>
      <c r="L160">
        <v>0.45</v>
      </c>
      <c r="M160" t="s">
        <v>4780</v>
      </c>
      <c r="N160" t="str">
        <f>MID(Table2[[#This Row],[Uncleaved Sequence]],Table2[[#This Row],[pos2]]-3,3)&amp;"-"&amp;MID(Table2[[#This Row],[Uncleaved Sequence]],Table2[[#This Row],[pos2]],3)</f>
        <v>VYG-DEY</v>
      </c>
      <c r="O160" t="str">
        <f>VLOOKUP(Table2[[#This Row],[name]],Sheet2!B:D,3,FALSE)</f>
        <v>MESLQVNTTSGPVLGKQCTGVYGDEYVSFERIPYAQPPVGHLRFMAPLPEPWSQPLDCTKPGQKPLQFNHYSKQLEGVEDCLYLNVYAKELDSPRPLPIVFFFGGGFEKGDPTKELHSPDYFMMRDVVVVTVSYRVGPLGFLSLNDPVGVPGNAGLKDQLLAMEWIKENAERFNGDPKNVTAFGESAGAASVHYLMNPKAEGLFHKAILQSGNVLCSWALCTIKNLPHRLAVNLGMESAEHVTDAVLDFLQKLPGEKLVRPYLLSAEEHLDDCVFQFGPMVEPYKTEHCALPNHQELLDKAWGNRIPVLMSGTSFEGLLMYARVQMAPYLLTSLKKEPEHMLPDVKRNLPQALARHLGQRLQETHFGGNDPSAMSPESLKAYCEYASYKVFWPILKTLRSRVKSSSASTYLYRFDFDSPTFNHQRLKYCGDKLRGVAHVDDSYLWYGDFSWKLDKHTPEFLTIERMIDMLTSFARTSNPNCKLIQDQLPRKEWKPLNSKSALECLNISENIKMMELPELQKLRVWESVCQST</v>
      </c>
    </row>
    <row r="161" spans="1:15">
      <c r="A161" t="s">
        <v>4654</v>
      </c>
      <c r="B161" t="s">
        <v>261</v>
      </c>
      <c r="C161">
        <v>0.2</v>
      </c>
      <c r="D161">
        <v>24</v>
      </c>
      <c r="E161">
        <v>0.13400000000000001</v>
      </c>
      <c r="F161">
        <v>24</v>
      </c>
      <c r="G161">
        <v>0.122</v>
      </c>
      <c r="H161">
        <v>53</v>
      </c>
      <c r="I161">
        <v>9.0999999999999998E-2</v>
      </c>
      <c r="J161">
        <v>0.11</v>
      </c>
      <c r="K161" t="s">
        <v>4781</v>
      </c>
      <c r="L161">
        <v>0.45</v>
      </c>
      <c r="M161" t="s">
        <v>4780</v>
      </c>
      <c r="N161" t="str">
        <f>MID(Table2[[#This Row],[Uncleaved Sequence]],Table2[[#This Row],[pos2]]-3,3)&amp;"-"&amp;MID(Table2[[#This Row],[Uncleaved Sequence]],Table2[[#This Row],[pos2]],3)</f>
        <v>VYG-DEY</v>
      </c>
      <c r="O161" t="str">
        <f>VLOOKUP(Table2[[#This Row],[name]],Sheet2!B:D,3,FALSE)</f>
        <v>MESLQVNTTSGPVLGKQCTGVYGDEYVSFERIPYAQPPVGHLRFMAPLPEPWSQPLDCTKPGQKPLQFNHYSKQLEGVEDCLYLNVYAKELDSPRPLPIVFFFGGGFEKGDPTKELHSPDYFMMRDVVVVTVSYRVGPLGFLSLNDPVGVPGNAGLKDQLLAMEWIKENAERFNGDPKNVTAFGESAGAASVHYLMNPKAEGLFHKAILQSGNVLCSWALCTIKNLPHRLAVNLGMESAEHVTDAVLDFLQKLPGEKLVRPYLLSAEEHLDDCVFQFGPMVEPYKTEHCALPNHQELLDKAWGNRIPVLMSGTSFEGLLMYARVQMAPYLLTSLKKEPEHMLPDVKRNLPQALARHLGQRLQETHFGGNDPSAMSPESLKAYCEYASYKVFWPILKTLRSRVKSSSASTYLYRFDFDSPTFNHQRLKYCGDKLRGVAHVDDSYLWYGDFSWKLDKHTPEFLTIERMIDMLTSFARTSNPNCKLIQDQLPRKEWKPLNSKSALECLNISENIKMMELPELQKLRVWESVCQST</v>
      </c>
    </row>
    <row r="162" spans="1:15">
      <c r="A162" t="s">
        <v>4655</v>
      </c>
      <c r="B162" t="s">
        <v>261</v>
      </c>
      <c r="C162">
        <v>0.2</v>
      </c>
      <c r="D162">
        <v>24</v>
      </c>
      <c r="E162">
        <v>0.13400000000000001</v>
      </c>
      <c r="F162">
        <v>24</v>
      </c>
      <c r="G162">
        <v>0.122</v>
      </c>
      <c r="H162">
        <v>53</v>
      </c>
      <c r="I162">
        <v>9.0999999999999998E-2</v>
      </c>
      <c r="J162">
        <v>0.11</v>
      </c>
      <c r="K162" t="s">
        <v>4781</v>
      </c>
      <c r="L162">
        <v>0.45</v>
      </c>
      <c r="M162" t="s">
        <v>4780</v>
      </c>
      <c r="N162" t="str">
        <f>MID(Table2[[#This Row],[Uncleaved Sequence]],Table2[[#This Row],[pos2]]-3,3)&amp;"-"&amp;MID(Table2[[#This Row],[Uncleaved Sequence]],Table2[[#This Row],[pos2]],3)</f>
        <v>VYG-DEY</v>
      </c>
      <c r="O162" t="str">
        <f>VLOOKUP(Table2[[#This Row],[name]],Sheet2!B:D,3,FALSE)</f>
        <v>MESLQVNTTSGPVLGKQCTGVYGDEYVSFERIPYAQPPVGHLRFMAPLPEPWSQPLDCTKPGQKPLQFNHYSKQLEGVEDCLYLNVYAKEVSLWDRL</v>
      </c>
    </row>
    <row r="163" spans="1:15">
      <c r="A163" t="s">
        <v>4656</v>
      </c>
      <c r="B163" t="s">
        <v>261</v>
      </c>
      <c r="C163">
        <v>0.2</v>
      </c>
      <c r="D163">
        <v>24</v>
      </c>
      <c r="E163">
        <v>0.13400000000000001</v>
      </c>
      <c r="F163">
        <v>24</v>
      </c>
      <c r="G163">
        <v>0.122</v>
      </c>
      <c r="H163">
        <v>53</v>
      </c>
      <c r="I163">
        <v>9.0999999999999998E-2</v>
      </c>
      <c r="J163">
        <v>0.11</v>
      </c>
      <c r="K163" t="s">
        <v>4781</v>
      </c>
      <c r="L163">
        <v>0.45</v>
      </c>
      <c r="M163" t="s">
        <v>4780</v>
      </c>
      <c r="N163" t="str">
        <f>MID(Table2[[#This Row],[Uncleaved Sequence]],Table2[[#This Row],[pos2]]-3,3)&amp;"-"&amp;MID(Table2[[#This Row],[Uncleaved Sequence]],Table2[[#This Row],[pos2]],3)</f>
        <v>VYG-DEY</v>
      </c>
      <c r="O163" t="str">
        <f>VLOOKUP(Table2[[#This Row],[name]],Sheet2!B:D,3,FALSE)</f>
        <v>MESLQVNTTSGPVLGKQCTGVYGDEYVSFERIPYAQPPVGHLRFMAPLPEPWSQPLDCTKPGQKPLQFNHYSKQLEGVEDCLYLNVYAKELDSPRPLPIVFFFGGGFEKGDPTKELHSPDYFMMRDVVVVTVSYRVGPLGFLSLNDPVGVPGNAGLKDQLLAMEWIKENAERFNGDPKNVTAFGESAGAASVHYLMNPKAEGLFHKAILQSGNVLCSWALCTIKNLPHRLAVNLGMESAEHVTDAVLDFLQKLPGEKLVRPYLLSAEEHLDDCVFQFGPMVEPYKTEHCALPNHQELLDKAWGNRIPVLMSGTSFEGLLMYARVQMAPYLLTSLKKEPEHMLPDVKRNLPQALARHLGQRLQETHFGGNDPSAMSPESLKAYCEYASYKVFWPILKTLRSRVKSSSASTYLYRFDFDSPTFNHQRLKYCGDKLRGVAHVDDSYLWYGDFSWKLDKHTPEFLTIERMIDMLTSFARTSNPNCKLIQDQLPRKEWKPLNSKSALECLNISENIKMMELPELQKLRVWESVCQST</v>
      </c>
    </row>
    <row r="164" spans="1:15">
      <c r="A164" t="s">
        <v>4516</v>
      </c>
      <c r="B164" t="s">
        <v>191</v>
      </c>
      <c r="C164">
        <v>0.26900000000000002</v>
      </c>
      <c r="D164">
        <v>32</v>
      </c>
      <c r="E164">
        <v>0.309</v>
      </c>
      <c r="F164">
        <v>30</v>
      </c>
      <c r="G164">
        <v>0.47099999999999997</v>
      </c>
      <c r="H164">
        <v>11</v>
      </c>
      <c r="I164">
        <v>0.35599999999999998</v>
      </c>
      <c r="J164">
        <v>0.32700000000000001</v>
      </c>
      <c r="K164" t="s">
        <v>4781</v>
      </c>
      <c r="L164">
        <v>0.5</v>
      </c>
      <c r="M164" t="s">
        <v>4782</v>
      </c>
      <c r="N164" t="str">
        <f>MID(Table2[[#This Row],[Uncleaved Sequence]],Table2[[#This Row],[pos2]]-3,3)&amp;"-"&amp;MID(Table2[[#This Row],[Uncleaved Sequence]],Table2[[#This Row],[pos2]],3)</f>
        <v>CSG-QCD</v>
      </c>
      <c r="O164" t="str">
        <f>VLOOKUP(Table2[[#This Row],[name]],Sheet2!B:D,3,FALSE)</f>
        <v>MKYGCGLLRNGTTGAVMVGLVCGLYVCSGQCDKVEVIELSNWTITNQNGLTIANQTLPLGIYSAFAPQVLDSYNDVGLRYLAYDNFTFSNFFQFDVHHNRGHINLTFHGIDTVSEIRLNHQLLGRTDNMFVRYSYEVSSLLQAENFLVEIQSPVVAALARANALKEAKKSVPPECPNERYHGECHMNMLRKMQASFWDWGPAAPSAGIWKNVELEIYEVAVIREVDVDVSRVNGSYWNMHIRCFLAGGWQNFNGRLVLYAVELLDRPVVVDRYAIKNISHLAPVIEFDQAVPNGVVTWWPNGYGEQKLYPLHFTLKTWLGPDGPEVRSKTKSHKSLRVGFRTLLVEDPAPDGVGNTFLFRVNGVEMFMKGSNYIPSHLLPEMQTNEQISHLLSAKEAHMNMLRVWGGGVYESDYFYQLADSLGLLIWQDMMFACAMYPVNDFLSSVREEVRQNAMRLSHHPSVAIFVTNNENEAALVQNWYGTLFERDRFSEYRELYLANVIHELKLVSHSSRPQPLVSSPSNGKASEPDNYISSNPQDQNGDVHFYDYTKDGWDPGIFPRPRFVSEFGFQSFPGAYAWQRSKGEDDDLGLITHRQHHPLGNVPVIALVERHLPLPFPENENYATALIYFSQIAQAMTKVETELYRSLRDTPHRTMGALYWQLNDVWVAPSWSSIDFYGNWKLLHYARDFLAPISIVALYEKSTDSLNISLICDQLEVDPRELNVVANVHLWSQLPRQSTSWDVTLRPNGVQYDKVIAISDLLQGEFTRTNAFLELQLRRGQDVSRTHFFPSSIAGAVGIEDPGLEFEIASRTCLNTTNVVRNSVSISIQVKRAVFVYLELLKPYRYTLSENGFMQTEPMHVVYLTFDAPLCARLLRKSDLRLTVNDFM</v>
      </c>
    </row>
    <row r="165" spans="1:15">
      <c r="A165" t="s">
        <v>4749</v>
      </c>
      <c r="B165" t="s">
        <v>191</v>
      </c>
      <c r="C165">
        <v>0.112</v>
      </c>
      <c r="D165">
        <v>16</v>
      </c>
      <c r="E165">
        <v>0.111</v>
      </c>
      <c r="F165">
        <v>35</v>
      </c>
      <c r="G165">
        <v>0.158</v>
      </c>
      <c r="H165">
        <v>29</v>
      </c>
      <c r="I165">
        <v>0.111</v>
      </c>
      <c r="J165">
        <v>0.111</v>
      </c>
      <c r="K165" t="s">
        <v>4781</v>
      </c>
      <c r="L165">
        <v>0.45</v>
      </c>
      <c r="M165" t="s">
        <v>4780</v>
      </c>
      <c r="N165" t="str">
        <f>MID(Table2[[#This Row],[Uncleaved Sequence]],Table2[[#This Row],[pos2]]-3,3)&amp;"-"&amp;MID(Table2[[#This Row],[Uncleaved Sequence]],Table2[[#This Row],[pos2]],3)</f>
        <v>ARA-NAL</v>
      </c>
      <c r="O165" t="str">
        <f>VLOOKUP(Table2[[#This Row],[name]],Sheet2!B:D,3,FALSE)</f>
        <v>MFVRYSYEVSSLLQAENFLEVEIQSPVVAALARANALKEAKKSVPPECPERYHGECHMNMLRKMQASFSWDWGPAAPSAGIWKNVELEIYEVAVIREVVDVSRVNGSYWNMHIRCFLDAGGWQNFNGRLVLYAVELLDRPVVVDRYAKNISHLAPVIEFDQAVPNGKVVTWWPNGYGEQKLYPLHFTLKTWLGPDGEVRSKTKSHKSLRVGFRTLDLVEDPAPDGVGNTFLFRVNGVEMFMKGSNIPSHLLPEMQTNEQISHLLRSAKEAHMNMLRVWGGGVYESDYFYQLADSGLLIWQDMMFACAMYPVNDEFLSSVREEVRQNAMRLSHHPSVAIFVTNNNEAALVQNWYGTLFERDRFESEYRELYLANVIHELKLVSHSSRPQPLVSPSNGKASEPDNYISSNPQDNQNGDVHFYDYTKDGWDPGIFPRPRFVSEFFQSFPGAYAWQRSKGEDDDLLGLITHRQHHPLGNVPVIALVERHLPLPFENENYATALIYFSQIAQAMATKVETELYRSLRDTPHRTMGALYWQLNDVVAPSWSSIDFYGNWKLLHYWARDFLAPISIVALYEKSTDSLNISLICDQEVDPRELNVVANVHLWSQLLPRQSTSWDVTLRPNGVQYDKVIAISDLLQEFTRTNAFLELQLRRGQDVISRTHFFPSSIAGAVGIEDPGLEFEIASRTLNTTNVVRNSVSISIQVKRPAVFVYLELLKPYRYTLSENGFMQTEPMHVYLTFDAPLCARLLRKSDLRVLTVNDFM</v>
      </c>
    </row>
    <row r="166" spans="1:15">
      <c r="A166" t="s">
        <v>4750</v>
      </c>
      <c r="B166" t="s">
        <v>191</v>
      </c>
      <c r="C166">
        <v>0.112</v>
      </c>
      <c r="D166">
        <v>16</v>
      </c>
      <c r="E166">
        <v>0.111</v>
      </c>
      <c r="F166">
        <v>35</v>
      </c>
      <c r="G166">
        <v>0.158</v>
      </c>
      <c r="H166">
        <v>29</v>
      </c>
      <c r="I166">
        <v>0.111</v>
      </c>
      <c r="J166">
        <v>0.111</v>
      </c>
      <c r="K166" t="s">
        <v>4781</v>
      </c>
      <c r="L166">
        <v>0.45</v>
      </c>
      <c r="M166" t="s">
        <v>4780</v>
      </c>
      <c r="N166" t="str">
        <f>MID(Table2[[#This Row],[Uncleaved Sequence]],Table2[[#This Row],[pos2]]-3,3)&amp;"-"&amp;MID(Table2[[#This Row],[Uncleaved Sequence]],Table2[[#This Row],[pos2]],3)</f>
        <v>ARA-NAL</v>
      </c>
      <c r="O166" t="str">
        <f>VLOOKUP(Table2[[#This Row],[name]],Sheet2!B:D,3,FALSE)</f>
        <v>MFVRYSYEVSSLLQAENFLEVEIQSPVVAALARANALKEAKKSVPPECPERYHGECHMNMLRKMQASFSWDWGPAAPSAGIWKNVELEIYEVAVIREVVDVSRVNGSYWNMHIRCFLDAGGWQNFNGRLVLYAVELLDRPVVVDRYAKNISHLAPVIEFDQAVPNGKVVTWWPNGYGEQKLYPLHFTLKTWLGPDGEVRSKTKSHKSLRVGFRTLDLVEDPAPDGVGNTFLFRVNGVEMFMKGSNIPSHLLPEMQTNEQISHLLRSAKEAHMNMLRVWGGGVYESDYFYQLADSGLLIWQDMMFACAMYPVNDEFLSSVREEVRQNAMRLSHHPSVAIFVTNNNEAALVQNWYGTLFERDRFESEYRELYLANVIHELKLVSHSSRPQPLVSPSNGKASEPDNYISSNPQDNQNGDVHFYDYTKDGWDPGIFPRPRFVSEFFQSFPGAYAWQRSKGEDDDLLGLITHRQHHPLGNVPVIALVERHLPLPFENENYATALIYFSQIAQAMATKVETELYRSLRDTPHRTMGALYWQLNDVVAPSWSSIDFYGNWKLLHYWARDFLAPISIVALYEKSTDSLNISLICDQEVDPRELNVVANVHLWSQLLPRQSTSWDVTLRPNGVQYDKVIAISDLLQEFTRTNAFLELQLRRGQDVISRTHFFPSSIAGAVGIEDPGLEFEIASRTLNTTNVVRNSVSISIQVKRPAVFVYLELLKPYRYTLSENGFMQTEPMHVYLTFDAPLCARLLRKSDLRVLTVNDFM</v>
      </c>
    </row>
    <row r="167" spans="1:15">
      <c r="A167" t="s">
        <v>4751</v>
      </c>
      <c r="B167" t="s">
        <v>191</v>
      </c>
      <c r="C167">
        <v>0.26900000000000002</v>
      </c>
      <c r="D167">
        <v>32</v>
      </c>
      <c r="E167">
        <v>0.309</v>
      </c>
      <c r="F167">
        <v>30</v>
      </c>
      <c r="G167">
        <v>0.47099999999999997</v>
      </c>
      <c r="H167">
        <v>11</v>
      </c>
      <c r="I167">
        <v>0.35599999999999998</v>
      </c>
      <c r="J167">
        <v>0.32700000000000001</v>
      </c>
      <c r="K167" t="s">
        <v>4781</v>
      </c>
      <c r="L167">
        <v>0.5</v>
      </c>
      <c r="M167" t="s">
        <v>4782</v>
      </c>
      <c r="N167" t="str">
        <f>MID(Table2[[#This Row],[Uncleaved Sequence]],Table2[[#This Row],[pos2]]-3,3)&amp;"-"&amp;MID(Table2[[#This Row],[Uncleaved Sequence]],Table2[[#This Row],[pos2]],3)</f>
        <v>CSG-QCD</v>
      </c>
      <c r="O167" t="str">
        <f>VLOOKUP(Table2[[#This Row],[name]],Sheet2!B:D,3,FALSE)</f>
        <v>MKYGCGLLRNGTTGAVMVGLVCGLYVCSGQCDKVEVIELSNWTITNQNGLTIANQTLPLGIYSAFAPQVLDSYNDVGLRYLAYDNFTFSNFFQFDVHHNRGHINLTFHGIDTVSEIRLNHQLLGRTDNMFVRYSYEVSSLLQAENFLVEIQSPVVAALARANALKEAKKSVPPECPNERYHGECHMNMLRKMQASFWDWGPAAPSAGIWKNVELEIYEVAVIREVDVDVSRVNGSYWNMHIRCFLAGGWQNFNGRLVLYAVELLDRPVVVDRYAIKNISHLAPVIEFDQAVPNGVVTWWPNGYGEQKLYPLHFTLKTWLGPDGPEVRSKTKSHKSLRVGFRTLLVEDPAPDGVGNTFLFRVNGVEMFMKGSNYIPSHLLPEMQTNEQISHLLSAKEAHMNMLRVWGGGVYESDYFYQLADSLGLLIWQDMMFACAMYPVNDFLSSVREEVRQNAMRLSHHPSVAIFVTNNENEAALVQNWYGTLFERDRFSEYRELYLANVIHELKLVSHSSRPQPLVSSPSNGKASEPDNYISSNPQDQNGDVHFYDYTKDGWDPGIFPRPRFVSEFGFQSFPGAYAWQRSKGEDDDLGLITHRQHHPLGNVPVIALVERHLPLPFPENENYATALIYFSQIAQAMTKVETELYRSLRDTPHRTMGALYWQLNDVWVAPSWSSIDFYGNWKLLHYARDFLAPISIVALYEKSTDSLNISLICDQLEVDPRELNVVANVHLWSQLPRQSTSWDVTLRPNGVQYDKVIAISDLLQGEFTRTNAFLELQLRRGQDVSRTHFFPSSIAGAVGIEDPGLEIASRTCLNTTNVVRNSVSISIQVKRPAFVYLELLKPYRYTLSENGFMQTEPMHVVYLTFDAPLCARLLRKSDLRVLVNDFM</v>
      </c>
    </row>
    <row r="168" spans="1:15">
      <c r="A168" t="s">
        <v>4752</v>
      </c>
      <c r="B168" t="s">
        <v>191</v>
      </c>
      <c r="C168">
        <v>0.26900000000000002</v>
      </c>
      <c r="D168">
        <v>32</v>
      </c>
      <c r="E168">
        <v>0.309</v>
      </c>
      <c r="F168">
        <v>30</v>
      </c>
      <c r="G168">
        <v>0.47099999999999997</v>
      </c>
      <c r="H168">
        <v>11</v>
      </c>
      <c r="I168">
        <v>0.35599999999999998</v>
      </c>
      <c r="J168">
        <v>0.32700000000000001</v>
      </c>
      <c r="K168" t="s">
        <v>4781</v>
      </c>
      <c r="L168">
        <v>0.5</v>
      </c>
      <c r="M168" t="s">
        <v>4782</v>
      </c>
      <c r="N168" t="str">
        <f>MID(Table2[[#This Row],[Uncleaved Sequence]],Table2[[#This Row],[pos2]]-3,3)&amp;"-"&amp;MID(Table2[[#This Row],[Uncleaved Sequence]],Table2[[#This Row],[pos2]],3)</f>
        <v>CSG-QCD</v>
      </c>
      <c r="O168" t="str">
        <f>VLOOKUP(Table2[[#This Row],[name]],Sheet2!B:D,3,FALSE)</f>
        <v>MKYGCGLLRNGTTGAVMVGLVCGLYVCSGQCDKVEVIELSNWTITNQNGLTIANQTLPLGIYSAFAPQVLDSYNDVGLRYLAYDNFTFSNFFQFDVHHNRGHINLTFHGIDTVSEIRLNHQLLGRTDNMFVRYSYEVSSLLQAENFLVEIQSPVVAALARANALKEAKKSVPPECPNERYHGECHMNMLRKMQASFWDWGPAAPSAGIWKNVELEIYEVAVIREVDVDVSRVNGSYWNMHIRCFLAGGWQNFNGRLVLYAVELLDRPVVVDRYAIKNISHLAPVIEFDQAVPNGVVTWWPNGYGEQKLYPLHFTLKTWLGPDGPEVRSKTKSHKSLRVGFRTLLVEDPAPDGVGNTFLFRVNGVEMFMKGSNYIPSHLLPEMQTNEQISHLLSAKEAHMNMLRVWGGGVYESDYFYQLADSLGLLIWQDMMFACAMYPVNDFLSSVREEVRQNAMRLSHHPSVAIFVTNNENEAALVQNWYGTLFERDRFSEYRELYLANVIHELKLVSHSSRPQPLVSSPSNGKASEPDNYISSNPQDQNGDVHFYDYTKDGWDPGIFPRPRFVSEFGFQSFPGAYAWQRSKGEDDDLGLITHRQHHPLGNVPVIALVERHLPLPFPENENYATALIYFSQIAQAMTKVETELYRSLRDTPHRTMGALYWQLNDVWVAPSWSSIDFYGNWKLLHYARDFLAPISIVALYEKSTDSLNISLICDQLEVDPRELNVVANVHLWSQLPRQSTSWDVTLRPNGVQYDKVIAISDLLQGEFTRTNAFLELQLRRGQDVSRTHFFPSSIAGAVGIEDPGLEFEIASRTCLNTTNVVRNSVSISIQVKRAVFVYLELLKPYRYTLSENGFMQTEPMHVVYLTFDAPLCARLLRKSDLRLTVNDFM</v>
      </c>
    </row>
    <row r="169" spans="1:15">
      <c r="A169" t="s">
        <v>4434</v>
      </c>
      <c r="B169" t="s">
        <v>264</v>
      </c>
      <c r="C169">
        <v>0.747</v>
      </c>
      <c r="D169">
        <v>27</v>
      </c>
      <c r="E169">
        <v>0.67400000000000004</v>
      </c>
      <c r="F169">
        <v>27</v>
      </c>
      <c r="G169">
        <v>0.86099999999999999</v>
      </c>
      <c r="H169">
        <v>1</v>
      </c>
      <c r="I169">
        <v>0.63900000000000001</v>
      </c>
      <c r="J169">
        <v>0.65500000000000003</v>
      </c>
      <c r="K169" t="s">
        <v>4779</v>
      </c>
      <c r="L169">
        <v>0.45</v>
      </c>
      <c r="M169" t="s">
        <v>4780</v>
      </c>
      <c r="N169" t="str">
        <f>MID(Table2[[#This Row],[Uncleaved Sequence]],Table2[[#This Row],[pos2]]-3,3)&amp;"-"&amp;MID(Table2[[#This Row],[Uncleaved Sequence]],Table2[[#This Row],[pos2]],3)</f>
        <v>ISA-QQT</v>
      </c>
      <c r="O169" t="str">
        <f>VLOOKUP(Table2[[#This Row],[name]],Sheet2!B:D,3,FALSE)</f>
        <v>MWNALRIQQILRLLPILIHLSPYISAQQTHIKLEQGDLIGLKVFPDGTRAVYAFLGIPYAQAPINELRFAPAKPSSSFNRTLQATTMQPLCPQLANTIDESSDGSMPRSVSTDEDCLYLNIWTPESGMRYGKLPIVVIVTGEEFAYDPRNRINGLDLAGEGIVVVSVQYRNNIYGWLSLGEQHRNVPGNYGLSDVQALRWIRRNADAFGGNPDHITLLGHGSGGAPLALVATLEDSSQVKQLVLMPGPIMRALGQNHQKWIVETGQVLVQKLGCQFEEAQRRQLMGCLRRKSRELLRAYESVYNHGNGSSQLGVILPEGLPLEQRLRNKTLPPVLLGITSNEGFLQDYWLDVAREGQVALHKYINHTLLPNVMRALESVGEESSTQLAAIRWYFNGKGEGVSHLLAGMQRLLSESLYELPYSRILELLNGTTSYAYVFDHSSMDMRGRRNLFGGASHSSDLPLLLGPSLFQQIARRRFSGEEEQLCRKIRAFANFIKNGNPTPGRIYDGWLPYNKENPFVYSLGEQAKTPQTGSVDEAEDKLLRGETGAPGLDRSLSRSNRHDTYRAAPSNSYTASNQLDSGYSNHLQVYGFWQVLMPLEREEDLRGGGALGQRVRLLEASADAARYRQGFYAMLGLCLLLACLCLCVYLLKRDPNAMRRRSASSASDCYS</v>
      </c>
    </row>
    <row r="170" spans="1:15">
      <c r="A170" t="s">
        <v>4090</v>
      </c>
      <c r="B170" t="s">
        <v>1069</v>
      </c>
      <c r="C170">
        <v>0.63100000000000001</v>
      </c>
      <c r="D170">
        <v>24</v>
      </c>
      <c r="E170">
        <v>0.72199999999999998</v>
      </c>
      <c r="F170">
        <v>24</v>
      </c>
      <c r="G170">
        <v>0.88700000000000001</v>
      </c>
      <c r="H170">
        <v>15</v>
      </c>
      <c r="I170">
        <v>0.82399999999999995</v>
      </c>
      <c r="J170">
        <v>0.77700000000000002</v>
      </c>
      <c r="K170" t="s">
        <v>4779</v>
      </c>
      <c r="L170">
        <v>0.45</v>
      </c>
      <c r="M170" t="s">
        <v>4780</v>
      </c>
      <c r="N170" t="str">
        <f>MID(Table2[[#This Row],[Uncleaved Sequence]],Table2[[#This Row],[pos2]]-3,3)&amp;"-"&amp;MID(Table2[[#This Row],[Uncleaved Sequence]],Table2[[#This Row],[pos2]],3)</f>
        <v>GQA-APS</v>
      </c>
      <c r="O170" t="str">
        <f>VLOOKUP(Table2[[#This Row],[name]],Sheet2!B:D,3,FALSE)</f>
        <v>MLSNQDLSLSLIVILAVTTVGQAAPSISRVVNGTDSSVLKYPFVVSLRSDGSHSCGGSIISKHFVMTAAHCTNGRPADTLSIQFGVTNISAMGPNVVGKKIIQHEDFDPTRQNANDISLLMVEEPFEFDGVSVAPVELPALAFAVPQDAGVEGVLIGWGLNDTYGSVQDTLQEVSLKIYSDEECTSRHNGQTDPKYICGGVDEGGKGQCSGDSGGPLIYNGQQVGIVSWSIKPCTVAPYPGVYCKSQYVDWIKSNQIIS</v>
      </c>
    </row>
    <row r="171" spans="1:15">
      <c r="A171" t="s">
        <v>4437</v>
      </c>
      <c r="B171" t="s">
        <v>1071</v>
      </c>
      <c r="C171">
        <v>0.81899999999999995</v>
      </c>
      <c r="D171">
        <v>26</v>
      </c>
      <c r="E171">
        <v>0.85</v>
      </c>
      <c r="F171">
        <v>26</v>
      </c>
      <c r="G171">
        <v>0.96199999999999997</v>
      </c>
      <c r="H171">
        <v>6</v>
      </c>
      <c r="I171">
        <v>0.88400000000000001</v>
      </c>
      <c r="J171">
        <v>0.86799999999999999</v>
      </c>
      <c r="K171" t="s">
        <v>4779</v>
      </c>
      <c r="L171">
        <v>0.45</v>
      </c>
      <c r="M171" t="s">
        <v>4780</v>
      </c>
      <c r="N171" t="str">
        <f>MID(Table2[[#This Row],[Uncleaved Sequence]],Table2[[#This Row],[pos2]]-3,3)&amp;"-"&amp;MID(Table2[[#This Row],[Uncleaved Sequence]],Table2[[#This Row],[pos2]],3)</f>
        <v>TVA-QFN</v>
      </c>
      <c r="O171" t="str">
        <f>VLOOKUP(Table2[[#This Row],[name]],Sheet2!B:D,3,FALSE)</f>
        <v>MKSMCCVSAVITLLPLVLLPPPTVAQFNQRRQVRQNCITPENYYGSCVATYCPQVVNIFQTTSRDRAQRYVIALQRSCGTRSINGDPVICCTEPRYNPTERPRNPFFPSESTFIGPQPPPEVPDNPFLIPTPRTTTTTTTTTPAPIPTSAAPLIEPRGTVCRGPDTKPGNCVEIKECASLLNELRSRSQDATFANFRASNAVCQNKGTQVCCPTGQGITNTTPAPSQIVPKNTDEIPRRLLNVEECGSTVGYFKKIVGGEVSRKGAWPWIALLGYDDPSGSPFKCGGTLITARHLTAAHCIRQDLQFVRLGEHDLSTDTETGHVDINIARYVSHPDYNRRNGRDMAILYLERNVEFTSKIAPICLPHTANLRQKSYVGYMPFVAGWGKTMEGESAQVLNELQIPIYDNKVCVQSYAKEKRYFSADQFDKAVLCAGVLSGGKTCQGDSGGPLMLPEPYQGQLRFYLIGVVSYGIGCARPNVPGVYSSTQYFDWIIQQVQDT</v>
      </c>
    </row>
    <row r="172" spans="1:15">
      <c r="A172" t="s">
        <v>4728</v>
      </c>
      <c r="B172" t="s">
        <v>1071</v>
      </c>
      <c r="C172">
        <v>0.82</v>
      </c>
      <c r="D172">
        <v>26</v>
      </c>
      <c r="E172">
        <v>0.84</v>
      </c>
      <c r="F172">
        <v>26</v>
      </c>
      <c r="G172">
        <v>0.95599999999999996</v>
      </c>
      <c r="H172">
        <v>6</v>
      </c>
      <c r="I172">
        <v>0.86399999999999999</v>
      </c>
      <c r="J172">
        <v>0.85299999999999998</v>
      </c>
      <c r="K172" t="s">
        <v>4779</v>
      </c>
      <c r="L172">
        <v>0.45</v>
      </c>
      <c r="M172" t="s">
        <v>4780</v>
      </c>
      <c r="N172" t="str">
        <f>MID(Table2[[#This Row],[Uncleaved Sequence]],Table2[[#This Row],[pos2]]-3,3)&amp;"-"&amp;MID(Table2[[#This Row],[Uncleaved Sequence]],Table2[[#This Row],[pos2]],3)</f>
        <v>TVA-QFN</v>
      </c>
      <c r="O172" t="str">
        <f>VLOOKUP(Table2[[#This Row],[name]],Sheet2!B:D,3,FALSE)</f>
        <v>MKSMCCVSAVITLLPLVLLPPPTVAQFNQRRQERPRNPFFPSESTFIGPPPPEVPDNPFLIPTPRTTTTTTTTTPAPIPDTSAAPLIEPRGTVCRGPDKPGNCVEIKECASLLNELRSRSQDATFANFLRASNAVCQNKGTQVCCPTQGITNTTPAPSQIVPKNTDEIPRRLLNVEEGCGSTVGYFKKIVGGEVSRGAWPWIALLGYDDPSGSPFKCGGTLITARHVLTAAHCIRQDLQFVRLGEDLSTDTETGHVDINIARYVSHPDYNRRNGRSDMAILYLERNVEFTSKIAICLPHTANLRQKSYVGYMPFVAGWGKTMEGGESAQVLNELQIPIYDNKVVQSYAKEKRYFSADQFDKAVLCAGVLSGGKDTCQGDSGGPLMLPEPYQGLRFYLIGVVSYGIGCARPNVPGVYSSTQYFMDWIIQQVQDT</v>
      </c>
    </row>
    <row r="173" spans="1:15">
      <c r="A173" t="s">
        <v>4514</v>
      </c>
      <c r="B173" t="s">
        <v>1073</v>
      </c>
      <c r="C173">
        <v>0.78400000000000003</v>
      </c>
      <c r="D173">
        <v>24</v>
      </c>
      <c r="E173">
        <v>0.85799999999999998</v>
      </c>
      <c r="F173">
        <v>24</v>
      </c>
      <c r="G173">
        <v>0.98199999999999998</v>
      </c>
      <c r="H173">
        <v>14</v>
      </c>
      <c r="I173">
        <v>0.93899999999999995</v>
      </c>
      <c r="J173">
        <v>0.90200000000000002</v>
      </c>
      <c r="K173" t="s">
        <v>4779</v>
      </c>
      <c r="L173">
        <v>0.45</v>
      </c>
      <c r="M173" t="s">
        <v>4780</v>
      </c>
      <c r="N173" t="str">
        <f>MID(Table2[[#This Row],[Uncleaved Sequence]],Table2[[#This Row],[pos2]]-3,3)&amp;"-"&amp;MID(Table2[[#This Row],[Uncleaved Sequence]],Table2[[#This Row],[pos2]],3)</f>
        <v>VHS-APG</v>
      </c>
      <c r="O173" t="str">
        <f>VLOOKUP(Table2[[#This Row],[name]],Sheet2!B:D,3,FALSE)</f>
        <v>MRSVKAAILLGSFLLLLAVPVHSAPGSLNGRVVGGEDAVKNQFPHQVSLNAGSHSCGGSILSRNYVLTAAHCVTNQDSNGNSVPIAAERFTIRAGSNDFSGGVLVQVAEVIVHEEYGNFLNDVALLRLESPLILSASIQPIDLPTADPADVDVIISGWGRIKHQGDLPRYLQYNTLKSISLERCDELIGWGVQSELLIHEADNGACNGDSGGPAVYNNQVVGVAGFVWSACGTSYPDGYARVYYHEWIKNNSDV</v>
      </c>
    </row>
    <row r="174" spans="1:15">
      <c r="A174" t="s">
        <v>3618</v>
      </c>
      <c r="B174" t="s">
        <v>580</v>
      </c>
      <c r="C174">
        <v>0.623</v>
      </c>
      <c r="D174">
        <v>18</v>
      </c>
      <c r="E174">
        <v>0.754</v>
      </c>
      <c r="F174">
        <v>18</v>
      </c>
      <c r="G174">
        <v>0.94799999999999995</v>
      </c>
      <c r="H174">
        <v>12</v>
      </c>
      <c r="I174">
        <v>0.91400000000000003</v>
      </c>
      <c r="J174">
        <v>0.84099999999999997</v>
      </c>
      <c r="K174" t="s">
        <v>4779</v>
      </c>
      <c r="L174">
        <v>0.45</v>
      </c>
      <c r="M174" t="s">
        <v>4780</v>
      </c>
      <c r="N174" t="str">
        <f>MID(Table2[[#This Row],[Uncleaved Sequence]],Table2[[#This Row],[pos2]]-3,3)&amp;"-"&amp;MID(Table2[[#This Row],[Uncleaved Sequence]],Table2[[#This Row],[pos2]],3)</f>
        <v>ASA-ELH</v>
      </c>
      <c r="O174" t="str">
        <f>VLOOKUP(Table2[[#This Row],[name]],Sheet2!B:D,3,FALSE)</f>
        <v>MFKTIAVVVLLAALASAELHRVPILKEQNFVKTRQNVLAEKSYLRTKYQPSLRSVDEEQLSNSMNMAYYGAISIGTPAQSFKVLFDSGSSNLWVPSNTKSDACLTHNQYDSSASSTYVANGESFSIQYGTGSLTGYLSTDTVDVNGLIQSQTFAESTNEPGTNFNDANFDGILGMAYESLAVDGVAPPFYNMVSQGVDNSVFSFYLARDGTSTMGGELIFGGSDASLYSGALTYVPISEQGYWQFMAGSSIDGYSLCDDCQAIADTGTSLIVAPYNAYITLSEILNVGEDGYLDSSVSSLPDVTFNIGGTNFVLKPSAYIIQSDGNCMSAFEYMGTDFWILGDFIGQYYTEFDLGNNRIGFAPV</v>
      </c>
    </row>
    <row r="175" spans="1:15">
      <c r="A175" t="s">
        <v>4451</v>
      </c>
      <c r="B175" t="s">
        <v>426</v>
      </c>
      <c r="C175">
        <v>0.80300000000000005</v>
      </c>
      <c r="D175">
        <v>22</v>
      </c>
      <c r="E175">
        <v>0.746</v>
      </c>
      <c r="F175">
        <v>22</v>
      </c>
      <c r="G175">
        <v>0.91</v>
      </c>
      <c r="H175">
        <v>1</v>
      </c>
      <c r="I175">
        <v>0.68300000000000005</v>
      </c>
      <c r="J175">
        <v>0.71199999999999997</v>
      </c>
      <c r="K175" t="s">
        <v>4779</v>
      </c>
      <c r="L175">
        <v>0.45</v>
      </c>
      <c r="M175" t="s">
        <v>4780</v>
      </c>
      <c r="N175" t="str">
        <f>MID(Table2[[#This Row],[Uncleaved Sequence]],Table2[[#This Row],[pos2]]-3,3)&amp;"-"&amp;MID(Table2[[#This Row],[Uncleaved Sequence]],Table2[[#This Row],[pos2]],3)</f>
        <v>TIG-KRF</v>
      </c>
      <c r="O175" t="str">
        <f>VLOOKUP(Table2[[#This Row],[name]],Sheet2!B:D,3,FALSE)</f>
        <v>MHWRLVIGLLLLASFNRETIGKRFLNLKPIPIQHEDESSTEGSTNPTPTTTTPSNRDITIGPCKWAIGRSCPDPDVKYYIYTRHNPMDRQCLHIDESLKSNLTDSYFNPRYPTKIIIHGYNSDMFLHPLQQMREEYLAKADYNIIYVWSILSPGPCYISAVHNTKHAGTCTAQLVERLVETGNTDIHVIGFSLGAQPNYIARNLSSFMLPRITGLDPAMPLFITSGKADKLDPSDASYVDVIHTNLVQGKMERCGHADFYMNGGIMQPGCNGQKINSFACSHQRAPAYFLESIRPKGFWGWACSGYISYLLGMCPPTNFLLEAGENIRPTTRGMFMIDTNDSSFALGKWTDLPTLGAKQPQWRVPTQKLKAPPNQGVDPLLHHIDQFGKLAAFNNLQMWPTEQDPYEHWTSFSPEQKENDSDGDSVEEQDPVEFIEPDDRQISTEARPTQSWWDYRRNLTYGFMEDNIFSVPTV</v>
      </c>
    </row>
    <row r="176" spans="1:15">
      <c r="A176" t="s">
        <v>4732</v>
      </c>
      <c r="B176" t="s">
        <v>426</v>
      </c>
      <c r="C176">
        <v>0.80300000000000005</v>
      </c>
      <c r="D176">
        <v>22</v>
      </c>
      <c r="E176">
        <v>0.746</v>
      </c>
      <c r="F176">
        <v>22</v>
      </c>
      <c r="G176">
        <v>0.91</v>
      </c>
      <c r="H176">
        <v>1</v>
      </c>
      <c r="I176">
        <v>0.68300000000000005</v>
      </c>
      <c r="J176">
        <v>0.71199999999999997</v>
      </c>
      <c r="K176" t="s">
        <v>4779</v>
      </c>
      <c r="L176">
        <v>0.45</v>
      </c>
      <c r="M176" t="s">
        <v>4780</v>
      </c>
      <c r="N176" t="str">
        <f>MID(Table2[[#This Row],[Uncleaved Sequence]],Table2[[#This Row],[pos2]]-3,3)&amp;"-"&amp;MID(Table2[[#This Row],[Uncleaved Sequence]],Table2[[#This Row],[pos2]],3)</f>
        <v>TIG-KRF</v>
      </c>
      <c r="O176" t="str">
        <f>VLOOKUP(Table2[[#This Row],[name]],Sheet2!B:D,3,FALSE)</f>
        <v>MHWRLVIGLLLLASFNRETIGKRFLNLKPIPIQHEDESSTEGSTNPTPTTTTPSNRDITIGPCKWAIGRSCPDPDVKYYIYTRHNPMDRQCLHIDESLKSNLTDSYFNPRYPTKIIIHGYNSDMFLHPLQQMREEYLAKADYNIIYVWSILSPGPCYISAVHNTKHAGTCTAQLVERLVETGNTDIHVIGFSLGAQPNYIARNLSSFMLPRITGLDPAMPLFITSGKADKLDPSDASYVDVIHTNLVQGKMERCGHADFYMNGGIMQPGCNGQKINSFACSHQRAPAYFLESIRPKGFWGWACSGYISYLLGMCPPTNFLLEAGENIRPTTRGMFMIDTNDSSFALGKWTDLPTLGAKQPQWRVPTQKLKAPPNQGVDPLLHHIDQFGKLAAFNNLQMWPTEQDPYEHWTSFSPEQKENDSDGDSVEEQDPVEFIEPDDRQISTEARPTQSWWDYRRNLTYGFMEDNIFSVPTV</v>
      </c>
    </row>
    <row r="177" spans="1:15">
      <c r="A177" t="s">
        <v>4036</v>
      </c>
      <c r="B177" t="s">
        <v>789</v>
      </c>
      <c r="C177">
        <v>0.80100000000000005</v>
      </c>
      <c r="D177">
        <v>19</v>
      </c>
      <c r="E177">
        <v>0.78300000000000003</v>
      </c>
      <c r="F177">
        <v>19</v>
      </c>
      <c r="G177">
        <v>0.85499999999999998</v>
      </c>
      <c r="H177">
        <v>18</v>
      </c>
      <c r="I177">
        <v>0.78400000000000003</v>
      </c>
      <c r="J177">
        <v>0.78400000000000003</v>
      </c>
      <c r="K177" t="s">
        <v>4779</v>
      </c>
      <c r="L177">
        <v>0.45</v>
      </c>
      <c r="M177" t="s">
        <v>4780</v>
      </c>
      <c r="N177" t="str">
        <f>MID(Table2[[#This Row],[Uncleaved Sequence]],Table2[[#This Row],[pos2]]-3,3)&amp;"-"&amp;MID(Table2[[#This Row],[Uncleaved Sequence]],Table2[[#This Row],[pos2]],3)</f>
        <v>VRS-QNG</v>
      </c>
      <c r="O177" t="str">
        <f>VLOOKUP(Table2[[#This Row],[name]],Sheet2!B:D,3,FALSE)</f>
        <v>MRWKLQFVLFAIIQIVRSQNGEDSDSDTEVEMDSEVESGQFFSHLYKSNQQLVKIKNDSMDPCDDFYAHACGNFDQTKEENSDDFLPPYLYNKQDRMNFTAEVGNFETIPGRLISQLYTECRKREERNVFTPTRLTSHWERMLDEIPLARHKEVLSSWPFLKHQWERRRLYGQLNWIVLSAQLAAHGLPTLLHIYFLDTIYVSPMEELPCPSIADFQSSLSDVLEGRHHQVSRIISHEMRVLCRERGELPLVRSLSQNTRTNTSRPGEEQLLLDENTMDYFQQYFAALNFSEERVGARKFPLDVEKITQAWEVLRHTETRIVYNYVMWQAREQLRYPDCYRVSEFERLLHAEYWQWHVLRRHLSREVALASYQLHTTRFQKLRRSKLSRRDWGHLWPASVEKKELQVARILQNHAENYLNITELNENYEGLKLEKNSFYANLILRRAQLRHSFVSPYVDEEDVNQPAYFLRHFLHFVLLSLHRPTYHYYAHGLELWRESRLLLDTDGHYTAMDCLERQSFQHYDAKLAPIYRPLGSHEIEIFQFYRSFQYSLTDYHFWLQGERFAFAETFVLDYFGLNPHRVLFYAVAQLCNRQTEIFAAQLNRGYMNLPEFQEAFKCGAEKAMNPPSRCMINMCERH</v>
      </c>
    </row>
    <row r="178" spans="1:15">
      <c r="A178" t="s">
        <v>4422</v>
      </c>
      <c r="B178" t="s">
        <v>1075</v>
      </c>
      <c r="C178">
        <v>0.29199999999999998</v>
      </c>
      <c r="D178">
        <v>24</v>
      </c>
      <c r="E178">
        <v>0.50800000000000001</v>
      </c>
      <c r="F178">
        <v>24</v>
      </c>
      <c r="G178">
        <v>0.94699999999999995</v>
      </c>
      <c r="H178">
        <v>19</v>
      </c>
      <c r="I178">
        <v>0.88200000000000001</v>
      </c>
      <c r="J178">
        <v>0.71</v>
      </c>
      <c r="K178" t="s">
        <v>4779</v>
      </c>
      <c r="L178">
        <v>0.45</v>
      </c>
      <c r="M178" t="s">
        <v>4780</v>
      </c>
      <c r="N178" t="str">
        <f>MID(Table2[[#This Row],[Uncleaved Sequence]],Table2[[#This Row],[pos2]]-3,3)&amp;"-"&amp;MID(Table2[[#This Row],[Uncleaved Sequence]],Table2[[#This Row],[pos2]],3)</f>
        <v>GLG-VGA</v>
      </c>
      <c r="O178" t="str">
        <f>VLOOKUP(Table2[[#This Row],[name]],Sheet2!B:D,3,FALSE)</f>
        <v>MTQFGRMWWVPLLQWLNIGSGLGVGAWSFGPVQSDASQDTNRVPQPSDVSTANHTILARQLIVGTLLPPQVAPGTWPPVPSIVSPGTSYCQCVPPGSCNPLPTAPSDGSGQIDIRIVNNGGYPTVPTTSSTLTCSYGLVACCQAGSYCGRRFPPPPGSTTAAPGQASFGAYPWQAALLTTADVYLGGGALITAQHVTAAHKVYNLGLTYFKVRLGEWDAASTSEPIPAQDVYISNVYVNPSFNPNLQNDVAILKLSTPVSLTSKSTVGTVCLPTTSFVGQRCWVAGWGKNDFGAGAYQAIERQVDVPLIPNANCQAALQATRLGSSFVLSPTSFICAGGEAGKACTGDGGSPLVCTSNGVWYVVGLVAWGIGCAQAGVPGVYVNVGTYLPWITTLT</v>
      </c>
    </row>
    <row r="179" spans="1:15">
      <c r="A179" t="s">
        <v>3640</v>
      </c>
      <c r="B179" t="s">
        <v>493</v>
      </c>
      <c r="C179">
        <v>0.14799999999999999</v>
      </c>
      <c r="D179">
        <v>26</v>
      </c>
      <c r="E179">
        <v>0.16500000000000001</v>
      </c>
      <c r="F179">
        <v>26</v>
      </c>
      <c r="G179">
        <v>0.26900000000000002</v>
      </c>
      <c r="H179">
        <v>24</v>
      </c>
      <c r="I179">
        <v>0.187</v>
      </c>
      <c r="J179">
        <v>0.17699999999999999</v>
      </c>
      <c r="K179" t="s">
        <v>4781</v>
      </c>
      <c r="L179">
        <v>0.45</v>
      </c>
      <c r="M179" t="s">
        <v>4780</v>
      </c>
      <c r="N179" t="str">
        <f>MID(Table2[[#This Row],[Uncleaved Sequence]],Table2[[#This Row],[pos2]]-3,3)&amp;"-"&amp;MID(Table2[[#This Row],[Uncleaved Sequence]],Table2[[#This Row],[pos2]],3)</f>
        <v>LSS-AGV</v>
      </c>
      <c r="O179" t="str">
        <f>VLOOKUP(Table2[[#This Row],[name]],Sheet2!B:D,3,FALSE)</f>
        <v>MNKLRQIHCSLKNACVLCKPHVLSSAGVRFSCGDGKTMAKGVVVGLYQKGDKDPKLTPAGHKIDQRVQGKLMKAICETKLDGRLGRGKVFHNIDTEFAVAVVGVGLEGIGFNELEMLDEGMEFVRVAAGVGARSLQQQGITNVLVDGDYAEQAAEGSQLAVWRFPDNLSKKNMPMVPTLELFESPDHEGWTRGIFKEAQNLARRLSDAPANCMTPTMFAQAAVDALCPCGITVEVRTMDWIEAQRNAFLMIAKGSCEPPVLLELSYCGTAPDDKPILFVGKGITFNSGALNLRPRGMDEYRGSMSAAACCVAMMRCIAALSLPINVTCIIPLCENMPSGMSAKGDVVTLLNGKSMAIRDLDKAGVVVLSDPLLYGQKTYLPRLVVDIATLNTVKKAFGGGATGIWSNSHYIWKQFQRAGSISGDRVWRLPLWQYYRRQVTDRAYDLSNNGRGLASSCLAAAILHELVPCVDWAHLDTRGTGLLSKYGLVPLTKKRMTGRPTRTLVQFVYQMACPEM</v>
      </c>
    </row>
    <row r="180" spans="1:15">
      <c r="A180" t="s">
        <v>4557</v>
      </c>
      <c r="B180" t="s">
        <v>493</v>
      </c>
      <c r="C180">
        <v>0.14799999999999999</v>
      </c>
      <c r="D180">
        <v>26</v>
      </c>
      <c r="E180">
        <v>0.16500000000000001</v>
      </c>
      <c r="F180">
        <v>26</v>
      </c>
      <c r="G180">
        <v>0.26900000000000002</v>
      </c>
      <c r="H180">
        <v>24</v>
      </c>
      <c r="I180">
        <v>0.187</v>
      </c>
      <c r="J180">
        <v>0.17699999999999999</v>
      </c>
      <c r="K180" t="s">
        <v>4781</v>
      </c>
      <c r="L180">
        <v>0.45</v>
      </c>
      <c r="M180" t="s">
        <v>4780</v>
      </c>
      <c r="N180" t="str">
        <f>MID(Table2[[#This Row],[Uncleaved Sequence]],Table2[[#This Row],[pos2]]-3,3)&amp;"-"&amp;MID(Table2[[#This Row],[Uncleaved Sequence]],Table2[[#This Row],[pos2]],3)</f>
        <v>LSS-AGV</v>
      </c>
      <c r="O180" t="str">
        <f>VLOOKUP(Table2[[#This Row],[name]],Sheet2!B:D,3,FALSE)</f>
        <v>MNKLRQIHCSLKNACVLCKPHVLSSAGVRFSCGDGKTMAKGVVVGLYQKGDKDPKLTPAGHKIDQRVQGKLMKAICETKLDGRLGRGKVFHNIDTEFAVAVVGVGLEGIGFNELEMLDEGMEFVRVAAGVGARSLQQQGITNVLVDGDYAEQAAEGSQLAVWRFPDNLSKKNMPMVPTLELFESPDHEGWTRGIFKEAQNLARRLSDAPANCMTPTMFAQAAVDALCPCGITVEVRTMDWIEAQRNAFLMIAKGSCEPPVLLELSYCGTAPDDKPILFVGKGITFNSGALNLRPRGMDEYRGSMSAAACCVAMMRCIAALSLPINVTCIIPLCENMPSGMSAKGDVVTLLNGKSMAIRDLDKAGVVVLSDPLLYGQKTYLPRLVVDIATLNTVKKAFGGGATGIWSNSHYIWKQFQRAGSISGDRVWRLPLWQYYRRQVTDRAYDLSNNGRGLASSCLAAAILHELVPCVDWAHLDTRGTGLLSKYGLVPLTKKRMTGRPTRTLVQFVYQMACPEM</v>
      </c>
    </row>
    <row r="181" spans="1:15">
      <c r="A181" t="s">
        <v>3776</v>
      </c>
      <c r="B181" t="s">
        <v>583</v>
      </c>
      <c r="C181">
        <v>0.35399999999999998</v>
      </c>
      <c r="D181">
        <v>25</v>
      </c>
      <c r="E181">
        <v>0.53500000000000003</v>
      </c>
      <c r="F181">
        <v>25</v>
      </c>
      <c r="G181">
        <v>0.91100000000000003</v>
      </c>
      <c r="H181">
        <v>5</v>
      </c>
      <c r="I181">
        <v>0.81299999999999994</v>
      </c>
      <c r="J181">
        <v>0.68500000000000005</v>
      </c>
      <c r="K181" t="s">
        <v>4779</v>
      </c>
      <c r="L181">
        <v>0.45</v>
      </c>
      <c r="M181" t="s">
        <v>4780</v>
      </c>
      <c r="N181" t="str">
        <f>MID(Table2[[#This Row],[Uncleaved Sequence]],Table2[[#This Row],[pos2]]-3,3)&amp;"-"&amp;MID(Table2[[#This Row],[Uncleaved Sequence]],Table2[[#This Row],[pos2]],3)</f>
        <v>ANS-TLR</v>
      </c>
      <c r="O181" t="str">
        <f>VLOOKUP(Table2[[#This Row],[name]],Sheet2!B:D,3,FALSE)</f>
        <v>MPRFQIKSLVFLAGLIVLVGEANSTLRRIPIQKSPNFKRSHKNIVAERDVQQKYNRQYTANGYPMEHLSNYDNFQYYGNISIGTPGQDFLVQFDTGSSLWVPGSSCISTACQDHQVFYKNKSSTYVANGTAFSITYGTGSVSGYLSVCVGFAGLTIQSQTFGEVTTEQGTNFVDAYFDGILGMGFPSLAVDGVTPTQNMMQQGLVQSPVFSFFLRDNGSVTFYGGELILGGSDPSLYSGSLTYVNVQAAYWKFQTDYIKVGSTSISTFAQAIADTGTSLIIAPQAQYDQISQLFANSEGLFECSSTSYPDLIININGVDFKIPAKYYIIEEEDFCSLAIQSINDFWIMGDVFLGRIYTEFDVGNQRLGFAPVNSAVGLRKAVLWRIFTLLLAGMWKLK</v>
      </c>
    </row>
    <row r="182" spans="1:15">
      <c r="A182" t="s">
        <v>4382</v>
      </c>
      <c r="B182" t="s">
        <v>693</v>
      </c>
      <c r="C182">
        <v>0.16600000000000001</v>
      </c>
      <c r="D182">
        <v>33</v>
      </c>
      <c r="E182">
        <v>0.17</v>
      </c>
      <c r="F182">
        <v>27</v>
      </c>
      <c r="G182">
        <v>0.26300000000000001</v>
      </c>
      <c r="H182">
        <v>12</v>
      </c>
      <c r="I182">
        <v>0.18</v>
      </c>
      <c r="J182">
        <v>0.17499999999999999</v>
      </c>
      <c r="K182" t="s">
        <v>4781</v>
      </c>
      <c r="L182">
        <v>0.45</v>
      </c>
      <c r="M182" t="s">
        <v>4780</v>
      </c>
      <c r="N182" t="str">
        <f>MID(Table2[[#This Row],[Uncleaved Sequence]],Table2[[#This Row],[pos2]]-3,3)&amp;"-"&amp;MID(Table2[[#This Row],[Uncleaved Sequence]],Table2[[#This Row],[pos2]],3)</f>
        <v>RLA-QNV</v>
      </c>
      <c r="O182" t="str">
        <f>VLOOKUP(Table2[[#This Row],[name]],Sheet2!B:D,3,FALSE)</f>
        <v>MSFLLTEPQWSAWYSAFYASSMNRLAQNVCTAQDPITVCLRSEADLCSVSGVKTWIELSRQGKATTGGPGWICTGLDLLCQEMDRKLPLPLDFELSAALFFWHKLERCNYFLWTVADLLMRCEPLDGRCFRNLIKNPVPDGGNWQMFNLVKKYGVMPKKCYLHSTQRTTKMNLILKSKLREYASMLHAQFTFNGNGRLPDLIQEMIPHLFKVICICLGEPPKVFTWSFYDHKKRYQCLNDMTAVHYEVMVGCTVNLDAFVCLGHDPRISSSYHSNYQVANSSNMMGGKPHRYNNSMDIIMQIMVTSLEGDKPVWMACDIRRAISLKSGPLSLRSHQFDLLFGFVGESLTKAERLDYRASRRDAALLLTSVGLDTLKQPVQFRFINASTIGESATGGLNEHDVDEKVTKALRKKSVKPPDNKLDAEWLREYAFEIVVHEKFVSGVLHAARIHKWKELPAWDPMGALL</v>
      </c>
    </row>
    <row r="183" spans="1:15">
      <c r="A183" t="s">
        <v>4299</v>
      </c>
      <c r="B183" t="s">
        <v>1076</v>
      </c>
      <c r="C183">
        <v>0.67700000000000005</v>
      </c>
      <c r="D183">
        <v>21</v>
      </c>
      <c r="E183">
        <v>0.77700000000000002</v>
      </c>
      <c r="F183">
        <v>21</v>
      </c>
      <c r="G183">
        <v>0.93200000000000005</v>
      </c>
      <c r="H183">
        <v>11</v>
      </c>
      <c r="I183">
        <v>0.89300000000000002</v>
      </c>
      <c r="J183">
        <v>0.84</v>
      </c>
      <c r="K183" t="s">
        <v>4779</v>
      </c>
      <c r="L183">
        <v>0.45</v>
      </c>
      <c r="M183" t="s">
        <v>4780</v>
      </c>
      <c r="N183" t="str">
        <f>MID(Table2[[#This Row],[Uncleaved Sequence]],Table2[[#This Row],[pos2]]-3,3)&amp;"-"&amp;MID(Table2[[#This Row],[Uncleaved Sequence]],Table2[[#This Row],[pos2]],3)</f>
        <v>SAA-QNS</v>
      </c>
      <c r="O183" t="str">
        <f>VLOOKUP(Table2[[#This Row],[name]],Sheet2!B:D,3,FALSE)</f>
        <v>MTSLDFRLAVALWLICTSAAQNSTDVEQDGRIVGGWETHITFFPHQVSLLGTRHACGGTIISPNIILTAAHCVLEYSKPQYYVIRAGSSDWTKGGSYIVKKIIPHPEFHDPTRMNNDIAIVQLQQPLVYSQDIRPISLATSKDIIMPAQLFVSGWGSTSISQMQPEKRLRYTVVHLRDQNQCARNYFGAGTVTNTMCAGTQAGGRDSCQGDSGGPLVTSIDGRLKLYGIVSWGFGCANAMFPGIYKVSAYDDWIAQTIEEL</v>
      </c>
    </row>
    <row r="184" spans="1:15">
      <c r="A184" t="s">
        <v>4300</v>
      </c>
      <c r="B184" t="s">
        <v>1076</v>
      </c>
      <c r="C184">
        <v>0.67700000000000005</v>
      </c>
      <c r="D184">
        <v>21</v>
      </c>
      <c r="E184">
        <v>0.77700000000000002</v>
      </c>
      <c r="F184">
        <v>21</v>
      </c>
      <c r="G184">
        <v>0.93200000000000005</v>
      </c>
      <c r="H184">
        <v>11</v>
      </c>
      <c r="I184">
        <v>0.89300000000000002</v>
      </c>
      <c r="J184">
        <v>0.84</v>
      </c>
      <c r="K184" t="s">
        <v>4779</v>
      </c>
      <c r="L184">
        <v>0.45</v>
      </c>
      <c r="M184" t="s">
        <v>4780</v>
      </c>
      <c r="N184" t="str">
        <f>MID(Table2[[#This Row],[Uncleaved Sequence]],Table2[[#This Row],[pos2]]-3,3)&amp;"-"&amp;MID(Table2[[#This Row],[Uncleaved Sequence]],Table2[[#This Row],[pos2]],3)</f>
        <v>SAA-QNS</v>
      </c>
      <c r="O184" t="str">
        <f>VLOOKUP(Table2[[#This Row],[name]],Sheet2!B:D,3,FALSE)</f>
        <v>MTSLDFRLAVALWLICTSAAQNSTDVEQDGRIVGGWETHITFFPHQVSLLGTRHACGGTIISPNIILTAAHCVLEYSKPQYYVIRAGSSDWTKGGSYIVKKIIPHPEFHDPTRMNNDIAIVQLQQPLVYSQDIRPISLATSKDIIMPAQLFVSGWGSTSISQMQPEKRLRYTVVHLRDQNQCARNYFGAGTVTNTMCAGTQAGGRDSCQGDSGGPLVTSIDGRLKLYGIVSWGFGCANAMFPGIYKVSAYDDWIAQTIEEL</v>
      </c>
    </row>
    <row r="185" spans="1:15">
      <c r="A185" t="s">
        <v>3887</v>
      </c>
      <c r="B185" t="s">
        <v>1077</v>
      </c>
      <c r="C185">
        <v>0.26900000000000002</v>
      </c>
      <c r="D185">
        <v>22</v>
      </c>
      <c r="E185">
        <v>0.35199999999999998</v>
      </c>
      <c r="F185">
        <v>22</v>
      </c>
      <c r="G185">
        <v>0.65200000000000002</v>
      </c>
      <c r="H185">
        <v>19</v>
      </c>
      <c r="I185">
        <v>0.46600000000000003</v>
      </c>
      <c r="J185">
        <v>0.39700000000000002</v>
      </c>
      <c r="K185" t="s">
        <v>4781</v>
      </c>
      <c r="L185">
        <v>0.5</v>
      </c>
      <c r="M185" t="s">
        <v>4782</v>
      </c>
      <c r="N185" t="str">
        <f>MID(Table2[[#This Row],[Uncleaved Sequence]],Table2[[#This Row],[pos2]]-3,3)&amp;"-"&amp;MID(Table2[[#This Row],[Uncleaved Sequence]],Table2[[#This Row],[pos2]],3)</f>
        <v>SGA-HRM</v>
      </c>
      <c r="O185" t="str">
        <f>VLOOKUP(Table2[[#This Row],[name]],Sheet2!B:D,3,FALSE)</f>
        <v>MAKKCQYVAILITVMVILSGAHRMKRLSSPKFHGDETLELAKYVVSIRSTPNKYFGDNHYCGGGLLSNQWVITAAHCVMGQSKIMYKARWLLVVAGSPRLRYTPGKSVCSPVSSLYVPKNFTMHNTFNMALMKLQEKMPSNDPRIGFHLPKEAPKIGIRHTVLGWGRMYFGGPLAVHIYQVDVVLMDNAVCKTYFRYGDGMMCAGNNNWTIDAEPCSGDIGSPLLSGKVVVGIVAYPIGCGCTNISVYTDVFSGLRWIRHTAYDWASITKTNPTLMFILLYVLH</v>
      </c>
    </row>
    <row r="186" spans="1:15">
      <c r="A186" t="s">
        <v>3953</v>
      </c>
      <c r="B186" t="s">
        <v>496</v>
      </c>
      <c r="C186">
        <v>0.109</v>
      </c>
      <c r="D186">
        <v>67</v>
      </c>
      <c r="E186">
        <v>0.112</v>
      </c>
      <c r="F186">
        <v>16</v>
      </c>
      <c r="G186">
        <v>0.153</v>
      </c>
      <c r="H186">
        <v>13</v>
      </c>
      <c r="I186">
        <v>0.124</v>
      </c>
      <c r="J186">
        <v>0.11799999999999999</v>
      </c>
      <c r="K186" t="s">
        <v>4781</v>
      </c>
      <c r="L186">
        <v>0.45</v>
      </c>
      <c r="M186" t="s">
        <v>4780</v>
      </c>
      <c r="N186" t="str">
        <f>MID(Table2[[#This Row],[Uncleaved Sequence]],Table2[[#This Row],[pos2]]-3,3)&amp;"-"&amp;MID(Table2[[#This Row],[Uncleaved Sequence]],Table2[[#This Row],[pos2]],3)</f>
        <v>DAT-LQC</v>
      </c>
      <c r="O186" t="str">
        <f>VLOOKUP(Table2[[#This Row],[name]],Sheet2!B:D,3,FALSE)</f>
        <v>MTQKCETTNCGKDATLQCPTCLKLGIKGSFFCSQPCFKGFWKEHKAIHAAAGASNSAEQDGAYNPWPHFRFTGKLRPFPQTPKRTVPNAIQRPDYADHAGRSLSEEALRGTKIKVLDDEEIEGMRVAGRLGRECLDEGAKAVEVGITDELDRLVHEAAIERECYPSPLNYYNFPKSCCTSVNEVICHGIPDQRPLQGDLCNIDVTVYHRGFHGDLNETFFVGNVSEKHKKLVQVTHEALSKAIEFRPGEKYRDIGNVIQKYVAPHGFSVVRSYCGHGIHRVFHTAPNVPHYAKNAVGVMAPGHCFTIEPMISVGVQKAETWPDDWTAVTADGLYSAQFEQTLLNETGCEILTKRRENNGQPWFMDK</v>
      </c>
    </row>
    <row r="187" spans="1:15">
      <c r="A187" t="s">
        <v>4020</v>
      </c>
      <c r="B187" t="s">
        <v>791</v>
      </c>
      <c r="C187">
        <v>0.113</v>
      </c>
      <c r="D187">
        <v>40</v>
      </c>
      <c r="E187">
        <v>0.112</v>
      </c>
      <c r="F187">
        <v>12</v>
      </c>
      <c r="G187">
        <v>0.13300000000000001</v>
      </c>
      <c r="H187">
        <v>1</v>
      </c>
      <c r="I187">
        <v>0.10299999999999999</v>
      </c>
      <c r="J187">
        <v>0.107</v>
      </c>
      <c r="K187" t="s">
        <v>4781</v>
      </c>
      <c r="L187">
        <v>0.45</v>
      </c>
      <c r="M187" t="s">
        <v>4780</v>
      </c>
      <c r="N187" t="str">
        <f>MID(Table2[[#This Row],[Uncleaved Sequence]],Table2[[#This Row],[pos2]]-3,3)&amp;"-"&amp;MID(Table2[[#This Row],[Uncleaved Sequence]],Table2[[#This Row],[pos2]],3)</f>
        <v>NVF-RKN</v>
      </c>
      <c r="O187" t="str">
        <f>VLOOKUP(Table2[[#This Row],[name]],Sheet2!B:D,3,FALSE)</f>
        <v>MTADSSARNVFRKNGVAGLGNNGHGRNLITTANPSGGSSASLLQKQLSFTPVGSKQMGKSDEIEMIDSANIENFNTRYNKNSIIGWICCAPCIWLRTSAVHKMAITSATLLVTTLLVASPILFLISTAPSPLPRDCYMDGDRCSPAVAPPECSDPICEAVASSIQARLNWNKDPCTEFKKFSCWRNTPNKNITNLIMGNSQKSVDSQMLYLFQNKIMNGSFGILHNLFESCLQQTTNSTVMHRIFSLGGYLPVGSVGPSSIAPLIAKIYDLGPSPLVDLYHDLSYGRRPHILLISGPSTSSTILERKIRWMSPKAPPSRIRQGVPKLLADLIENFLPYFVSYARVSEKDTIFEFIKDLNKLQVEHSRRGFWDSTVLYNVSSLQDLYPVLNWTLIPQNWSGPIVVRNSDYLKALEYFLTKYPTRVAHNSLLLLSALQILPRDPSPEVCTRSTMWALPELSSSLYIAQHSSEDLKDTTKRAEIIFKSLKAHLRAPSLKGAALVKLSALKIQSQTWEGFSNTTDLLKSLQPLNITSECWFQNLEIYKKNKLEPNDISLNGGSHDAWAYPIVSTIFYDTLSHSIVVPLSVILPYFNAVLPPYLHYASVGVSIAKEILRSITKSFDEKAMRCVPHSVNIFSNSRMDILIHSGGMQISYHSMLSLTGPIKGMARLPGLNLTPTQIFFLVSAQLCAESNYLGIDTNAPEFDNILGWLVAQGGSATEVFKCPSGSMINVQKTCV</v>
      </c>
    </row>
    <row r="188" spans="1:15">
      <c r="A188" t="s">
        <v>4544</v>
      </c>
      <c r="B188" t="s">
        <v>624</v>
      </c>
      <c r="C188">
        <v>0.76700000000000002</v>
      </c>
      <c r="D188">
        <v>22</v>
      </c>
      <c r="E188">
        <v>0.81699999999999995</v>
      </c>
      <c r="F188">
        <v>22</v>
      </c>
      <c r="G188">
        <v>0.94799999999999995</v>
      </c>
      <c r="H188">
        <v>12</v>
      </c>
      <c r="I188">
        <v>0.87</v>
      </c>
      <c r="J188">
        <v>0.84599999999999997</v>
      </c>
      <c r="K188" t="s">
        <v>4779</v>
      </c>
      <c r="L188">
        <v>0.45</v>
      </c>
      <c r="M188" t="s">
        <v>4780</v>
      </c>
      <c r="N188" t="str">
        <f>MID(Table2[[#This Row],[Uncleaved Sequence]],Table2[[#This Row],[pos2]]-3,3)&amp;"-"&amp;MID(Table2[[#This Row],[Uncleaved Sequence]],Table2[[#This Row],[pos2]],3)</f>
        <v>ANA-GEV</v>
      </c>
      <c r="O188" t="str">
        <f>VLOOKUP(Table2[[#This Row],[name]],Sheet2!B:D,3,FALSE)</f>
        <v>MRFFSGVFVILLIKLFQNANAGEVEVVGCGGFIKSHAEIDFSRVEIKLLKQGSLKDKTDCSPSNGYYFLPIYDKGDYLLSISPPPGWSFEPEQVELNFGKTDVCSQGRDVNFVFKGFGITGQVALAAGGGARGVDVELRSEQGEVRRKSDANGVFSFTPIIPGNYVVKASHARWHFSKAEHKVVVVSGNTELPANSVVSGFDVVGRFDSSSPLPGNLGVALYKKKGQSLVPKCETSSPAPPNSVNAYESASSCFSQLDKSGEYIFKNVPSGKYLLQAINLDSKLKLHLSPELLEEVGKDTLQIKDEFKITGFTVSGRVLTSAGGEPLKSAVIKVNGKKVAETDQGSYTLENLKAGTVNIEVESSQLQFSPLQVKAQINTASLPTIVPSAYEVGKVVSPKSHNVGLTKIGSTFHSSASTNAETGNWCAFLPVGKYTIEVLTTADKAAGVQFFPVQQQTEVRDAPVNGITFSQLRAKIRGELQCLPDATATCSAEVTLQALDATGQPTENKWKARAHRGKYVFKDMLPGPYELTIPQGNLCESTRVFLNVASAEEDAPPFVHKGYEVSIISSHRALMKYTHVTGPSEPKATESLKIASGVNTFCVKKYGSYDFKLEGCHTYDESLPSKFITPEPDQLQTIINAVAHKTGVRVLSTEPTADSIKLVLESESLGQEVITPVAESHKVDGKAYRYDTYLKPEQVLRITPVSDVLLFAPQQHEIVGSSDCVDIAFNFVATRLILRGKVVPAIKDAKITLSFPDQPELESLEVLTSVTGEFKFGPIEESLADLKAEKESYVFSDYNRQTASFSAHKLCEISVVVKDEAGQTLGGVLLSLSGESYRKNLVTGDNGAINFHSLSPSQYYLRPMMKEYKFEPNSKMIDIKDGTVSVTLVGKRFAYSIFGTVSSLNGDPFAGVNVQATADNSCPQQPEEATSANGQYRIRGLQPGCSYSVRVVPDKEIVERSIPAQHTVKVANEDVRDINLAISPLKIVDITARVTATLNEHYKTLRIVMYRKGNSDSPVFSQRVGTPVNKARLNPGITVFFPRIPLDGKSYVVELQSTLSDKTYTYKLPSTTFVADRGVFVELEFKPEVRAAEADLNQNSISALVLIALVAIAFFKQDLATSFLSFVSKLNDVAADLAQRQKSKTQVRKNEPINQREIEQMADQINAIKKKKTKK</v>
      </c>
    </row>
    <row r="189" spans="1:15">
      <c r="A189" t="s">
        <v>4060</v>
      </c>
      <c r="B189" t="s">
        <v>1079</v>
      </c>
      <c r="C189">
        <v>0.85799999999999998</v>
      </c>
      <c r="D189">
        <v>24</v>
      </c>
      <c r="E189">
        <v>0.88600000000000001</v>
      </c>
      <c r="F189">
        <v>19</v>
      </c>
      <c r="G189">
        <v>0.99</v>
      </c>
      <c r="H189">
        <v>10</v>
      </c>
      <c r="I189">
        <v>0.97199999999999998</v>
      </c>
      <c r="J189">
        <v>0.93300000000000005</v>
      </c>
      <c r="K189" t="s">
        <v>4779</v>
      </c>
      <c r="L189">
        <v>0.45</v>
      </c>
      <c r="M189" t="s">
        <v>4780</v>
      </c>
      <c r="N189" t="str">
        <f>MID(Table2[[#This Row],[Uncleaved Sequence]],Table2[[#This Row],[pos2]]-3,3)&amp;"-"&amp;MID(Table2[[#This Row],[Uncleaved Sequence]],Table2[[#This Row],[pos2]],3)</f>
        <v>CQS-SPS</v>
      </c>
      <c r="O189" t="str">
        <f>VLOOKUP(Table2[[#This Row],[name]],Sheet2!B:D,3,FALSE)</f>
        <v>MQLLLWLCLCLLLLICQSSPSQANILNTLLGVPAECVHQSGVWPCKLSFCWLQGGKHAKGCGSNKWLFSCCVAETQHPHQQQHHSPSSPLANLVDYGKKLNLNSLPKRIMLRRRDDNELLNPKPECGVPRTAQNTLQKRIIGGRPAQAEYPWQAHIRIAEYQCGGVLISANMVATAAHCIQQAHLADITVYLGELDQDLGHIHEPLPVEKHGVLQKIIHPRFNFRMTQPDRYDIALLKLAQPTSFEHILPICLPQYPIRLIGRKGLIAGWGKTEAHMGHAGTNMLQVASVPIITLDCIRWHESKQINVEIKAEMFCAGHSDGHMDACLGDSGGPLVIKERGRFLVGITSAGFGCGVDHQPGIYHNVQKTVRWIQEVVARNE</v>
      </c>
    </row>
    <row r="190" spans="1:15">
      <c r="A190" t="s">
        <v>3904</v>
      </c>
      <c r="B190" t="s">
        <v>266</v>
      </c>
      <c r="C190">
        <v>0.14899999999999999</v>
      </c>
      <c r="D190">
        <v>33</v>
      </c>
      <c r="E190">
        <v>0.23699999999999999</v>
      </c>
      <c r="F190">
        <v>11</v>
      </c>
      <c r="G190">
        <v>0.60099999999999998</v>
      </c>
      <c r="H190">
        <v>13</v>
      </c>
      <c r="I190">
        <v>0.52900000000000003</v>
      </c>
      <c r="J190">
        <v>0.35399999999999998</v>
      </c>
      <c r="K190" t="s">
        <v>4781</v>
      </c>
      <c r="L190">
        <v>0.5</v>
      </c>
      <c r="M190" t="s">
        <v>4782</v>
      </c>
      <c r="N190" t="str">
        <f>MID(Table2[[#This Row],[Uncleaved Sequence]],Table2[[#This Row],[pos2]]-3,3)&amp;"-"&amp;MID(Table2[[#This Row],[Uncleaved Sequence]],Table2[[#This Row],[pos2]],3)</f>
        <v>QSR-FLH</v>
      </c>
      <c r="O190" t="str">
        <f>VLOOKUP(Table2[[#This Row],[name]],Sheet2!B:D,3,FALSE)</f>
        <v>MAQTKIIQSRFLHIYGLLCLGSLMGCIKTIGASIAQQTLADADAPDEAKKEREAETDADADAEGDAKAETETGKGTREHTNGDAEADARIMATGICIILITLKRFLENSKTEEHNQRRQQSATSAASAAPAGATSPRRRHLHYPGHSVQPGHPEACALLVLLLLTSLWPDCCECLHGGSNTVKTKYGLLRGIVVRSPLVEAFLGIPYASPPVGSLRFMPPITPSTWKTVRSADRFSPVCPQNIPIPNGPEALLEVPRARLAQLRRLLPLLKNQSEDCLYLNIYVPYETRRQRRNDDTTGEPKTKLSTVVFIHGESYDWNSGNPYDGSELAAHGNVIVVTINFRGIFGFLKTGGKESAQGNFGLMDLVAGLHWLKENLPAFGGDPQSITLLGYTGAVLANILVVSPVASDLIQRTVLVSGSALSPWAIQKNPLFVKRRVAEQGCHGDMLYDDLAPCLRTKSVAELLAVKVDHPRFLVGFAPFVDGTVISPGNPLGSTTLPLGSAIVSTSGIEYANFPKRDLIFCLTSVESYLDLSAQDLEGFNETRRDRILRTFVRNNFHYHLNEIFAVLKNEYTDWEKAIRNPLSSRDTLQFLSDGHTASPLIKLGYMHSLRGGRAYFLHFKHKTIEEEYPQRSGSVGEDVPFWLGLPMSPLFPHNYTTQERQIGRLMLRYLSNFAKTGNPNQSTASVLPNPNEVLETALHQQKKRSTSLTHPNLSEALNLAVLYNQRRSNAMHERSYIRRRLRSNDAAFTQLGISSERDVGSYDGDELPFWDAYDVVNQLYVEGNKANIQSHYRGHKLSMWLNLIPQLHRHFNINDQSMRHHQFQDDMNNRDYEGVVRPQLQTKPAEDDNIIIMQRSRTTTPPPPSKNPSTNATQALNPLGGTPTTTECGIDGAMSVSELTTTQSPKDNRTGIVRVETQKDLATASTGIINLELLRRLGGKQFQSYTTALIATVAVGCFLLILNVLIFAGIYHQREKRADAKTKEELQEGDNSKNSSILKLNALMGGGGACGSGPGDIADAYTLSGSVDSKGGVGVVFGEYSCYDEKTKQLKEEKLLVELPPSSSTGQTSLMIDNWGCSTSTLDLLKTKPGDPIEMVTYSALPSVMESTSAMSSKRGSFVDTTLQFSPQQFDYAVQSSDQMSFKAIEDAVKAAAGHDSEITRDDDIPEPPPPPRSLAAQQQQQQQQQQQQTGILRQTGAGGTSTSGSASGSGKKRVHIQEIS</v>
      </c>
    </row>
    <row r="191" spans="1:15">
      <c r="A191" t="s">
        <v>4609</v>
      </c>
      <c r="B191" t="s">
        <v>266</v>
      </c>
      <c r="C191">
        <v>0.14899999999999999</v>
      </c>
      <c r="D191">
        <v>33</v>
      </c>
      <c r="E191">
        <v>0.23699999999999999</v>
      </c>
      <c r="F191">
        <v>11</v>
      </c>
      <c r="G191">
        <v>0.60099999999999998</v>
      </c>
      <c r="H191">
        <v>13</v>
      </c>
      <c r="I191">
        <v>0.52900000000000003</v>
      </c>
      <c r="J191">
        <v>0.35399999999999998</v>
      </c>
      <c r="K191" t="s">
        <v>4781</v>
      </c>
      <c r="L191">
        <v>0.5</v>
      </c>
      <c r="M191" t="s">
        <v>4782</v>
      </c>
      <c r="N191" t="str">
        <f>MID(Table2[[#This Row],[Uncleaved Sequence]],Table2[[#This Row],[pos2]]-3,3)&amp;"-"&amp;MID(Table2[[#This Row],[Uncleaved Sequence]],Table2[[#This Row],[pos2]],3)</f>
        <v>QSR-FLH</v>
      </c>
      <c r="O191" t="str">
        <f>VLOOKUP(Table2[[#This Row],[name]],Sheet2!B:D,3,FALSE)</f>
        <v>MAQTKIIQSRFLHIYGLLCLGSLMGCIKTIGASIAQQTLADADAPDEAKKEREAETDADADAEGDAKAETETGKGTREHTNGDAEADARIMATGICIILITLKRFLENSKTEEHNQRRQQSATSAASAAPAGATSPRRRHLHYPGHSVQPGHPEACALLVLLLLTSLWPDCCECLHGGSNTVKTKYGLLRGIVVRSPLVEAFLGIPYASPPVGSLRFMPPITPSTWKTVRSADRFSPVCPQNIPIPNGPEALLEVPRARLAQLRRLLPLLKNQSEDCLYLNIYVPYETRRQRRNDDTTGEPKTKLSTVVFIHGESYDWNSGNPYDGSELAAHGNVIVVTINFRGIFGFLKTGGKESAQGNFGLMDLVAGLHWLKENLPAFGGDPQSITLLGYTGAVLANILVVSPVASDLIQRTVLVSGSALSPWAIQKNPLFVKRRVAEQGCHGDMLYDDLAPCLRTKSVAELLAVKVDHPRFLVGFAPFVDGTVISPGNPLGSTTLPLGSAIVSTSGIEYANFPKRDLIFCLTSVESYLDLSAQDLEGFNETRRDRILRTFVRNNFHYHLNEIFAVLKNEYTDWEKAIRNPLSSRDTLQFLSDGHTASPLIKLGYMHSLRGGRAYFLHFKHKTIEEEYPQRSGSVGEDVPFWLGLPMSPLFPHNYTTQERQIGRLMLRYLSNFAKTGNPNQSTASVLPNPNEVLETALHQQKKRSTSLTHPNLSEALNLAVLYNQRRSNAMHERSYIRRRLRSNDAAFTQLGISSERDVGSYDGDELPFWDAYDVVNQLYVEGNKANIQSHYRGHKLSMWLNLIPQLHRHFNINDQSMRHHQFQDDMNNRDYEGVVRPQLQTKPAEDDNIIIMQRSRTTTPPPPSKNPSTNATQALNPLGGTPTTTECGIDGAMSVSELTTTQSPKDNRTGIVRVETQKDLATASTGIINLELLRRLGGKQFQSYTTALIATVAVGCFLLILNVLIFAGIYHQREKRADAKTKEELQEGDNSKNSSILKLNALMGGGGACGSGPGDIADAYTLSGSVDSKGGVGVVFGEYSCYDEKTKQLKEEKLLVELPPSSSTGQTSLMIDNWGCSTSTLDLLKTKPGDPIEMVTYSALPSVMESTSAMSSKRGSFVDTTLQFSPQQFDYAVQSSDQMSFKAIEDAVKAAAGHDSEITRDDDIPEPPPPPRSLAAQQQQQQQQQQQQTGILRQTGAGGTSTSGSASGSGKKRVHIQEIS</v>
      </c>
    </row>
    <row r="192" spans="1:15">
      <c r="A192" t="s">
        <v>3992</v>
      </c>
      <c r="B192" t="s">
        <v>695</v>
      </c>
      <c r="C192">
        <v>0.27500000000000002</v>
      </c>
      <c r="D192">
        <v>24</v>
      </c>
      <c r="E192">
        <v>0.186</v>
      </c>
      <c r="F192">
        <v>24</v>
      </c>
      <c r="G192">
        <v>0.155</v>
      </c>
      <c r="H192">
        <v>1</v>
      </c>
      <c r="I192">
        <v>0.128</v>
      </c>
      <c r="J192">
        <v>0.155</v>
      </c>
      <c r="K192" t="s">
        <v>4781</v>
      </c>
      <c r="L192">
        <v>0.45</v>
      </c>
      <c r="M192" t="s">
        <v>4780</v>
      </c>
      <c r="N192" t="str">
        <f>MID(Table2[[#This Row],[Uncleaved Sequence]],Table2[[#This Row],[pos2]]-3,3)&amp;"-"&amp;MID(Table2[[#This Row],[Uncleaved Sequence]],Table2[[#This Row],[pos2]],3)</f>
        <v>TES-LKC</v>
      </c>
      <c r="O192" t="str">
        <f>VLOOKUP(Table2[[#This Row],[name]],Sheet2!B:D,3,FALSE)</f>
        <v>MGTISSVLQWSCTKCNTINPTESLKCFNCGTVRKVFPQQQQQQHRSSSIASWTADDALEQEQAEKGQERDKEKGRAAVARSEYKHVYKSLLRGCLKRPRNSQNLPANCVDCEDTRKYIKSSIELYRHFSNPALNRRWVCHACGTDNSVTWHCLICDTVSYLAPIYKDAIAADRGQDLAGSLGNRGELLAADHSHPHHHHYLHQELEEQHQHQLHSQHLHKRHLKGRSASGSGSGPGSGSGLRRTQLSTAIDKSASGRSCHICYANNQSKDIFNLPQIKPAPQLTGIPPVAACSNRFAIANDTFCRRKQNNNNKNQNHKVVRESGAKRKYNFTITTLSRSAAKDGHGQMKPLRQVVNLNLNLQQEPQQKSPANPQQLQRKTQREPAAY</v>
      </c>
    </row>
    <row r="193" spans="1:15">
      <c r="A193" t="s">
        <v>3993</v>
      </c>
      <c r="B193" t="s">
        <v>695</v>
      </c>
      <c r="C193">
        <v>0.14399999999999999</v>
      </c>
      <c r="D193">
        <v>36</v>
      </c>
      <c r="E193">
        <v>0.17499999999999999</v>
      </c>
      <c r="F193">
        <v>36</v>
      </c>
      <c r="G193">
        <v>0.33500000000000002</v>
      </c>
      <c r="H193">
        <v>31</v>
      </c>
      <c r="I193">
        <v>0.221</v>
      </c>
      <c r="J193">
        <v>0.2</v>
      </c>
      <c r="K193" t="s">
        <v>4781</v>
      </c>
      <c r="L193">
        <v>0.45</v>
      </c>
      <c r="M193" t="s">
        <v>4780</v>
      </c>
      <c r="N193" t="str">
        <f>MID(Table2[[#This Row],[Uncleaved Sequence]],Table2[[#This Row],[pos2]]-3,3)&amp;"-"&amp;MID(Table2[[#This Row],[Uncleaved Sequence]],Table2[[#This Row],[pos2]],3)</f>
        <v>AAA-SRH</v>
      </c>
      <c r="O193" t="str">
        <f>VLOOKUP(Table2[[#This Row],[name]],Sheet2!B:D,3,FALSE)</f>
        <v>MHDPGSSSRLSGAASAAAGTASAGAIAAAVGAAAASRHDNKTQLGNGSRKMWICIKCSYAYNRLWLQTCEMCEAKAEQQQQQLQLQQQQQQQQQHHHHLQQQQAEAPRDEPWTCKKCTLVNYSTAMACVVCGGSKLKSISSIEDMTLKGEFWTCSHCTLKNSLHSPVCSACKSHRQPQLSMAMEAVRERPDGQSYEQDAAAVGGGGGSAHQSGANEVKAPTALNLPLTSVALPMPMLQLPTSTAALRGSRSPSPRMQLLPSLQQQRNSSSSGAIPKRHSTGGSIVPRNISIAGLNYNLQQGQGVGSASVVSASGAGSGAGAVGASTSTKKWQCPACTYDNCAAVVCDICSSPRGLASAVLGEALGRKSVRVALTPADIRQESKLMENLRQLETEALTKWQNIIQYCRDNSELFVDDSFPPAPKSLYYNPASGAGEGNPVVQRRPHEINCDGGAYPPWAVFRTPLPSDICQGVLGNCWLLSALAVLAEREDVKEVLVTKEICGQGAYQVRLCKDGKWTTVLVDDLLPCDKRGHLVYSQAKKQLWVPLIEKAVAKIHGCYEALVSGRAIEGLATLTGAPCESIPLQASSLMPSEDELDKDLIWAQLLSSRCVRFLMGASCGGGNMKVDEEEYQQKGLRPHAYSVLDVKDIQGHRLLKLRNPWGHYSWRGDWSDDSSLWTDDLRDALMPGASEGVFWISFEDVLNYFDCIDICKVRSGWNEVRLQGTLQPLCSISCVLTVLEPTEAEFTLFQEGQRNSEKSQRSQLDLCVVIFRTRSPAAPEIGRLVHSKRQVRGFVGCHKMLERDIYLLVCLAFNHWHTGIEDPHQYPQCILAIHSKRLLVEQISPSPHLLADAIISLTLTKGQRHEGREGMTAYYLTKGWAGLVMVENRHENKWIHVKCDCQESYNVVSTRGELKTVDSVPPLQRQVIIVLTLEGSGGFSIAHRLTHRLANSRGLHDWGPPGATHCPPIENVHGLHAPRLI</v>
      </c>
    </row>
    <row r="194" spans="1:15">
      <c r="A194" t="s">
        <v>3994</v>
      </c>
      <c r="B194" t="s">
        <v>695</v>
      </c>
      <c r="C194">
        <v>0.109</v>
      </c>
      <c r="D194">
        <v>58</v>
      </c>
      <c r="E194">
        <v>0.113</v>
      </c>
      <c r="F194">
        <v>32</v>
      </c>
      <c r="G194">
        <v>0.154</v>
      </c>
      <c r="H194">
        <v>15</v>
      </c>
      <c r="I194">
        <v>0.113</v>
      </c>
      <c r="J194">
        <v>0.113</v>
      </c>
      <c r="K194" t="s">
        <v>4781</v>
      </c>
      <c r="L194">
        <v>0.45</v>
      </c>
      <c r="M194" t="s">
        <v>4780</v>
      </c>
      <c r="N194" t="str">
        <f>MID(Table2[[#This Row],[Uncleaved Sequence]],Table2[[#This Row],[pos2]]-3,3)&amp;"-"&amp;MID(Table2[[#This Row],[Uncleaved Sequence]],Table2[[#This Row],[pos2]],3)</f>
        <v>LQR-KTQ</v>
      </c>
      <c r="O194" t="str">
        <f>VLOOKUP(Table2[[#This Row],[name]],Sheet2!B:D,3,FALSE)</f>
        <v>MKPLRQVVNLNLNLQQEPQQKSPANPQQLQRKTQREPAAVSMNPTQFTIRNGVFIAVNEWSEPMASSSSVSSSSNHHHHHHSNSNSNSSGNSNIINNNSSSSGSNKLYENECVALAQQQLRAAAAQAAQAAATAVAIASSPSAKAMAPAPTATMPIYAQVNKQHKLKKKQQIASESQTNNNTGSGEIADAVSESLTGLGTSTDGSGEASESESQVEEHSIYAKVWKGPRKATESKIMHDPGSSSRSGAASAAAGTASAGAIAAAVGAAAASRHDNKTQLGNGSRSKMWICIKCSAYNRLWLQTCEMCEAKAEQQQQQLQLQQQQQQQQQHHHHHLQQQQAEAPDEPWTCKKCTLVNYSTAMACVVCGGSKLKSISSIEDMTLRKGEFWTCSHTLKNSLHSPVCSACKSHRQPQLSMAMEAVRERPDGQSYEEQDAAAVGGGGSAHQSGANEVKAPTALNLPLTSVALPMPMLQLPTSTAAGLRGSRSPSPMQLLPSLQQQRNSSSSGAIPKRHSTGGSIVPRNISIAGLANYNLQQGQGGSASVVSASGAGSGAGAVGASTSTKKWQCPACTYDNCAASVVCDICSSPGLASAVLGEALGRKSVRVALTPADIRQESKLMENLRQLEETEALTKWQNIQYCRDNSELFVDDSFPPAPKSLYYNPASGAGEGNPVVQWRRPHEINCDGAYPPWAVFRTPLPSDICQGVLGNCWLLSALAVLAEREDLVKEVLVTKECGQGAYQVRLCKDGKWTTVLVDDLLPCDKRGHLVYSQAKRKQLWVPLIEAVAKIHGCYEALVSGRAIEGLATLTGAPCESIPLQASSLPMPSEDELDKLIWAQLLSSRCVRFLMGASCGGGNMKVDEEEYQQKGLRPRHAYSVLDVKIQGHRLLKLRNPWGHYSWRGDWSDDSSLWTDDLRDALMPHGASEGVFWIFEDVLNYFDCIDICKVRSGWNEVRLQGTLQPLCSISCVLLTVLEPTEAETLFQEGQRNSEKSQRSQLDLCVVIFRTRSPAAPEIGRLVEHSKRQVRGFGCHKMLERDIYLLVCLAFNHWHTGIEDPHQYPQCILAIHSSKRLLVEQIPSPHLLADAIISLTLTKGQRHEGREGMTAYYLTKGWAGLVVMVENRHENWIHVKCDCQESYNVVSTRGELKTVDSVPPLQRQVIIVLTQLEGSGGFSIHRLTHRLANSRGLHDWGPPGATHCPPIENVHGLHAPRLI</v>
      </c>
    </row>
    <row r="195" spans="1:15">
      <c r="A195" t="s">
        <v>3995</v>
      </c>
      <c r="B195" t="s">
        <v>695</v>
      </c>
      <c r="C195">
        <v>0.27500000000000002</v>
      </c>
      <c r="D195">
        <v>24</v>
      </c>
      <c r="E195">
        <v>0.186</v>
      </c>
      <c r="F195">
        <v>24</v>
      </c>
      <c r="G195">
        <v>0.155</v>
      </c>
      <c r="H195">
        <v>1</v>
      </c>
      <c r="I195">
        <v>0.128</v>
      </c>
      <c r="J195">
        <v>0.155</v>
      </c>
      <c r="K195" t="s">
        <v>4781</v>
      </c>
      <c r="L195">
        <v>0.45</v>
      </c>
      <c r="M195" t="s">
        <v>4780</v>
      </c>
      <c r="N195" t="str">
        <f>MID(Table2[[#This Row],[Uncleaved Sequence]],Table2[[#This Row],[pos2]]-3,3)&amp;"-"&amp;MID(Table2[[#This Row],[Uncleaved Sequence]],Table2[[#This Row],[pos2]],3)</f>
        <v>TES-LKC</v>
      </c>
      <c r="O195" t="str">
        <f>VLOOKUP(Table2[[#This Row],[name]],Sheet2!B:D,3,FALSE)</f>
        <v>MGTISSVLQWSCTKCNTINPTESLKCFNCGTVRKVFPQQQQQQHRSSSIASWTADDALEQEQAEKGQERDKEKGRAAVARSEYKHVYKSLLRGCLKRPRNSQNLPANCVDCEDTRKYIKSSIELYRHFSNPALNRRWVCHACGTDNSVTWHCLICDTVSYLAPIYKDAIAADRGQDLAGSLGNRGELLAADHSHPHHHHYLHQELEEQHQHQLHSQHLHKRHLKGRSASGSGSGPGSGSGLRRTQLSTAIDKSASGRSCHICYANNQSKDIFNLPQIKPAPQLTGIPPVAACSNRFAIANDTFCRRKQNNNNKNQNHKVVRESGAKRKYNFTITTLSRSAAKDGHGQMKPLRQVVNLNLNLQQEPQQKSPANPQQLQRKTQREPAAVSMNPTFTIPRNGVFIAVNEWSEPMASSSSVSSSSNHHHHHHSNSNSNSSGNSNINNNSSSSSGSNKLYENECVALAQQQLRAAAAQAAQAAATAVAIASSPSAAMAEPAPTATMPIYAQVNKQHKLKKKQQIASESQTNNNTGSGEIADAVSSLTAGLGTSTDGSGEASESESQVEEHSIYAKVWKGPRKATESKIMHDPGSSRLSGAASAAAGTASAGAIAAAVGAAAASRHDNKTQLGNGSRSKMWICKCSYAYNRLWLQTCEMCEAKAEQQQQQLQLQQQQQQQQQHHHHHLQQQQEAPRDEPWTCKKCTLVNYSTAMACVVCGGSKLKSISSIEDMTLRKGEFWCSHCTLKNSLHSPVCSACKSHRQPQLSMAMEAVRERPDGQSYEEQDAAAGGGGGSAHQSGANEVKAPTALNLPLTSVALPMPMLQLPTSTAAGLRGSRPSPRMQLLPSLQQQRNSSSSGAIPKRHSTGGSIVPRNISIAGLANYNLQGQGVGSASVVSASGAGSGAGAVGASTSTKKWQCPACTYDNCAASVVCDISSPRGLASAVLGEALGRKSVRVALTPADIRQESKLMENLRQLEETEALTWQNIIQYCRDNSELFVDDSFPPAPKSLYYNPASGAGEGNPVVQWRRPHENCDGGAYPPWAVFRTPLPSDICQGVLGNCWLLSALAVLAEREDLVKEVLTKEICGQGAYQVRLCKDGKWTTVLVDDLLPCDKRGHLVYSQAKRKQLWVLIEKAVAKIHGCYEALVSGRAIEGLATLTGAPCESIPLQASSLPMPSEDLDKDLIWAQLLSSRCVRFLMGASCGGGNMKVDEEEYQQKGLRPRHAYSVDVKDIQGHRLLKLRNPWGHYSWRGDWSDDSSLWTDDLRDALMPHGASEGFWISFEDVLNYFDCIDICKVRSGWNEVRLQGTLQPLCSISCVLLTVLEPEAEFTLFQEGQRNSEKSQRSQLDLCVVIFRTRSPAAPEIGRLVEHSKRQRGFVGCHKMLERDIYLLVCLAFNHWHTGIEDPHQYPQCILAIHSSKRLLEQISPSPHLLADAIISLTLTKGQRHEGREGMTAYYLTKGWAGLVVMVENHENKWIHVKCDCQESYNVVSTRGELKTVDSVPPLQRQVIIVLTQLEGSGFSIAHRLTHRLANSRGLHDWGPPGATHCPPIENVHGLHAPRLI</v>
      </c>
    </row>
    <row r="196" spans="1:15">
      <c r="A196" t="s">
        <v>3996</v>
      </c>
      <c r="B196" t="s">
        <v>695</v>
      </c>
      <c r="C196">
        <v>0.27500000000000002</v>
      </c>
      <c r="D196">
        <v>24</v>
      </c>
      <c r="E196">
        <v>0.186</v>
      </c>
      <c r="F196">
        <v>24</v>
      </c>
      <c r="G196">
        <v>0.155</v>
      </c>
      <c r="H196">
        <v>1</v>
      </c>
      <c r="I196">
        <v>0.128</v>
      </c>
      <c r="J196">
        <v>0.155</v>
      </c>
      <c r="K196" t="s">
        <v>4781</v>
      </c>
      <c r="L196">
        <v>0.45</v>
      </c>
      <c r="M196" t="s">
        <v>4780</v>
      </c>
      <c r="N196" t="str">
        <f>MID(Table2[[#This Row],[Uncleaved Sequence]],Table2[[#This Row],[pos2]]-3,3)&amp;"-"&amp;MID(Table2[[#This Row],[Uncleaved Sequence]],Table2[[#This Row],[pos2]],3)</f>
        <v>TES-LKC</v>
      </c>
      <c r="O196" t="str">
        <f>VLOOKUP(Table2[[#This Row],[name]],Sheet2!B:D,3,FALSE)</f>
        <v>MGTISSVLQWSCTKCNTINPTESLKCFNCGTVRKVFPQQQQQQHRSSSIASWTADDALEQEQAEKGQERDKEKGRAAVARSEYKHVYKSLLRGCLKRPRNSQNLPANCVDCEDTRKYIKSSIELYRHFSNPALNRRWVCHACGTDNSVTWHCLICDTVSYLAPIYKDAIAADRGQDLAGSLGNRGELLAADHSHPHHHHYLHQELEEQHQHQLHSQHLHKRHLKGRSASGSGSGPGSGSGLRRTQLSTAIDKSASGRSCHICYANNQSKDIFNLPQIKPAPQLTGIPPVAACSNRFAIANDTFCRRKQNNNNKNQNHKVVRESGAKRKYNFTITTLSRSAAKDGHGQMKPLRQVVNLNLNLQQEPQQKSPANPQQLQRKTQREPAAVSMNPTFTIPRNGVFIAVNEWSEPMASSSSVSSSSNHHHHHHSNSNSNSSGNSNINNNSSSSSGSNKLYENECVALAQQQLRAAAAQAAQAAATAVAIASSPSAAMAEPAPTATMPIYAQVNKQHKLKKKQQIASESQTNNNTGSGEIADAVSSLTAGLGTSTDGSGEASESESQVEEHSIYAKVWKGPRKATESKIMHDPGSSRLSGAASAAAGTASAGAIAAAVGAAAASRHDNKTQLGNGSRSKMWICKCSYAYNRLWLQTCEMCEAKAEQQQQQLQLQQQQQQQQQHHHHHLQQQQAPRDEPWTCKKCTLVNYSTAMACVVCGGSKLKSISSIEDMTLRKGEFWTSHCTLKNSLHSPVCSACKSHRQPQLSMAMEAVRERPDGQSYEEQDAAAVGGGGSAHQSGANEVKAPTALNLPLTSVALPMPMLQLPTSTAAGLRGSRSSPRMQLLPSLQQQRNSSSSGAIPKRHSTGGSIVPRNISIAGLANYNLQQQGVGSASVVSASGAGSGAGAVGASTSTKKWQCPACTYDNCAASVVCDICSPRGLASAVLGEALGRKSVRVALTPADIRQESKLMENLRQLEETEALTKQNIIQYCRDNSELFVDDSFPPAPKSLYYNPASGAGEGNPVVQWRRPHEICDGGAYPPWAVFRTPLPSDICQGVLGNCWLLSALAVLAEREDLVKEVLVKEICGQGAYQVRLCKDGKWTTVLVDDLLPCDKRGHLVYSQAKRKQLWVPIEKAVAKIHGCYEALVSGRAIEGLATLTGAPCESIPLQASSLPMPSEDEDKDLIWAQLLSSRCVRFLMGASCGGGNMKVDEEEYQQKGLRPRHAYSVLVKDIQGHRLLKLRNPWGHYSWRGDWSDDSSLWTDDLRDALMPHGASEGVWISFEDVLNYFDCIDICKVRSGWNEVRLQGTLQPLCSISCVLLTVLEPTAEFTLFQEGQRNSEKSQRSQLDLCVVIFRTRSPAAPEIGRLVEHSKRQVGFVGCHKMLERDIYLLVCLAFNHWHTGIEDPHQYPQCILAIHSSKRLLVQISPSPHLLADAIISLTLTKGQRHEGREGMTAYYLTKGWAGLVVMVENRENKWIHVKCDCQESYNVVSTRGELKTVDSVPPLQRQVIIVLTQLEGSGGSIAHRLTHRLANSRGLHDWGPPGATHCPPIENVHGLHAPRLI</v>
      </c>
    </row>
    <row r="197" spans="1:15">
      <c r="A197" t="s">
        <v>3957</v>
      </c>
      <c r="B197" t="s">
        <v>193</v>
      </c>
      <c r="C197">
        <v>0.33700000000000002</v>
      </c>
      <c r="D197">
        <v>34</v>
      </c>
      <c r="E197">
        <v>0.19900000000000001</v>
      </c>
      <c r="F197">
        <v>34</v>
      </c>
      <c r="G197">
        <v>0.317</v>
      </c>
      <c r="H197">
        <v>33</v>
      </c>
      <c r="I197">
        <v>0.13100000000000001</v>
      </c>
      <c r="J197">
        <v>0.17199999999999999</v>
      </c>
      <c r="K197" t="s">
        <v>4781</v>
      </c>
      <c r="L197">
        <v>0.5</v>
      </c>
      <c r="M197" t="s">
        <v>4782</v>
      </c>
      <c r="N197" t="str">
        <f>MID(Table2[[#This Row],[Uncleaved Sequence]],Table2[[#This Row],[pos2]]-3,3)&amp;"-"&amp;MID(Table2[[#This Row],[Uncleaved Sequence]],Table2[[#This Row],[pos2]],3)</f>
        <v>VLG-SSG</v>
      </c>
      <c r="O197" t="str">
        <f>VLOOKUP(Table2[[#This Row],[name]],Sheet2!B:D,3,FALSE)</f>
        <v>MLLKKYVKTRRKLKILLLLAIVALLVITIIVLGSSGRNAAIELLLDERFARAYRPGDQPQVAEKPPPVAVALLQPQRENGVIVPEKYDEQKIKERIIQKIDLMKQQQQRDHEAEQSSRTTLDVVISAVHIFYTAPVPWYKSKKPPPPAEHPNDVPLTTPRPVRILNTAFYPALGLYKPSGSLLAQHFENIRSCGIGLILSFSGGKPAEAALLHQILELAPQHNLSVTFELSVAGNQSVEFVRQQLEIATYTSLAGFYKVWSQSRGVSLPVLYVSNAYKLSDSLGRLLCRSPSLVPDGLRRILDALFIGHIRLKSHADVLRRLCFDGFYSKLPSNGAVFASTWKWSYLKSFALSYKMLFVPTVGPGFAERNKFPRHGDIQRHRSNGRYYGVAWTAILNHVGFINIASYNNWPDGSQIEEVMPRAGFLDYNPGSRTKYLDLTAWVGNFLKTRQEAAAAASPASPPNCYELLNGTI</v>
      </c>
    </row>
    <row r="198" spans="1:15">
      <c r="A198" t="s">
        <v>3626</v>
      </c>
      <c r="B198" t="s">
        <v>338</v>
      </c>
      <c r="C198">
        <v>0.56299999999999994</v>
      </c>
      <c r="D198">
        <v>20</v>
      </c>
      <c r="E198">
        <v>0.70399999999999996</v>
      </c>
      <c r="F198">
        <v>20</v>
      </c>
      <c r="G198">
        <v>0.92500000000000004</v>
      </c>
      <c r="H198">
        <v>3</v>
      </c>
      <c r="I198">
        <v>0.88</v>
      </c>
      <c r="J198">
        <v>0.79900000000000004</v>
      </c>
      <c r="K198" t="s">
        <v>4779</v>
      </c>
      <c r="L198">
        <v>0.45</v>
      </c>
      <c r="M198" t="s">
        <v>4780</v>
      </c>
      <c r="N198" t="str">
        <f>MID(Table2[[#This Row],[Uncleaved Sequence]],Table2[[#This Row],[pos2]]-3,3)&amp;"-"&amp;MID(Table2[[#This Row],[Uncleaved Sequence]],Table2[[#This Row],[pos2]],3)</f>
        <v>VAG-LDD</v>
      </c>
      <c r="O198" t="str">
        <f>VLOOKUP(Table2[[#This Row],[name]],Sheet2!B:D,3,FALSE)</f>
        <v>MMNNILVLIGFSSVMLVAGLDDMNCFSLQNEICPNANISFWLYTKENQETKLSVFELNRFEFYHHKPLKVLIHGFNGHRDFSPNTQLRPLFLTQDYNLSLDYPKLAYEPCYTEAVHNAKYVARCTAQLLRVLLESGLVKIEDLHLIGGLGAHVAGFIGQFLPEHKLEHITALDPAKPFYMVKDPALKLDPTDAKFVVVHTDVTMLGLLDAVGHVDFYLNMGVSQPNCGPINKMETHFCYHNRAADYAESISSPSGFYGFYCPNFKSFAKGICIPDKNIELMGFHVDPKARGRYFDTNNGPPYAKGENFTSISRQLKGRTFVNDDIIDKLIG</v>
      </c>
    </row>
    <row r="199" spans="1:15">
      <c r="A199" t="s">
        <v>4198</v>
      </c>
      <c r="B199" t="s">
        <v>1081</v>
      </c>
      <c r="C199">
        <v>0.41599999999999998</v>
      </c>
      <c r="D199">
        <v>20</v>
      </c>
      <c r="E199">
        <v>0.56100000000000005</v>
      </c>
      <c r="F199">
        <v>20</v>
      </c>
      <c r="G199">
        <v>0.85</v>
      </c>
      <c r="H199">
        <v>2</v>
      </c>
      <c r="I199">
        <v>0.74399999999999999</v>
      </c>
      <c r="J199">
        <v>0.66</v>
      </c>
      <c r="K199" t="s">
        <v>4779</v>
      </c>
      <c r="L199">
        <v>0.45</v>
      </c>
      <c r="M199" t="s">
        <v>4780</v>
      </c>
      <c r="N199" t="str">
        <f>MID(Table2[[#This Row],[Uncleaved Sequence]],Table2[[#This Row],[pos2]]-3,3)&amp;"-"&amp;MID(Table2[[#This Row],[Uncleaved Sequence]],Table2[[#This Row],[pos2]],3)</f>
        <v>SAS-LWI</v>
      </c>
      <c r="O199" t="str">
        <f>VLOOKUP(Table2[[#This Row],[name]],Sheet2!B:D,3,FALSE)</f>
        <v>MRLLFTCILSILGMDYSASLWIKKYSENYHRPTYYNRAHRTKDHVDYNRALEERDKPKPVEVQKRLPFDATRDLTYYVNVLNEGSVICAGALISRRMVTSTHCFQPRRFDLIYEYTAKHLSILTGVELDDNPEPHQVIGFFMPVNKNRFTNYVALLALSNKLDRDKYRYIPLHRKKPQAGDDVKMAYYGPPKFQIRYNTRVMDIDRCKIHYGLKEVFHVSTFEPDFICVRNKRHSKKTTCSTRPGPLLIDNKLAAINIYGEHCDEDDDSTNMDIYLPIRPVIPFIQTATDALRATGSGPYNESYPTTLSPLLEAIVKKSPNVYVGGPPEELAFDDPLNGGPDRVKNSIENHVESVLDY</v>
      </c>
    </row>
    <row r="200" spans="1:15">
      <c r="A200" t="s">
        <v>4013</v>
      </c>
      <c r="B200" t="s">
        <v>1082</v>
      </c>
      <c r="C200">
        <v>0.41899999999999998</v>
      </c>
      <c r="D200">
        <v>25</v>
      </c>
      <c r="E200">
        <v>0.58199999999999996</v>
      </c>
      <c r="F200">
        <v>25</v>
      </c>
      <c r="G200">
        <v>0.89900000000000002</v>
      </c>
      <c r="H200">
        <v>14</v>
      </c>
      <c r="I200">
        <v>0.80800000000000005</v>
      </c>
      <c r="J200">
        <v>0.70399999999999996</v>
      </c>
      <c r="K200" t="s">
        <v>4779</v>
      </c>
      <c r="L200">
        <v>0.45</v>
      </c>
      <c r="M200" t="s">
        <v>4780</v>
      </c>
      <c r="N200" t="str">
        <f>MID(Table2[[#This Row],[Uncleaved Sequence]],Table2[[#This Row],[pos2]]-3,3)&amp;"-"&amp;MID(Table2[[#This Row],[Uncleaved Sequence]],Table2[[#This Row],[pos2]],3)</f>
        <v>GSA-QFL</v>
      </c>
      <c r="O200" t="str">
        <f>VLOOKUP(Table2[[#This Row],[name]],Sheet2!B:D,3,FALSE)</f>
        <v>MHSELEIVAVLTSLLIFLSGTGSAQFLGNICGERRDGLSPDIVGPWTAIHHFGRIVGVGTLIHERFILTDVHCGDSIGVIRARLGEYGRIGSELAEDHVAAFFSNANFNPETQANNMGLMKLLRTVVYKEHIIPVCILMDSRMQTFAELDYFNGTTWKNSDKSPMLRSKTVIRMPQACGKLDHGQFCAGHKDLDSCEPSGAALTREIDYIGPNRTVLFGIANSVEVKCSNSRTYTDVVQLHQWISVIYSSNTNDGMDKPHNTTHLPEPVFELKSTSFSTNSRI</v>
      </c>
    </row>
    <row r="201" spans="1:15">
      <c r="A201" t="s">
        <v>3644</v>
      </c>
      <c r="B201" t="s">
        <v>1084</v>
      </c>
      <c r="C201">
        <v>0.85099999999999998</v>
      </c>
      <c r="D201">
        <v>24</v>
      </c>
      <c r="E201">
        <v>0.90400000000000003</v>
      </c>
      <c r="F201">
        <v>24</v>
      </c>
      <c r="G201">
        <v>0.99</v>
      </c>
      <c r="H201">
        <v>15</v>
      </c>
      <c r="I201">
        <v>0.95899999999999996</v>
      </c>
      <c r="J201">
        <v>0.93400000000000005</v>
      </c>
      <c r="K201" t="s">
        <v>4779</v>
      </c>
      <c r="L201">
        <v>0.45</v>
      </c>
      <c r="M201" t="s">
        <v>4780</v>
      </c>
      <c r="N201" t="str">
        <f>MID(Table2[[#This Row],[Uncleaved Sequence]],Table2[[#This Row],[pos2]]-3,3)&amp;"-"&amp;MID(Table2[[#This Row],[Uncleaved Sequence]],Table2[[#This Row],[pos2]],3)</f>
        <v>ISA-DPG</v>
      </c>
      <c r="O201" t="str">
        <f>VLOOKUP(Table2[[#This Row],[name]],Sheet2!B:D,3,FALSE)</f>
        <v>MRMLRLQLMALLLVGLLLALISADPGPQDTEVAREKRGTITLDFGLLLRLLLKSAQLSSAKANLARTTRRPPTTTTTTPPPPPPPAPIRIRKPIWHPFSSGFLPGAFDVDYADPPAPRPPAPAPPTTQPPRRVRPQVRPRPRPTTLAPPPPNYDYDYDYDAQPAAPAEPPPPPPPPPPPTAPPRPRPRPRPRPQQPPQQRRPAQLGDRLIYQYAQPTDTFFRSRAVAEATAAADPDSGDLVDSQDDSVADPDAAAFPVTADGPDSQPASPPPSASRFLVNYESDDDFGQPFAGQAQDAGQDGGQDQGSAGASGIPASSQGYFPPLELGNTNRFPTFNQQQYFY</v>
      </c>
    </row>
    <row r="202" spans="1:15">
      <c r="A202" t="s">
        <v>3645</v>
      </c>
      <c r="B202" t="s">
        <v>1084</v>
      </c>
      <c r="C202">
        <v>0.85099999999999998</v>
      </c>
      <c r="D202">
        <v>24</v>
      </c>
      <c r="E202">
        <v>0.90400000000000003</v>
      </c>
      <c r="F202">
        <v>24</v>
      </c>
      <c r="G202">
        <v>0.99</v>
      </c>
      <c r="H202">
        <v>15</v>
      </c>
      <c r="I202">
        <v>0.95899999999999996</v>
      </c>
      <c r="J202">
        <v>0.93400000000000005</v>
      </c>
      <c r="K202" t="s">
        <v>4779</v>
      </c>
      <c r="L202">
        <v>0.45</v>
      </c>
      <c r="M202" t="s">
        <v>4780</v>
      </c>
      <c r="N202" t="str">
        <f>MID(Table2[[#This Row],[Uncleaved Sequence]],Table2[[#This Row],[pos2]]-3,3)&amp;"-"&amp;MID(Table2[[#This Row],[Uncleaved Sequence]],Table2[[#This Row],[pos2]],3)</f>
        <v>ISA-DPG</v>
      </c>
      <c r="O202" t="str">
        <f>VLOOKUP(Table2[[#This Row],[name]],Sheet2!B:D,3,FALSE)</f>
        <v>MRMLRLQLMALLLVGLLLALISADPGPQDTEVAREKRGTITLDFGLLLRLLLKSAQLSSAKANLARTTRRPPTTTTTTPPPPPPPAPIRIRKPIWHPFSSGFLPGAFDVDYADPPAPRPPAPAPPTTQPPRRVRPQVRPRPRPTTLAPPPPNYDYDYDYDAQPAAPAEPPPPPPPPPPPTAPPRPRPRPRPRPQQPPQQRRPAQLGDRLIYQYL</v>
      </c>
    </row>
    <row r="203" spans="1:15">
      <c r="A203" t="s">
        <v>3796</v>
      </c>
      <c r="B203" t="s">
        <v>1086</v>
      </c>
      <c r="C203">
        <v>0.47899999999999998</v>
      </c>
      <c r="D203">
        <v>25</v>
      </c>
      <c r="E203">
        <v>0.64300000000000002</v>
      </c>
      <c r="F203">
        <v>25</v>
      </c>
      <c r="G203">
        <v>0.97499999999999998</v>
      </c>
      <c r="H203">
        <v>12</v>
      </c>
      <c r="I203">
        <v>0.87</v>
      </c>
      <c r="J203">
        <v>0.76600000000000001</v>
      </c>
      <c r="K203" t="s">
        <v>4779</v>
      </c>
      <c r="L203">
        <v>0.45</v>
      </c>
      <c r="M203" t="s">
        <v>4780</v>
      </c>
      <c r="N203" t="str">
        <f>MID(Table2[[#This Row],[Uncleaved Sequence]],Table2[[#This Row],[pos2]]-3,3)&amp;"-"&amp;MID(Table2[[#This Row],[Uncleaved Sequence]],Table2[[#This Row],[pos2]],3)</f>
        <v>GSA-FLL</v>
      </c>
      <c r="O203" t="str">
        <f>VLOOKUP(Table2[[#This Row],[name]],Sheet2!B:D,3,FALSE)</f>
        <v>MKKVIAALLILFASLFLGSREGSAFLLDAECGRSLPTNAKLTWWNYFDSTDIQANPWIVSVIVNGKAKCSGSLINHRFVLTAAHCVFREAMQVHLGDFAWNPGQNCSSGARLSNAYCVRIDKKIVHAGFGKIQAQQYDIGLLRMQHAQYSDFVRPICLLINEPVAAIDRFQLTVWGTTAEDFRSIPRVLKHSVGDRDRELCTLKFQQQVDESQICVHTETSHACKGDSGGPFSAKILYGGTYRTFFGIIIFGLSSCAGLSVCTNVTFYMDWIWDALVNLS</v>
      </c>
    </row>
    <row r="204" spans="1:15">
      <c r="A204" t="s">
        <v>4116</v>
      </c>
      <c r="B204" t="s">
        <v>793</v>
      </c>
      <c r="C204">
        <v>0.14899999999999999</v>
      </c>
      <c r="D204">
        <v>30</v>
      </c>
      <c r="E204">
        <v>0.15</v>
      </c>
      <c r="F204">
        <v>30</v>
      </c>
      <c r="G204">
        <v>0.24399999999999999</v>
      </c>
      <c r="H204">
        <v>8</v>
      </c>
      <c r="I204">
        <v>0.154</v>
      </c>
      <c r="J204">
        <v>0.152</v>
      </c>
      <c r="K204" t="s">
        <v>4781</v>
      </c>
      <c r="L204">
        <v>0.45</v>
      </c>
      <c r="M204" t="s">
        <v>4780</v>
      </c>
      <c r="N204" t="str">
        <f>MID(Table2[[#This Row],[Uncleaved Sequence]],Table2[[#This Row],[pos2]]-3,3)&amp;"-"&amp;MID(Table2[[#This Row],[Uncleaved Sequence]],Table2[[#This Row],[pos2]],3)</f>
        <v>VLG-IET</v>
      </c>
      <c r="O204" t="str">
        <f>VLOOKUP(Table2[[#This Row],[name]],Sheet2!B:D,3,FALSE)</f>
        <v>MHALRNFAGNGIANVFGCGIRRRLSYVLGIETSCDDTGIAIVDTTGRVINVLESQQEFHTRYGGIIPPRAQDLHRARIESAYQRCMEAAQLKPDQLTAAVTTRPGLPLSLLVGVRFARHLARRLQKPLLPVHHMEAHALQARMEHPEIGYPFLCLLASGGHCQLVVANGPGRLTLLGQTLDDAPGEAFDKIGRRLRHILPEYRLWNGGRAIEHAAQLASDPLAYEFPLPLAQQRNCNFSFAGIKNSFRAIRARERAERTPPDGVISNYGDFCAGLLRSVSRHLMHRTQRAIEYCLPHRQLFGDTPPTLVMSGGVANNDAIYANIEHLAAQYGCRSFRPSKRYCDNGVMIAWHGVEQLLQDKEASTRYDYDSIDIQGSAGFAESHEEAVAAAAKCKWIQPL</v>
      </c>
    </row>
    <row r="205" spans="1:15">
      <c r="A205" t="s">
        <v>4117</v>
      </c>
      <c r="B205" t="s">
        <v>793</v>
      </c>
      <c r="C205">
        <v>0.14899999999999999</v>
      </c>
      <c r="D205">
        <v>30</v>
      </c>
      <c r="E205">
        <v>0.15</v>
      </c>
      <c r="F205">
        <v>30</v>
      </c>
      <c r="G205">
        <v>0.24399999999999999</v>
      </c>
      <c r="H205">
        <v>8</v>
      </c>
      <c r="I205">
        <v>0.154</v>
      </c>
      <c r="J205">
        <v>0.152</v>
      </c>
      <c r="K205" t="s">
        <v>4781</v>
      </c>
      <c r="L205">
        <v>0.45</v>
      </c>
      <c r="M205" t="s">
        <v>4780</v>
      </c>
      <c r="N205" t="str">
        <f>MID(Table2[[#This Row],[Uncleaved Sequence]],Table2[[#This Row],[pos2]]-3,3)&amp;"-"&amp;MID(Table2[[#This Row],[Uncleaved Sequence]],Table2[[#This Row],[pos2]],3)</f>
        <v>VLG-IET</v>
      </c>
      <c r="O205" t="str">
        <f>VLOOKUP(Table2[[#This Row],[name]],Sheet2!B:D,3,FALSE)</f>
        <v>MHALRNFAGNGIANVFGCGIRRRLSYVLGIETSCDDTGIAIVDTTGRVINVLESQQEFHTRYGGIIPPRAQDLHRARIESAYQRCMEAAQLKPDQLTAAVTTRPGLPLSLLVGVRFARHLARRLQKPLLPVHHMEAHALQARMEHPEIGYPFLCLLASGGHCQLVVANGPGRLTLLGQTLDDAPGEAFDKIGRRLRHILPEYRLWNGGRAIEHAAQLASDPLAYEFPLPLAQQRNCNFSFAGIKNSFRAIRARERAERTPPDGVISNYGDFCAGLLRSVSRHLMHRTQRAIEYCLPHRQLFGDTPPTLVMSGGVANNDAIYANIEHLAAQYGCRSFRPSKRYCDNGVMIAWHGVEQLLQDKEASTRYDYDSIDIQGSAGFAESHEEAVAAAAKCKWIQPL</v>
      </c>
    </row>
    <row r="206" spans="1:15">
      <c r="A206" t="s">
        <v>4272</v>
      </c>
      <c r="B206" t="s">
        <v>698</v>
      </c>
      <c r="C206">
        <v>0.108</v>
      </c>
      <c r="D206">
        <v>33</v>
      </c>
      <c r="E206">
        <v>0.104</v>
      </c>
      <c r="F206">
        <v>64</v>
      </c>
      <c r="G206">
        <v>0.109</v>
      </c>
      <c r="H206">
        <v>55</v>
      </c>
      <c r="I206">
        <v>9.6000000000000002E-2</v>
      </c>
      <c r="J206">
        <v>0.1</v>
      </c>
      <c r="K206" t="s">
        <v>4781</v>
      </c>
      <c r="L206">
        <v>0.45</v>
      </c>
      <c r="M206" t="s">
        <v>4780</v>
      </c>
      <c r="N206" t="str">
        <f>MID(Table2[[#This Row],[Uncleaved Sequence]],Table2[[#This Row],[pos2]]-3,3)&amp;"-"&amp;MID(Table2[[#This Row],[Uncleaved Sequence]],Table2[[#This Row],[pos2]],3)</f>
        <v>QNV-CSR</v>
      </c>
      <c r="O206" t="str">
        <f>VLOOKUP(Table2[[#This Row],[name]],Sheet2!B:D,3,FALSE)</f>
        <v>MSDNNSGSGGGGSGGGGAGNNNSANSGKNSTHRFAETSVITNQLLEKWRNFYSEPKNLLAQNVCSRVDPFDVCLSRKALETTNHVFNYKVETEGKPVTQRSSGRCWLFAALNCIRLPFMKNYNLDEFEFSQAFLFYWDKIERCNYFLNVVKTAQRGEKVDGRLVSFLLLDPTSDGGQWDMLVNLITKHGLMPKKCFESFSCESSLRMNAILKSKLREYARNLRVLMEKNPTDEEIACKIQEQMAEYKVVGICLGIPSETFTWEYYDKSKNYQSIGPVSSLEFYERYVKPHFNVEKVCLVTDPRPTSSYDQAYTVDCLGNVVGGRPVLYNNQSVELLLAVVTKSKAGEAVWFGCEVSKRFASKQGIEDVDVHDFKLVFDIDIQTTFSKADRLIGESAMTHAMVFTAVSVDKSGVAQKLRVENSWGEDRGEKGYLVMNADWFRFGFEVVVDKKYVPEDVLRVFDMDPIVLPAWDPMGTLA</v>
      </c>
    </row>
    <row r="207" spans="1:15">
      <c r="A207" t="s">
        <v>4273</v>
      </c>
      <c r="B207" t="s">
        <v>698</v>
      </c>
      <c r="C207">
        <v>0.122</v>
      </c>
      <c r="D207">
        <v>25</v>
      </c>
      <c r="E207">
        <v>0.111</v>
      </c>
      <c r="F207">
        <v>25</v>
      </c>
      <c r="G207">
        <v>0.11899999999999999</v>
      </c>
      <c r="H207">
        <v>9</v>
      </c>
      <c r="I207">
        <v>0.10299999999999999</v>
      </c>
      <c r="J207">
        <v>0.107</v>
      </c>
      <c r="K207" t="s">
        <v>4781</v>
      </c>
      <c r="L207">
        <v>0.45</v>
      </c>
      <c r="M207" t="s">
        <v>4780</v>
      </c>
      <c r="N207" t="str">
        <f>MID(Table2[[#This Row],[Uncleaved Sequence]],Table2[[#This Row],[pos2]]-3,3)&amp;"-"&amp;MID(Table2[[#This Row],[Uncleaved Sequence]],Table2[[#This Row],[pos2]],3)</f>
        <v>IER-CNY</v>
      </c>
      <c r="O207" t="str">
        <f>VLOOKUP(Table2[[#This Row],[name]],Sheet2!B:D,3,FALSE)</f>
        <v>MKNYNLDEFEFSQAFLFYWDKIERCNYFLNNVVKTAQRGEKVDGRLVSFLLDPTSDGGQWDMLVNLITKHGLMPKKCFPESFSCESSLRMNAILKSKLEYARNLRVLMEKNPTDEEIACKIQEQMAEIYKVVGICLGIPSETFTWEYDKSKNYQSIGPVSSLEFYERYVKPHFNVEDKVCLVTDPRPTSSYDQAYTDCLGNVVGGRPVLYNNQSVELLLAVVTKSLKAGEAVWFGCEVSKRFASKGIEDVDVHDFKLVFDIDIQTTFSKADRLIYGESAMTHAMVFTAVSVDKSVAQKLRVENSWGEDRGEKGYLVMNADWFREFGFEVVVDKKYVPEDVLRVDMDPIVLPAWDPMGTLA</v>
      </c>
    </row>
    <row r="208" spans="1:15">
      <c r="A208" t="s">
        <v>4274</v>
      </c>
      <c r="B208" t="s">
        <v>698</v>
      </c>
      <c r="C208">
        <v>0.115</v>
      </c>
      <c r="D208">
        <v>26</v>
      </c>
      <c r="E208">
        <v>0.105</v>
      </c>
      <c r="F208">
        <v>46</v>
      </c>
      <c r="G208">
        <v>0.127</v>
      </c>
      <c r="H208">
        <v>3</v>
      </c>
      <c r="I208">
        <v>9.8000000000000004E-2</v>
      </c>
      <c r="J208">
        <v>0.10100000000000001</v>
      </c>
      <c r="K208" t="s">
        <v>4781</v>
      </c>
      <c r="L208">
        <v>0.45</v>
      </c>
      <c r="M208" t="s">
        <v>4780</v>
      </c>
      <c r="N208" t="str">
        <f>MID(Table2[[#This Row],[Uncleaved Sequence]],Table2[[#This Row],[pos2]]-3,3)&amp;"-"&amp;MID(Table2[[#This Row],[Uncleaved Sequence]],Table2[[#This Row],[pos2]],3)</f>
        <v>NNN-SAN</v>
      </c>
      <c r="O208" t="str">
        <f>VLOOKUP(Table2[[#This Row],[name]],Sheet2!B:D,3,FALSE)</f>
        <v>MYYSKESVQTHTISGERCQSHLLAADNNSGSGGGGSGGGGAGNNNSANSKNSTHRFAETSVITNQLLEKWRKNFYSEPKNLLAQNVCSRVDPFDVCLSKALETTNHVFNYKVETEGKPVTNQRSSGRCWLFAALNCIRLPFMKNYNLEFEFSQAFLFYWDKIERCNYFLNNVVKTAQRGEKVDGRLVSFLLLDPTSGGQWDMLVNLITKHGLMPKKCFPESFSCESSLRMNAILKSKLREYARNLVLMEKNPTDEEIACKIQEQMAEIYKVVGICLGIPSETFTWEYYDKSKNYSIGPVSSLEFYERYVKPHFNVEDKVCLVTDPRPTSSYDQAYTVDCLGNVGGRPVLYNNQSVELLLAVVTKSLKAGEAVWFGCEVSKRFASKQGIEDVDHDFKLVFDIDIQTTFSKADRLIYGESAMTHAMVFTAVSVDKSGVAQKLRENSWGEDRGEKGYLVMNADWFREFGFEVVVDKKYVPEDVLRVFDMDPIVPAWDPMGTLA</v>
      </c>
    </row>
    <row r="209" spans="1:15">
      <c r="A209" t="s">
        <v>4696</v>
      </c>
      <c r="B209" t="s">
        <v>698</v>
      </c>
      <c r="C209">
        <v>0.106</v>
      </c>
      <c r="D209">
        <v>22</v>
      </c>
      <c r="E209">
        <v>0.114</v>
      </c>
      <c r="F209">
        <v>11</v>
      </c>
      <c r="G209">
        <v>0.14199999999999999</v>
      </c>
      <c r="H209">
        <v>1</v>
      </c>
      <c r="I209">
        <v>0.111</v>
      </c>
      <c r="J209">
        <v>0.112</v>
      </c>
      <c r="K209" t="s">
        <v>4781</v>
      </c>
      <c r="L209">
        <v>0.45</v>
      </c>
      <c r="M209" t="s">
        <v>4780</v>
      </c>
      <c r="N209" t="str">
        <f>MID(Table2[[#This Row],[Uncleaved Sequence]],Table2[[#This Row],[pos2]]-3,3)&amp;"-"&amp;MID(Table2[[#This Row],[Uncleaved Sequence]],Table2[[#This Row],[pos2]],3)</f>
        <v>SVT-QIK</v>
      </c>
      <c r="O209" t="str">
        <f>VLOOKUP(Table2[[#This Row],[name]],Sheet2!B:D,3,FALSE)</f>
        <v>MFWAVRRSVTQIKINSPKLSQNPNTYRNRIPYPQQQQEPAMYYSKESVQHTISGERCQSHLLAADNNSGSGGGGSGGGGAGNNNSANSGKNSTHRFAESVITNQLLEKWRKNFYSEPKNLLAQNVCSRVDPFDVCLSRKALETTNHVNYKVETEGKPVTNQRSSGRCWLFAALNCIRLPFMKNYNLDEFEFSQAFLYWDKIERCNYFLNNVVKTAQRGEKVDGRLVSFLLLDPTSDGGQWDMLVNITKHGLMPKKCFPESFSCESSLRMNAILKSKLREYARNLRVLMEKNPTDEIACKIQEQMAEIYKVVGICLGIPSETFTWEYYDKSKNYQSIGPVSSLEYERYVKPHFNVEDKVCLVTDPRPTSSYDQAYTVDCLGNVVGGRPVLYNNSVELLLAVVTKSLKAGEAVWFGCEVSKRFASKQGIEDVDVHDFKLVFDIIQTTFSKADRLIYGESAMTHAMVFTAVSVDKSGVAQKLRVENSWGEDRGKGYLVMNADWFREFGFEVVVDKKYVPEDVLRVFDMDPIVLPAWDPMGTL</v>
      </c>
    </row>
    <row r="210" spans="1:15">
      <c r="A210" t="s">
        <v>3836</v>
      </c>
      <c r="B210" t="s">
        <v>114</v>
      </c>
      <c r="C210">
        <v>0.755</v>
      </c>
      <c r="D210">
        <v>21</v>
      </c>
      <c r="E210">
        <v>0.84199999999999997</v>
      </c>
      <c r="F210">
        <v>21</v>
      </c>
      <c r="G210">
        <v>0.97599999999999998</v>
      </c>
      <c r="H210">
        <v>13</v>
      </c>
      <c r="I210">
        <v>0.93799999999999994</v>
      </c>
      <c r="J210">
        <v>0.89400000000000002</v>
      </c>
      <c r="K210" t="s">
        <v>4779</v>
      </c>
      <c r="L210">
        <v>0.45</v>
      </c>
      <c r="M210" t="s">
        <v>4780</v>
      </c>
      <c r="N210" t="str">
        <f>MID(Table2[[#This Row],[Uncleaved Sequence]],Table2[[#This Row],[pos2]]-3,3)&amp;"-"&amp;MID(Table2[[#This Row],[Uncleaved Sequence]],Table2[[#This Row],[pos2]],3)</f>
        <v>ADG-VDP</v>
      </c>
      <c r="O210" t="str">
        <f>VLOOKUP(Table2[[#This Row],[name]],Sheet2!B:D,3,FALSE)</f>
        <v>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v>
      </c>
    </row>
    <row r="211" spans="1:15">
      <c r="A211" t="s">
        <v>3837</v>
      </c>
      <c r="B211" t="s">
        <v>114</v>
      </c>
      <c r="C211">
        <v>0.755</v>
      </c>
      <c r="D211">
        <v>21</v>
      </c>
      <c r="E211">
        <v>0.84199999999999997</v>
      </c>
      <c r="F211">
        <v>21</v>
      </c>
      <c r="G211">
        <v>0.97599999999999998</v>
      </c>
      <c r="H211">
        <v>13</v>
      </c>
      <c r="I211">
        <v>0.93799999999999994</v>
      </c>
      <c r="J211">
        <v>0.89400000000000002</v>
      </c>
      <c r="K211" t="s">
        <v>4779</v>
      </c>
      <c r="L211">
        <v>0.45</v>
      </c>
      <c r="M211" t="s">
        <v>4780</v>
      </c>
      <c r="N211" t="str">
        <f>MID(Table2[[#This Row],[Uncleaved Sequence]],Table2[[#This Row],[pos2]]-3,3)&amp;"-"&amp;MID(Table2[[#This Row],[Uncleaved Sequence]],Table2[[#This Row],[pos2]],3)</f>
        <v>ADG-VDP</v>
      </c>
      <c r="O211" t="str">
        <f>VLOOKUP(Table2[[#This Row],[name]],Sheet2!B:D,3,FALSE)</f>
        <v>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v>
      </c>
    </row>
    <row r="212" spans="1:15">
      <c r="A212" t="s">
        <v>3838</v>
      </c>
      <c r="B212" t="s">
        <v>114</v>
      </c>
      <c r="C212">
        <v>0.755</v>
      </c>
      <c r="D212">
        <v>21</v>
      </c>
      <c r="E212">
        <v>0.84199999999999997</v>
      </c>
      <c r="F212">
        <v>21</v>
      </c>
      <c r="G212">
        <v>0.97599999999999998</v>
      </c>
      <c r="H212">
        <v>13</v>
      </c>
      <c r="I212">
        <v>0.93799999999999994</v>
      </c>
      <c r="J212">
        <v>0.89400000000000002</v>
      </c>
      <c r="K212" t="s">
        <v>4779</v>
      </c>
      <c r="L212">
        <v>0.45</v>
      </c>
      <c r="M212" t="s">
        <v>4780</v>
      </c>
      <c r="N212" t="str">
        <f>MID(Table2[[#This Row],[Uncleaved Sequence]],Table2[[#This Row],[pos2]]-3,3)&amp;"-"&amp;MID(Table2[[#This Row],[Uncleaved Sequence]],Table2[[#This Row],[pos2]],3)</f>
        <v>ADG-VDP</v>
      </c>
      <c r="O212" t="str">
        <f>VLOOKUP(Table2[[#This Row],[name]],Sheet2!B:D,3,FALSE)</f>
        <v>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v>
      </c>
    </row>
    <row r="213" spans="1:15">
      <c r="A213" t="s">
        <v>3839</v>
      </c>
      <c r="B213" t="s">
        <v>114</v>
      </c>
      <c r="C213">
        <v>0.755</v>
      </c>
      <c r="D213">
        <v>21</v>
      </c>
      <c r="E213">
        <v>0.84199999999999997</v>
      </c>
      <c r="F213">
        <v>21</v>
      </c>
      <c r="G213">
        <v>0.97599999999999998</v>
      </c>
      <c r="H213">
        <v>13</v>
      </c>
      <c r="I213">
        <v>0.93799999999999994</v>
      </c>
      <c r="J213">
        <v>0.89400000000000002</v>
      </c>
      <c r="K213" t="s">
        <v>4779</v>
      </c>
      <c r="L213">
        <v>0.45</v>
      </c>
      <c r="M213" t="s">
        <v>4780</v>
      </c>
      <c r="N213" t="str">
        <f>MID(Table2[[#This Row],[Uncleaved Sequence]],Table2[[#This Row],[pos2]]-3,3)&amp;"-"&amp;MID(Table2[[#This Row],[Uncleaved Sequence]],Table2[[#This Row],[pos2]],3)</f>
        <v>ADG-VDP</v>
      </c>
      <c r="O213" t="str">
        <f>VLOOKUP(Table2[[#This Row],[name]],Sheet2!B:D,3,FALSE)</f>
        <v>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v>
      </c>
    </row>
    <row r="214" spans="1:15">
      <c r="A214" t="s">
        <v>3840</v>
      </c>
      <c r="B214" t="s">
        <v>114</v>
      </c>
      <c r="C214">
        <v>0.755</v>
      </c>
      <c r="D214">
        <v>21</v>
      </c>
      <c r="E214">
        <v>0.84199999999999997</v>
      </c>
      <c r="F214">
        <v>21</v>
      </c>
      <c r="G214">
        <v>0.97599999999999998</v>
      </c>
      <c r="H214">
        <v>13</v>
      </c>
      <c r="I214">
        <v>0.93799999999999994</v>
      </c>
      <c r="J214">
        <v>0.89400000000000002</v>
      </c>
      <c r="K214" t="s">
        <v>4779</v>
      </c>
      <c r="L214">
        <v>0.45</v>
      </c>
      <c r="M214" t="s">
        <v>4780</v>
      </c>
      <c r="N214" t="str">
        <f>MID(Table2[[#This Row],[Uncleaved Sequence]],Table2[[#This Row],[pos2]]-3,3)&amp;"-"&amp;MID(Table2[[#This Row],[Uncleaved Sequence]],Table2[[#This Row],[pos2]],3)</f>
        <v>ADG-VDP</v>
      </c>
      <c r="O214" t="str">
        <f>VLOOKUP(Table2[[#This Row],[name]],Sheet2!B:D,3,FALSE)</f>
        <v>MRFALATVAIIWALFVLADGVDPGNFKTCEQSSFCRRSRKIQGSGSKYAIPGTLNTYADSLTADLVNKENHHQFAFKLEALVGSTFRLQIDEKQPLRPYRVEHALKGPTQAGRIRVQRETDGEIVITSEKNKAVIHGDPFRIDFFENVLVVSVNAKNWLYFEHLRQKAQEPTSHPAENENQQEQDAAVETPKAADTDDPGAWEENFKSHHDSKPYGPEAVALDFSFPAAKVLFGIPEHADSFILKTSGTDPYRLYNLDVFEYVVDSKMALYGSVPVIYGHGAQRTAGVYWQNAATWVDIQTSETNVVSSLVNFVSGSQKTPPPAAHFMSESGIVDAFIMLGPKMDTFKQYAALTGTHELPQLFALAYHQSRWNYNDERDVTSVSAKFDEYNIMDTMWLDIEHTDGKRYFTWDKFKFPHPLAMIKNLTELGRHLVVIVDPHIRDNNYFFHRDCTDRGYYVKTREGNDYEGWCWPGAASYPDFFNPVVREYYSQYALDKFQTVTADVMLWNDMNEPSVFNGPEITAPKDLIHYGNWEHRDVNLYGHMHLMGSFAGLQQRDPNQRPFILTRAHFAGSQRYAAIWTGDNFADSHLQHSVKMCLTEAVAGFSFCGADVGAFFGNPDTELLERWYQTGAFLPFRAHAHIDTKRREPWLFPERTRQVIQNAVIKRYSYLPLWYTAFYELELTGPVIRPLLAQYPLDKEAFGVDNQLLVQDRLLVRPVMQQGVSKVDVYFPAIDKKNGDWWYDVDTYQRQERSGYVSVPVDDFKIPVWQRGGSIVPKKERQRASTLMLHDPYTLIICLDRQGKASGSLYLDDEKSYAYRQGQRIHVNYEFADQLVNSFVGKPKYKTLAWIERIVIAGLEKVPSSASITVNGVSQQLEVLHDNTVVVRKPGVKMDVDFAIKLNF</v>
      </c>
    </row>
    <row r="215" spans="1:15">
      <c r="A215" t="s">
        <v>3760</v>
      </c>
      <c r="B215" t="s">
        <v>340</v>
      </c>
      <c r="C215">
        <v>0.19700000000000001</v>
      </c>
      <c r="D215">
        <v>21</v>
      </c>
      <c r="E215">
        <v>0.38700000000000001</v>
      </c>
      <c r="F215">
        <v>21</v>
      </c>
      <c r="G215">
        <v>0.90300000000000002</v>
      </c>
      <c r="H215">
        <v>10</v>
      </c>
      <c r="I215">
        <v>0.749</v>
      </c>
      <c r="J215">
        <v>0.58199999999999996</v>
      </c>
      <c r="K215" t="s">
        <v>4779</v>
      </c>
      <c r="L215">
        <v>0.45</v>
      </c>
      <c r="M215" t="s">
        <v>4780</v>
      </c>
      <c r="N215" t="str">
        <f>MID(Table2[[#This Row],[Uncleaved Sequence]],Table2[[#This Row],[pos2]]-3,3)&amp;"-"&amp;MID(Table2[[#This Row],[Uncleaved Sequence]],Table2[[#This Row],[pos2]],3)</f>
        <v>ASG-AAN</v>
      </c>
      <c r="O215" t="str">
        <f>VLOOKUP(Table2[[#This Row],[name]],Sheet2!B:D,3,FALSE)</f>
        <v>MLWIMGLVVAAVRLNGQASGAANVTVIEDIRSAFRGVTNDTELLNHIIPMYGASMRSANPSFVFKMPSKSNGGGDDFELLTMQRSDFAEPIFPNISQSTAIDSPSTIPPETSVKTSLMVSPQQDWQQMGLDGWTGELKPPVASLEQDRDTRPPISWQNSYPHDEIRLEFQNHHFDGRVTDIRVITQTTSKPAEMEDMNVQNVYIARVNDPFGYSMKWSFTNDSSREKELLPEGDRGKRDVARLYSIKCSTGCDPLIYKGYGCYCGFGGHGVPADGIDRCCRVHDKCYGQSNCISLEYFVPYVWKCYRGKPLCAVDHGEFGGPDSCAARLCQCDLRLSRCLKRYCPHRRSICHSSRSRRLQNLIFF</v>
      </c>
    </row>
    <row r="216" spans="1:15">
      <c r="A216" t="s">
        <v>4122</v>
      </c>
      <c r="B216" t="s">
        <v>497</v>
      </c>
      <c r="C216">
        <v>0.106</v>
      </c>
      <c r="D216">
        <v>66</v>
      </c>
      <c r="E216">
        <v>0.125</v>
      </c>
      <c r="F216">
        <v>11</v>
      </c>
      <c r="G216">
        <v>0.192</v>
      </c>
      <c r="H216">
        <v>1</v>
      </c>
      <c r="I216">
        <v>0.13700000000000001</v>
      </c>
      <c r="J216">
        <v>0.13</v>
      </c>
      <c r="K216" t="s">
        <v>4781</v>
      </c>
      <c r="L216">
        <v>0.5</v>
      </c>
      <c r="M216" t="s">
        <v>4782</v>
      </c>
      <c r="N216" t="str">
        <f>MID(Table2[[#This Row],[Uncleaved Sequence]],Table2[[#This Row],[pos2]]-3,3)&amp;"-"&amp;MID(Table2[[#This Row],[Uncleaved Sequence]],Table2[[#This Row],[pos2]],3)</f>
        <v>PIM-VVK</v>
      </c>
      <c r="O216" t="str">
        <f>VLOOKUP(Table2[[#This Row],[name]],Sheet2!B:D,3,FALSE)</f>
        <v>MLKFNFKPIMVVKEIPLHENLNMESRPMNAATPTTTTTFSKGGRRYSVSTTAILLASFFICTLLAVGFIVYNFATCAELEPDSDEDVVCTSYHLRRLKGHDDTPKYDRDVRLPHSIRPLKYNITIEPQLSGNFTFAGSVQIRIRVLECYNITMHAEELNISRSDASVHRVQNNGEPEGDGLRIHKQYLVGAKQFFVELYDKLLKDVEYVVHLRFDGIIEDYLQGFYRSSYEVHNETRWVASTQFQTDARRAFPCFDEPALKANFTLHIARPRNMTTISNMPIVSSNDHATMPSYWDHFAESLPMSTYLVAYAISDFTHISSGNFAVWARADAIKSAEYALSVGRILTFLQDFFNVTFPLPKIDMIALPEFQAGAMENWGLITFRETAMLYDPVATANNKQRVASVVGHELAHQWFGNLVTPSWWSDIWLNEGFASYMEYLTDAVAPEWKQLDQFVVNELQAVFQLDALSTSHKISHEVFNPQEISEIFDRSYAKGSTIIRMMAHFLTNPIFRRGLSKYLQEMAYNSATQDDLWHFLTVEKSSGLLDDSRSVKEIMDTWTLQTGYPVVKVSRHPNSDVIRLEQVRFVYTTTREDESLLWYIPITFTTDSELNFANTRPTTWMPRTKLYELENRELSLAWFIFNVQQTGYYRVNYDLENWMAITEHLMDVDNFEDIAPANRAQLIDDVNLARGSYLSYETAMNLTRYLGHELGHVPWKAAISNFIFIDSMFVNSGDYLLKNYLLKQLKKVYDQVGFKDSQDESEDILVKLKRADILSMACHLGHQEIAEASRHFQNWMQTPNPDSNNPIVPNLRGVVYCSAIQYGTEYEWDFAFEFLKTNVPGEKDLLLNALGCSKEPWLLYRFLRRGISGQHIRKQDLFRVFAVSTTVVGQNIAFDFLRNNWQEIKTYMGSQMSSIHTLFKFATKGFNSKFQGEFENFVKDAHWDYDRPVQQIVEHIETSVDWMNKNYKSIVRWLENEAQ</v>
      </c>
    </row>
    <row r="217" spans="1:15">
      <c r="A217" t="s">
        <v>4123</v>
      </c>
      <c r="B217" t="s">
        <v>497</v>
      </c>
      <c r="C217">
        <v>0.13200000000000001</v>
      </c>
      <c r="D217">
        <v>57</v>
      </c>
      <c r="E217">
        <v>0.104</v>
      </c>
      <c r="F217">
        <v>40</v>
      </c>
      <c r="G217">
        <v>0.16300000000000001</v>
      </c>
      <c r="H217">
        <v>65</v>
      </c>
      <c r="I217">
        <v>9.5000000000000001E-2</v>
      </c>
      <c r="J217">
        <v>0.1</v>
      </c>
      <c r="K217" t="s">
        <v>4781</v>
      </c>
      <c r="L217">
        <v>0.5</v>
      </c>
      <c r="M217" t="s">
        <v>4782</v>
      </c>
      <c r="N217" t="str">
        <f>MID(Table2[[#This Row],[Uncleaved Sequence]],Table2[[#This Row],[pos2]]-3,3)&amp;"-"&amp;MID(Table2[[#This Row],[Uncleaved Sequence]],Table2[[#This Row],[pos2]],3)</f>
        <v>YSV-SLT</v>
      </c>
      <c r="O217" t="str">
        <f>VLOOKUP(Table2[[#This Row],[name]],Sheet2!B:D,3,FALSE)</f>
        <v>MVVKEIPLHENLNMESRPMNAATPTTTTTFSKGGRRYSVSLTTAILLASFICTLLAVGFIVYNFATCAELEPDSDEDVVCTSYHLRRLKAGHDDTPKYRDVRLPHSIRPLKYNITIEPQLSGNFTFAGSVQIRIRVLEDCYNITMHAELNISRSDASVHRVQNNGEPEGDGLRIHKQYLVGAKQFFVIELYDKLLKVEYVVHLRFDGIIEDYLQGFYRSSYEVHNETRWVASTQFQATDARRAFPFDEPALKANFTLHIARPRNMTTISNMPIVSSNDHATMPSYVWDHFAESLMSTYLVAYAISDFTHISSGNFAVWARADAIKSAEYALSVGPRILTFLQDFNVTFPLPKIDMIALPEFQAGAMENWGLITFRETAMLYDPGVATANNKQVASVVGHELAHQWFGNLVTPSWWSDIWLNEGFASYMEYLTADAVAPEWKLDQFVVNELQAVFQLDALSTSHKISHEVFNPQEISEIFDRISYAKGSTIRMMAHFLTNPIFRRGLSKYLQEMAYNSATQDDLWHFLTVEAKSSGLLDDRSVKEIMDTWTLQTGYPVVKVSRHPNSDVIRLEQVRFVYTNTTREDESLWYIPITFTTDSELNFANTRPTTWMPRTKLYELENRELSLAKWFIFNVQQGYYRVNYDLENWMAITEHLMDVDNFEDIAPANRAQLIDDVMNLARGSYLYETAMNLTRYLGHELGHVPWKAAISNFIFIDSMFVNSGDYDLLKNYLLKLKKVYDQVGFKDSQDESEDILVKLKRADILSMACHLGHQECIAEASRHFNWMQTPNPDSNNPIVPNLRGVVYCSAIQYGTEYEWDFAFERFLKTNVPGKDLLLNALGCSKEPWLLYRFLRRGISGQHIRKQDLFRVFAAVSTTVVGQIAFDFLRNNWQEIKTYMGSQMSSIHTLFKFATKGFNSKFQLGEFENFVKAHWDYDRPVQQIVEHIETSVDWMNKNYKSIVRWLENEAQ</v>
      </c>
    </row>
    <row r="218" spans="1:15">
      <c r="A218" t="s">
        <v>4658</v>
      </c>
      <c r="B218" t="s">
        <v>497</v>
      </c>
      <c r="C218">
        <v>0.13200000000000001</v>
      </c>
      <c r="D218">
        <v>57</v>
      </c>
      <c r="E218">
        <v>0.104</v>
      </c>
      <c r="F218">
        <v>40</v>
      </c>
      <c r="G218">
        <v>0.16300000000000001</v>
      </c>
      <c r="H218">
        <v>65</v>
      </c>
      <c r="I218">
        <v>9.5000000000000001E-2</v>
      </c>
      <c r="J218">
        <v>0.1</v>
      </c>
      <c r="K218" t="s">
        <v>4781</v>
      </c>
      <c r="L218">
        <v>0.5</v>
      </c>
      <c r="M218" t="s">
        <v>4782</v>
      </c>
      <c r="N218" t="str">
        <f>MID(Table2[[#This Row],[Uncleaved Sequence]],Table2[[#This Row],[pos2]]-3,3)&amp;"-"&amp;MID(Table2[[#This Row],[Uncleaved Sequence]],Table2[[#This Row],[pos2]],3)</f>
        <v>YSV-SLT</v>
      </c>
      <c r="O218" t="str">
        <f>VLOOKUP(Table2[[#This Row],[name]],Sheet2!B:D,3,FALSE)</f>
        <v>MVVKEIPLHENLNMESRPMNAATPTTTTTFSKGGRRYSVSLTTAILLASFICTLLAVGFIVYNFATCAELEPDSDEDVVCTSYHLRRLKAGHDDTPKYRDVRLPHSIRPLKYNITIEPQLSGNFTFAGSVQIRIRVLEDCYNITMHAELNISRSDASVHRVQNNGEPEGDGLRIHKQYLVGAKQFFVIELYDKLLKVEYVVHLRFDGIIEDYLQGFYRSSYEVHNETRWVASTQFQATDARRAFPFDEPALKANFTLHIARPRNMTTISNMPIVSSNDHATMPSYVWDHFAESLMSTYLVAYAISDFTHISSGNFAVWARADAIKSAEYALSVGPRILTFLQDFNVTFPLPKIDMIALPEFQAGAMENWGLITFRETAMLYDPGVATANNKQVASVVGHELAHQWFGNLVTPSWWSDIWLNEGFASYMEYLTADAVAPEWKLDQFVVNELQAVFQLDALSTSHKISHEVFNPQEISEIFDRISYAKGSTIRMMAHFLTNPIFRRGLSKYLQEMAYNSATQDDLWHFLTVEAKSSGLLDDRSVKEIMDTWTLQTGYPVVKVSRHPNSDVIRLEQVRFVYTNTTREDESLWYIPITFTTDSELNFANTRPTTWMPRTKLYELENRELSLAKWFIFNVQQGYYRVNYDLENWMAITEHLMDVDNFEDIAPANRAQLIDDVMNLARGSYLYETAMNLTRYLGHELGHVPWKAAISNFIFIDSMFVNSGDYDLLKNYLLKLKKVYDQVGFKDSQDESEDILVKLKRADILSMACHLGHQECIAEASRHFNWMQTPNPDSNNPIVPNLRGVVYCSAIQYGTEYEWDFAFERFLKTNVPGKDLLLNALGCSKEPWLLYRFLRRGISGQHIRKQDLFRVFAAVSTTVVGQIAFDFLRNNWQEIKTYMGSQMSSIHTLFKFATKGFNSKFQLGEFENFVKAHWDYDRPVQQIVEHIETSVDWMNKNYKSIVRWLENEAQ</v>
      </c>
    </row>
    <row r="219" spans="1:15">
      <c r="A219" t="s">
        <v>4312</v>
      </c>
      <c r="B219" t="s">
        <v>794</v>
      </c>
      <c r="C219">
        <v>0.625</v>
      </c>
      <c r="D219">
        <v>25</v>
      </c>
      <c r="E219">
        <v>0.73099999999999998</v>
      </c>
      <c r="F219">
        <v>25</v>
      </c>
      <c r="G219">
        <v>0.92700000000000005</v>
      </c>
      <c r="H219">
        <v>20</v>
      </c>
      <c r="I219">
        <v>0.85499999999999998</v>
      </c>
      <c r="J219">
        <v>0.79800000000000004</v>
      </c>
      <c r="K219" t="s">
        <v>4779</v>
      </c>
      <c r="L219">
        <v>0.45</v>
      </c>
      <c r="M219" t="s">
        <v>4780</v>
      </c>
      <c r="N219" t="str">
        <f>MID(Table2[[#This Row],[Uncleaved Sequence]],Table2[[#This Row],[pos2]]-3,3)&amp;"-"&amp;MID(Table2[[#This Row],[Uncleaved Sequence]],Table2[[#This Row],[pos2]],3)</f>
        <v>GRG-HLL</v>
      </c>
      <c r="O219" t="str">
        <f>VLOOKUP(Table2[[#This Row],[name]],Sheet2!B:D,3,FALSE)</f>
        <v>MENFGIAHALLQLLLLHLVGSGRGHLLTGQPAIDLRIQAREQLISQSNDAYVQRLMRLSKSAEMRSYMQQDADACENFYDYSCGNWPQINPANDAYPRTNFVQLLLKAYSHKQQRLMEQPANVETDEVAVLRLKEFYASCLLFRQVPDLYRRQLQEIVADFGRMPVLSLPGQEWPAEEFDWLDTVARIKRQYGFDILLFQQSADRIYVGQPKQILPEANRKAVAEDIANHLERHLGVDPKVAVTTREITEFEQKIAAIMVDRRVGVMSKLYTPSDADYVDVSKLTQFVETVLDRLLANESLYQHVPDYLMKIDELVTETPPHVLANYVFNELLKHFYYERAESVEQCVSRVRDLFGELLDHMLFEQYEDEGTLKDIYVVWQQLQRSFRGVLQSSANWLVPETREQLLEQLNTTSLVINGYAEVNFTQRYEELHLKPRDYLHLRTILNHQSLRVKVKTQTSVTYDPVGKRVLLPVALLQPNFLWSRYYPKARYGSLGTLLAQQLAHSLEDASKWDAKSFAEYSKRKSCFKEQYGRLRLNGYLPESDLQAENIADNLAIQVAYHAYRRLLAELDPSFLGSESLPQLNLGSRLFFLSFAQLWCNDANEQFRDKQSLFLGTPNALRVLGALSNFRAFGRDFCGTASRMTSPQKCQLFAVNL</v>
      </c>
    </row>
    <row r="220" spans="1:15">
      <c r="A220" t="s">
        <v>4610</v>
      </c>
      <c r="B220" t="s">
        <v>796</v>
      </c>
      <c r="C220">
        <v>0.54500000000000004</v>
      </c>
      <c r="D220">
        <v>29</v>
      </c>
      <c r="E220">
        <v>0.65</v>
      </c>
      <c r="F220">
        <v>29</v>
      </c>
      <c r="G220">
        <v>0.873</v>
      </c>
      <c r="H220">
        <v>11</v>
      </c>
      <c r="I220">
        <v>0.72499999999999998</v>
      </c>
      <c r="J220">
        <v>0.69</v>
      </c>
      <c r="K220" t="s">
        <v>4779</v>
      </c>
      <c r="L220">
        <v>0.45</v>
      </c>
      <c r="M220" t="s">
        <v>4780</v>
      </c>
      <c r="N220" t="str">
        <f>MID(Table2[[#This Row],[Uncleaved Sequence]],Table2[[#This Row],[pos2]]-3,3)&amp;"-"&amp;MID(Table2[[#This Row],[Uncleaved Sequence]],Table2[[#This Row],[pos2]],3)</f>
        <v>VAA-APT</v>
      </c>
      <c r="O220" t="str">
        <f>VLOOKUP(Table2[[#This Row],[name]],Sheet2!B:D,3,FALSE)</f>
        <v>MGIKAKHNAKQLLCICIAGHVLSAMVAAAPTSEEDLKQDTPYMKELLRQKTAEIESFMDQKADPCNDFYAFSCGNYKRINSALSMQVVTTGVFETLTKLNRKILKMLNTPHDSHDTPEDIKVKHFYESCLQIKELNSTYSEKLKRLIEFGTMPLLEGSSWQEDDFDWLNTTARMAYRYGITPIFGIEVNKDLASNTNRIYLGQQDFPLEARSMYVDDATAVYRQKYRNNIQRILQRYLGVKMDLAKTAKELIDFEVDLAQGLVDESEGLDVGELTQLLTVDEIQRRYSPTLDIDLLFVSMGERISDQIYEYNNRYQQNLVEVIKRTPKRTVANYIFFRLIWEFETPSDSPEKQMKACVDLTKKYFAKNLDNMFYRRYNNEKSSREIDNMWRQKSTFNETLRSSPALNWIERPTRNLAMAKLQAMTLEVNNYADDNFTEEFALNLQSDDYVENVRYTSLLGAKQMREMLHKPAKPFEAGSQLSYTPANILINTIKVPVALLQPFYIWSDVYPNAIMFGTLASLIGHELIHGFDDSGRKFDKGNSKDWWDEKSSSNFLKRRDCFTKQYGRYVYDGIQLKESTAQSENIADGGMRLAYTAYRKWYENQLTLPNGAQDMTKETLPNLRYTAKQLFFISFAQWCNDAHPSVKALQVSTDQHMPGRFRVIGSLSNFEEFSKEFNCPAGSAMNSEKCIL</v>
      </c>
    </row>
    <row r="221" spans="1:15">
      <c r="A221" t="s">
        <v>4142</v>
      </c>
      <c r="B221" t="s">
        <v>798</v>
      </c>
      <c r="C221">
        <v>0.76300000000000001</v>
      </c>
      <c r="D221">
        <v>22</v>
      </c>
      <c r="E221">
        <v>0.85599999999999998</v>
      </c>
      <c r="F221">
        <v>22</v>
      </c>
      <c r="G221">
        <v>0.98799999999999999</v>
      </c>
      <c r="H221">
        <v>16</v>
      </c>
      <c r="I221">
        <v>0.96199999999999997</v>
      </c>
      <c r="J221">
        <v>0.91400000000000003</v>
      </c>
      <c r="K221" t="s">
        <v>4779</v>
      </c>
      <c r="L221">
        <v>0.45</v>
      </c>
      <c r="M221" t="s">
        <v>4780</v>
      </c>
      <c r="N221" t="str">
        <f>MID(Table2[[#This Row],[Uncleaved Sequence]],Table2[[#This Row],[pos2]]-3,3)&amp;"-"&amp;MID(Table2[[#This Row],[Uncleaved Sequence]],Table2[[#This Row],[pos2]],3)</f>
        <v>VLA-APT</v>
      </c>
      <c r="O221" t="str">
        <f>VLOOKUP(Table2[[#This Row],[name]],Sheet2!B:D,3,FALSE)</f>
        <v>MTMKLFCIWIASHVLSVLVLAAPTSEDVLNQDTPYMKELMRQAKAAEIEFMNQKVDPCKDFYAFSCGNYKRINSALNMRVLTTGVFETLTKGLNRKILMLNTPHDSHDTPEDIQVKHFYESCLQIKELNSTYSEKLKRLIAEFGTMPLEGSSWQEDDFDWLNTTARMAHRYGIMSIIGVGVATDFANNQKNIIYINQEFPLKTRSMYMDNETAIYRQNYQNNIQLILEKYLGVKDELARKAAKEMEFEVDLAHGLVDNNKHLNLRDLIELLTVAELRERYAPTLDTDQLIFVSMEKISDKVYEYNRRYQQNLVEVIERTPKSTVANYLFLRLIWEFIQKPSGVEKPTEACVDFTKTYFAKNLDNMIYRRYKNEKSSREIDSMWHQLKSTFKELLSSPALDWIEPSTRSLAIAKLEAMTLEVNNYVKENFTEEFADLNLQNTCVENLRQVQMLQAKQMRQLYHQPAKPLEAGELLSYTPSNILLENSIKVPALLQPFYIWSDVYPNAVMFGTLAYLIGHELIHGFDDSGRKFDEKGNSKDWDEKSSSNFLKRRDCFTKQYGRYVYDGIQLKESTAQSENIADNGGMRLATAYRKWYENQLTLPNGAQDMTKETLPNLRYTAKQLFFISFAQSWCNDVHKVKALQVSTDDHMPGKFRVIGTLSNFEEFSKEFNCHAGSAMNPIEKCIL</v>
      </c>
    </row>
    <row r="222" spans="1:15">
      <c r="A222" t="s">
        <v>3841</v>
      </c>
      <c r="B222" t="s">
        <v>799</v>
      </c>
      <c r="C222">
        <v>0.82299999999999995</v>
      </c>
      <c r="D222">
        <v>21</v>
      </c>
      <c r="E222">
        <v>0.88300000000000001</v>
      </c>
      <c r="F222">
        <v>21</v>
      </c>
      <c r="G222">
        <v>0.98199999999999998</v>
      </c>
      <c r="H222">
        <v>12</v>
      </c>
      <c r="I222">
        <v>0.94699999999999995</v>
      </c>
      <c r="J222">
        <v>0.91700000000000004</v>
      </c>
      <c r="K222" t="s">
        <v>4779</v>
      </c>
      <c r="L222">
        <v>0.45</v>
      </c>
      <c r="M222" t="s">
        <v>4780</v>
      </c>
      <c r="N222" t="str">
        <f>MID(Table2[[#This Row],[Uncleaved Sequence]],Table2[[#This Row],[pos2]]-3,3)&amp;"-"&amp;MID(Table2[[#This Row],[Uncleaved Sequence]],Table2[[#This Row],[pos2]],3)</f>
        <v>AMA-KPS</v>
      </c>
      <c r="O222" t="str">
        <f>VLOOKUP(Table2[[#This Row],[name]],Sheet2!B:D,3,FALSE)</f>
        <v>MMTSRVLWLCLLVAIVPAMAKPSDAGDPFADDLTSDYAKKIIVQAKVAEKTMMKPEVSPCDDFYTHACGNWHRHNPAQLLGDVMTDNFKLISKGFDRRQRLLRANDLQSELEKKMQRFYMSCNLVHRDDVHYKLALENVIREYGTLPLVGAQWNSSDFSWWRTVAQIQHKYGKQIIIGLEIMHDIRNTSVNRVYISPDFKTINTRLTNLMEEVRTSMDLQQYFGLSSSVAKHTAEQLTELERTFSGGSGAATLQESLSLYTVADLQEKYSDHLNFTEFLGLILGEENIPKSLYIDEEYLDKALLTMRSTPLATQANYVLWKLLEDFLVDAQPKDMVKWCTESTKYFGKLAEHAVYKRYRNPDVESEVHKIWDQIKGIFRQRLLGDKLDWISNTRTLAIEKLERMHLNINSYDEENFENVYGEVFIDRLNYVSNVQQLLIAKIRFVARINQPADSVDATELLGFTPAYNIQENNITIPVALLQPRYFWGDQPEALKYATLGYLLAHEMLHGFDDDGRQYDASGNLAPWWDLKSRYEFEERKCFQAQYHEYQYGGSKLPESKDQSENIADSGGLKLAYAAYELWLGQQSEVLQRETMEGLPFNSRQLFFLGYAQLLCDDVQFLFQPWVSQSDRHAPSKYVIGPLSNFQEFPWVFNCSQSAPMDPEYKCAI</v>
      </c>
    </row>
    <row r="223" spans="1:15">
      <c r="A223" t="s">
        <v>4546</v>
      </c>
      <c r="B223" t="s">
        <v>800</v>
      </c>
      <c r="C223">
        <v>0.505</v>
      </c>
      <c r="D223">
        <v>22</v>
      </c>
      <c r="E223">
        <v>0.65700000000000003</v>
      </c>
      <c r="F223">
        <v>22</v>
      </c>
      <c r="G223">
        <v>0.91</v>
      </c>
      <c r="H223">
        <v>16</v>
      </c>
      <c r="I223">
        <v>0.85199999999999998</v>
      </c>
      <c r="J223">
        <v>0.76200000000000001</v>
      </c>
      <c r="K223" t="s">
        <v>4779</v>
      </c>
      <c r="L223">
        <v>0.45</v>
      </c>
      <c r="M223" t="s">
        <v>4780</v>
      </c>
      <c r="N223" t="str">
        <f>MID(Table2[[#This Row],[Uncleaved Sequence]],Table2[[#This Row],[pos2]]-3,3)&amp;"-"&amp;MID(Table2[[#This Row],[Uncleaved Sequence]],Table2[[#This Row],[pos2]],3)</f>
        <v>SLA-IQG</v>
      </c>
      <c r="O223" t="str">
        <f>VLOOKUP(Table2[[#This Row],[name]],Sheet2!B:D,3,FALSE)</f>
        <v>MERLPASACLIFVTLAVGSLAIQGGVFKELTTPLGQQIMRIAKSAEMCSMDTSVSPCDDFYGYACGNYATINAATSQKDTNIRQLMFANYLRRVRQVLEPRISTDRPMEVRVKYFYESCLDTAALRTKQRSHLLSVLREFGGMPAVEKSWDYVGFDAIEMMAQLLRRYGKLTLLGVYVVPDHFNSQIKRLQLGQRLLAESDEFASLWKKYALKMRLRNLLGLSEELARKTAEEIIELELELSRSADHRMNRDPRLMRHLTMLSNMSDAYGPILNVTRFVTSWLGSEYNLPVFESPSYLFQVKKILLSTPNHVVANYMLSSLLTDFEITANEEQQKVICHERITLFPDVVDHMVYHSLEQQNPYIANEMRSLWVELKSSFREMLSSPDIEWLEQTREELLEKLNGMSFEIAGGQAVNFEEQFGDLVVSSADYYGNIQRLLEVARILRTDLLRESSSVYYYHGVTATPIYETETNLVVLPVSYMQHRYLWDDYPAALKYGTLGFTMAHEMAHGFDDLNRLYDSRGNLNDNWSTQTKVGFELKNCLADQFSGMLYGNLRLRRLKSQAESIADNVGIRIAQSAYWKWLDQVEEETESLPHMTQSPEQLFFLSAAQFMCSDIYPERRANFVRNNFHPPYEARFAMMINSPAFAEAFQCSNSSKMNPPNKCLM</v>
      </c>
    </row>
    <row r="224" spans="1:15">
      <c r="A224" t="s">
        <v>3875</v>
      </c>
      <c r="B224" t="s">
        <v>1087</v>
      </c>
      <c r="C224">
        <v>0.77500000000000002</v>
      </c>
      <c r="D224">
        <v>24</v>
      </c>
      <c r="E224">
        <v>0.77</v>
      </c>
      <c r="F224">
        <v>24</v>
      </c>
      <c r="G224">
        <v>0.89600000000000002</v>
      </c>
      <c r="H224">
        <v>4</v>
      </c>
      <c r="I224">
        <v>0.77</v>
      </c>
      <c r="J224">
        <v>0.77</v>
      </c>
      <c r="K224" t="s">
        <v>4779</v>
      </c>
      <c r="L224">
        <v>0.45</v>
      </c>
      <c r="M224" t="s">
        <v>4780</v>
      </c>
      <c r="N224" t="str">
        <f>MID(Table2[[#This Row],[Uncleaved Sequence]],Table2[[#This Row],[pos2]]-3,3)&amp;"-"&amp;MID(Table2[[#This Row],[Uncleaved Sequence]],Table2[[#This Row],[pos2]],3)</f>
        <v>THT-QRL</v>
      </c>
      <c r="O224" t="str">
        <f>VLOOKUP(Table2[[#This Row],[name]],Sheet2!B:D,3,FALSE)</f>
        <v>MLRNLSVCLISFIGLWCLSNTHTQRLPPEGRMRPLQDDSIRSPVDRDIVPELDAGPGKPEEKMWFHITDFQFDRVEGPTQPKPKPRQYPPPPMPGQPFPPPGGFKKKENKQRRLCEQKYSEYVERIFPNDTAVAADANDADFDGRVLRPGEYPHMAAVGFESDRGQVDYKCGGSLISERFVLTAAHCTSIYEAPPKVRIGDLDLASEKRSVEAQLLRIEQVFAHPNYKKKMYYDDIALLKLEKEVLTEYVRPVRLWVFPELPTTIAFAMGYGATSFAKPMTNRLTNLNLTVVPNECNAELPPLAETPSGVLESQICAQDYILNRDTCQGDSGGPLQLNLPGRRGHRIHYHLIGITSYGVFCRSSYPSVYTRVSSFLDWIELTVW</v>
      </c>
    </row>
    <row r="225" spans="1:15">
      <c r="A225" t="s">
        <v>3876</v>
      </c>
      <c r="B225" t="s">
        <v>1087</v>
      </c>
      <c r="C225">
        <v>0.77500000000000002</v>
      </c>
      <c r="D225">
        <v>24</v>
      </c>
      <c r="E225">
        <v>0.77</v>
      </c>
      <c r="F225">
        <v>24</v>
      </c>
      <c r="G225">
        <v>0.89600000000000002</v>
      </c>
      <c r="H225">
        <v>4</v>
      </c>
      <c r="I225">
        <v>0.77</v>
      </c>
      <c r="J225">
        <v>0.77</v>
      </c>
      <c r="K225" t="s">
        <v>4779</v>
      </c>
      <c r="L225">
        <v>0.45</v>
      </c>
      <c r="M225" t="s">
        <v>4780</v>
      </c>
      <c r="N225" t="str">
        <f>MID(Table2[[#This Row],[Uncleaved Sequence]],Table2[[#This Row],[pos2]]-3,3)&amp;"-"&amp;MID(Table2[[#This Row],[Uncleaved Sequence]],Table2[[#This Row],[pos2]],3)</f>
        <v>THT-QRL</v>
      </c>
      <c r="O225" t="str">
        <f>VLOOKUP(Table2[[#This Row],[name]],Sheet2!B:D,3,FALSE)</f>
        <v>MLRNLSVCLISFIGLWCLSNTHTQRLPPEGRMRPLQDDSIRSPVDRDIVPELDAGPGKPEEKMWFHITDFQFDRVEGPTQPKPKPRQYPPPPMPGQPFPPPGGFKKKENKQRRLCEQKYSEYVERIFPNDTAVAADANDADFDGRVLRPGCRGLRVGQRASGLQMWRQLDKREIRAYRSPLYIHIRGAPQVGSHRG</v>
      </c>
    </row>
    <row r="226" spans="1:15">
      <c r="A226" t="s">
        <v>3877</v>
      </c>
      <c r="B226" t="s">
        <v>1087</v>
      </c>
      <c r="C226">
        <v>0.77500000000000002</v>
      </c>
      <c r="D226">
        <v>24</v>
      </c>
      <c r="E226">
        <v>0.77</v>
      </c>
      <c r="F226">
        <v>24</v>
      </c>
      <c r="G226">
        <v>0.89600000000000002</v>
      </c>
      <c r="H226">
        <v>4</v>
      </c>
      <c r="I226">
        <v>0.77</v>
      </c>
      <c r="J226">
        <v>0.77</v>
      </c>
      <c r="K226" t="s">
        <v>4779</v>
      </c>
      <c r="L226">
        <v>0.45</v>
      </c>
      <c r="M226" t="s">
        <v>4780</v>
      </c>
      <c r="N226" t="str">
        <f>MID(Table2[[#This Row],[Uncleaved Sequence]],Table2[[#This Row],[pos2]]-3,3)&amp;"-"&amp;MID(Table2[[#This Row],[Uncleaved Sequence]],Table2[[#This Row],[pos2]],3)</f>
        <v>THT-QRL</v>
      </c>
      <c r="O226" t="str">
        <f>VLOOKUP(Table2[[#This Row],[name]],Sheet2!B:D,3,FALSE)</f>
        <v>MLRNLSVCLISFIGLWCLSNTHTQRLPPEGRMRPLQDDSIRSPVDRDIVPELDAGPGKPEEKMWFHITDFQFDRVEGPTQPKPKPRQYPPPPMPGQPFPPPGGFKKKENKQRRLCEQKYSEYVERIFPNDTAVAADANDADFDGRVLRPGEYPHMAAVGFESDRGQVDYKCGGSLISERFVLTAAHCTSIYEAPPKVRIGDLDLASEKRSVEAQLLRIEQVFAHPNYKKKMYYDDIALLKLEKEVLTEYVRPVRLWVFPELPTTIAFAMGYGATSFAKPMTNRLTNLNLTVVPNECNAELPPLAETPSGVLESQICAQDYILNRDTCQGDSGGPLQLNLPGRRGHRIHYHLIGITSYGVFCRSSYPSVYTRVSSFLDWIELTVW</v>
      </c>
    </row>
    <row r="227" spans="1:15">
      <c r="A227" t="s">
        <v>4136</v>
      </c>
      <c r="B227" t="s">
        <v>31</v>
      </c>
      <c r="C227">
        <v>0.20300000000000001</v>
      </c>
      <c r="D227">
        <v>18</v>
      </c>
      <c r="E227">
        <v>0.36399999999999999</v>
      </c>
      <c r="F227">
        <v>18</v>
      </c>
      <c r="G227">
        <v>0.79500000000000004</v>
      </c>
      <c r="H227">
        <v>15</v>
      </c>
      <c r="I227">
        <v>0.65200000000000002</v>
      </c>
      <c r="J227">
        <v>0.52</v>
      </c>
      <c r="K227" t="s">
        <v>4779</v>
      </c>
      <c r="L227">
        <v>0.45</v>
      </c>
      <c r="M227" t="s">
        <v>4780</v>
      </c>
      <c r="N227" t="str">
        <f>MID(Table2[[#This Row],[Uncleaved Sequence]],Table2[[#This Row],[pos2]]-3,3)&amp;"-"&amp;MID(Table2[[#This Row],[Uncleaved Sequence]],Table2[[#This Row],[pos2]],3)</f>
        <v>SQH-MQQ</v>
      </c>
      <c r="O227" t="str">
        <f>VLOOKUP(Table2[[#This Row],[name]],Sheet2!B:D,3,FALSE)</f>
        <v>MTALGLVLLSMMGYSQHMQQANLGDGVATARLLSRSDWGARLPKSVEHFGPAPYVIIHHSYMPAVCYSTPDCMKSMRDMQDFHQLERGWNDIGYSFGIGDGMIYTGRGFNVIGAHAPKYNDKSVGIVLIGDWRTELPPKQMLDAAKNIAFGVFKGYIDPAYKLLGHRQVRDTECPGGRLFAEISSWPHFTHINDTEVSSTTAPVVPHVHPQAAAPQKPHQSPPAAPK</v>
      </c>
    </row>
    <row r="228" spans="1:15">
      <c r="A228" t="s">
        <v>4137</v>
      </c>
      <c r="B228" t="s">
        <v>31</v>
      </c>
      <c r="C228">
        <v>0.17100000000000001</v>
      </c>
      <c r="D228">
        <v>52</v>
      </c>
      <c r="E228">
        <v>0.128</v>
      </c>
      <c r="F228">
        <v>52</v>
      </c>
      <c r="G228">
        <v>0.153</v>
      </c>
      <c r="H228">
        <v>5</v>
      </c>
      <c r="I228">
        <v>0.105</v>
      </c>
      <c r="J228">
        <v>0.11600000000000001</v>
      </c>
      <c r="K228" t="s">
        <v>4781</v>
      </c>
      <c r="L228">
        <v>0.45</v>
      </c>
      <c r="M228" t="s">
        <v>4780</v>
      </c>
      <c r="N228" t="str">
        <f>MID(Table2[[#This Row],[Uncleaved Sequence]],Table2[[#This Row],[pos2]]-3,3)&amp;"-"&amp;MID(Table2[[#This Row],[Uncleaved Sequence]],Table2[[#This Row],[pos2]],3)</f>
        <v>VYS-TPD</v>
      </c>
      <c r="O228" t="str">
        <f>VLOOKUP(Table2[[#This Row],[name]],Sheet2!B:D,3,FALSE)</f>
        <v>MQQANLGDGVATARLLSRSDWGARLPKSVEHFQGPAPYVIIHHSYMPAVYSTPDCMKSMRDMQDFHQLERGWNDIGYSFGIGGDGMIYTGRGFNVIGAAPKYNDKSVGIVLIGDWRTELPPKQMLDAAKNLIAFGVFKGYIDPAYKLGHRQVRDTECPGGRLFAEISSWPHFTHINDTEGVSSTTAPVVPHVHPQAAPQKPHQSPPAAPK</v>
      </c>
    </row>
    <row r="229" spans="1:15">
      <c r="A229" t="s">
        <v>4138</v>
      </c>
      <c r="B229" t="s">
        <v>31</v>
      </c>
      <c r="C229">
        <v>0.17100000000000001</v>
      </c>
      <c r="D229">
        <v>52</v>
      </c>
      <c r="E229">
        <v>0.128</v>
      </c>
      <c r="F229">
        <v>52</v>
      </c>
      <c r="G229">
        <v>0.153</v>
      </c>
      <c r="H229">
        <v>5</v>
      </c>
      <c r="I229">
        <v>0.105</v>
      </c>
      <c r="J229">
        <v>0.11600000000000001</v>
      </c>
      <c r="K229" t="s">
        <v>4781</v>
      </c>
      <c r="L229">
        <v>0.45</v>
      </c>
      <c r="M229" t="s">
        <v>4780</v>
      </c>
      <c r="N229" t="str">
        <f>MID(Table2[[#This Row],[Uncleaved Sequence]],Table2[[#This Row],[pos2]]-3,3)&amp;"-"&amp;MID(Table2[[#This Row],[Uncleaved Sequence]],Table2[[#This Row],[pos2]],3)</f>
        <v>VYS-TPD</v>
      </c>
      <c r="O229" t="str">
        <f>VLOOKUP(Table2[[#This Row],[name]],Sheet2!B:D,3,FALSE)</f>
        <v>MQQANLGDGVATARLLSRSDWGARLPKSVEHFQGPAPYVIIHHSYMPAVYSTPDCMKSMRDMQDFHQLERGWNDIGYSFGIGGDGMIYTGRGFNVIGAAPKYNDKSVGIVLIGDWRTELPPKQMLDAAKNLIAFGVFKGYIDPAYKLGHRQVRDTECPGGRLFAEISSWPHFTHINDTEGVSSTTAPVVPHVHPQAAPQKPHQSPPAAPK</v>
      </c>
    </row>
    <row r="230" spans="1:15">
      <c r="A230" t="s">
        <v>4661</v>
      </c>
      <c r="B230" t="s">
        <v>31</v>
      </c>
      <c r="C230">
        <v>0.112</v>
      </c>
      <c r="D230">
        <v>49</v>
      </c>
      <c r="E230">
        <v>0.121</v>
      </c>
      <c r="F230">
        <v>11</v>
      </c>
      <c r="G230">
        <v>0.17199999999999999</v>
      </c>
      <c r="H230">
        <v>1</v>
      </c>
      <c r="I230">
        <v>0.125</v>
      </c>
      <c r="J230">
        <v>0.123</v>
      </c>
      <c r="K230" t="s">
        <v>4781</v>
      </c>
      <c r="L230">
        <v>0.45</v>
      </c>
      <c r="M230" t="s">
        <v>4780</v>
      </c>
      <c r="N230" t="str">
        <f>MID(Table2[[#This Row],[Uncleaved Sequence]],Table2[[#This Row],[pos2]]-3,3)&amp;"-"&amp;MID(Table2[[#This Row],[Uncleaved Sequence]],Table2[[#This Row],[pos2]],3)</f>
        <v>SVS-TSG</v>
      </c>
      <c r="O230" t="str">
        <f>VLOOKUP(Table2[[#This Row],[name]],Sheet2!B:D,3,FALSE)</f>
        <v>MGDKVSGSVSTSGPTSLAILMDSEQLEQQQLATSCGYSQHMQQANLGDGATARLLSRSDWGARLPKSVEHFQGPAPYVIIHHSYMPAVCYSTPDCMKSRDMQDFHQLERGWNDIGYSFGIGGDGMIYTGRGFNVIGAHAPKYNDKSVIVLIGDWRTELPPKQMLDAAKNLIAFGVFKGYIDPAYKLLGHRQVRDTEPGGRLFAEISSWPHFTHINDTEGVSSTTAPVVPHVHPQAAAPQKPHQSPAAPK</v>
      </c>
    </row>
    <row r="231" spans="1:15">
      <c r="A231" t="s">
        <v>4662</v>
      </c>
      <c r="B231" t="s">
        <v>31</v>
      </c>
      <c r="C231">
        <v>0.17100000000000001</v>
      </c>
      <c r="D231">
        <v>52</v>
      </c>
      <c r="E231">
        <v>0.128</v>
      </c>
      <c r="F231">
        <v>52</v>
      </c>
      <c r="G231">
        <v>0.153</v>
      </c>
      <c r="H231">
        <v>5</v>
      </c>
      <c r="I231">
        <v>0.105</v>
      </c>
      <c r="J231">
        <v>0.11600000000000001</v>
      </c>
      <c r="K231" t="s">
        <v>4781</v>
      </c>
      <c r="L231">
        <v>0.45</v>
      </c>
      <c r="M231" t="s">
        <v>4780</v>
      </c>
      <c r="N231" t="str">
        <f>MID(Table2[[#This Row],[Uncleaved Sequence]],Table2[[#This Row],[pos2]]-3,3)&amp;"-"&amp;MID(Table2[[#This Row],[Uncleaved Sequence]],Table2[[#This Row],[pos2]],3)</f>
        <v>VYS-TPD</v>
      </c>
      <c r="O231" t="str">
        <f>VLOOKUP(Table2[[#This Row],[name]],Sheet2!B:D,3,FALSE)</f>
        <v>MQQANLGDGVATARLLSRSDWGARLPKSVEHFQGPAPYVIIHHSYMPAVYSTPDCMKSMRDMQDFHQLERGWNDIGYSFGIGGDGMIYTGRGFNVIGAAPKYNDKSVGIVLIGDWRTELPPKQMLDAAKNLIAFGVFKGYIDPAYKLGHRQVRDTECPGGRLFAEISSWPHFTHINDTEGVSSTTAPVVPHVHPQAAPQKPHQSPPAAPK</v>
      </c>
    </row>
    <row r="232" spans="1:15">
      <c r="A232" t="s">
        <v>4663</v>
      </c>
      <c r="B232" t="s">
        <v>31</v>
      </c>
      <c r="C232">
        <v>0.17100000000000001</v>
      </c>
      <c r="D232">
        <v>52</v>
      </c>
      <c r="E232">
        <v>0.128</v>
      </c>
      <c r="F232">
        <v>52</v>
      </c>
      <c r="G232">
        <v>0.153</v>
      </c>
      <c r="H232">
        <v>5</v>
      </c>
      <c r="I232">
        <v>0.105</v>
      </c>
      <c r="J232">
        <v>0.11600000000000001</v>
      </c>
      <c r="K232" t="s">
        <v>4781</v>
      </c>
      <c r="L232">
        <v>0.45</v>
      </c>
      <c r="M232" t="s">
        <v>4780</v>
      </c>
      <c r="N232" t="str">
        <f>MID(Table2[[#This Row],[Uncleaved Sequence]],Table2[[#This Row],[pos2]]-3,3)&amp;"-"&amp;MID(Table2[[#This Row],[Uncleaved Sequence]],Table2[[#This Row],[pos2]],3)</f>
        <v>VYS-TPD</v>
      </c>
      <c r="O232" t="str">
        <f>VLOOKUP(Table2[[#This Row],[name]],Sheet2!B:D,3,FALSE)</f>
        <v>MQQANLGDGVATARLLSRSDWGARLPKSVEHFQGPAPYVIIHHSYMPAVYSTPDCMKSMRDMQDFHQLERGWNDIGYSFGIGGDGMIYTGRGFNVIGAAPKYNDKSVGIVLIGDWRTELPPKQMLDAAKNLIAFGVFKGYIDPAYKLGHRQVRDTECPGGRLFAEISSWPHFTHINDTEGVSSTTAPVVPHVHPQAAPQKPHQSPPAAPK</v>
      </c>
    </row>
    <row r="233" spans="1:15">
      <c r="A233" t="s">
        <v>4391</v>
      </c>
      <c r="B233" t="s">
        <v>35</v>
      </c>
      <c r="C233">
        <v>0.85799999999999998</v>
      </c>
      <c r="D233">
        <v>21</v>
      </c>
      <c r="E233">
        <v>0.90500000000000003</v>
      </c>
      <c r="F233">
        <v>21</v>
      </c>
      <c r="G233">
        <v>0.98199999999999998</v>
      </c>
      <c r="H233">
        <v>14</v>
      </c>
      <c r="I233">
        <v>0.95499999999999996</v>
      </c>
      <c r="J233">
        <v>0.93200000000000005</v>
      </c>
      <c r="K233" t="s">
        <v>4779</v>
      </c>
      <c r="L233">
        <v>0.45</v>
      </c>
      <c r="M233" t="s">
        <v>4780</v>
      </c>
      <c r="N233" t="str">
        <f>MID(Table2[[#This Row],[Uncleaved Sequence]],Table2[[#This Row],[pos2]]-3,3)&amp;"-"&amp;MID(Table2[[#This Row],[Uncleaved Sequence]],Table2[[#This Row],[pos2]],3)</f>
        <v>VLG-VTI</v>
      </c>
      <c r="O233" t="str">
        <f>VLOOKUP(Table2[[#This Row],[name]],Sheet2!B:D,3,FALSE)</f>
        <v>MANKALILLAVLFCAQAVLGVTIISKSEWGGRSATSKTSLANYLSYAVIHTAGNYCSTKAACITQLQNIQAYHMDSLGWADIGYNFLIGGDGNVYEGRWNVMGAHATNWNSKSIGISFLGNYNTNTLTSAQITAAKGLLSDAVSRGQVSGYILYGHRQVGSTECPGTNIWNEIRTWSNWK</v>
      </c>
    </row>
    <row r="234" spans="1:15">
      <c r="A234" t="s">
        <v>4158</v>
      </c>
      <c r="B234" t="s">
        <v>38</v>
      </c>
      <c r="C234">
        <v>0.53100000000000003</v>
      </c>
      <c r="D234">
        <v>22</v>
      </c>
      <c r="E234">
        <v>0.68700000000000006</v>
      </c>
      <c r="F234">
        <v>22</v>
      </c>
      <c r="G234">
        <v>0.95799999999999996</v>
      </c>
      <c r="H234">
        <v>12</v>
      </c>
      <c r="I234">
        <v>0.88700000000000001</v>
      </c>
      <c r="J234">
        <v>0.79500000000000004</v>
      </c>
      <c r="K234" t="s">
        <v>4779</v>
      </c>
      <c r="L234">
        <v>0.45</v>
      </c>
      <c r="M234" t="s">
        <v>4780</v>
      </c>
      <c r="N234" t="str">
        <f>MID(Table2[[#This Row],[Uncleaved Sequence]],Table2[[#This Row],[pos2]]-3,3)&amp;"-"&amp;MID(Table2[[#This Row],[Uncleaved Sequence]],Table2[[#This Row],[pos2]],3)</f>
        <v>AQG-VYV</v>
      </c>
      <c r="O234" t="str">
        <f>VLOOKUP(Table2[[#This Row],[name]],Sheet2!B:D,3,FALSE)</f>
        <v>MVSKVALLLAVLVCSQYMAQGVYVVSKAEWGGRGAKWTVGLGNYLSYAIHHTAGSYCETRAQCNAVLQSVQNYHMDSLGWPDIGYNFLIGGDGNVYEGGWNNMGAHAAEWNPYSIGISFLGNYNWDTLEPNMISAAQQLLNDAVNRGLSSGYILYGHRQVSATECPGTHIWNEIRGWSHWS</v>
      </c>
    </row>
    <row r="235" spans="1:15">
      <c r="A235" t="s">
        <v>4022</v>
      </c>
      <c r="B235" t="s">
        <v>1089</v>
      </c>
      <c r="C235">
        <v>0.70199999999999996</v>
      </c>
      <c r="D235">
        <v>19</v>
      </c>
      <c r="E235">
        <v>0.78100000000000003</v>
      </c>
      <c r="F235">
        <v>19</v>
      </c>
      <c r="G235">
        <v>0.95</v>
      </c>
      <c r="H235">
        <v>11</v>
      </c>
      <c r="I235">
        <v>0.85499999999999998</v>
      </c>
      <c r="J235">
        <v>0.82099999999999995</v>
      </c>
      <c r="K235" t="s">
        <v>4779</v>
      </c>
      <c r="L235">
        <v>0.45</v>
      </c>
      <c r="M235" t="s">
        <v>4780</v>
      </c>
      <c r="N235" t="str">
        <f>MID(Table2[[#This Row],[Uncleaved Sequence]],Table2[[#This Row],[pos2]]-3,3)&amp;"-"&amp;MID(Table2[[#This Row],[Uncleaved Sequence]],Table2[[#This Row],[pos2]],3)</f>
        <v>TNA-IFE</v>
      </c>
      <c r="O235" t="str">
        <f>VLOOKUP(Table2[[#This Row],[name]],Sheet2!B:D,3,FALSE)</f>
        <v>MWTWLLFLPLLKASSTNAIFEQCNHQVKLQSGQKLLINSPYYPALYPVGSCRYAVEAPKDHVLQFKCELQLRTLSTDLKCRTEVFHFNSEGDEVLTSSYFCGSGKFERKSFLNRAVISYISSGHSEPPSAVKLKDKLHAVPTTSTTTAPQAVSIEEQDAEEEQEEEEEPEEADEDLSDEVLHVLQDVGVSDALAYVSLLYDVEESRKSSTTIYLDKLPIRSSSKTSAKRARIVSSYPTAAPSPGHGGRFSCLVEAFQPTCSCGWSRIPRIASPTNEEAVLHEFPPMAGVLTKKHKVFCGAAIIHHRYLLSAAHCFLGPETNSAAKLRVVVGEHDLASSFETFAQRYDLDALILHEDFSQASGQPKNDIAMLKTRMAIVWSQHVGPACLPLQPEDGQKLPLAGHQVVAAGWGTTSYGGPQTHRLLKATLDVIDGRRCRQALSAGGLPPHTFCTYTPGRDTCQYDSGGALYERINGRLMAVGIVSFGQACAAQPSVNTRVASFIKWIRTKSPEVAYCPGR</v>
      </c>
    </row>
    <row r="236" spans="1:15">
      <c r="A236" t="s">
        <v>3732</v>
      </c>
      <c r="B236" t="s">
        <v>1091</v>
      </c>
      <c r="C236">
        <v>0.38900000000000001</v>
      </c>
      <c r="D236">
        <v>24</v>
      </c>
      <c r="E236">
        <v>0.59899999999999998</v>
      </c>
      <c r="F236">
        <v>24</v>
      </c>
      <c r="G236">
        <v>0.97799999999999998</v>
      </c>
      <c r="H236">
        <v>15</v>
      </c>
      <c r="I236">
        <v>0.92400000000000004</v>
      </c>
      <c r="J236">
        <v>0.77500000000000002</v>
      </c>
      <c r="K236" t="s">
        <v>4779</v>
      </c>
      <c r="L236">
        <v>0.45</v>
      </c>
      <c r="M236" t="s">
        <v>4780</v>
      </c>
      <c r="N236" t="str">
        <f>MID(Table2[[#This Row],[Uncleaved Sequence]],Table2[[#This Row],[pos2]]-3,3)&amp;"-"&amp;MID(Table2[[#This Row],[Uncleaved Sequence]],Table2[[#This Row],[pos2]],3)</f>
        <v>AAA-DLQ</v>
      </c>
      <c r="O236" t="str">
        <f>VLOOKUP(Table2[[#This Row],[name]],Sheet2!B:D,3,FALSE)</f>
        <v>MTQFGLHGCSYILFWFLLACAAADLQENQQSRIINGSVAKADETRHLVSRLLRHDNNFGSGHICGGALIAPRKVLTAAHCLYNNQRKRFRRASEFVVVGTLNRFEHRNGTIVSQVSSMAYMHTFSPDSMRDDVGILFLRTGLPMSPGGVHLTVAPIQLAGQITPPGKLCQVAGWGRTEQSSLSNILLTANVSTIRHTCRMIYRSGLLPGMMCAGRLQGGTDSCQGDSGGPLVHEGRLVGVVSWGYCAEPGLPGVYVDVEYYRQWIEGRSGAPHSRLATGLFLLLLLPLLMRCSGW</v>
      </c>
    </row>
    <row r="237" spans="1:15">
      <c r="A237" t="s">
        <v>4401</v>
      </c>
      <c r="B237" t="s">
        <v>626</v>
      </c>
      <c r="C237">
        <v>0.69299999999999995</v>
      </c>
      <c r="D237">
        <v>18</v>
      </c>
      <c r="E237">
        <v>0.79200000000000004</v>
      </c>
      <c r="F237">
        <v>18</v>
      </c>
      <c r="G237">
        <v>0.95399999999999996</v>
      </c>
      <c r="H237">
        <v>10</v>
      </c>
      <c r="I237">
        <v>0.89700000000000002</v>
      </c>
      <c r="J237">
        <v>0.84899999999999998</v>
      </c>
      <c r="K237" t="s">
        <v>4779</v>
      </c>
      <c r="L237">
        <v>0.45</v>
      </c>
      <c r="M237" t="s">
        <v>4780</v>
      </c>
      <c r="N237" t="str">
        <f>MID(Table2[[#This Row],[Uncleaved Sequence]],Table2[[#This Row],[pos2]]-3,3)&amp;"-"&amp;MID(Table2[[#This Row],[Uncleaved Sequence]],Table2[[#This Row],[pos2]],3)</f>
        <v>ARS-VEQ</v>
      </c>
      <c r="O237" t="str">
        <f>VLOOKUP(Table2[[#This Row],[name]],Sheet2!B:D,3,FALSE)</f>
        <v>MLLKILLVVGLFGLARSVEQVRYDNYKVYNVRIDDLEQFKLLHTQERSLLSSWREARHLGESSDIMLPPEYQKTFESLLTKHNFTYNLKIDNVQTHIDQRPKQRITSMEWTQFHTLEEIYAWLDVIEDRYPDIVTPFTIGNSYEGRPRGVKISYKEGNPAVFIESNIHAREWITSATITYFIDELLVPRNPAVRDIQNVDWYIIPVLNTDGFAYSHEVERLWRKSRLPSDPTGECIGTDLNRNFDLWMLTGAESDPCSQLYAGPSPESDPEISQLTAYINNSIPEGTIKIYISLSYGQYVLSPWGHTALEFPEHYPQMMHVAKGFSDALYRRYGTVFTYGSSATLYEVSGSGKEWAYAVKNIKIHYTIELRDKGELGFVLPPEDIIPVAREVEGFVGMIAAAREIDI</v>
      </c>
    </row>
    <row r="238" spans="1:15">
      <c r="A238" t="s">
        <v>4452</v>
      </c>
      <c r="B238" t="s">
        <v>161</v>
      </c>
      <c r="C238">
        <v>0.108</v>
      </c>
      <c r="D238">
        <v>23</v>
      </c>
      <c r="E238">
        <v>0.108</v>
      </c>
      <c r="F238">
        <v>54</v>
      </c>
      <c r="G238">
        <v>0.12</v>
      </c>
      <c r="H238">
        <v>26</v>
      </c>
      <c r="I238">
        <v>9.7000000000000003E-2</v>
      </c>
      <c r="J238">
        <v>0.104</v>
      </c>
      <c r="K238" t="s">
        <v>4781</v>
      </c>
      <c r="L238">
        <v>0.5</v>
      </c>
      <c r="M238" t="s">
        <v>4782</v>
      </c>
      <c r="N238" t="str">
        <f>MID(Table2[[#This Row],[Uncleaved Sequence]],Table2[[#This Row],[pos2]]-3,3)&amp;"-"&amp;MID(Table2[[#This Row],[Uncleaved Sequence]],Table2[[#This Row],[pos2]],3)</f>
        <v>RSC-CTR</v>
      </c>
      <c r="O238" t="str">
        <f>VLOOKUP(Table2[[#This Row],[name]],Sheet2!B:D,3,FALSE)</f>
        <v>MEPTCSSSVAELAKYSEDDVETDESKVVEHQEYAEALSMSGESRKRKRWRRSCCTRQVLSTGAIFIALLLIIGAIYMHLRQKHHLGRLHINLKDRGQVVLEEDFPMVTAAGVDAQTSTITTFQPPPTSSPEPSAKCLDCMATTATDNPAICRHRGRPEEPCGIYRISHVYWQDALRIIDPDDSLARDYGRCVVDVQAERIVRSYVQRYGGEDCNGDGRIECRDHVRLHMRGPGGCRRQEPLGSLSRRLENCLKYRGI</v>
      </c>
    </row>
    <row r="239" spans="1:15">
      <c r="A239" t="s">
        <v>4453</v>
      </c>
      <c r="B239" t="s">
        <v>161</v>
      </c>
      <c r="C239">
        <v>0.108</v>
      </c>
      <c r="D239">
        <v>23</v>
      </c>
      <c r="E239">
        <v>0.108</v>
      </c>
      <c r="F239">
        <v>54</v>
      </c>
      <c r="G239">
        <v>0.12</v>
      </c>
      <c r="H239">
        <v>26</v>
      </c>
      <c r="I239">
        <v>9.7000000000000003E-2</v>
      </c>
      <c r="J239">
        <v>0.104</v>
      </c>
      <c r="K239" t="s">
        <v>4781</v>
      </c>
      <c r="L239">
        <v>0.5</v>
      </c>
      <c r="M239" t="s">
        <v>4782</v>
      </c>
      <c r="N239" t="str">
        <f>MID(Table2[[#This Row],[Uncleaved Sequence]],Table2[[#This Row],[pos2]]-3,3)&amp;"-"&amp;MID(Table2[[#This Row],[Uncleaved Sequence]],Table2[[#This Row],[pos2]],3)</f>
        <v>RSC-CTR</v>
      </c>
      <c r="O239" t="str">
        <f>VLOOKUP(Table2[[#This Row],[name]],Sheet2!B:D,3,FALSE)</f>
        <v>MEPTCSSSVAELAKYSEDDVETDESKVVEHQEYAEALSMSGESRKRKRWRRSCCTRQVLSTGAIFIALLLIIGAIYMHLRQKHHLGRLHINLKDRGQVVLEEDFPMVTAAGVA</v>
      </c>
    </row>
    <row r="240" spans="1:15">
      <c r="A240" t="s">
        <v>4454</v>
      </c>
      <c r="B240" t="s">
        <v>161</v>
      </c>
      <c r="C240">
        <v>0.108</v>
      </c>
      <c r="D240">
        <v>23</v>
      </c>
      <c r="E240">
        <v>0.108</v>
      </c>
      <c r="F240">
        <v>54</v>
      </c>
      <c r="G240">
        <v>0.12</v>
      </c>
      <c r="H240">
        <v>26</v>
      </c>
      <c r="I240">
        <v>9.7000000000000003E-2</v>
      </c>
      <c r="J240">
        <v>0.104</v>
      </c>
      <c r="K240" t="s">
        <v>4781</v>
      </c>
      <c r="L240">
        <v>0.5</v>
      </c>
      <c r="M240" t="s">
        <v>4782</v>
      </c>
      <c r="N240" t="str">
        <f>MID(Table2[[#This Row],[Uncleaved Sequence]],Table2[[#This Row],[pos2]]-3,3)&amp;"-"&amp;MID(Table2[[#This Row],[Uncleaved Sequence]],Table2[[#This Row],[pos2]],3)</f>
        <v>RSC-CTR</v>
      </c>
      <c r="O240" t="str">
        <f>VLOOKUP(Table2[[#This Row],[name]],Sheet2!B:D,3,FALSE)</f>
        <v>MEPTCSSSVAELAKYSEDDVETDESKVVEHQEYAEALSMSGESRKRKRWRRSCCTRQVLSTGAIFIALLLIIGAIYMHLRQKHHLGRLHINLKDRGQVVLEEDFPMVTAAGVGECATRTLVQSLRS</v>
      </c>
    </row>
    <row r="241" spans="1:15">
      <c r="A241" t="s">
        <v>3695</v>
      </c>
      <c r="B241" t="s">
        <v>802</v>
      </c>
      <c r="C241">
        <v>0.114</v>
      </c>
      <c r="D241">
        <v>16</v>
      </c>
      <c r="E241">
        <v>0.111</v>
      </c>
      <c r="F241">
        <v>16</v>
      </c>
      <c r="G241">
        <v>0.155</v>
      </c>
      <c r="H241">
        <v>4</v>
      </c>
      <c r="I241">
        <v>0.113</v>
      </c>
      <c r="J241">
        <v>0.112</v>
      </c>
      <c r="K241" t="s">
        <v>4781</v>
      </c>
      <c r="L241">
        <v>0.45</v>
      </c>
      <c r="M241" t="s">
        <v>4780</v>
      </c>
      <c r="N241" t="str">
        <f>MID(Table2[[#This Row],[Uncleaved Sequence]],Table2[[#This Row],[pos2]]-3,3)&amp;"-"&amp;MID(Table2[[#This Row],[Uncleaved Sequence]],Table2[[#This Row],[pos2]],3)</f>
        <v>AGG-QEV</v>
      </c>
      <c r="O241" t="str">
        <f>VLOOKUP(Table2[[#This Row],[name]],Sheet2!B:D,3,FALSE)</f>
        <v>MSMPDAGSLKSPAGGQEVECHRLLSDLPAFAYPSTTLRSTTSGHSTGTNTTVCESPGARDRTSFACSSSCVSSACSATASDDDEDERALERCLRGTTDLGESGLRYSLKGPPPELYSAKKDFISKGPLLGRQLEVKKRCEWWCHKYIKMSTHWRQNACLYACCIAFLLGMLIMFHLGLRSAHKGQEELPQSTHPLASPPATPATLHPRRLDNDTSTDHEPPDGLDDLDEEEHSAFVMPTKVYNYSSEADLIYESKRNSDINSFLKESASAFAMTGTYRNMSNEIWDPHPQYNLNFGRQLHLVLRQDASFVHNHSMTHIRILKEGEEHPGPETEAEAEQRHLGCYSGYVEDDPHSMVSVSLCGGMTGYIKTSFGALLIQPVNRTSSDEVLHRVRKSQRNARHAVSKFELGLDDFMSKLEQVQEEEQKSKSRKLNRKKRHYADDNQVYTLEVLIAVDNSMKQFHGEDLQPYILILMSIVSSIFADASIGNSIILLVRLISLPNINDQTHSSNEMLKHFCQFINQSGYERDTAMLITREPICSVPGKICHMLGLAELGTVCSSSSCSIVQDTGLPTAFTMAHELGHILNMNDDDDKCMPYVTRQNNNKVLHIMSSVMGIHMHPWSWSKCSRHFVSEFLEKDKSCLETSVGAHIPYGTERLPGEIYSLDAQCQLSFGNDFGYCPTDEECKLWCNRTSGNSNEQCASSNLPWADGTPCGSSGHWCQRGKCVSNKHGYGRQNGGWGPWTPFTPCSLTCGGGVQESRRECNQPVPENGGKYCTGSRKKYRSNTHQCPPGSMDPREQQCYAMNGRNMNIPGVNPDTKWVPKYEKDACKLFCMDMKVTYFMLKSMVTDGTSCAVDSFDKCVNGICRPAGCDNELNSIAKLDCGVCEGRNDTCHEVTGNLLVSNLLGLNDGNEPNKTLYYVTRIPKGASNIITQRGYPDQNFIVLTDDRDNELLNGKFLKTYPLKFVYAGVTMQYTGSSSVEQVNTTYSWKLSRDLIVQIISLDVSPSKRQDTVLLSYSYTIDKPPDYEEVEIYRWEMQAPSNCDSLCEGRSHRLPACISTTQGVKVAPQFCDKSAMPIDDRACNTDCRLNLTVTSISECSAACGELGTREKTYACVQTFTNMQRSNVDMSYCKLKFDVAYHEECREGCWVLSEWSTCSKSCGTGSQQREAHCYLHSRVSDDLCNPRTKPHLNTLIGICNTESCPTYTKSPNALAVSNWVIGEWGCNEWCEKTRSVSCSHPYGIGCGSRKPKDVRKCCHIKYTSDWTDCSVQCGGVKRKKQSCTRVYKPDVPGTRKRRVYVDESYCISRKVHRPKLRTTTKSCINCKWNASDWRRCPADCSEEYQTRDVRCESFQGDGVEDKHCDAKKRPSKRICNNCVRRQSRVISQCNCEGVEKRRDFCFNSHKGRIACPTRARVERHSTPPPHCRRRSAIGSSISSRPRGTGVSSSRSLNSIGGSRNRGTPRSCADLEMHGYNKDGNYQLEVRSRMVHIYCHGMNSRTPQEYVNVDPQENYSIYYERTKQTNSCPPESRGHEYYNDQNSGRTHFRKLRLNITDLRIMDNDFKFADRGLAQKLGSAGDCYNRIGQCPQGDFSINMKDTDFSIRPGTVWRMHGQYSMKRISEFDTTTQMRRGFCGGYCGGCYIAPDSGLYLDV</v>
      </c>
    </row>
    <row r="242" spans="1:15">
      <c r="A242" t="s">
        <v>4573</v>
      </c>
      <c r="B242" t="s">
        <v>802</v>
      </c>
      <c r="C242">
        <v>0.26200000000000001</v>
      </c>
      <c r="D242">
        <v>30</v>
      </c>
      <c r="E242">
        <v>0.311</v>
      </c>
      <c r="F242">
        <v>30</v>
      </c>
      <c r="G242">
        <v>0.67200000000000004</v>
      </c>
      <c r="H242">
        <v>3</v>
      </c>
      <c r="I242">
        <v>0.42499999999999999</v>
      </c>
      <c r="J242">
        <v>0.35699999999999998</v>
      </c>
      <c r="K242" t="s">
        <v>4781</v>
      </c>
      <c r="L242">
        <v>0.5</v>
      </c>
      <c r="M242" t="s">
        <v>4782</v>
      </c>
      <c r="N242" t="str">
        <f>MID(Table2[[#This Row],[Uncleaved Sequence]],Table2[[#This Row],[pos2]]-3,3)&amp;"-"&amp;MID(Table2[[#This Row],[Uncleaved Sequence]],Table2[[#This Row],[pos2]],3)</f>
        <v>HLG-LRS</v>
      </c>
      <c r="O242" t="str">
        <f>VLOOKUP(Table2[[#This Row],[name]],Sheet2!B:D,3,FALSE)</f>
        <v>MSTHWRQNACLYACCIAFLLGMLIMFHLGLRSAHKGQEELPQSTHPLANPPATPATLHPRRLDNDTSTDHEPPDGLDDLDEEEHSAFVMPTKVYNYSLEADLIYESKRNSDINSFLKESASAFAMTGTYRNMSNEIWDPHPQYNLNVGRQLHLVLRQDASFVHNHSMTHIRILKEGEEHPGPETEAEAEQRHLGCFSGYVEDDPHSMVSVSLCGGMTGYIKTSFGALLIQPVNRTSSDEVLHRVFKSQRNARHAVSKFELGLDDFMSKLEQVQEEEQKSKSRKLNRKKRHYADVNQVYTLEVLIAVDNSMKQFHGEDLQPYILILMSIVSSIFADASIGNSIRLLVRLISLPNINDQTHSSNEMLKHFCQFINQSGYERDTAMLITREPICGVPGKICHMLGLAELGTVCSSSSCSIVQDTGLPTAFTMAHELGHILNMNHDDDKCMPYVTRQNNNKVLHIMSSVMGIHMHPWSWSKCSRHFVSEFLEKTKSCLETSVGAHIPYGTERLPGEIYSLDAQCQLSFGNDFGYCPTDEECKRWCNRTSGNSNEQCASSNLPWADGTPCGSSGHWCQRGKCVSNKHGYGRQVGGWGPWTPFTPCSLTCGGGVQESRRECNQPVPENGGKYCTGSRKKYRSCTHQCPPGSMDPREQQCYAMNGRNMNIPGVNPDTKWVPKYEKDACKLFCRDMKVTYFMLKSMVTDGTSCAVDSFDKCVNGICRPAGCDNELNSIAKLDKGVCEGRNDTCHEVTGNLLVSNLLGLNDGNEPNKTLYYVTRIPKGASNIITQRGYPDQNFIVLTDDRDNELLNGKFLKTYPLKFVYAGVTMQYTGSSSVEQVNTTYSWKLSRDLIVQIISLDVSPSKRQDTVLLSYSYTIDKPPDYEAVEIYRWEMQAPSNCDSLCEGRSHRLPACISTTQGVKVAPQFCDKSAMPKDDRACNTDCRLNLTVTSISECSAACGELGTREKTYACVQTFTNMQRSNIDMSYCKLKFDVAYHEECREGCWVLSEWSTCSKSCGTGSQQREAHCYLHNRVSDDLCNPRTKPHLNTLIGICNTESCPTYTKSPNALAVSNWVIGEWGENEWCEKTRSVSCSHPYGIGCGSRKPKDVRKCCHIKYTSDWTDCSVQCGEVKRKKQSCTRVYKPDVPGTRKRRVYVDESYCISRKVHRPKLRTTTKSCRNCKWNASDWRRCPADCSEEYQTRDVRCESFQGDGVEDKHCDAKKRPSKRICNNCVRRQSRVISQCNCEGVEKRRDFCFNSHKGRIACPTRARVERHSCPPPHCRRRSAIGSSISSRPRGTGVSSSRSLNSIGGSRNRGTPRSCADLKMHGYNKDGNYQLEVRSRMVHIYCHGMNSRTPQEYVNVDPQENYSIYYEYTKQTNSCPPESRGHEYYNDQNSGRTHFRKLRLNITDLRIMDNDFKFADSGLAQKLGSAGDCYNRIGQCPQGDFSINMKDTDFSIRPGTVWRMHGQYSVKRISEFDTTTQMRRGFCGGYCGGCYIAPDSGLYLDV</v>
      </c>
    </row>
    <row r="243" spans="1:15">
      <c r="A243" t="s">
        <v>4574</v>
      </c>
      <c r="B243" t="s">
        <v>802</v>
      </c>
      <c r="C243">
        <v>0.105</v>
      </c>
      <c r="D243">
        <v>31</v>
      </c>
      <c r="E243">
        <v>0.111</v>
      </c>
      <c r="F243">
        <v>25</v>
      </c>
      <c r="G243">
        <v>0.14299999999999999</v>
      </c>
      <c r="H243">
        <v>55</v>
      </c>
      <c r="I243">
        <v>0.10199999999999999</v>
      </c>
      <c r="J243">
        <v>0.108</v>
      </c>
      <c r="K243" t="s">
        <v>4781</v>
      </c>
      <c r="L243">
        <v>0.5</v>
      </c>
      <c r="M243" t="s">
        <v>4782</v>
      </c>
      <c r="N243" t="str">
        <f>MID(Table2[[#This Row],[Uncleaved Sequence]],Table2[[#This Row],[pos2]]-3,3)&amp;"-"&amp;MID(Table2[[#This Row],[Uncleaved Sequence]],Table2[[#This Row],[pos2]],3)</f>
        <v>KPT-PFM</v>
      </c>
      <c r="O243" t="str">
        <f>VLOOKUP(Table2[[#This Row],[name]],Sheet2!B:D,3,FALSE)</f>
        <v>MFNSMGISRGDFPQGKQRKAPKPTPFMEIIKLEVKKRCEWWCHKYIQKMTHWRQNACLYACCIAFLLGMLIMFHLGLRSAHKGQEELPQSTHPLANSPATPATLHPRRLDNDTSTDHEPPDGLDDLDEEEHSAFVMPTKVYNYSLSEDLIYESKRNSDINSFLKESASAFAMTGTYRNMSNEIWDPHPQYNLNVFGQLHLVLRQDASFVHNHSMTHIRILKEGEEHPGPETEAEAEQRHLGCFYSYVEDDPHSMVSVSLCGGMTGYIKTSFGALLIQPVNRTSSDEVLHRVFRKQRNARHAVSKFELGLDDFMSKLEQVQEEEQKSKSRKLNRKKRHYADVDNVYTLEVLIAVDNSMKQFHGEDLQPYILILMSIVSSIFADASIGNSIRILVRLISLPNINDQTHSSNEMLKHFCQFINQSGYERDTAMLITREPICGSVGKICHMLGLAELGTVCSSSSCSIVQDTGLPTAFTMAHELGHILNMNHDDDKCMPYVTRQNNNKVLHIMSSVMGIHMHPWSWSKCSRHFVSEFLEKTDKCLETSVGAHIPYGTERLPGEIYSLDAQCQLSFGNDFGYCPTDEECKRLWNRTSGNSNEQCASSNLPWADGTPCGSSGHWCQRGKCVSNKHGYGRQVNGWGPWTPFTPCSLTCGGGVQESRRECNQPVPENGGKYCTGSRKKYRSCNTQCPPGSMDPREQQCYAMNGRNMNIPGVNPDTKWVPKYEKDACKLFCRMDKVTYFMLKSMVTDGTSCAVDSFDKCVNGICRPAGCDNELNSIAKLDKCGCEGRNDTCHEVTGNLLVSNLLGLNDGNEPNKTLYYVTRIPKGASNIIITRGYPDQNFIVLTDDRDNELLNGKFLKTYPLKFVYAGVTMQYTGSSSVVEVNTTYSWKLSRDLIVQIISLDVSPSKRQDTVLLSYSYTIDKPPDYEAEVIYRWEMQAPSNCDSLCEGRSHRLPACISTTQGVKVAPQFCDKSAMPKIDRACNTDCRLNLTVTSISECSAACGELGTREKTYACVQTFTNMQRSNIVDSYCKLKFDVAYHEECREGCWVLSEWSTCSKSCGTGSQQREAHCYLHNSRSDDLCNPRTKPHLNTLIGICNTESCPTYTKSPNALAVSNWVIGEWGECNWCEKTRSVSCSHPYGIGCGSRKPKDVRKCCHIKYTSDWTDCSVQCGEGVRKKQSCTRVYKPDVPGTRKRRVYVDESYCISRKVHRPKLRTTTKSCRINKWNASDWRRCPADCSEEYQTRDVRCESFQGDGVEDKHCDAKKRPSKRRINNCVRRQSRVISQCNCEGVEKRRDFCFNSHKGRIACPTRARVERHSCTPPHCRRRSAIGSSISSRPRGTGVSSSRSLNSIGGSRNRGTPRSCADLKEMGYNKDGNYQLEVRSRMVHIYCHGMNSRTPQEYVNVDPQENYSIYYEYRTQTNSCPPESRGHEYYNDQNSGRTHFRKLRLNITDLRIMDNDFKFADSRGAQKLGSAGDCYNRIGQCPQGDFSINMKDTDFSIRPGTVWRMHGQYSVMKISEFDTTTQMRRGFCGGYCGGCYIAPDSGLYLDV</v>
      </c>
    </row>
    <row r="244" spans="1:15">
      <c r="A244" t="s">
        <v>4417</v>
      </c>
      <c r="B244" t="s">
        <v>1093</v>
      </c>
      <c r="C244">
        <v>0.223</v>
      </c>
      <c r="D244">
        <v>65</v>
      </c>
      <c r="E244">
        <v>0.22500000000000001</v>
      </c>
      <c r="F244">
        <v>65</v>
      </c>
      <c r="G244">
        <v>0.52400000000000002</v>
      </c>
      <c r="H244">
        <v>50</v>
      </c>
      <c r="I244">
        <v>0.159</v>
      </c>
      <c r="J244">
        <v>0.19900000000000001</v>
      </c>
      <c r="K244" t="s">
        <v>4781</v>
      </c>
      <c r="L244">
        <v>0.5</v>
      </c>
      <c r="M244" t="s">
        <v>4782</v>
      </c>
      <c r="N244" t="str">
        <f>MID(Table2[[#This Row],[Uncleaved Sequence]],Table2[[#This Row],[pos2]]-3,3)&amp;"-"&amp;MID(Table2[[#This Row],[Uncleaved Sequence]],Table2[[#This Row],[pos2]],3)</f>
        <v>SRQ-FET</v>
      </c>
      <c r="O244" t="str">
        <f>VLOOKUP(Table2[[#This Row],[name]],Sheet2!B:D,3,FALSE)</f>
        <v>MMKPSQSQLHSQSQTQSRPKSRLQSRPQSRSQSLSQSQCHWQIPATSTALSWLCLLLLLPSSRQFETDCGCRPARRGPRIIAGAATNEGQFPWQASLELHPSLGFLGHWCGAVLIHQYWILSAAHCVHNDLFNLPIPPLWTVVLGEHRDVESGNEQRIPVEKIVMHHRYHNFKHDVVLMKLSKPADLTRASNIRRILPFLLAESPDQAQSETVSPPSSADEDVLIQQLELEDVPEKIDNFLRSVQRRRYRNVTAPSMKELMNMKILSRMRQALAQRSPRSHKRSRRRNDKLMKLPRRDSDDSAEQKHPKVSDEPKEIAFVDCVATGWGKANISGDLSNQLLKTVPLHQNGRCRDAYGSFVNIHGGHLCAGKLNGEGGTCVGDSGGPLQCRLSDGPWILVGVTSFGSGCALEGFPDVYTRTSYYMKWIEDTIAT</v>
      </c>
    </row>
    <row r="245" spans="1:15">
      <c r="A245" t="s">
        <v>4224</v>
      </c>
      <c r="B245" t="s">
        <v>700</v>
      </c>
      <c r="C245">
        <v>0.11700000000000001</v>
      </c>
      <c r="D245">
        <v>68</v>
      </c>
      <c r="E245">
        <v>0.109</v>
      </c>
      <c r="F245">
        <v>68</v>
      </c>
      <c r="G245">
        <v>0.109</v>
      </c>
      <c r="H245">
        <v>21</v>
      </c>
      <c r="I245">
        <v>9.7000000000000003E-2</v>
      </c>
      <c r="J245">
        <v>0.10199999999999999</v>
      </c>
      <c r="K245" t="s">
        <v>4781</v>
      </c>
      <c r="L245">
        <v>0.45</v>
      </c>
      <c r="M245" t="s">
        <v>4780</v>
      </c>
      <c r="N245" t="str">
        <f>MID(Table2[[#This Row],[Uncleaved Sequence]],Table2[[#This Row],[pos2]]-3,3)&amp;"-"&amp;MID(Table2[[#This Row],[Uncleaved Sequence]],Table2[[#This Row],[pos2]],3)</f>
        <v>VKG-QKQ</v>
      </c>
      <c r="O245" t="str">
        <f>VLOOKUP(Table2[[#This Row],[name]],Sheet2!B:D,3,FALSE)</f>
        <v>MDDTDFSLFGQKNKHKKDKADATKIAHTPTSELDLKRIIISRPTNEDTYNCARAGIALILNHKDVKGQKQRVGTERDRDDMEATLQGFGFDVRTFDDLFSEINDTLKEVAREDHSQNDCFVLAVMSHGTEGKVYAKDMSYPVERLWNFLGDNCKTLKNKPKLFFIQACRGANLEKAVEFSSFAVMTRELVPEPAAAQPITYAIPSTADILVFYSTFDKFFSFRNVDDGSWFIQSLCRVLDQAAANAATPEGVELLRLLTAVNRKVAYEYQSNTKNEALNQMKEMPNFMSTLTKTQLRVKPK</v>
      </c>
    </row>
    <row r="246" spans="1:15">
      <c r="A246" t="s">
        <v>4287</v>
      </c>
      <c r="B246" t="s">
        <v>116</v>
      </c>
      <c r="C246">
        <v>0.53700000000000003</v>
      </c>
      <c r="D246">
        <v>20</v>
      </c>
      <c r="E246">
        <v>0.66700000000000004</v>
      </c>
      <c r="F246">
        <v>20</v>
      </c>
      <c r="G246">
        <v>0.91800000000000004</v>
      </c>
      <c r="H246">
        <v>11</v>
      </c>
      <c r="I246">
        <v>0.82899999999999996</v>
      </c>
      <c r="J246">
        <v>0.755</v>
      </c>
      <c r="K246" t="s">
        <v>4779</v>
      </c>
      <c r="L246">
        <v>0.45</v>
      </c>
      <c r="M246" t="s">
        <v>4780</v>
      </c>
      <c r="N246" t="str">
        <f>MID(Table2[[#This Row],[Uncleaved Sequence]],Table2[[#This Row],[pos2]]-3,3)&amp;"-"&amp;MID(Table2[[#This Row],[Uncleaved Sequence]],Table2[[#This Row],[pos2]],3)</f>
        <v>ILA-HKH</v>
      </c>
      <c r="O246" t="str">
        <f>VLOOKUP(Table2[[#This Row],[name]],Sheet2!B:D,3,FALSE)</f>
        <v>MVVVKIAFILSVGLVGILAHKHQSKELDAKYNWWQHEVFYQIYPRSFQDNGDGIGDLQGITSRLQYFKDTGITSVWLSPIYESPMVDFGYDISNYTNIPEYGTLEDFDALIAKANELGVKVILDFVPNHSSNKHPWFIKSVAREPGYDFYVWEDGILLENGTRVPPNNWLSVFSGSAWMWNDERQQYYLRQFTYGQDLNYRNPAVIKAMDDVMLFWLNKGIAGFRIDAIIYIYEDAQLRDEPPSGTDDPNNEAYLSHIYTRNQPEDYGLLQHWRQLLDNYTANHDGPLRIMMTEYASVSQLMEYYEDSNGVQGPQFPFNFDFITELNANSTAADFVFYISRWLYMPHGHVANWVMGNHDNPRVASRFGEKSVDAMNMLLMTLPGIGITYNGELGMTDYRDISWSDTVDQPACEAGIDNYKTISRDPERTPMQWSSDVNAGFSADRTWLPVNPNYKELNLRNQQQARRSHYKIYQSLLKLRQLPVLKNGSFPEVVNRRVFAFKRELKNEHTLLTIVNVSNRTELVDIADFIEQPNRLSVLAGVDSQHRVGDRLKAETIELAPNEGLVIQLNKR</v>
      </c>
    </row>
    <row r="247" spans="1:15">
      <c r="A247" t="s">
        <v>3739</v>
      </c>
      <c r="B247" t="s">
        <v>119</v>
      </c>
      <c r="C247">
        <v>0.11799999999999999</v>
      </c>
      <c r="D247">
        <v>35</v>
      </c>
      <c r="E247">
        <v>0.109</v>
      </c>
      <c r="F247">
        <v>35</v>
      </c>
      <c r="G247">
        <v>0.121</v>
      </c>
      <c r="H247">
        <v>2</v>
      </c>
      <c r="I247">
        <v>0.10100000000000001</v>
      </c>
      <c r="J247">
        <v>0.105</v>
      </c>
      <c r="K247" t="s">
        <v>4781</v>
      </c>
      <c r="L247">
        <v>0.45</v>
      </c>
      <c r="M247" t="s">
        <v>4780</v>
      </c>
      <c r="N247" t="str">
        <f>MID(Table2[[#This Row],[Uncleaved Sequence]],Table2[[#This Row],[pos2]]-3,3)&amp;"-"&amp;MID(Table2[[#This Row],[Uncleaved Sequence]],Table2[[#This Row],[pos2]],3)</f>
        <v>SNG-DGI</v>
      </c>
      <c r="O247" t="str">
        <f>VLOOKUP(Table2[[#This Row],[name]],Sheet2!B:D,3,FALSE)</f>
        <v>MAGLVKSDTEDFIDWWPHTVFYQIYPRSFKDSNGDGIGDLKGITSKLRYADTGITATWLSPIFQSPMIDFGYDISDYKAIQPEYGTMQDFEELIDTAFLGIKVVLDFVPNHSSDQHEWFKKSAAREPGYEDFYVWHDGIVQENGTRVPNNWPSVFYGSAWEWHEGREQYYLHQFTKEQPDLNYRNPKVVQAMDDVLFWLNKGVAGFRIDAVNHLFEDESLKDEPLSGKTTDSLSYDYTKHIYSRDPEVLEMIHHWRQLLDDFSAKHPERPTRIMMTEAYAGLTQLADYYEDSNGRGSHLPFNFHFITDVKGDSDARDYVYNVEKWLIYMPRGHAANWVMGNHDPRVASRFGPASVDAMNMLLLTLPGVAVTYNGEELGMVDYRELSWEETVDPARNVGEKLYQEVSRDPVRTPFQWNNETNAGFSTAAKTWLPVHPNYLELLEAQKVANRSHYQVYKDLLELRKSAIMRVGRFNIEPLTRWVFAFKRSYPFESIITVINVSDKEQLVDLSEFLSQPKKLVVEVSGVDSKYQPGQSLAASLLLAAREGLVCRL</v>
      </c>
    </row>
    <row r="248" spans="1:15">
      <c r="A248" t="s">
        <v>3740</v>
      </c>
      <c r="B248" t="s">
        <v>119</v>
      </c>
      <c r="C248">
        <v>0.11799999999999999</v>
      </c>
      <c r="D248">
        <v>35</v>
      </c>
      <c r="E248">
        <v>0.109</v>
      </c>
      <c r="F248">
        <v>35</v>
      </c>
      <c r="G248">
        <v>0.121</v>
      </c>
      <c r="H248">
        <v>2</v>
      </c>
      <c r="I248">
        <v>0.10100000000000001</v>
      </c>
      <c r="J248">
        <v>0.105</v>
      </c>
      <c r="K248" t="s">
        <v>4781</v>
      </c>
      <c r="L248">
        <v>0.45</v>
      </c>
      <c r="M248" t="s">
        <v>4780</v>
      </c>
      <c r="N248" t="str">
        <f>MID(Table2[[#This Row],[Uncleaved Sequence]],Table2[[#This Row],[pos2]]-3,3)&amp;"-"&amp;MID(Table2[[#This Row],[Uncleaved Sequence]],Table2[[#This Row],[pos2]],3)</f>
        <v>SNG-DGI</v>
      </c>
      <c r="O248" t="str">
        <f>VLOOKUP(Table2[[#This Row],[name]],Sheet2!B:D,3,FALSE)</f>
        <v>MAGLVKSDTEDFIDWWPHTVFYQIYPRSFKDSNGDGIGDLKGITSKLRYADTGITATWLSPIFQSPMIDFGYDISDYKAIQPEYGTMQDFEELIDTAFLGIKVVLDFVPNHSSDQHEWFKKSAAREPGYEDFYVWHDGIVQENGTRVPNNWPSVFYGSAWEWHEGREQYYLHQFTKEQPDLNYRNPKVVQAMDDVLFWLNKGVAGFRIDAVNHLFEDESLKDEPLSGKTTDSLSYDYTKHIYSRDPEVLEMIHHWRQLLDDFSAKHPERPTRIMMTEAYAGLTQLADYYEDSNGRGSHLPFNFHFITDVKGDSDARDYVYNVEKWLIYMPRGHAANWVMGNHDPRVASRFGPASVDAMNMLLLTLPGVAVTYNGEELGMVDYRELSWEETVDPARNVGEKLYQEVSRDPVRTPFQWNNETNAGFSTAAKTWLPVHPNYLELLEAQKVANRSHYQVYKDLLELRKSAIMRVGRFNIEPLTRWVFAFKRSYPFESIITVINVSDKEQLVDLSEFLSQPKKLVVEVSGVDSKYQPGQSLAASLLLAAREGLVCRL</v>
      </c>
    </row>
    <row r="249" spans="1:15">
      <c r="A249" t="s">
        <v>3741</v>
      </c>
      <c r="B249" t="s">
        <v>119</v>
      </c>
      <c r="C249">
        <v>0.11799999999999999</v>
      </c>
      <c r="D249">
        <v>35</v>
      </c>
      <c r="E249">
        <v>0.109</v>
      </c>
      <c r="F249">
        <v>35</v>
      </c>
      <c r="G249">
        <v>0.121</v>
      </c>
      <c r="H249">
        <v>2</v>
      </c>
      <c r="I249">
        <v>0.10100000000000001</v>
      </c>
      <c r="J249">
        <v>0.105</v>
      </c>
      <c r="K249" t="s">
        <v>4781</v>
      </c>
      <c r="L249">
        <v>0.45</v>
      </c>
      <c r="M249" t="s">
        <v>4780</v>
      </c>
      <c r="N249" t="str">
        <f>MID(Table2[[#This Row],[Uncleaved Sequence]],Table2[[#This Row],[pos2]]-3,3)&amp;"-"&amp;MID(Table2[[#This Row],[Uncleaved Sequence]],Table2[[#This Row],[pos2]],3)</f>
        <v>SNG-DGI</v>
      </c>
      <c r="O249" t="str">
        <f>VLOOKUP(Table2[[#This Row],[name]],Sheet2!B:D,3,FALSE)</f>
        <v>MAGLVKSDTEDFIDWWPHTVFYQIYPRSFKDSNGDGIGDLKGITSKLRYADTGITATWLSPIFQSPMIDFGYDISDYKAIQPEYGTMQDFEELIDTAFLGIKVVLDFVPNHSSDQHEWFKKSAAREPGYEDFYVWHDGIVQENGTRVPNNWPSVFYGSAWEWHEGREQYYLHQFTKEQPDLNYRNPKVVQAMDDVLFWLNKGVAGFRIDAVNHLFEDESLKDEPLSGKTTDSLSYDYTKHIYSRDPEVLEMIHHWRQLLDDFSAKHPERPTRIMMTEAYAGLTQLADYYEDSNGRGSHLPFNFHFITDVKGDSDARDYVYNVEKWLIYMPRGHAANWVMGNHDPRVASRFGPASVDAMNMLLLTLPGVAVTYNGEELGMVDYRELSWEETVDPARNVGEKLYQEVSRDPVRTPFQWNNETNAGFSTAAKTWLPVHPNYLELLEAQKVANRSHYQVYKDLLELRKSAIMRVGRFNIEPLTRWVFAFKRSYPFESIITVINVSDKEQLVDLSEFLSQPKKLVVEVSGVDSKYQPGQSLAASLLLAAREGLVCRL</v>
      </c>
    </row>
    <row r="250" spans="1:15">
      <c r="A250" t="s">
        <v>4503</v>
      </c>
      <c r="B250" t="s">
        <v>342</v>
      </c>
      <c r="C250">
        <v>0.86699999999999999</v>
      </c>
      <c r="D250">
        <v>25</v>
      </c>
      <c r="E250">
        <v>0.88</v>
      </c>
      <c r="F250">
        <v>25</v>
      </c>
      <c r="G250">
        <v>0.97399999999999998</v>
      </c>
      <c r="H250">
        <v>12</v>
      </c>
      <c r="I250">
        <v>0.89600000000000002</v>
      </c>
      <c r="J250">
        <v>0.88900000000000001</v>
      </c>
      <c r="K250" t="s">
        <v>4779</v>
      </c>
      <c r="L250">
        <v>0.45</v>
      </c>
      <c r="M250" t="s">
        <v>4780</v>
      </c>
      <c r="N250" t="str">
        <f>MID(Table2[[#This Row],[Uncleaved Sequence]],Table2[[#This Row],[pos2]]-3,3)&amp;"-"&amp;MID(Table2[[#This Row],[Uncleaved Sequence]],Table2[[#This Row],[pos2]],3)</f>
        <v>GRA-QTE</v>
      </c>
      <c r="O250" t="str">
        <f>VLOOKUP(Table2[[#This Row],[name]],Sheet2!B:D,3,FALSE)</f>
        <v>MVGKVLRLALVLLLLASWTNEGRAQTESYENPKALKVWLTISARKRFLESWSNAPANKGDQLLVTREDALSFQSQLLRKHTPLAGFPSEEGSGSGDGSSYVPNSGFTARPATKAASKEEEQEQYWVANGGATEVVAAIEPRQGLSTQFTTGLPFDYALSRNATVQTACYGFWASYIDAQGNILAKTCLKVFPRWMNLKSKIGEMRLRDLFIPGTHDSGSYRPNFDPLLRESLVTKYALTQDDDIRQLMHGVRYLDIRVGYYRNSPDPFFIYHGITKQRPLQEVINQVRDFVYETEIIIFGLKEFPVGFGKGLGVHRLLISYLRDQLKDLIAHPSLTWGASLRDWARRQNVFLAYDHEAMVEEFPDVLFGSVEQRWGNKQTWDQLETYLRNVNFDVSRFSSRPVSDMAELTPETWDVILDKTGGLRKMADNVNWRISQLYRNLGTNANIVSADFIRGTTLVETAIEYNARKIY</v>
      </c>
    </row>
    <row r="251" spans="1:15">
      <c r="A251" t="s">
        <v>4504</v>
      </c>
      <c r="B251" t="s">
        <v>342</v>
      </c>
      <c r="C251">
        <v>0.86699999999999999</v>
      </c>
      <c r="D251">
        <v>25</v>
      </c>
      <c r="E251">
        <v>0.88</v>
      </c>
      <c r="F251">
        <v>25</v>
      </c>
      <c r="G251">
        <v>0.97399999999999998</v>
      </c>
      <c r="H251">
        <v>12</v>
      </c>
      <c r="I251">
        <v>0.89600000000000002</v>
      </c>
      <c r="J251">
        <v>0.88900000000000001</v>
      </c>
      <c r="K251" t="s">
        <v>4779</v>
      </c>
      <c r="L251">
        <v>0.45</v>
      </c>
      <c r="M251" t="s">
        <v>4780</v>
      </c>
      <c r="N251" t="str">
        <f>MID(Table2[[#This Row],[Uncleaved Sequence]],Table2[[#This Row],[pos2]]-3,3)&amp;"-"&amp;MID(Table2[[#This Row],[Uncleaved Sequence]],Table2[[#This Row],[pos2]],3)</f>
        <v>GRA-QTE</v>
      </c>
      <c r="O251" t="str">
        <f>VLOOKUP(Table2[[#This Row],[name]],Sheet2!B:D,3,FALSE)</f>
        <v>MVGKVLRLALVLLLLASWTNEGRAQTESYENPKALKVWLTISARKRFLESWSNAPANKGDQLLVTREDALSFQSQLLRKHTPLAGFPSEEGSGSGDGSSYVPNSGFTARPATKAASKEEEQEQYWVANGGATEVVAAIEPRQGLSTQFTTGLPFDYALSRNATVQTACYGFWASYIDAQGNILAKTCLKVFPRWMNLKSKIGEMRLRDLFIPGTHDSGSYRPNFDPLLRESLVTKYALTQDDDIRQLMHGVRYLDIRVGYYRNSPDPFFIYHGITKQRPLQEVINQVRDFVYETEIIIFGLKEFPVGFGKGLGVHRLLISYLRDQLKDLIAHPSLTWGASLRDWARRQNVFLAYDHEAMVEEFPDVLFGSVEQRWGNKQTWDQLETYLRNVNFDVSRFSSRPVSDMAELTPETWDVILDKTGGLRKMADNVNWRISQLYRNLGTNANIVSADFIRGTTLVETAIEYNARKIY</v>
      </c>
    </row>
    <row r="252" spans="1:15">
      <c r="A252" t="s">
        <v>4404</v>
      </c>
      <c r="B252" t="s">
        <v>1094</v>
      </c>
      <c r="C252">
        <v>0.60899999999999999</v>
      </c>
      <c r="D252">
        <v>22</v>
      </c>
      <c r="E252">
        <v>0.73899999999999999</v>
      </c>
      <c r="F252">
        <v>22</v>
      </c>
      <c r="G252">
        <v>0.93799999999999994</v>
      </c>
      <c r="H252">
        <v>12</v>
      </c>
      <c r="I252">
        <v>0.89700000000000002</v>
      </c>
      <c r="J252">
        <v>0.82399999999999995</v>
      </c>
      <c r="K252" t="s">
        <v>4779</v>
      </c>
      <c r="L252">
        <v>0.45</v>
      </c>
      <c r="M252" t="s">
        <v>4780</v>
      </c>
      <c r="N252" t="str">
        <f>MID(Table2[[#This Row],[Uncleaved Sequence]],Table2[[#This Row],[pos2]]-3,3)&amp;"-"&amp;MID(Table2[[#This Row],[Uncleaved Sequence]],Table2[[#This Row],[pos2]],3)</f>
        <v>ATG-QNE</v>
      </c>
      <c r="O252" t="str">
        <f>VLOOKUP(Table2[[#This Row],[name]],Sheet2!B:D,3,FALSE)</f>
        <v>MLKNWTINTFLLVSFLCSATGQNEGGAPGIFNGMSFTENLQPDPNQVCGSNPNGLVANVKVPKDYSTPGQFPWVVALFSQGKYFGAGSLIAPEVVLTASIVVGKTDAEIVVRAGEWNTGQRSEFLPSEDRPVARVVQHREFSYLLGANIALLFLANPFELKSHIRTICLPSQGRSFDQKRCLVTGWGKVAFNDENYNIQKKIELPMINRAQCQDQLRNTRLGVSFDLPASLICAGGEKDAGDCLGGGSALFCPMEADPSRYEQAGIVNWGIGCQEENVPAVYTNVEMFRDWIYEMAQNSNSVPFAAGQLPSNYKQ</v>
      </c>
    </row>
    <row r="253" spans="1:15">
      <c r="A253" t="s">
        <v>4289</v>
      </c>
      <c r="B253" t="s">
        <v>1096</v>
      </c>
      <c r="C253">
        <v>0.75600000000000001</v>
      </c>
      <c r="D253">
        <v>31</v>
      </c>
      <c r="E253">
        <v>0.748</v>
      </c>
      <c r="F253">
        <v>31</v>
      </c>
      <c r="G253">
        <v>0.93300000000000005</v>
      </c>
      <c r="H253">
        <v>2</v>
      </c>
      <c r="I253">
        <v>0.78</v>
      </c>
      <c r="J253">
        <v>0.76500000000000001</v>
      </c>
      <c r="K253" t="s">
        <v>4779</v>
      </c>
      <c r="L253">
        <v>0.45</v>
      </c>
      <c r="M253" t="s">
        <v>4780</v>
      </c>
      <c r="N253" t="str">
        <f>MID(Table2[[#This Row],[Uncleaved Sequence]],Table2[[#This Row],[pos2]]-3,3)&amp;"-"&amp;MID(Table2[[#This Row],[Uncleaved Sequence]],Table2[[#This Row],[pos2]],3)</f>
        <v>SQA-QDE</v>
      </c>
      <c r="O253" t="str">
        <f>VLOOKUP(Table2[[#This Row],[name]],Sheet2!B:D,3,FALSE)</f>
        <v>MPRHSSTMSRLVLPLIFSILLVSKPSPSQAQDESLAGSFLSGLLDTITSADSKDCPGVCVHTLATLICYEVLDDVACPSPSMKCCIENAPAGKNATAVATTTPKTTTTASTTTTQRTTTTVATTSTTKRTTTTSTTPKPKPKPQTKRATSSTTKATVATTKKPSTTKKVATAKPKDKEEATKADDANKDCTGVCVARIAEYCEAYLTSDGLCKEGTKCCVSLDEYSNGKLPKDIYIPAKHMSNLKNQTLSEKSAPAKSSSTSTTSTTTTTSTTTTPEPARINNSSPKPTKHKKHTTTTTEAAEEEEEQETEEDGEEEEPPLSNKLKSGQGQGQVLKECEGECMGIFAIFCDDIDSDAFCPGEESCCVTGGASEATPSSKAPPTKPAIKHAPKAAKPARPASPPPAPPSSTSGGGGGGDFLSQIISFAESTLNSPSPPPPPPAPIQVPRCPGFCLLNIMAAFCERPSVLVSTPTTCAKGSVCCDNSRAGAPPKLPPPTPSPTASPTAPPYVLPNTPSPDPREECPGSCIVSLLSFTCFKNEMTDLFRCKRSGQICCAPKSKILEKQQFQTRNDTAYYPAPPPPPIGPPQYPPQTPPYSYMNNPPPQGPPPQMAPHHPNPYQPPPPAPNYADYYPVSGPLPPQPQPPMTTPPTTTTTTTTPRPHVYSKYVCGVKGTLRTGRSQALSFVYARAKYGVQRTARQMTSAAGYSPNFNKSNERLVLGSAIVPIQIHNDKLGLVESSSLQSNQLRSYHNHQAQADQPDLVYPEYYQQRSLYGLQSNFSGRRARVVGGEDGENGEWCWQVALINSLNQYLCGAALIGTQWVLTAAHCVTNIRSGDAIYVRVGDYDLTRKYGSPGAQTLRVATTYIHHNHNSQTLDNDIALKLHGQAELRDGVCLVCLPARGVSHAAGKRCTVTGYGYMGEAGPIPLRVRAEIPIVSDTECIRKVNAVTEKIFILPASSFCAGGEEGHDACQGDGGGPLCQDDGFYELAGLVSWGFGCGRQDVPGVYVKTSSFIGWINQIISVNN</v>
      </c>
    </row>
    <row r="254" spans="1:15">
      <c r="A254" t="s">
        <v>4698</v>
      </c>
      <c r="B254" t="s">
        <v>1096</v>
      </c>
      <c r="C254">
        <v>0.75600000000000001</v>
      </c>
      <c r="D254">
        <v>31</v>
      </c>
      <c r="E254">
        <v>0.748</v>
      </c>
      <c r="F254">
        <v>31</v>
      </c>
      <c r="G254">
        <v>0.93300000000000005</v>
      </c>
      <c r="H254">
        <v>2</v>
      </c>
      <c r="I254">
        <v>0.78</v>
      </c>
      <c r="J254">
        <v>0.76500000000000001</v>
      </c>
      <c r="K254" t="s">
        <v>4779</v>
      </c>
      <c r="L254">
        <v>0.45</v>
      </c>
      <c r="M254" t="s">
        <v>4780</v>
      </c>
      <c r="N254" t="str">
        <f>MID(Table2[[#This Row],[Uncleaved Sequence]],Table2[[#This Row],[pos2]]-3,3)&amp;"-"&amp;MID(Table2[[#This Row],[Uncleaved Sequence]],Table2[[#This Row],[pos2]],3)</f>
        <v>SQA-QDE</v>
      </c>
      <c r="O254" t="str">
        <f>VLOOKUP(Table2[[#This Row],[name]],Sheet2!B:D,3,FALSE)</f>
        <v>MPRHSSTMSRLVLPLIFSILLVSKPSPSQAQDESLAGSFLSGLLDTITSADSKDCPGVCVHTLATLICYEVLDDVACPSPSMKCCIENAPAGKNATAVATTTPKTTTTASTTTTQRTTTTVATTSTTKRTTTTSTTPKPKPKPQTKRATSSTTKATVATTKKPSTTKKVATAKPKDKEEATKADDANNCTGVCVADIAEYCEAYLTSDGLCKEGTKCCVSLDEYSNGKLPKDIYIPAKHMSNLKPQTLSEKSAPAKSSSTSTTSTTTTTSTTTTPEPARINNSSPKPTKHKKHPTTTTEAAEEEEEQETEEDGEEEEPPLSNKLKSGQGQGQVLKECEGECMNIFAIFCDDIDSDAFCPGEESCCVTGGASEATPSSKAPPTKPAIKHAPKPAKPARPASPPPAPPSSTSGGGGGGDFLSQIISFAESTLNSPSPPPPPPQPIQVPRCPGFCLLNIMAAFCERPSVLVSTPTTCAKGSVCCDNSRAGAPKKLPPPTPSPTASPTAPPYVLPNTPSPDPREECPGSCIVSLLSFTCFKNAMTDLFRCKRSGQICCAPKSKILEKQQFQTRNDTAYYPAPPPPPIGPPQAPPQTPPYSYMNNPPPQGPPPQMAPHHPNPYQPPPPAPNYADYYPVSGPGPPQPQPPMTTPPTTTTTTTTPRPHVYSKYVCGVKGTLRTGRSQALSFVSARAKYGVQRTARQMTSAAGYSPNFNKSNERLVLGSAIVPIQIHNDKLGDVESSSLQSNQLRSYHNHQAQADQPDLVYPEYYQQRSLYGLQSNFSGRRRRVVGGEDGENGEWCWQVALINSLNQYLCGAALIGTQWVLTAAHCVTNIVSGDAIYVRVGDYDLTRKYGSPGAQTLRVATTYIHHNHNSQTLDNDIALLLHGQAELRDGVCLVCLPARGVSHAAGKRCTVTGYGYMGEAGPIPLRVREEIPIVSDTECIRKVNAVTEKIFILPASSFCAGGEEGHDACQGDGGGPLVQDDGFYELAGLVSWGFGCGRQDVPGVYVKTSSFIGWINQIISVNN</v>
      </c>
    </row>
    <row r="255" spans="1:15">
      <c r="A255" t="s">
        <v>4471</v>
      </c>
      <c r="B255" t="s">
        <v>1099</v>
      </c>
      <c r="C255">
        <v>0.48</v>
      </c>
      <c r="D255">
        <v>26</v>
      </c>
      <c r="E255">
        <v>0.65</v>
      </c>
      <c r="F255">
        <v>26</v>
      </c>
      <c r="G255">
        <v>0.93400000000000005</v>
      </c>
      <c r="H255">
        <v>19</v>
      </c>
      <c r="I255">
        <v>0.88500000000000001</v>
      </c>
      <c r="J255">
        <v>0.77700000000000002</v>
      </c>
      <c r="K255" t="s">
        <v>4779</v>
      </c>
      <c r="L255">
        <v>0.45</v>
      </c>
      <c r="M255" t="s">
        <v>4780</v>
      </c>
      <c r="N255" t="str">
        <f>MID(Table2[[#This Row],[Uncleaved Sequence]],Table2[[#This Row],[pos2]]-3,3)&amp;"-"&amp;MID(Table2[[#This Row],[Uncleaved Sequence]],Table2[[#This Row],[pos2]],3)</f>
        <v>CRG-YFS</v>
      </c>
      <c r="O255" t="str">
        <f>VLOOKUP(Table2[[#This Row],[name]],Sheet2!B:D,3,FALSE)</f>
        <v>MLRRGPTGFISALIFASLCLGFCRGYFSLEVGDPCPTVNYRSRCQALEDETLASHLKTGRLTLRAVMNCGFTTRSEKICCPVEDAQSEVRLDPTAATTTTTTTTTTSTTSTTTSTTTTTTTTTPAPEPWLSIFKTDRDYVQQSIGSTRPTRESITFRDTSDGADCTAPLYEGQCRAVSACPSVEPLLSQGRLRDEDTTCREGTHEEIICCPLNLPLQPRVHTGLRLGVQGDSSEGKAAEDPLELAIARADRLLPHYRHLASLAHPNAAFDGHLHHCAALVLTPQLLVSAAGCERSHAVFGVADLRDVDADEDYLADIVRLVQFQKDLSLIRLQDPLRLGSQTSNVSVAPICTQFELTRLQRSGSLVAVGWGKGEDTDCPLFEMPMRLRPTWAGDLPNYGGVQDLGSSHLCVEPMDGERELQRFSNSSTCAACPASVGSVLHVRPGGGRCVIGVATPTGAECEARTMYFTGLLSPPFRRFVEQEQ</v>
      </c>
    </row>
    <row r="256" spans="1:15">
      <c r="A256" t="s">
        <v>4672</v>
      </c>
      <c r="B256" t="s">
        <v>1101</v>
      </c>
      <c r="C256">
        <v>0.74299999999999999</v>
      </c>
      <c r="D256">
        <v>22</v>
      </c>
      <c r="E256">
        <v>0.79</v>
      </c>
      <c r="F256">
        <v>22</v>
      </c>
      <c r="G256">
        <v>0.92800000000000005</v>
      </c>
      <c r="H256">
        <v>18</v>
      </c>
      <c r="I256">
        <v>0.83799999999999997</v>
      </c>
      <c r="J256">
        <v>0.81599999999999995</v>
      </c>
      <c r="K256" t="s">
        <v>4779</v>
      </c>
      <c r="L256">
        <v>0.45</v>
      </c>
      <c r="M256" t="s">
        <v>4780</v>
      </c>
      <c r="N256" t="str">
        <f>MID(Table2[[#This Row],[Uncleaved Sequence]],Table2[[#This Row],[pos2]]-3,3)&amp;"-"&amp;MID(Table2[[#This Row],[Uncleaved Sequence]],Table2[[#This Row],[pos2]],3)</f>
        <v>AVA-QGM</v>
      </c>
      <c r="O256" t="str">
        <f>VLOOKUP(Table2[[#This Row],[name]],Sheet2!B:D,3,FALSE)</f>
        <v>MRLHLAAILILCIEHVTKAVAQGMPISPCPKVFQYRFDGSEWFGLMAVRPDGHQPLHIRVTLSMRGKPTTNYLGEIELLTRGKFTHNAPVLYKIRFPKHFPPKLLLMSANNHVICFGSGEHSIFMTQIQLEHIRKLSFIPDKKSSLLDPEEEEVRKTDDKPPSTPHIQFKKKPFAQAPKEICGRIDRDLDFHLSQRESLHVAIGEPKSSDGITSPVFVDDDEDDVLEHQFVDESEAEAIESDSADLPSITRGSWPWLAAIYVNNLTSLDFQCGGSLVSARVVISSAHCFKLFNKYTSNEVLVFLGRHNLKNWNEEGSLAAPVDGIYIHPDFNSQLSSYDADIAIILKDEVRFNTFIRPACLWSGSSKTEYIVGERGIVIGWSFDRTNRTRDQLSSELPGKKSTDASAPKVVKAPIVGNAECFRANAHFRSLSSNRTFCAGIAEERDTHQSGASIYTGISGAGLFIRRNNRWMLRGTVSAALPAVETPDAESHKLCCKNQYIIYADVAKFLDWITAFV</v>
      </c>
    </row>
    <row r="257" spans="1:15">
      <c r="A257" t="s">
        <v>4673</v>
      </c>
      <c r="B257" t="s">
        <v>1101</v>
      </c>
      <c r="C257">
        <v>0.74299999999999999</v>
      </c>
      <c r="D257">
        <v>22</v>
      </c>
      <c r="E257">
        <v>0.79</v>
      </c>
      <c r="F257">
        <v>22</v>
      </c>
      <c r="G257">
        <v>0.92800000000000005</v>
      </c>
      <c r="H257">
        <v>18</v>
      </c>
      <c r="I257">
        <v>0.83799999999999997</v>
      </c>
      <c r="J257">
        <v>0.81599999999999995</v>
      </c>
      <c r="K257" t="s">
        <v>4779</v>
      </c>
      <c r="L257">
        <v>0.45</v>
      </c>
      <c r="M257" t="s">
        <v>4780</v>
      </c>
      <c r="N257" t="str">
        <f>MID(Table2[[#This Row],[Uncleaved Sequence]],Table2[[#This Row],[pos2]]-3,3)&amp;"-"&amp;MID(Table2[[#This Row],[Uncleaved Sequence]],Table2[[#This Row],[pos2]],3)</f>
        <v>AVA-QGM</v>
      </c>
      <c r="O257" t="str">
        <f>VLOOKUP(Table2[[#This Row],[name]],Sheet2!B:D,3,FALSE)</f>
        <v>MRLHLAAILILCIEHVTKAVAQGMPISPCPKVFQYRFDGSEWFGLMAVRPDGHQPLHIRVTLSMRGKPTTYTQNYLGEIELLTRGKFTHNAPVLYKIRPKHHFPPKLLLMSANNHVICFGSGEHSIFMTQIQLEHIRKLSFIPDKKSLLLDPEEEEVRKTDDKPPSTPHIQFKKKPFAQAPKEICGRIDRDLDFHLQRTESLHVAIGEPKSSDGITSPVFVDDDEDDVLEHQFVDESEAEAIESDADSLPSITRGSWPWLAAIYVNNLTSLDFQCGGSLVSARVVISSAHCFKLNKRYTSNEVLVFLGRHNLKNWNEEGSLAAPVDGIYIHPDFNSQLSSYDAIAVIILKDEVRFNTFIRPACLWSGSSKTEYIVGERGIVIGWSFDRTNRTDQKLSSELPGKKSTDASAPKVVKAPIVGNAECFRANAHFRSLSSNRTFCGIQAEERDTHQSGASIYTGISGAGLFIRRNNRWMLRGTVSAALPAVETPAESSHKLCCKNQYIIYADVAKFLDWITAFV</v>
      </c>
    </row>
    <row r="258" spans="1:15">
      <c r="A258" t="s">
        <v>4674</v>
      </c>
      <c r="B258" t="s">
        <v>1101</v>
      </c>
      <c r="C258">
        <v>0.74299999999999999</v>
      </c>
      <c r="D258">
        <v>22</v>
      </c>
      <c r="E258">
        <v>0.79</v>
      </c>
      <c r="F258">
        <v>22</v>
      </c>
      <c r="G258">
        <v>0.92800000000000005</v>
      </c>
      <c r="H258">
        <v>18</v>
      </c>
      <c r="I258">
        <v>0.83799999999999997</v>
      </c>
      <c r="J258">
        <v>0.81599999999999995</v>
      </c>
      <c r="K258" t="s">
        <v>4779</v>
      </c>
      <c r="L258">
        <v>0.45</v>
      </c>
      <c r="M258" t="s">
        <v>4780</v>
      </c>
      <c r="N258" t="str">
        <f>MID(Table2[[#This Row],[Uncleaved Sequence]],Table2[[#This Row],[pos2]]-3,3)&amp;"-"&amp;MID(Table2[[#This Row],[Uncleaved Sequence]],Table2[[#This Row],[pos2]],3)</f>
        <v>AVA-QGM</v>
      </c>
      <c r="O258" t="str">
        <f>VLOOKUP(Table2[[#This Row],[name]],Sheet2!B:D,3,FALSE)</f>
        <v>MRLHLAAILILCIEHVTKAVAQGMPISPCPKVFQYRFDGSEWFGLMAVRPDGHQPLHIRVTLSMRGKPTTNYLGEIELLTRGKFTHNAPVLYKIRFPKHFPPKLLLMSANNHVICFGSGEHSIFMTQIQLEHIRKLSFIPDKKSSLLDPEEEEVRKTDDKPPSTPHIQFKKYASG</v>
      </c>
    </row>
    <row r="259" spans="1:15">
      <c r="A259" t="s">
        <v>4184</v>
      </c>
      <c r="B259" t="s">
        <v>1101</v>
      </c>
      <c r="C259">
        <v>0.11</v>
      </c>
      <c r="D259">
        <v>40</v>
      </c>
      <c r="E259">
        <v>0.11</v>
      </c>
      <c r="F259">
        <v>49</v>
      </c>
      <c r="G259">
        <v>0.13900000000000001</v>
      </c>
      <c r="H259">
        <v>4</v>
      </c>
      <c r="I259">
        <v>0.10299999999999999</v>
      </c>
      <c r="J259">
        <v>0.107</v>
      </c>
      <c r="K259" t="s">
        <v>4781</v>
      </c>
      <c r="L259">
        <v>0.45</v>
      </c>
      <c r="M259" t="s">
        <v>4780</v>
      </c>
      <c r="N259" t="str">
        <f>MID(Table2[[#This Row],[Uncleaved Sequence]],Table2[[#This Row],[pos2]]-3,3)&amp;"-"&amp;MID(Table2[[#This Row],[Uncleaved Sequence]],Table2[[#This Row],[pos2]],3)</f>
        <v>FKK-KFA</v>
      </c>
      <c r="O259" t="str">
        <f>VLOOKUP(Table2[[#This Row],[name]],Sheet2!B:D,3,FALSE)</f>
        <v>MTQIQLEHIRKLSFIPDKKSSLLLDPEEEEVRKTDDKPPSTPHIQFKKKFAQAPKEICGRIDRDLDFHLSQRTESLHVAIGEPKSSDGITSPVFVDDDDDVLEHQFVDESEAEAIESDSADSLPSITRGSWPWLAAIYVNNLTSLDFCGGSLVSARVVISSAHCFKLFNKRYTSNEVLVFLGRHNLKNWNEEGSLAPVDGIYIHPDFNSQLSSYDADIAVIILKDEVRFNTFIRPACLWSGSSKTYIVGERGIVIGWSFDRTNRTRDQKLSSELPGKKSTDASAPKVVKAPIVGAECFRANAHFRSLSSNRTFCAGIQAEERDTHQSGASIYTGISGAGLFIRNNRWMLRGTVSAALPAVETPDAESSHKLCCKNQYIIYADVAKFLDWITAV</v>
      </c>
    </row>
    <row r="260" spans="1:15">
      <c r="A260" t="s">
        <v>3743</v>
      </c>
      <c r="B260" t="s">
        <v>804</v>
      </c>
      <c r="C260">
        <v>0.873</v>
      </c>
      <c r="D260">
        <v>20</v>
      </c>
      <c r="E260">
        <v>0.91100000000000003</v>
      </c>
      <c r="F260">
        <v>20</v>
      </c>
      <c r="G260">
        <v>0.98099999999999998</v>
      </c>
      <c r="H260">
        <v>11</v>
      </c>
      <c r="I260">
        <v>0.95</v>
      </c>
      <c r="J260">
        <v>0.93200000000000005</v>
      </c>
      <c r="K260" t="s">
        <v>4779</v>
      </c>
      <c r="L260">
        <v>0.45</v>
      </c>
      <c r="M260" t="s">
        <v>4780</v>
      </c>
      <c r="N260" t="str">
        <f>MID(Table2[[#This Row],[Uncleaved Sequence]],Table2[[#This Row],[pos2]]-3,3)&amp;"-"&amp;MID(Table2[[#This Row],[Uncleaved Sequence]],Table2[[#This Row],[pos2]],3)</f>
        <v>AWA-APS</v>
      </c>
      <c r="O260" t="str">
        <f>VLOOKUP(Table2[[#This Row],[name]],Sheet2!B:D,3,FALSE)</f>
        <v>MCYYSILLLLLVVVNVAWAAPSIRIETDPELTAGYIEGDMVPSGSSRNIRNETYRWPNRIIYYHINSYIDEEHRNHIVSAIQKIESISCLTFKEATTDKYYVNVTSEEGGCFSYIGYLNRVQQLNLQNNEIGVGCFRLYTIVHEFLHLGFFHQQSAADRDDYVQIVEENITEGMEFNFDKYTEETVNDFGEKYDYGVMHYGPYAFSKNGERTILALEEGKEDVIGQRLELSETDIRKLNAIYKCPVK</v>
      </c>
    </row>
    <row r="261" spans="1:15">
      <c r="A261" t="s">
        <v>3901</v>
      </c>
      <c r="B261" t="s">
        <v>806</v>
      </c>
      <c r="C261">
        <v>0.85499999999999998</v>
      </c>
      <c r="D261">
        <v>20</v>
      </c>
      <c r="E261">
        <v>0.89900000000000002</v>
      </c>
      <c r="F261">
        <v>20</v>
      </c>
      <c r="G261">
        <v>0.97899999999999998</v>
      </c>
      <c r="H261">
        <v>11</v>
      </c>
      <c r="I261">
        <v>0.94299999999999995</v>
      </c>
      <c r="J261">
        <v>0.92300000000000004</v>
      </c>
      <c r="K261" t="s">
        <v>4779</v>
      </c>
      <c r="L261">
        <v>0.45</v>
      </c>
      <c r="M261" t="s">
        <v>4780</v>
      </c>
      <c r="N261" t="str">
        <f>MID(Table2[[#This Row],[Uncleaved Sequence]],Table2[[#This Row],[pos2]]-3,3)&amp;"-"&amp;MID(Table2[[#This Row],[Uncleaved Sequence]],Table2[[#This Row],[pos2]],3)</f>
        <v>CSA-APT</v>
      </c>
      <c r="O261" t="str">
        <f>VLOOKUP(Table2[[#This Row],[name]],Sheet2!B:D,3,FALSE)</f>
        <v>MKTWALTLVVIFLASSCSAAPTTQNRIETDPELTAGYIEGDMVPSPEGRGLRNETFRWPNRIVYYYINRDIDTEHRNHILRGIRIIEQSSCLVFKEATDQEYYVNVTSEAGGCYSYVGYRNRVQQLNLQTYALDTGCFRLGTIVHEFHALGFYHQQSTWNRDDYVRIAEENITEGTEGNFNKYDNETVEDYGEPYDSSVLHYTAYAFSKNGEMTIVPLQEGAEELMGQRLQMTQSDINKLNVMYKPRQ</v>
      </c>
    </row>
    <row r="262" spans="1:15">
      <c r="A262" t="s">
        <v>4107</v>
      </c>
      <c r="B262" t="s">
        <v>808</v>
      </c>
      <c r="C262">
        <v>0.29799999999999999</v>
      </c>
      <c r="D262">
        <v>20</v>
      </c>
      <c r="E262">
        <v>0.47</v>
      </c>
      <c r="F262">
        <v>20</v>
      </c>
      <c r="G262">
        <v>0.85399999999999998</v>
      </c>
      <c r="H262">
        <v>15</v>
      </c>
      <c r="I262">
        <v>0.754</v>
      </c>
      <c r="J262">
        <v>0.623</v>
      </c>
      <c r="K262" t="s">
        <v>4779</v>
      </c>
      <c r="L262">
        <v>0.45</v>
      </c>
      <c r="M262" t="s">
        <v>4780</v>
      </c>
      <c r="N262" t="str">
        <f>MID(Table2[[#This Row],[Uncleaved Sequence]],Table2[[#This Row],[pos2]]-3,3)&amp;"-"&amp;MID(Table2[[#This Row],[Uncleaved Sequence]],Table2[[#This Row],[pos2]],3)</f>
        <v>NSG-KPL</v>
      </c>
      <c r="O262" t="str">
        <f>VLOOKUP(Table2[[#This Row],[name]],Sheet2!B:D,3,FALSE)</f>
        <v>MSRSGIIYVLLLQVVLNSGKPLPAGVYDPEEAGGFVEGDMMLTEEQQRNEQGAPKARNGLINTEKRWPGNVVVYRISDDFDTAHKKAIQTGIDTLELHCLRFREATDEDKAYLTVTAKSGGCYTAVGYQGAPQEMNLEIYPLGEGCFPGTILHEFMHALGFYHQQSSSIRDDFINVIYENIVPGKEFNFQKYADTVTDFEVGYDYDSCLHYRPGAFSINGEDTIVPLDSSAVIGQRVGLSSKDIDINIMYKCPIL</v>
      </c>
    </row>
    <row r="263" spans="1:15">
      <c r="A263" t="s">
        <v>4313</v>
      </c>
      <c r="B263" t="s">
        <v>586</v>
      </c>
      <c r="C263">
        <v>0.60199999999999998</v>
      </c>
      <c r="D263">
        <v>18</v>
      </c>
      <c r="E263">
        <v>0.74</v>
      </c>
      <c r="F263">
        <v>18</v>
      </c>
      <c r="G263">
        <v>0.94</v>
      </c>
      <c r="H263">
        <v>2</v>
      </c>
      <c r="I263">
        <v>0.90400000000000003</v>
      </c>
      <c r="J263">
        <v>0.82899999999999996</v>
      </c>
      <c r="K263" t="s">
        <v>4779</v>
      </c>
      <c r="L263">
        <v>0.45</v>
      </c>
      <c r="M263" t="s">
        <v>4780</v>
      </c>
      <c r="N263" t="str">
        <f>MID(Table2[[#This Row],[Uncleaved Sequence]],Table2[[#This Row],[pos2]]-3,3)&amp;"-"&amp;MID(Table2[[#This Row],[Uncleaved Sequence]],Table2[[#This Row],[pos2]],3)</f>
        <v>AVA-HPN</v>
      </c>
      <c r="O263" t="str">
        <f>VLOOKUP(Table2[[#This Row],[name]],Sheet2!B:D,3,FALSE)</f>
        <v>MQKVALLLVAFLAAAVAHPNSQEKPGLLRVPLHKFQSARRHFADVGTELQLRIRYGGGDVPEPLSNYMDAQYYGPIAIGSPPQNFRVVFDTGSSNLWVSKKCHLTNIACLMHNKYDASKSKTYTKNGTEFAIQYGSGSLSGYLSTDTSIAGLDIKDQTFAEALSEPGLVFVAAKFDGILGLGYNSISVDKVKPPFYMYEQGLISAPVFSFYLNRDPASPEGGEIIFGGSDPNHYTGEFTYLPVTRAYWQIKMDAASIGDLQLCKGGCQVIADTGTSLIAAPLEEATSINQKIGGPIIGGQYVVSCDLIPQLPVIKFVLGGKTFELEGKDYILRVAQMGKTICLGFMGLDIPPPNGPLWILGDVFIGKYYTEFDMGNDRVGFADA</v>
      </c>
    </row>
    <row r="264" spans="1:15">
      <c r="A264" t="s">
        <v>4234</v>
      </c>
      <c r="B264" t="s">
        <v>810</v>
      </c>
      <c r="C264">
        <v>0.89700000000000002</v>
      </c>
      <c r="D264">
        <v>21</v>
      </c>
      <c r="E264">
        <v>0.89100000000000001</v>
      </c>
      <c r="F264">
        <v>21</v>
      </c>
      <c r="G264">
        <v>0.91900000000000004</v>
      </c>
      <c r="H264">
        <v>5</v>
      </c>
      <c r="I264">
        <v>0.88600000000000001</v>
      </c>
      <c r="J264">
        <v>0.88800000000000001</v>
      </c>
      <c r="K264" t="s">
        <v>4779</v>
      </c>
      <c r="L264">
        <v>0.45</v>
      </c>
      <c r="M264" t="s">
        <v>4780</v>
      </c>
      <c r="N264" t="str">
        <f>MID(Table2[[#This Row],[Uncleaved Sequence]],Table2[[#This Row],[pos2]]-3,3)&amp;"-"&amp;MID(Table2[[#This Row],[Uncleaved Sequence]],Table2[[#This Row],[pos2]],3)</f>
        <v>VLA-NDL</v>
      </c>
      <c r="O264" t="str">
        <f>VLOOKUP(Table2[[#This Row],[name]],Sheet2!B:D,3,FALSE)</f>
        <v>MVNALWATLISLTLIGRVLANDLFSLPPATNHREEMLEDYGRFLLSTMNTIDPCENFYEFSCGGWKKADLVPEQARNTSFLNAIQHKIDEQIQGFLQNTKRELEDLGVNGTTSAEIKAKQFYASCVEMKANLSLGYQYFMEHDGDRLERNATYDWMYINFMSKYDIYPLLALKVHYSTSSRKFDILLTLPSKVLAGSEEQLKNMTREFGLDSSAEKVKQFVENFNNLTQFERNLVSLAKSRNETELNFKEFLVKHKHDRLNWTRFFELAFNGSQESHWPVLNQLDNINDLVFFLQTNLETLKGYIKMRELVKFYGLWKTQTKTGGVQSECRSLSETYFNYALLWFIGKVFDKERRADILSVAKDIKDTFYDLLDHHTWLDEDTRSQAKTKLAMDILVGYTDDLQHREVIDGVYSDINMTGNWFENLCILEGSRARIRLRSVKALIPLLMPTRTVNAYYADFLNLAFITIGMAQWPFYHIDFPDVLKYAGVNIIGHEMAHGFDSYCYQYNYDGKKTNWWSSASLRNFKERYRCLESQYNKILMGVQTNGSLTSGDNIADNVGTRMAYYAFKRKTGDKAWLEKPLRGVNFNKQLFFVKFAQTWCNGKDNGDKLRRLKTDVHAYDEFRVQGTLSNMPEFSAFNCKLGTEMNPLKKCVV</v>
      </c>
    </row>
    <row r="265" spans="1:15">
      <c r="A265" t="s">
        <v>3669</v>
      </c>
      <c r="B265" t="s">
        <v>344</v>
      </c>
      <c r="C265">
        <v>0.52600000000000002</v>
      </c>
      <c r="D265">
        <v>22</v>
      </c>
      <c r="E265">
        <v>0.70199999999999996</v>
      </c>
      <c r="F265">
        <v>22</v>
      </c>
      <c r="G265">
        <v>0.97</v>
      </c>
      <c r="H265">
        <v>15</v>
      </c>
      <c r="I265">
        <v>0.93799999999999994</v>
      </c>
      <c r="J265">
        <v>0.82899999999999996</v>
      </c>
      <c r="K265" t="s">
        <v>4779</v>
      </c>
      <c r="L265">
        <v>0.45</v>
      </c>
      <c r="M265" t="s">
        <v>4780</v>
      </c>
      <c r="N265" t="str">
        <f>MID(Table2[[#This Row],[Uncleaved Sequence]],Table2[[#This Row],[pos2]]-3,3)&amp;"-"&amp;MID(Table2[[#This Row],[Uncleaved Sequence]],Table2[[#This Row],[pos2]],3)</f>
        <v>VSA-VNL</v>
      </c>
      <c r="O265" t="str">
        <f>VLOOKUP(Table2[[#This Row],[name]],Sheet2!B:D,3,FALSE)</f>
        <v>MKAIGILLAIALTSGFLVVSAVNLPGVPVDFDLDDHILSAIADDIAERLREYITFLKTGVETAEFLKLTNQLAKSHSEKDIFTRNMPDLEPRDSFFACACRSVTRVLIRTIREEDGELHGENSSVLMKEFAMDVCRRLNLQTEEVCELIDSNLPSVEYIMRNSESDSQSFCSLFMEFNFCNTGTNQDYNWTLTIDNGEASAGPKSDTPTFQDSDIRICQFSDIHHDPYYTPGSLATCAEPMCCQRKETTEGTSDAAGYWGDYRDCDLPWHAFESALDNAVANSKCDFIYQTGDIDHMVWATSVEKNTMVLTKVSERLNAAFGDVPVYPCIGNHEPHPLNLFSPGVPDEISTKWLYEHLYNDWSKWLPAETKETILKGGYYTVVPRKGFRIIANSNDCYTDNFWLYHSGTDKIPQLQWFHDTLLEAEKNGEYVHVLTHIPSGGTCWSVWAREFNRCVSRFRSTISGIFTGHSHKDELFVYYSEDEGHPTAVWNGGAVTTYSNKNPNYREYAVNPETYTVTNHWTWIYNLTAANLKPDEQPWFLEYEFIKEFTEDMSPAGISKLLDEFAENPELMRKYWRYRVTSADPQVGGCDRSCLAGSLCRAAVTINSERERCEELREKLFASLDNEESTSSSGSTATTPSPSTPGGNDDNDGGGSSTLGLLSVSSLLAIVLSIRLA</v>
      </c>
    </row>
    <row r="266" spans="1:15">
      <c r="A266" t="s">
        <v>3720</v>
      </c>
      <c r="B266" t="s">
        <v>346</v>
      </c>
      <c r="C266">
        <v>0.253</v>
      </c>
      <c r="D266">
        <v>22</v>
      </c>
      <c r="E266">
        <v>0.28999999999999998</v>
      </c>
      <c r="F266">
        <v>22</v>
      </c>
      <c r="G266">
        <v>0.50600000000000001</v>
      </c>
      <c r="H266">
        <v>1</v>
      </c>
      <c r="I266">
        <v>0.36599999999999999</v>
      </c>
      <c r="J266">
        <v>0.32</v>
      </c>
      <c r="K266" t="s">
        <v>4781</v>
      </c>
      <c r="L266">
        <v>0.5</v>
      </c>
      <c r="M266" t="s">
        <v>4782</v>
      </c>
      <c r="N266" t="str">
        <f>MID(Table2[[#This Row],[Uncleaved Sequence]],Table2[[#This Row],[pos2]]-3,3)&amp;"-"&amp;MID(Table2[[#This Row],[Uncleaved Sequence]],Table2[[#This Row],[pos2]],3)</f>
        <v>CGA-FSL</v>
      </c>
      <c r="O266" t="str">
        <f>VLOOKUP(Table2[[#This Row],[name]],Sheet2!B:D,3,FALSE)</f>
        <v>MKLIRGTTLLGIGILFVGCGAFSLPSVYDVLSKDQQATSFVSASIAEEIREYLKYHRTGIETERLRQLGKDIRSSHSKKAIFTESMADLTSTDQFFVCLCRSTINVFARTFTEGELSGPERDDEAKKLMLGMCDYFAISTQEVCSGLDLNWPILDFILNETVAKSNTFCSMLPIPICQVKQDEYNLTLSIQGDLPQSNSNLPAKTSEDILVLHLTDIHYDPEYAEGSNAACDEPMCCRNSLPEGSSSAAAGFWSDYRDCDCPKRLILSAFEHIKENHKIEWIYHTGDVPPHNVWTTRQGNLDMLSEIDELLAKYFPDTPIYPCLGNHEPHPANVFGNDEIPSSRVDWLYEHVWSLWSKWLPAEAEETVLRGGYYTASPSKGHRIVALNSMDCLYNWWLFYNATLIQEQLQWFHDTLLSAEEAGESVHILTHIPAGDGDCWCWSQEYNRVLTRFNGIITGVFSGHTHKDEMNLHYSEDGYATVVNWNGGSLSYSNKNPNYRLYELHPENWQVLDHHTYTFNLTEANLTPDEQPKWELEYQTKEYTEDTSPAGIDRLLLEMAEKPDLLRKFWRNKFTNSDPKLAEGCDNALSKTICRIATSNYQERTRCKELQAILAESLENEPDTDDNNGGGAAGLSASLASLLALLAASKLL</v>
      </c>
    </row>
    <row r="267" spans="1:15">
      <c r="A267" t="s">
        <v>4402</v>
      </c>
      <c r="B267" t="s">
        <v>4762</v>
      </c>
      <c r="C267">
        <v>0.28599999999999998</v>
      </c>
      <c r="D267">
        <v>32</v>
      </c>
      <c r="E267">
        <v>0.19700000000000001</v>
      </c>
      <c r="F267">
        <v>32</v>
      </c>
      <c r="G267">
        <v>0.313</v>
      </c>
      <c r="H267">
        <v>3</v>
      </c>
      <c r="I267">
        <v>0.159</v>
      </c>
      <c r="J267">
        <v>0.182</v>
      </c>
      <c r="K267" t="s">
        <v>4781</v>
      </c>
      <c r="L267">
        <v>0.5</v>
      </c>
      <c r="M267" t="s">
        <v>4782</v>
      </c>
      <c r="N267" t="str">
        <f>MID(Table2[[#This Row],[Uncleaved Sequence]],Table2[[#This Row],[pos2]]-3,3)&amp;"-"&amp;MID(Table2[[#This Row],[Uncleaved Sequence]],Table2[[#This Row],[pos2]],3)</f>
        <v>TEL-RPT</v>
      </c>
      <c r="O267" t="str">
        <f>VLOOKUP(Table2[[#This Row],[name]],Sheet2!B:D,3,FALSE)</f>
        <v>MRLPYRNKKVTLWVLFGIIVITMFLFKFTELRPTCLFKVDAANELSSQMRVEKYLTDDNQRVYSYNREMPLIFIGGVPRSGTTLMRAMLDAHPDVRCGETRVIPRILQLRSHWLKSEKESLRLQEAGITKEVMNSAIAQFCLEIIAKGEPAPRLCNKDPLTLKMGSYVIELFPNAKFLFMVRDGRATVHSIISRKVITGFDLSSYRQCMQKWNHAIEVMHEQCRDIGKDRCMMVYYEQLVLHPEEMRKILKFLDVPWNDAVLHHEEFINKPNGVPLSKVERSSDQVIKPVNLEASKWVGQIPGDVVRDMADIAPMLSVLGYDPYANPPDYGKPDAWVQDNTSKKANRMLWESKAKQVLQMSSSEDDNTNTIINNSNNKDNNNNQYTINKIIPQHSRQRQHVQQQHLQQQQQQHLQQQQHQRQQQQQQREEESESEREAEPDEQQLLHQKPKDVITIKQLPLAGSNNNNINNNINNNNNNNNIMEDPMAD</v>
      </c>
    </row>
    <row r="268" spans="1:15">
      <c r="A268" t="s">
        <v>4085</v>
      </c>
      <c r="B268" t="s">
        <v>348</v>
      </c>
      <c r="C268">
        <v>0.83699999999999997</v>
      </c>
      <c r="D268">
        <v>32</v>
      </c>
      <c r="E268">
        <v>0.77300000000000002</v>
      </c>
      <c r="F268">
        <v>32</v>
      </c>
      <c r="G268">
        <v>0.95799999999999996</v>
      </c>
      <c r="H268">
        <v>10</v>
      </c>
      <c r="I268">
        <v>0.77300000000000002</v>
      </c>
      <c r="J268">
        <v>0.77300000000000002</v>
      </c>
      <c r="K268" t="s">
        <v>4779</v>
      </c>
      <c r="L268">
        <v>0.45</v>
      </c>
      <c r="M268" t="s">
        <v>4780</v>
      </c>
      <c r="N268" t="str">
        <f>MID(Table2[[#This Row],[Uncleaved Sequence]],Table2[[#This Row],[pos2]]-3,3)&amp;"-"&amp;MID(Table2[[#This Row],[Uncleaved Sequence]],Table2[[#This Row],[pos2]],3)</f>
        <v>TDA-KHL</v>
      </c>
      <c r="O268" t="str">
        <f>VLOOKUP(Table2[[#This Row],[name]],Sheet2!B:D,3,FALSE)</f>
        <v>MWIANERTICALMPLVILATWQLCLLPGTDAKHLAIRLRDPQSEIESETPLAHVHSHSHTDESGVRGAAAVHRRERRQLSDWLIAPNTRWCGRGNLANTYNDLGGASKADKCCRKHDHCKMWIDGMSNRYDLFNYRPYTLSHCSCDLFRTCLKMAGDEDANAIGKLFFNVVQTQCFGLKAETVCVQRGGSGKETDPLKEEVRHKAFLRDNKR</v>
      </c>
    </row>
    <row r="269" spans="1:15">
      <c r="A269" t="s">
        <v>4059</v>
      </c>
      <c r="B269" t="s">
        <v>1104</v>
      </c>
      <c r="C269">
        <v>0.56200000000000006</v>
      </c>
      <c r="D269">
        <v>20</v>
      </c>
      <c r="E269">
        <v>0.69199999999999995</v>
      </c>
      <c r="F269">
        <v>20</v>
      </c>
      <c r="G269">
        <v>0.93400000000000005</v>
      </c>
      <c r="H269">
        <v>11</v>
      </c>
      <c r="I269">
        <v>0.84899999999999998</v>
      </c>
      <c r="J269">
        <v>0.77700000000000002</v>
      </c>
      <c r="K269" t="s">
        <v>4779</v>
      </c>
      <c r="L269">
        <v>0.45</v>
      </c>
      <c r="M269" t="s">
        <v>4780</v>
      </c>
      <c r="N269" t="str">
        <f>MID(Table2[[#This Row],[Uncleaved Sequence]],Table2[[#This Row],[pos2]]-3,3)&amp;"-"&amp;MID(Table2[[#This Row],[Uncleaved Sequence]],Table2[[#This Row],[pos2]],3)</f>
        <v>SDA-DLG</v>
      </c>
      <c r="O269" t="str">
        <f>VLOOKUP(Table2[[#This Row],[name]],Sheet2!B:D,3,FALSE)</f>
        <v>MQILTVFLGLILSTSLSDADLGVIGDISDETFEMLISGGYKPKSNRLSRVVSIRTKNYVRHRGDNHFCSGVLVSSRAVLTAAHCLTDRYKASMNPRGIVVFGHITRLAVYDESDFRSVDRLVVHPEYERYKKNDLAILRLSERVQSSHDVLPLLMRKTANVTYGDTCITLGWGQIYQHGPYSNELVYLDVILRPPSCQKHYDTFTADHNVCTEPVGESMNCAGDMGGPLLCKGALFGLIGGHMGCGGKAMKFLSFLYYKDWILLTIQSLSDCGVRVSLSRVFLTPLLLILV</v>
      </c>
    </row>
    <row r="270" spans="1:15">
      <c r="A270" t="s">
        <v>4549</v>
      </c>
      <c r="B270" t="s">
        <v>122</v>
      </c>
      <c r="C270">
        <v>0.14000000000000001</v>
      </c>
      <c r="D270">
        <v>39</v>
      </c>
      <c r="E270">
        <v>0.156</v>
      </c>
      <c r="F270">
        <v>39</v>
      </c>
      <c r="G270">
        <v>0.27100000000000002</v>
      </c>
      <c r="H270">
        <v>33</v>
      </c>
      <c r="I270">
        <v>0.16200000000000001</v>
      </c>
      <c r="J270">
        <v>0.159</v>
      </c>
      <c r="K270" t="s">
        <v>4781</v>
      </c>
      <c r="L270">
        <v>0.45</v>
      </c>
      <c r="M270" t="s">
        <v>4780</v>
      </c>
      <c r="N270" t="str">
        <f>MID(Table2[[#This Row],[Uncleaved Sequence]],Table2[[#This Row],[pos2]]-3,3)&amp;"-"&amp;MID(Table2[[#This Row],[Uncleaved Sequence]],Table2[[#This Row],[pos2]],3)</f>
        <v>SNA-KQK</v>
      </c>
      <c r="O270" t="str">
        <f>VLOOKUP(Table2[[#This Row],[name]],Sheet2!B:D,3,FALSE)</f>
        <v>MARNTGSSSGSTPAASSSGSSAAAAAAAAAAAAAASNAKQKQRSPRFSLSNLILDKWKTMIGCVCLAIASYFGYLGYLETRVNTPFDHQKMVVHAGLEPDRYWGSYRPLTYFGMKTRDPHSLVMGLMWYTPSNLGPGGQGIRHWCEQDKLDSYGWTHHDGRSFGVQEIQDLPFELKTSFVKYPEGKQYGGDWTARIVRNTTRAWDKSISLIWYVALDERTNGHIKYVSDDKSPEPGVYGEAQGLGFQVRFHAVKGKILHKSYLSTVAPSLAKLKDTLFSHFRAFADKRGNRFIGPGEIVSQNGLPSSNPEPNFIAIQITAEVDFTLDITYQSTSGFSLGESIPPPTGRAYQDSLQAKIAQFEQRFEDRFQLKQKGHSPEEVRFARNALSNLLGIGYFYGSSRVQSVYTKNPVPYWKAPLYTAVPSRSFFPRGFLWDEGFHGLISAWDIDIELDIICHWFDLLNVEGWIPREQILGVEALAKVPEEFVTQRSNANPPTFFLTLKKLLTSHRAELSQNGRLATLERLYPRVQAWFNWFNTTRGEVLGTYLWRGRNATTTRELNPKSLSSGLDDYPRASHPTDKERHLDLRWIALAAGVMAELSTLLGKDDAKYYETASYLTDNVRLNRLHLAPYSEQYAWGLHTDQVKLKRPPSMAPQQQQRHHHQHYQLPEMQRVTGELPTYQFVDSFGYVSLFPLLLEQLDHDSPYLTKLLNDLRDPEQLWTNYGLRSLSKRSPLMQRNTEHDPPYWRGPIWININYLAAKALHHYGKIDGPNAALARQIYAELDNLVGNILRQYKRSGYLWEQYDDTSGEGKGCNPFTGWTATVVLLMAEQ</v>
      </c>
    </row>
    <row r="271" spans="1:15">
      <c r="A271" t="s">
        <v>3615</v>
      </c>
      <c r="B271" t="s">
        <v>122</v>
      </c>
      <c r="C271">
        <v>0.14000000000000001</v>
      </c>
      <c r="D271">
        <v>39</v>
      </c>
      <c r="E271">
        <v>0.156</v>
      </c>
      <c r="F271">
        <v>39</v>
      </c>
      <c r="G271">
        <v>0.27100000000000002</v>
      </c>
      <c r="H271">
        <v>33</v>
      </c>
      <c r="I271">
        <v>0.16200000000000001</v>
      </c>
      <c r="J271">
        <v>0.159</v>
      </c>
      <c r="K271" t="s">
        <v>4781</v>
      </c>
      <c r="L271">
        <v>0.45</v>
      </c>
      <c r="M271" t="s">
        <v>4780</v>
      </c>
      <c r="N271" t="str">
        <f>MID(Table2[[#This Row],[Uncleaved Sequence]],Table2[[#This Row],[pos2]]-3,3)&amp;"-"&amp;MID(Table2[[#This Row],[Uncleaved Sequence]],Table2[[#This Row],[pos2]],3)</f>
        <v>SNA-KQK</v>
      </c>
      <c r="O271" t="str">
        <f>VLOOKUP(Table2[[#This Row],[name]],Sheet2!B:D,3,FALSE)</f>
        <v>MARNTGSSSGSTPAASSSGSSAAAAAAAAAAAAAASNAKQKQRSPRFSLSNLILDKWKTMIGCVCLAIASYFGYLGYLETRVNTPFDHQKMVVHAGLEPDRYWGSYRPLTYFGMKTRDPHSLVMGLMWYTPSNLGPGGQGIRHWCEQDKLDSYGWTHHDGRSFGVQEIQDLPFELKTSFVKYPEGKQYGGDWTARIVRNTTRAWDKSISLIWYVALDERTNGHIKYVSDDKSPEPGVYGEAQGLGFQVRFHAVKGKILHKSYLSTVAPSLAKLKDTLFSHFRAFADKRGNRFIGPGEIVSQNGLPSSNPEPNFIAIQITAEVDFTLDITYQSTSGFSLGESIPPPTGRAYQDSLQAKIAQFEQRFEDRFQLKQKGHSPEEVRFARNALSNLLGIGYFYGSSRVQSVYTKNPVPYWKAPLYTAVPSRSFFPRGFLWDEGFHGLISAWDIDIELDIICHWFDLLNVEGWIPREQILGVEALAKVPEEFVTQRSNANPPTFFLTLKKLLTSHRAELSQNGRLATLERLYPRVQAWFNWFNTTRGEVLGTYLWRGRNATTTRELNPKSLSSGLDDYPRASHPTDKERHLDLRWIALAAGVMAELSTLLGKDDAKYYETASYLTDNVRLNRLHLAPYSEQYAWGLHTDQVKLKRPPSMAPQQQQRHHHQHYQLPEMQRVTGELPTYQFVDSFGYVSLFPLLLEQLDHDSPYLTKLLNDLRDPEQLWTNYGLRSLSKRSPLMQRNTEHDPPYWRGPIWININYLAAKALHHYGKIDGPNAALARQIYAELDNLVGNILRQYKRSGYLWEQYDDTSGEGKGCNPFTGWTATVVLLMAEQ</v>
      </c>
    </row>
    <row r="272" spans="1:15">
      <c r="A272" t="s">
        <v>4119</v>
      </c>
      <c r="B272" t="s">
        <v>1105</v>
      </c>
      <c r="C272">
        <v>0.115</v>
      </c>
      <c r="D272">
        <v>35</v>
      </c>
      <c r="E272">
        <v>0.11</v>
      </c>
      <c r="F272">
        <v>55</v>
      </c>
      <c r="G272">
        <v>0.13500000000000001</v>
      </c>
      <c r="H272">
        <v>37</v>
      </c>
      <c r="I272">
        <v>0.105</v>
      </c>
      <c r="J272">
        <v>0.107</v>
      </c>
      <c r="K272" t="s">
        <v>4781</v>
      </c>
      <c r="L272">
        <v>0.45</v>
      </c>
      <c r="M272" t="s">
        <v>4780</v>
      </c>
      <c r="N272" t="str">
        <f>MID(Table2[[#This Row],[Uncleaved Sequence]],Table2[[#This Row],[pos2]]-3,3)&amp;"-"&amp;MID(Table2[[#This Row],[Uncleaved Sequence]],Table2[[#This Row],[pos2]],3)</f>
        <v>NKE-KSM</v>
      </c>
      <c r="O272" t="str">
        <f>VLOOKUP(Table2[[#This Row],[name]],Sheet2!B:D,3,FALSE)</f>
        <v>MSDIYYCSNSQMKKSRDADKSSATLSATNTNANAVNLSAADKKNNNNNCNRNKEKSMQANGKNWKGIVQSNPNPSGGVGTTAQPPKVFHNTRCTRHHKHHSHGNGSAASAVGGAAGLANGPPMEATQQRERERERDRDRERERERDRRDREREREHQLHMHQHNHGLRRKSESVLSTDSDIRFTRRKLGDGQKCGCVIAGFLIALLVAGIFVYVGYTYFRPEPLPDRVFRGRFMVLNDKWSMELAQNSMRFQHKARDYRERINLTLRRSDLREAYEGSEILALDGSEDNNNIVVFNMIFDPYAGLVSSGDLLALFHEEMTQPPQQRRHFANMTVDVASLSIKETGLIEEPIMSSSPLGGHDETTEPVVTTTPAPPRRCSPLELSYCRQVGYNTTYPNLLGHASYEQLAEDVIVFRELVDGECHREAYDFVCRLLQPPCDTHSDLQPTPGQICREYCESFMAGCGGRLPQRFRQFFDCERFPESTGTQSCHKPHCVSDMQSNVQSPRLCDGYADCPDLSDERSCAFCSPNALYCGRGRACPRKARCDGKADCPDGADEKDCLSIAPLAADLLQPEPLVPYLSRFHSAGYVFSEKGVVGKLCAEGLEGDAKLVVRQTVSESLCKSLGYESVEIFDVQNDERLNDYVRVLDPHAPEISFIRTHCPRRQVLYVGCGELRCGVQSALFNAKHLSLPKMSAPGDWPWLVALFREDIHVCDGTLITQDWVLTTEGCFQGQPRTWMAIVGAVRLSAKAPWTQRRRIIGMIKSPVEGSTAALVRLETPVSYSDVRPICLPDALQRRLLQQPPAQRRSHVPVAERLEGQLVSQQRSRLSQENQFFLIPSQEQQDSSTENQGDEDQDEQEDHFGGESAASYMPKAEALHQELDYPLPDHAPQVNYYSSSSTVTSSSTAARIATKAPILAAVPAAQEQIWTNCTLGWSRQRDHLQRVQLKMGDMAPCENVSIATVNSMCMEATYQKYDCTQEYSGAPVQCLIPGTNQWALIGVSSWRIACGPTGVERPRMYDKIASNAAWIETISA</v>
      </c>
    </row>
    <row r="273" spans="1:15">
      <c r="A273" t="s">
        <v>4657</v>
      </c>
      <c r="B273" t="s">
        <v>1105</v>
      </c>
      <c r="C273">
        <v>0.115</v>
      </c>
      <c r="D273">
        <v>35</v>
      </c>
      <c r="E273">
        <v>0.11</v>
      </c>
      <c r="F273">
        <v>55</v>
      </c>
      <c r="G273">
        <v>0.13500000000000001</v>
      </c>
      <c r="H273">
        <v>37</v>
      </c>
      <c r="I273">
        <v>0.105</v>
      </c>
      <c r="J273">
        <v>0.107</v>
      </c>
      <c r="K273" t="s">
        <v>4781</v>
      </c>
      <c r="L273">
        <v>0.45</v>
      </c>
      <c r="M273" t="s">
        <v>4780</v>
      </c>
      <c r="N273" t="str">
        <f>MID(Table2[[#This Row],[Uncleaved Sequence]],Table2[[#This Row],[pos2]]-3,3)&amp;"-"&amp;MID(Table2[[#This Row],[Uncleaved Sequence]],Table2[[#This Row],[pos2]],3)</f>
        <v>NKE-KSM</v>
      </c>
      <c r="O273" t="str">
        <f>VLOOKUP(Table2[[#This Row],[name]],Sheet2!B:D,3,FALSE)</f>
        <v>MSDIYYCSNSQMKKSRDADKSSATLSATNTNANAVNLSAADKKNNNNNCNRNKEKSMQANGKNWKGIVQSNPNPSGGVGTTAQPPKVFHNTRCTRHHKHHSHGNGSAASAVGGAAGLANGPPMEATQQRERERERDRDRERERERDRRDREREREHQLHMHQHNHGLRRKSESVLSTDSDIRFTRRKLGDGQKCGCVIAGFLIALLVAGIFVYVGYTYFRPEPLPDRVFRGRFMVLNDKWSMELAQNSMRFQHKARDYRERINLTLRRSDLREAYEGSEILALDGSEDNNNIVVFNMIFDPYAGLVSSGDLLALFHEEMTQPPQQRRHFANMTVDVASLSIKETGLIEEPIMSSSPLGGHDETTEPVVTTTPAPPRRCSPLELSYCRQVGYNTTYPNLLGHASYEQLAEDVIVFRELVDGECHREAYDFVCRLLQPPCDTHSDLQPTPGQICREYCESFMAGCGGRLPQRFRQFFDCERFPESTGTQSCHKPHCVSDMQSNVQSPRLCDGYADCPDLSDERSCAFCSPNALYCGRGRACPRKARCDGKADCPDGADEKDCLSIAPLAADLLQPEPLVPYLSRFHSAGYVFSEKGVVGKLCAEGLEGDAKLVVRQTVSESLCKSLGYESVEIFDVQNDERLNDYVRVLDPHAPEISFIRTHCPRRQVLYVGCGELRCGVQSALFNAKHLSLPKMSAPGDWPWLVALFREDIHVCDGTLITQDWVLTTEGCFQGQPRTWMAIVGAVRLSAKAPWTQRRRIIGMIKSPVEGSTAALVRLETPVSYSDVRPICLPDALQRRLLQQPPAQRRSHVPVAERLEGQLVSQQRSRLSQENQFFLIPSQEQQDSSTENQGDEDQDEQEDHFGGESAASYMPKAEALHQELDYPLPDHAPQVNYYSSSSTVTSSSTAARIATKAPILAAVPAAQEQIWTNCTLGWSRQRDHLQRVQLKMGDMAPCENVSIATVNSMCMEATYQKYDCTQEYSGAPVQCLIPGTNQWALIGVSSWRIACGPTGVERPRMYDKIASNAAWIETISA</v>
      </c>
    </row>
    <row r="274" spans="1:15">
      <c r="A274" t="s">
        <v>3641</v>
      </c>
      <c r="B274" t="s">
        <v>1107</v>
      </c>
      <c r="C274">
        <v>0.79700000000000004</v>
      </c>
      <c r="D274">
        <v>28</v>
      </c>
      <c r="E274">
        <v>0.77100000000000002</v>
      </c>
      <c r="F274">
        <v>28</v>
      </c>
      <c r="G274">
        <v>0.91100000000000003</v>
      </c>
      <c r="H274">
        <v>14</v>
      </c>
      <c r="I274">
        <v>0.76300000000000001</v>
      </c>
      <c r="J274">
        <v>0.76700000000000002</v>
      </c>
      <c r="K274" t="s">
        <v>4779</v>
      </c>
      <c r="L274">
        <v>0.45</v>
      </c>
      <c r="M274" t="s">
        <v>4780</v>
      </c>
      <c r="N274" t="str">
        <f>MID(Table2[[#This Row],[Uncleaved Sequence]],Table2[[#This Row],[pos2]]-3,3)&amp;"-"&amp;MID(Table2[[#This Row],[Uncleaved Sequence]],Table2[[#This Row],[pos2]],3)</f>
        <v>SDA-AEI</v>
      </c>
      <c r="O274" t="str">
        <f>VLOOKUP(Table2[[#This Row],[name]],Sheet2!B:D,3,FALSE)</f>
        <v>MASTERNFLLLSLVVSALSGLVHRSDAAEISFGSCTPQQSDERGQCVHISCPYLANLLMVEPKTPAQRILLSKSQCGLDNRVEGLVNRILVCCPQSMRNIMDSEPTPSTRDALQQGDVLPGNDVCGFLFADRIFGGTNTTLWEFPWMLLQYKKLFSETYTFNCGGALLNSRYVLTAGHCLASRELDKSGAVLHSVRGEWDTRTDPDCTTQMNGQRICAPKHIDIEVEKGIIHEMYAPNSVDQRNDALVRLKRIVSYTDYVRPICLPTDGLVQNNFVDYGMDVAGWGLTENMQPSIKLKITVNVWNLTSCQEKYSSFKVKLDDSQMCAGGQLGVDTCGGDSGGPMVPISTGGRDVFYIAGVTSYGTKPCGLKGWPGVYTRTGAFIDWIKQKLE</v>
      </c>
    </row>
    <row r="275" spans="1:15">
      <c r="A275" t="s">
        <v>3920</v>
      </c>
      <c r="B275" t="s">
        <v>1110</v>
      </c>
      <c r="C275">
        <v>0.41399999999999998</v>
      </c>
      <c r="D275">
        <v>26</v>
      </c>
      <c r="E275">
        <v>0.56399999999999995</v>
      </c>
      <c r="F275">
        <v>26</v>
      </c>
      <c r="G275">
        <v>0.89600000000000002</v>
      </c>
      <c r="H275">
        <v>14</v>
      </c>
      <c r="I275">
        <v>0.76900000000000002</v>
      </c>
      <c r="J275">
        <v>0.67500000000000004</v>
      </c>
      <c r="K275" t="s">
        <v>4779</v>
      </c>
      <c r="L275">
        <v>0.45</v>
      </c>
      <c r="M275" t="s">
        <v>4780</v>
      </c>
      <c r="N275" t="str">
        <f>MID(Table2[[#This Row],[Uncleaved Sequence]],Table2[[#This Row],[pos2]]-3,3)&amp;"-"&amp;MID(Table2[[#This Row],[Uncleaved Sequence]],Table2[[#This Row],[pos2]],3)</f>
        <v>AES-EYP</v>
      </c>
      <c r="O275" t="str">
        <f>VLOOKUP(Table2[[#This Row],[name]],Sheet2!B:D,3,FALSE)</f>
        <v>MVFLQRVYISFLVLHTQLLMYLAESEYPPCNLDEKCISLARCTSLLPFLPHNMTPAEKAVFEDRYCGYGPKGQELLDRVLICCPNMGHILPNTQICGPMPAYRIFGGEETQPNELPWMALILYAHRSRSVWNERLVSRCAGSLITNRVLTAAHCLRITGLDLRRVRLGEHNILSNPDCVTHINGREHCAPEHLEIDDLSIKHRHYMVFEERPYNDIALLRLKFPVRYTAQIKPICVQLDYIFSNPFSNHKLQIAGWGLSHKQGYSNVLLQAYVNGRNADECSLSEPSLGLDKETICAGNLGGNDTCKGDSGGPLMAIMERGDEEFVYLAGITSYGYSQCGYGPAYTKTSKFVEWILWNMYTNIF</v>
      </c>
    </row>
    <row r="276" spans="1:15">
      <c r="A276" t="s">
        <v>4126</v>
      </c>
      <c r="B276" t="s">
        <v>1112</v>
      </c>
      <c r="C276">
        <v>0.7</v>
      </c>
      <c r="D276">
        <v>24</v>
      </c>
      <c r="E276">
        <v>0.70499999999999996</v>
      </c>
      <c r="F276">
        <v>24</v>
      </c>
      <c r="G276">
        <v>0.85299999999999998</v>
      </c>
      <c r="H276">
        <v>18</v>
      </c>
      <c r="I276">
        <v>0.71299999999999997</v>
      </c>
      <c r="J276">
        <v>0.71</v>
      </c>
      <c r="K276" t="s">
        <v>4779</v>
      </c>
      <c r="L276">
        <v>0.45</v>
      </c>
      <c r="M276" t="s">
        <v>4780</v>
      </c>
      <c r="N276" t="str">
        <f>MID(Table2[[#This Row],[Uncleaved Sequence]],Table2[[#This Row],[pos2]]-3,3)&amp;"-"&amp;MID(Table2[[#This Row],[Uncleaved Sequence]],Table2[[#This Row],[pos2]],3)</f>
        <v>SHG-APQ</v>
      </c>
      <c r="O276" t="str">
        <f>VLOOKUP(Table2[[#This Row],[name]],Sheet2!B:D,3,FALSE)</f>
        <v>MSRNQDLCLAVFALLTTAGISHGAPQMGRVVNGTDSSVEKYPFVISMRGSGSHSCGGSIISKQFVMTAAHCTDGRKASDLSVQYGVTKINATGPNVVRKKIIQHEDYNPYNNYANDISLLLVEEPFEFDGVTVAPVKLPELAFATPQDAGGEGVLIGWGLNATGGYIQSTLQEVELKVYSDEECTERHGGRTDPRYICGGVDEGGKGQCSGDSGGPLIYNGQQVGIVSWSIKPCTVAPYPGVYCKSQYVDWIKKSQIIL</v>
      </c>
    </row>
    <row r="277" spans="1:15">
      <c r="A277" t="s">
        <v>4015</v>
      </c>
      <c r="B277" t="s">
        <v>162</v>
      </c>
      <c r="C277">
        <v>0.64200000000000002</v>
      </c>
      <c r="D277">
        <v>30</v>
      </c>
      <c r="E277">
        <v>0.52800000000000002</v>
      </c>
      <c r="F277">
        <v>30</v>
      </c>
      <c r="G277">
        <v>0.83299999999999996</v>
      </c>
      <c r="H277">
        <v>1</v>
      </c>
      <c r="I277">
        <v>0.56499999999999995</v>
      </c>
      <c r="J277">
        <v>0.54300000000000004</v>
      </c>
      <c r="K277" t="s">
        <v>4779</v>
      </c>
      <c r="L277">
        <v>0.5</v>
      </c>
      <c r="M277" t="s">
        <v>4782</v>
      </c>
      <c r="N277" t="str">
        <f>MID(Table2[[#This Row],[Uncleaved Sequence]],Table2[[#This Row],[pos2]]-3,3)&amp;"-"&amp;MID(Table2[[#This Row],[Uncleaved Sequence]],Table2[[#This Row],[pos2]],3)</f>
        <v>VSA-KRF</v>
      </c>
      <c r="O277" t="str">
        <f>VLOOKUP(Table2[[#This Row],[name]],Sheet2!B:D,3,FALSE)</f>
        <v>MRAAPFGSWYWLGLGLGLLLAIECGVVSAKRFLRCELARKLLDQHGFERLLSNWICLLEHESDLDTGRITTNANGSRNYGLFQINGRFCQEGRRGGICAKCEDFLDENLRESVTCAKRIQTSDGFRHWAGWQRYCRNAQNLPNLKVIG</v>
      </c>
    </row>
    <row r="278" spans="1:15">
      <c r="A278" t="s">
        <v>4035</v>
      </c>
      <c r="B278" t="s">
        <v>164</v>
      </c>
      <c r="C278">
        <v>0.44500000000000001</v>
      </c>
      <c r="D278">
        <v>41</v>
      </c>
      <c r="E278">
        <v>0.47099999999999997</v>
      </c>
      <c r="F278">
        <v>41</v>
      </c>
      <c r="G278">
        <v>0.65800000000000003</v>
      </c>
      <c r="H278">
        <v>28</v>
      </c>
      <c r="I278">
        <v>0.41</v>
      </c>
      <c r="J278">
        <v>0.44700000000000001</v>
      </c>
      <c r="K278" t="s">
        <v>4781</v>
      </c>
      <c r="L278">
        <v>0.5</v>
      </c>
      <c r="M278" t="s">
        <v>4782</v>
      </c>
      <c r="N278" t="str">
        <f>MID(Table2[[#This Row],[Uncleaved Sequence]],Table2[[#This Row],[pos2]]-3,3)&amp;"-"&amp;MID(Table2[[#This Row],[Uncleaved Sequence]],Table2[[#This Row],[pos2]],3)</f>
        <v>VES-KKY</v>
      </c>
      <c r="O278" t="str">
        <f>VLOOKUP(Table2[[#This Row],[name]],Sheet2!B:D,3,FALSE)</f>
        <v>MCLKARHPKTKRDLMNMKTFCLWIVPVLILLQLGIEQVESKKYQRCELTVLVENYNFDKTFISNWICLVEHESYLDTTKVTKKGNESKNYGLFQINSKYCSEGRKGGQCNMKCEDFSNDDISDDIACARMIQEREGFKYWKGWDRFCNPQNLPNLRVACNLRSLSPVRSPRGFLT</v>
      </c>
    </row>
    <row r="279" spans="1:15">
      <c r="A279" t="s">
        <v>4480</v>
      </c>
      <c r="B279" t="s">
        <v>812</v>
      </c>
      <c r="C279">
        <v>0.748</v>
      </c>
      <c r="D279">
        <v>16</v>
      </c>
      <c r="E279">
        <v>0.83499999999999996</v>
      </c>
      <c r="F279">
        <v>16</v>
      </c>
      <c r="G279">
        <v>0.95099999999999996</v>
      </c>
      <c r="H279">
        <v>8</v>
      </c>
      <c r="I279">
        <v>0.92700000000000005</v>
      </c>
      <c r="J279">
        <v>0.88500000000000001</v>
      </c>
      <c r="K279" t="s">
        <v>4779</v>
      </c>
      <c r="L279">
        <v>0.45</v>
      </c>
      <c r="M279" t="s">
        <v>4780</v>
      </c>
      <c r="N279" t="str">
        <f>MID(Table2[[#This Row],[Uncleaved Sequence]],Table2[[#This Row],[pos2]]-3,3)&amp;"-"&amp;MID(Table2[[#This Row],[Uncleaved Sequence]],Table2[[#This Row],[pos2]],3)</f>
        <v>TQA-GSQ</v>
      </c>
      <c r="O279" t="str">
        <f>VLOOKUP(Table2[[#This Row],[name]],Sheet2!B:D,3,FALSE)</f>
        <v>MWIFAVLLLVGLTQAGSQPDATLERFLNETNQQLAVIYDQAVLAQLLNERGPNDLVALLEIEVTDDKLVKYVRTLTTRKAKFKRLGLGDSRQRRLLDKPQLGYEALSGRDLKLVYALASSMSDNYHNVKLCAYKQPGNCTLRLIPEVSIVQGSRDLDEIEYYWFEWRSRTGLATRSQFVDFMDLYKKTAQLNGYPREDYWFRSLELKGQETMNLLDRIMHGLRPLFLQFHAHVRGSLRKMHGEHLPRNRPYPQHLAEVFIGNAFRRVEAEWYVDLPSPEIGLANITQELHRRGLTTQRVFWNVAEYFRALGFPQLENSLWTYAQKVSSDDDDRCWHKAWRYYAPRTNFTYCPLNDEERFFNMFEAQSDLQYYRAASIQPTLLQEEPFPNFSDIGKCFSMAASSPRFLRKLGMLRDNKWKELPARLNRLYIQGLRVVFLLPVYVLDRYRVEVLAGHIKADDNEAYWRLTELYTGAAAPTKRTNEQFDVPAKLMEVDDQYASNFLSIVLQFQLLKHFCTITGQFEMGNPRKPLDMCDLSDQGIGEILKRAMSLGSSVHYREVLKVLLGEPEISIDGLLTYFQPLQDWLQHNQENNLEVGW</v>
      </c>
    </row>
    <row r="280" spans="1:15">
      <c r="A280" t="s">
        <v>4614</v>
      </c>
      <c r="B280" t="s">
        <v>224</v>
      </c>
      <c r="C280">
        <v>0.86</v>
      </c>
      <c r="D280">
        <v>20</v>
      </c>
      <c r="E280">
        <v>0.85899999999999999</v>
      </c>
      <c r="F280">
        <v>20</v>
      </c>
      <c r="G280">
        <v>0.91200000000000003</v>
      </c>
      <c r="H280">
        <v>5</v>
      </c>
      <c r="I280">
        <v>0.85099999999999998</v>
      </c>
      <c r="J280">
        <v>0.85499999999999998</v>
      </c>
      <c r="K280" t="s">
        <v>4779</v>
      </c>
      <c r="L280">
        <v>0.45</v>
      </c>
      <c r="M280" t="s">
        <v>4780</v>
      </c>
      <c r="N280" t="str">
        <f>MID(Table2[[#This Row],[Uncleaved Sequence]],Table2[[#This Row],[pos2]]-3,3)&amp;"-"&amp;MID(Table2[[#This Row],[Uncleaved Sequence]],Table2[[#This Row],[pos2]],3)</f>
        <v>CLA-ETP</v>
      </c>
      <c r="O280" t="str">
        <f>VLOOKUP(Table2[[#This Row],[name]],Sheet2!B:D,3,FALSE)</f>
        <v>MRKSIVFIGLIALFQSCLAETPETYLLKTHSLPSDLNFMPTLGNGHVGYIFGDAIFMNGVYNGAGGNSKRARIPNWINISTEACDRFGCATDSDVVNGSYEMNLRDGYFRVVTTYRGLGISVEQRTYPHKYYNRALVYEVVANRLAGNSRINSPKFLRLTQFAGNFSDAFDFVVVNNGSSASGNYRTLRGQTKVVEEQFQPDPQEIFVLFSESLEQPLELQWPTWQDQLSHRVIIAIDRDESVTRELQDVLQLSSDNLLQKHSQSWNSFWDDEFSIEIKGDALELSQIVNAGIFIVSSLPSLETNQKNELFYGLSPTGLGRGNLEADYQGHNFWDTEIWMLPISLFGLDYAKEVLGYRSRKLEAAKYHANATGYKGARFPWESAYTGTEVTNCCPEVAEQEIHISPDISFALQKFFAQSNDSEWTCGTAWPITADVADFLVRATCDDSTKTCHLLNVMGPDEDHPNVNDNVYTNAVSKIALNFAEWLAKHGNASTERLEKWREVSDGLVILRDESLNYHPEYAGYVRDTIIKQADTILLYPLNFDKSSTHINDLRFYANVTRESGPAMTWSMFAANYLRNLQLTLANEFERGYKSYVRPEFKVWSETPIGYDGSANFLTGIGGFLQALIFGYGGLDFRTDDDQFLMFFGISLTPPNVEEVFINSIPYGQHAKCTLRFKSRHSEISCDRIGKGFKMAQGQKRTILGRSFNLTRQNEDPPIEISFL</v>
      </c>
    </row>
    <row r="281" spans="1:15">
      <c r="A281" t="s">
        <v>3654</v>
      </c>
      <c r="B281" t="s">
        <v>1114</v>
      </c>
      <c r="C281">
        <v>0.108</v>
      </c>
      <c r="D281">
        <v>35</v>
      </c>
      <c r="E281">
        <v>0.106</v>
      </c>
      <c r="F281">
        <v>53</v>
      </c>
      <c r="G281">
        <v>0.114</v>
      </c>
      <c r="H281">
        <v>38</v>
      </c>
      <c r="I281">
        <v>9.6000000000000002E-2</v>
      </c>
      <c r="J281">
        <v>0.10100000000000001</v>
      </c>
      <c r="K281" t="s">
        <v>4781</v>
      </c>
      <c r="L281">
        <v>0.45</v>
      </c>
      <c r="M281" t="s">
        <v>4780</v>
      </c>
      <c r="N281" t="str">
        <f>MID(Table2[[#This Row],[Uncleaved Sequence]],Table2[[#This Row],[pos2]]-3,3)&amp;"-"&amp;MID(Table2[[#This Row],[Uncleaved Sequence]],Table2[[#This Row],[pos2]],3)</f>
        <v>DTI-DME</v>
      </c>
      <c r="O281" t="str">
        <f>VLOOKUP(Table2[[#This Row],[name]],Sheet2!B:D,3,FALSE)</f>
        <v>MPVKTVNRQQSQTPAQQLQLQQQRDVENGLYPTIPAERRSPPSRPQTLRDTIDMEEIPLNQTNSQEPEDRRKMHEIFDKHDSDRDGLINTHELKELISGYCRDIPAYIADQILKRSDQDNDGHLDFEEFYAMSLRHKWMVRNMLTRYRYVVPPPKPLEGDEPDGAYEKQMSICPPPLTMVLFSIIEIIMFLVDVIHQDDPNYQDRIGESTSGPAATLFIYNPYKRYEGWRFVSYMFVHVGIMHLMNLIIQIFLGIALELVHHWWRVGLVYLAGVLAGSMGTSLTSPRIFLAGASGVYALITAHIATIIMNYSEMEYAIVQLLAFLVFCFTDLGTSVYRHLTDQDQIGYVAHLSGAVAGLLVGIGVLRNLEVRRWERILWWVAVIVYFALMTTIIIHVFVPDYFPKQEY</v>
      </c>
    </row>
    <row r="282" spans="1:15">
      <c r="A282" t="s">
        <v>4540</v>
      </c>
      <c r="B282" t="s">
        <v>1117</v>
      </c>
      <c r="C282">
        <v>0.43099999999999999</v>
      </c>
      <c r="D282">
        <v>27</v>
      </c>
      <c r="E282">
        <v>0.60599999999999998</v>
      </c>
      <c r="F282">
        <v>27</v>
      </c>
      <c r="G282">
        <v>0.90500000000000003</v>
      </c>
      <c r="H282">
        <v>20</v>
      </c>
      <c r="I282">
        <v>0.83699999999999997</v>
      </c>
      <c r="J282">
        <v>0.73099999999999998</v>
      </c>
      <c r="K282" t="s">
        <v>4779</v>
      </c>
      <c r="L282">
        <v>0.45</v>
      </c>
      <c r="M282" t="s">
        <v>4780</v>
      </c>
      <c r="N282" t="str">
        <f>MID(Table2[[#This Row],[Uncleaved Sequence]],Table2[[#This Row],[pos2]]-3,3)&amp;"-"&amp;MID(Table2[[#This Row],[Uncleaved Sequence]],Table2[[#This Row],[pos2]],3)</f>
        <v>ISG-VAI</v>
      </c>
      <c r="O282" t="str">
        <f>VLOOKUP(Table2[[#This Row],[name]],Sheet2!B:D,3,FALSE)</f>
        <v>MLANGQQTKSLASGLLLLLGICRISGVAIGAPEGRVVGGSPAAVNSAPYVSMQYGGTHYCAASILNANWLVTAAHCLTNSNQVLGSTLVAGSIAVDGTSTTQTRSITYFVINDLYTGGTVPYDIGMIYTPTAFVWSAAVAPVTLPSSVVPTGTANLYGWGSTSTTNTASYPSTLQVATNVPIISLSSCESALGTKGDVHSTNLCTGPLTGGVSICTSDSGGPLVQGNVLIGIVSWGKLPCGQANSSVYVQVSSFISWISANQQV</v>
      </c>
    </row>
    <row r="283" spans="1:15">
      <c r="A283" t="s">
        <v>3818</v>
      </c>
      <c r="B283" t="s">
        <v>1120</v>
      </c>
      <c r="C283">
        <v>0.68799999999999994</v>
      </c>
      <c r="D283">
        <v>23</v>
      </c>
      <c r="E283">
        <v>0.80500000000000005</v>
      </c>
      <c r="F283">
        <v>23</v>
      </c>
      <c r="G283">
        <v>0.98</v>
      </c>
      <c r="H283">
        <v>6</v>
      </c>
      <c r="I283">
        <v>0.94199999999999995</v>
      </c>
      <c r="J283">
        <v>0.879</v>
      </c>
      <c r="K283" t="s">
        <v>4779</v>
      </c>
      <c r="L283">
        <v>0.45</v>
      </c>
      <c r="M283" t="s">
        <v>4780</v>
      </c>
      <c r="N283" t="str">
        <f>MID(Table2[[#This Row],[Uncleaved Sequence]],Table2[[#This Row],[pos2]]-3,3)&amp;"-"&amp;MID(Table2[[#This Row],[Uncleaved Sequence]],Table2[[#This Row],[pos2]],3)</f>
        <v>GSG-LAL</v>
      </c>
      <c r="O283" t="str">
        <f>VLOOKUP(Table2[[#This Row],[name]],Sheet2!B:D,3,FALSE)</f>
        <v>MWRHRHLATILLLAVCVSQGSGLALDQPEGRVVGGKAAAANSAPYIVSMYGGTHYCAANIINSNWLVTAAHCLANRNQVLGSTLVAGSIAVAGTASTTKRQITHYVINDLYTGGTVPYDIGLIYTPTAFTWTAAVAPVKLPSSGVRPGKADLFGWGSTSKTNSPSYPKTLQEAKNIPIISLDSCAAALGSKGQDVHTNLCTGPLTGGTSFCTSDSGGPLVQGNVLIGIVSWGKLPCGQPNSPSVYQVSSFITWIAANQK</v>
      </c>
    </row>
    <row r="284" spans="1:15">
      <c r="A284" t="s">
        <v>3974</v>
      </c>
      <c r="B284" t="s">
        <v>1123</v>
      </c>
      <c r="C284">
        <v>0.876</v>
      </c>
      <c r="D284">
        <v>19</v>
      </c>
      <c r="E284">
        <v>0.89200000000000002</v>
      </c>
      <c r="F284">
        <v>19</v>
      </c>
      <c r="G284">
        <v>0.94</v>
      </c>
      <c r="H284">
        <v>1</v>
      </c>
      <c r="I284">
        <v>0.90100000000000002</v>
      </c>
      <c r="J284">
        <v>0.89700000000000002</v>
      </c>
      <c r="K284" t="s">
        <v>4779</v>
      </c>
      <c r="L284">
        <v>0.45</v>
      </c>
      <c r="M284" t="s">
        <v>4780</v>
      </c>
      <c r="N284" t="str">
        <f>MID(Table2[[#This Row],[Uncleaved Sequence]],Table2[[#This Row],[pos2]]-3,3)&amp;"-"&amp;MID(Table2[[#This Row],[Uncleaved Sequence]],Table2[[#This Row],[pos2]],3)</f>
        <v>TSA-LSP</v>
      </c>
      <c r="O284" t="str">
        <f>VLOOKUP(Table2[[#This Row],[name]],Sheet2!B:D,3,FALSE)</f>
        <v>MNILALILLLICGHKTSALSPQERIVGGVEVPIHLTPWLASITVHGNYSSSALITSLWLVTAGHCVQYPDSYSVRAGSTFTDGGGQRRNVVSVILHPDNLRTLENDIALLKLDKSFTLGGNIQVVKLPLPSLNILPRTLLVAGWGNPATDSESEPRLRGTVVKVINQRLCQRLYSHLHRPITDDMVCAAGAGRDHCGDSGAPLVHRGSSYGIVSFAHGCADPHFPGVYTRLANYVTWIFNVLENDKINMTYK</v>
      </c>
    </row>
    <row r="285" spans="1:15">
      <c r="A285" t="s">
        <v>3719</v>
      </c>
      <c r="B285" t="s">
        <v>1125</v>
      </c>
      <c r="C285">
        <v>0.45500000000000002</v>
      </c>
      <c r="D285">
        <v>22</v>
      </c>
      <c r="E285">
        <v>0.65</v>
      </c>
      <c r="F285">
        <v>22</v>
      </c>
      <c r="G285">
        <v>0.97499999999999998</v>
      </c>
      <c r="H285">
        <v>5</v>
      </c>
      <c r="I285">
        <v>0.93</v>
      </c>
      <c r="J285">
        <v>0.80100000000000005</v>
      </c>
      <c r="K285" t="s">
        <v>4779</v>
      </c>
      <c r="L285">
        <v>0.45</v>
      </c>
      <c r="M285" t="s">
        <v>4780</v>
      </c>
      <c r="N285" t="str">
        <f>MID(Table2[[#This Row],[Uncleaved Sequence]],Table2[[#This Row],[pos2]]-3,3)&amp;"-"&amp;MID(Table2[[#This Row],[Uncleaved Sequence]],Table2[[#This Row],[pos2]],3)</f>
        <v>VVP-VLL</v>
      </c>
      <c r="O285" t="str">
        <f>VLOOKUP(Table2[[#This Row],[name]],Sheet2!B:D,3,FALSE)</f>
        <v>MFSKCFHLLLAVHLLISPVVPVLLEPSERIIGGSSMDITDVPWQVSLQYGEHFCGGSIYSKTIIITAAHCIKEGERSIRAGSSLHDSGGVVVGVEAYIHPQFDKHNMENDVAVLKLSSPLSFSDSIQTIPLAETDPPTSSSALATGWRGNFLIRPRQLQGVEILIRPLIVCKLKYGNGVFNEDICAGRMGKGGCYGSGGPLVFNGQLVGITSRTGNIVCLGSSLYASVARYRNWILSAIDVLHFQPATN</v>
      </c>
    </row>
    <row r="286" spans="1:15">
      <c r="A286" t="s">
        <v>3945</v>
      </c>
      <c r="B286" t="s">
        <v>350</v>
      </c>
      <c r="C286">
        <v>0.65800000000000003</v>
      </c>
      <c r="D286">
        <v>22</v>
      </c>
      <c r="E286">
        <v>0.56899999999999995</v>
      </c>
      <c r="F286">
        <v>22</v>
      </c>
      <c r="G286">
        <v>0.73699999999999999</v>
      </c>
      <c r="H286">
        <v>7</v>
      </c>
      <c r="I286">
        <v>0.52400000000000002</v>
      </c>
      <c r="J286">
        <v>0.55100000000000005</v>
      </c>
      <c r="K286" t="s">
        <v>4779</v>
      </c>
      <c r="L286">
        <v>0.5</v>
      </c>
      <c r="M286" t="s">
        <v>4782</v>
      </c>
      <c r="N286" t="str">
        <f>MID(Table2[[#This Row],[Uncleaved Sequence]],Table2[[#This Row],[pos2]]-3,3)&amp;"-"&amp;MID(Table2[[#This Row],[Uncleaved Sequence]],Table2[[#This Row],[pos2]],3)</f>
        <v>AYS-GYG</v>
      </c>
      <c r="O286" t="str">
        <f>VLOOKUP(Table2[[#This Row],[name]],Sheet2!B:D,3,FALSE)</f>
        <v>MQFSWMKVAIYLLTFLTYAYSGYGSSTIVHLRDAIIAAEAIFGDVFKNLVLVRKFRTVHEVFDAAVDENCIYQCPAPDIGGPAPRAVQNKFYTPTADGGSLGLRISTDYLPAKEMETCCNDHDICYDTCNSDKELCDLDFKRCLYKYDSYEKSIASDLMMKGCKAAAKMLFTGTLTLGCRSYLDSQQRSCYCAPPKSSYNGNRQGNSNSREKQQRQKYGWKDRNE</v>
      </c>
    </row>
    <row r="287" spans="1:15">
      <c r="A287" t="s">
        <v>4616</v>
      </c>
      <c r="B287" t="s">
        <v>350</v>
      </c>
      <c r="C287">
        <v>0.65800000000000003</v>
      </c>
      <c r="D287">
        <v>22</v>
      </c>
      <c r="E287">
        <v>0.56899999999999995</v>
      </c>
      <c r="F287">
        <v>22</v>
      </c>
      <c r="G287">
        <v>0.73699999999999999</v>
      </c>
      <c r="H287">
        <v>7</v>
      </c>
      <c r="I287">
        <v>0.52400000000000002</v>
      </c>
      <c r="J287">
        <v>0.55100000000000005</v>
      </c>
      <c r="K287" t="s">
        <v>4779</v>
      </c>
      <c r="L287">
        <v>0.5</v>
      </c>
      <c r="M287" t="s">
        <v>4782</v>
      </c>
      <c r="N287" t="str">
        <f>MID(Table2[[#This Row],[Uncleaved Sequence]],Table2[[#This Row],[pos2]]-3,3)&amp;"-"&amp;MID(Table2[[#This Row],[Uncleaved Sequence]],Table2[[#This Row],[pos2]],3)</f>
        <v>AYS-GYG</v>
      </c>
      <c r="O287" t="str">
        <f>VLOOKUP(Table2[[#This Row],[name]],Sheet2!B:D,3,FALSE)</f>
        <v>MQFSWMKVAIYLLTFLTYAYSGYGSSTIVHLRDAIIAAEAIFGDVFKNLVLVRKFRTVHEVFDAAVDENCIYQCPAPDIGGPAPRAVQNKFYTPTADGGSLGLRISTDYLPAKEMETCCNDHDICYDTCNSDKELCDLDFKRCLYKYDSYEKSIASDLMMKGCKAAAKMLFTGTLTLGCRSYLDSQQRSCYCAPPKSSYNGNRQGNSNSREKQQRQKYGWKDRNE</v>
      </c>
    </row>
    <row r="288" spans="1:15">
      <c r="A288" t="s">
        <v>3946</v>
      </c>
      <c r="B288" t="s">
        <v>350</v>
      </c>
      <c r="C288">
        <v>0.26400000000000001</v>
      </c>
      <c r="D288">
        <v>22</v>
      </c>
      <c r="E288">
        <v>0.23799999999999999</v>
      </c>
      <c r="F288">
        <v>22</v>
      </c>
      <c r="G288">
        <v>0.64700000000000002</v>
      </c>
      <c r="H288">
        <v>7</v>
      </c>
      <c r="I288">
        <v>0.32700000000000001</v>
      </c>
      <c r="J288">
        <v>0.27400000000000002</v>
      </c>
      <c r="K288" t="s">
        <v>4781</v>
      </c>
      <c r="L288">
        <v>0.5</v>
      </c>
      <c r="M288" t="s">
        <v>4782</v>
      </c>
      <c r="N288" t="str">
        <f>MID(Table2[[#This Row],[Uncleaved Sequence]],Table2[[#This Row],[pos2]]-3,3)&amp;"-"&amp;MID(Table2[[#This Row],[Uncleaved Sequence]],Table2[[#This Row],[pos2]],3)</f>
        <v>AYS-GYG</v>
      </c>
      <c r="O288" t="str">
        <f>VLOOKUP(Table2[[#This Row],[name]],Sheet2!B:D,3,FALSE)</f>
        <v>MQFSWMKVAIYLLTFLTYAYSGYGSSTIVHV</v>
      </c>
    </row>
    <row r="289" spans="1:15">
      <c r="A289" t="s">
        <v>4486</v>
      </c>
      <c r="B289" t="s">
        <v>428</v>
      </c>
      <c r="C289">
        <v>0.52600000000000002</v>
      </c>
      <c r="D289">
        <v>24</v>
      </c>
      <c r="E289">
        <v>0.67200000000000004</v>
      </c>
      <c r="F289">
        <v>24</v>
      </c>
      <c r="G289">
        <v>0.97399999999999998</v>
      </c>
      <c r="H289">
        <v>12</v>
      </c>
      <c r="I289">
        <v>0.86</v>
      </c>
      <c r="J289">
        <v>0.77300000000000002</v>
      </c>
      <c r="K289" t="s">
        <v>4779</v>
      </c>
      <c r="L289">
        <v>0.45</v>
      </c>
      <c r="M289" t="s">
        <v>4780</v>
      </c>
      <c r="N289" t="str">
        <f>MID(Table2[[#This Row],[Uncleaved Sequence]],Table2[[#This Row],[pos2]]-3,3)&amp;"-"&amp;MID(Table2[[#This Row],[Uncleaved Sequence]],Table2[[#This Row],[pos2]],3)</f>
        <v>SNS-QKW</v>
      </c>
      <c r="O289" t="str">
        <f>VLOOKUP(Table2[[#This Row],[name]],Sheet2!B:D,3,FALSE)</f>
        <v>MTIVLNLPVCVLFLLGTLVPSNSQKWIPYANPLDEQSQLQEIGLSDQNPNFEQSQSQSQDQIVAQILPSDASLSGGQPPNNIIQLVDEGMDRPLLLQPNRPIETVDQSQNLIQRKLQSQSQAQALAESQAQSQAQSQAQSQAQSQAQQAQLQAQSQAQSQAQSQAQLQSQLQSQIQSQLQSDLQSQSQLQAQLQSQDALKQQSGLQKLAFGQLKPQVSDQPILILDSIPKPRPQFVLLPPQNGPVQDPNLRYVIIPSPPKRKRRISPDSSTIPKVYILTPDKQIKSNTSINIDQLKLYKYKTDKERKIAELKRQIKELKKQNLFNLVPALQLRPAIPAIELQLVESQSEIQSQIASQQSGSLSQLQSQQNSKSSGSQSNAQSSGSQSQYQLQDSQSSGSQSQLQSQSNPQSSGTQSQLQSQNRRLQSQLQSQNRGSQSQLQQINPQSSGSQSQLQSQINPQSSGSQSQLQSQNRGSQSQLQSQNRGSQSQQSEISPQSSGSQSQLQSQIDLHSDASQSQLQSQLGYDSTGSQSQLQSQLSQLSGAQSQLQSQFNSQSSESQSQLQSQAKFRSLGAQSQSQSQLNSQSLSQSQSQSQLNSQSSGSQSQSQSQLNSQSSGSQSQSQSQLNSQSLGSQSQQLQIRSQLGTQTLESQSPSEVLLHIQGPSTYQDNLAESNIQTQKNRINVTPEYKVFKTPNYLTQEDILDNTKLTTVDLIEKYGYPSETNYVTSEDGYRCLHRIPRPGAEPVLLVHGLMASSASWVELGPKDGLAYILYRKGYDVWMLTRGNIYSRENLNRRLKPNKYWDFSFHEIGKFDVPAAIDHILIHTHKPKIYIGHSQGSTVFFVMCSERPNYAHKVNLMQALSPTVYLQENRSPVLKFLGFKGKYSMLLNLLGGYEISAKTKLIQQFRQHICSGSELGSSICAIFDFVLGFDWKSFNTTLTPIVAAHASQGASAKQIYHYAQLQGDLNFQRFDHGAVLRVRYESSEPPAYNLSQTTSKVVLHHGEGDWLGSTSDVIRLQERLPNLVERKVNFEGFSHFDFTLSKDVRPLLYSHVLRHLSTSLS</v>
      </c>
    </row>
    <row r="290" spans="1:15">
      <c r="A290" t="s">
        <v>4307</v>
      </c>
      <c r="B290" t="s">
        <v>430</v>
      </c>
      <c r="C290">
        <v>0.52</v>
      </c>
      <c r="D290">
        <v>26</v>
      </c>
      <c r="E290">
        <v>0.55700000000000005</v>
      </c>
      <c r="F290">
        <v>26</v>
      </c>
      <c r="G290">
        <v>0.76700000000000002</v>
      </c>
      <c r="H290">
        <v>18</v>
      </c>
      <c r="I290">
        <v>0.60499999999999998</v>
      </c>
      <c r="J290">
        <v>0.58299999999999996</v>
      </c>
      <c r="K290" t="s">
        <v>4779</v>
      </c>
      <c r="L290">
        <v>0.45</v>
      </c>
      <c r="M290" t="s">
        <v>4780</v>
      </c>
      <c r="N290" t="str">
        <f>MID(Table2[[#This Row],[Uncleaved Sequence]],Table2[[#This Row],[pos2]]-3,3)&amp;"-"&amp;MID(Table2[[#This Row],[Uncleaved Sequence]],Table2[[#This Row],[pos2]],3)</f>
        <v>AHS-SPP</v>
      </c>
      <c r="O290" t="str">
        <f>VLOOKUP(Table2[[#This Row],[name]],Sheet2!B:D,3,FALSE)</f>
        <v>MGGSGCIGAIKVMLIVCAIGRNAHSSPPESRYKWTTMDWLEAQNVSHEVNVTTADGYQLQLQRLPRLGAKPVLLVHGLLGSSLGWVCMGPERSLAFQLHREYDVWLANLRGVSPYGRQHIDLTDVMVEFWRFSFHEHGAYDLPAIIDMAKVTGGEQLASRGGPGQDEEQIHHQVVLIGHSQAFNAFLVLCAVHPRFQRIQLIQALAPLARLHRQVRFDSFQVRRLMKFIKKRQKAYKFEIFPPGYRKVCQAKRDLCEYYAKQLVGSAQNNKKLLEAFNYEYLLQGGSPREIKHLQIWKSGDFISYDFGTAENLQVYHSVEALSYNISQITVPIILYFGETDAITPEGVHAIYARMLRSVKSVRRINSKKFNHLDFLISGDVKSLVNDKLIEHEQFFDGRLPYVI</v>
      </c>
    </row>
    <row r="291" spans="1:15">
      <c r="A291" t="s">
        <v>4207</v>
      </c>
      <c r="B291" t="s">
        <v>589</v>
      </c>
      <c r="C291">
        <v>0.54400000000000004</v>
      </c>
      <c r="D291">
        <v>19</v>
      </c>
      <c r="E291">
        <v>0.67800000000000005</v>
      </c>
      <c r="F291">
        <v>19</v>
      </c>
      <c r="G291">
        <v>0.90300000000000002</v>
      </c>
      <c r="H291">
        <v>10</v>
      </c>
      <c r="I291">
        <v>0.83899999999999997</v>
      </c>
      <c r="J291">
        <v>0.76500000000000001</v>
      </c>
      <c r="K291" t="s">
        <v>4779</v>
      </c>
      <c r="L291">
        <v>0.45</v>
      </c>
      <c r="M291" t="s">
        <v>4780</v>
      </c>
      <c r="N291" t="str">
        <f>MID(Table2[[#This Row],[Uncleaved Sequence]],Table2[[#This Row],[pos2]]-3,3)&amp;"-"&amp;MID(Table2[[#This Row],[Uncleaved Sequence]],Table2[[#This Row],[pos2]],3)</f>
        <v>SAA-KLN</v>
      </c>
      <c r="O291" t="str">
        <f>VLOOKUP(Table2[[#This Row],[name]],Sheet2!B:D,3,FALSE)</f>
        <v>MRQLLVLLVLVGIGHSAAKLNRVQLQVNKNFTKTHGSVKAEKTVLASKYFLAETSFSVSSSGATENLHNSMNNEYYGVIAIGTPEQRFNILFDTGSANWVPSASCPASNTACQRHNKYDSSASSTYVANGEEFAIEYGTGSLSGFLSDIVTIAGISIQNQTFGEALSEPGTTFVDAPFAGILGLAFSAIAVDGVTPFDNMISQGLLDEPVISFYLKRQGTAVRGGELILGGIDSSLYRGSLTYVPSVPAYWQFKVNTIKTNGTLLCNGCQAIADTGTSLIAVPLAAYRKINRQLATDNDGEAFVRCGRVSSLPKVNLNIGGTVFTLAPRDYIVKVTQNGQTYCSAFTYMEGLSFWILGDVFIGKFYTVFDKGNERIGFARVAD</v>
      </c>
    </row>
    <row r="292" spans="1:15">
      <c r="A292" t="s">
        <v>4495</v>
      </c>
      <c r="B292" t="s">
        <v>269</v>
      </c>
      <c r="C292">
        <v>0.66900000000000004</v>
      </c>
      <c r="D292">
        <v>23</v>
      </c>
      <c r="E292">
        <v>0.77200000000000002</v>
      </c>
      <c r="F292">
        <v>23</v>
      </c>
      <c r="G292">
        <v>0.97399999999999998</v>
      </c>
      <c r="H292">
        <v>13</v>
      </c>
      <c r="I292">
        <v>0.89200000000000002</v>
      </c>
      <c r="J292">
        <v>0.83699999999999997</v>
      </c>
      <c r="K292" t="s">
        <v>4779</v>
      </c>
      <c r="L292">
        <v>0.45</v>
      </c>
      <c r="M292" t="s">
        <v>4780</v>
      </c>
      <c r="N292" t="str">
        <f>MID(Table2[[#This Row],[Uncleaved Sequence]],Table2[[#This Row],[pos2]]-3,3)&amp;"-"&amp;MID(Table2[[#This Row],[Uncleaved Sequence]],Table2[[#This Row],[pos2]],3)</f>
        <v>SEA-DPL</v>
      </c>
      <c r="O292" t="str">
        <f>VLOOKUP(Table2[[#This Row],[name]],Sheet2!B:D,3,FALSE)</f>
        <v>MSIFKRLLCLTLLWIAALESEADPLIVEITNGKIRGKDNGLYYSYESIPAEHPTGALRFEAPQPYSHHWTDVFNATQSPVECMQWNQFINENNKLMGDDCLTVSIYKPKKPNRSSFPVVVLLHGGAFMFGSGSIYGHDSIMREGTLLVKISFGLGPLGFASTGDRHLPGNYGLKDQRLALQWIKKNIAHFGGMPDNVLIGHSAGGASAHLQLLHEDFKHLAKGAISVSGNALDPWVIQQGGRRRAELGRIVGCGHTNVSAELKDCLKSKPASDIVSAVRSFLVFSYVPFSAFGPVEPSDAPDAFLTEDPRAVIKSGKFAQVPWAVTYTTEDGGYNAAQLLERNLTGESWIDLLNDRWFDWAPYLLFYRDAKKTIKDMDDLSFDLRQQYLADRFSVESYWNVQRMFTDVLFKNSVPSAIDLHRKYGKSPVYSFVYDNPTDSGGQLLSNRTDVHFGTVHGDDFFLIFNTAAYRTGIRPDEEVISKKFIGMLEFALNDKGTLTFGECNFQNNVNSKEYQVLRISRNACKNEEYARF</v>
      </c>
    </row>
    <row r="293" spans="1:15">
      <c r="A293" t="s">
        <v>4261</v>
      </c>
      <c r="B293" t="s">
        <v>353</v>
      </c>
      <c r="C293">
        <v>0.85</v>
      </c>
      <c r="D293">
        <v>17</v>
      </c>
      <c r="E293">
        <v>0.88900000000000001</v>
      </c>
      <c r="F293">
        <v>17</v>
      </c>
      <c r="G293">
        <v>0.94899999999999995</v>
      </c>
      <c r="H293">
        <v>10</v>
      </c>
      <c r="I293">
        <v>0.92300000000000004</v>
      </c>
      <c r="J293">
        <v>0.90800000000000003</v>
      </c>
      <c r="K293" t="s">
        <v>4779</v>
      </c>
      <c r="L293">
        <v>0.45</v>
      </c>
      <c r="M293" t="s">
        <v>4780</v>
      </c>
      <c r="N293" t="str">
        <f>MID(Table2[[#This Row],[Uncleaved Sequence]],Table2[[#This Row],[pos2]]-3,3)&amp;"-"&amp;MID(Table2[[#This Row],[Uncleaved Sequence]],Table2[[#This Row],[pos2]],3)</f>
        <v>VSA-LPI</v>
      </c>
      <c r="O293" t="str">
        <f>VLOOKUP(Table2[[#This Row],[name]],Sheet2!B:D,3,FALSE)</f>
        <v>MRVFIALAALLATVSALPIEERVNGENGWYVPQIDGSFEWMDKQDAEELNRNSLIETRSNDVSFYLYTKHNPTVGKEIRADASSIEDSHFDKNQGTRFIHGWNGRYTDGMNVKITRAWLSKGDYNVIVVNWDRAQSVDYISSVRAVPAGAKVGEMIEYLHEHHHLSMESLEVIGHSLGAHVAGYAGKQVGGKRVHTVGLDPAMPLFAYDKPDKRLSTEDAFYVESIQTNGGEKGFLKPIGKGTFYNGGRNQPGCGSDIGGTCAHGRSVTYYVEAVTEDNFGTIKCHDYQAALANCGSTYSGVRMGAVTNAYMVDGDFYVPVNGQAPFGKI</v>
      </c>
    </row>
    <row r="294" spans="1:15">
      <c r="A294" t="s">
        <v>4113</v>
      </c>
      <c r="B294" t="s">
        <v>354</v>
      </c>
      <c r="C294">
        <v>0.56000000000000005</v>
      </c>
      <c r="D294">
        <v>17</v>
      </c>
      <c r="E294">
        <v>0.68300000000000005</v>
      </c>
      <c r="F294">
        <v>17</v>
      </c>
      <c r="G294">
        <v>0.88100000000000001</v>
      </c>
      <c r="H294">
        <v>9</v>
      </c>
      <c r="I294">
        <v>0.82899999999999996</v>
      </c>
      <c r="J294">
        <v>0.76200000000000001</v>
      </c>
      <c r="K294" t="s">
        <v>4779</v>
      </c>
      <c r="L294">
        <v>0.45</v>
      </c>
      <c r="M294" t="s">
        <v>4780</v>
      </c>
      <c r="N294" t="str">
        <f>MID(Table2[[#This Row],[Uncleaved Sequence]],Table2[[#This Row],[pos2]]-3,3)&amp;"-"&amp;MID(Table2[[#This Row],[Uncleaved Sequence]],Table2[[#This Row],[pos2]],3)</f>
        <v>GNA-LPI</v>
      </c>
      <c r="O294" t="str">
        <f>VLOOKUP(Table2[[#This Row],[name]],Sheet2!B:D,3,FALSE)</f>
        <v>MRELFFLAALLVAGNALPIEERINGENGWFVPQEDGTFQWMDKKDAKELENISPLEFRSNEVSFYLYTKQNPTEGQEITADASSIVASHFNKDHGTRFIHGWKGKYTDSMNVDITKAWLSKGDFNVIVVNWARSQSVDYAMSVRAVPAGTKVGEMIQYMHENHDMSLETLEVIGHSLGAHVAGYAGKQVGQKRVHTVGLDPALPLFSYDNPDKRLSSEDAFYVESIQTNGGVKGFVKPIGKAAFYSGGRKQPGCGVDLAGTCSHARSVIYYAEAITENSFGAIQCQDYQAALDNCGSSFSSVRMAEDTNAYNVEGHFYVPVNSEAPFGQT</v>
      </c>
    </row>
    <row r="295" spans="1:15">
      <c r="A295" t="s">
        <v>3861</v>
      </c>
      <c r="B295" t="s">
        <v>1127</v>
      </c>
      <c r="C295">
        <v>0.123</v>
      </c>
      <c r="D295">
        <v>34</v>
      </c>
      <c r="E295">
        <v>0.11</v>
      </c>
      <c r="F295">
        <v>34</v>
      </c>
      <c r="G295">
        <v>0.152</v>
      </c>
      <c r="H295">
        <v>6</v>
      </c>
      <c r="I295">
        <v>0.104</v>
      </c>
      <c r="J295">
        <v>0.107</v>
      </c>
      <c r="K295" t="s">
        <v>4781</v>
      </c>
      <c r="L295">
        <v>0.45</v>
      </c>
      <c r="M295" t="s">
        <v>4780</v>
      </c>
      <c r="N295" t="str">
        <f>MID(Table2[[#This Row],[Uncleaved Sequence]],Table2[[#This Row],[pos2]]-3,3)&amp;"-"&amp;MID(Table2[[#This Row],[Uncleaved Sequence]],Table2[[#This Row],[pos2]],3)</f>
        <v>TDS-DGN</v>
      </c>
      <c r="O295" t="str">
        <f>VLOOKUP(Table2[[#This Row],[name]],Sheet2!B:D,3,FALSE)</f>
        <v>MSAQVESNGASESNNNCVKDVRLLLLPENSTDSDGNPASVAFSAESHKKIDDLTRTIDVGHVRRKRLWRVPWFILLMSFVQISLHWIASECMQKVLIFPEWNVEYWRLLTYMLLHSDYWHLSLNICFQCFIGICLEVEQGHWRLAVVMVGGVAGSLANAWLQPHLHLMGASAGVYAMLGSHVPHLVLNFSQLSHRFRIASLLILLLSDVGFTTYHFCHNHNRNPRTSLEAHIGGGVAGILCGFIVRRLQPANQKAIY</v>
      </c>
    </row>
    <row r="296" spans="1:15">
      <c r="A296" t="s">
        <v>4483</v>
      </c>
      <c r="B296" t="s">
        <v>1130</v>
      </c>
      <c r="C296">
        <v>0.502</v>
      </c>
      <c r="D296">
        <v>18</v>
      </c>
      <c r="E296">
        <v>0.68100000000000005</v>
      </c>
      <c r="F296">
        <v>18</v>
      </c>
      <c r="G296">
        <v>0.96399999999999997</v>
      </c>
      <c r="H296">
        <v>10</v>
      </c>
      <c r="I296">
        <v>0.91900000000000004</v>
      </c>
      <c r="J296">
        <v>0.81</v>
      </c>
      <c r="K296" t="s">
        <v>4779</v>
      </c>
      <c r="L296">
        <v>0.45</v>
      </c>
      <c r="M296" t="s">
        <v>4780</v>
      </c>
      <c r="N296" t="str">
        <f>MID(Table2[[#This Row],[Uncleaved Sequence]],Table2[[#This Row],[pos2]]-3,3)&amp;"-"&amp;MID(Table2[[#This Row],[Uncleaved Sequence]],Table2[[#This Row],[pos2]],3)</f>
        <v>LSA-GQV</v>
      </c>
      <c r="O296" t="str">
        <f>VLOOKUP(Table2[[#This Row],[name]],Sheet2!B:D,3,FALSE)</f>
        <v>MFIESFLLLLALDFLSAGQVNRWEQRIIGGEPIGIEQVPWQVSLQYFGDVCGGSIYSENIIVTAAHCFFDEEGNRLDDQGYQVRAGSALTDSNGTLVDAALIIHEEYAFDLNINDIAIVRLSTPLEFTSKVQPIPLAKTNPYPRSIAVSGWGVSYILNDSTNLYPTHLQGLALHIKSIFSCRLFDPSLLCAGTYGRACHGDSGGPLVVNKQLVGVVSWGRKGCVSSAFFVSVPYFREWILNAIAS</v>
      </c>
    </row>
    <row r="297" spans="1:15">
      <c r="A297" t="s">
        <v>4344</v>
      </c>
      <c r="B297" t="s">
        <v>1132</v>
      </c>
      <c r="C297">
        <v>0.747</v>
      </c>
      <c r="D297">
        <v>18</v>
      </c>
      <c r="E297">
        <v>0.79500000000000004</v>
      </c>
      <c r="F297">
        <v>18</v>
      </c>
      <c r="G297">
        <v>0.91</v>
      </c>
      <c r="H297">
        <v>8</v>
      </c>
      <c r="I297">
        <v>0.83699999999999997</v>
      </c>
      <c r="J297">
        <v>0.81799999999999995</v>
      </c>
      <c r="K297" t="s">
        <v>4779</v>
      </c>
      <c r="L297">
        <v>0.45</v>
      </c>
      <c r="M297" t="s">
        <v>4780</v>
      </c>
      <c r="N297" t="str">
        <f>MID(Table2[[#This Row],[Uncleaved Sequence]],Table2[[#This Row],[pos2]]-3,3)&amp;"-"&amp;MID(Table2[[#This Row],[Uncleaved Sequence]],Table2[[#This Row],[pos2]],3)</f>
        <v>VSS-NWI</v>
      </c>
      <c r="O297" t="str">
        <f>VLOOKUP(Table2[[#This Row],[name]],Sheet2!B:D,3,FALSE)</f>
        <v>MFVQWIFLAFSVTVVSSNWIPERIVGGDLITILSVPWQASILRLGRFHCAAIYSEDIVITAAHCLTDRETEFLSVRVGSSFTFFGGQVVRVSSVLLHEYDQSWSNDIAVMRLQSKLRLGSAVSVIPLADTPPASGSPATVSGWGAIGKKNYPMSILSASVDIVDQDQCRRSYGRKITKDMICAAAPGKDACSGDSGPLVSGNKLVGIVSFGKECAHPEYPGVYANVAELKPWILGAIERITKS</v>
      </c>
    </row>
    <row r="298" spans="1:15">
      <c r="A298" t="s">
        <v>4709</v>
      </c>
      <c r="B298" t="s">
        <v>1132</v>
      </c>
      <c r="C298">
        <v>0.747</v>
      </c>
      <c r="D298">
        <v>18</v>
      </c>
      <c r="E298">
        <v>0.79500000000000004</v>
      </c>
      <c r="F298">
        <v>18</v>
      </c>
      <c r="G298">
        <v>0.91</v>
      </c>
      <c r="H298">
        <v>8</v>
      </c>
      <c r="I298">
        <v>0.83699999999999997</v>
      </c>
      <c r="J298">
        <v>0.81799999999999995</v>
      </c>
      <c r="K298" t="s">
        <v>4779</v>
      </c>
      <c r="L298">
        <v>0.45</v>
      </c>
      <c r="M298" t="s">
        <v>4780</v>
      </c>
      <c r="N298" t="str">
        <f>MID(Table2[[#This Row],[Uncleaved Sequence]],Table2[[#This Row],[pos2]]-3,3)&amp;"-"&amp;MID(Table2[[#This Row],[Uncleaved Sequence]],Table2[[#This Row],[pos2]],3)</f>
        <v>VSS-NWI</v>
      </c>
      <c r="O298" t="str">
        <f>VLOOKUP(Table2[[#This Row],[name]],Sheet2!B:D,3,FALSE)</f>
        <v>MFVQWIFLAFSVTVVSSNWIPERIVGGDLITILSVPWQASILRLGRFHCAAIYSEDIVITAAHCLTDRETEFLSVRVGSSFTFFGGQVVRVSSVLLHEYDQSWSNDIAVMRLQSKLRLGSAVSVIPLADTPPASGSPATVSGWGAIGKKNYPMSILSASVDIVDQDQCRRSYGRKITKDMICAAAPGKDACSGDSGPLVSGNKLVGIVSFGKECAHPEYPGVYANVAELKPWILGAIERITKS</v>
      </c>
    </row>
    <row r="299" spans="1:15">
      <c r="A299" t="s">
        <v>4200</v>
      </c>
      <c r="B299" t="s">
        <v>1133</v>
      </c>
      <c r="C299">
        <v>0.70399999999999996</v>
      </c>
      <c r="D299">
        <v>18</v>
      </c>
      <c r="E299">
        <v>0.81299999999999994</v>
      </c>
      <c r="F299">
        <v>18</v>
      </c>
      <c r="G299">
        <v>0.97799999999999998</v>
      </c>
      <c r="H299">
        <v>9</v>
      </c>
      <c r="I299">
        <v>0.93400000000000005</v>
      </c>
      <c r="J299">
        <v>0.878</v>
      </c>
      <c r="K299" t="s">
        <v>4779</v>
      </c>
      <c r="L299">
        <v>0.45</v>
      </c>
      <c r="M299" t="s">
        <v>4780</v>
      </c>
      <c r="N299" t="str">
        <f>MID(Table2[[#This Row],[Uncleaved Sequence]],Table2[[#This Row],[pos2]]-3,3)&amp;"-"&amp;MID(Table2[[#This Row],[Uncleaved Sequence]],Table2[[#This Row],[pos2]],3)</f>
        <v>ISA-GSS</v>
      </c>
      <c r="O299" t="str">
        <f>VLOOKUP(Table2[[#This Row],[name]],Sheet2!B:D,3,FALSE)</f>
        <v>MLLHWLVLVASVTLISAGSSPERIVGGHPVLISEVPWQAALMYSEKYICAVIYSDKIIITAAHCVERPFDTLYSVRVGSVWKNLGGQHARVAVIRKHEYVSSTILFNDIAVIRLVDTLIFNAEVRPIQLADSAPAAGTEASVSGWGEGILWLQPTSLLKTSVKILDPNVCKRSYQYITKTMICAAALLKDSCHGDSGPLVSGGQLVGIVSYGIGCANPFFPGVYANVAELKPWILNAIEQ</v>
      </c>
    </row>
    <row r="300" spans="1:15">
      <c r="A300" t="s">
        <v>4711</v>
      </c>
      <c r="B300" t="s">
        <v>1136</v>
      </c>
      <c r="C300">
        <v>0.501</v>
      </c>
      <c r="D300">
        <v>18</v>
      </c>
      <c r="E300">
        <v>0.65900000000000003</v>
      </c>
      <c r="F300">
        <v>18</v>
      </c>
      <c r="G300">
        <v>0.93400000000000005</v>
      </c>
      <c r="H300">
        <v>8</v>
      </c>
      <c r="I300">
        <v>0.86399999999999999</v>
      </c>
      <c r="J300">
        <v>0.76900000000000002</v>
      </c>
      <c r="K300" t="s">
        <v>4779</v>
      </c>
      <c r="L300">
        <v>0.45</v>
      </c>
      <c r="M300" t="s">
        <v>4780</v>
      </c>
      <c r="N300" t="str">
        <f>MID(Table2[[#This Row],[Uncleaved Sequence]],Table2[[#This Row],[pos2]]-3,3)&amp;"-"&amp;MID(Table2[[#This Row],[Uncleaved Sequence]],Table2[[#This Row],[pos2]],3)</f>
        <v>IAA-DFK</v>
      </c>
      <c r="O300" t="str">
        <f>VLOOKUP(Table2[[#This Row],[name]],Sheet2!B:D,3,FALSE)</f>
        <v>MLLKGILLLVSIAQIAADFKSIGIEQAPWQASVQINDKHHCGGVIYSEDILTIAECVRKARLEFISVRVGSAQENAGGTVLKVEKMRLQVLGLRPSDVILQLRSPLYLDGGIRAIPLATIPLVPGTNASVSGWGQLSAMNPSSEVLLVDVKIQDQLMCATNLALKGRLMSVGEICAAPAGEIPYACQGFVGGPLVANRLYGILSWQSACDVLNKSSVYANIAMFKVWIESTVKLMNFFRI</v>
      </c>
    </row>
    <row r="301" spans="1:15">
      <c r="A301" t="s">
        <v>4349</v>
      </c>
      <c r="B301" t="s">
        <v>1136</v>
      </c>
      <c r="C301">
        <v>0.501</v>
      </c>
      <c r="D301">
        <v>18</v>
      </c>
      <c r="E301">
        <v>0.65900000000000003</v>
      </c>
      <c r="F301">
        <v>18</v>
      </c>
      <c r="G301">
        <v>0.93400000000000005</v>
      </c>
      <c r="H301">
        <v>8</v>
      </c>
      <c r="I301">
        <v>0.86399999999999999</v>
      </c>
      <c r="J301">
        <v>0.76900000000000002</v>
      </c>
      <c r="K301" t="s">
        <v>4779</v>
      </c>
      <c r="L301">
        <v>0.45</v>
      </c>
      <c r="M301" t="s">
        <v>4780</v>
      </c>
      <c r="N301" t="str">
        <f>MID(Table2[[#This Row],[Uncleaved Sequence]],Table2[[#This Row],[pos2]]-3,3)&amp;"-"&amp;MID(Table2[[#This Row],[Uncleaved Sequence]],Table2[[#This Row],[pos2]],3)</f>
        <v>IAA-DFK</v>
      </c>
      <c r="O301" t="str">
        <f>VLOOKUP(Table2[[#This Row],[name]],Sheet2!B:D,3,FALSE)</f>
        <v>MLLKGILLLVSIAQIAADFKSIGIEQAPWQASVQINDKHHCGGVIYSEDILTIAECVRKARLEFISVRVGSAQENAGGTVLKVEKMRLQVLGLRPSDVILQLRSPLYLDGGIRAIPLATIPLVPGTNASVSGWGQLSAMNPSSEVLLVDVKIQDQLMCATNLALKGRLMSVGEICAAPAGEIPYACQGFVGGPLVANRLYGILSWQSACDVLNKSSVYANIAMFKVWIESTVKLMNFFRI</v>
      </c>
    </row>
    <row r="302" spans="1:15">
      <c r="A302" t="s">
        <v>4438</v>
      </c>
      <c r="B302" t="s">
        <v>591</v>
      </c>
      <c r="C302">
        <v>0.81799999999999995</v>
      </c>
      <c r="D302">
        <v>22</v>
      </c>
      <c r="E302">
        <v>0.871</v>
      </c>
      <c r="F302">
        <v>22</v>
      </c>
      <c r="G302">
        <v>0.97</v>
      </c>
      <c r="H302">
        <v>4</v>
      </c>
      <c r="I302">
        <v>0.92600000000000005</v>
      </c>
      <c r="J302">
        <v>0.90100000000000002</v>
      </c>
      <c r="K302" t="s">
        <v>4779</v>
      </c>
      <c r="L302">
        <v>0.45</v>
      </c>
      <c r="M302" t="s">
        <v>4780</v>
      </c>
      <c r="N302" t="str">
        <f>MID(Table2[[#This Row],[Uncleaved Sequence]],Table2[[#This Row],[pos2]]-3,3)&amp;"-"&amp;MID(Table2[[#This Row],[Uncleaved Sequence]],Table2[[#This Row],[pos2]],3)</f>
        <v>TEA-RQR</v>
      </c>
      <c r="O302" t="str">
        <f>VLOOKUP(Table2[[#This Row],[name]],Sheet2!B:D,3,FALSE)</f>
        <v>MRCRILVLCAFICLLVILTEARQRKVNHSADRRSLAVRSGHRNERSSALGRGLAARSRNQRKRRLNAAKRSRRKRNLARKSNRKIRAKTESIVRSDSSATLPLDFQQNFVRTTDNLRSEKAFLANRYGFSFAKSSGTATLKNTANMETCKMNIGTPKQKFTVLPDTGSSNIWVPGPHCKSKACKKHKQYHPAKSSTVKNGKSFAITYGSGSVAGVLAKDTVRIAGLVVTNQTFAMTTKEPGTTFVSNFDGILGLGYRSIAVDNVKTLVQNMCSEDVITSCKFAICMKGGGSSSRGAIIFGSSNTSAYSGSNSYTYTPVTKKGYWQFTLQDIYVGGTKVSGSVQIVDSGTSLITAPTAIYNKINKVIGCRATSSGECWMKCAKKIPDFTFVIAKKFVVKGNKMKLKVRTNRGRTVCISAVTEVPDEPVILGDAFIRHFCTEFLANNRIGFAATTYS</v>
      </c>
    </row>
    <row r="303" spans="1:15">
      <c r="A303" t="s">
        <v>4379</v>
      </c>
      <c r="B303" t="s">
        <v>433</v>
      </c>
      <c r="C303">
        <v>0.193</v>
      </c>
      <c r="D303">
        <v>37</v>
      </c>
      <c r="E303">
        <v>0.14699999999999999</v>
      </c>
      <c r="F303">
        <v>37</v>
      </c>
      <c r="G303">
        <v>0.25900000000000001</v>
      </c>
      <c r="H303">
        <v>36</v>
      </c>
      <c r="I303">
        <v>0.11899999999999999</v>
      </c>
      <c r="J303">
        <v>0.13200000000000001</v>
      </c>
      <c r="K303" t="s">
        <v>4781</v>
      </c>
      <c r="L303">
        <v>0.45</v>
      </c>
      <c r="M303" t="s">
        <v>4780</v>
      </c>
      <c r="N303" t="str">
        <f>MID(Table2[[#This Row],[Uncleaved Sequence]],Table2[[#This Row],[pos2]]-3,3)&amp;"-"&amp;MID(Table2[[#This Row],[Uncleaved Sequence]],Table2[[#This Row],[pos2]],3)</f>
        <v>TVA-DSD</v>
      </c>
      <c r="O303" t="str">
        <f>VLOOKUP(Table2[[#This Row],[name]],Sheet2!B:D,3,FALSE)</f>
        <v>MHKAIKNKSRLLCGLKNSKADLTTAKFILYYGPTVADSDIYDLTDFQSLEDEHLDLGKNTVLYLHGYLEDPDVESIHVIAEAYLERKDTNLIVLDWGEADGNYMFDAFPNLKQLGPELAKVLLKMFDHGLDIEKFHIVGHSMGGQLALLGREITKRTKGVRKIKRISALDPAFPLFYPGTHLSANDAEFVDVIHTDWLYGAPTSTGTADFWPNGGYSLQPGCPKRNYKMLSDNDLSSHRRSWWFWESVSDRYPIGFDAVPAKKWSDFKQNKIVENCPPVVMGHHCPTTIHGDFYQTNGHTPFARGKEGTVYVDPKDLLGNTHSITCDCPSEKT</v>
      </c>
    </row>
    <row r="304" spans="1:15">
      <c r="A304" t="s">
        <v>4380</v>
      </c>
      <c r="B304" t="s">
        <v>433</v>
      </c>
      <c r="C304">
        <v>0.193</v>
      </c>
      <c r="D304">
        <v>37</v>
      </c>
      <c r="E304">
        <v>0.14699999999999999</v>
      </c>
      <c r="F304">
        <v>37</v>
      </c>
      <c r="G304">
        <v>0.25900000000000001</v>
      </c>
      <c r="H304">
        <v>36</v>
      </c>
      <c r="I304">
        <v>0.11899999999999999</v>
      </c>
      <c r="J304">
        <v>0.13200000000000001</v>
      </c>
      <c r="K304" t="s">
        <v>4781</v>
      </c>
      <c r="L304">
        <v>0.45</v>
      </c>
      <c r="M304" t="s">
        <v>4780</v>
      </c>
      <c r="N304" t="str">
        <f>MID(Table2[[#This Row],[Uncleaved Sequence]],Table2[[#This Row],[pos2]]-3,3)&amp;"-"&amp;MID(Table2[[#This Row],[Uncleaved Sequence]],Table2[[#This Row],[pos2]],3)</f>
        <v>TVA-DSD</v>
      </c>
      <c r="O304" t="str">
        <f>VLOOKUP(Table2[[#This Row],[name]],Sheet2!B:D,3,FALSE)</f>
        <v>MHKAIKNKSRLLCGLKNSKADLTTAKFILYYGPTVADSDIYDLTDFQSLEDEHLDLGKNTVLYLHGYLEDPDVESIHVIAEAYLERKDTNLIVLDWGEADGNYMFDAFPNLKQLGPELAKVLLKMFDHGLDIEKFHIVGHSMGGQLALLGREITKRTKGVRKIKRISALDPAFPLFYPGTHLSANDAEFVDVIHTDWLYGAPTSTGTADFWPNGGYSLQPGCPKRNYKMLSDNDLSSHRRSWWFWESVSDRYPIGFDAVPAKKWSDFKQNKIVENCPPVVMGHHCPTTIHGDFYQTNGHTPFARGKEGTVYVDPKDLLGNTHSITCDCPSEKT</v>
      </c>
    </row>
    <row r="305" spans="1:15">
      <c r="A305" t="s">
        <v>3842</v>
      </c>
      <c r="B305" t="s">
        <v>760</v>
      </c>
      <c r="C305">
        <v>0.161</v>
      </c>
      <c r="D305">
        <v>38</v>
      </c>
      <c r="E305">
        <v>0.125</v>
      </c>
      <c r="F305">
        <v>38</v>
      </c>
      <c r="G305">
        <v>0.155</v>
      </c>
      <c r="H305">
        <v>42</v>
      </c>
      <c r="I305">
        <v>9.5000000000000001E-2</v>
      </c>
      <c r="J305">
        <v>0.109</v>
      </c>
      <c r="K305" t="s">
        <v>4781</v>
      </c>
      <c r="L305">
        <v>0.45</v>
      </c>
      <c r="M305" t="s">
        <v>4780</v>
      </c>
      <c r="N305" t="str">
        <f>MID(Table2[[#This Row],[Uncleaved Sequence]],Table2[[#This Row],[pos2]]-3,3)&amp;"-"&amp;MID(Table2[[#This Row],[Uncleaved Sequence]],Table2[[#This Row],[pos2]],3)</f>
        <v>VSA-WPE</v>
      </c>
      <c r="O305" t="str">
        <f>VLOOKUP(Table2[[#This Row],[name]],Sheet2!B:D,3,FALSE)</f>
        <v>MPELSSELQKFFAFVDGKKEDYIGALKTVVGIQSVSAWPEKRGEIGRMVWTADRLRSLGAETELADVGQQTLPNGQIIPLPKVLLGTLGKDPSKKTVLYGHLDVQPALKEDGWNTNPFELTEVDGKLFGRGASDDKGPVLCWIHAIEYQKLNIALPVNVKFVFEGMEESGSEGLDDLLLERKDNFLADVDFVCISDYWLGKKRPCLTYGLRGLAYFQVEVECSSKDLHSGVFGGTVHEAMPDLCHLSILVDKDTNILVPGVDRDVAPQIKNEQSIYENIDFEVSEYKKDIGVEQPHNGDKTRLLQARWRYPSLSVHGIEGAFYEPGAKTVIPKKVIGKFSIRLPNQDPKHIEECVVKYLNDKWAERGSPNKMKVTMLSAGKPWTEDPNHPHYAAKRAIKHVFNVEPDMTREGGSIPVTLTLQEATGKNVILVPVGACDDGASQNEKIDIYNYIEGTKLLGAYLHEVGK</v>
      </c>
    </row>
    <row r="306" spans="1:15">
      <c r="A306" t="s">
        <v>3787</v>
      </c>
      <c r="B306" t="s">
        <v>593</v>
      </c>
      <c r="C306">
        <v>0.129</v>
      </c>
      <c r="D306">
        <v>18</v>
      </c>
      <c r="E306">
        <v>0.12</v>
      </c>
      <c r="F306">
        <v>11</v>
      </c>
      <c r="G306">
        <v>0.16500000000000001</v>
      </c>
      <c r="H306">
        <v>1</v>
      </c>
      <c r="I306">
        <v>0.122</v>
      </c>
      <c r="J306">
        <v>0.121</v>
      </c>
      <c r="K306" t="s">
        <v>4781</v>
      </c>
      <c r="L306">
        <v>0.5</v>
      </c>
      <c r="M306" t="s">
        <v>4782</v>
      </c>
      <c r="N306" t="str">
        <f>MID(Table2[[#This Row],[Uncleaved Sequence]],Table2[[#This Row],[pos2]]-3,3)&amp;"-"&amp;MID(Table2[[#This Row],[Uncleaved Sequence]],Table2[[#This Row],[pos2]],3)</f>
        <v>GGL-GAQ</v>
      </c>
      <c r="O306" t="str">
        <f>VLOOKUP(Table2[[#This Row],[name]],Sheet2!B:D,3,FALSE)</f>
        <v>MSHGGAGGGLGAQTVGAGQLGGGAAAAGGGEYRELHWTVSSVMDSSRVSCLISMLLIVYGSFRSLNIEQEAREREQKKRNESMTNLLTGEPVEKEPTDFATLDTMHALCLPLGASISLLIMFFFFDSMQLLFAVCTAIIATVALAFLLPMCQYIIRPCTDGKRFSFGFCGRFTAAELFSFTLSVSIVCIWVLTGHWLMDAMGMGLCVAFIAFVRLPSLKVSTLLLTGLLIYDVFWVFLSSYIFSTVMVKVATRPADNPVGIVARKLHLGGIVRDTPKLNLPGKLVFPSLHNTGHSMLGLGDVVMPGLLLCFVLRYDAYKKAQGVTSDPTLSPPRGVGSRLTYFCSLLGYFLGLLTATVSSEVFKAAQPALLYLVPFTLLPLLLMAYLKGDLRMWSEPFIAQQPSKQLE</v>
      </c>
    </row>
    <row r="307" spans="1:15">
      <c r="A307" t="s">
        <v>3788</v>
      </c>
      <c r="B307" t="s">
        <v>593</v>
      </c>
      <c r="C307">
        <v>0.129</v>
      </c>
      <c r="D307">
        <v>18</v>
      </c>
      <c r="E307">
        <v>0.12</v>
      </c>
      <c r="F307">
        <v>11</v>
      </c>
      <c r="G307">
        <v>0.16500000000000001</v>
      </c>
      <c r="H307">
        <v>1</v>
      </c>
      <c r="I307">
        <v>0.122</v>
      </c>
      <c r="J307">
        <v>0.121</v>
      </c>
      <c r="K307" t="s">
        <v>4781</v>
      </c>
      <c r="L307">
        <v>0.5</v>
      </c>
      <c r="M307" t="s">
        <v>4782</v>
      </c>
      <c r="N307" t="str">
        <f>MID(Table2[[#This Row],[Uncleaved Sequence]],Table2[[#This Row],[pos2]]-3,3)&amp;"-"&amp;MID(Table2[[#This Row],[Uncleaved Sequence]],Table2[[#This Row],[pos2]],3)</f>
        <v>GGL-GAQ</v>
      </c>
      <c r="O307" t="str">
        <f>VLOOKUP(Table2[[#This Row],[name]],Sheet2!B:D,3,FALSE)</f>
        <v>MSHGGAGGGLGAQTVGAGQLGGGAAAAGGGEYRELHWTVSSVMDSSRVSCLISMLLIVYGSFRSLNIEQEAREREQKKRNESMTNLLTGEPVEKEPTDFATLDTMHALCLPLGASISLLIMFFFFDSMQLLFAVCTAIIATVALAFLLPMCQYIIRPCTDGKRFSFGFCGRFTAAELFSFTLSVSIVCIWVLTGHWLMDAMGMGLCVAFIAFVRLPSLKVSTLLLTGLLIYDVFWVFLSSYIFSTVMVKVATRPADNPVGIVARKLHLGGIVRDTPKLNLPGKLVFPSLHNTGHSMLGLGDVVMPGLLLCFVLRYDAYKKAQGVTSDPTLSPPRGVGSRLTYFCSLLGYFLGLLTATVSSEVFKAAQPALLYLVPFTLLPLLLMAYLKGDLRMWSEPFIAQQPSKQLE</v>
      </c>
    </row>
    <row r="308" spans="1:15">
      <c r="A308" t="s">
        <v>3789</v>
      </c>
      <c r="B308" t="s">
        <v>593</v>
      </c>
      <c r="C308">
        <v>0.129</v>
      </c>
      <c r="D308">
        <v>18</v>
      </c>
      <c r="E308">
        <v>0.12</v>
      </c>
      <c r="F308">
        <v>11</v>
      </c>
      <c r="G308">
        <v>0.16500000000000001</v>
      </c>
      <c r="H308">
        <v>1</v>
      </c>
      <c r="I308">
        <v>0.122</v>
      </c>
      <c r="J308">
        <v>0.121</v>
      </c>
      <c r="K308" t="s">
        <v>4781</v>
      </c>
      <c r="L308">
        <v>0.5</v>
      </c>
      <c r="M308" t="s">
        <v>4782</v>
      </c>
      <c r="N308" t="str">
        <f>MID(Table2[[#This Row],[Uncleaved Sequence]],Table2[[#This Row],[pos2]]-3,3)&amp;"-"&amp;MID(Table2[[#This Row],[Uncleaved Sequence]],Table2[[#This Row],[pos2]],3)</f>
        <v>GGL-GAQ</v>
      </c>
      <c r="O308" t="str">
        <f>VLOOKUP(Table2[[#This Row],[name]],Sheet2!B:D,3,FALSE)</f>
        <v>MSHGGAGGGLGAQTVGAGQLGGGAAAAGGGEYRELHWTVSSVMDSSRVSCLISMLLIVYGSFRSLNIEQEAREREQKKRNESMTNLLTGEPVEKEPTDFATLDTMHALCLPLGASISLLIMFFFFDSMQLLFAVCTAIIATVALAFLLPMCQYIIRPCTDGKRFSFGFCGRFTAAELFSFTLSVSIVCIWVLTGHWLMDAMGMGLCVAFIAFVRLPSLKVSTLLLTGLLIYDVFWVFLSSYIFSTVMVKVATRPADNPVGIVARKLHLGGIVRDTPKLNLPGKLVFPSLHNTGHSMLGLGDVVMPGLLLCFVLRYDAYKKAQGVTSDPTLSPPRGVGSRLTYFCSLLGYFLGLLTATVSSEVFKAAQPALLYLVPFTLLPLLLMAYLKGDLRMWSEPFIAQQPSKQLE</v>
      </c>
    </row>
    <row r="309" spans="1:15">
      <c r="A309" t="s">
        <v>3790</v>
      </c>
      <c r="B309" t="s">
        <v>593</v>
      </c>
      <c r="C309">
        <v>0.129</v>
      </c>
      <c r="D309">
        <v>18</v>
      </c>
      <c r="E309">
        <v>0.12</v>
      </c>
      <c r="F309">
        <v>11</v>
      </c>
      <c r="G309">
        <v>0.16500000000000001</v>
      </c>
      <c r="H309">
        <v>1</v>
      </c>
      <c r="I309">
        <v>0.122</v>
      </c>
      <c r="J309">
        <v>0.121</v>
      </c>
      <c r="K309" t="s">
        <v>4781</v>
      </c>
      <c r="L309">
        <v>0.5</v>
      </c>
      <c r="M309" t="s">
        <v>4782</v>
      </c>
      <c r="N309" t="str">
        <f>MID(Table2[[#This Row],[Uncleaved Sequence]],Table2[[#This Row],[pos2]]-3,3)&amp;"-"&amp;MID(Table2[[#This Row],[Uncleaved Sequence]],Table2[[#This Row],[pos2]],3)</f>
        <v>GGL-GAQ</v>
      </c>
      <c r="O309" t="str">
        <f>VLOOKUP(Table2[[#This Row],[name]],Sheet2!B:D,3,FALSE)</f>
        <v>MSHGGAGGGLGAQTVGAGQLGGGAAAAGGGEYRELHWTVSSVMDSSRVSCLISMLLIVYGSFRSLNIEQEAREREQKKRNESMTNLLTGEPVEKEPNLFTADKFATLDTMHALCLPLGASISLLIMFFFFDSMQLLFAVCTAIIATVLAFLLLPMCQYIIRPCTDGKRFSFGFCGRFTAAELFSFTLSVSIVCIWVTGHWLLMDAMGMGLCVAFIAFVRLPSLKVSTLLLTGLLIYDVFWVFLSSIFSTNVMVKVATRPADNPVGIVARKLHLGGIVRDTPKLNLPGKLVFPSLNTGHFSMLGLGDVVMPGLLLCFVLRYDAYKKAQGVTSDPTLSPPRGVGSLTYFHCSLLGYFLGLLTATVSSEVFKAAQPALLYLVPFTLLPLLLMAYLGDLRRMWSEPFIAQQPSKQLE</v>
      </c>
    </row>
    <row r="310" spans="1:15">
      <c r="A310" t="s">
        <v>3791</v>
      </c>
      <c r="B310" t="s">
        <v>593</v>
      </c>
      <c r="C310">
        <v>0.129</v>
      </c>
      <c r="D310">
        <v>18</v>
      </c>
      <c r="E310">
        <v>0.12</v>
      </c>
      <c r="F310">
        <v>11</v>
      </c>
      <c r="G310">
        <v>0.16500000000000001</v>
      </c>
      <c r="H310">
        <v>1</v>
      </c>
      <c r="I310">
        <v>0.122</v>
      </c>
      <c r="J310">
        <v>0.121</v>
      </c>
      <c r="K310" t="s">
        <v>4781</v>
      </c>
      <c r="L310">
        <v>0.5</v>
      </c>
      <c r="M310" t="s">
        <v>4782</v>
      </c>
      <c r="N310" t="str">
        <f>MID(Table2[[#This Row],[Uncleaved Sequence]],Table2[[#This Row],[pos2]]-3,3)&amp;"-"&amp;MID(Table2[[#This Row],[Uncleaved Sequence]],Table2[[#This Row],[pos2]],3)</f>
        <v>GGL-GAQ</v>
      </c>
      <c r="O310" t="str">
        <f>VLOOKUP(Table2[[#This Row],[name]],Sheet2!B:D,3,FALSE)</f>
        <v>MSHGGAGGGLGAQTVGAGQLGGGAAAAGGGEYRELHWTVSSVMDSSRVSCLISMLLIVYGSFRSLNIEQEAREREQKKRNESMTNLLTGEPVEKEPNLFTADKFATLDTMHALCLPLGASISLLIMFFFFDSMQLLFAVCTAIIATVLAFLLLPMCQYIIRPCTDGKRFSFGFCGRFTAAELFSFTLSVSIVCIWVTGHWLLMDAMGMGLCVAFIAFVRLPSLKVSTLLLTGLLIYDVFWVFLSSIFSTNVMVKVATRPADNPVGIVARKLHLGGIVRDTPKLNLPGKLVFPSLNTGHFSMLGLGDVVMPGLLLCFVLRYDAYKKAQGVTSDPTLSPPRGVGSLTYFHCSLLGYFLGLLTATVSSEVFKAAQPALLYLVPFTLLPLLLMAYLGDLRRMWSEPFIAQQPSKQLE</v>
      </c>
    </row>
    <row r="311" spans="1:15">
      <c r="A311" t="s">
        <v>4008</v>
      </c>
      <c r="B311" t="s">
        <v>1138</v>
      </c>
      <c r="C311">
        <v>0.34499999999999997</v>
      </c>
      <c r="D311">
        <v>21</v>
      </c>
      <c r="E311">
        <v>0.495</v>
      </c>
      <c r="F311">
        <v>21</v>
      </c>
      <c r="G311">
        <v>0.84299999999999997</v>
      </c>
      <c r="H311">
        <v>14</v>
      </c>
      <c r="I311">
        <v>0.70899999999999996</v>
      </c>
      <c r="J311">
        <v>0.61099999999999999</v>
      </c>
      <c r="K311" t="s">
        <v>4779</v>
      </c>
      <c r="L311">
        <v>0.45</v>
      </c>
      <c r="M311" t="s">
        <v>4780</v>
      </c>
      <c r="N311" t="str">
        <f>MID(Table2[[#This Row],[Uncleaved Sequence]],Table2[[#This Row],[pos2]]-3,3)&amp;"-"&amp;MID(Table2[[#This Row],[Uncleaved Sequence]],Table2[[#This Row],[pos2]],3)</f>
        <v>VFG-RLN</v>
      </c>
      <c r="O311" t="str">
        <f>VLOOKUP(Table2[[#This Row],[name]],Sheet2!B:D,3,FALSE)</f>
        <v>MGLTEQLLLIGVVALGGVFGRLNSRQPSGYTPHRIVGGADIPPGEHVPYVSLQYRTRGGQMHFCGGSIIAPNRILTAAHCCQGLNASRMSVVAGIRGLEKGSRSQVLSYSIHPKYQELVTSDLAVLSIKPPLKLNNSTISAIEYRSQKDFVGGGVPVTLTGWGLRLPVPFPFLDNVNYPNVLQRMSYHTISNSECRAGMESVTDTEICARGPFRGACSGDSGGPLVMESKNGLQQVGIVSYGLVVGLYISPDVYTRVSTFSDWIGNQTK</v>
      </c>
    </row>
    <row r="312" spans="1:15">
      <c r="A312" t="s">
        <v>4267</v>
      </c>
      <c r="B312" t="s">
        <v>1140</v>
      </c>
      <c r="C312">
        <v>0.79300000000000004</v>
      </c>
      <c r="D312">
        <v>25</v>
      </c>
      <c r="E312">
        <v>0.78600000000000003</v>
      </c>
      <c r="F312">
        <v>25</v>
      </c>
      <c r="G312">
        <v>0.94099999999999995</v>
      </c>
      <c r="H312">
        <v>3</v>
      </c>
      <c r="I312">
        <v>0.79200000000000004</v>
      </c>
      <c r="J312">
        <v>0.78900000000000003</v>
      </c>
      <c r="K312" t="s">
        <v>4779</v>
      </c>
      <c r="L312">
        <v>0.45</v>
      </c>
      <c r="M312" t="s">
        <v>4780</v>
      </c>
      <c r="N312" t="str">
        <f>MID(Table2[[#This Row],[Uncleaved Sequence]],Table2[[#This Row],[pos2]]-3,3)&amp;"-"&amp;MID(Table2[[#This Row],[Uncleaved Sequence]],Table2[[#This Row],[pos2]],3)</f>
        <v>ISA-VRL</v>
      </c>
      <c r="O312" t="str">
        <f>VLOOKUP(Table2[[#This Row],[name]],Sheet2!B:D,3,FALSE)</f>
        <v>MVRLGVVQILVILLACTCYKPISAVRLAQLSEDQLEWISKAEGVNFQNRINGEDVQLGEAKYQISLQGMYGGHICGGCIIDERHVLTAAHCVYGYNPTLRVITGTVEYEKPDAVYFVEEHWIHCNYNSPDYHNDIALIRLNDTIKFNYTQPAELPTAPVANGTQLLLTGWGSTELWGDTPDILQKAYLTHVVYSTCEIMNNDPSNGPCHICTLTTGGQGACHGDSGGPLTHNGVLYGLVNWGYPCLGVPDSHANVYYYLEWIRSMISGPCSNCHCYASNYPS</v>
      </c>
    </row>
    <row r="313" spans="1:15">
      <c r="A313" t="s">
        <v>4332</v>
      </c>
      <c r="B313" t="s">
        <v>1142</v>
      </c>
      <c r="C313">
        <v>0.66600000000000004</v>
      </c>
      <c r="D313">
        <v>23</v>
      </c>
      <c r="E313">
        <v>0.77500000000000002</v>
      </c>
      <c r="F313">
        <v>23</v>
      </c>
      <c r="G313">
        <v>0.98</v>
      </c>
      <c r="H313">
        <v>14</v>
      </c>
      <c r="I313">
        <v>0.90200000000000002</v>
      </c>
      <c r="J313">
        <v>0.84299999999999997</v>
      </c>
      <c r="K313" t="s">
        <v>4779</v>
      </c>
      <c r="L313">
        <v>0.45</v>
      </c>
      <c r="M313" t="s">
        <v>4780</v>
      </c>
      <c r="N313" t="str">
        <f>MID(Table2[[#This Row],[Uncleaved Sequence]],Table2[[#This Row],[pos2]]-3,3)&amp;"-"&amp;MID(Table2[[#This Row],[Uncleaved Sequence]],Table2[[#This Row],[pos2]],3)</f>
        <v>LLA-LEH</v>
      </c>
      <c r="O313" t="str">
        <f>VLOOKUP(Table2[[#This Row],[name]],Sheet2!B:D,3,FALSE)</f>
        <v>MSLARFLFYILVFSSLYCDLLALEHFIVGGQNAAEGDAPYQVSLQTLLGHLCGGAIISDRWIITAGHCVKGYPTSRLQVATGTIRYAEPGAVYYPDAILHCNYDSPKYQNDIGLLHLNESITFNALTQAVELPTSPFPRGASELVFTWGSQSAAGSLPSQLQRVQQQHLNSPACESMMSAYEDLELGPCHICAYRQNIGACHGDSGGPLVHQGTLVGILNFFVPCAQGVPDIFMNIMYYRDWMRQMSGNGKCAQVNQQTID</v>
      </c>
    </row>
    <row r="314" spans="1:15">
      <c r="A314" t="s">
        <v>4517</v>
      </c>
      <c r="B314" t="s">
        <v>1144</v>
      </c>
      <c r="C314">
        <v>0.84399999999999997</v>
      </c>
      <c r="D314">
        <v>21</v>
      </c>
      <c r="E314">
        <v>0.85899999999999999</v>
      </c>
      <c r="F314">
        <v>21</v>
      </c>
      <c r="G314">
        <v>0.95899999999999996</v>
      </c>
      <c r="H314">
        <v>10</v>
      </c>
      <c r="I314">
        <v>0.86599999999999999</v>
      </c>
      <c r="J314">
        <v>0.86299999999999999</v>
      </c>
      <c r="K314" t="s">
        <v>4779</v>
      </c>
      <c r="L314">
        <v>0.45</v>
      </c>
      <c r="M314" t="s">
        <v>4780</v>
      </c>
      <c r="N314" t="str">
        <f>MID(Table2[[#This Row],[Uncleaved Sequence]],Table2[[#This Row],[pos2]]-3,3)&amp;"-"&amp;MID(Table2[[#This Row],[Uncleaved Sequence]],Table2[[#This Row],[pos2]],3)</f>
        <v>CHG-NPG</v>
      </c>
      <c r="O314" t="str">
        <f>VLOOKUP(Table2[[#This Row],[name]],Sheet2!B:D,3,FALSE)</f>
        <v>MNRLLLSVVALVALAASCHGNPGLDFPFGRIVNGEDVDIENYPYQVSVQTKGSHFCGGSLIDSETVLTAAHCMQSYAASELQVRVGSTSRSSGGEVVTRAFKYHEGYNSKLMINDVAIIKLSSPVRQTSKIRAIELADSEAVSGTNAVSGWGTTCFLFCSSPDTLQKVEVDLLHYKDCAADTYNYGSDSILETMVCTGEKKDACQGDSGGPLVADNKLVGVVSWGSGCAWTGYPGVYADVASLRSIVDTTDS</v>
      </c>
    </row>
    <row r="315" spans="1:15">
      <c r="A315" t="s">
        <v>4286</v>
      </c>
      <c r="B315" t="s">
        <v>1146</v>
      </c>
      <c r="C315">
        <v>0.84399999999999997</v>
      </c>
      <c r="D315">
        <v>20</v>
      </c>
      <c r="E315">
        <v>0.84299999999999997</v>
      </c>
      <c r="F315">
        <v>20</v>
      </c>
      <c r="G315">
        <v>0.88900000000000001</v>
      </c>
      <c r="H315">
        <v>1</v>
      </c>
      <c r="I315">
        <v>0.83399999999999996</v>
      </c>
      <c r="J315">
        <v>0.83799999999999997</v>
      </c>
      <c r="K315" t="s">
        <v>4779</v>
      </c>
      <c r="L315">
        <v>0.45</v>
      </c>
      <c r="M315" t="s">
        <v>4780</v>
      </c>
      <c r="N315" t="str">
        <f>MID(Table2[[#This Row],[Uncleaved Sequence]],Table2[[#This Row],[pos2]]-3,3)&amp;"-"&amp;MID(Table2[[#This Row],[Uncleaved Sequence]],Table2[[#This Row],[pos2]],3)</f>
        <v>VRA-ESG</v>
      </c>
      <c r="O315" t="str">
        <f>VLOOKUP(Table2[[#This Row],[name]],Sheet2!B:D,3,FALSE)</f>
        <v>MYALTILLPILQLFAIVRAESGEFEKLLVPVSHGSAEQRSGARSNETTGSVAARSYYDVVQNAGQTGCSVGTECTPLHDCTALIYEVARSCYYGDKSLCGGSSEELPYVCCPSSPLEKNQVCGKSLVQGHFYKGLGSYPFVARIGFKVNTGAFAYPCAGAVIARRVILTAAHCALAKADGHRLSSVRVGEYDTSSDDCANTGFCAPRSVNHAISHVIVHPDYKQGQYHHDIALLVLKTPLNYSVAQPICLQKTRANLVVGKRATIAGWGKMSTSSVRQPEMSHLDVPLTSWDLCRNYGSTGALESPNSIEGQWMCAGGEGKDVCQGFGGAPLFIQENGIFSQIIMSFGSDNCGGLRIPSVYTSVAHFSEWIHDNTPP</v>
      </c>
    </row>
    <row r="316" spans="1:15">
      <c r="A316" t="s">
        <v>3899</v>
      </c>
      <c r="B316" t="s">
        <v>628</v>
      </c>
      <c r="C316">
        <v>0.84499999999999997</v>
      </c>
      <c r="D316">
        <v>23</v>
      </c>
      <c r="E316">
        <v>0.88200000000000001</v>
      </c>
      <c r="F316">
        <v>23</v>
      </c>
      <c r="G316">
        <v>0.96699999999999997</v>
      </c>
      <c r="H316">
        <v>12</v>
      </c>
      <c r="I316">
        <v>0.92</v>
      </c>
      <c r="J316">
        <v>0.90200000000000002</v>
      </c>
      <c r="K316" t="s">
        <v>4779</v>
      </c>
      <c r="L316">
        <v>0.45</v>
      </c>
      <c r="M316" t="s">
        <v>4780</v>
      </c>
      <c r="N316" t="str">
        <f>MID(Table2[[#This Row],[Uncleaved Sequence]],Table2[[#This Row],[pos2]]-3,3)&amp;"-"&amp;MID(Table2[[#This Row],[Uncleaved Sequence]],Table2[[#This Row],[pos2]],3)</f>
        <v>VSA-ERV</v>
      </c>
      <c r="O316" t="str">
        <f>VLOOKUP(Table2[[#This Row],[name]],Sheet2!B:D,3,FALSE)</f>
        <v>MSLNKCLLFALLAIVASASVSAERVRYDNYRMYKVNSENAKQLEVLKDLGSSDSIMFLDGVHLVGADIQIIVAPHKVPDFLEILGKSEIKYELQSRDVKSLDEIDEKVAIKGRATTAYNWAQYYELDDTYAWLQSLAQTNPGVVTLIGGKTYQGRSILGVKITKGGETINGKAKPGIFLEAGIHAREWIAPAAATFINQLLTSEVENIKELAENYTWYVLPHANPDGYVYTHTTNRLWRKTRTPYSCFGADPNRNWGFHWNEVGASSSACSDTYAGPSAFSEIETLSLSKFIEGKGKVQLYLSLHAYSQYLLYPYGHTSDLPDNVADFEKVFDASIAAVNKRYTTYTGGNIYDAIYPAAGASVDWAYGTQDVRMAFCYELRPSSTSYLTGFKPAEQIVPASEELLDSIVAMATEVKSLGYF</v>
      </c>
    </row>
    <row r="317" spans="1:15">
      <c r="A317" t="s">
        <v>4346</v>
      </c>
      <c r="B317" t="s">
        <v>1148</v>
      </c>
      <c r="C317">
        <v>0.80800000000000005</v>
      </c>
      <c r="D317">
        <v>26</v>
      </c>
      <c r="E317">
        <v>0.80600000000000005</v>
      </c>
      <c r="F317">
        <v>26</v>
      </c>
      <c r="G317">
        <v>0.89900000000000002</v>
      </c>
      <c r="H317">
        <v>5</v>
      </c>
      <c r="I317">
        <v>0.81200000000000006</v>
      </c>
      <c r="J317">
        <v>0.80900000000000005</v>
      </c>
      <c r="K317" t="s">
        <v>4779</v>
      </c>
      <c r="L317">
        <v>0.45</v>
      </c>
      <c r="M317" t="s">
        <v>4780</v>
      </c>
      <c r="N317" t="str">
        <f>MID(Table2[[#This Row],[Uncleaved Sequence]],Table2[[#This Row],[pos2]]-3,3)&amp;"-"&amp;MID(Table2[[#This Row],[Uncleaved Sequence]],Table2[[#This Row],[pos2]],3)</f>
        <v>SQA-GRE</v>
      </c>
      <c r="O317" t="str">
        <f>VLOOKUP(Table2[[#This Row],[name]],Sheet2!B:D,3,FALSE)</f>
        <v>MNSPLGITALIWGILCLSCPPSSQAGREDWTPHELLAYEQLTQQDCGVLNLIPAQRLRRRITGGRKSSLLSQPWMAFLHISGDIEMCRCGGSLLSELFLTAAHCFKMCPRSKEIRVWLGELDISSTSDCVTYNYQRVCALPVEEFTIKWILHEEFNLFYPGYDIALIKLNKKVVFKDHIRPICLPLTDELLAFTLQGQSYMAVGWGRTESRRFANSTMEVHINTEKCTDGRDTSFLCANGDYVDTTGDSGGPLIWKTTLFGKARTVQFGVVSTGSQNCGAGQKAYYMDVPTYVPILAKMAELSDFKGSLH</v>
      </c>
    </row>
    <row r="318" spans="1:15">
      <c r="A318" t="s">
        <v>4259</v>
      </c>
      <c r="B318" t="s">
        <v>52</v>
      </c>
      <c r="C318">
        <v>0.52500000000000002</v>
      </c>
      <c r="D318">
        <v>22</v>
      </c>
      <c r="E318">
        <v>0.66900000000000004</v>
      </c>
      <c r="F318">
        <v>22</v>
      </c>
      <c r="G318">
        <v>0.93400000000000005</v>
      </c>
      <c r="H318">
        <v>12</v>
      </c>
      <c r="I318">
        <v>0.84899999999999998</v>
      </c>
      <c r="J318">
        <v>0.76600000000000001</v>
      </c>
      <c r="K318" t="s">
        <v>4779</v>
      </c>
      <c r="L318">
        <v>0.45</v>
      </c>
      <c r="M318" t="s">
        <v>4780</v>
      </c>
      <c r="N318" t="str">
        <f>MID(Table2[[#This Row],[Uncleaved Sequence]],Table2[[#This Row],[pos2]]-3,3)&amp;"-"&amp;MID(Table2[[#This Row],[Uncleaved Sequence]],Table2[[#This Row],[pos2]],3)</f>
        <v>ISA-AGS</v>
      </c>
      <c r="O318" t="str">
        <f>VLOOKUP(Table2[[#This Row],[name]],Sheet2!B:D,3,FALSE)</f>
        <v>MKLYALFSLLVGSLAIGQISAAGSHHLLCYYDGNSFVREGLSKLILTDLPALQYCTHLVYGYAGINPSSNKLVSNNEKLDLDLGSSLFRQVTGLKRKYALKVLLSVGGDKDTVDPENNKYLTLLESSNARIPFINSAHSLVKTYGFDLDLGWQFPKNKPKKVHGSIGKFWKGFKKIFSGDHVVDEKAEEHKEAFTAVRELKNAFRPDGYILGLSVLPNVNSSLFFDVPAIINNLDYVNLHTYDFQPERNNEVADFPAPIYELNERNPEFNVNYQVKYWTGNRAPAAKINVGIATGRAWKLTKDSGLTGLPPVAEADGVAPAGTQTQIPGLLSWPEVCAKLPNPNQHLKGADGPLRKVGDPTKRFGSYAYRSADDSGENGVWVGYEDPDTAAIAEYVKREGLGGIAVVDLSFDDFRGGCTGHDKFPILRQVKSK</v>
      </c>
    </row>
    <row r="319" spans="1:15">
      <c r="A319" t="s">
        <v>4260</v>
      </c>
      <c r="B319" t="s">
        <v>52</v>
      </c>
      <c r="C319">
        <v>0.52500000000000002</v>
      </c>
      <c r="D319">
        <v>22</v>
      </c>
      <c r="E319">
        <v>0.66900000000000004</v>
      </c>
      <c r="F319">
        <v>22</v>
      </c>
      <c r="G319">
        <v>0.93400000000000005</v>
      </c>
      <c r="H319">
        <v>12</v>
      </c>
      <c r="I319">
        <v>0.84899999999999998</v>
      </c>
      <c r="J319">
        <v>0.76600000000000001</v>
      </c>
      <c r="K319" t="s">
        <v>4779</v>
      </c>
      <c r="L319">
        <v>0.45</v>
      </c>
      <c r="M319" t="s">
        <v>4780</v>
      </c>
      <c r="N319" t="str">
        <f>MID(Table2[[#This Row],[Uncleaved Sequence]],Table2[[#This Row],[pos2]]-3,3)&amp;"-"&amp;MID(Table2[[#This Row],[Uncleaved Sequence]],Table2[[#This Row],[pos2]],3)</f>
        <v>ISA-AGS</v>
      </c>
      <c r="O319" t="str">
        <f>VLOOKUP(Table2[[#This Row],[name]],Sheet2!B:D,3,FALSE)</f>
        <v>MKLYALFSLLVGSLAIGQISAAGSHHLLCYYDGNSFVREGLSKLILTDLPALQYCTHLVYGYAGINPSSNKLVSNNEKLDLDLGSSLFRQVTGLKRKYALKVLLSVGGDKDTVDPENNKYLTLLESSNARIPFINSAHSLVKTYGFDLDLGWQFPKNKPKKVHGSIGKFWKGFKKIFSGDHVVDEKAEEHKEAFTAVRELKNAFRPDGYILGLSVLPNVNSSLFFDVPAIINNLDYVNLHTYDFQPERNNEVADFPAPIYELNERNPEFNVNYQVKYWTGNRAPAAKINVGIATGRAWKLTKDSGLTGLPPVAEADGVAPAGTQTQIPGLLSWPEVCAKLPNPNQHLKGADGPLRKVGDPTKRFGSYAYRSADDSGENGVWVGYEDPDTAAIAEYVKREGLGGIAVVDLSFDDFRGGCTGHDKFPILRQVKSK</v>
      </c>
    </row>
    <row r="320" spans="1:15">
      <c r="A320" t="s">
        <v>4009</v>
      </c>
      <c r="B320" t="s">
        <v>22</v>
      </c>
      <c r="C320">
        <v>0.79600000000000004</v>
      </c>
      <c r="D320">
        <v>19</v>
      </c>
      <c r="E320">
        <v>0.83499999999999996</v>
      </c>
      <c r="F320">
        <v>19</v>
      </c>
      <c r="G320">
        <v>0.93600000000000005</v>
      </c>
      <c r="H320">
        <v>9</v>
      </c>
      <c r="I320">
        <v>0.873</v>
      </c>
      <c r="J320">
        <v>0.85499999999999998</v>
      </c>
      <c r="K320" t="s">
        <v>4779</v>
      </c>
      <c r="L320">
        <v>0.45</v>
      </c>
      <c r="M320" t="s">
        <v>4780</v>
      </c>
      <c r="N320" t="str">
        <f>MID(Table2[[#This Row],[Uncleaved Sequence]],Table2[[#This Row],[pos2]]-3,3)&amp;"-"&amp;MID(Table2[[#This Row],[Uncleaved Sequence]],Table2[[#This Row],[pos2]],3)</f>
        <v>ANA-QFD</v>
      </c>
      <c r="O320" t="str">
        <f>VLOOKUP(Table2[[#This Row],[name]],Sheet2!B:D,3,FALSE)</f>
        <v>MFLAKSIVCLSLLAVANAQFDTNYASGRSGMVHLFEWKWDDIAAECENFGPNGYAGVQVSPVNENAVKDSRPWWERYQPISYKLETRSGNEEQFASMVRCNAVGVRTYVDVVFNHMAADGGTYGTGGSTASPSSKSYPGVPYSSLDFPTCAISNYNDANEVRNCELVGLRDLNQGNSYVQDKVVEFLDHLIDLGVAFRVDAAKHMWPADLAVIYGRLKNLNTDHGFASGSKAYIVQEVIDMGGEASKSEYTGLGAITEFRHSDSIGKVFRGKDQLQYLTNWGTAWGFAASDRSLFVDNHDNQRGHGAGGADVLTYKVPKQYKMASAFMLAHPFGTPRVMSSFSTDTDQGPPTTDGHNIASPIFNSDNSCSGGWVCEHRWRQIYNMVAFRNAVLDEIQNWWDSGSNQISFSRGSRGFVAFNNDNYDLNSSLQTGLPAGTYCDISGSKSGSSCTGKTVTVGSDGRASIYIGSSEDDGVLAIHVNAK</v>
      </c>
    </row>
    <row r="321" spans="1:15">
      <c r="A321" t="s">
        <v>4432</v>
      </c>
      <c r="B321" t="s">
        <v>815</v>
      </c>
      <c r="C321">
        <v>0.32500000000000001</v>
      </c>
      <c r="D321">
        <v>20</v>
      </c>
      <c r="E321">
        <v>0.53</v>
      </c>
      <c r="F321">
        <v>20</v>
      </c>
      <c r="G321">
        <v>0.92100000000000004</v>
      </c>
      <c r="H321">
        <v>3</v>
      </c>
      <c r="I321">
        <v>0.86399999999999999</v>
      </c>
      <c r="J321">
        <v>0.71</v>
      </c>
      <c r="K321" t="s">
        <v>4779</v>
      </c>
      <c r="L321">
        <v>0.45</v>
      </c>
      <c r="M321" t="s">
        <v>4780</v>
      </c>
      <c r="N321" t="str">
        <f>MID(Table2[[#This Row],[Uncleaved Sequence]],Table2[[#This Row],[pos2]]-3,3)&amp;"-"&amp;MID(Table2[[#This Row],[Uncleaved Sequence]],Table2[[#This Row],[pos2]],3)</f>
        <v>SMC-IQE</v>
      </c>
      <c r="O321" t="str">
        <f>VLOOKUP(Table2[[#This Row],[name]],Sheet2!B:D,3,FALSE)</f>
        <v>MFSKYVLATLLALFAQSMCIQELSLPPEGSHSTAATRSKKAKTAISEDIYNYLMQFDYLPKSDLETGALRTEDQLKEAIRSLQSFGNITVTGEIDSATRLIQKPRCGVGDRRSADSFSPDNLYHEIGSNVRVRRFALQGPKWSRTDLWSMVNRSMPDASKVERMVQTALDVWANHSKLTFREVYSDQADIQILFARAHGDGYKFDGPGQVLAHAFYPGEGRGGDAHFDADETWNFDGESDDSHGTFLNVALHELGHSLGLAHSAIPDAVMFPWYQNNEVAGNLPDDDRYGIQQLGTKEKTWGPYKPQTTTTTTTTTTMRAMIYRADKPAYWPWNNPSNNPNNDNRARERQEEERRRQEKERRRQEEERRHQEEERRRQVEERQRQEEERWRQQERQEEENRRRKIEHKSQWERNPSKERNRPRERQEMERRRQEQERQEQEQEQEDRRRERERDRQLEWERRNRNGAREPVTPTANTTPRPTNKPYPTVHQHHHHNKPRKPKPDSCMTYYDAISIIRGELFIFRGPYLWRIGTSGLYNGPTEIRRHWSALPENLTKVDAVYENKQRQIVFFIGREYYVFNSVMLAPGFKPLASLGLPPTLTHIDASFVWGHNNRTYMTSGTLYWRIDDYTGQVELDYRDMSIWSGVGYNIDAAFQYLDGKTYFFKNLGYWEFNDDRMKVAHARAKLARRWMQCARSANEVDDEQRWTASLVSEGEETGRSGSRELRINHFILSILLAIANWR</v>
      </c>
    </row>
    <row r="322" spans="1:15">
      <c r="A322" t="s">
        <v>4726</v>
      </c>
      <c r="B322" t="s">
        <v>815</v>
      </c>
      <c r="C322">
        <v>0.125</v>
      </c>
      <c r="D322">
        <v>37</v>
      </c>
      <c r="E322">
        <v>0.11899999999999999</v>
      </c>
      <c r="F322">
        <v>11</v>
      </c>
      <c r="G322">
        <v>0.157</v>
      </c>
      <c r="H322">
        <v>1</v>
      </c>
      <c r="I322">
        <v>0.11700000000000001</v>
      </c>
      <c r="J322">
        <v>0.11799999999999999</v>
      </c>
      <c r="K322" t="s">
        <v>4781</v>
      </c>
      <c r="L322">
        <v>0.45</v>
      </c>
      <c r="M322" t="s">
        <v>4780</v>
      </c>
      <c r="N322" t="str">
        <f>MID(Table2[[#This Row],[Uncleaved Sequence]],Table2[[#This Row],[pos2]]-3,3)&amp;"-"&amp;MID(Table2[[#This Row],[Uncleaved Sequence]],Table2[[#This Row],[pos2]],3)</f>
        <v>DAS-KVE</v>
      </c>
      <c r="O322" t="str">
        <f>VLOOKUP(Table2[[#This Row],[name]],Sheet2!B:D,3,FALSE)</f>
        <v>MVNRSMPDASKVERMVQTALDVWANHSKLTFREVYSDQADIQILFARRAGDGYKFDGPGQVLAHAFYPGEGRGGDAHFDADETWNFDGESDDSHGTNFNVALHELGHSLGLAHSAIPDAVMFPWYQNNEVAGNLPDDDRYGIQQLYGKEKTWGPYKPQTTTTTTTTTTMRAMIYRADKPAYWPWNNPSNNPNNDRNARERQEEERRRQEKERRRQEEERRHQEEERRRQVEERQRQEEERWRQEQRQEEENRRRKIEHKSQWERNPSKERNRPRERQEMERRRQEQERQEQERQQEDRRRERERDRQLEWERRNRNGAREPVTPTANTTPRPTNKPYPTVHRQHHHNKPRKPKPDSCMTYYDAISIIRGELFIFRGPYLWRIGTSGLYNGYPEIRRHWSALPENLTKVDAVYENKQRQIVFFIGREYYVFNSVMLAPGFPKLASLGLPPTLTHIDASFVWGHNNRTYMTSGTLYWRIDDYTGQVELDYPRMSIWSGVGYNIDAAFQYLDGKTYFFKNLGYWEFNDDRMKVAHARAKLSARWMQCARSANEVDDEQRWTASLVSEGEETGRSGSRELRINHFILSILLLIANWR</v>
      </c>
    </row>
    <row r="323" spans="1:15">
      <c r="A323" t="s">
        <v>4727</v>
      </c>
      <c r="B323" t="s">
        <v>815</v>
      </c>
      <c r="C323">
        <v>0.67800000000000005</v>
      </c>
      <c r="D323">
        <v>29</v>
      </c>
      <c r="E323">
        <v>0.28999999999999998</v>
      </c>
      <c r="F323">
        <v>29</v>
      </c>
      <c r="G323">
        <v>0.496</v>
      </c>
      <c r="H323">
        <v>5</v>
      </c>
      <c r="I323">
        <v>0.27400000000000002</v>
      </c>
      <c r="J323">
        <v>0.28399999999999997</v>
      </c>
      <c r="K323" t="s">
        <v>4781</v>
      </c>
      <c r="L323">
        <v>0.5</v>
      </c>
      <c r="M323" t="s">
        <v>4782</v>
      </c>
      <c r="N323" t="str">
        <f>MID(Table2[[#This Row],[Uncleaved Sequence]],Table2[[#This Row],[pos2]]-3,3)&amp;"-"&amp;MID(Table2[[#This Row],[Uncleaved Sequence]],Table2[[#This Row],[pos2]],3)</f>
        <v>VLA-TRL</v>
      </c>
      <c r="O323" t="str">
        <f>VLOOKUP(Table2[[#This Row],[name]],Sheet2!B:D,3,FALSE)</f>
        <v>MLSLWPRRQFSAAAVLLHFGCTWSLVLATRLAVISWRLFLCFLRMVNRSPDASKVERMVQTALDVWANHSKLTFREVYSDQADIQILFARRAHGDGYKDGPGQVLAHAFYPGEGRGGDAHFDADETWNFDGESDDSHGTNFLNVALHLGHSLGLAHSAIPDAVMFPWYQNNEVAGNLPDDDRYGIQQLYGTKEKTWPYKPQTTTTTTTTTTMRAMIYRADKPAYWPWNNPSNNPNNDRNRARERQEERRRQEKERRRQEEERRHQEEERRRQVEERQRQEEERWRQEQERQEEERRRKIEHKSQWERNPSKERNRPRERQEMERRRQEQERQEQERQEQEDRRERERDRQLEWERRNRNGAREPVTPTANTTPRPTNKPYPTVHRQHHHHNKRKPKPDSCMTYYDAISIIRGELFIFRGPYLWRIGTSGLYNGYPTEIRRHSALPENLTKVDAVYENKQRQIVFFIGREYYVFNSVMLAPGFPKPLASLGPPTLTHIDASFVWGHNNRTYMTSGTLYWRIDDYTGQVELDYPRDMSIWSVGYNIDAAFQYLDGKTYFFKNLGYWEFNDDRMKVAHARAKLSARRWMQCRSANEVDDEQRWTASLVSEGEETGRSGSRELRINHFILSILLLAIANWR</v>
      </c>
    </row>
    <row r="324" spans="1:15">
      <c r="A324" t="s">
        <v>3684</v>
      </c>
      <c r="B324" t="s">
        <v>818</v>
      </c>
      <c r="C324">
        <v>0.40200000000000002</v>
      </c>
      <c r="D324">
        <v>22</v>
      </c>
      <c r="E324">
        <v>0.60699999999999998</v>
      </c>
      <c r="F324">
        <v>22</v>
      </c>
      <c r="G324">
        <v>0.96199999999999997</v>
      </c>
      <c r="H324">
        <v>13</v>
      </c>
      <c r="I324">
        <v>0.91500000000000004</v>
      </c>
      <c r="J324">
        <v>0.77300000000000002</v>
      </c>
      <c r="K324" t="s">
        <v>4779</v>
      </c>
      <c r="L324">
        <v>0.45</v>
      </c>
      <c r="M324" t="s">
        <v>4780</v>
      </c>
      <c r="N324" t="str">
        <f>MID(Table2[[#This Row],[Uncleaved Sequence]],Table2[[#This Row],[pos2]]-3,3)&amp;"-"&amp;MID(Table2[[#This Row],[Uncleaved Sequence]],Table2[[#This Row],[pos2]],3)</f>
        <v>STG-SPQ</v>
      </c>
      <c r="O324" t="str">
        <f>VLOOKUP(Table2[[#This Row],[name]],Sheet2!B:D,3,FALSE)</f>
        <v>MHSVSLLGCLCLSLSLTLSTGSPQLNLPTPQPEVFYNGYTPNVATTPAQRADRDRDQRYGPPYSDAGGGGNTDDGLDDFRFGQTDDERMRIGYGYPTPVNFSDSPFSGARFSNHNYGPISSTTERNYGNDANLNGRYSDVPYSSQGENFNPNDQYNYNNNPNVEFVGINNRNRFENPFLSNQDRFNLNQGYLERQRQQDRRYQQELEKLRILLVESDQKGSLECTANVAAQWNFETNVNDFTQTELNAQQRYVEFQRITAEQSKRINKDLIFDRRLYRQLMLQSEVGPNALPLDLDRYNRLLNEMLFLYNSAEICAYQQPFQCDLHYIPQLKDIMAKSRDWDEQHTWVEYHRKAGRGMRDSYEQLIDVMQEVAYVNNVTNGGEYWYLAYESGFRQDMDIVWEQIRPLYEGLHAYVRRKLRDYYGPDRINRIAPIPSHILGNYGQSWSNVLDILIPYPGRKLIDVTPRMVEQGYTPQLMFQLAEEFFTSINSAVGPEFYRNSIFEQPLDRRVLCEPSAWDFCNRHDFRVKICTDINQRSLSVHHEMAHIQYFLQYRHLPKIFRNGANPAFHQAVGDAIGLSVSTPRHLQLGLLQRSLDESSYDINYLFTMAIDKVAFLPFALSLDNWRYDVFSGNANKTMNCHYWNLREKYSGIKPPVLRSEKDFDPGAKYHIPANIPYIKYFFSTVQFQIYRGLCRESGQYVPGDPRKPLHQCDIYRQPAAGNILKTLMSKGASQWQEVLEETLREGRLDGTALREYFAPLEEWLRQENLRTNEYVGWNYDGDYKRSIETAGLQVFGGYYNGATGQKSAPFLYPLILLIYLYFSLRL</v>
      </c>
    </row>
    <row r="325" spans="1:15">
      <c r="A325" t="s">
        <v>4238</v>
      </c>
      <c r="B325" t="s">
        <v>1150</v>
      </c>
      <c r="C325">
        <v>0.64200000000000002</v>
      </c>
      <c r="D325">
        <v>17</v>
      </c>
      <c r="E325">
        <v>0.77500000000000002</v>
      </c>
      <c r="F325">
        <v>17</v>
      </c>
      <c r="G325">
        <v>0.97399999999999998</v>
      </c>
      <c r="H325">
        <v>8</v>
      </c>
      <c r="I325">
        <v>0.93100000000000005</v>
      </c>
      <c r="J325">
        <v>0.86</v>
      </c>
      <c r="K325" t="s">
        <v>4779</v>
      </c>
      <c r="L325">
        <v>0.45</v>
      </c>
      <c r="M325" t="s">
        <v>4780</v>
      </c>
      <c r="N325" t="str">
        <f>MID(Table2[[#This Row],[Uncleaved Sequence]],Table2[[#This Row],[pos2]]-3,3)&amp;"-"&amp;MID(Table2[[#This Row],[Uncleaved Sequence]],Table2[[#This Row],[pos2]],3)</f>
        <v>ATA-IPT</v>
      </c>
      <c r="O325" t="str">
        <f>VLOOKUP(Table2[[#This Row],[name]],Sheet2!B:D,3,FALSE)</f>
        <v>MKLLVFLALAVAAATAIPTPEQKLVPTPVKDVKIQGRITNGYPAYEGKVYIVGLLFSGNGNWWCGGSIIGNTWVLTAAHCTNGASGVTINYGASLRNQQYTHWVGSGNFVQHHHYNSGNLHNDISLIRTPHVDFWHLVNKVELPSYNRYQDYAGWWAVASGWGGTYDGSPLPDWLQAVDVQIMSQSDCSRTWSLHDMICINTNGGKSTCGGDSGGPLVTHEGNRLVGVTSFVSSAGCQSGAPAVFRVTGYLDWIRDNTGIS</v>
      </c>
    </row>
    <row r="326" spans="1:15">
      <c r="A326" t="s">
        <v>3857</v>
      </c>
      <c r="B326" t="s">
        <v>1153</v>
      </c>
      <c r="C326">
        <v>0.68799999999999994</v>
      </c>
      <c r="D326">
        <v>18</v>
      </c>
      <c r="E326">
        <v>0.80200000000000005</v>
      </c>
      <c r="F326">
        <v>18</v>
      </c>
      <c r="G326">
        <v>0.96499999999999997</v>
      </c>
      <c r="H326">
        <v>10</v>
      </c>
      <c r="I326">
        <v>0.92900000000000005</v>
      </c>
      <c r="J326">
        <v>0.871</v>
      </c>
      <c r="K326" t="s">
        <v>4779</v>
      </c>
      <c r="L326">
        <v>0.45</v>
      </c>
      <c r="M326" t="s">
        <v>4780</v>
      </c>
      <c r="N326" t="str">
        <f>MID(Table2[[#This Row],[Uncleaved Sequence]],Table2[[#This Row],[pos2]]-3,3)&amp;"-"&amp;MID(Table2[[#This Row],[Uncleaved Sequence]],Table2[[#This Row],[pos2]],3)</f>
        <v>LSA-GPV</v>
      </c>
      <c r="O326" t="str">
        <f>VLOOKUP(Table2[[#This Row],[name]],Sheet2!B:D,3,FALSE)</f>
        <v>MFIQSFLLLLALNSLSAGPVIRPEERIIGGQPIGIEEAPWQVSIQRDGKLCGGSIYSADIIITAAHCVQGQGYQVRAGSALKNSNGSVVDVAAIRTHELGNDIAIVRLSKPLEFTNQVQPIPLAKTNPPPGSIAFVSGWGSSSYYSHIDLQGVNLYIQWPYYCGLTEPSRICAGSFGRAACKGDSGGPLVFDQQLVVVSGGTKDCTYSSIYTSVPYFREWILNAIDEIMSANRN</v>
      </c>
    </row>
    <row r="327" spans="1:15">
      <c r="A327" t="s">
        <v>4671</v>
      </c>
      <c r="B327" t="s">
        <v>356</v>
      </c>
      <c r="C327">
        <v>0.78</v>
      </c>
      <c r="D327">
        <v>25</v>
      </c>
      <c r="E327">
        <v>0.81799999999999995</v>
      </c>
      <c r="F327">
        <v>25</v>
      </c>
      <c r="G327">
        <v>0.98099999999999998</v>
      </c>
      <c r="H327">
        <v>13</v>
      </c>
      <c r="I327">
        <v>0.86299999999999999</v>
      </c>
      <c r="J327">
        <v>0.84199999999999997</v>
      </c>
      <c r="K327" t="s">
        <v>4779</v>
      </c>
      <c r="L327">
        <v>0.45</v>
      </c>
      <c r="M327" t="s">
        <v>4780</v>
      </c>
      <c r="N327" t="str">
        <f>MID(Table2[[#This Row],[Uncleaved Sequence]],Table2[[#This Row],[pos2]]-3,3)&amp;"-"&amp;MID(Table2[[#This Row],[Uncleaved Sequence]],Table2[[#This Row],[pos2]],3)</f>
        <v>VDG-ASI</v>
      </c>
      <c r="O327" t="str">
        <f>VLOOKUP(Table2[[#This Row],[name]],Sheet2!B:D,3,FALSE)</f>
        <v>MAMSRTVLILAVALSLQCAAFVDGASITYGTGNELESGSGSSAACKPTLEFNVRLEVPLAAEERLGLTGDVKALGEWQLSRSVALESLDELNWQATVAQSCRQLEYRYFVYVEDLSGYKQIRRWETHFKPRSLGPCTELQCSQLDVFITSDNSDLKPQVHRGWLNHEAILQLKFNGEKMFQVHDIETFDPQHVQLKVPVEKTAGLHVEYSKQEYGKSQLELQPTFGVPYTKGDIVIFHITLPLERMEQHFRLECYSMSNELLGSATLVTSDLTGSEGVLHLPIKSAKNADETLALRLPYVAVQPYRYSPLDFKNTYAHYWPKSWPNLDVGHRGNGKSYIADAPERENTIASFLSAHEHHADMIELDVHLTADGVPVIYHDFGLRTAPPGKQIRPDQLEYVLIKDINYELLKRLRIFSVIAGQVREYPSHNAEPRMEHRIFPLVEVLEKLPKSLGIDVEIKWPQRRQGGGSEAEQTIDKNFFADKVIHQVIKGCGRPIIFSSFDADMCTMLRFKQNVFPVMFLTQGETKKWQPFLDLRTRFIAAVNNAQAFELAGTAPHAEDFLGENASEMLRKAKDLGQIAVIWGDDCSKERVQYFTRIGATATCYDRSDLFMPEGKREAFFKSPALMAEFAAQCR</v>
      </c>
    </row>
    <row r="328" spans="1:15">
      <c r="A328" t="s">
        <v>4180</v>
      </c>
      <c r="B328" t="s">
        <v>356</v>
      </c>
      <c r="C328">
        <v>0.13300000000000001</v>
      </c>
      <c r="D328">
        <v>37</v>
      </c>
      <c r="E328">
        <v>0.11700000000000001</v>
      </c>
      <c r="F328">
        <v>13</v>
      </c>
      <c r="G328">
        <v>0.151</v>
      </c>
      <c r="H328">
        <v>12</v>
      </c>
      <c r="I328">
        <v>0.121</v>
      </c>
      <c r="J328">
        <v>0.11899999999999999</v>
      </c>
      <c r="K328" t="s">
        <v>4781</v>
      </c>
      <c r="L328">
        <v>0.45</v>
      </c>
      <c r="M328" t="s">
        <v>4780</v>
      </c>
      <c r="N328" t="str">
        <f>MID(Table2[[#This Row],[Uncleaved Sequence]],Table2[[#This Row],[pos2]]-3,3)&amp;"-"&amp;MID(Table2[[#This Row],[Uncleaved Sequence]],Table2[[#This Row],[pos2]],3)</f>
        <v>MEA-QSP</v>
      </c>
      <c r="O328" t="str">
        <f>VLOOKUP(Table2[[#This Row],[name]],Sheet2!B:D,3,FALSE)</f>
        <v>MSVPMLLTPMEAQSPDDHMKNCAAFVDGASITYGTGNELESGSGSSAACPTLREFNVRLEVPLAAEERLGLTGDVKALGEWQLSRSVALESLDELNWQTVALQSCRQLEYRYFVYVEDLSGYKQIRRWETHFKPRSLGPCTELQCSQDVFGITSDNSDLKPQVHRGWLNHEAILQLKFNGEKMFQVHDIETFDPQHQLKIVPVEKTAGLHVEYSKQEYGKSQLELQPTFGVPYTKGDIVIFHITLLERMMEQHFRLECYSMSNELLGSATLVTSDLTGSEGVLHLPIKSAKNADTLARLRLPYVAVQPYRYSPLDFKNTYAHYWPKSWPNLDVGHRGNGKSYIDAPAERENTIASFLSAHEHHADMIELDVHLTADGVPVIYHDFGLRTAPPKQISRPDQLEYVLIKDINYELLKRLRIFSVIAGQVREYPSHNAEPRMEHIFPTLVEVLEKLPKSLGIDVEIKWPQRRQGGGSEAEQTIDKNFFADKVIQVIQKGCGRPIIFSSFDADMCTMLRFKQNVFPVMFLTQGETKKWQPFLDRTRTFIAAVNNAQAFELAGTAPHAEDFLGENASEMLRKAKDLGQIAVIWDDCNSKERVQYFTRIGATATCYDRSDLFMPEGKREAFFKSPALMAEFAACR</v>
      </c>
    </row>
    <row r="329" spans="1:15">
      <c r="A329" t="s">
        <v>4181</v>
      </c>
      <c r="B329" t="s">
        <v>356</v>
      </c>
      <c r="C329">
        <v>0.22</v>
      </c>
      <c r="D329">
        <v>20</v>
      </c>
      <c r="E329">
        <v>0.14299999999999999</v>
      </c>
      <c r="F329">
        <v>20</v>
      </c>
      <c r="G329">
        <v>0.113</v>
      </c>
      <c r="H329">
        <v>48</v>
      </c>
      <c r="I329">
        <v>9.0999999999999998E-2</v>
      </c>
      <c r="J329">
        <v>0.115</v>
      </c>
      <c r="K329" t="s">
        <v>4781</v>
      </c>
      <c r="L329">
        <v>0.45</v>
      </c>
      <c r="M329" t="s">
        <v>4780</v>
      </c>
      <c r="N329" t="str">
        <f>MID(Table2[[#This Row],[Uncleaved Sequence]],Table2[[#This Row],[pos2]]-3,3)&amp;"-"&amp;MID(Table2[[#This Row],[Uncleaved Sequence]],Table2[[#This Row],[pos2]],3)</f>
        <v>GTG-NEL</v>
      </c>
      <c r="O329" t="str">
        <f>VLOOKUP(Table2[[#This Row],[name]],Sheet2!B:D,3,FALSE)</f>
        <v>MSDQCAAFVDGASITYGTGNELESGSGSSAACKPTLREFNVRLEVPLAAERLGLTGDVKALGEWQLSRSVALESLDELNWQATVALQSCRQLEYRYFVVEDLSGYKQIRRWETHFKPRSLGPCTELQCSQLDVFGITSDNSDLKPQVRGWLNHEAILQLKFNGEKMFQVHDIETFDPQHVQLKIVPVEKTAGLHVESKQEYGKSQLELQPTFGVPYTKGDIVIFHITLPLERMMEQHFRLECYSMNELLGSATLVTSDLTGSEGVLHLPIKSAKNADETLARLRLPYVAVQPYRSPLDFKNTYAHYWPKSWPNLDVGHRGNGKSYIADAPAERENTIASFLSAEHHADMIELDVHLTADGVPVIYHDFGLRTAPPGKQISRPDQLEYVLIKDNYELLKRLRIFSVIAGQVREYPSHNAEPRMEHRIFPTLVEVLEKLPKSLIDVEIKWPQRRQGGGSEAEQTIDKNFFADKVIHQVIQKGCGRPIIFSSFADMCTMLRFKQNVFPVMFLTQGETKKWQPFLDLRTRTFIAAVNNAQAFEAGTAPHAEDFLGENASEMLRKAKDLGQIAVIWGDDCNSKERVQYFTRIGTATCYDRSDLFMPEGKREAFFKSPALMAEFAAQCR</v>
      </c>
    </row>
    <row r="330" spans="1:15">
      <c r="A330" t="s">
        <v>4182</v>
      </c>
      <c r="B330" t="s">
        <v>356</v>
      </c>
      <c r="C330">
        <v>0.11700000000000001</v>
      </c>
      <c r="D330">
        <v>30</v>
      </c>
      <c r="E330">
        <v>0.151</v>
      </c>
      <c r="F330">
        <v>11</v>
      </c>
      <c r="G330">
        <v>0.24</v>
      </c>
      <c r="H330">
        <v>4</v>
      </c>
      <c r="I330">
        <v>0.191</v>
      </c>
      <c r="J330">
        <v>0.17199999999999999</v>
      </c>
      <c r="K330" t="s">
        <v>4781</v>
      </c>
      <c r="L330">
        <v>0.45</v>
      </c>
      <c r="M330" t="s">
        <v>4780</v>
      </c>
      <c r="N330" t="str">
        <f>MID(Table2[[#This Row],[Uncleaved Sequence]],Table2[[#This Row],[pos2]]-3,3)&amp;"-"&amp;MID(Table2[[#This Row],[Uncleaved Sequence]],Table2[[#This Row],[pos2]],3)</f>
        <v>KLR-PLR</v>
      </c>
      <c r="O330" t="str">
        <f>VLOOKUP(Table2[[#This Row],[name]],Sheet2!B:D,3,FALSE)</f>
        <v>MGPLHLRKLRPLRVNLAPSCQGIVGRCRALSSRCITDPLPWHSWQSPAQSQQRQKQQPLLKPPQLQPLPCGLRAIRSKCAAFVDGASITYGTGNELESSGSSAACKPTLREFNVRLEVPLAAEERLGLTGDVKALGEWQLSRSVALELDELNWQATVALQSCRQLEYRYFVYVEDLSGYKQIRRWETHFKPRSLGPTELQCSQLDVFGITSDNSDLKPQVHRGWLNHEAILQLKFNGEKMFQVHDETFDPQHVQLKIVPVEKTAGLHVEYSKQEYGKSQLELQPTFGVPYTKGDVIFHITLPLERMMEQHFRLECYSMSNELLGSATLVTSDLTGSEGVLHLPKSAKNADETLARLRLPYVAVQPYRYSPLDFKNTYAHYWPKSWPNLDVGHGNGKSYIADAPAERENTIASFLSAHEHHADMIELDVHLTADGVPVIYHDGLRTAPPGKQISRPDQLEYVLIKDINYELLKRLRIFSVIAGQVREYPSHAEPRMEHRIFPTLVEVLEKLPKSLGIDVEIKWPQRRQGGGSEAEQTIDKFFADKVIHQVIQKGCGRPIIFSSFDADMCTMLRFKQNVFPVMFLTQGETKWQPFLDLRTRTFIAAVNNAQAFELAGTAPHAEDFLGENASEMLRKAKDGQIAVIWGDDCNSKERVQYFTRIGATATCYDRSDLFMPEGKREAFFKSPLMAEFAAQCR</v>
      </c>
    </row>
    <row r="331" spans="1:15">
      <c r="A331" t="s">
        <v>4183</v>
      </c>
      <c r="B331" t="s">
        <v>356</v>
      </c>
      <c r="C331">
        <v>0.315</v>
      </c>
      <c r="D331">
        <v>23</v>
      </c>
      <c r="E331">
        <v>0.33</v>
      </c>
      <c r="F331">
        <v>23</v>
      </c>
      <c r="G331">
        <v>0.623</v>
      </c>
      <c r="H331">
        <v>21</v>
      </c>
      <c r="I331">
        <v>0.34499999999999997</v>
      </c>
      <c r="J331">
        <v>0.33800000000000002</v>
      </c>
      <c r="K331" t="s">
        <v>4781</v>
      </c>
      <c r="L331">
        <v>0.45</v>
      </c>
      <c r="M331" t="s">
        <v>4780</v>
      </c>
      <c r="N331" t="str">
        <f>MID(Table2[[#This Row],[Uncleaved Sequence]],Table2[[#This Row],[pos2]]-3,3)&amp;"-"&amp;MID(Table2[[#This Row],[Uncleaved Sequence]],Table2[[#This Row],[pos2]],3)</f>
        <v>TSG-SGA</v>
      </c>
      <c r="O331" t="str">
        <f>VLOOKUP(Table2[[#This Row],[name]],Sheet2!B:D,3,FALSE)</f>
        <v>MIFSRAPVQHVILFAPLKVTSGSGATKDACLSRELVFDSKSRNRRFRRAGGIGSTGARELGSRDSRQSTPRLEKLYQAETESARGHRLISLAQQESCRFNSGLRRSIDFQSARDLHSNPMAMSRTVLILAVALSLQCAAFVDGASITGTGNELESGSGSSAACKPTLREFNVRLEVPLAAEERLGLTGDVKALGEWLSRSVALESLDELNWQATVALQSCRQLEYRYFVYVEDLSGYKQIRRWETFKPRSLGPCTELQCSQLDVFGITSDNSDLKPQVHRGWLNHEAILQLKFNEKMFQVHDIETFDPQHVQLKIVPVEKTAGLHVEYSKQEYGKSQLELQPTGVPYTKGDIVIFHITLPLERMMEQHFRLECYSMSNELLGSATLVTSDLTSEGVLHLPIKSAKNADETLARLRLPYVAVQPYRYSPLDFKNTYAHYWPKWPNLDVGHRGNGKSYIADAPAERENTIASFLSAHEHHADMIELDVHLTAGVPVIYHDFGLRTAPPGKQISRPDQLEYVLIKDINYELLKRLRIFSVIAQVREYPSHNAEPRMEHRIFPTLVEVLEKLPKSLGIDVEIKWPQRRQGGGEAEQTIDKNFFADKVIHQVIQKGCGRPIIFSSFDADMCTMLRFKQNVFPMFLTQGETKKWQPFLDLRTRTFIAAVNNAQAFELAGTAPHAEDFLGENAEMLRKAKDLGQIAVIWGDDCNSKERVQYFTRIGATATCYDRSDLFMPEGREAFFKSPALMAEFAAQCR</v>
      </c>
    </row>
    <row r="332" spans="1:15">
      <c r="A332" t="s">
        <v>4718</v>
      </c>
      <c r="B332" t="s">
        <v>55</v>
      </c>
      <c r="C332">
        <v>0.35599999999999998</v>
      </c>
      <c r="D332">
        <v>21</v>
      </c>
      <c r="E332">
        <v>0.46600000000000003</v>
      </c>
      <c r="F332">
        <v>21</v>
      </c>
      <c r="G332">
        <v>0.67700000000000005</v>
      </c>
      <c r="H332">
        <v>20</v>
      </c>
      <c r="I332">
        <v>0.61099999999999999</v>
      </c>
      <c r="J332">
        <v>0.54400000000000004</v>
      </c>
      <c r="K332" t="s">
        <v>4779</v>
      </c>
      <c r="L332">
        <v>0.45</v>
      </c>
      <c r="M332" t="s">
        <v>4780</v>
      </c>
      <c r="N332" t="str">
        <f>MID(Table2[[#This Row],[Uncleaved Sequence]],Table2[[#This Row],[pos2]]-3,3)&amp;"-"&amp;MID(Table2[[#This Row],[Uncleaved Sequence]],Table2[[#This Row],[pos2]],3)</f>
        <v>VKA-HIR</v>
      </c>
      <c r="O332" t="str">
        <f>VLOOKUP(Table2[[#This Row],[name]],Sheet2!B:D,3,FALSE)</f>
        <v>MHPYVPSVLVVVVLAISVKAHIRVDKLQIHSESNYKPAFIRSAVESIPLIDAILLLRNSTKPEFGDAFLPLRSAVESIPKLYQSNTSRFRKNPDVRSFRDSVESLPNDEDGLEHIEIFTKYYNSVSDVAGVDLKSKKLTHVNLDPGTSDKYAAFIARGNSEDYYPKSYRAGSPHQELLKMMNIEHTDKLDRYSDLQQQSYGALGLANRNDLKMTKKVLCYMSNWAFYRSGEAHFVPEQIDPNLCSIIYSFASLDPDHLTIREFDSWVDLDNQYYRRVTSLGVPVLIALGGWTDSGSKYSRLVSDNLKRRVFISSVSSFLLRHGFSGLHLDWNYPKCWQSDCSRPVTDRPNLTKLLRELRTEFQSVDPKFQLGVAISGYKEIIKEAYDFPALSIVDYMTVMTYDYHGAWEQKTGHVSPLYGLSSDTYPQYNTNYTMQLLLKMARREKLVLSIPFYGQSFTLATAHQILAGPGVAASGPGDAGELTKQPGMLYYEICQRLTKFNWISDRNLNVIFGPFAMLNDQWVGYEDPTSAQAKARYANNNFAGVAAWTIDLDDFRNLCCNESYPLLRAINRALGRLDSEPPTQPNCRPTLLATPVPPQMTTISSDGSGGLGQNHDHTTSLPSGQISSSPVSTTITTFPWWSSTTKRPREPTKTTAQPTHTTILIPAGINPVVQPSNCKSGEFFASNNCNAYYHCFFAGELQQQFCPSGLHWNNEAKGCDWPSSAQCSLKLDQHSTSYPNPIQTSKKPETTLKPNKKPSEISTHHQVNSTSSRPQYMRPTILETEGDYYPHRNCRKYYICVNKALVPSECGGDLHWDGIKKLCDWPENVQCVSKKYLKIIKSSSANEEDPCKGEKRVPYPGNCSKYLFCLWNRLQASDCPPLHYNERIGNCDWPAAAKCNPKGSESSEEAELNAMPKPPTPQTPSSHLRPYPTEKPVPKPRDSHYKVICYFTNWAWYRKGIGRFTPDDINTELCTHVIYFAVLDYSELVLRTHDSWADVENNFYTRVTSLKSKGIKVSLALGGWNDSQDKYSRLVRSPMARSRFVRHALEFIEKYGFEGLDLDWEYPVCWQTECNKGTEEKDGFTAWVQELSEAFRPRGLMLSTAVSPSRKIIDAGYDIPQLSRYFWIAVMTYDFHGHWDKKTGHVAPLYHHPDDDFEYFNVNYSINYWMEKGAPQKLVMGIPLYGQSFTLENTNSSGLNAKAPAPGEAGEFTRAAGFLAYYEIERVNRQGWQVVHDEFGRMGPYAYKGTQWVSYDSPDMVRKKSLLVRSLKLGGMVWALDLDDFKNRCGNGVHPLLTEIHNVLKDPPSLMEIPGPIETTPTYPGMEEEIHESNGEGPEVQPIEAVMQTCENEGEEHEGILDPNHVLEEENEATEMATEFKIICYFTNWAWYRQGGGKFLPEDIDSDLCTHIIYGFAVLSDNLTIQPHDSWADLDNKFYERIVAYRKKGAKVTVAIGGWNDSAGDKYSRVRNPEARSRFIRNVLDFIEEYNFDGLDLDWEYPVCWQVDCKKGTAEEKIFSALVRELFYAFQPRGLILSAAVSPNKKVIDAGYEVAELSHYFSWISVMYDYHGQWDKKTGHVAPMYSHPEGTANFNANFSMNYWISMGADRRKLVMGPLYGQSFSLAETTKHQLNAPTYGGGEAGEATRARGFLAYYEICLKIRHHWNVVRDTKGRIGPFAYHGDQWVSFDDVPMIRHKSEYIKAMGLGGAMIWADLDDFKNVCECESYPLLKAINRVLRGFGGPQPKCLLENPKSTMKPNIKPFRPTINAPSGPNLDSPTQNVSLNVLSIKCHSKNYLAHEWDCTKYYICEHTYVERSCPLGLQWNKTYCDWPTNVQSSLGSNQRTQEPAVHRPNPTSVITPPIINNSYKVVCYFTSWAWYRSSQGKFVPEDIDANLCTHLIYGFAVLDSSLTIKTHDSWTDIDNRFYERVVEYKQRGLRVMLAIGGWNDSLGSKYARLLNSQSRRRFVASVISFLEQHGFEGLDLAWEFPVCWQVNCNRGNPTEKDGVALVKELSEAFKENGLILSAAVSPSKMVIDAGYNVFELSPYFDWVAVMTDFHGHWDMRTGQIAPLFHRGGDENLYLNGNFSIHYWLERGIPNDKLVMGPMYGQTFTLADQNRRSLNDKTVGPGKAGTFTRADGFLAYYEICEKVVNDWKVVRDEEGIFGSYAYSGNQWISYDDVTTIRRKSQFIKSLQLGGGMIWADLDDFRGLCGCGKHPLLRTLSQELLGIPGQKAKDC</v>
      </c>
    </row>
    <row r="333" spans="1:15">
      <c r="A333" t="s">
        <v>4719</v>
      </c>
      <c r="B333" t="s">
        <v>55</v>
      </c>
      <c r="C333">
        <v>0.35599999999999998</v>
      </c>
      <c r="D333">
        <v>21</v>
      </c>
      <c r="E333">
        <v>0.46600000000000003</v>
      </c>
      <c r="F333">
        <v>21</v>
      </c>
      <c r="G333">
        <v>0.67700000000000005</v>
      </c>
      <c r="H333">
        <v>20</v>
      </c>
      <c r="I333">
        <v>0.61099999999999999</v>
      </c>
      <c r="J333">
        <v>0.54400000000000004</v>
      </c>
      <c r="K333" t="s">
        <v>4779</v>
      </c>
      <c r="L333">
        <v>0.45</v>
      </c>
      <c r="M333" t="s">
        <v>4780</v>
      </c>
      <c r="N333" t="str">
        <f>MID(Table2[[#This Row],[Uncleaved Sequence]],Table2[[#This Row],[pos2]]-3,3)&amp;"-"&amp;MID(Table2[[#This Row],[Uncleaved Sequence]],Table2[[#This Row],[pos2]],3)</f>
        <v>VKA-HIR</v>
      </c>
      <c r="O333" t="str">
        <f>VLOOKUP(Table2[[#This Row],[name]],Sheet2!B:D,3,FALSE)</f>
        <v>MHPYVPSVLVVVVLAISVKAHIRVDKLQIHSESNYKPAFIRSAVESIPLIDAILLLRNSTKPEFGDAFLPLRSAVESIPKLYQSNTSRFRKNPDVRSFRDSVESLPNDEDGLEHIEIFTKYYNSVSDVAGVDLKSKKLTHVNLDPGTSDKYAAFIARGNSEDYYPKSYRAGSPHQELLKMMNIEHTDKLDRYSDLQQQSYGALGLANRNDLKMTKKVLCYMSNWAFYRSGEAHFVPEQIDPNLCSIIYSFASLDPDHLTIREFDSWVDLDNQYYRRVTSLGVPVLIALGGWTDSGSKYSRLVSDNLKRRVFISSVSSFLLRHGFSGLHLDWNYPKCWQSDCSRPVTDRPNLTKLLRELRTEFQSVDPKFQLGVAISGYKEIIKEAYDFPALSIVDYMTVMTYDYHGAWEQKTGHVSPLYGLSSDTYPQYNTNYTMQLLLKMARREKLVLSIPFYGQSFTLATAHQILAGPGVAASGPGDAGELTKQPGMLYYEICQRLTKFNWISDRNLNVIFGPFAMLNDQWVGYEDPTSAQAKARYANNNFAGVAAWTIDLDDFRNLCCNESYPLLRAINRALGRLDSEPPTQPNCRPTLLATPVPPQMTTISSDGSGGLGQNHDHTTSLPSGQISSSPVSTTITTFPWWSSTTKRPREPTKTTAQPTHTTILIPAGINPVVQPSNCKSGEFFASNNCNAYYHCFFAGELQQQFCPSGLHWNNEAKGCDWPSSAQCSLKLDQHSTSYPNPIQTSKKPETTLKPNKKPSEISTHHQVNSTSSRPQYMRPTILETEGDYYPHRNCRKYYICVNKALVPSECGGDLHWDGIKKLCDWPENVQCVSKKYLKIIKSSSANEEDPCKGEKRVPYPGNCSKYLFCLWNRLQASDCPPLHYNERIGNCDWPAAAKCNPKGSESSEEAELNAMPKPPTPQTPSSHLRPYPTEKPVPKPRDSHYKVICYFTNWAWYRKGIGRFTPDDINTELCTHVIYFAVLDYSELVLRTHDSWADVENNFYTRVTSLKSKGIKVSLALGGWNDSQDKYSRLVRSPMARSRFVRHALEFIEKYGFEGLDLDWEYPVCWQTECNKGTEEKDGFTAWVQELSEAFRPRGLMLSTAVSPSRKIIDAGYDIPQLSRYFWIAVMTYDFHGHWDKKTGHVAPLYHHPDDDFEYFNVNYSINYWMEKGAPQKLVMGIPLYGQSFTLENTNSSGLNAKAPAPGEAGEFTRAAGFLAYYEIERVNRQGWQVVHDEFGRMGPYAYKGTQWVSYDSPDMVRKKSLLVRSLKLGGMVWALDLDDFKNRCGNGVHPLLTEIHNVLKDPPSLMEIPGPIETTPTYPGMEEEIHESNGEGPEVQPIEAVMQTCENEGEEHEGILDPNHVLEEENEATEMATEFKIICYFTNWAWYRQGGGKFLPEDIDSDLCTHIIYGFAVLSDNLTIQPHDSWADLDNKFYERIVAYRKKGAKVTVAIGGWNDSAGDKYSRVRNPEARSRFIRNVLDFIEEYNFDGLDLDWEYPVCWQVDCKKGTAEEKIFSALVRELFYAFQPRGLILSAAVSPNKKVIDAGYEVAELSHYFSWISVMYDYHGQWDKKTGHVAPMYSHPEGTANFNANFSMNYWISMGADRRKLVMGPLYGQSFSLAETTKHQLNAPTYGGGEAGEATRARGFLAYYEICLKIRHHWNVVRDTKGRIGPFAYHGDQWVSFDDVPMIRHKSEYIKAMGLGGAMIWADLDDFKNVCECESYPLLKAINRVLRGFGGPQPKCLLENPKSTMKPNIKPFRPTINAPSGPNLDSPTQNVSLNVLSIKCHSKNYLAHEWDCTKYYICEHTYVERSCPLGLQWNKTYCDWPTNVQSSLGSNQRTQEPAVHRPNPTSVITPPIINNSYKVVCYFTSWAWYRSSQGKFVPEDIDANLCTHLIYGFAVLDSSLTIKTHDSWTDIDNRFYERVVEYKQRGLRVMLAIGGWNDSLGSKYARLLNSQSRRRFVASVISFLEQHGFEGLDLAWEFPVCWQVNCNRGNPTEKDGVALVKELSEAFKENGLILSAAVSPSKMVIDAGYNVFELSPYFDWVAVMTDFHGHWDMRTGQIAPLFHRGGDENLYLNGNFSIHYWLERGIPNDKLVMGPMYGQTFTLADQNRRSLNDKTVGPGKAGTFTRADGFLAYYEICEKVVNDWKVVRDEEGIFGSYAYSGNQWISYDDVTTIRRKSQFIKSLQLGGGMIWADLDDFRGLCGCGKHPLLRTLSQELLGIPGQKAKDC</v>
      </c>
    </row>
    <row r="334" spans="1:15">
      <c r="A334" t="s">
        <v>4383</v>
      </c>
      <c r="B334" t="s">
        <v>55</v>
      </c>
      <c r="C334">
        <v>0.35599999999999998</v>
      </c>
      <c r="D334">
        <v>21</v>
      </c>
      <c r="E334">
        <v>0.46600000000000003</v>
      </c>
      <c r="F334">
        <v>21</v>
      </c>
      <c r="G334">
        <v>0.67700000000000005</v>
      </c>
      <c r="H334">
        <v>20</v>
      </c>
      <c r="I334">
        <v>0.61099999999999999</v>
      </c>
      <c r="J334">
        <v>0.54400000000000004</v>
      </c>
      <c r="K334" t="s">
        <v>4779</v>
      </c>
      <c r="L334">
        <v>0.45</v>
      </c>
      <c r="M334" t="s">
        <v>4780</v>
      </c>
      <c r="N334" t="str">
        <f>MID(Table2[[#This Row],[Uncleaved Sequence]],Table2[[#This Row],[pos2]]-3,3)&amp;"-"&amp;MID(Table2[[#This Row],[Uncleaved Sequence]],Table2[[#This Row],[pos2]],3)</f>
        <v>VKA-HIR</v>
      </c>
      <c r="O334" t="str">
        <f>VLOOKUP(Table2[[#This Row],[name]],Sheet2!B:D,3,FALSE)</f>
        <v>MHPYVPSVLVVVVLAISVKAHIRVDKLQIHSESNYKPAFIRSAVESIPLIDAILLLRNSTKPEFGDAFLPLRSAVESIPKLYQSNTSRFRKNPDVRSFRDSVESLPNDEDGLEHIEIFTKYYNSVSDVAGVDLKSKKLTHVNLDPGTSDKYAAFIARGNSEDYYPKSYRAGSPHQELLKMMNIEHTDKLDRYSDLQQQSYGALGLANRNDLKMTKKVLCYMSNWAFYRSGEAHFVPEQIDPNLCSIIYSFASLDPDHLTIREFDSWVDLDNQYYRRVTSLGVPVLIALGGWTDSGSKYSRLVSDNLKRRVFISSVSSFLLRHGFSGLHLDWNYPKCWQSDCSRPVTDRPNLTKLLRELRTEFQSVDPKFQLGVAISGYKEIIKEAYDFPALSIVDYMTVMTYDYHGAWEQKTGHVSPLYGLSSDTYPQYNTNYTMQLLLKMARREKLVLSIPFYGQSFTLATAHQILAGPGVAASGPGDAGELTKQPGMLYYEICQRLTKFNWISDRNLNVIFGPFAMLNDQWVGYEDPTSAQAKARYANNNFAGVAAWTIDLDDFRNLCCNESYPLLRAINRALGRLDSEPPTQPNCRPTLLATPVPPQMTTISSDGSGGLGQNHDHTTSLPSGQISSSPVSTTITTFPWWSSTTKRPREPTKTTAQPTHTTILIPAGINPVVQPSNCKSGEFFASNNCNAYYHCFFAGELQQQFCPSGLHWNNEAKGCDWPSSAQCSLKLDQHSTSYPNPIQTSKKPETTLKPNKKPSEISTHHQVNSTSSRPQYMRPTILETEGDYYPHRNCRKYYICVNKALVPSECGGDLHWDGIKKLCDWPENVQCVSKKYLKIIKSSSANEEDPCKGEKRVPYPGNCSKYLFCLWNRLQASDCPPLHYNERIGNCDWPAAAKCNPKGSESSEEAELNAMPKPPTPQTPSSHLRPYPTEKPVPKPRDSHYKVICYFTNWAWYRKGIGRFTPDDINTELCTHVIYFAVLDYSELVLRTHDSWADVENNFYTRVTSLKSKGIKVSLALGGWNDSQDKYSRLVRSPMARSRFVRHALEFIEKYGFEGLDLDWEYPVCWQTECNKGTEEKDGFTAWVQELSEAFRPRGLMLSTAVSPSRKIIDAGYDIPQLSRYFWIAVMTYDFHGHWDKKTGHVAPLYHHPDDDFEYFNVNYSINYWMEKGAPQKLVMGIPLYGQSFTLENTNSSGLNAKAPAPGEAGEFTRAAGFLAYYEIERVNRQGWQVVHDEFGRMGPYAYKGTQWVSYDSPDMVRKKSLLVRSLKLGGMVWALDLDDFKNRCGNGVHPLLTEIHNVLKDPPSLMEIPGPIETTPTYPGMEEEIHESNGEGPEVQPIEAVMQTCENEGEEHEGILDPNHVLEEENEATEMATEFKIICYFTNWAWYRQGGGKFLPEDIDSDLCTHIIYGFAVLSDNLTIQPHDSWADLDNKFYERIVAYRKKGAKVTVAIGGWNDSAGDKYSRVRNPEARSRFIRNVLDFIEEYNFDGLDLDWEYPVCWQVDCKKGTAEEKIFSALVRELFYAFQPRGLILSAAVSPNKKVIDAGYEVAELSHYFSWISVMYDYHGQWDKKTGHVAPMYSHPEGTANFNANFSMNYWISMGADRRKLVMGPLYGQSFSLAETTKHQLNAPTYGGGEAGEATRARGFLAYYEICLKIRHHWNVVRDTKGRIGPFAYHGDQWVSFDDVPMIRHKSEYIKAMGLGGAMIWADLDDFKNVCECESYPLLKAINRVLRGFGGPQPKCLLENPKSTMKPNIKPFRPTINAPSGPNLDSPTQNVSLNVLSIKCHSKNYLAHEWDCTKYYICEHTYVERSCPLGLQWNKTYCDWPTNVQSSLGSNQRTQEPAVHRPNPTSVITPPIINNSYKVVCYFTSWAWYRSSQGKFVPEDIDANLCTHLIYGFAVLDSSLTIKTHDSWTDIDNRFYERVVEYKQRGLRVMLAIGGWNDSLGSKYARLLNSQSRRRFVASVISFLEQHGFEGLDLAWEFPVCWQVNCNRGNPTEKDGVALVKELSEAFKENGLILSAAVSPSKMVIDAGYNVFELSPYFDWVAVMTDFHGHWDMRTGQIAPLFHRGGDENLYLNGNFSIHYWLERGIPNDKLVMGPMYGQTFTLADQNRRSLNDKTVGPGKAGTFTRADGFLAYYEICEKVVNDWKVVRDEEGIFGSYAYSGNQWISYDDVTTIRRKSQFIKSLQLGGGMIWADLDDFRGLCGCGKHPLLRTLSQELLGIPGQKAKDC</v>
      </c>
    </row>
    <row r="335" spans="1:15">
      <c r="A335" t="s">
        <v>3794</v>
      </c>
      <c r="B335" t="s">
        <v>1155</v>
      </c>
      <c r="C335">
        <v>0.59</v>
      </c>
      <c r="D335">
        <v>18</v>
      </c>
      <c r="E335">
        <v>0.748</v>
      </c>
      <c r="F335">
        <v>18</v>
      </c>
      <c r="G335">
        <v>0.97599999999999998</v>
      </c>
      <c r="H335">
        <v>11</v>
      </c>
      <c r="I335">
        <v>0.94</v>
      </c>
      <c r="J335">
        <v>0.85099999999999998</v>
      </c>
      <c r="K335" t="s">
        <v>4779</v>
      </c>
      <c r="L335">
        <v>0.45</v>
      </c>
      <c r="M335" t="s">
        <v>4780</v>
      </c>
      <c r="N335" t="str">
        <f>MID(Table2[[#This Row],[Uncleaved Sequence]],Table2[[#This Row],[pos2]]-3,3)&amp;"-"&amp;MID(Table2[[#This Row],[Uncleaved Sequence]],Table2[[#This Row],[pos2]],3)</f>
        <v>VAA-SPG</v>
      </c>
      <c r="O335" t="str">
        <f>VLOOKUP(Table2[[#This Row],[name]],Sheet2!B:D,3,FALSE)</f>
        <v>MKLFLLTLSVALAVVAASPGFNRTSLLPQVTISEGAEGRIVNGYPAPEGAPYIVGLLIRTDGSNSAAVGAGTIIASDWILTAAHCLTTDYVEIHYGSNGWNGAFRQSVRRDNFISHPNWPAEGGRDIGLIRTPSVGFTDLINKVALPFSEESDRFVDTWCVACGWGGMDNGNLADWLQCMDVQIISNSECEQSYGTASTDMCTRRTDGKSSCGGDSGGPLVTHDNARLVGVITFGSVDCHSGPSGTRVTDYLGWIRDNTGIS</v>
      </c>
    </row>
    <row r="336" spans="1:15">
      <c r="A336" t="s">
        <v>4373</v>
      </c>
      <c r="B336" t="s">
        <v>1157</v>
      </c>
      <c r="C336">
        <v>0.68400000000000005</v>
      </c>
      <c r="D336">
        <v>18</v>
      </c>
      <c r="E336">
        <v>0.80900000000000005</v>
      </c>
      <c r="F336">
        <v>18</v>
      </c>
      <c r="G336">
        <v>0.98</v>
      </c>
      <c r="H336">
        <v>9</v>
      </c>
      <c r="I336">
        <v>0.95099999999999996</v>
      </c>
      <c r="J336">
        <v>0.88600000000000001</v>
      </c>
      <c r="K336" t="s">
        <v>4779</v>
      </c>
      <c r="L336">
        <v>0.45</v>
      </c>
      <c r="M336" t="s">
        <v>4780</v>
      </c>
      <c r="N336" t="str">
        <f>MID(Table2[[#This Row],[Uncleaved Sequence]],Table2[[#This Row],[pos2]]-3,3)&amp;"-"&amp;MID(Table2[[#This Row],[Uncleaved Sequence]],Table2[[#This Row],[pos2]],3)</f>
        <v>VAA-SPT</v>
      </c>
      <c r="O336" t="str">
        <f>VLOOKUP(Table2[[#This Row],[name]],Sheet2!B:D,3,FALSE)</f>
        <v>MKLFLLTLSAALALVAASPTGLNRTTLLSQGAEGRIVNGYPAPEGKAPYVGLFIRTDGSNSGAVGAGTIIANDWILTAAHCLTGDYVEIHYGSNWGWNAYRQTVRRDNFISHPDWPSQGGRDIGLIRTPHVDFNGLINKIPLPSMNENDRYQDTWCVACGWGGMDNGNLADWLQCVDVQIISNSECEQAYGSVASTMCTRHADGKSVCGGDSGGPLVTHDNARLVGVITFASVSCHDGPSGYTRVDYLEWIRDQTGIS</v>
      </c>
    </row>
    <row r="337" spans="1:15">
      <c r="A337" t="s">
        <v>3935</v>
      </c>
      <c r="B337" t="s">
        <v>703</v>
      </c>
      <c r="C337">
        <v>0.128</v>
      </c>
      <c r="D337">
        <v>24</v>
      </c>
      <c r="E337">
        <v>0.111</v>
      </c>
      <c r="F337">
        <v>24</v>
      </c>
      <c r="G337">
        <v>0.106</v>
      </c>
      <c r="H337">
        <v>31</v>
      </c>
      <c r="I337">
        <v>9.6000000000000002E-2</v>
      </c>
      <c r="J337">
        <v>0.10299999999999999</v>
      </c>
      <c r="K337" t="s">
        <v>4781</v>
      </c>
      <c r="L337">
        <v>0.45</v>
      </c>
      <c r="M337" t="s">
        <v>4780</v>
      </c>
      <c r="N337" t="str">
        <f>MID(Table2[[#This Row],[Uncleaved Sequence]],Table2[[#This Row],[pos2]]-3,3)&amp;"-"&amp;MID(Table2[[#This Row],[Uncleaved Sequence]],Table2[[#This Row],[pos2]],3)</f>
        <v>VNA-EPG</v>
      </c>
      <c r="O337" t="str">
        <f>VLOOKUP(Table2[[#This Row],[name]],Sheet2!B:D,3,FALSE)</f>
        <v>MYLPERTEHQKIERLYDSNRVNAEPGQGLDLNEKLKPPAVYILNHEQFPDSQLNRKGSSNDVNALRKTFESLKCRVEVISNPALPDVKNKVKEWSAKRTQDAGFVLFILSHGDRKEKILACDHREYHLDDDVLFPLFRNPTLSGKPKLIVQACKGPLRADAKKMNNEPYIKCYSCSEGYLSYRNENHGSVFIQTLCAMDQYGLTRDFQSIFKHVKAEVERRSTMTGSKQVPSEESHNFDKPFYFGYAKN</v>
      </c>
    </row>
    <row r="338" spans="1:15">
      <c r="A338" t="s">
        <v>3822</v>
      </c>
      <c r="B338" t="s">
        <v>1159</v>
      </c>
      <c r="C338">
        <v>0.76500000000000001</v>
      </c>
      <c r="D338">
        <v>17</v>
      </c>
      <c r="E338">
        <v>0.85</v>
      </c>
      <c r="F338">
        <v>17</v>
      </c>
      <c r="G338">
        <v>0.96899999999999997</v>
      </c>
      <c r="H338">
        <v>8</v>
      </c>
      <c r="I338">
        <v>0.93700000000000006</v>
      </c>
      <c r="J338">
        <v>0.89700000000000002</v>
      </c>
      <c r="K338" t="s">
        <v>4779</v>
      </c>
      <c r="L338">
        <v>0.45</v>
      </c>
      <c r="M338" t="s">
        <v>4780</v>
      </c>
      <c r="N338" t="str">
        <f>MID(Table2[[#This Row],[Uncleaved Sequence]],Table2[[#This Row],[pos2]]-3,3)&amp;"-"&amp;MID(Table2[[#This Row],[Uncleaved Sequence]],Table2[[#This Row],[pos2]],3)</f>
        <v>ALG-GTI</v>
      </c>
      <c r="O338" t="str">
        <f>VLOOKUP(Table2[[#This Row],[name]],Sheet2!B:D,3,FALSE)</f>
        <v>MLKFLILLSAVACALGGTIPEGLLPQLDGRIVGGTATTISSFPWQISLQSGSHSCGGSIYSARVIVTAAHCLQSVSASSLQIRAGSSYWSSGGVVAKVSFKNHEGYNANTMVNDIAVLHLSSSLSFSSTIKAIGLASSNPANGAAASSGWGTESSGSSSIPSQLRYVNVNIVSQSRCSSSSYGYGNQIKSSMICAFSGKDSCQGDSGGPLVSGGVLVGVVSWGYGCAAANYPGVYADVAALRSWVNN</v>
      </c>
    </row>
    <row r="339" spans="1:15">
      <c r="A339" t="s">
        <v>3797</v>
      </c>
      <c r="B339" t="s">
        <v>1162</v>
      </c>
      <c r="C339">
        <v>0.83</v>
      </c>
      <c r="D339">
        <v>29</v>
      </c>
      <c r="E339">
        <v>0.877</v>
      </c>
      <c r="F339">
        <v>29</v>
      </c>
      <c r="G339">
        <v>0.96499999999999997</v>
      </c>
      <c r="H339">
        <v>20</v>
      </c>
      <c r="I339">
        <v>0.92100000000000004</v>
      </c>
      <c r="J339">
        <v>0.90100000000000002</v>
      </c>
      <c r="K339" t="s">
        <v>4779</v>
      </c>
      <c r="L339">
        <v>0.45</v>
      </c>
      <c r="M339" t="s">
        <v>4780</v>
      </c>
      <c r="N339" t="str">
        <f>MID(Table2[[#This Row],[Uncleaved Sequence]],Table2[[#This Row],[pos2]]-3,3)&amp;"-"&amp;MID(Table2[[#This Row],[Uncleaved Sequence]],Table2[[#This Row],[pos2]],3)</f>
        <v>LDA-GDP</v>
      </c>
      <c r="O339" t="str">
        <f>VLOOKUP(Table2[[#This Row],[name]],Sheet2!B:D,3,FALSE)</f>
        <v>MLLLKYGVSRKIFSFLLFLLLLLPILDAGDPIGSHFVRRRAKRLSSPYFKEKTLVLAKYVVSIRSRRPHKLFGDNHFCGGVIISRTYILTSAHCAMDKKIVHRSRVLVVVAGTTNRLKSRKGLSLNMEVKKIFVPDKFTVFNTNNIAMMLAKKLPLDNPLVGVINLPTADPEPGLNYTVLGWGRIFKGGPLASDILIDVELLPRDICEKKVHIFKEEMMCAGNLNNTMDENPCAGDTGSPLIFNEVFGVVSYRVGCGSKTLPSIYTNVYMHMDWINGIMNNNEANRLCYSPNYLTTIGIIIGNKILKSWGFYLIT</v>
      </c>
    </row>
    <row r="340" spans="1:15">
      <c r="A340" t="s">
        <v>4585</v>
      </c>
      <c r="B340" t="s">
        <v>1162</v>
      </c>
      <c r="C340">
        <v>0.83</v>
      </c>
      <c r="D340">
        <v>29</v>
      </c>
      <c r="E340">
        <v>0.877</v>
      </c>
      <c r="F340">
        <v>29</v>
      </c>
      <c r="G340">
        <v>0.96499999999999997</v>
      </c>
      <c r="H340">
        <v>20</v>
      </c>
      <c r="I340">
        <v>0.92100000000000004</v>
      </c>
      <c r="J340">
        <v>0.90100000000000002</v>
      </c>
      <c r="K340" t="s">
        <v>4779</v>
      </c>
      <c r="L340">
        <v>0.45</v>
      </c>
      <c r="M340" t="s">
        <v>4780</v>
      </c>
      <c r="N340" t="str">
        <f>MID(Table2[[#This Row],[Uncleaved Sequence]],Table2[[#This Row],[pos2]]-3,3)&amp;"-"&amp;MID(Table2[[#This Row],[Uncleaved Sequence]],Table2[[#This Row],[pos2]],3)</f>
        <v>LDA-GDP</v>
      </c>
      <c r="O340" t="str">
        <f>VLOOKUP(Table2[[#This Row],[name]],Sheet2!B:D,3,FALSE)</f>
        <v>MLLLKYGVSRKIFSFLLFLLLLLPILDAGDPIGSHFVRRRAKRLSSPYFKEKTLVLAKYVVSIRSRRPHKLFGDNHFCGGVIISRTYILTSAHCAM</v>
      </c>
    </row>
    <row r="341" spans="1:15">
      <c r="A341" t="s">
        <v>3892</v>
      </c>
      <c r="B341" t="s">
        <v>499</v>
      </c>
      <c r="C341">
        <v>0.16200000000000001</v>
      </c>
      <c r="D341">
        <v>45</v>
      </c>
      <c r="E341">
        <v>0.129</v>
      </c>
      <c r="F341">
        <v>45</v>
      </c>
      <c r="G341">
        <v>0.188</v>
      </c>
      <c r="H341">
        <v>2</v>
      </c>
      <c r="I341">
        <v>0.115</v>
      </c>
      <c r="J341">
        <v>0.122</v>
      </c>
      <c r="K341" t="s">
        <v>4781</v>
      </c>
      <c r="L341">
        <v>0.45</v>
      </c>
      <c r="M341" t="s">
        <v>4780</v>
      </c>
      <c r="N341" t="str">
        <f>MID(Table2[[#This Row],[Uncleaved Sequence]],Table2[[#This Row],[pos2]]-3,3)&amp;"-"&amp;MID(Table2[[#This Row],[Uncleaved Sequence]],Table2[[#This Row],[pos2]],3)</f>
        <v>ADS-QIW</v>
      </c>
      <c r="O341" t="str">
        <f>VLOOKUP(Table2[[#This Row],[name]],Sheet2!B:D,3,FALSE)</f>
        <v>MASTRMISAFTRNPRLYQQVTAPWKSYNLFGTPLFNHRLQPADSQIWRGADKCDNKTVIKGVVVGVYSKEGDGKEVKMTSSGEKFDDRTQGKVSELLRTGIKGELGKGKVFMNVDAEFRAVAVVGLGQEGAGFNDLENIDEGMENARAAGVGARALQLQGCTEVFVDSMEYPEQAAEGSALAIWRYNSNKRKQDRTVPKLDLYDSPDVDAWTRGLFKAESQNLARRLSDSPANQMTPTIFAQSAVALCPCGVSVEVRSMDWIEMNHLNSFLMIAKGSCEPPVVLEVSYCGTAPERPILLLGKGLTYNSGGLCLRPKDCLHMYRGCMAGAAVCVAAVRAAAALSPVNITAVLPLCENMPSGMAVKPGDVVTLLNGKTMGIVDVSKAGTVVLADLLFAQTTYKPRLVVDLATVGYGVCAGLGESAAGLFTNSNFIAKQFEKAGLTGDRLWRLPLWRYFKQLVTPNLTFDISNRGIGPASSCIAAAVLHELVPADWAHIDIRNVGMLTRHNPLPYLLKDRMTGRPTRTIVQFLYQMACPES</v>
      </c>
    </row>
    <row r="342" spans="1:15">
      <c r="A342" t="s">
        <v>4519</v>
      </c>
      <c r="B342" t="s">
        <v>630</v>
      </c>
      <c r="C342">
        <v>0.44400000000000001</v>
      </c>
      <c r="D342">
        <v>19</v>
      </c>
      <c r="E342">
        <v>0.64500000000000002</v>
      </c>
      <c r="F342">
        <v>19</v>
      </c>
      <c r="G342">
        <v>0.97299999999999998</v>
      </c>
      <c r="H342">
        <v>11</v>
      </c>
      <c r="I342">
        <v>0.93100000000000005</v>
      </c>
      <c r="J342">
        <v>0.79900000000000004</v>
      </c>
      <c r="K342" t="s">
        <v>4779</v>
      </c>
      <c r="L342">
        <v>0.45</v>
      </c>
      <c r="M342" t="s">
        <v>4780</v>
      </c>
      <c r="N342" t="str">
        <f>MID(Table2[[#This Row],[Uncleaved Sequence]],Table2[[#This Row],[pos2]]-3,3)&amp;"-"&amp;MID(Table2[[#This Row],[Uncleaved Sequence]],Table2[[#This Row],[pos2]],3)</f>
        <v>SAG-LQR</v>
      </c>
      <c r="O342" t="str">
        <f>VLOOKUP(Table2[[#This Row],[name]],Sheet2!B:D,3,FALSE)</f>
        <v>MTVVWVILALSCLSLSAGLQRTNKYEGYKIYEVSSEARSVAFSEALSELKNASYYEVFSELNAGNPGKIMVHPHEQVNFVQLMEENNVKYDIINRNVGTLSRQFETNRMLRHWFPYNGRLGTERYYNHEEINQFIEDLAGEHPRRVFKTVGRSYEGRWLKTITITNGDARRNKNVILVDGGFHAREWISPAAATYLNQLVYNLEDNADLLLDFDWVILPVVNPDGYEYTQLSEDTRMWRKTRKPSSDCIGTDPNRNFDFHWNEEGASDDPCDNIYAGAKPFSEPEALVVGDLIHYVDRGQMYLTLHSYGSLILYPWGWTAAVPDTEEDLHEVAAAGQSAIQEAGTIYKIGPSATTINYAASGASDDYAFNAGFPISFTMELPFGGTGFDPPADIDSIVKETWVGIAAMARKVIQKYPL</v>
      </c>
    </row>
    <row r="343" spans="1:15">
      <c r="A343" t="s">
        <v>3951</v>
      </c>
      <c r="B343" t="s">
        <v>1164</v>
      </c>
      <c r="C343">
        <v>0.28199999999999997</v>
      </c>
      <c r="D343">
        <v>24</v>
      </c>
      <c r="E343">
        <v>0.51500000000000001</v>
      </c>
      <c r="F343">
        <v>24</v>
      </c>
      <c r="G343">
        <v>0.98399999999999999</v>
      </c>
      <c r="H343">
        <v>14</v>
      </c>
      <c r="I343">
        <v>0.94099999999999995</v>
      </c>
      <c r="J343">
        <v>0.745</v>
      </c>
      <c r="K343" t="s">
        <v>4779</v>
      </c>
      <c r="L343">
        <v>0.45</v>
      </c>
      <c r="M343" t="s">
        <v>4780</v>
      </c>
      <c r="N343" t="str">
        <f>MID(Table2[[#This Row],[Uncleaved Sequence]],Table2[[#This Row],[pos2]]-3,3)&amp;"-"&amp;MID(Table2[[#This Row],[Uncleaved Sequence]],Table2[[#This Row],[pos2]],3)</f>
        <v>LGS-TQF</v>
      </c>
      <c r="O343" t="str">
        <f>VLOOKUP(Table2[[#This Row],[name]],Sheet2!B:D,3,FALSE)</f>
        <v>MEIVVIGMASILLLLTVFPLLGSTQFLDSECGTRSPLKLGPRIVNGKVARNSSPWMAFLHTSSNQFICGGTLISRRLVLTAAHCFIPNTTIVVRLGEYRKLKGYREEHQVNRTFQHRFYDPNTHANDIALLRLVSNVVYKANIRPICMWDASWKHHIDSIKVLTGTGWGRTESMHDSSELRTLDISRQPSKMCAFGVLSNQFCAGNWNSNLCIGDTGGPVGAMVRYRNAFRFVQVGIAITNKRCQPSVFTDVMSHIEFIRRIFLTQNGNDRNQPTPKPDKEPEFDWNNPYPIL</v>
      </c>
    </row>
    <row r="344" spans="1:15">
      <c r="A344" t="s">
        <v>3885</v>
      </c>
      <c r="B344" t="s">
        <v>1166</v>
      </c>
      <c r="C344">
        <v>0.65900000000000003</v>
      </c>
      <c r="D344">
        <v>17</v>
      </c>
      <c r="E344">
        <v>0.78500000000000003</v>
      </c>
      <c r="F344">
        <v>17</v>
      </c>
      <c r="G344">
        <v>0.95599999999999996</v>
      </c>
      <c r="H344">
        <v>4</v>
      </c>
      <c r="I344">
        <v>0.92800000000000005</v>
      </c>
      <c r="J344">
        <v>0.86299999999999999</v>
      </c>
      <c r="K344" t="s">
        <v>4779</v>
      </c>
      <c r="L344">
        <v>0.45</v>
      </c>
      <c r="M344" t="s">
        <v>4780</v>
      </c>
      <c r="N344" t="str">
        <f>MID(Table2[[#This Row],[Uncleaved Sequence]],Table2[[#This Row],[pos2]]-3,3)&amp;"-"&amp;MID(Table2[[#This Row],[Uncleaved Sequence]],Table2[[#This Row],[pos2]],3)</f>
        <v>ALG-GTV</v>
      </c>
      <c r="O344" t="str">
        <f>VLOOKUP(Table2[[#This Row],[name]],Sheet2!B:D,3,FALSE)</f>
        <v>MLKIVILLSAVVCALGGTVPEGLLPQLDGRIVGGSATTISSFPWQISLQSGSHSCGGSIYSANIIVTAAHCLQSVSASVLQVRAGSTYWSSGGVVAKVSFKNHEGYNANTMVNDIAVIRLSSSLSFSSSIKAISLATYNPANGASAASGWGTQSSGSSSIPSQLQYVNVNIVSQSQCASSTYGYGSQIRNTMICAASGKDACQGDSGGPLVSGGVLVGVVSWGYGCAYSNYPGVYADVAVLRSWVSTANS</v>
      </c>
    </row>
    <row r="345" spans="1:15">
      <c r="A345" t="s">
        <v>3767</v>
      </c>
      <c r="B345" t="s">
        <v>1169</v>
      </c>
      <c r="C345">
        <v>0.77600000000000002</v>
      </c>
      <c r="D345">
        <v>23</v>
      </c>
      <c r="E345">
        <v>0.79400000000000004</v>
      </c>
      <c r="F345">
        <v>23</v>
      </c>
      <c r="G345">
        <v>0.88200000000000001</v>
      </c>
      <c r="H345">
        <v>18</v>
      </c>
      <c r="I345">
        <v>0.81100000000000005</v>
      </c>
      <c r="J345">
        <v>0.80300000000000005</v>
      </c>
      <c r="K345" t="s">
        <v>4779</v>
      </c>
      <c r="L345">
        <v>0.45</v>
      </c>
      <c r="M345" t="s">
        <v>4780</v>
      </c>
      <c r="N345" t="str">
        <f>MID(Table2[[#This Row],[Uncleaved Sequence]],Table2[[#This Row],[pos2]]-3,3)&amp;"-"&amp;MID(Table2[[#This Row],[Uncleaved Sequence]],Table2[[#This Row],[pos2]],3)</f>
        <v>VQA-QGQ</v>
      </c>
      <c r="O345" t="str">
        <f>VLOOKUP(Table2[[#This Row],[name]],Sheet2!B:D,3,FALSE)</f>
        <v>MDSMYGIIAIVSLILVAGQVQAQGQNAELNQSCGASNEHQCVPRHMCKVIEFRMAMTYRNLGCVSTAICCPKNLIIKEPRLIINEPITDPQCGFVNSKVTFSFREEDTGLAQEAEVPWMVALLDARTSSYVAGGALIAPHVVITARQTENMTASQLVVRAGEWDFSTKTEQLPSVDVPIRSIVRHPGFNLENGANNALVFLRRSLTSSRHINPICMPSAPKNFDFSRCIFTGWGKNSFDDPSYMNLKKISLPVVQRRTCEQQLRLYYGNDFELDNSLMCAGGEPGKDSCEGDGGPLACAIKDNPQRYELAGIVNFGVDCGLPGVPAVYTNVANVIEWITLTTVMPLPEEREEVPYASPTLSAGPYLNQWNQPNYEWLPTGYPNVNSIPWQLQANNDLANSQYVRYYPVENVGINIHSAGHGNDQQIVRPIQQDIPKDSDDLNSVFSTTMEYNFD</v>
      </c>
    </row>
    <row r="346" spans="1:15">
      <c r="A346" t="s">
        <v>3793</v>
      </c>
      <c r="B346" t="s">
        <v>1170</v>
      </c>
      <c r="C346">
        <v>0.52</v>
      </c>
      <c r="D346">
        <v>18</v>
      </c>
      <c r="E346">
        <v>0.68799999999999994</v>
      </c>
      <c r="F346">
        <v>18</v>
      </c>
      <c r="G346">
        <v>0.93899999999999995</v>
      </c>
      <c r="H346">
        <v>10</v>
      </c>
      <c r="I346">
        <v>0.90600000000000003</v>
      </c>
      <c r="J346">
        <v>0.80600000000000005</v>
      </c>
      <c r="K346" t="s">
        <v>4779</v>
      </c>
      <c r="L346">
        <v>0.45</v>
      </c>
      <c r="M346" t="s">
        <v>4780</v>
      </c>
      <c r="N346" t="str">
        <f>MID(Table2[[#This Row],[Uncleaved Sequence]],Table2[[#This Row],[pos2]]-3,3)&amp;"-"&amp;MID(Table2[[#This Row],[Uncleaved Sequence]],Table2[[#This Row],[pos2]],3)</f>
        <v>GVA-ENV</v>
      </c>
      <c r="O346" t="str">
        <f>VLOOKUP(Table2[[#This Row],[name]],Sheet2!B:D,3,FALSE)</f>
        <v>MFEAWTLIVALFVLGVAENVENLQQIEELKCGYGNPDAVKVQFNVTEGQKPAEFPWTIAVIHNRSLVGGGSLITPDIVLTAAHRIFNKDVEDIVVSAGWEYGSALEKYPFEEAFVLKMVIHKSFNYQRGANNLALLFLDREFPLTYKNTICLPTQKRSLSSTRCIVAGWGKYQFSDTHYGGVLKKIDLPIVPRHICDQLRKTRLGQNYTLPRGLICAGGEKDNDACTGDGGGALFCPMTEDPKQFQIGIVNWGVGCKEKNVPATYTDVFEFKPWIVQQIKENLYTPDN</v>
      </c>
    </row>
    <row r="347" spans="1:15">
      <c r="A347" t="s">
        <v>3628</v>
      </c>
      <c r="B347" t="s">
        <v>435</v>
      </c>
      <c r="C347">
        <v>0.55000000000000004</v>
      </c>
      <c r="D347">
        <v>19</v>
      </c>
      <c r="E347">
        <v>0.48399999999999999</v>
      </c>
      <c r="F347">
        <v>19</v>
      </c>
      <c r="G347">
        <v>0.63600000000000001</v>
      </c>
      <c r="H347">
        <v>18</v>
      </c>
      <c r="I347">
        <v>0.42599999999999999</v>
      </c>
      <c r="J347">
        <v>0.45300000000000001</v>
      </c>
      <c r="K347" t="s">
        <v>4779</v>
      </c>
      <c r="L347">
        <v>0.45</v>
      </c>
      <c r="M347" t="s">
        <v>4780</v>
      </c>
      <c r="N347" t="str">
        <f>MID(Table2[[#This Row],[Uncleaved Sequence]],Table2[[#This Row],[pos2]]-3,3)&amp;"-"&amp;MID(Table2[[#This Row],[Uncleaved Sequence]],Table2[[#This Row],[pos2]],3)</f>
        <v>VNG-ITS</v>
      </c>
      <c r="O347" t="str">
        <f>VLOOKUP(Table2[[#This Row],[name]],Sheet2!B:D,3,FALSE)</f>
        <v>MPYKTLVILSVCTQIVNGITSAEIIASHNYPVEIHTVVTRDGYLLNAFRPNSIYCEQSGTKPAVLFQHGMTASSDVFLVNGPRDALPFMLADACFDVWSNSRGTRYSRRHVSLDPSDEDFWRFSWHEIGTEDVAAFIDYILGTTNQSVHYVGHSQGCTTLVVLLSMRPEYNQFVKTAILLGPPVFMGHTHTLGQIFRTLIMSMPDCEFMFHNRILNKILRRICGLFVVRVYCSTFFMIVNGKFSDLNTSAIPLIAATLPAGVSSRQPKHFIQLTDSGRFRPFDFGILRNLINYRLTPPDYPLHNVRPLTPVHIFYSDDDLSAAKEDVENFATSLPEAVMHRISPSWHHMDFVHSMTVANVINKPVIEIFKRFEQPIDCKGS</v>
      </c>
    </row>
    <row r="348" spans="1:15">
      <c r="A348" t="s">
        <v>3805</v>
      </c>
      <c r="B348" t="s">
        <v>1171</v>
      </c>
      <c r="C348">
        <v>0.32</v>
      </c>
      <c r="D348">
        <v>19</v>
      </c>
      <c r="E348">
        <v>0.52700000000000002</v>
      </c>
      <c r="F348">
        <v>19</v>
      </c>
      <c r="G348">
        <v>0.90700000000000003</v>
      </c>
      <c r="H348">
        <v>3</v>
      </c>
      <c r="I348">
        <v>0.86599999999999999</v>
      </c>
      <c r="J348">
        <v>0.71</v>
      </c>
      <c r="K348" t="s">
        <v>4779</v>
      </c>
      <c r="L348">
        <v>0.45</v>
      </c>
      <c r="M348" t="s">
        <v>4780</v>
      </c>
      <c r="N348" t="str">
        <f>MID(Table2[[#This Row],[Uncleaved Sequence]],Table2[[#This Row],[pos2]]-3,3)&amp;"-"&amp;MID(Table2[[#This Row],[Uncleaved Sequence]],Table2[[#This Row],[pos2]],3)</f>
        <v>TET-GAP</v>
      </c>
      <c r="O348" t="str">
        <f>VLOOKUP(Table2[[#This Row],[name]],Sheet2!B:D,3,FALSE)</f>
        <v>MWRRVIFIRCCFWTLTETGAPCGLQMECVPQGLCKTSAWNQNAISWPSPQRSESCCHSSQKLVIGAPLNCGKSNPNGLGGTVEEVVDQAKPNEFPWTVLMQNLINFFGAGTLVTENIVITAAHLMLDKTINDFGIIGGAWDLKQLAGTIQWRTATRIVSHPDFNKMTGANNIALIVLETSFVMKPPIGPICWPTSGSFDRERCLVAGWGRPDFLAKNYSYKQKKIDLPIVSRSDCESLLRRTAFVSFQLDPTILCAGGERGRDACIGDGGSPLMCPIPGHPAIYELVGIVNSGFCGLENVPALYTNISHMRPWIEKQLNDELNKPYKTFPIYNISY</v>
      </c>
    </row>
    <row r="349" spans="1:15">
      <c r="A349" t="s">
        <v>4488</v>
      </c>
      <c r="B349" t="s">
        <v>1173</v>
      </c>
      <c r="C349">
        <v>0.70299999999999996</v>
      </c>
      <c r="D349">
        <v>21</v>
      </c>
      <c r="E349">
        <v>0.80200000000000005</v>
      </c>
      <c r="F349">
        <v>21</v>
      </c>
      <c r="G349">
        <v>0.96699999999999997</v>
      </c>
      <c r="H349">
        <v>4</v>
      </c>
      <c r="I349">
        <v>0.91400000000000003</v>
      </c>
      <c r="J349">
        <v>0.86299999999999999</v>
      </c>
      <c r="K349" t="s">
        <v>4779</v>
      </c>
      <c r="L349">
        <v>0.45</v>
      </c>
      <c r="M349" t="s">
        <v>4780</v>
      </c>
      <c r="N349" t="str">
        <f>MID(Table2[[#This Row],[Uncleaved Sequence]],Table2[[#This Row],[pos2]]-3,3)&amp;"-"&amp;MID(Table2[[#This Row],[Uncleaved Sequence]],Table2[[#This Row],[pos2]],3)</f>
        <v>GEA-CRY</v>
      </c>
      <c r="O349" t="str">
        <f>VLOOKUP(Table2[[#This Row],[name]],Sheet2!B:D,3,FALSE)</f>
        <v>MGSIVATAAILLFCVLSGEACRYCVPMEKCLILSRKLNSCPFNHVCCDIIKSPYIPSGPNEESDSESASSSTEEENIPTFIYFPTRPTVSSEPQNNVSEPDVPITYWPLKGSGAPTNDGAQAEQPKPTERTQPGGRCNTTGLYSWVVLFYEEVYLTGGSLISPKVILTAAHNTMNKMNEDRIVVRAGEFVMNTTNEIQYEERVVERIVRHEGFIFQSGINNVALIFVKTPFVLNDRIGVLTLPSRASFEGRRCTVAGWDLVSSHDQSRMRIIKKLELTVLDRTTCVAQFRNTTLRNFDLHPSLICARSEINRDFCFGGGGYALFCSLGDENPHVFEQAGIVAWMGCGLDLPGIYTNVAMFRSWIYNRIAYF</v>
      </c>
    </row>
    <row r="350" spans="1:15">
      <c r="A350" t="s">
        <v>4223</v>
      </c>
      <c r="B350" t="s">
        <v>632</v>
      </c>
      <c r="C350">
        <v>0.64500000000000002</v>
      </c>
      <c r="D350">
        <v>17</v>
      </c>
      <c r="E350">
        <v>0.78500000000000003</v>
      </c>
      <c r="F350">
        <v>17</v>
      </c>
      <c r="G350">
        <v>0.97599999999999998</v>
      </c>
      <c r="H350">
        <v>9</v>
      </c>
      <c r="I350">
        <v>0.95</v>
      </c>
      <c r="J350">
        <v>0.874</v>
      </c>
      <c r="K350" t="s">
        <v>4779</v>
      </c>
      <c r="L350">
        <v>0.45</v>
      </c>
      <c r="M350" t="s">
        <v>4780</v>
      </c>
      <c r="N350" t="str">
        <f>MID(Table2[[#This Row],[Uncleaved Sequence]],Table2[[#This Row],[pos2]]-3,3)&amp;"-"&amp;MID(Table2[[#This Row],[Uncleaved Sequence]],Table2[[#This Row],[pos2]],3)</f>
        <v>TSA-GIL</v>
      </c>
      <c r="O350" t="str">
        <f>VLOOKUP(Table2[[#This Row],[name]],Sheet2!B:D,3,FALSE)</f>
        <v>MRLLWLLATLVALTSAGILKDSPKERYDNFRVYKLTIQNKIQLAAIEKIELTKKYNIWKEYDERSRQIDIMVSPGELNHFQELLKFNNISSELMIENVERIDEEQVTPTADSATFGWTKYYELEEIEAWLDEILNAYPSVTEEFIVGSYEGRTIRGIKISHKAGNPGIFIESNIHAREWITSASATWFINQLLTSEADVRSLADNYDWHIIPVFNVDGFEYSHKKDRMWRKTRQPHATNACIGADNRNFDSYWLQNNGASDNPCSETFAGDNPESEPEAKALVEYLTKIQDQISYISFHSYGQYLLSPYGHTNEEFPENYNDILTIGKAFADAIEALPYGTVYYGSTADVLYVATGTSVDWVFNELGKKIGYTIEYRDKGRYGFILPPVQIINCEELMVGMLALIEKTKELGY</v>
      </c>
    </row>
    <row r="351" spans="1:15">
      <c r="A351" t="s">
        <v>4690</v>
      </c>
      <c r="B351" t="s">
        <v>632</v>
      </c>
      <c r="C351">
        <v>0.64500000000000002</v>
      </c>
      <c r="D351">
        <v>17</v>
      </c>
      <c r="E351">
        <v>0.78500000000000003</v>
      </c>
      <c r="F351">
        <v>17</v>
      </c>
      <c r="G351">
        <v>0.97599999999999998</v>
      </c>
      <c r="H351">
        <v>9</v>
      </c>
      <c r="I351">
        <v>0.95</v>
      </c>
      <c r="J351">
        <v>0.874</v>
      </c>
      <c r="K351" t="s">
        <v>4779</v>
      </c>
      <c r="L351">
        <v>0.45</v>
      </c>
      <c r="M351" t="s">
        <v>4780</v>
      </c>
      <c r="N351" t="str">
        <f>MID(Table2[[#This Row],[Uncleaved Sequence]],Table2[[#This Row],[pos2]]-3,3)&amp;"-"&amp;MID(Table2[[#This Row],[Uncleaved Sequence]],Table2[[#This Row],[pos2]],3)</f>
        <v>TSA-GIL</v>
      </c>
      <c r="O351" t="str">
        <f>VLOOKUP(Table2[[#This Row],[name]],Sheet2!B:D,3,FALSE)</f>
        <v>MRLLWLLATLVALTSAGILKDSPKERYDNFRVYKLTIQNKIQLAAIEKIELTKKYNIWKEYDERSRQIDIMVSPGELNHFQELLKFNNISSELMIENVERIDEEQVTPTADSATFGWTKYYELEEIEAWLDEILNAYPSVTEEFIVGSYEGRTIRGIKISHKAGNPGIFIESNIHAREWITSASATWFINQLLTSEADVRSLADNYDWHIIPVFNVDGFEYSHKKDRMWRKTRQPHATNACIGADNRNFDSYWLQNNGASDNPCSETFAGDNPESEPEAKALVEYLTKIQDQISYISFHSYGQYLLSPYGHTNEEFPENYNDILTIGKAFADAIEALPYGTVYYGSTADVLYVATGTSVDWVFNELGKKIGYTIEYRDKGRYGFILPPVQIINCEELMVGMLALIEKTKELGY</v>
      </c>
    </row>
    <row r="352" spans="1:15">
      <c r="A352" t="s">
        <v>3871</v>
      </c>
      <c r="B352" t="s">
        <v>1175</v>
      </c>
      <c r="C352">
        <v>0.44700000000000001</v>
      </c>
      <c r="D352">
        <v>27</v>
      </c>
      <c r="E352">
        <v>0.61</v>
      </c>
      <c r="F352">
        <v>27</v>
      </c>
      <c r="G352">
        <v>0.91900000000000004</v>
      </c>
      <c r="H352">
        <v>1</v>
      </c>
      <c r="I352">
        <v>0.84099999999999997</v>
      </c>
      <c r="J352">
        <v>0.73499999999999999</v>
      </c>
      <c r="K352" t="s">
        <v>4779</v>
      </c>
      <c r="L352">
        <v>0.45</v>
      </c>
      <c r="M352" t="s">
        <v>4780</v>
      </c>
      <c r="N352" t="str">
        <f>MID(Table2[[#This Row],[Uncleaved Sequence]],Table2[[#This Row],[pos2]]-3,3)&amp;"-"&amp;MID(Table2[[#This Row],[Uncleaved Sequence]],Table2[[#This Row],[pos2]],3)</f>
        <v>GCS-QFL</v>
      </c>
      <c r="O352" t="str">
        <f>VLOOKUP(Table2[[#This Row],[name]],Sheet2!B:D,3,FALSE)</f>
        <v>MHTALIGVPTFVGIILMFQLLHSGCSQFLDPACGIRTQSRTAYRIINGHAKYNSSPWMVFLHSTTDMFVCGGSLITDKLVLTAAHCFIANQHLVARLGYERTRSEECTGYYCNFREEHMVDAGFKHKLYDPNTHANDIAILRLSKSVYRDNIRPICVVWDHRWRHYLDKIDLLTATGWGKTQMESDSDALQTLDIRQPPDVCAKFIGQTIAGNQFCAGNWDSNLCNGDSGGPLGAVITHKNTQRFQVGIASYTNRNCQKASVFTDVLSHAEFILRVWRMYGKGQTLPIPKKPPTTRPPTWWHTTRIPKQTFQDYDYDTNHGSHWDWNYSPEWYPGGYFYIST</v>
      </c>
    </row>
    <row r="353" spans="1:15">
      <c r="A353" t="s">
        <v>3856</v>
      </c>
      <c r="B353" t="s">
        <v>1176</v>
      </c>
      <c r="C353">
        <v>0.75800000000000001</v>
      </c>
      <c r="D353">
        <v>17</v>
      </c>
      <c r="E353">
        <v>0.85199999999999998</v>
      </c>
      <c r="F353">
        <v>17</v>
      </c>
      <c r="G353">
        <v>0.97399999999999998</v>
      </c>
      <c r="H353">
        <v>12</v>
      </c>
      <c r="I353">
        <v>0.95599999999999996</v>
      </c>
      <c r="J353">
        <v>0.90800000000000003</v>
      </c>
      <c r="K353" t="s">
        <v>4779</v>
      </c>
      <c r="L353">
        <v>0.45</v>
      </c>
      <c r="M353" t="s">
        <v>4780</v>
      </c>
      <c r="N353" t="str">
        <f>MID(Table2[[#This Row],[Uncleaved Sequence]],Table2[[#This Row],[pos2]]-3,3)&amp;"-"&amp;MID(Table2[[#This Row],[Uncleaved Sequence]],Table2[[#This Row],[pos2]],3)</f>
        <v>ALA-GTI</v>
      </c>
      <c r="O353" t="str">
        <f>VLOOKUP(Table2[[#This Row],[name]],Sheet2!B:D,3,FALSE)</f>
        <v>MLKFAVLLSVLACALAGTIPDGLLPQLDGRIVGGYETSIDAHPYQVSLQYGSHFCGGSIYSHDIVITAAHCLQSIEAKDLKIRVGSTYWRSGGSVHSVSFRNHEGYNSRTMVNDIAIIRIESDLSFRSSIREIRIADSNPREGATAVSGWGTTESGGSTIPDHLLAVDLEIIDVSRCRSDEFGYGKKIKDTMLCAYPHKDACQGDSGGPLVSGDRLVGVVSWGYGCGDVRYPGVYADVAHFHEWIRTAEE</v>
      </c>
    </row>
    <row r="354" spans="1:15">
      <c r="A354" t="s">
        <v>3862</v>
      </c>
      <c r="B354" t="s">
        <v>58</v>
      </c>
      <c r="C354">
        <v>0.71899999999999997</v>
      </c>
      <c r="D354">
        <v>27</v>
      </c>
      <c r="E354">
        <v>0.81499999999999995</v>
      </c>
      <c r="F354">
        <v>27</v>
      </c>
      <c r="G354">
        <v>0.97199999999999998</v>
      </c>
      <c r="H354">
        <v>15</v>
      </c>
      <c r="I354">
        <v>0.92600000000000005</v>
      </c>
      <c r="J354">
        <v>0.875</v>
      </c>
      <c r="K354" t="s">
        <v>4779</v>
      </c>
      <c r="L354">
        <v>0.45</v>
      </c>
      <c r="M354" t="s">
        <v>4780</v>
      </c>
      <c r="N354" t="str">
        <f>MID(Table2[[#This Row],[Uncleaved Sequence]],Table2[[#This Row],[pos2]]-3,3)&amp;"-"&amp;MID(Table2[[#This Row],[Uncleaved Sequence]],Table2[[#This Row],[pos2]],3)</f>
        <v>ADS-AQT</v>
      </c>
      <c r="O354" t="str">
        <f>VLOOKUP(Table2[[#This Row],[name]],Sheet2!B:D,3,FALSE)</f>
        <v>MFPPRLLRIAFVICLLIVLLSPSADSAQTKTRRRLRRPTTSVSSSRSNLESKKSTEAPEAEKRIDQITSATTTSARRTRLRSKAKLGAAAAGGAAVAAGTALVASGSSLKGKKTKVDDGTPKIVCYYTNWSQYRVKIGKFVPEDIPALCTHIIFAFGWLKKNKLSSYESNDETKDNVPGLYERMMTLKKANPKLKILALGGWSFGTQKFKDMSSTRYTRQTFVYSAIPFLRKRGFDGLDMDWEYPGSDDKKNFVLLLKELREAFEAEAQELKKPRLLLSAAVPVGPDNIRGGYDPAIASYLDFINLMAYDFHGKWERETGHNAPLYAPSTDSEWRKQLSVDNASLWVKMGAPKEKLVIGMPTYGRSFTLANPDKHGPNAPASGGGREGVYTKGGFLAYYEICEMLLNGAVYVWDDEMKVPYLVDGDQWVGFDDERAIRNKMWIKSNGFGGAMVWTIDMDDFKGEVCGGNVKYPLIGAMREELLGISRGKEKDVNWTAVAATFEDIEEKPEPIKISVDEILNKVRKPQVQKKQRIKSGANVASNTRPAQVFCYLTSWSAKRPGAGKFQPENIDPKLCTHIVYAFATLQDKLTEATDDDPENYESVIALRDNNPDLQILLAIGGWAFGSTPFKELTSNVRMNQFVYEAIDFLRDYKFNGLDVDWEYPRGAEDRVAYVSLLKELRVAFEEAKSSGLPRLLLTAAVPASFEAIAAGYDVPEISKYLDFINVMTYDFHGQERTVGHNSPLFALESATGYQKKLTVDYSAREWVKQGAPKEKLLIGMPTYRSFELVNDTQFDIGSPSSGGGKAGKFTNEAGFLSYYEVCSFLAADNTTLWDSEQQVPFAYRGNQWVGFDDERSLKTKTEWLKEQGFGGIMVWSIDMDDSGRCGSGKYPLLTALNDELKDYKVELEYDGPYESHGPRGAYTTKDPHDVCAEEDGHISYHKDWADCTHYYMCEGERKHHMPCPANLVFNPQENVCDWPNVEGCHTPTEAP</v>
      </c>
    </row>
    <row r="355" spans="1:15">
      <c r="A355" t="s">
        <v>3894</v>
      </c>
      <c r="B355" t="s">
        <v>26</v>
      </c>
      <c r="C355">
        <v>0.79900000000000004</v>
      </c>
      <c r="D355">
        <v>19</v>
      </c>
      <c r="E355">
        <v>0.85099999999999998</v>
      </c>
      <c r="F355">
        <v>19</v>
      </c>
      <c r="G355">
        <v>0.95599999999999996</v>
      </c>
      <c r="H355">
        <v>9</v>
      </c>
      <c r="I355">
        <v>0.90100000000000002</v>
      </c>
      <c r="J355">
        <v>0.878</v>
      </c>
      <c r="K355" t="s">
        <v>4779</v>
      </c>
      <c r="L355">
        <v>0.45</v>
      </c>
      <c r="M355" t="s">
        <v>4780</v>
      </c>
      <c r="N355" t="str">
        <f>MID(Table2[[#This Row],[Uncleaved Sequence]],Table2[[#This Row],[pos2]]-3,3)&amp;"-"&amp;MID(Table2[[#This Row],[Uncleaved Sequence]],Table2[[#This Row],[pos2]],3)</f>
        <v>ANA-QFD</v>
      </c>
      <c r="O355" t="str">
        <f>VLOOKUP(Table2[[#This Row],[name]],Sheet2!B:D,3,FALSE)</f>
        <v>MFLAKSIVCLALLAVANAQFDTNYASGRSGMVHLFEWKWDDIAAECENFGPNGYAGVQVSPVNENAVKDSRPWWERYQPISYKLETRSGNEEQFASMVRCNAVGVRTYVDVVFNHMAADGGTYGTGGSTASPSSKSYPGVPYSSLDFPTCAISNYNDANEVRNCELVGLRDLNQGNSYVQDKVVEFLDHLIDLGVAFRVDAAKHMWPADLAVIYGRLKNLNTDHGFASGSKAYIVQEVIDMGGEASKSEYTGLGAITEFRHSDSIGKVFRGKDQLQYLTNWGTAWGFAASDRSLFVDNHDNQRGHGAGGADVLTYKVPKQYKMASAFMLAHPFGTPRVMSSFSTDTDQGPPTTDGHNIASPIFNSDNSCSGGWVCEHRWRQIYNMVAFRNTVLDEIQNWWDNGSNQISFSRGSRGFVAFNNDNYDLNSSLQTGLPAGTYCDISGSKSGSSCTGKTVTVGSDGRASIYIGSSEDDGVLAIHVNAK</v>
      </c>
    </row>
    <row r="356" spans="1:15">
      <c r="A356" t="s">
        <v>4041</v>
      </c>
      <c r="B356" t="s">
        <v>1179</v>
      </c>
      <c r="C356">
        <v>0.108</v>
      </c>
      <c r="D356">
        <v>46</v>
      </c>
      <c r="E356">
        <v>0.11600000000000001</v>
      </c>
      <c r="F356">
        <v>12</v>
      </c>
      <c r="G356">
        <v>0.14499999999999999</v>
      </c>
      <c r="H356">
        <v>2</v>
      </c>
      <c r="I356">
        <v>0.114</v>
      </c>
      <c r="J356">
        <v>0.115</v>
      </c>
      <c r="K356" t="s">
        <v>4781</v>
      </c>
      <c r="L356">
        <v>0.45</v>
      </c>
      <c r="M356" t="s">
        <v>4780</v>
      </c>
      <c r="N356" t="str">
        <f>MID(Table2[[#This Row],[Uncleaved Sequence]],Table2[[#This Row],[pos2]]-3,3)&amp;"-"&amp;MID(Table2[[#This Row],[Uncleaved Sequence]],Table2[[#This Row],[pos2]],3)</f>
        <v>RVT-IGR</v>
      </c>
      <c r="O356" t="str">
        <f>VLOOKUP(Table2[[#This Row],[name]],Sheet2!B:D,3,FALSE)</f>
        <v>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VSKNGGAKDGLDMVGPAWQKGYTGKGVVVSILDDGIQTNHPDLAQNYDPEASFDINGNDSDPPQDNGDNKHGTRCAGEVAAVAFNNFCGVGVAYNASIGGVRMLDGKVNDVEAQALSLNPSHIDIYSASWGPEDDGSTVDGPGPLARRAFIYGVTSGRQGGSIFVWASGNGGRYTDSCNCDGYTNSIFTLSISSATQAGFKPWYLEECSTLATTYSSGTPGHDKSVATVDMDGSLRPDHICTVEHTGTSASAPLAAGIALALEANPELTWRDMQYLVVYTSRPAPLEKENGWTLNGVKRKYSHKFGYLMDAGAMVSLAEQWTSVPPQHICKSRENNEDRKIDGAYGSTLSTHMDVNCAGTINEVRYLEHVQCRITLRFFPRGNLRILLTSPMGTTSTLLFERPRDVKSNFDDWPFLSVHFWGEKAEGRWTLQVINGGRRRVNQPGILSKWQLIFGTSTQPMRLKSELLNSSPQLRSPSSSNPFLFPSASNIGQPANEGGNFNTSFASYLNYQNIFSSAGSDPEPATATLDGQNVTAAIAGGSSAESLGFTASAQLVAAPETRDGDKKILHSCDAECDSSGCYGRGPTQCVACSHYRLDNTCSRCPPRSFPNQVGICWPCHDTCETCAGAGPDSCLTCAPAHLHVIDLAVCQFCPDGYFENSRNRTCVPCEPNCASCQDHPEYCTSCDHHLVMHEHKCYSCPLDTYETEDNKCAFCHSTCATCNGPTDQDCITCRSSRYAWQNKCLISCDGFYADKKRLECMPCQEGCKTCTSNGVCSECLQNWTLNKRDKCIVSGSECSESEFYSQVEGQCRPCHASCGSCNGPADTSCTSCPPNRLLEQSRCVSGREGFFVEAGSLCSPCLHTCSQCVSRTNCSNCSKGLELQNGECRTTCADGYSDRGICAKCYLSCHTCSGPRRNQCVQCPAGWQLAAGECHPECPEGFYKDFGCQKCHHYCKTCNDAGPLACTSCPPHSMLDGGLCMECLSSQYYDTTSTCKTCHDSCRSCFGPGQFSCKGCVPPLHLDQLNSQCVSCCQNQTLAEKTSAACCNCDGETGECKATSTGGKRRTVVGSGSAYKSSESKHGSFENDGNAEFVLRLDSPLTAITAIAVAICLLIITIFSIIFAVLQRNSNHVSRNSVRYKIANTSSGRRKNLSAKPTSDARFIFNIGEDDDTDGDNSDDELDGNVGTDNNRIVYDRKGNDHGHEFYIESTNDIDAIEFHCNGAGAQKAETQLQRCNAGDDDDILHYDRHTNAERKNHPSSTTSRTNIR</v>
      </c>
    </row>
    <row r="357" spans="1:15">
      <c r="A357" t="s">
        <v>4042</v>
      </c>
      <c r="B357" t="s">
        <v>1179</v>
      </c>
      <c r="C357">
        <v>0.108</v>
      </c>
      <c r="D357">
        <v>46</v>
      </c>
      <c r="E357">
        <v>0.11600000000000001</v>
      </c>
      <c r="F357">
        <v>12</v>
      </c>
      <c r="G357">
        <v>0.14499999999999999</v>
      </c>
      <c r="H357">
        <v>2</v>
      </c>
      <c r="I357">
        <v>0.114</v>
      </c>
      <c r="J357">
        <v>0.115</v>
      </c>
      <c r="K357" t="s">
        <v>4781</v>
      </c>
      <c r="L357">
        <v>0.45</v>
      </c>
      <c r="M357" t="s">
        <v>4780</v>
      </c>
      <c r="N357" t="str">
        <f>MID(Table2[[#This Row],[Uncleaved Sequence]],Table2[[#This Row],[pos2]]-3,3)&amp;"-"&amp;MID(Table2[[#This Row],[Uncleaved Sequence]],Table2[[#This Row],[pos2]],3)</f>
        <v>RVT-IGR</v>
      </c>
      <c r="O357" t="str">
        <f>VLOOKUP(Table2[[#This Row],[name]],Sheet2!B:D,3,FALSE)</f>
        <v>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GFKPWYLEECSSTLTTYSSGTPGHDKSVATVDMDGSLRPDHICTVEHTGTSASAPLAAGICALLEANPELTWRDMQYLVVYTSRPAPLEKENGWTLNGVKRKYSHKFGYGLMAGAMVSLAEQWTSVPPQHICKSRENNEDRKIDGAYGSTLSTHMDVNGCATINEVRYLEHVQCRITLRFFPRGNLRILLTSPMGTTSTLLFERPRDIVKNFDDWPFLSVHFWGEKAEGRWTLQVINGGRRRVNQPGILSKWQLIFYGTTQPMRLKSELLNSSPQLRSPSSSNPFLFPSASNIGQPANEGGNFNTDSFSYLNYQNIFSSAGSDPEPATATLDGQNVTAAIAGGSSAESLGFTASAAQVAAPETRDGDKKILHSCDAECDSSGCYGRGPTQCVACSHYRLDNTCVSRPPRSFPNQVGICWPCHDTCETCAGAGPDSCLTCAPAHLHVIDLAVCLQFPDGYFENSRNRTCVPCEPNCASCQDHPEYCTSCDHHLVMHEHKCYSACPDTYETEDNKCAFCHSTCATCNGPTDQDCITCRSSRYAWQNKCLISCPDGYADKKRLECMPCQEGCKTCTSNGVCSECLQNWTLNKRDKCIVSGSEGCSSEFYSQVEGQCRPCHASCGSCNGPADTSCTSCPPNRLLEQSRCVSGCREFFVEAGSLCSPCLHTCSQCVSRTNCSNCSKGLELQNGECRTTCADGYYSRGICAKCYLSCHTCSGPRRNQCVQCPAGWQLAAGECHPECPEGFYKSDFCQKCHHYCKTCNDAGPLACTSCPPHSMLDGGLCMECLSSQYYDTTSATCTCHDSCRSCFGPGQFSCKGCVPPLHLDQLNSQCVSCCQNQTLAEKTSSACCNCDGETGECKATSTGGKRRTVVGSGSAYKSSESKHGSFENDGNAREFLRLDSPLTAITAIAVAICLLIITIFSIIFAVLQRNSNHVSRNSVRYRKINTSSGRRKNLSAKPTSDARFIFNIGEDDDTDGDNSDDELDGNVGTDINNIVYDRKGNDHGHEFYIESTNDIDAIEFHCNGAGAQKAETQLQRCNANGDDDILHYDRHTNAERKNHPSSTTSRTNIR</v>
      </c>
    </row>
    <row r="358" spans="1:15">
      <c r="A358" t="s">
        <v>4043</v>
      </c>
      <c r="B358" t="s">
        <v>1179</v>
      </c>
      <c r="C358">
        <v>0.108</v>
      </c>
      <c r="D358">
        <v>46</v>
      </c>
      <c r="E358">
        <v>0.11600000000000001</v>
      </c>
      <c r="F358">
        <v>12</v>
      </c>
      <c r="G358">
        <v>0.14499999999999999</v>
      </c>
      <c r="H358">
        <v>2</v>
      </c>
      <c r="I358">
        <v>0.114</v>
      </c>
      <c r="J358">
        <v>0.115</v>
      </c>
      <c r="K358" t="s">
        <v>4781</v>
      </c>
      <c r="L358">
        <v>0.45</v>
      </c>
      <c r="M358" t="s">
        <v>4780</v>
      </c>
      <c r="N358" t="str">
        <f>MID(Table2[[#This Row],[Uncleaved Sequence]],Table2[[#This Row],[pos2]]-3,3)&amp;"-"&amp;MID(Table2[[#This Row],[Uncleaved Sequence]],Table2[[#This Row],[pos2]],3)</f>
        <v>RVT-IGR</v>
      </c>
      <c r="O358" t="str">
        <f>VLOOKUP(Table2[[#This Row],[name]],Sheet2!B:D,3,FALSE)</f>
        <v>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GFKPWYLEECSSTLTTYSSGTPGHDKSVATVDMDGSLRPDHICTVEHTGTSASAPLAAGICALLEANPELTWRDMQYLVVYTSRPAPLEKENGWTLNGVKRKYSHKFGYGLMAGAMVSLAEQWTSVPPQHICKSRENNEDRKIDGAYGSTLSTHMDVNGCATINEVRYLEHVQCRITLRFFPRGNLRILLTSPMGTTSTLLFERPRDIVKNFDDWPFLSVHFWGEKAEGRWTLQVINGGRRRVNQPGILSKWQLIFYGTTQPMRLKSELLNSSPQLRSPSSSNPFLFPSASNIGQPANEGGNFNTDSFSYLNYQNIFSSAGSDPEPATATLDGQNVTAAIAGGSSAESLGFTASAAQVAAPETRDGDKKILHSCDAECDSSGCYGRGPTQCVACSHYRLDNTCVSRPPRSFPNQVGICWPCHDTCETCAGAGPDSCLTCAPAHLHVIDLAVCLQFPDGYFENSRNRTCVPCEPNCASCQDHPEYCTSCDHHLVMHEHKCYSACPDTYETEDNKCAFCHSTCATCNGPTDQDCITCRSSRYAWQNKCLISCPDGYADKKRLECMPCQEGCKTCTSNGVCSECLQNWTLNKRDKCIVSGSEGCSSEFYSQVEGQCRPCHASCGSCNGPADTSCTSCPPNRLLEQSRCVSGCREFFVEAGSLCSPCLHTCSQCVSRTNCSNCSKGLELQNGECRTTCADGYYSRGICAKCYLSCHTCSGPRRNQCVQCPAGWQLAAGECHPECPEGFYKSDFCQKCHHYCKTCNDAGPLACTSCPPHSMLDGGLCMECLSSQYYDTTSATCTCHDSCRSCFGPGQFSCKGCVPPLHLDQLNSQCVSCCQNQTLAEKTSSACCNCDGETGECKATSTGGKRRTVVGSGSAYKSSESKHGSFENDGNAREFLRLDSPLTAITAIAVAICLLIITIFSIIFAVLQRNSNHVSRNSVRYRKINTSSGRRKNLSAKPTSDARFIFNIGEDDDTDGDNSDDELDGNVGTDINNIVYDRKGNDHGHEFYIESTNDIDAIEFHCNGAGAQKAETQLQRCNANGDDDILHYDRHTNAERKNHPSSTTSRTNIR</v>
      </c>
    </row>
    <row r="359" spans="1:15">
      <c r="A359" t="s">
        <v>4044</v>
      </c>
      <c r="B359" t="s">
        <v>1179</v>
      </c>
      <c r="C359">
        <v>0.108</v>
      </c>
      <c r="D359">
        <v>46</v>
      </c>
      <c r="E359">
        <v>0.11600000000000001</v>
      </c>
      <c r="F359">
        <v>12</v>
      </c>
      <c r="G359">
        <v>0.14499999999999999</v>
      </c>
      <c r="H359">
        <v>2</v>
      </c>
      <c r="I359">
        <v>0.114</v>
      </c>
      <c r="J359">
        <v>0.115</v>
      </c>
      <c r="K359" t="s">
        <v>4781</v>
      </c>
      <c r="L359">
        <v>0.45</v>
      </c>
      <c r="M359" t="s">
        <v>4780</v>
      </c>
      <c r="N359" t="str">
        <f>MID(Table2[[#This Row],[Uncleaved Sequence]],Table2[[#This Row],[pos2]]-3,3)&amp;"-"&amp;MID(Table2[[#This Row],[Uncleaved Sequence]],Table2[[#This Row],[pos2]],3)</f>
        <v>RVT-IGR</v>
      </c>
      <c r="O359" t="str">
        <f>VLOOKUP(Table2[[#This Row],[name]],Sheet2!B:D,3,FALSE)</f>
        <v>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VSKNGGAKDGLDMVGPAWQKGYTGKGVVVSILDDGIQTNHPDLAQNYDPEASFDINGNDSDPPQDNGDNKHGTRCAGEVAAVAFNNFCGVGVAYNASIGGVRMLDGKVNDVEAQALSLNPSHIDIYSASWGPEDDGSTVDGPGPLARRAFIYGVTSGRQGGSIFVWASGNGGRYTDSCNCDGYTNSIFTLSISSATQAGFKPWYLEECSTLATTYSSGTPGHDKSVATVDMDGSLRPDHICTVEHTGTSASAPLAAGIALALEANPELTWRDMQYLVVYTSRPAPLEKENGWTLNGVKRKYSHKFGYLMDAGAMVSLAEQWTSVPPQHICKSRENNEDRKIDGAYGSTLSTHMDVNCAGTINEVRYLEHVQCRITLRFFPRGNLRILLTSPMGTTSTLLFERPRDVKSNFDDWPFLSVHFWGEKAEGRWTLQVINGGRRRVNQPGILSKWQLIFGTSTQPMRLKSELLNSSPQLRSPSSSNPFLFPSASNIGQPANEGGNFNTSFASYLNYQNIFSSAGSDPEPATATLDGQNVTAAIAGGSSAESLGFTASAQLVAAPETRDGDKKILHSCDAECDSSGCYGRGPTQCVACSHYRLDNTCSRCPPRSFPNQVGICWPCHDTCETCAGAGPDSCLTCAPAHLHVIDLAVCQFCPDGYFENSRNRTCVPCEPNCASCQDHPEYCTSCDHHLVMHEHKCYSCPLDTYETEDNKCAFCHSTCATCNGPTDQDCITCRSSRYAWQNKCLISCDGFYADKKRLECMPCQEGCKTCTSNGVCSECLQNWTLNKRDKCIVSGSECSESEFYSQVEGQCRPCHASCGSCNGPADTSCTSCPPNRLLEQSRCVSGREGFFVEAGSLCSPCLHTCSQCVSRTNCSNCSKGLELQNGECRTTCADGYSDRGICAKCYLSCHTCSGPRRNQCVQCPAGWQLAAGECHPECPEGFYKDFGCQKCHHYCKTCNDAGPLACTSCPPHSMLDGGLCMECLSSQYYDTTSTCKTCHDSCRSCFGPGQFSCKGCVPPLHLDQLNSQCVSCCQNQTLAEKTSAACCNCDGETGECKATSTGGKRRTVVGSGSAYKSSESKHGSFENDGNAEFVLRLDSPLTAITAIAVAICLLIITIFSIIFAVLQRNSNHVSRNSVRYKIANTSSGRRKNLSAKPTSDARFIFNIGEDDDTDGDNSDDELDGNVGTDNNRIVYDRKGNDHGHEFYIESTNDIDAIEFHCNGAGAQKAETQLQRCNAGDDDDILHYDRHTNAERKNHPSSTTSRTNIR</v>
      </c>
    </row>
    <row r="360" spans="1:15">
      <c r="A360" t="s">
        <v>4045</v>
      </c>
      <c r="B360" t="s">
        <v>1179</v>
      </c>
      <c r="C360">
        <v>0.108</v>
      </c>
      <c r="D360">
        <v>46</v>
      </c>
      <c r="E360">
        <v>0.11600000000000001</v>
      </c>
      <c r="F360">
        <v>12</v>
      </c>
      <c r="G360">
        <v>0.14499999999999999</v>
      </c>
      <c r="H360">
        <v>2</v>
      </c>
      <c r="I360">
        <v>0.114</v>
      </c>
      <c r="J360">
        <v>0.115</v>
      </c>
      <c r="K360" t="s">
        <v>4781</v>
      </c>
      <c r="L360">
        <v>0.45</v>
      </c>
      <c r="M360" t="s">
        <v>4780</v>
      </c>
      <c r="N360" t="str">
        <f>MID(Table2[[#This Row],[Uncleaved Sequence]],Table2[[#This Row],[pos2]]-3,3)&amp;"-"&amp;MID(Table2[[#This Row],[Uncleaved Sequence]],Table2[[#This Row],[pos2]],3)</f>
        <v>RVT-IGR</v>
      </c>
      <c r="O360" t="str">
        <f>VLOOKUP(Table2[[#This Row],[name]],Sheet2!B:D,3,FALSE)</f>
        <v>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GFKPWYLEECSSTLTTYSSGTPGHDKSVATVDMDGSLRPDHICTVEHTGTSASAPLAAGICALLEANPELTWRDMQYLVVYTSRPAPLEKENGWTLNGVKRKYSHKFGYGLMAGAMVSLAEQWTSVPPQHICKSRENNEDRKIDGAYGSTLSTHMDVNGCATINEVRYLEHVQCRITLRFFPRGNLRILLTSPMGTTSTLLFERPRDIVKNFDDWPFLSVHFWGEKAEGRWTLQVINGGRRRVNQPGILSKWQLIFYGTTQPMRLKSELLNSSPQLRSPSSSNPFLFPSASNIGQPANEGGNFNTDSFSYLNYQNIFSSAGSDPEPATATLDGQNVTAAIAGGSSAESLGFTASAAQVAAPETRDGDKKILHSCDAECDSSGCYGRGPTQCVACSHYRLDNTCVSRPPRSFPNQVGICWPCHDTCETCAGAGPDSCLTCAPAHLHVIDLAVCLQFPDGYFENSRNRTCVPCEPNCASCQDHPEYCTSCDHHLVMHEHKCYSACPDTYETEDNKCAFCHSTCATCNGPTDQDCITCRSSRYAWQNKCLISCPDGYADKKRLECMPCQEGCKTCTSNGVCSECLQNWTLNKRDKCIVSGSEGCSSEFYSQVEGQCRPCHASCGSCNGPADTSCTSCPPNRLLEQSRCVSGCREFFVEAGSLCSPCLHTCSQCVSRTNCSNCSKGLELQNGECRTTCADGYYSRGICAKCYLSCHTCSGPRRNQCVQCPAGWQLAAGECHPECPEGFYKSDFCQKCHHYCKTCNDAGPLACTSCPPHSMLDGGLCMECLSSQYYDTTSATCTCHDSCRSCFGPGQFSCKGCVPPLHLDQLNSQCVSCCQNQTLAEKTSSACCNCDGETGECKATSTGGKRRTVVGSGSAYKSSESKHGSFENDGNAREFLRLDSPLTAITAIAVAICLLIITIFSIIFAVLQRNSNHVSRNSVRYRKINTSSGRRKNLSAKPTSDARFIFNIGEDDDTDGDNSDDELDGNVGTDINNIVYDRKGNDHGHEFYIESTNDIDAIEFHCNGAGAQKAETQLQRCNANGDDDILHYDRHTNAERKNHPSSTTSRTNIR</v>
      </c>
    </row>
    <row r="361" spans="1:15">
      <c r="A361" t="s">
        <v>4046</v>
      </c>
      <c r="B361" t="s">
        <v>1179</v>
      </c>
      <c r="C361">
        <v>0.108</v>
      </c>
      <c r="D361">
        <v>46</v>
      </c>
      <c r="E361">
        <v>0.11600000000000001</v>
      </c>
      <c r="F361">
        <v>12</v>
      </c>
      <c r="G361">
        <v>0.14499999999999999</v>
      </c>
      <c r="H361">
        <v>2</v>
      </c>
      <c r="I361">
        <v>0.114</v>
      </c>
      <c r="J361">
        <v>0.115</v>
      </c>
      <c r="K361" t="s">
        <v>4781</v>
      </c>
      <c r="L361">
        <v>0.45</v>
      </c>
      <c r="M361" t="s">
        <v>4780</v>
      </c>
      <c r="N361" t="str">
        <f>MID(Table2[[#This Row],[Uncleaved Sequence]],Table2[[#This Row],[pos2]]-3,3)&amp;"-"&amp;MID(Table2[[#This Row],[Uncleaved Sequence]],Table2[[#This Row],[pos2]],3)</f>
        <v>RVT-IGR</v>
      </c>
      <c r="O361" t="str">
        <f>VLOOKUP(Table2[[#This Row],[name]],Sheet2!B:D,3,FALSE)</f>
        <v>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VSKNGGAKDGLDMVGPAWQKGYTGKGVVVSILDDGIQTNHPDLAQNYDPEASFDINGNDSDPPQDNGDNKHGTRCAGEVAAVAFNNFCGVGVAYNASIGGVRMLDGKVNDVEAQALSLNPSHIDIYSASWGPEDDGSTVDGPGPLARRAFIYGVTSGRQGGSIFVWASGNGGRYTDSCNCDGYTNSIFTLSISSATQAGFKPWYLEECSTLATTYSSGTPGHDKSVATVDMDGSLRPDHICTVEHTGTSASAPLAAGIALALEANPELTWRDMQYLVVYTSRPAPLEKENGWTLNGVKRKYSHKFGYLMDAGAMVSLAEQWTSVPPQHICKSRENNEDRKIDGAYGSTLSTHMDVNCAGTINEVRYLEHVQCRITLRFFPRGNLRILLTSPMGTTSTLLFERPRDVKSNFDDWPFLSVHFWGEKAEGRWTLQVINGGRRRVNQPGILSKWQLIFGTSTQPMRLKSELLNSSPQLRSPSSSNPFLFPSASNIGQPANEGGNFNTSFASYLNYQNIFSSAGSDPEPATATLDGQNVTAAIAGGSSAESLGFTASAQLVAAPETRDGDKKILHSCDAECDSSGCYGRGPTQCVACSHYRLDNTCSRCPPRSFPNQVGICWPCHDTCETCAGAGPDSCLTCAPAHLHVIDLAVCQFCPDGYFENSRNRTCVPCEPNCASCQDHPEYCTSCDHHLVMHEHKCYSCPLDTYETEDNKCAFCHSTCATCNGPTDQDCITCRSSRYAWQNKCLISCDGFYADKKRLECMPCQEGCKTCTSNGVCSECLQNWTLNKRDKCIVSGSECSESEFYSQVEGQCRPCHASCGSCNGPADTSCTSCPPNRLLEQSRCVSGREGFFVEAGSLCSPCLHTCSQCVSRTNCSNCSKGLELQNGECRTTCADGYSDRGICAKCYLSCHTCSGPRRNQCVQCPAGWQLAAGECHPECPEGFYKDFGCQKCHHYCKTCNDAGPLACTSCPPHSMLDGGLCMECLSSQYYDTTSTCKTCHDSCRSCFGPGQFSCKGCVPPLHLDQLNSQCVSCCQNQTLAEKTSAACCNCDGETGECKATSTGGKRRTVVGSGSAYKSSESKHGSFENDGNAEFVLRLDSPLTAITAIAVAICLLIITIFSIIFAVLQRNSNHVSRNSVRYKIANTSSGRRKNLSAKPTSDARFIFNIGEDDDTDGDNSDDELDGNVGTDNNRIVYDRKGNDHGHEFYIESTNDIDAIEFHCNGAGAQKAETQLQRCNAGDDDDILHYDRHTNAERKNHPSSTTSRTNIR</v>
      </c>
    </row>
    <row r="362" spans="1:15">
      <c r="A362" t="s">
        <v>4047</v>
      </c>
      <c r="B362" t="s">
        <v>1179</v>
      </c>
      <c r="C362">
        <v>0.108</v>
      </c>
      <c r="D362">
        <v>46</v>
      </c>
      <c r="E362">
        <v>0.11600000000000001</v>
      </c>
      <c r="F362">
        <v>12</v>
      </c>
      <c r="G362">
        <v>0.14499999999999999</v>
      </c>
      <c r="H362">
        <v>2</v>
      </c>
      <c r="I362">
        <v>0.114</v>
      </c>
      <c r="J362">
        <v>0.115</v>
      </c>
      <c r="K362" t="s">
        <v>4781</v>
      </c>
      <c r="L362">
        <v>0.45</v>
      </c>
      <c r="M362" t="s">
        <v>4780</v>
      </c>
      <c r="N362" t="str">
        <f>MID(Table2[[#This Row],[Uncleaved Sequence]],Table2[[#This Row],[pos2]]-3,3)&amp;"-"&amp;MID(Table2[[#This Row],[Uncleaved Sequence]],Table2[[#This Row],[pos2]],3)</f>
        <v>RVT-IGR</v>
      </c>
      <c r="O362" t="str">
        <f>VLOOKUP(Table2[[#This Row],[name]],Sheet2!B:D,3,FALSE)</f>
        <v>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GFKPWYLEECSSTLTTYSSGTPGHDKSVATVDMDGSLRPDHICTVEHTGTSASAPLAAGICALLEANPELTWRDMQYLVVYTSRPAPLEKENGWTLNGVKRKYSHKFGYGLMAGAMVSLAEQWTSVPPQHICKSRENNEDRKIDGAYGSTLSTHMDVNGCATINEVRYLEHVQCRITLRFFPRGNLRILLTSPMGTTSTLLFERPRDIVKNFDDWPFLSVHFWGEKAEGRWTLQVINGGRRRVNQPGILSKWQLIFYGTTQPMRLKSELLNSSPQLRSPSSSNPFLFPSASNIGQPANEGGNFNTDSFSYLNYQNIFSSAGSDPEPATATLDGQNVTAAIAGGSSAESLGFTASAAQVAAPETRDGDKKILHSCDAECDSSGCYGRGPTQCVACSHYRLDNTCVSRPPRSFPNQVGICWPCHDTCETCAGAGPDSCLTCAPAHLHVIDLAVCLQFPDGYFENSRNRTCVPCEPNCASCQDHPEYCTSCDHHLVMHEHKCYSACPDTYETEDNKCAFCHSTCATCNGPTDQDCITCRSSRYAWQNKCLISCPDGYADKKRLECMPCQEGCKTCTSNGVCSECLQNWTLNKRDKCIVSGSEGCSSEFYSQVEGQCRPCHASCGSCNGPADTSCTSCPPNRLLEQSRCVSGCREFFVEAGSLCSPCLHTCSQCVSRTNCSNCSKGLELQNGECRTTCADGYYSRGICAKCYLSCHTCSGPRRNQCVQCPAGWQLAAGECHPECPEGFYKSDFCQKCHHYCKTCNDAGPLACTSCPPHSMLDGGLCMECLSSQYYDTTSATCTCHDSCRSCFGPGQFSCKGCVPPLHLDQLNSQCVSCCQNQTLAEKTSSACCNCDGETGECKATSTGGKRRTVVGSGSAYKSSESKHGSFENDGNAREFLRLDSPLTAITAIAVAICLLIITIFSIIFAVLQRNSNHVSRNSVRYRKINTSSGRRKNLSAKPTSDARFIFNIGEDDDTDGDNSDDELDGNVGTDINNIVYDRKGNDHGHEFYIESTNDIDAIEFHCNGAGAQKAETQLQRCNANGDDDILHYDRHTNAERKNHPSSTTSRTNIR</v>
      </c>
    </row>
    <row r="363" spans="1:15">
      <c r="A363" t="s">
        <v>4048</v>
      </c>
      <c r="B363" t="s">
        <v>1179</v>
      </c>
      <c r="C363">
        <v>0.108</v>
      </c>
      <c r="D363">
        <v>46</v>
      </c>
      <c r="E363">
        <v>0.11600000000000001</v>
      </c>
      <c r="F363">
        <v>12</v>
      </c>
      <c r="G363">
        <v>0.14499999999999999</v>
      </c>
      <c r="H363">
        <v>2</v>
      </c>
      <c r="I363">
        <v>0.114</v>
      </c>
      <c r="J363">
        <v>0.115</v>
      </c>
      <c r="K363" t="s">
        <v>4781</v>
      </c>
      <c r="L363">
        <v>0.45</v>
      </c>
      <c r="M363" t="s">
        <v>4780</v>
      </c>
      <c r="N363" t="str">
        <f>MID(Table2[[#This Row],[Uncleaved Sequence]],Table2[[#This Row],[pos2]]-3,3)&amp;"-"&amp;MID(Table2[[#This Row],[Uncleaved Sequence]],Table2[[#This Row],[pos2]],3)</f>
        <v>RVT-IGR</v>
      </c>
      <c r="O363" t="str">
        <f>VLOOKUP(Table2[[#This Row],[name]],Sheet2!B:D,3,FALSE)</f>
        <v>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SPYNLLRQHGGYVVDPNPHLSSPESISLASHSQRMEYRDVSSHFIFPDPLFKEQWYLNGGAKDGLDMNVGAWQKGYTGKGVVVSILDDGIQTNHPDLAQNYDPEASFDINGNDSDPTPQNGDNKHGTRCAGEVAAVAFNNFCGVGVAYNASIGGVRMLDGKVNDVVEAALSLNPSHIDIYSASWGPEDDGSTVDGPGPLARRAFIYGVTSGRQGKGSFVWASGNGGRYTDSCNCDGYTNSIFTLSISSATQA</v>
      </c>
    </row>
    <row r="364" spans="1:15">
      <c r="A364" t="s">
        <v>4049</v>
      </c>
      <c r="B364" t="s">
        <v>1179</v>
      </c>
      <c r="C364">
        <v>0.108</v>
      </c>
      <c r="D364">
        <v>46</v>
      </c>
      <c r="E364">
        <v>0.11600000000000001</v>
      </c>
      <c r="F364">
        <v>12</v>
      </c>
      <c r="G364">
        <v>0.14499999999999999</v>
      </c>
      <c r="H364">
        <v>2</v>
      </c>
      <c r="I364">
        <v>0.114</v>
      </c>
      <c r="J364">
        <v>0.115</v>
      </c>
      <c r="K364" t="s">
        <v>4781</v>
      </c>
      <c r="L364">
        <v>0.45</v>
      </c>
      <c r="M364" t="s">
        <v>4780</v>
      </c>
      <c r="N364" t="str">
        <f>MID(Table2[[#This Row],[Uncleaved Sequence]],Table2[[#This Row],[pos2]]-3,3)&amp;"-"&amp;MID(Table2[[#This Row],[Uncleaved Sequence]],Table2[[#This Row],[pos2]],3)</f>
        <v>RVT-IGR</v>
      </c>
      <c r="O364" t="str">
        <f>VLOOKUP(Table2[[#This Row],[name]],Sheet2!B:D,3,FALSE)</f>
        <v>MSNTTRSSRVTIGRIGTTPQITDPWSSGLEKQRPSRCGGPKSLAEPTYRIGRRKMMLHMRVHDPGTTVTQRAKETATAKLNRIYLCTFNRMAQSCIYFLFLVILSPNTSCALRSSAGETQNYVGILSNDSATTTYDVSSLHSSRRTNPSSSSSSSSNVDVDYRNDRELHKVDLVGLGGERAGQAETISGGKYDYNYNTHTNASAKDEIVERQSNSLDFDGVDMFGAFSIPEEAIYTNEFAVNIPAKQMADVIATKHGFINRGQIGSLDNYYLFQHHHVSKRSLRSSRKHQGALKENEVKWMQQQHEKVRRKRDGPYQDLPTYKSISLASHSQRMEYRDVSSHFFPDPLFKEQWYLNGGAKDGLDMNVGPAWQKGYTGKGVVVSILDDGIQTNPDLAQNYDPEASFDINGNDSDPTPQDNGDNKHGTRCAGEVAAVAFNNFCVGVAYNASIGGVRMLDGKVNDVVEAQALSLNPSHIDIYSASWGPEDDGSVDGPGPLARRAFIYGVTSGRQGKGSIFVWASGNGGRYTDSCNCDGYTNSFTLSISSATQAGFKPWYLEECSSTLATTYSSGTPGHDKSVATVDMDGSLPDHICTVEHTGTSASAPLAAGICALALEANPELTWRDMQYLVVYTSRPALEKENGWTLNGVKRKYSHKFGYGLMDAGAMVSLAEQWTSVPPQHICKSRNNEDRKIDGAYGSTLSTHMDVNGCAGTINEVRYLEHVQCRITLRFFPRGLRILLTSPMGTTSTLLFERPRDIVKSNFDDWPFLSVHFWGEKAEGRWTLVINGGRRRVNQPGILSKWQLIFYGTSTQPMRLKSELLNSSPQLRSPSSSPFLFPSASNIGQPANEGGNFNTDSFASYLNYQNIFSSAGSDPEPATATLGQNVTAAIAGGSSAESLGFTASAAQLVAAPETRDGDKKILHSCDAECDSGCYGRGPTQCVACSHYRLDNTCVSRCPPRSFPNQVGICWPCHDTCETCAAGPDSCLTCAPAHLHVIDLAVCLQFCPDGYFENSRNRTCVPCEPNCASCDHPEYCTSCDHHLVMHEHKCYSACPLDTYETEDNKCAFCHSTCATCNGPDQDCITCRSSRYAWQNKCLISCPDGFYADKKRLECMPCQEGCKTCTSNGCSECLQNWTLNKRDKCIVSGSEGCSESEFYSQVEGQCRPCHASCGSCNGADTSCTSCPPNRLLEQSRCVSGCREGFFVEAGSLCSPCLHTCSQCVSRTCSNCSKGLELQNGECRTTCADGYYSDRGICAKCYLSCHTCSGPRRNQCVCPAGWQLAAGECHPECPEGFYKSDFGCQKCHHYCKTCNDAGPLACTSCPHSMLDGGLCMECLSSQYYDTTSATCKTCHDSCRSCFGPGQFSCKGCVPPHLDQLNSQCVSCCQNQTLAEKTSSAACCNCDGETGECKATSTGGKRRTVGSGSAYKSSESKHGSFENDGNAREFVLRLDSPLTAITAIAVAICLLIITFSIIFAVLQRNSNHVSRNSVRYRKIANTSSGRRKNLSAKPTSDARFIFNGEDDDTDGDNSDDELDGNVGTDINNRIVYDRKGNDHGHEFYIESTNDIDIEFHCNGAGAQKAETQLQRCNANGDDDDILHYDRHTNAERKNHPSSTTSTNIR</v>
      </c>
    </row>
    <row r="365" spans="1:15">
      <c r="A365" t="s">
        <v>3808</v>
      </c>
      <c r="B365" t="s">
        <v>1182</v>
      </c>
      <c r="C365">
        <v>0.45100000000000001</v>
      </c>
      <c r="D365">
        <v>21</v>
      </c>
      <c r="E365">
        <v>0.64300000000000002</v>
      </c>
      <c r="F365">
        <v>21</v>
      </c>
      <c r="G365">
        <v>0.97399999999999998</v>
      </c>
      <c r="H365">
        <v>11</v>
      </c>
      <c r="I365">
        <v>0.91100000000000003</v>
      </c>
      <c r="J365">
        <v>0.78800000000000003</v>
      </c>
      <c r="K365" t="s">
        <v>4779</v>
      </c>
      <c r="L365">
        <v>0.45</v>
      </c>
      <c r="M365" t="s">
        <v>4780</v>
      </c>
      <c r="N365" t="str">
        <f>MID(Table2[[#This Row],[Uncleaved Sequence]],Table2[[#This Row],[pos2]]-3,3)&amp;"-"&amp;MID(Table2[[#This Row],[Uncleaved Sequence]],Table2[[#This Row],[pos2]],3)</f>
        <v>ACA-TPS</v>
      </c>
      <c r="O365" t="str">
        <f>VLOOKUP(Table2[[#This Row],[name]],Sheet2!B:D,3,FALSE)</f>
        <v>MCNFHLLLILATALGDLACATPSLRSASDPEKILNNLAQLRQSSFLDWISILGPEVPAEWSSPAKRECAECSCGNINTRHRIVGGQETEVHEYPWMIMMWFGNFYCGASLVNDQYALTAAHCVNGFYHRLITVRLLEHNRQDSHVKIDRRVSRVLIHPKYSTRNFDSDIALIRFNEPVRLGIDMHPVCMPTPSENYGQTAVVTGWGALSEGGPISDTLQEVEVPILSQEECRNSNYGESKITDNMCAGYVEQGGKDSCQGDSGGPMHVLGSGDAYQLAGIVSWGEGCAKPNAPGYTRVGSFNDWIAENTRDACSCAQPEAAGEPASPMETTEQGDQENTTANGAEADPEVEEANKL</v>
      </c>
    </row>
    <row r="366" spans="1:15">
      <c r="A366" t="s">
        <v>4012</v>
      </c>
      <c r="B366" t="s">
        <v>1184</v>
      </c>
      <c r="C366">
        <v>0.55900000000000005</v>
      </c>
      <c r="D366">
        <v>25</v>
      </c>
      <c r="E366">
        <v>0.627</v>
      </c>
      <c r="F366">
        <v>25</v>
      </c>
      <c r="G366">
        <v>0.83799999999999997</v>
      </c>
      <c r="H366">
        <v>15</v>
      </c>
      <c r="I366">
        <v>0.69199999999999995</v>
      </c>
      <c r="J366">
        <v>0.66200000000000003</v>
      </c>
      <c r="K366" t="s">
        <v>4779</v>
      </c>
      <c r="L366">
        <v>0.45</v>
      </c>
      <c r="M366" t="s">
        <v>4780</v>
      </c>
      <c r="N366" t="str">
        <f>MID(Table2[[#This Row],[Uncleaved Sequence]],Table2[[#This Row],[pos2]]-3,3)&amp;"-"&amp;MID(Table2[[#This Row],[Uncleaved Sequence]],Table2[[#This Row],[pos2]],3)</f>
        <v>AEC-VRL</v>
      </c>
      <c r="O366" t="str">
        <f>VLOOKUP(Table2[[#This Row],[name]],Sheet2!B:D,3,FALSE)</f>
        <v>MSDRRKVYILVLLQAIFFNQLAECVRLSSCQKDEKCTRLVSCSPLMNILPRGMTQAEKDVFAHRQCGLDPNGHELLHMVYVCCPELGDVLPNKQTCGQTPVFRDRGAENAELNEYPWMVLLLYENRLSLIRYVLTAAHCVIGGYLTQDLVLKSVRLGESTTDCITSESRCPHLDVEVGQTTVHQGFTSSGGTYRNDALLRLQFPVRYTKKIQPICLLDAEFPLQDLNLQISGWDPTKSSQTLITSVKERNPADCLNRYPSFRSASQVCAGGQRKGDTCAGISGSPVMGIMGSGVEFVFLAGIASYGQQYCYSAGIPGVYTKIGHFSEWIKANLA</v>
      </c>
    </row>
    <row r="367" spans="1:15">
      <c r="A367" t="s">
        <v>4632</v>
      </c>
      <c r="B367" t="s">
        <v>1184</v>
      </c>
      <c r="C367">
        <v>0.109</v>
      </c>
      <c r="D367">
        <v>48</v>
      </c>
      <c r="E367">
        <v>0.105</v>
      </c>
      <c r="F367">
        <v>48</v>
      </c>
      <c r="G367">
        <v>0.13</v>
      </c>
      <c r="H367">
        <v>4</v>
      </c>
      <c r="I367">
        <v>0.10100000000000001</v>
      </c>
      <c r="J367">
        <v>0.10199999999999999</v>
      </c>
      <c r="K367" t="s">
        <v>4781</v>
      </c>
      <c r="L367">
        <v>0.45</v>
      </c>
      <c r="M367" t="s">
        <v>4780</v>
      </c>
      <c r="N367" t="str">
        <f>MID(Table2[[#This Row],[Uncleaved Sequence]],Table2[[#This Row],[pos2]]-3,3)&amp;"-"&amp;MID(Table2[[#This Row],[Uncleaved Sequence]],Table2[[#This Row],[pos2]],3)</f>
        <v>VLP-NKT</v>
      </c>
      <c r="O367" t="str">
        <f>VLOOKUP(Table2[[#This Row],[name]],Sheet2!B:D,3,FALSE)</f>
        <v>MNILRPRGMTQAEKDVFAHRQCGLDPNGHELLHMVYVCCPELGDVLPNKTCGQTTPVFRDRGAENAELNEYPWMVLLLYENRLSLIRYVLTAAHCVIGYLTQNDLVLKSVRLGESTTDCITSESRCPHLDVEVGQTTVHQGFTSSGGYRNDIALLRLQFPVRYTKKIQPICLLDAEFPLQDLNLQISGWDPTKSSQLITSTVKERNPADCLNRYPSFRSASQVCAGGQRKGDTCAGISGSPVMGIGSGVDEFVFLAGIASYGQQYCYSAGIPGVYTKIGHFSEWIKANLA</v>
      </c>
    </row>
    <row r="368" spans="1:15">
      <c r="A368" t="s">
        <v>4415</v>
      </c>
      <c r="B368" t="s">
        <v>195</v>
      </c>
      <c r="C368">
        <v>0.19500000000000001</v>
      </c>
      <c r="D368">
        <v>36</v>
      </c>
      <c r="E368">
        <v>0.315</v>
      </c>
      <c r="F368">
        <v>36</v>
      </c>
      <c r="G368">
        <v>0.81499999999999995</v>
      </c>
      <c r="H368">
        <v>29</v>
      </c>
      <c r="I368">
        <v>0.36899999999999999</v>
      </c>
      <c r="J368">
        <v>0.33600000000000002</v>
      </c>
      <c r="K368" t="s">
        <v>4781</v>
      </c>
      <c r="L368">
        <v>0.5</v>
      </c>
      <c r="M368" t="s">
        <v>4782</v>
      </c>
      <c r="N368" t="str">
        <f>MID(Table2[[#This Row],[Uncleaved Sequence]],Table2[[#This Row],[pos2]]-3,3)&amp;"-"&amp;MID(Table2[[#This Row],[Uncleaved Sequence]],Table2[[#This Row],[pos2]],3)</f>
        <v>AAT-QIK</v>
      </c>
      <c r="O368" t="str">
        <f>VLOOKUP(Table2[[#This Row],[name]],Sheet2!B:D,3,FALSE)</f>
        <v>MLRIRRRFALVICSGCLLVFLSLYIILNFAAPAATQIKPNYENIENKLHLENGLQEHGEEMRNLRARLAETSNRDDPIRPPLKVARSPRPGQCQDVVQVPNVDVQMLELYDRMSFKDIDGGVWKQGWNIKYDPLKYNAHHKLKVFVVHSHNDPGWIQTFEEYYQHDTKHILSNALRHLHDNPEMKFIWAEISYFARYHDLGENKKLQMKSIVKNGQLEFVTGGWVMPDEANSHWRNVLLQLTEGQWLKQFMNVTPTASWAIDPFGHSPTMPYILQKSGFKNMLIQRTHYSVKKEAQQRQLEFLWRQIWDNKGDTALFTHMMPFYSYDIPHTCGPDPKVCCQFDKRMGSFGLSCPWKVPPRTISDQNVAARSDLLVDQWKKKAELYRTNVLLILGDDFRFKQNTEWDVQRVNYERLFEHINSQAHFNVQAQFGTLQEYFDAVQAERAGQAEFPTLSGDFFTYADRSDNYWSGYYTSRPYHKRMDRVLMHYVAAEMLSAWHSWDGMARIEERLEQARRELSLFQHHDGITGTAKTHVVVDYQRMQEALKACQMVMQQSVYRLLTKPSIYSPDFSFSYFTLDDSRWPGSGVDSRTTIILGEDILPSKHVVMHNTLPHWREQLVDFYVSSPFVSVTDLANNVEAQVSPVWSWHHDTLTKTIHPQGSTTKYRIIFKARVPPMGLATYVLTIDSKPEHTSYASNLLLRKNPTSLPLGQYPEDVKFGDPREISLRVGNGPTLFSEQGLLKSIQLTQDSPHVPVHFKFLKYGVRSHGDRSGAYLFLPNGPASVELGQPVVLVTKGKLESSVSVGLPSVVHQTIMRGGAPEIRNLVDIGSLDTEIVMRLETHIDSGDIFYTDLNGLQFIKRRRLDKLPLQANYYPIPSGMFEDANTRLTLLTGQPLGGSSLASGELEIMQDRRLASDDERGLGQGVLDNKVLHIYRLVLEKVNNCVRPSELHPAGYLTSAAHKASQSLLDPLDKFIFAEEWIGAQGQFGGDHPSAREDLDVSVMRRLTKSSAKTQRVGYVLHRTNLMQGTPEEHTQKLDVCHLLPNVARCERTTLTFLQNLEHLDGMVAPEVCPMETAYVSSHS</v>
      </c>
    </row>
    <row r="369" spans="1:15">
      <c r="A369" t="s">
        <v>4724</v>
      </c>
      <c r="B369" t="s">
        <v>195</v>
      </c>
      <c r="C369">
        <v>0.186</v>
      </c>
      <c r="D369">
        <v>36</v>
      </c>
      <c r="E369">
        <v>0.30499999999999999</v>
      </c>
      <c r="F369">
        <v>36</v>
      </c>
      <c r="G369">
        <v>0.80300000000000005</v>
      </c>
      <c r="H369">
        <v>29</v>
      </c>
      <c r="I369">
        <v>0.36799999999999999</v>
      </c>
      <c r="J369">
        <v>0.33</v>
      </c>
      <c r="K369" t="s">
        <v>4781</v>
      </c>
      <c r="L369">
        <v>0.5</v>
      </c>
      <c r="M369" t="s">
        <v>4782</v>
      </c>
      <c r="N369" t="str">
        <f>MID(Table2[[#This Row],[Uncleaved Sequence]],Table2[[#This Row],[pos2]]-3,3)&amp;"-"&amp;MID(Table2[[#This Row],[Uncleaved Sequence]],Table2[[#This Row],[pos2]],3)</f>
        <v>AAT-QIK</v>
      </c>
      <c r="O369" t="str">
        <f>VLOOKUP(Table2[[#This Row],[name]],Sheet2!B:D,3,FALSE)</f>
        <v>MLRIRRRFALVICSGCLLVFLSLYIILNFAAPAATQIKQPNYENIENKLELENGLQEHGEEMRNLRARLAETSNRDDPIRPPLKVARSPRPGQCQDVVDVPNVDVQMLELYDRMSFKDIDGGVWKQGWNIKYDPLKYNAHHKLKVFVPHSHNDPGWIQTFEEYYQHDTKHILSNALRHLHDNPEMKFIWAEISYFAFYHDLGENKKLQMKSIVKNGQLEFVTGGWVMPDEANSHWRNVLLQLTEGTWLKQFMNVTPTASWAIDPFGHSPTMPYILQKSGFKNMLIQRTHYSVKKLAQQRQLEFLWRQIWDNKGDTALFTHMMPFYSYDIPHTCGPDPKVCCQFFKRMGSFGLSCPWKVPPRTISDQNVAARSDLLVDQWKKKAELYRTNVLLPLGDDFRFKQNTEWDVQRVNYERLFEHINSQAHFNVQAQFGTLQEYFDAHQAERAGQAEFPTLSGDFFTYADRSDNYWSGYYTSRPYHKRMDRVLMHYRAAEMLSAWHSWDGMARIEERLEQARRELSLFQHHDGITGTAKTHVVVDEQRMQEALKACQMVMQQSVYRLLTKPSIYSPDFSFSYFTLDDSRWPGSGEDSRTTIILGEDILPSKHVVMHNTLPHWREQLVDFYVSSPFVSVTDLANPVEAQVSPVWSWHHDTLTKTIHPQGSTTKYRIIFKARVPPMGLATYVLTSDSKPEHTSYASNLLLRKNPTSLPLGQYPEDVKFGDPREISLRVGNGPTAFSEQGLLKSIQLTQDSPHVPVHFKFLKYGVRSHGDRSGAYLFLPNGPAPVELGQPVVLVTKGKLESSVSVGLPSVVHQTIMRGGAPEIRNLVDIGSLNTEIVMRLETHIDSGDIFYTDLNGLQFIKRRRLDKLPLQANYYPIPSGMIEDANTRLTLLTGQPLGGSSLASGELEIMQDRRLASDDERGLGQGVLDNPVLHIYRLVLEKVNNCVRPSELHPAGYLTSAAHKASQSLLDPLDKFIFANEWIGAQGQFGGDHPSAREDLDVSVMRRLTKSSAKTQRVGYVLHRTNLMCGTPEEHTQKLDVCHLLPNVARCERTTLTFLQNLEHLDGMVAPEVCPMEAAYVSSHS</v>
      </c>
    </row>
    <row r="370" spans="1:15">
      <c r="A370" t="s">
        <v>3954</v>
      </c>
      <c r="B370" t="s">
        <v>596</v>
      </c>
      <c r="C370">
        <v>0.126</v>
      </c>
      <c r="D370">
        <v>16</v>
      </c>
      <c r="E370">
        <v>0.127</v>
      </c>
      <c r="F370">
        <v>16</v>
      </c>
      <c r="G370">
        <v>0.16</v>
      </c>
      <c r="H370">
        <v>4</v>
      </c>
      <c r="I370">
        <v>0.13300000000000001</v>
      </c>
      <c r="J370">
        <v>0.13</v>
      </c>
      <c r="K370" t="s">
        <v>4781</v>
      </c>
      <c r="L370">
        <v>0.45</v>
      </c>
      <c r="M370" t="s">
        <v>4780</v>
      </c>
      <c r="N370" t="str">
        <f>MID(Table2[[#This Row],[Uncleaved Sequence]],Table2[[#This Row],[pos2]]-3,3)&amp;"-"&amp;MID(Table2[[#This Row],[Uncleaved Sequence]],Table2[[#This Row],[pos2]],3)</f>
        <v>GLA-SED</v>
      </c>
      <c r="O370" t="str">
        <f>VLOOKUP(Table2[[#This Row],[name]],Sheet2!B:D,3,FALSE)</f>
        <v>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GNSHPRQNQRDDGSVLATEGMPLVTFKSNLRGNAEAGFTQEWSANLSERVARRQIEVQSTQSGNAQRSNEYRTVTAPDQNHPDGEERGIKLGLGDFIFYSVLVGKASSYGDWTTTIACFVAILIGLCLTLLLLIWRKALPALPISITFGLIFCFATSAVVKPFMEDLSAKQVF</v>
      </c>
    </row>
    <row r="371" spans="1:15">
      <c r="A371" t="s">
        <v>3955</v>
      </c>
      <c r="B371" t="s">
        <v>596</v>
      </c>
      <c r="C371">
        <v>0.126</v>
      </c>
      <c r="D371">
        <v>16</v>
      </c>
      <c r="E371">
        <v>0.127</v>
      </c>
      <c r="F371">
        <v>16</v>
      </c>
      <c r="G371">
        <v>0.16</v>
      </c>
      <c r="H371">
        <v>4</v>
      </c>
      <c r="I371">
        <v>0.13300000000000001</v>
      </c>
      <c r="J371">
        <v>0.13</v>
      </c>
      <c r="K371" t="s">
        <v>4781</v>
      </c>
      <c r="L371">
        <v>0.45</v>
      </c>
      <c r="M371" t="s">
        <v>4780</v>
      </c>
      <c r="N371" t="str">
        <f>MID(Table2[[#This Row],[Uncleaved Sequence]],Table2[[#This Row],[pos2]]-3,3)&amp;"-"&amp;MID(Table2[[#This Row],[Uncleaved Sequence]],Table2[[#This Row],[pos2]],3)</f>
        <v>GLA-SED</v>
      </c>
      <c r="O371" t="str">
        <f>VLOOKUP(Table2[[#This Row],[name]],Sheet2!B:D,3,FALSE)</f>
        <v>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GNSHPRQNQRDDGSVLATEAEAAGFTQEWSANLSEVARRQIEVQSTQSGNAQRSNEYRTVTAPDQNHPDGQEERGIKLGLGDFIYSVLVGKASSYGDWTTTIACFVAILIGLCLTLLLLAIWRKALPALPISIFGLIFCFATSAVVKPFMEDLSAKQVF</v>
      </c>
    </row>
    <row r="372" spans="1:15">
      <c r="A372" t="s">
        <v>3956</v>
      </c>
      <c r="B372" t="s">
        <v>596</v>
      </c>
      <c r="C372">
        <v>0.126</v>
      </c>
      <c r="D372">
        <v>16</v>
      </c>
      <c r="E372">
        <v>0.127</v>
      </c>
      <c r="F372">
        <v>16</v>
      </c>
      <c r="G372">
        <v>0.16</v>
      </c>
      <c r="H372">
        <v>4</v>
      </c>
      <c r="I372">
        <v>0.13300000000000001</v>
      </c>
      <c r="J372">
        <v>0.13</v>
      </c>
      <c r="K372" t="s">
        <v>4781</v>
      </c>
      <c r="L372">
        <v>0.45</v>
      </c>
      <c r="M372" t="s">
        <v>4780</v>
      </c>
      <c r="N372" t="str">
        <f>MID(Table2[[#This Row],[Uncleaved Sequence]],Table2[[#This Row],[pos2]]-3,3)&amp;"-"&amp;MID(Table2[[#This Row],[Uncleaved Sequence]],Table2[[#This Row],[pos2]],3)</f>
        <v>GLA-SED</v>
      </c>
      <c r="O372" t="str">
        <f>VLOOKUP(Table2[[#This Row],[name]],Sheet2!B:D,3,FALSE)</f>
        <v>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AEAAGFTQEWSANLSERVARRQIEVQSTQSGNAQRNEYRTVTAPDQNHPDGQEERGIKLGLGDFIFYSVLVGKASSYGDWTTTICFVAILIGLCLTLLLLAIWRKALPALPISITFGLIFCFATSAVVKPFMELSAKQVF</v>
      </c>
    </row>
    <row r="373" spans="1:15">
      <c r="A373" t="s">
        <v>4619</v>
      </c>
      <c r="B373" t="s">
        <v>596</v>
      </c>
      <c r="C373">
        <v>0.126</v>
      </c>
      <c r="D373">
        <v>16</v>
      </c>
      <c r="E373">
        <v>0.127</v>
      </c>
      <c r="F373">
        <v>16</v>
      </c>
      <c r="G373">
        <v>0.16</v>
      </c>
      <c r="H373">
        <v>4</v>
      </c>
      <c r="I373">
        <v>0.13300000000000001</v>
      </c>
      <c r="J373">
        <v>0.13</v>
      </c>
      <c r="K373" t="s">
        <v>4781</v>
      </c>
      <c r="L373">
        <v>0.45</v>
      </c>
      <c r="M373" t="s">
        <v>4780</v>
      </c>
      <c r="N373" t="str">
        <f>MID(Table2[[#This Row],[Uncleaved Sequence]],Table2[[#This Row],[pos2]]-3,3)&amp;"-"&amp;MID(Table2[[#This Row],[Uncleaved Sequence]],Table2[[#This Row],[pos2]],3)</f>
        <v>GLA-SED</v>
      </c>
      <c r="O373" t="str">
        <f>VLOOKUP(Table2[[#This Row],[name]],Sheet2!B:D,3,FALSE)</f>
        <v>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GNSHPRQNQRDDGSVLATEAEAAGFTQEWSANLSEVARRQIEVQSTQSGNAQRSNEYRTVTAPDQNHPDGQEERGIKLGLGDFIYSVLVGKASSYGDWTTTIACFVAILIGLCLTLLLLAIWRKALPALPISIFGLIFCFATSAVVKPFMEDLSAKQVF</v>
      </c>
    </row>
    <row r="374" spans="1:15">
      <c r="A374" t="s">
        <v>4620</v>
      </c>
      <c r="B374" t="s">
        <v>596</v>
      </c>
      <c r="C374">
        <v>0.126</v>
      </c>
      <c r="D374">
        <v>16</v>
      </c>
      <c r="E374">
        <v>0.127</v>
      </c>
      <c r="F374">
        <v>16</v>
      </c>
      <c r="G374">
        <v>0.16</v>
      </c>
      <c r="H374">
        <v>4</v>
      </c>
      <c r="I374">
        <v>0.13300000000000001</v>
      </c>
      <c r="J374">
        <v>0.13</v>
      </c>
      <c r="K374" t="s">
        <v>4781</v>
      </c>
      <c r="L374">
        <v>0.45</v>
      </c>
      <c r="M374" t="s">
        <v>4780</v>
      </c>
      <c r="N374" t="str">
        <f>MID(Table2[[#This Row],[Uncleaved Sequence]],Table2[[#This Row],[pos2]]-3,3)&amp;"-"&amp;MID(Table2[[#This Row],[Uncleaved Sequence]],Table2[[#This Row],[pos2]],3)</f>
        <v>GLA-SED</v>
      </c>
      <c r="O374" t="str">
        <f>VLOOKUP(Table2[[#This Row],[name]],Sheet2!B:D,3,FALSE)</f>
        <v>MAAVNLQASCSSGLASEDDANVGSQIGAAERLERPPRRQQQRNNYGSSNDQPDAAILAVPNVVMREPCGSRPSRLTGGGGGSGGPPTNEMEEEQGLKYAQHVIKLFVPVSLCMLVVVATINSISFYNSTDVYLLYTPFHEQSPEPSVFWSALANSLILMSVVVVMTFLLIVLYKKRCYRIIHGWLILSSFMLLFIFYLYLEELLRAYNIPMDYPTALLIMWNFGVVGMMSIHWQGPLRLQQGYLIVAALMALVFIKYLPEWTAWAVLAAISIWDLIAVLSPRGPLRILVETAQENEQIFPALIYSSTVVYALVNTVTPQQSQATASSSPSSSNSTTTTRATQNLASPEAAAASGQRTGNSHPRQNQRDDGSVLATEGMPLVTFKSNLRGNAEAGFTQEWSANLSERVARRQIEVQSTQSGNAQRSNEYRTVTAPDQNHPDGEERGIKLGLGDFIFYSVLVGKASSYGDWTTTIACFVAILIGLCLTLLLLIWRKALPALPISITFGLIFCFATSAVVKPFMEDLSAKQVF</v>
      </c>
    </row>
    <row r="375" spans="1:15">
      <c r="A375" t="s">
        <v>4070</v>
      </c>
      <c r="B375" t="s">
        <v>821</v>
      </c>
      <c r="C375">
        <v>0.88600000000000001</v>
      </c>
      <c r="D375">
        <v>27</v>
      </c>
      <c r="E375">
        <v>0.91700000000000004</v>
      </c>
      <c r="F375">
        <v>27</v>
      </c>
      <c r="G375">
        <v>0.995</v>
      </c>
      <c r="H375">
        <v>13</v>
      </c>
      <c r="I375">
        <v>0.95299999999999996</v>
      </c>
      <c r="J375">
        <v>0.93700000000000006</v>
      </c>
      <c r="K375" t="s">
        <v>4779</v>
      </c>
      <c r="L375">
        <v>0.45</v>
      </c>
      <c r="M375" t="s">
        <v>4780</v>
      </c>
      <c r="N375" t="str">
        <f>MID(Table2[[#This Row],[Uncleaved Sequence]],Table2[[#This Row],[pos2]]-3,3)&amp;"-"&amp;MID(Table2[[#This Row],[Uncleaved Sequence]],Table2[[#This Row],[pos2]],3)</f>
        <v>ILA-IPT</v>
      </c>
      <c r="O375" t="str">
        <f>VLOOKUP(Table2[[#This Row],[name]],Sheet2!B:D,3,FALSE)</f>
        <v>MSWLLGLLGLQVLFLWLLWLPGEILAIPTPLKLPGYTHRLTPYIKHWEANFDRQVLQAAQVRHLEQARFRQKREVTPSASGLAHTIRLNFSAHDRDFRVLRQQPHSVFAHDVEIENTLGPIDYDVSRIYTGSLEDDEAAHVQAILTSNLLDGTIETQAEHYYIEPAHRYSQQLAESGVHSIVYKLSDVNMQKQQFTGGLNSATPAKTHCASEKLRKKRWLPEELAMSDAPAPTYNRNPPLPLDLEPYNDDFRVLASEEDKSEESPRKYPTTSTTRSTVRSTESFLATLTKPTSNNILVNNYNPSNLGEGSRSYSSGNNNANSNSNNNNSNNNNNNNNSNNNVRLYTKHKNIIVSTYNRPIEPEFGTPYEEPNNNGTRELPSNFFNANWTTLFGNNNNGNDRPSHKTHVEIITKNGATKKPNIIVNNYNPEIIFAPNPHNPSNSMMMTNLLSGRGGEDIHSSPRLLYDRKTTCMLYLQADHTFFQKMGSDESIEAITRHVQRANTIYRNTDFNNDGKPDNITFMIKRIKVHNMNAMKDPSRFPGNYGVEKFLELFSEEDYDAFCLAYMFTYRDFEMGTLGLAWTGDLKNGGVCEKNGHYRGSLKSLNTGIVTLLNYGKHVPPAVSHVTLAHEIGHNFGPHDPEQCTPGGEDGNFIMFARATSGDKKNNNKFSTCSLKSIEPVLNAKASMKGCFTEPQSSICGNGVVEPGEQCDCGWEEDCKDSCCFPMSRQPRLDEPCTLTPHARCSPSQGPCCTTDCKLKFGDKCRDDNGCRDPSFCDGRVPQCPSVNKPNKTICNKEFVCYMGDCTGSICLAYGLESCQCIPGPQDDRIKSCLCCKLPGEDSPCRSSFEWNEAPFDVPDMYSKPGTPCNDYNGYCDVFQKCEVDPSGPLATLRKLLLSEESIASFKKWMQHNWYTVALAAVGVILLLALSKLLAKRSNLKLKSVTIIHSATTETVRLPENNNGVIVHTAVRTKVPFKKKRGERTKKPGTGAGVTAAAAVGTRNAAKSSANPEPKKTTRSQAMAKKKSFEEPKKSSKKVGKHMKEIIDYSNRNNNGDDASNLSTTNNHTNTFGKVQKWLESPIVAQPLSHIEHSSRVRKVMSKSQSTPERLVQKTPQKTKSMGNLSNKVKLQVVYKPPFKFSLRLSKKPKVKTHVVGAGVRPKRSQKTSNRTGGQSSKEVSTRAKRSALLLCNEAEDDNQILTLNEPNYETLKPPTPPRSMEHCYNVDMQAEASSSKPSSSSKVAPSSQNRASLEVTPPVTAQRNSYRRSNSLSHNPFAAAPRRSSSKASGSVNLTRNFGSTQNLINLSQNLSKNKKRSSLNLASGSGATRSGKDPPTMGVASPQRRSSSNANLRRDSSVSSSKAVPVPPTRSRNSFSNIPRASLGGANSNAAVSTGAPPPSFSRQSSSSTATSSSSITAGTSGVALQQSASTSAMQRHPPSQPTRRSLHNFRTRSTGTGAAAGKPGAAVSAAATSAGASSAAASNENNELPSDLEVVVSDVENLV</v>
      </c>
    </row>
    <row r="376" spans="1:15">
      <c r="A376" t="s">
        <v>4648</v>
      </c>
      <c r="B376" t="s">
        <v>821</v>
      </c>
      <c r="C376">
        <v>0.88600000000000001</v>
      </c>
      <c r="D376">
        <v>27</v>
      </c>
      <c r="E376">
        <v>0.91700000000000004</v>
      </c>
      <c r="F376">
        <v>27</v>
      </c>
      <c r="G376">
        <v>0.995</v>
      </c>
      <c r="H376">
        <v>13</v>
      </c>
      <c r="I376">
        <v>0.95299999999999996</v>
      </c>
      <c r="J376">
        <v>0.93700000000000006</v>
      </c>
      <c r="K376" t="s">
        <v>4779</v>
      </c>
      <c r="L376">
        <v>0.45</v>
      </c>
      <c r="M376" t="s">
        <v>4780</v>
      </c>
      <c r="N376" t="str">
        <f>MID(Table2[[#This Row],[Uncleaved Sequence]],Table2[[#This Row],[pos2]]-3,3)&amp;"-"&amp;MID(Table2[[#This Row],[Uncleaved Sequence]],Table2[[#This Row],[pos2]],3)</f>
        <v>ILA-IPT</v>
      </c>
      <c r="O376" t="str">
        <f>VLOOKUP(Table2[[#This Row],[name]],Sheet2!B:D,3,FALSE)</f>
        <v>MSWLLGLLGLQVLFLWLLWLPGEILAIPTPLKLPGYTHRLTPYIKHWEANFDRQVLQAAQVRHLEQARFRQKREVTPSASGLAHTIRLNFSAHDRDFRVLRQQPHSVFAHDVEIENTLGPIDYDVSRIYTGSLEDDEAAHVQAILTSNLLDGTIETQAEHYYIEPAHRYSQQLAESGVHSIVYKLSDVNMQKQQFTGGLNSATPAKTHCASEKLRKKRWLPEELAMSDAPAPTYNRNPPLPLDLEPYNDDFRVLASEEDKSEESPRKYPTTSTTRSTVRSTESFLATLTKPTSNNILVNNYNPSNLGEGSRSYSSGNNNANSNSNNNNSNNNNNNNNSNNNVRLYTKHKNIIVSTYNRPIEPEFGTPYEEPNNNGTRELPSNFFNANWTTLFGNNNNGNDRPSHKTHVEIITKNGATKKPNIIVNNYNPEIIFAPNPHNPSNSMMMTNLLSGRGGEDIHSSPRLLYDRKTTCMLYLQADHTFFQKMGSDESIEAITRHVQRANTIYRNTDFNNDGKPDNITFMIKRIKVHNMNAMKDPSRFPGNYGVEKFLELFSEEDYDAFCLAYMFTYRDFEMGTLGLAWTGDLKNGGVCEKNGHYRGSLKSLNTGIVTLLNYGKHVPPAVSHVTLAHEIGHNFGPHDPEQCTPGGEDGNFIMFARATSGDKKNNNKFSTCSLKSIEPVLNAKASMKGCFTEPQSSICGNGVVEPGEQCDCGWEEDCKDSCCFPMSRQPRLDEPCTLTPHARCSPSQGPCCTTDCKLKFGDKCRDDNGCRDPSFCDGRVPQCPSVNKPNKTICNKEFVCYMGDCTGSICLAYGLESCQCIPGPQDDRIKSCLCCKLPGEDSPCRSSFEWNEAPFDVPDMYSKPGTPCNDYNGYCDVFQKCEVDPSGPLATLRKLLLSEESIASFKKWMQHNWYTVALAAVGVILLLALSKLLAKRSNLKLKSVTIIHSATTETVRLPENNNGVIVHTAVRTKVPFKKKRGERTKKPGTGAGVTAAAAVGTRNAAKSSANPEPKKTTRSQAMAKKKSFEEPKKSSKKVGKHMKEIIDYSNRNNNGDDASNLSTTNNHTNTFGKVQKWLESPIVAQPLSHIEHSSRVRKVMSKSQSTPERLVQKTPQKTKSMGNLSNKVKLQVVYKPPFKFSLRLSKKPKVKTHVVGAGVRPKRSQKTSNRTGGQSSKEVSTRAKRSALLLCNEAEDDNQILTLNEPNYETLKPPTPPRSMEHCYNVDMQAEASSSKPSSSSKVAPSSQNRASLEVTPPVTAQRNSYRRSNSLSHNPFAAAPRRSSSKASGSVNLTRNFGSTQNLINLSQNLSKNKKRSSLNLASGSGATRSGKDPPTMGVASPQRRSSSNANLRRDSSVSSSKAVPVPPTRSRNSFSNIPRASLGGANSNAAVSTGAPPPSFSRQSSSSTATSSSSITAGTSGVALQQSASTSAMQRHPPSQPTRRSLHNFRTRSTGTGAAAGKPGAAVSAAATSAGASSAAASNENNELPSDLEVVVSDVENLV</v>
      </c>
    </row>
    <row r="377" spans="1:15">
      <c r="A377" t="s">
        <v>4649</v>
      </c>
      <c r="B377" t="s">
        <v>821</v>
      </c>
      <c r="C377">
        <v>0.88600000000000001</v>
      </c>
      <c r="D377">
        <v>27</v>
      </c>
      <c r="E377">
        <v>0.91700000000000004</v>
      </c>
      <c r="F377">
        <v>27</v>
      </c>
      <c r="G377">
        <v>0.995</v>
      </c>
      <c r="H377">
        <v>13</v>
      </c>
      <c r="I377">
        <v>0.95299999999999996</v>
      </c>
      <c r="J377">
        <v>0.93700000000000006</v>
      </c>
      <c r="K377" t="s">
        <v>4779</v>
      </c>
      <c r="L377">
        <v>0.45</v>
      </c>
      <c r="M377" t="s">
        <v>4780</v>
      </c>
      <c r="N377" t="str">
        <f>MID(Table2[[#This Row],[Uncleaved Sequence]],Table2[[#This Row],[pos2]]-3,3)&amp;"-"&amp;MID(Table2[[#This Row],[Uncleaved Sequence]],Table2[[#This Row],[pos2]],3)</f>
        <v>ILA-IPT</v>
      </c>
      <c r="O377" t="str">
        <f>VLOOKUP(Table2[[#This Row],[name]],Sheet2!B:D,3,FALSE)</f>
        <v>MSWLLGLLGLQVLFLWLLWLPGEILAIPTPLKLPGYTHRLTPYIKHWEANFDRQVLQAAQVRHLEQARFRQKREVTPSASGLAHTIRLNFSAHDRDFRVLRQQPHSVFAHDVEIENTLGPIDYDVSRIYTGSLEDDEAAHVQAILTSNLLDGTIETQAEHYYIEPAHRYSQQLAESGVHSIVYKLSDVNMQKQQFTGGLNSATPAKTHCASEKLRKKRWLPEELAMSDAPAPTYNRNPPLPLDLEPYNDDFRVLASEEDKSEESPRKYPTTSTTRSTVRSTESFLATLTKPTSNNILVNNYNPSNLGEGSRSYSSGNNNANSNSNNNNSNNNNNNNNSNNNVRLYTKHKNIIVSTYNRPIEPEFGTPYEEPNNNGTRELPSNFFNANWTTLFGNNNNGNDRPSHKTHVEIITKNGATKKPNIIVNNYNPEIIFAPNPHNPSNSMMMTNLLSGRGGEDIHSSPRLLYDRKTTCMLYLQADHTFFQKMGSDESIEAITRHVQRANTIYRNTDFNNDGKPDNITFMIKRIKVHNMNAMKDPSRFPGNYGVEKFLELFSEEDYDAFCLAYMFTYRDFEMGTLGLAWTGDLKNGGVCEKNGHYRGSLKSLNTGIVTLLNYGKHVPPAVSHVTLAHEIGHNFGPHDPEQCTPGGEDGNFIMFARATSGDKKNNNKFSTCSLKSIEPVLNAKASMKGCFTEPQSSICGNGVVEPGEQCDCGWEEDCKDSCCFPMSRQPRLDEPCTLTPHARCSPSQGPCCTTDCKLKFGDKCRDDNGCRDPSFCDGRVPQCPSVNKPNKTICNKEFVCYMGDCTGSICLAYGLESCQCIPGPQDDRIKSCLCCKLPGEDSPCRSSFEWNEAPFDVPDMYSKPGTPCNDYNGYCDVFQKCEVDPSGPLATLRKLLLSEESIASFKKWMQHNWYTVALAAVGVILLLFMRLTQMLRDQVEAKAEATAQTLGAEHKAAGETVESE</v>
      </c>
    </row>
    <row r="378" spans="1:15">
      <c r="A378" t="s">
        <v>3967</v>
      </c>
      <c r="B378" t="s">
        <v>824</v>
      </c>
      <c r="C378">
        <v>0.124</v>
      </c>
      <c r="D378">
        <v>42</v>
      </c>
      <c r="E378">
        <v>0.13100000000000001</v>
      </c>
      <c r="F378">
        <v>13</v>
      </c>
      <c r="G378">
        <v>0.191</v>
      </c>
      <c r="H378">
        <v>1</v>
      </c>
      <c r="I378">
        <v>0.14000000000000001</v>
      </c>
      <c r="J378">
        <v>0.13600000000000001</v>
      </c>
      <c r="K378" t="s">
        <v>4781</v>
      </c>
      <c r="L378">
        <v>0.45</v>
      </c>
      <c r="M378" t="s">
        <v>4780</v>
      </c>
      <c r="N378" t="str">
        <f>MID(Table2[[#This Row],[Uncleaved Sequence]],Table2[[#This Row],[pos2]]-3,3)&amp;"-"&amp;MID(Table2[[#This Row],[Uncleaved Sequence]],Table2[[#This Row],[pos2]],3)</f>
        <v>LFR-RFE</v>
      </c>
      <c r="O378" t="str">
        <f>VLOOKUP(Table2[[#This Row],[name]],Sheet2!B:D,3,FALSE)</f>
        <v>MLWQRYSAHLFRRFEFHVRTKRRSPITQLAGVRAITYSSLCKMTDQVKYDIPDKSETDKKLYKTLLLGNGLHALIVSDPSPMPHDGFTTSESSSSKSTSTSSSIISRSESTSSTSTDSESSEESSSEEGDEKLAACALLIDYGSFAETKYQGLAHFLEHMIFMGSEKYPKENIFDAHIKKCGGFANANTDCEDTLFFEVAEKHLDSSLDYFTALMKAPLMKQEAMQRERSAVDSEFQQILQDDETRDQLLASLATKGFPHGTFAWGNMKSLKENVDDAELHKILHEIRKEHYGARMYVCLQARLPIDELESLVVRHFSGIPHNEVKAPDLSSFNYKDAFKAEFEQVFFVKPVENETKLELTWVLPNVRQYYRSKPDQFLSYLLGYEGRGSLCYLRRRLWALQLIAGIDENGFDMNSMYSLFNICIYLTDEGFKNLDEVLAAFAYVKLFANCGSMKDVYEEQQRNEETGFRFHAQRPAFDNVQELVLNLKYPPKDILTGKELYYEYNEEHLKELISHLNEMKFNLMVTSRRKYDDISAYDTEEWFGTEYATIPMPEKWRKLWEDSVPLPELFLPESNKYVTDDFTLHWHMGRPEVPDSPKLLIKTDTCELWFRQDDKFDLPEAHMAFYFISPMQRQNANDAMCSLYEEMVRFHVCEELYPAISAGLSYSLSTIEKGLLLKVCGYNEKHLIVEAIAEGMLNVAETLDENMLSAFVKNQRKAFFNALIKPKALNRDIRCVLERIRWLMINKYKCLSSVILEDMREFAHQFPKELYIQSLIQGNYTEEAHNVMNSLLSRLNCKQIRERGRFLEDITVKLPVGTSIIRCHALNVQDTNVITNFYQIGPNTVRVESILDLLMMFVDEPLFDQLRTKEQLGYHVGATVRNYGIAGYSIMVNSQETKTTADYVEGRIEVFRAKMLQILRHLPQDEYEHTDSLIKLKLVADLALSTEMSRNWDEIINESYLFDRRRRQIEVLRTLQKDEINFVISIDGDNMRKLSVQVIGHRPAGMPEPLCGEDTAKCASKSDDESESNDDDDDEDEEEEESSEEEEEEEKEKEGLKGEDEDDLFYSLENKLNIVFLAKFNNAFIITDIEKFKDDQYVYPQQKTQPKEEDELISAHIADAIRQ</v>
      </c>
    </row>
    <row r="379" spans="1:15">
      <c r="A379" t="s">
        <v>3708</v>
      </c>
      <c r="B379" t="s">
        <v>1187</v>
      </c>
      <c r="C379">
        <v>0.76500000000000001</v>
      </c>
      <c r="D379">
        <v>17</v>
      </c>
      <c r="E379">
        <v>0.82899999999999996</v>
      </c>
      <c r="F379">
        <v>17</v>
      </c>
      <c r="G379">
        <v>0.95399999999999996</v>
      </c>
      <c r="H379">
        <v>8</v>
      </c>
      <c r="I379">
        <v>0.89400000000000002</v>
      </c>
      <c r="J379">
        <v>0.86399999999999999</v>
      </c>
      <c r="K379" t="s">
        <v>4779</v>
      </c>
      <c r="L379">
        <v>0.45</v>
      </c>
      <c r="M379" t="s">
        <v>4780</v>
      </c>
      <c r="N379" t="str">
        <f>MID(Table2[[#This Row],[Uncleaved Sequence]],Table2[[#This Row],[pos2]]-3,3)&amp;"-"&amp;MID(Table2[[#This Row],[Uncleaved Sequence]],Table2[[#This Row],[pos2]],3)</f>
        <v>AEA-QQF</v>
      </c>
      <c r="O379" t="str">
        <f>VLOOKUP(Table2[[#This Row],[name]],Sheet2!B:D,3,FALSE)</f>
        <v>MLLLIPLFLTLLGAEAQQFGKAIMHFGNCNSVEFGRGTCIEKKDCDFYADKLMELASKQQCFSRQRPDLVCCPRETNIIPPLAPRISNGTTNATSSTTLKLLPRTTPRPPSGIDQLPEHPYCGSAFSFRLVGGHNTGLFEFPWTTLLYETVSGGKDYACGASFIAQRWLLTAAHCIHTMGRNLTAAILGEWNRDTDDCENDLNGVRECAPPHIRVTIDRILPHAQYSELNYRNDIALLRLSRPVNLQMQNLEPVCLPPQRGRYANQLAGSAADVSGWGKTESSGSSKIKQKAMLIQPQDQCQEAFYKDTKITLADSQMCAGGEIGVDSCSGDSGGPLTVEANTSGNRYVYLAGVVSIGRKHCGTALFSGIYTRVSSYMDWIESTIRANR</v>
      </c>
    </row>
    <row r="380" spans="1:15">
      <c r="A380" t="s">
        <v>4178</v>
      </c>
      <c r="B380" t="s">
        <v>61</v>
      </c>
      <c r="C380">
        <v>0.51800000000000002</v>
      </c>
      <c r="D380">
        <v>34</v>
      </c>
      <c r="E380">
        <v>0.66800000000000004</v>
      </c>
      <c r="F380">
        <v>34</v>
      </c>
      <c r="G380">
        <v>0.96399999999999997</v>
      </c>
      <c r="H380">
        <v>21</v>
      </c>
      <c r="I380">
        <v>0.86299999999999999</v>
      </c>
      <c r="J380">
        <v>0.77300000000000002</v>
      </c>
      <c r="K380" t="s">
        <v>4779</v>
      </c>
      <c r="L380">
        <v>0.45</v>
      </c>
      <c r="M380" t="s">
        <v>4780</v>
      </c>
      <c r="N380" t="str">
        <f>MID(Table2[[#This Row],[Uncleaved Sequence]],Table2[[#This Row],[pos2]]-3,3)&amp;"-"&amp;MID(Table2[[#This Row],[Uncleaved Sequence]],Table2[[#This Row],[pos2]],3)</f>
        <v>VAA-RTG</v>
      </c>
      <c r="O380" t="str">
        <f>VLOOKUP(Table2[[#This Row],[name]],Sheet2!B:D,3,FALSE)</f>
        <v>MTLRSRLSGEAPQLWLLLLLASTASSLWASVAARTGPLHDKVVVCYVSTAVYRPEQGAYAIENFDPNLCTHVVYAFAGLDITQAAIKSLDPWQDLKEEGKGGYEKMTGLKRSHPHLKVSLAIGGWNEGSANYSTLVANNLLRGRFVKVSSFIRKYNFDGLDLDWEYPTQRKGKPADRENFVLLTKELREEFDEHGLLTSAIGASKKVIDEAYDVRQISRYLDYLHIMCYDYHGSWDRRVGYNAPLAPADDPLSVKFSIDYLLKLGAPPEKLVMGLPFYGRTFKTLASGFLNDVSGVGFKGPYTREDGFLGYNEICQTLSNQTSGWTREWDPQTSQVLAKSERNFTQEINVVTYDSSRSIANKVLFAMSKRLAGVMVWSVDTDDFLGNCKLDETYEDFQKVTAAPKRSSQNYPLLRTINEATMLAVDELAVPEPQPDDSENEPHGSIADRKNAGASMVSLGLGVTAVFMLLHRLA</v>
      </c>
    </row>
    <row r="381" spans="1:15">
      <c r="A381" t="s">
        <v>4669</v>
      </c>
      <c r="B381" t="s">
        <v>61</v>
      </c>
      <c r="C381">
        <v>0.51800000000000002</v>
      </c>
      <c r="D381">
        <v>34</v>
      </c>
      <c r="E381">
        <v>0.66800000000000004</v>
      </c>
      <c r="F381">
        <v>34</v>
      </c>
      <c r="G381">
        <v>0.96399999999999997</v>
      </c>
      <c r="H381">
        <v>21</v>
      </c>
      <c r="I381">
        <v>0.86299999999999999</v>
      </c>
      <c r="J381">
        <v>0.77300000000000002</v>
      </c>
      <c r="K381" t="s">
        <v>4779</v>
      </c>
      <c r="L381">
        <v>0.45</v>
      </c>
      <c r="M381" t="s">
        <v>4780</v>
      </c>
      <c r="N381" t="str">
        <f>MID(Table2[[#This Row],[Uncleaved Sequence]],Table2[[#This Row],[pos2]]-3,3)&amp;"-"&amp;MID(Table2[[#This Row],[Uncleaved Sequence]],Table2[[#This Row],[pos2]],3)</f>
        <v>VAA-RTG</v>
      </c>
      <c r="O381" t="str">
        <f>VLOOKUP(Table2[[#This Row],[name]],Sheet2!B:D,3,FALSE)</f>
        <v>MTLRSRLSGEAPQLWLLLLLASTASSLWASVAARTGPLHDKVVVCYVSTAVYRPEQGAYAIENFDPNLCTHVVYAFAGLDITQAAIKSLDPWQDLKEEGKGGYEKMTGLKRSHPHLKVSLAIGGWNEGSANYSTLVANNLLRGRFVKVSSFIRKYNFDGLDLDWEYPTQRKGKPADRENFVLLTKELREEFDEHGLLTSAIGASKKVIDEAYDVRQISRYLDYLHIMCYDYHGSWDRRVGYNAPLAPADDPLSVKFSIDYLLKLGAPPEKLVMGLPFYGRTFKTLASGFLNDVSGVGFKGPYTREDGFLGYNEICQTLSNQTSGWTREWDPQTSQVLAKSERNFTQEINVVTYDSSRSIANKVLFAMSKRLAGVMVWSVDTDDFLGNCKLDETYEDFQKVTAAPKRSSQNYPLLRTINEATMLAVDELAVPEPQPDDSENEPHGSIADRKNAGASMVSLGLGVTAVFMLLHRLA</v>
      </c>
    </row>
    <row r="382" spans="1:15">
      <c r="A382" t="s">
        <v>4670</v>
      </c>
      <c r="B382" t="s">
        <v>61</v>
      </c>
      <c r="C382">
        <v>0.51800000000000002</v>
      </c>
      <c r="D382">
        <v>34</v>
      </c>
      <c r="E382">
        <v>0.66800000000000004</v>
      </c>
      <c r="F382">
        <v>34</v>
      </c>
      <c r="G382">
        <v>0.96399999999999997</v>
      </c>
      <c r="H382">
        <v>21</v>
      </c>
      <c r="I382">
        <v>0.86299999999999999</v>
      </c>
      <c r="J382">
        <v>0.77300000000000002</v>
      </c>
      <c r="K382" t="s">
        <v>4779</v>
      </c>
      <c r="L382">
        <v>0.45</v>
      </c>
      <c r="M382" t="s">
        <v>4780</v>
      </c>
      <c r="N382" t="str">
        <f>MID(Table2[[#This Row],[Uncleaved Sequence]],Table2[[#This Row],[pos2]]-3,3)&amp;"-"&amp;MID(Table2[[#This Row],[Uncleaved Sequence]],Table2[[#This Row],[pos2]],3)</f>
        <v>VAA-RTG</v>
      </c>
      <c r="O382" t="str">
        <f>VLOOKUP(Table2[[#This Row],[name]],Sheet2!B:D,3,FALSE)</f>
        <v>MTLRSRLSGEAPQLWLLLLLASTASSLWASVAARTGPLHDKVVVCYVSTAVYRPEQGAYAIENFDPNLCTHVVYAFAGLDITQAAIKSLDPWQDLKEEGKGGYEKMTGLKRSHPHLKVSLAIGGWNEGSANYSTLVANNLLRGRFVKVSSFIRKYNFDGLDLDWEYPTQRKGKPADRENFVLLTKELREEFDEHGLLTSAIGASKKVIDEAYDVRQISRYLDYLHIMCYDYHGSWDRRVGYNAPLAPADDPLSVKFSIDYLLKLGAPPEKLVMGLPFYGRTFKTLASGFLNDVSGVGFKGPYTREDGFLGYNEICQTLSNQTSGWTREWDPQTSQVLAKSERNFTQEINVVTYDSSRSIANKVLFAMSKRLAGVMVWSVDTDDFLGNCKLDETYEDFQKVTAAPKRSSQNYPLLRTINEATMLAVDELAVPEPQPDDSENEPHGSIADRKNAGASMVSLGLGVTAVFMLLHRLA</v>
      </c>
    </row>
    <row r="383" spans="1:15">
      <c r="A383" t="s">
        <v>3852</v>
      </c>
      <c r="B383" t="s">
        <v>1190</v>
      </c>
      <c r="C383">
        <v>0.52800000000000002</v>
      </c>
      <c r="D383">
        <v>30</v>
      </c>
      <c r="E383">
        <v>0.68700000000000006</v>
      </c>
      <c r="F383">
        <v>30</v>
      </c>
      <c r="G383">
        <v>0.96499999999999997</v>
      </c>
      <c r="H383">
        <v>21</v>
      </c>
      <c r="I383">
        <v>0.878</v>
      </c>
      <c r="J383">
        <v>0.79</v>
      </c>
      <c r="K383" t="s">
        <v>4779</v>
      </c>
      <c r="L383">
        <v>0.45</v>
      </c>
      <c r="M383" t="s">
        <v>4780</v>
      </c>
      <c r="N383" t="str">
        <f>MID(Table2[[#This Row],[Uncleaved Sequence]],Table2[[#This Row],[pos2]]-3,3)&amp;"-"&amp;MID(Table2[[#This Row],[Uncleaved Sequence]],Table2[[#This Row],[pos2]],3)</f>
        <v>VHA-TPA</v>
      </c>
      <c r="O383" t="str">
        <f>VLOOKUP(Table2[[#This Row],[name]],Sheet2!B:D,3,FALSE)</f>
        <v>MSIRSTHCIPTRVYLHLLLVSLPLLAVHATPAISPQSLRGIIFPVETFDCQLEDVARTKGTCRRMEDCPSALNGWLERRESPKTCYFVRFDHYVCCAPVAPIVTRSSQQACNELNKVSKVKEIDEFFVSVVGGMPTRPREFPFMAALWRSNFDQRIYYRCGGALIANNFVLTAAHCADLGGEPPSQVRLGGDNLTLEGEDISIRRVIIHPDYSASTAYNDIALLELETAAKPELKPTCIWTQKEVNTLVTAIGYGQTSFAGLSSAQLLKVPLKSVSNEECQHHYQKDQLAQGVLTQMCAGDITGERDTCQGDSGGPLLMQDGLLGYVVGITSLGQGCASGPPSYTRVSSFVDWIEGIVWPAQQVTNAPQPNQMTSFSPEFDLRAT</v>
      </c>
    </row>
    <row r="384" spans="1:15">
      <c r="A384" t="s">
        <v>3853</v>
      </c>
      <c r="B384" t="s">
        <v>1190</v>
      </c>
      <c r="C384">
        <v>0.52800000000000002</v>
      </c>
      <c r="D384">
        <v>30</v>
      </c>
      <c r="E384">
        <v>0.68700000000000006</v>
      </c>
      <c r="F384">
        <v>30</v>
      </c>
      <c r="G384">
        <v>0.96499999999999997</v>
      </c>
      <c r="H384">
        <v>21</v>
      </c>
      <c r="I384">
        <v>0.878</v>
      </c>
      <c r="J384">
        <v>0.79</v>
      </c>
      <c r="K384" t="s">
        <v>4779</v>
      </c>
      <c r="L384">
        <v>0.45</v>
      </c>
      <c r="M384" t="s">
        <v>4780</v>
      </c>
      <c r="N384" t="str">
        <f>MID(Table2[[#This Row],[Uncleaved Sequence]],Table2[[#This Row],[pos2]]-3,3)&amp;"-"&amp;MID(Table2[[#This Row],[Uncleaved Sequence]],Table2[[#This Row],[pos2]],3)</f>
        <v>VHA-TPA</v>
      </c>
      <c r="O384" t="str">
        <f>VLOOKUP(Table2[[#This Row],[name]],Sheet2!B:D,3,FALSE)</f>
        <v>MSIRSTHCIPTRVYLHLLLVSLPLLAVHATPAISPQSLRGIIFPVETFDCQLEDVARTKGTCRRMEDCPSALNGWLERRESPKTCYFVRFDHYVCCAPVAPIVTRSSQQACNELNKVSKVKEIDEFFVSVVGGMPTRPREFPFMAALWRSNFDQRIYYRCGGALIANNFVLTAAHCADLGGEPPSQVRLGGDNLTLEGEDISIRRVIIHPDYSASTAYNDIALLELETAAKPELKPTCIWTQKEVNTLVTAIGYGQTSFAGLSSAQLLKVPLKSVSNEECQHHYQKDQLAQGVLTQMCAGDITGERDTCQGDSGGPLLMQDGLLGYVVGITSLGQGCASGPPSYTRVSSFVDWIEGIVWPAQQVTNAPQPNQMTSFSPEFDLRAT</v>
      </c>
    </row>
    <row r="385" spans="1:15">
      <c r="A385" t="s">
        <v>4592</v>
      </c>
      <c r="B385" t="s">
        <v>1190</v>
      </c>
      <c r="C385">
        <v>0.52800000000000002</v>
      </c>
      <c r="D385">
        <v>30</v>
      </c>
      <c r="E385">
        <v>0.68700000000000006</v>
      </c>
      <c r="F385">
        <v>30</v>
      </c>
      <c r="G385">
        <v>0.96499999999999997</v>
      </c>
      <c r="H385">
        <v>21</v>
      </c>
      <c r="I385">
        <v>0.878</v>
      </c>
      <c r="J385">
        <v>0.79</v>
      </c>
      <c r="K385" t="s">
        <v>4779</v>
      </c>
      <c r="L385">
        <v>0.45</v>
      </c>
      <c r="M385" t="s">
        <v>4780</v>
      </c>
      <c r="N385" t="str">
        <f>MID(Table2[[#This Row],[Uncleaved Sequence]],Table2[[#This Row],[pos2]]-3,3)&amp;"-"&amp;MID(Table2[[#This Row],[Uncleaved Sequence]],Table2[[#This Row],[pos2]],3)</f>
        <v>VHA-TPA</v>
      </c>
      <c r="O385" t="str">
        <f>VLOOKUP(Table2[[#This Row],[name]],Sheet2!B:D,3,FALSE)</f>
        <v>MSIRSTHCIPTRVYLHLLLVSLPLLAVHATPAISPQSLRGIIFPVETFDCQLEDVARTKGTCRRMEDCPSALNGWLERRESPKTCYFVRFDHYVCCAPVAPIVTRSSQQACNELNKVSKVKEIDEFFVSVVGGMPTRPREFPFMAALWRSNFDQRIYYRCGGALIANNFVLTAAHCADLGGEPPSQVRLGGDNLTLEGEDISIRRVIIHPDYSASTAYNDIALLELETAAKPELKPTCIWTQKEVNTLVTAIGYGQTSFAGLSSAQLLKVPLKSVSNEECQHHYQKDQLAQGVLTQMCAGDITGERDTCQGDSGGPLLMQDGLLGYVVGITSLGQGCASGPPSYTRVSSFVDWIEGIVWPAQQVTNAPQPNQMTSFSPEFDLRAT</v>
      </c>
    </row>
    <row r="386" spans="1:15">
      <c r="A386" t="s">
        <v>4593</v>
      </c>
      <c r="B386" t="s">
        <v>1190</v>
      </c>
      <c r="C386">
        <v>0.52800000000000002</v>
      </c>
      <c r="D386">
        <v>30</v>
      </c>
      <c r="E386">
        <v>0.68700000000000006</v>
      </c>
      <c r="F386">
        <v>30</v>
      </c>
      <c r="G386">
        <v>0.96499999999999997</v>
      </c>
      <c r="H386">
        <v>21</v>
      </c>
      <c r="I386">
        <v>0.878</v>
      </c>
      <c r="J386">
        <v>0.79</v>
      </c>
      <c r="K386" t="s">
        <v>4779</v>
      </c>
      <c r="L386">
        <v>0.45</v>
      </c>
      <c r="M386" t="s">
        <v>4780</v>
      </c>
      <c r="N386" t="str">
        <f>MID(Table2[[#This Row],[Uncleaved Sequence]],Table2[[#This Row],[pos2]]-3,3)&amp;"-"&amp;MID(Table2[[#This Row],[Uncleaved Sequence]],Table2[[#This Row],[pos2]],3)</f>
        <v>VHA-TPA</v>
      </c>
      <c r="O386" t="str">
        <f>VLOOKUP(Table2[[#This Row],[name]],Sheet2!B:D,3,FALSE)</f>
        <v>MSIRSTHCIPTRVYLHLLLVSLPLLAVHATPAISPQSLRGIIFPVETFDCQLEDVARTKGTCRRMEDCPSALNGWLERRESPKTCYFVRFDHYVCCAPVAPIVTRSSQQACNELNKVSKVKEIDEFFVSVVGGMPTRPREFPFMAALWRSNFDQRIYYRCGGALIANNFVLTAAHCADLGGEPPSQVRLGGDNLTLEGEDISIRRVIIHPDYSASTAYNDIALLELETAAKPELKPTCIWTQKEVNTLVTAIGYGQTSFAGLSSAQLLKVPLKSVSNEECQHHYQKDQLAQGVLTQMCAGDITGERDTCQGDSGGPLLMQDGLLGYVVGITSLGQGCASGPPSYTRVSSFVDWIEGIVWPAQQVTNAPQPNQMTSFSPEFDLRAT</v>
      </c>
    </row>
    <row r="387" spans="1:15">
      <c r="A387" t="s">
        <v>4518</v>
      </c>
      <c r="B387" t="s">
        <v>1193</v>
      </c>
      <c r="C387">
        <v>0.85299999999999998</v>
      </c>
      <c r="D387">
        <v>24</v>
      </c>
      <c r="E387">
        <v>0.90200000000000002</v>
      </c>
      <c r="F387">
        <v>24</v>
      </c>
      <c r="G387">
        <v>0.98599999999999999</v>
      </c>
      <c r="H387">
        <v>14</v>
      </c>
      <c r="I387">
        <v>0.95299999999999996</v>
      </c>
      <c r="J387">
        <v>0.93</v>
      </c>
      <c r="K387" t="s">
        <v>4779</v>
      </c>
      <c r="L387">
        <v>0.45</v>
      </c>
      <c r="M387" t="s">
        <v>4780</v>
      </c>
      <c r="N387" t="str">
        <f>MID(Table2[[#This Row],[Uncleaved Sequence]],Table2[[#This Row],[pos2]]-3,3)&amp;"-"&amp;MID(Table2[[#This Row],[Uncleaved Sequence]],Table2[[#This Row],[pos2]],3)</f>
        <v>VQS-APG</v>
      </c>
      <c r="O387" t="str">
        <f>VLOOKUP(Table2[[#This Row],[name]],Sheet2!B:D,3,FALSE)</f>
        <v>MTFGKVAILLCSFLLFLVLPVQSAPGKLNGRVVGGEDAVKNQFPHQVSLNAGSHSCGGSILTRTYILTAAHCVSNEDVNHVITPIAAERFTIRAGSNDFSGGVLVQVAEVIVHEEYGNFLNDVALLRLESPLILSASIQPIDLPTVDPADVDVVISGWGRIKHQGDLPRYLQYNTLKSITRQQCEELIDFGFEGELLLHQVDNGACNGDSGGPAVYNNQLVGVAGFVVDGCGSTYPDGYARVFYFDWIKKHSD</v>
      </c>
    </row>
    <row r="388" spans="1:15">
      <c r="A388" t="s">
        <v>3642</v>
      </c>
      <c r="B388" t="s">
        <v>1196</v>
      </c>
      <c r="C388">
        <v>0.113</v>
      </c>
      <c r="D388">
        <v>43</v>
      </c>
      <c r="E388">
        <v>0.114</v>
      </c>
      <c r="F388">
        <v>43</v>
      </c>
      <c r="G388">
        <v>0.129</v>
      </c>
      <c r="H388">
        <v>28</v>
      </c>
      <c r="I388">
        <v>0.10299999999999999</v>
      </c>
      <c r="J388">
        <v>0.108</v>
      </c>
      <c r="K388" t="s">
        <v>4781</v>
      </c>
      <c r="L388">
        <v>0.45</v>
      </c>
      <c r="M388" t="s">
        <v>4780</v>
      </c>
      <c r="N388" t="str">
        <f>MID(Table2[[#This Row],[Uncleaved Sequence]],Table2[[#This Row],[pos2]]-3,3)&amp;"-"&amp;MID(Table2[[#This Row],[Uncleaved Sequence]],Table2[[#This Row],[pos2]],3)</f>
        <v>LPL-NSL</v>
      </c>
      <c r="O388" t="str">
        <f>VLOOKUP(Table2[[#This Row],[name]],Sheet2!B:D,3,FALSE)</f>
        <v>MNALDMNKQFLSVSQDHQHQTSVADQRSRSRSERASSLALPLNSLLDFYKQQEQCKSVTLLPLPSNSGSISESSSLSSSNSIVRRHSSHYYPMLEDKQPSQLPQAATEMLVNMTEQKYCQSAHQGASIAGGRQVHHQQQHLVRVDTPTPPPPIPRRLLRGKSAWQASSPHPLPLSAGGQDGAHGTGTGTVFVYPQPNVTAEAVVRGSGDGQGGGGAGLQSALLVDIATRPASGYADADGISDDDRSLENSVFDESLTSTPVKVAGYLAGRYAGLSHMAKRAQRSSSSTVDSAYGSLGGHSERFASSSTSVDFRSRFSSVDTQSSLDEKPLSSSIDSPLARDPRAYRERAVLNDAMHKLNNNNTSLGLALYSASNNNNGSSVASDGSQLPVVPRKQPPPVKGSSNSSNSIGETQSQSSKEPSSVSASASTSSAASAGSSTISGTMSSMSGPCPAVVPPTDAITKRPGPPEPPLRQANVFDPVETGSRGHPPPLTVRNKLGRNKPPPITYPRMQQRQDSTLSSDSYSISSSPGYNSKLMEALLGSQQGGRKSNAPGSAQRQTPLMDLAPTRFLGGAGGGTGSGKQGPAMPPRSKINFRQDSTISSDSFSQTSSPGYNPKLMEAPLLPSLSAKRLCSAPAIVCRQGVQHEPIEELEPPQTISPLHKAAGQPSSLQTIVRFQNGAPHTMSQHQIINRRKSSNPYITNGRLKFRLFQILINAFALLAIAGGLAAYFNAYPIKFVNKTIINTIHVEDTTSFGKNPAPGTCLPIIVRFCQGPQIPYNYTVFNYIGHFGQLETQTDLDSYEALVDVRCYELVSLFLCTLFVPKCGQSGATVPCKTLCTETMRRCGFFFDVFGLSLPEYLNCKLFKDFPSSEDCVGLDEVRVMRAATHPKCDGFQCDQNRCLPQEYVCDGHLDCMDQADEAKCERCGPDEYCGDSQCIGTKHICDGIIDCPYGQDERNCLRLSERNGDVGTGVLEVYRIQRQWMPACVKNWDRAVSPSAVCSILGYSAVNATSVLTQLTHRPLLATVNSTDIWKMYAKRKSTLMQEFANCKKTEDYPMADLTCSNYECGRVKRGRHKSRRIIGGTQASPGNWPFLAAILGGPEKIFYCAGVLISDQWVLTASHCVGYSVIDLEDWTIQLGVTRRNSFTYSGQKVKVKAVIPHPQYNMAIAHDNDILFQLATRVAFHEHLLPVCLPPPSVRNLHPGTLCTVIGWGKREDKDPKSTEYIVNEVQVPIITRNQCDEWLDNLTVSEGMVCAGFDDGGKDACQGDSGGLLCPYPGEKNRWFVGGIVSWGIMCAHPRLPGVYANVVQYVPWIQEQIAKSRPIKEDRVNKYDLHPGGPDILSKIATDPMREGAPHHYTHSRTSSK</v>
      </c>
    </row>
    <row r="389" spans="1:15">
      <c r="A389" t="s">
        <v>4558</v>
      </c>
      <c r="B389" t="s">
        <v>1196</v>
      </c>
      <c r="C389">
        <v>0.113</v>
      </c>
      <c r="D389">
        <v>43</v>
      </c>
      <c r="E389">
        <v>0.114</v>
      </c>
      <c r="F389">
        <v>43</v>
      </c>
      <c r="G389">
        <v>0.129</v>
      </c>
      <c r="H389">
        <v>28</v>
      </c>
      <c r="I389">
        <v>0.10299999999999999</v>
      </c>
      <c r="J389">
        <v>0.108</v>
      </c>
      <c r="K389" t="s">
        <v>4781</v>
      </c>
      <c r="L389">
        <v>0.45</v>
      </c>
      <c r="M389" t="s">
        <v>4780</v>
      </c>
      <c r="N389" t="str">
        <f>MID(Table2[[#This Row],[Uncleaved Sequence]],Table2[[#This Row],[pos2]]-3,3)&amp;"-"&amp;MID(Table2[[#This Row],[Uncleaved Sequence]],Table2[[#This Row],[pos2]],3)</f>
        <v>LPL-NSL</v>
      </c>
      <c r="O389" t="str">
        <f>VLOOKUP(Table2[[#This Row],[name]],Sheet2!B:D,3,FALSE)</f>
        <v>MNALDMNKQFLSVSQDHQHQTSVADQRSRSRSERASSLALPLNSLLDFYKQQEQCKSVTLLPLPSNSGSISESSSLSSSNSIVRRHSSHYYPMLEDKQPSQLPQAATEMLVNMTEQKYCQSAHQGASIAGGRQVHHQQQHLVRVDTPTPPPPIPRRLLRGKSAWQASSPHPLPLSAGGQDGAHGTGTGTVFVYPQPNVTAEAVVRGSGDGQGGGGAGLQSALLVDIATRPASGYADADGISDDDRSLENSVFDESLTSTPVKVAGYLAGRYAGLSHMAKRAQRSSSSTVDSAYGSLGGHSERFASSSTSVDFRSRFSSVDTQSSLDEKPLSSSIDSPLARDPRAYRERAVLNDAMHKLNNNNTSLGLALYSASNNNNGSSVASDGSQLPVVPRKQPPPVKGSSNSSNSIGETQSQSSKEPSSVSASASTSSAASAGSSTISGTMSSMSGPCPAVVPPTDAITKRPGPPEPPLRQANVFDPVETGSRGHPPPLTVRNKLGRNKPPPITYPRMQQRQDSTLSSDSYSISSSPGYNSKLMEALLGSQQGGRKSNAPGSAQRQTPLMDLAPTRFLGGAGGGTGSGKQGPAMPPRSKINFRQDSTISSDSFSQTSSPGYNPKLMEAPLLPSLSAKRLCSAPAIVCRQGVQHEPIEELEPPQTISPLHKAAGQPSSLQTIVRFQNGAPHTMSQHQIINRRKSSNPYITNGRLKFRLFQILINAFALLAIAGGLAAYFNAYPIKFVNKTIINTIHVEDTTSFGKNPAPGTCLPIIVRFCQGPQIPYNYTVFNYIGHFGQLETQTDLDSYEALVDVRCYELVSLFLCTLFVPKCGQSGATVPCKTLCTETMRRCGFFFDVFGLSLPEYLNCKLFKDFPSSEDCVGLDEVRVMRAATHPKCDGFQCDQNRCLPQEYVCDGHLDCMDQADEAKCERCGPDEYCGDSQCIGTKHICDGIIDCPYGQDERNCLRLSERNGDVGTGVLEVYRIQRQWMPACVKNWDRAVSPSAVCSILGYSAVNATSVLTQLTHRPLLATVNSTDIWKMYAKRKSTLMQEFANCKKTEDYPMADLTCSNYECGRVKRGRHKSRRIIGGTQASPGNWPFLAAILGGPEKIFYCAGVLISDQWVLTASHCVGYSVIDLEDWTIQLGVTRRNSFTYSGQKVKVKAVIPHPQYNMAIAHDNDILFQLATRVAFHEHLLPVCLPPPSVRNLHPGTLCTVIGWGKREDKDPKSTEYIVNEVQVPIITRNQCDEWLDNLTVSEGMVCAGFDDGGKDACQGDSGGLLCPYPGEKNRWFVGGIVSWGIMCAHPRLPGVYANVVQYVPWIQEQIAKSRPIKEDRVNKYDLHPGGPDILSKIATDPMREGAPHHYTHSRTSSK</v>
      </c>
    </row>
    <row r="390" spans="1:15">
      <c r="A390" t="s">
        <v>3724</v>
      </c>
      <c r="B390" t="s">
        <v>826</v>
      </c>
      <c r="C390">
        <v>0.35199999999999998</v>
      </c>
      <c r="D390">
        <v>19</v>
      </c>
      <c r="E390">
        <v>0.503</v>
      </c>
      <c r="F390">
        <v>19</v>
      </c>
      <c r="G390">
        <v>0.82699999999999996</v>
      </c>
      <c r="H390">
        <v>4</v>
      </c>
      <c r="I390">
        <v>0.72599999999999998</v>
      </c>
      <c r="J390">
        <v>0.623</v>
      </c>
      <c r="K390" t="s">
        <v>4779</v>
      </c>
      <c r="L390">
        <v>0.45</v>
      </c>
      <c r="M390" t="s">
        <v>4780</v>
      </c>
      <c r="N390" t="str">
        <f>MID(Table2[[#This Row],[Uncleaved Sequence]],Table2[[#This Row],[pos2]]-3,3)&amp;"-"&amp;MID(Table2[[#This Row],[Uncleaved Sequence]],Table2[[#This Row],[pos2]],3)</f>
        <v>LEA-NKT</v>
      </c>
      <c r="O390" t="str">
        <f>VLOOKUP(Table2[[#This Row],[name]],Sheet2!B:D,3,FALSE)</f>
        <v>MHLSYLTILTALFFHLEANKTAVGRLPKWLVPLSYRVDIVTRINQPYQPGGTVVIDLRSERSTKRIVLNAHDLAIGKRRAVTLSDKNGNSVPVSSIQMIKLSRLTVSLKRPLKVNVTYSMRVAFTSVLRNDNTGFYSSNYVDHNTTLQWLAATQFEPNHAREAFPCFDDPIFRTPFKINLAHPYLYRALSNMPVQRIRHASLKDYVWTQFVESHPMQTYLVAFMISKFDRPGFTSSERSDCPISTARPDALSQTEFANMVVAPLLSFYEDLFNSTYRQKKIDLVALPDFTFKSKNWGLPAFAEESLLYDSQRSSIDDQQGVARAVAMMVVNQWFGNLVSVAWWEIWLKNVFALYLSRFGVHSLRPEWDYQERHALQLYLSVLDYDAHVNTDLTASVPDESHIWAAYNEIGERKAAVLFEMLHRVMGEEAWLTALRRYLVVYNRTATSSDFWDLLQLQVDRNGRLGKGLNITRIMKCWLGQPGYPLVTVTRYDHRTAIVSQQRFFITPQFRNRWARNPCWWVPLSYTCPSCQHSEIISFSWLTCPTSKPSSKSNTVLLEKLEAEPTDWILFNVQHTAPFRVNYDLRNWQLNKTLADPNKFRLIHRVNRAQLVDDLFSLAWSGDIEYDMALGILGYLEHDEFVVWVATEISFERINNVAKSNPNYLIFKTYMRLLLERQFKRVISSDLSSSGNMTHRPVIIRLACEYELPACVSLARREFMKGTPEKGGWMTIREREVVCTAVKFGTEGDRDMVESMYKRSNFAAEKESLLTALACSRNVFALQRVIWTFESSGVRKQNARRTFKAVVSNSMGYRLAKKYVSVNMQNIRNYCSNSDKVVNLMTPLIECLSTPKELLYFSKFFKEILRDMNGSERLIKILLERGNNIHWQRTKFRPMLQAIRDIILWRSRAKRIL</v>
      </c>
    </row>
    <row r="391" spans="1:15">
      <c r="A391" t="s">
        <v>4023</v>
      </c>
      <c r="B391" t="s">
        <v>762</v>
      </c>
      <c r="C391">
        <v>0.13</v>
      </c>
      <c r="D391">
        <v>20</v>
      </c>
      <c r="E391">
        <v>0.18099999999999999</v>
      </c>
      <c r="F391">
        <v>20</v>
      </c>
      <c r="G391">
        <v>0.36899999999999999</v>
      </c>
      <c r="H391">
        <v>1</v>
      </c>
      <c r="I391">
        <v>0.23400000000000001</v>
      </c>
      <c r="J391">
        <v>0.21</v>
      </c>
      <c r="K391" t="s">
        <v>4781</v>
      </c>
      <c r="L391">
        <v>0.45</v>
      </c>
      <c r="M391" t="s">
        <v>4780</v>
      </c>
      <c r="N391" t="str">
        <f>MID(Table2[[#This Row],[Uncleaved Sequence]],Table2[[#This Row],[pos2]]-3,3)&amp;"-"&amp;MID(Table2[[#This Row],[Uncleaved Sequence]],Table2[[#This Row],[pos2]],3)</f>
        <v>GHG-YLE</v>
      </c>
      <c r="O391" t="str">
        <f>VLOOKUP(Table2[[#This Row],[name]],Sheet2!B:D,3,FALSE)</f>
        <v>MASARNLLLLSSSRLHGHGYLEHARGQLEDLFKSANVKTVLFVPYALRDDKYTATVRDALQPWGFNVEGLHTKPDREQALREAQAIFVGGGNTFVLLRLYEMKLLDPIRELVLQRGLPYVGSSAGTNVATRSIHTTNDMPVAYPPSFALALVPFNINPHYLDPEAGSRHKGETRDERLEEFVAYHGLPVLGLREGTVRVQGEKAILLGDRNAKLFKADGGTEELAPLADLTFLLQ</v>
      </c>
    </row>
    <row r="392" spans="1:15">
      <c r="A392" t="s">
        <v>3678</v>
      </c>
      <c r="B392" t="s">
        <v>357</v>
      </c>
      <c r="C392">
        <v>0.122</v>
      </c>
      <c r="D392">
        <v>25</v>
      </c>
      <c r="E392">
        <v>0.11</v>
      </c>
      <c r="F392">
        <v>69</v>
      </c>
      <c r="G392">
        <v>0.16800000000000001</v>
      </c>
      <c r="H392">
        <v>57</v>
      </c>
      <c r="I392">
        <v>7.2999999999999995E-2</v>
      </c>
      <c r="J392">
        <v>9.5000000000000001E-2</v>
      </c>
      <c r="K392" t="s">
        <v>4781</v>
      </c>
      <c r="L392">
        <v>0.5</v>
      </c>
      <c r="M392" t="s">
        <v>4782</v>
      </c>
      <c r="N392" t="str">
        <f>MID(Table2[[#This Row],[Uncleaved Sequence]],Table2[[#This Row],[pos2]]-3,3)&amp;"-"&amp;MID(Table2[[#This Row],[Uncleaved Sequence]],Table2[[#This Row],[pos2]],3)</f>
        <v>IAR-SIS</v>
      </c>
      <c r="O392" t="str">
        <f>VLOOKUP(Table2[[#This Row],[name]],Sheet2!B:D,3,FALSE)</f>
        <v>MDVLEMLRASASGSYNTIFSDAWCQYVSKQITATVYMYFALVMMSLLFIWFLYFKRMARLRLRDEIARSISTVTNSSGDMRGLRFRKRDKMLFYGRRMRKMKNVSGQMYSSGKGYKRRAVMRFARRILQLRRDNMPLEMRTVEPPAELEETIEGSDRVPPDALYMLQSIRIFGHFEKPVFLRLCKHTQLLELMAGDLFKITDPDDSVYIVQSGMINVYISNADGSTLSLKTVRKGESVTSLLSFIVLSGNPSYYKTVTAKAIEKSVVIRLPMQAFEEVFQDNPDVMIRVIQVIMRLQRVLFTALRNYLGLNAELVQNHMRYKSVSTMSGPINSQTSQSSRQAPGPPMVISQMNLMQSAVSGTGSSGVSVTVTRPPSSPSRHSREEHTLSDPNNPDGSFHGTTNLFTEVHGDAPNADLFHQQQQQHSVGNLSTRRSSITLMADGSHSCLQTPGVTTSIDMRLVQSSAVDSLRKELGLSEEDSHIIEPFVELELEPNVTLITEGNADDVCVWFVMTGTLAVYQSNQDATRAKQDKSDMLIHVHPGEIVGGLAMLTGEASAYTIRSRSITRIAFIRRAAIYQIMRQRPRIVDLGNGVVRRLSPLVRQCDYALDWIFLESGRAVYRQDESSDSTYIVLSGRRSVITHPGGKKEIVGEYGKGDLVGIVEMITETSRTTTVMAVRDSELAKLEGLFNAIKLRYPIVVTKLISFLSHRFLGSMQTRSGSGAPGAPVEANPVTKYSTVALVPITDEVPMTPFTYELYHSLCAIGPVLRLTSDVVRKQLGSNIEAANEYRLTSWLAQQEDRNIITLYQCDSSLSAWTQRCMRQADVILIVGLDRSHLVGKFEREIDRLAMRTQKELVLLYPEASNAKPANTLSWLNARPWVKHHHVLCVKRIFTRKSQYRINDLYSRVLLSEPNMHSDFSRLARWLTGNSGLVLGGGGARGAAHIGMLKAIQEAGIPVDMVGGVSIGALMGALWCSERNTTVTQKAREWSKKMTKWFLQLLDLTYPITSMFSGREFNKTIHDTFGDVSEDLWIPYFTLTTDITASCHRIHTNGSLWRYVRSSMSLSGYMPPLCDPKDHLLLDGGYVNNLPADVMHNLGAAHIIAIDVGSQDDTDLTNYGDDLSGWWLYKKWNPFTSPVKVPDLPDIQSRLAYVSCVRQLEEVKNSDYCEYIRPPIKYKTLAFGSFDEIRDVGYVFGKNYFESMAKAGRLGRFNQWFNKEPPKRVHASLNEYTFIDLAQIVCRLPETYAVNTAELFSEDEDCDGYISEPTTLNTRRRIQVSRAGNSLSFSETEMDSDVELDLKLERKTDKSTQSSPPSNSRSDRGKEEARHMSNWHWGVKHKDETGSGATEATKTQTGQEQELQQEQQDQGAAEQLVDKDKEENKENRSSPNNETK</v>
      </c>
    </row>
    <row r="393" spans="1:15">
      <c r="A393" t="s">
        <v>3679</v>
      </c>
      <c r="B393" t="s">
        <v>357</v>
      </c>
      <c r="C393">
        <v>0.14899999999999999</v>
      </c>
      <c r="D393">
        <v>31</v>
      </c>
      <c r="E393">
        <v>0.129</v>
      </c>
      <c r="F393">
        <v>11</v>
      </c>
      <c r="G393">
        <v>0.189</v>
      </c>
      <c r="H393">
        <v>1</v>
      </c>
      <c r="I393">
        <v>0.11899999999999999</v>
      </c>
      <c r="J393">
        <v>0.124</v>
      </c>
      <c r="K393" t="s">
        <v>4781</v>
      </c>
      <c r="L393">
        <v>0.45</v>
      </c>
      <c r="M393" t="s">
        <v>4780</v>
      </c>
      <c r="N393" t="str">
        <f>MID(Table2[[#This Row],[Uncleaved Sequence]],Table2[[#This Row],[pos2]]-3,3)&amp;"-"&amp;MID(Table2[[#This Row],[Uncleaved Sequence]],Table2[[#This Row],[pos2]],3)</f>
        <v>PPF-CDY</v>
      </c>
      <c r="O393" t="str">
        <f>VLOOKUP(Table2[[#This Row],[name]],Sheet2!B:D,3,FALSE)</f>
        <v>MSIAGVFPPFCDYRDGHLLLDGCYTNNVPADVMHNLGAAHIIAIDVGSQDTDLTNYGDDLSGWWLLYKKWNPFTSPVKVPDLPDIQSRLAYVSCVRQLEVKNSDYCEYIRPPIDKYKTLAFGSFDEIRDVGYVFGKNYFESMAKAGRGRFNQWFNKEPPKRVNHASLNEYTFIDLAQIVCRLPETYAVNTAELFSEEDCDGYISEPTTLNTDRRRIQVSRAGNSLSFSETEMDSDVELDLKLERKDKSTQSSPPSNSRSDMRGKEEARHMSNWHWGVKHKDETGSGATEATKTQGQEQELQQEQQDQGATAEQLVDKDKEENKENRSSPNNETK</v>
      </c>
    </row>
    <row r="394" spans="1:15">
      <c r="A394" t="s">
        <v>3680</v>
      </c>
      <c r="B394" t="s">
        <v>357</v>
      </c>
      <c r="C394">
        <v>0.122</v>
      </c>
      <c r="D394">
        <v>25</v>
      </c>
      <c r="E394">
        <v>0.11</v>
      </c>
      <c r="F394">
        <v>69</v>
      </c>
      <c r="G394">
        <v>0.16800000000000001</v>
      </c>
      <c r="H394">
        <v>57</v>
      </c>
      <c r="I394">
        <v>7.2999999999999995E-2</v>
      </c>
      <c r="J394">
        <v>9.5000000000000001E-2</v>
      </c>
      <c r="K394" t="s">
        <v>4781</v>
      </c>
      <c r="L394">
        <v>0.5</v>
      </c>
      <c r="M394" t="s">
        <v>4782</v>
      </c>
      <c r="N394" t="str">
        <f>MID(Table2[[#This Row],[Uncleaved Sequence]],Table2[[#This Row],[pos2]]-3,3)&amp;"-"&amp;MID(Table2[[#This Row],[Uncleaved Sequence]],Table2[[#This Row],[pos2]],3)</f>
        <v>IAR-SIS</v>
      </c>
      <c r="O394" t="str">
        <f>VLOOKUP(Table2[[#This Row],[name]],Sheet2!B:D,3,FALSE)</f>
        <v>MDVLEMLRASASGSYNTIFSDAWCQYVSKQITATVYMYFALVMMSLLFIWFLYFKRMARLRLRDEIARSISTVTNSSGDMRGLRFRKRDKMLFYGRRMRKMKNVSGQMYSSGKGYKRRAVMRFARRILQLRRDNMPLEMRTVEPPAELEETIEGSDRVPPDALYMLQSIRIFGHFEKPVFLRLCKHTQLLELMAGDLFKITDPDDSVYIVQSGMINVYISNADGSTLSLKTVRKGESVTSLLSFIVLSGNPSYYKTVTAKAIEKSVVIRLPMQAFEEVFQDNPDVMIRVIQVIMRLQRVLFTALRNYLGLNAELVQNHMRYKSVSTMSGPINSQTSQSSRQAPGPPMVISQMNLMQSAVSGTGSSGVSVTVTRPPSSPSRHSREEHTLSDPNNPDGSFHGTTNLFTEVHGDAPNADLFHQQQQQHSVGNLSTRRSSITLMADGSHSCLQTPGVTTSIDMRLVQSSAVDSLRKELGLSEEDSHIIEPFVELELEPNVTLITEGNADDVCVWFVMTGTLAVYQSNQDATRAKQDKSDMLIHVHPGEIVGGLAMLTGEASAYTIRSRSITRIAFIRRAAIYQIMRQRPRIVDLGNGVVRRLSPLVRQCDYALDWIFLESGRAVYRQDESSDSTYIVLSGRRSVITHPGGKKEIVGEYGKGDLVGIVEMITETSRTTTVMAVRDSELAKLEGLFNAIKLRYPIVVTKLISFLSHRFLGSMQTRSGSGAPGAPVEANPVTKYSTVALVPITDEVPMTPFTYELYHSLCAIGPVLRLTSDVVRKQLGSNIEAANEYRLTSWLAQQEDRNIITLYQCDSSLSAWTQRCMRQADVILIVGLDRSHLVGKFEREIDRLAMRTQKELVLLYPEASNAKPANTLSWLNARPWVKHHHVLCVKRIFTRKSQYRINDLYSRVLLSEPNMHSDFSRLARWLTGNSGLVLGGGGARGAAHIGMLKAIQEAGIPVDMVGGVSIGALMGALWCSERNTTVTQKAREWSKKMTKWFLQLLDLTYPITSMFSGREFNKTIHDTFGDVSEDLWIPYFTLTTDITASCHRIHTNGHLWRYCRASMSIAGVFPPFCDYRDHLLLDGCYTNNVPADVMHNLGAAHIIAIDVGSQDDTDLTNYGDDLSGWWLYKKWNPFTSPVKVPDLPDIQSRLAYVSCVRQLEEVKNSDYCEYIRPPIKYKTLAFGSFDEIRDVGYVFGKNYFESMAKAGRLGRFNQWFNKEPPKRVHASLNEYTFIDLAQIVCRLPETYAVNTAELFSEDEDCDGYISEPTTLNTRRRIQVSRAGNSLSFSETEMDSDVELDLKLERKTDKSTQSSPPSNSRSDRGKEEARHMSNWHWGVKHKDETGSGATEATKTQTGQEQELQQEQQDQGAAEQLVDKDKEENKENRSSPNNETK</v>
      </c>
    </row>
    <row r="395" spans="1:15">
      <c r="A395" t="s">
        <v>3879</v>
      </c>
      <c r="B395" t="s">
        <v>1199</v>
      </c>
      <c r="C395">
        <v>0.58599999999999997</v>
      </c>
      <c r="D395">
        <v>17</v>
      </c>
      <c r="E395">
        <v>0.74099999999999999</v>
      </c>
      <c r="F395">
        <v>17</v>
      </c>
      <c r="G395">
        <v>0.97199999999999998</v>
      </c>
      <c r="H395">
        <v>10</v>
      </c>
      <c r="I395">
        <v>0.93100000000000005</v>
      </c>
      <c r="J395">
        <v>0.84399999999999997</v>
      </c>
      <c r="K395" t="s">
        <v>4779</v>
      </c>
      <c r="L395">
        <v>0.45</v>
      </c>
      <c r="M395" t="s">
        <v>4780</v>
      </c>
      <c r="N395" t="str">
        <f>MID(Table2[[#This Row],[Uncleaved Sequence]],Table2[[#This Row],[pos2]]-3,3)&amp;"-"&amp;MID(Table2[[#This Row],[Uncleaved Sequence]],Table2[[#This Row],[pos2]],3)</f>
        <v>ATA-IPT</v>
      </c>
      <c r="O395" t="str">
        <f>VLOOKUP(Table2[[#This Row],[name]],Sheet2!B:D,3,FALSE)</f>
        <v>MKLFVFLALAVAAATAIPTPEQKLVPTPVKDVKIQGRITNGYPAYEGKVYIVGLLFSGNGNWWCGGSIIGNTWVLTAAHCTNGASGVTINYGASLRNQQYTHWVGSGNFVQHHHYNSGNLHNDISLIRTPHVDFWHLVNKVELPSYNRYQDYAGWWAVASGWGGTYDGSPLPDWLQAVDVQIMSQSDCSRSWSLHDMICINTNGGKSTCGGDSGGPLVTHEGNRLVGVTSFVSSAGCQSGAPAVFRVTGYLDWIRDNTGIS</v>
      </c>
    </row>
    <row r="396" spans="1:15">
      <c r="A396" t="s">
        <v>4001</v>
      </c>
      <c r="B396" t="s">
        <v>634</v>
      </c>
      <c r="C396">
        <v>0.53100000000000003</v>
      </c>
      <c r="D396">
        <v>30</v>
      </c>
      <c r="E396">
        <v>0.47199999999999998</v>
      </c>
      <c r="F396">
        <v>30</v>
      </c>
      <c r="G396">
        <v>0.73699999999999999</v>
      </c>
      <c r="H396">
        <v>11</v>
      </c>
      <c r="I396">
        <v>0.46</v>
      </c>
      <c r="J396">
        <v>0.46700000000000003</v>
      </c>
      <c r="K396" t="s">
        <v>4781</v>
      </c>
      <c r="L396">
        <v>0.5</v>
      </c>
      <c r="M396" t="s">
        <v>4782</v>
      </c>
      <c r="N396" t="str">
        <f>MID(Table2[[#This Row],[Uncleaved Sequence]],Table2[[#This Row],[pos2]]-3,3)&amp;"-"&amp;MID(Table2[[#This Row],[Uncleaved Sequence]],Table2[[#This Row],[pos2]],3)</f>
        <v>CDC-SQR</v>
      </c>
      <c r="O396" t="str">
        <f>VLOOKUP(Table2[[#This Row],[name]],Sheet2!B:D,3,FALSE)</f>
        <v>MILRDMGEATVRAALLAVLGILLIAGCDCSQRFKYEIKEFQVPLDHFSFINATFNIRYLYNDSFVDKSNARTPIFFYTGNEGDIELFAQNTGFLWEQARQRALVIFAEHRYYGKSLPFGSSTFNTSLPEHLAYFTVEQTLEDYAMLIFLRNDRQMPVVAFGGSYGGMLAAWFRMKYPHLVNGALAASAPVLQFPGIDCDIFYRIVTSVFQNAYNENCTLNIAKSWKLFETLGASEAGKKQISDAFLCNALKNDDDLKKFLDYVEEVYSNLAMVNYPYNSSFLAPLPAYPVRQVCYLKELHSTDADLLHAMSSALAVYTNYTQSAKCLDISVNSNADDSGWNIQCNQMVMPICSNGSETMFRTSSWNFKDYAEKCYKNYRLTPKPYDIILRYGRNLEAATNIIFSNGLLDPWSGGGVLQAPNDKVFVIILPEGAHHLDLRHSPADPPSVRDARDKEAAIIARWIQD</v>
      </c>
    </row>
    <row r="397" spans="1:15">
      <c r="A397" t="s">
        <v>4631</v>
      </c>
      <c r="B397" t="s">
        <v>634</v>
      </c>
      <c r="C397">
        <v>0.53100000000000003</v>
      </c>
      <c r="D397">
        <v>30</v>
      </c>
      <c r="E397">
        <v>0.47199999999999998</v>
      </c>
      <c r="F397">
        <v>30</v>
      </c>
      <c r="G397">
        <v>0.73699999999999999</v>
      </c>
      <c r="H397">
        <v>11</v>
      </c>
      <c r="I397">
        <v>0.46</v>
      </c>
      <c r="J397">
        <v>0.46700000000000003</v>
      </c>
      <c r="K397" t="s">
        <v>4781</v>
      </c>
      <c r="L397">
        <v>0.5</v>
      </c>
      <c r="M397" t="s">
        <v>4782</v>
      </c>
      <c r="N397" t="str">
        <f>MID(Table2[[#This Row],[Uncleaved Sequence]],Table2[[#This Row],[pos2]]-3,3)&amp;"-"&amp;MID(Table2[[#This Row],[Uncleaved Sequence]],Table2[[#This Row],[pos2]],3)</f>
        <v>CDC-SQR</v>
      </c>
      <c r="O397" t="str">
        <f>VLOOKUP(Table2[[#This Row],[name]],Sheet2!B:D,3,FALSE)</f>
        <v>MILRDMGEATVRAALLAVLGILLIAGCDCSQRFKYEIKEFQVPLDHFSFINATFNIRYLYNDSFVDKSNARTPIFFYTGNEGDIELFAQNTGFLWEQARQRALVIFAEHRYYGKSLPFGSSTFNTSLPEHLAYFTVEQTLEDYAMLIFLRNDRQMPVVAFGGSYGGMLAAWFRMKYPHLVNGALAASAPVLQFPGIDCDIFYRIVTSVFQNAYNENCTLNIAKSWKLFETLGASEAGKKQISDAFLCNALKNDDDLKKFLDYVEEVYSNLAMVNYPYNSSFLAPLPAYPVRQVCYLKELHSTDADLLHAMSSALAVYTNYTQSAKCLDISVNSNADDSGWNIQCNQMVMPICSNGSETMFRTSSWNFKDYAEKCYKNYRLTPKPYDIILRYGRNLEAATNIIFSNGLLDPWSGGGVLQAPNDKVFVIILPEGAHHLDLRHSPADPPSVRDARDKEAAIIARWIQD</v>
      </c>
    </row>
    <row r="398" spans="1:15">
      <c r="A398" t="s">
        <v>4466</v>
      </c>
      <c r="B398" t="s">
        <v>272</v>
      </c>
      <c r="C398">
        <v>0.121</v>
      </c>
      <c r="D398">
        <v>45</v>
      </c>
      <c r="E398">
        <v>0.11600000000000001</v>
      </c>
      <c r="F398">
        <v>12</v>
      </c>
      <c r="G398">
        <v>0.14299999999999999</v>
      </c>
      <c r="H398">
        <v>1</v>
      </c>
      <c r="I398">
        <v>0.11799999999999999</v>
      </c>
      <c r="J398">
        <v>0.11700000000000001</v>
      </c>
      <c r="K398" t="s">
        <v>4781</v>
      </c>
      <c r="L398">
        <v>0.45</v>
      </c>
      <c r="M398" t="s">
        <v>4780</v>
      </c>
      <c r="N398" t="str">
        <f>MID(Table2[[#This Row],[Uncleaved Sequence]],Table2[[#This Row],[pos2]]-3,3)&amp;"-"&amp;MID(Table2[[#This Row],[Uncleaved Sequence]],Table2[[#This Row],[pos2]],3)</f>
        <v>KLI-KMG</v>
      </c>
      <c r="O398" t="str">
        <f>VLOOKUP(Table2[[#This Row],[name]],Sheet2!B:D,3,FALSE)</f>
        <v>MEVQVGWPKLIKMGAQLVGHKVQQYRLSTGHTVILDTKYGQVRGLQRKTYDKEPYFAFEGIPYAKPPVGDLRFRAPQPPEPWQGVLNCTTNRSKPMQRMLLGIVEGSEDCLHLNVYVKALKSEKPLPVIVWIYGGGFQKGEASRDIYPDYFMKKPVVFVAINYRLAALGFLSLKDPKLDVPGNAGLKDQVMALRWIQNIAHFNGDPNNITLMGESAGSASVHVMMTTEQTRGLFHKAIMQSGCALEWVESPDNNWAFRLAQNLGYKGDEKDADVLSFLSKVCARQIAAIDQDVILDEVRSFLLFAFGPVIEPYETDHCVVPKRHKDLLSEAWGNDIPVIVGGNFEGLFSYQLVRKDPWALKNFHNILPREVRETSSLEGQDLLVRRLKQLYFNEMQESMEMFEALNIFSHRQIWHDTHRFILARQSYAPKTPTYLYRFDFDPHFNQFRRLVCGDRIRGVAHADELSYLFYNIIASKLDKSSMEYKTIERMGMWTSFASSGNPNCPELGSAKWEAVQLKENAVEKCFNISHDLEMRDLPEDCLAVWDTFYPRESL</v>
      </c>
    </row>
    <row r="399" spans="1:15">
      <c r="A399" t="s">
        <v>4734</v>
      </c>
      <c r="B399" t="s">
        <v>272</v>
      </c>
      <c r="C399">
        <v>0.121</v>
      </c>
      <c r="D399">
        <v>45</v>
      </c>
      <c r="E399">
        <v>0.11600000000000001</v>
      </c>
      <c r="F399">
        <v>12</v>
      </c>
      <c r="G399">
        <v>0.14299999999999999</v>
      </c>
      <c r="H399">
        <v>1</v>
      </c>
      <c r="I399">
        <v>0.11799999999999999</v>
      </c>
      <c r="J399">
        <v>0.11700000000000001</v>
      </c>
      <c r="K399" t="s">
        <v>4781</v>
      </c>
      <c r="L399">
        <v>0.45</v>
      </c>
      <c r="M399" t="s">
        <v>4780</v>
      </c>
      <c r="N399" t="str">
        <f>MID(Table2[[#This Row],[Uncleaved Sequence]],Table2[[#This Row],[pos2]]-3,3)&amp;"-"&amp;MID(Table2[[#This Row],[Uncleaved Sequence]],Table2[[#This Row],[pos2]],3)</f>
        <v>KLI-KMG</v>
      </c>
      <c r="O399" t="str">
        <f>VLOOKUP(Table2[[#This Row],[name]],Sheet2!B:D,3,FALSE)</f>
        <v>MEVQVGWPKLIKMGAQLVGHKVQQYRLSTGHTVILDTKYGQVRGLQRKTYDKEPYFAFEGIPYAKPPVGDLRFRAPQPPEPWQGVLNCTTNRSKPMQRMLLGIVEGSEDCLHLNVYVKALKSEKPLPVIVWIYGGGFQKGEASRDIYPDYFMKKPVVFVAINYRLAALGFLSLKDPKLDVPGNAGLKDQVMALRWIQNIAHFNGDPNNITLMGESAGSASVHVMMTTEQTRGLFHKAIMQSGCALEWVESPDNNWAFRLAQNLGYKGDEKDADVLSFLSKVCARQIAAIDQDVILDEVRSFLLFAFGPVIEPYETDHCVVPKRHKDLLSEAWGNDIPVIVGGNFEGLFSYQLVRKDPWALKNFHNILPREVRETSSLEGQDLLVRRLKQLYFNEMQESMEMFEALNIFSHRQIWHDTHRFILARQSYAPKTPTYLYRFDFDPHFNQFRRLVCGDRIRGVAHADELSYLFYNIIASKLDKSSMEYKTIERMGMWTSFASSGNPNCPELGSAKWEAVQLKENAVEKCFNISHDLEMRDLPEDCLAVWDTFYPRESL</v>
      </c>
    </row>
    <row r="400" spans="1:15">
      <c r="A400" t="s">
        <v>4018</v>
      </c>
      <c r="B400" t="s">
        <v>1202</v>
      </c>
      <c r="C400">
        <v>0.111</v>
      </c>
      <c r="D400">
        <v>25</v>
      </c>
      <c r="E400">
        <v>0.105</v>
      </c>
      <c r="F400">
        <v>41</v>
      </c>
      <c r="G400">
        <v>0.113</v>
      </c>
      <c r="H400">
        <v>55</v>
      </c>
      <c r="I400">
        <v>9.6000000000000002E-2</v>
      </c>
      <c r="J400">
        <v>0.1</v>
      </c>
      <c r="K400" t="s">
        <v>4781</v>
      </c>
      <c r="L400">
        <v>0.45</v>
      </c>
      <c r="M400" t="s">
        <v>4780</v>
      </c>
      <c r="N400" t="str">
        <f>MID(Table2[[#This Row],[Uncleaved Sequence]],Table2[[#This Row],[pos2]]-3,3)&amp;"-"&amp;MID(Table2[[#This Row],[Uncleaved Sequence]],Table2[[#This Row],[pos2]],3)</f>
        <v>EMI-HGY</v>
      </c>
      <c r="O400" t="str">
        <f>VLOOKUP(Table2[[#This Row],[name]],Sheet2!B:D,3,FALSE)</f>
        <v>MSRSDALVQSPTDLSRSVEEASLRIVYPEARKDGRFEEMIHGYKIKDVYWLEDPDSVDTQQFVNAQNNISQSFLERSAERENINSKLTKLWNFPKYGCMRHGNYYYFFKNTGLQNQSVLMQQKTLESPESIFLDTNSISSDGTTAISIKFSEDGAFMAYGLSESGSDWNKIRIRNTKEGIDLPEILEKVKFSNVSWKDSKGFFYGRYTDQDGIFDGSETKLAENQKLYYHLLGESPHQDILIAEFEHPSWRFKTDISDCGKYLILSISHTVRDNMLYYAELGSEEKNAFQLELKIVDKFEADFDYITNEGSNLYFHTNKDAPNYRVIVIDVNNPAEEHWTTPIEHKKDVLEWAKCVDGNKLVVCYNCDVKHILQARDLSTGKLIRQFGLDIGINGISGKKSNSEIFYGFSSFLSPGIIFYYDFAKPSEKPTVLREISLNLEFSRDNYSVEQVFYKSTDDTDIPMFIVQRKRDIAEPRPCLLYGYGGFNYSMPSFGILSLMFMDTFDGVLAFPNLRGGGEYGMEWHNGGRMLSKQNVFNDQAAAEFLTKNNYTTKDRLAIQGASNGGLLVGACINQRPDLFGAAVAQVGMDMLRFHKFTIGHAWCSDYGNPDEKVHFANLIKFSPLHNVHIPLNPNQEPSTLILTADHDDRVSPLHSYKFVAALQEAEAVRYSEYQLNPILLRVYTKGHGAGKPTKMRISEATDIITFFKKTLNVDCIN</v>
      </c>
    </row>
    <row r="401" spans="1:15">
      <c r="A401" t="s">
        <v>4019</v>
      </c>
      <c r="B401" t="s">
        <v>1202</v>
      </c>
      <c r="C401">
        <v>0.111</v>
      </c>
      <c r="D401">
        <v>25</v>
      </c>
      <c r="E401">
        <v>0.105</v>
      </c>
      <c r="F401">
        <v>41</v>
      </c>
      <c r="G401">
        <v>0.113</v>
      </c>
      <c r="H401">
        <v>55</v>
      </c>
      <c r="I401">
        <v>9.6000000000000002E-2</v>
      </c>
      <c r="J401">
        <v>0.1</v>
      </c>
      <c r="K401" t="s">
        <v>4781</v>
      </c>
      <c r="L401">
        <v>0.45</v>
      </c>
      <c r="M401" t="s">
        <v>4780</v>
      </c>
      <c r="N401" t="str">
        <f>MID(Table2[[#This Row],[Uncleaved Sequence]],Table2[[#This Row],[pos2]]-3,3)&amp;"-"&amp;MID(Table2[[#This Row],[Uncleaved Sequence]],Table2[[#This Row],[pos2]],3)</f>
        <v>EMI-HGY</v>
      </c>
      <c r="O401" t="str">
        <f>VLOOKUP(Table2[[#This Row],[name]],Sheet2!B:D,3,FALSE)</f>
        <v>MSRSDALVQSPTDLSRSVEEASLRIVYPEARKDGRFEEMIHGYKIKDVYWLEDPDSVDTQQFVNAQNNISQSFLERSAERENINSKLTKLWNFPKYGCMRHGNYYYFFKNTGLQNQSVLMQQKTLESPESIFLDTNSISSDGTTAISIKFSEDGAFMAYGLSESGSDWNKIRIRNTKEGIDLPEILEKVKFSNVSWKDSKGFFYGRYTDQDGIFDGSETKLAENQKLYYHLLGESPHQDILIAEFEHPSWRFKTDISDCGKYLILSISHTVRDNMLYYAELGSEEKNAFQLELKIVDKFEADFDYITNEGSNLYFHTNKDAPNYRVIVIDVNNPAEEHWTTPIEHKKDVLEWAKCVDGNKLVVCYNCDVKHILQARDLSTGKLIRQFGLDIGINGISGKKSNSEIFYGFSSFLSPGIIFYYDFAKPSEKPTVLREISLNLEFSRDNYSVEQVFYKSTDDTDIPMFIVQRKRDIAEPRPCLLYGYGGFNYSMPSFGILSLMFMDTFDGVLAFPNLRGGGEYGMEWHNGGRMLSKQNVFNDQAAAEFLTKNNYTTKDRLAIQGASNGGLLVGACINQRPDLFGAAVAQVGMDMLRFHKFTIGHAWCSDYGNPDEKVHFANLIKFSPLHNVHIPLNPNQEPSTLILTADHDDRVSPLHSYKFVAALQEAVH</v>
      </c>
    </row>
    <row r="402" spans="1:15">
      <c r="A402" t="s">
        <v>4110</v>
      </c>
      <c r="B402" t="s">
        <v>828</v>
      </c>
      <c r="C402">
        <v>0.184</v>
      </c>
      <c r="D402">
        <v>28</v>
      </c>
      <c r="E402">
        <v>0.14000000000000001</v>
      </c>
      <c r="F402">
        <v>28</v>
      </c>
      <c r="G402">
        <v>0.14899999999999999</v>
      </c>
      <c r="H402">
        <v>2</v>
      </c>
      <c r="I402">
        <v>0.11</v>
      </c>
      <c r="J402">
        <v>0.124</v>
      </c>
      <c r="K402" t="s">
        <v>4781</v>
      </c>
      <c r="L402">
        <v>0.45</v>
      </c>
      <c r="M402" t="s">
        <v>4780</v>
      </c>
      <c r="N402" t="str">
        <f>MID(Table2[[#This Row],[Uncleaved Sequence]],Table2[[#This Row],[pos2]]-3,3)&amp;"-"&amp;MID(Table2[[#This Row],[Uncleaved Sequence]],Table2[[#This Row],[pos2]],3)</f>
        <v>ATG-QPP</v>
      </c>
      <c r="O402" t="str">
        <f>VLOOKUP(Table2[[#This Row],[name]],Sheet2!B:D,3,FALSE)</f>
        <v>MLKGLRHVRNALQRGGSQLIQLRSATGQPPRIGRELSLLQLSRRQVMQLAEYKAIVGLIARSLQLTPKEVRLMHLRSLSSTAKPPTASDGKTEKHEQPKGSAKAKDDSSKEKKSAVAAEDGDKSSRAAGEEAASTPTSSSTIGEPGEPNKNSNENDEKMRSVLTKAVLWLFTIYMFVAFFSLLITPRSERPEGSTRVSWNEFVHHMLAVGEVKELIIRPDMEMVTIILHEGAVIKGRKVSSTIFHAVADANKFEEKLRDVEKRLGIKDGVPVTYDRQTDTTGRILMLLLVCALLSIATRMKSIKSPLSMDSFNQMGRAKFTLVDPFDGGRGVLFRDVAGLSEAQEVKEFVDYLKSPEKYQRLGAKVPRGALLLGPPGCGKTLLAKAVATEAQPFLSMNGSEFIEMIGGLGAARVRDLFKEGKKRAPCIIYIDEIDAIGRQRGTESMGQGSSGESEQTLNQLLVEMDGMATKEGVLMLASTNRADILDKALRPGRFDRHILIDLPTLAERKEIFEKHLSSVKLESPPTTFSQRLARLTPGSGADIANVCNEAALHAARNTQMEVSSKNLEYAVERLVGGTEKRSHALSLERKVIAYHESGHALVGWMLPNSDILLKVTIVPRTSLALGFAQYTPSEQHYSKEELFDKMCMALGGRAAENLVFNRITTGAQNDLEKVTKIAYSQIKKFMNDTLGPIYVRDADETEGGGAMGSGGKKPFSRAMESMIDNEARHVVASAQTTEGILTTHRDKLEKLAEALLEKETLDYDQVVQLIGPPPYDLGKRQVEVEFEQSLKNLSTDTDATK</v>
      </c>
    </row>
    <row r="403" spans="1:15">
      <c r="A403" t="s">
        <v>4111</v>
      </c>
      <c r="B403" t="s">
        <v>828</v>
      </c>
      <c r="C403">
        <v>0.184</v>
      </c>
      <c r="D403">
        <v>28</v>
      </c>
      <c r="E403">
        <v>0.14000000000000001</v>
      </c>
      <c r="F403">
        <v>28</v>
      </c>
      <c r="G403">
        <v>0.14899999999999999</v>
      </c>
      <c r="H403">
        <v>2</v>
      </c>
      <c r="I403">
        <v>0.11</v>
      </c>
      <c r="J403">
        <v>0.124</v>
      </c>
      <c r="K403" t="s">
        <v>4781</v>
      </c>
      <c r="L403">
        <v>0.45</v>
      </c>
      <c r="M403" t="s">
        <v>4780</v>
      </c>
      <c r="N403" t="str">
        <f>MID(Table2[[#This Row],[Uncleaved Sequence]],Table2[[#This Row],[pos2]]-3,3)&amp;"-"&amp;MID(Table2[[#This Row],[Uncleaved Sequence]],Table2[[#This Row],[pos2]],3)</f>
        <v>ATG-QPP</v>
      </c>
      <c r="O403" t="str">
        <f>VLOOKUP(Table2[[#This Row],[name]],Sheet2!B:D,3,FALSE)</f>
        <v>MLKGLRHVRNALQRGGSQLIQLRSATGQPPRIGRELSLLQLSRRQVMQLAEYKAIVGLIARSLQLTPKEVRLMHLRSLSSTAKPPTASDGKTEKHEQPKGSAKAKDDSSKEKKSAVAAEDGDKSSRAAGEEAASTPTSSSTIGEPGEPNKNSNENDEKMRSVLTKAVLWLFTIYMFVAFFSLLITPRSERPEGSTRVSWNEFVHHMLAVGEVKELIIRPDMEMVTIILHEGAVIKGRKVSSTIFHAVADANKFEEKLRDVEKRLGIKDGVPVTYDRQTDTTGRILMLLLVCALLSIATRMKSIKSPLSMDSFNQMGRAKFTLVDPFDGGRGVLFRDVAGLSEAQEVKEFVDYLKSPEKYQRLGAKVPRGALLLGPPGCGKTLLAKAVATEAQPFLSMNGSEFIEMIGGLGAARVRDLFKEGKKRAPCIIYIDEIDAIGRQRGTESMGQGSSGESEQTLNQLLVEMDGMATKEGVLMLASTNRADILDKVRKPI</v>
      </c>
    </row>
    <row r="404" spans="1:15">
      <c r="A404" t="s">
        <v>4363</v>
      </c>
      <c r="B404" t="s">
        <v>437</v>
      </c>
      <c r="C404">
        <v>0.68500000000000005</v>
      </c>
      <c r="D404">
        <v>18</v>
      </c>
      <c r="E404">
        <v>0.76400000000000001</v>
      </c>
      <c r="F404">
        <v>18</v>
      </c>
      <c r="G404">
        <v>0.92800000000000005</v>
      </c>
      <c r="H404">
        <v>14</v>
      </c>
      <c r="I404">
        <v>0.85599999999999998</v>
      </c>
      <c r="J404">
        <v>0.81399999999999995</v>
      </c>
      <c r="K404" t="s">
        <v>4779</v>
      </c>
      <c r="L404">
        <v>0.45</v>
      </c>
      <c r="M404" t="s">
        <v>4780</v>
      </c>
      <c r="N404" t="str">
        <f>MID(Table2[[#This Row],[Uncleaved Sequence]],Table2[[#This Row],[pos2]]-3,3)&amp;"-"&amp;MID(Table2[[#This Row],[Uncleaved Sequence]],Table2[[#This Row],[pos2]],3)</f>
        <v>AGA-ADD</v>
      </c>
      <c r="O404" t="str">
        <f>VLOOKUP(Table2[[#This Row],[name]],Sheet2!B:D,3,FALSE)</f>
        <v>MLAKVLTILAIVASAGAADDFDPFIDIPFKRLKTSAERIAEHGYPAESHVETPDGYVLNVFRIPHSPKLNSNGNEGESEASRPVVLIMHGLFSCSDCFLNGPEDALPYNYADAGYDVWLGNARGNIYSRNNTRLNVKHPYFWKFSWHIGSIDLPATIDYILAETGQQSLHYVGHSQGCTSFFVMGSYRPEYNAKIKAHMLAPPVYMGNSTEGLIVSTAPLFGHHGIGSTLLENQVLLPQNAFIQRLDTTCSNQPIMLSYCKTLAILWGGPEIGNLNQTLLPQIAETHPAGVSSNAIHYIQSYASNDFRLYDWGSKRNLEYYGVSEPPAYDLTKITSELYLYYGADGSANKQDISRLPDLLPNLALLHEVPDSTWGHLDFIFATEVKRVINDLLDYSKAYDARETNNE</v>
      </c>
    </row>
    <row r="405" spans="1:15">
      <c r="A405" t="s">
        <v>4133</v>
      </c>
      <c r="B405" t="s">
        <v>360</v>
      </c>
      <c r="C405">
        <v>0.14499999999999999</v>
      </c>
      <c r="D405">
        <v>17</v>
      </c>
      <c r="E405">
        <v>0.13</v>
      </c>
      <c r="F405">
        <v>17</v>
      </c>
      <c r="G405">
        <v>0.13500000000000001</v>
      </c>
      <c r="H405">
        <v>5</v>
      </c>
      <c r="I405">
        <v>0.11600000000000001</v>
      </c>
      <c r="J405">
        <v>0.122</v>
      </c>
      <c r="K405" t="s">
        <v>4781</v>
      </c>
      <c r="L405">
        <v>0.45</v>
      </c>
      <c r="M405" t="s">
        <v>4780</v>
      </c>
      <c r="N405" t="str">
        <f>MID(Table2[[#This Row],[Uncleaved Sequence]],Table2[[#This Row],[pos2]]-3,3)&amp;"-"&amp;MID(Table2[[#This Row],[Uncleaved Sequence]],Table2[[#This Row],[pos2]],3)</f>
        <v>AMA-APS</v>
      </c>
      <c r="O405" t="str">
        <f>VLOOKUP(Table2[[#This Row],[name]],Sheet2!B:D,3,FALSE)</f>
        <v>MHNWLASHNGDEDAMAAPSSCPASSENGSRLESRRIFGDITTNRLWTFRLMNQDLAPNEQLAIVGNCEALGNWQHSGAAILSKNEEDNEYSNLWTGEIIPRHCDTEYRYMVCAVDPGTEQLIVRRWETQLQPRIVKELDEQPAKNQSIFGSFNGQEKVDRGWLTKETLVQLKFFYAPFTFKQRMKRRHIQVKVTPMLSIPSAGCDTMLPSSPMEDSLSNDTHDTKENGGESSTAFAFSEVVTLSAECEIRSQEQFGTGCGPTDLVIFHLTVGDFENTAYLIDLYSYSSRVAKEDPPNHLGYHYVLPNLFKRSEGNLELPITCAKGHRPLGMMRLGYLIVKPSSCALMDMSVSYARYWNSKWTGLDVGHRGSGTSFKAKDAVIRENTITSLKNAEHGADMVEFDVQLSKDLVPVVYHDFMIYVSLKSKCSLQEHDFLALPMRLSLEQLKKLKVYHIAEGLSRETRSFHNDDCLEHQPFPQLCDVLDALDVHGFNIEIKWSQRLEDGKMEEEFEHVVDRNLYIDCILDVILRKAGNRRIVLCFDPDICTILRFKQNRYPVMFLTLGRTTKYQKYMDPRGNSMELAVWHAVMEFLGVVAHTEDLLRDPSQVNLAKERGLVLFCWGDDNNSKDTIKLLKELLHAIIYDKMDVLTTKEVKQSVFHLQAKDSQKELLKLQALEMGHVWHTSAGNEEQQ</v>
      </c>
    </row>
    <row r="406" spans="1:15">
      <c r="A406" t="s">
        <v>4134</v>
      </c>
      <c r="B406" t="s">
        <v>360</v>
      </c>
      <c r="C406">
        <v>0.13600000000000001</v>
      </c>
      <c r="D406">
        <v>23</v>
      </c>
      <c r="E406">
        <v>0.14399999999999999</v>
      </c>
      <c r="F406">
        <v>23</v>
      </c>
      <c r="G406">
        <v>0.19900000000000001</v>
      </c>
      <c r="H406">
        <v>20</v>
      </c>
      <c r="I406">
        <v>0.152</v>
      </c>
      <c r="J406">
        <v>0.14799999999999999</v>
      </c>
      <c r="K406" t="s">
        <v>4781</v>
      </c>
      <c r="L406">
        <v>0.45</v>
      </c>
      <c r="M406" t="s">
        <v>4780</v>
      </c>
      <c r="N406" t="str">
        <f>MID(Table2[[#This Row],[Uncleaved Sequence]],Table2[[#This Row],[pos2]]-3,3)&amp;"-"&amp;MID(Table2[[#This Row],[Uncleaved Sequence]],Table2[[#This Row],[pos2]],3)</f>
        <v>AGC-DTM</v>
      </c>
      <c r="O406" t="str">
        <f>VLOOKUP(Table2[[#This Row],[name]],Sheet2!B:D,3,FALSE)</f>
        <v>MKRRHIQVKVTPMNLSIPSAGCDTMLPSSPMEDSLSNDTHDTKENGGESTAFAFSEVVTLSADECEIRSQEQFGTGCGPTDLVIFHLTVGDFENTAYLDLYSYSSRVAKEDGPPNHLGYHYVLPNLFKRSEGNLELPITCAKGHRPLMMRLGYLIVKPSSLCALMDMSVSYARYWNSKWTGLDVGHRGSGTSFKAKAVIRENTITSLKNAAEHGADMVEFDVQLSKDLVPVVYHDFMIYVSLKSKSLQEHDFLALPMRELSLEQLKKLKVYHIAEGLSRETRSFHNDDCLEHQPPQLCDVLDALDVHVGFNIEIKWSQRLEDGKMEEEFEHVVDRNLYIDCILVILRKAGNRRIVLSCFDPDICTILRFKQNRYPVMFLTLGRTTKYQKYMDRGNSMELAVWHAVAMEFLGVVAHTEDLLRDPSQVNLAKERGLVLFCWGDNNSKDTIKLLKELGLHAIIYDKMDVLTTKEVKQSVFHLQAKDSQKELLKQALEMGHVWHTSADGNEEQQ</v>
      </c>
    </row>
    <row r="407" spans="1:15">
      <c r="A407" t="s">
        <v>4468</v>
      </c>
      <c r="B407" t="s">
        <v>636</v>
      </c>
      <c r="C407">
        <v>0.65600000000000003</v>
      </c>
      <c r="D407">
        <v>30</v>
      </c>
      <c r="E407">
        <v>0.73799999999999999</v>
      </c>
      <c r="F407">
        <v>30</v>
      </c>
      <c r="G407">
        <v>0.878</v>
      </c>
      <c r="H407">
        <v>19</v>
      </c>
      <c r="I407">
        <v>0.81100000000000005</v>
      </c>
      <c r="J407">
        <v>0.77700000000000002</v>
      </c>
      <c r="K407" t="s">
        <v>4779</v>
      </c>
      <c r="L407">
        <v>0.45</v>
      </c>
      <c r="M407" t="s">
        <v>4780</v>
      </c>
      <c r="N407" t="str">
        <f>MID(Table2[[#This Row],[Uncleaved Sequence]],Table2[[#This Row],[pos2]]-3,3)&amp;"-"&amp;MID(Table2[[#This Row],[Uncleaved Sequence]],Table2[[#This Row],[pos2]],3)</f>
        <v>ASG-TNL</v>
      </c>
      <c r="O407" t="str">
        <f>VLOOKUP(Table2[[#This Row],[name]],Sheet2!B:D,3,FALSE)</f>
        <v>MGNKIINMPAARIGTQWLVILCVAMAASGTNLDSGICPVAGDSGCRGNPDQARYDNYRIYNVEFENQEQIELFQKLEEQSDSLTFIGHAREVGQKLSIVAAHRVADIADLLKTYKVKHRVLTYNFQEKIDRNLAEVQPESIDASQLDQHFFHLKTIYEWLDKMVEKYPNRVTVLDMGSSTQGNAIKGVKLTSNANNAIFIESGIHAREWISPAAATYIINQLLTSQDPKVQQLAQDYNWIIFPCVPDGYKYTFEHDRMWRKNRQLFGTCRGVDLNRNYPDHWNSTGSSSDPTRYFAGPSAGSELETKRLIDFIRANAGKEQIKTYIALHSYSQMLMFPYGYTKRVSNYDDLQEFGKKASAAIKAENGRDYVSGSLFETIYPSSGGSMDWAHSAGIPIAYTFELRGPPDSQDLFILPAVEIQPTASEAFTAIRAIVEAAAEKYY</v>
      </c>
    </row>
    <row r="408" spans="1:15">
      <c r="A408" t="s">
        <v>4469</v>
      </c>
      <c r="B408" t="s">
        <v>636</v>
      </c>
      <c r="C408">
        <v>0.65600000000000003</v>
      </c>
      <c r="D408">
        <v>30</v>
      </c>
      <c r="E408">
        <v>0.73799999999999999</v>
      </c>
      <c r="F408">
        <v>30</v>
      </c>
      <c r="G408">
        <v>0.878</v>
      </c>
      <c r="H408">
        <v>19</v>
      </c>
      <c r="I408">
        <v>0.81100000000000005</v>
      </c>
      <c r="J408">
        <v>0.77700000000000002</v>
      </c>
      <c r="K408" t="s">
        <v>4779</v>
      </c>
      <c r="L408">
        <v>0.45</v>
      </c>
      <c r="M408" t="s">
        <v>4780</v>
      </c>
      <c r="N408" t="str">
        <f>MID(Table2[[#This Row],[Uncleaved Sequence]],Table2[[#This Row],[pos2]]-3,3)&amp;"-"&amp;MID(Table2[[#This Row],[Uncleaved Sequence]],Table2[[#This Row],[pos2]],3)</f>
        <v>ASG-TNL</v>
      </c>
      <c r="O408" t="str">
        <f>VLOOKUP(Table2[[#This Row],[name]],Sheet2!B:D,3,FALSE)</f>
        <v>MGNKIINMPAARIGTQWLVILCVAMAASGTNLDSGICPVAGDSGCRGNPDQARYDNYRIYNVEFENQEQIELFQKLEEQSDSLTFIGHAREVGQKLSIVAAHRVADIADLLKTYKVKHRVLTYNFQEKIDRNLAEVQPESIDASQLDQHFFHLKTIYEWLDKMVEKYPNRVTVLDMGSSTQGNAIKGVKLTSNANNAIFIESGIHAREWISPAAATYIINQLLTSQDPKVQQLAQDYNWIIFPCVPDGYKYTFEHDRMWRKNRQLFGTCRGVDLNRNYPDHWNSTGSSSDPTRYFAGPSAGSELETKRLIDFIRANAGKEQIKTYIALHSYSQMLMFPYGYTKRVSNYDDLQEFGKKASAAIKAENGRDYVSGSLFETIYPSSGGSMDWAHSAGIPIAYTFELRGPPDSQDLFILPAVEIQPTASEAFTAIRAIVEAAAEKYY</v>
      </c>
    </row>
    <row r="409" spans="1:15">
      <c r="A409" t="s">
        <v>4079</v>
      </c>
      <c r="B409" t="s">
        <v>1204</v>
      </c>
      <c r="C409">
        <v>0.73099999999999998</v>
      </c>
      <c r="D409">
        <v>26</v>
      </c>
      <c r="E409">
        <v>0.79700000000000004</v>
      </c>
      <c r="F409">
        <v>26</v>
      </c>
      <c r="G409">
        <v>0.94399999999999995</v>
      </c>
      <c r="H409">
        <v>5</v>
      </c>
      <c r="I409">
        <v>0.875</v>
      </c>
      <c r="J409">
        <v>0.83899999999999997</v>
      </c>
      <c r="K409" t="s">
        <v>4779</v>
      </c>
      <c r="L409">
        <v>0.45</v>
      </c>
      <c r="M409" t="s">
        <v>4780</v>
      </c>
      <c r="N409" t="str">
        <f>MID(Table2[[#This Row],[Uncleaved Sequence]],Table2[[#This Row],[pos2]]-3,3)&amp;"-"&amp;MID(Table2[[#This Row],[Uncleaved Sequence]],Table2[[#This Row],[pos2]],3)</f>
        <v>SEA-GME</v>
      </c>
      <c r="O409" t="str">
        <f>VLOOKUP(Table2[[#This Row],[name]],Sheet2!B:D,3,FALSE)</f>
        <v>MNSPLAITALVWGILCLTCPPLSEAGMEDWTPGQRLVYENLTQQDCGVRNQIPAVRIRFMITGGRKSSLMSQPWMAFLHIASDLEMCRCGGSLISELFLTAAHCFKMCPRSKEIRVWLGELDLSSTSDCTTYNYERVCAPPVEEFTIKWILHEEFNLFYPGYDIALIKLNKKVVFKDHIRPICLPLTDELLAFTLQGQRFMAVGWGKTESLRYANSTMEVDIRTEKCTDGRDTSFLCASGDYVDTNGDSGGPLLWKTTLFGKDRAVQFGVVSTGSQNCGAGHKAYYMDVPTYMPILEKMAEFSD</v>
      </c>
    </row>
    <row r="410" spans="1:15">
      <c r="A410" t="s">
        <v>4446</v>
      </c>
      <c r="B410" t="s">
        <v>1206</v>
      </c>
      <c r="C410">
        <v>0.69799999999999995</v>
      </c>
      <c r="D410">
        <v>17</v>
      </c>
      <c r="E410">
        <v>0.80800000000000005</v>
      </c>
      <c r="F410">
        <v>17</v>
      </c>
      <c r="G410">
        <v>0.95699999999999996</v>
      </c>
      <c r="H410">
        <v>1</v>
      </c>
      <c r="I410">
        <v>0.92900000000000005</v>
      </c>
      <c r="J410">
        <v>0.873</v>
      </c>
      <c r="K410" t="s">
        <v>4779</v>
      </c>
      <c r="L410">
        <v>0.45</v>
      </c>
      <c r="M410" t="s">
        <v>4780</v>
      </c>
      <c r="N410" t="str">
        <f>MID(Table2[[#This Row],[Uncleaved Sequence]],Table2[[#This Row],[pos2]]-3,3)&amp;"-"&amp;MID(Table2[[#This Row],[Uncleaved Sequence]],Table2[[#This Row],[pos2]],3)</f>
        <v>ALG-GTV</v>
      </c>
      <c r="O410" t="str">
        <f>VLOOKUP(Table2[[#This Row],[name]],Sheet2!B:D,3,FALSE)</f>
        <v>MLKFVILLSAVACALGGTVPEGLLPQLDGRIVGGSATTISSFPWQISLQSGSHSCGGSIYSSNVIVTAAHCLQSVSASVLQIRAGSSYWSSGGVTFSVSFKNHEGYNANTMVNDIAIIKINGALTFSSTIKAIGLASSNPANGAAASSGWGTLSYGSSSIPSQLQYVNVNIVSQSQCASSTYGYGSQIRSTMICAASGKDACQGDSGGPLVSGGVLVGVVSWGYGCAYSNYPGVYADVAALRSWVNN</v>
      </c>
    </row>
    <row r="411" spans="1:15">
      <c r="A411" t="s">
        <v>4237</v>
      </c>
      <c r="B411" t="s">
        <v>1207</v>
      </c>
      <c r="C411">
        <v>0.69799999999999995</v>
      </c>
      <c r="D411">
        <v>17</v>
      </c>
      <c r="E411">
        <v>0.80800000000000005</v>
      </c>
      <c r="F411">
        <v>17</v>
      </c>
      <c r="G411">
        <v>0.95699999999999996</v>
      </c>
      <c r="H411">
        <v>1</v>
      </c>
      <c r="I411">
        <v>0.92900000000000005</v>
      </c>
      <c r="J411">
        <v>0.873</v>
      </c>
      <c r="K411" t="s">
        <v>4779</v>
      </c>
      <c r="L411">
        <v>0.45</v>
      </c>
      <c r="M411" t="s">
        <v>4780</v>
      </c>
      <c r="N411" t="str">
        <f>MID(Table2[[#This Row],[Uncleaved Sequence]],Table2[[#This Row],[pos2]]-3,3)&amp;"-"&amp;MID(Table2[[#This Row],[Uncleaved Sequence]],Table2[[#This Row],[pos2]],3)</f>
        <v>ALG-GTV</v>
      </c>
      <c r="O411" t="str">
        <f>VLOOKUP(Table2[[#This Row],[name]],Sheet2!B:D,3,FALSE)</f>
        <v>MLKFVILLSAVACALGGTVPEGLLPQLDGRIVGGSATTISSFPWQISLQSGSHSCGGSIYSSNVIVTAAHCLQSVSASVLQIRAGSSYWSSGGVTFSVSFKNHEGYNANTMVNDIAIIKINGALTFSSTIKAIGLASSNPANGAAASSGWGTLSYGSSSIPSQLQYVNVNIVSQSQCASSTYGYGSQIRSTMICAASGKDACQGDSGGPLVSGGVLVGVVSWGYGCAYSNYPGVYADVAALRSWVSN</v>
      </c>
    </row>
    <row r="412" spans="1:15">
      <c r="A412" t="s">
        <v>4314</v>
      </c>
      <c r="B412" t="s">
        <v>1210</v>
      </c>
      <c r="C412">
        <v>0.69799999999999995</v>
      </c>
      <c r="D412">
        <v>17</v>
      </c>
      <c r="E412">
        <v>0.80800000000000005</v>
      </c>
      <c r="F412">
        <v>17</v>
      </c>
      <c r="G412">
        <v>0.95699999999999996</v>
      </c>
      <c r="H412">
        <v>1</v>
      </c>
      <c r="I412">
        <v>0.92900000000000005</v>
      </c>
      <c r="J412">
        <v>0.873</v>
      </c>
      <c r="K412" t="s">
        <v>4779</v>
      </c>
      <c r="L412">
        <v>0.45</v>
      </c>
      <c r="M412" t="s">
        <v>4780</v>
      </c>
      <c r="N412" t="str">
        <f>MID(Table2[[#This Row],[Uncleaved Sequence]],Table2[[#This Row],[pos2]]-3,3)&amp;"-"&amp;MID(Table2[[#This Row],[Uncleaved Sequence]],Table2[[#This Row],[pos2]],3)</f>
        <v>ALG-GTV</v>
      </c>
      <c r="O412" t="str">
        <f>VLOOKUP(Table2[[#This Row],[name]],Sheet2!B:D,3,FALSE)</f>
        <v>MLKFVILLSAVACALGGTVPEGLLPQLDGRIVGGSATTISSFPWQISLQSGSHSCGGSIYSSNVIVTAAHCLQSVSASVLQIRAGSSYWSSGGVTFSVSFKNHEGYNANTMVNDIAIIKINGALTFSSTIKAIGLASSNPANGAAASSGWGTLSYGSSSIPSQLQYVNVNIVSQSQCASSTYGYGSQIRSTMICAASGKDACQGDSGGPLVSGGVLVGVVSWGYGCAYSNYPGVYADVAALRSWVSN</v>
      </c>
    </row>
    <row r="413" spans="1:15">
      <c r="A413" t="s">
        <v>3699</v>
      </c>
      <c r="B413" t="s">
        <v>166</v>
      </c>
      <c r="C413">
        <v>0.39700000000000002</v>
      </c>
      <c r="D413">
        <v>27</v>
      </c>
      <c r="E413">
        <v>0.59799999999999998</v>
      </c>
      <c r="F413">
        <v>27</v>
      </c>
      <c r="G413">
        <v>0.94799999999999995</v>
      </c>
      <c r="H413">
        <v>17</v>
      </c>
      <c r="I413">
        <v>0.89400000000000002</v>
      </c>
      <c r="J413">
        <v>0.75800000000000001</v>
      </c>
      <c r="K413" t="s">
        <v>4779</v>
      </c>
      <c r="L413">
        <v>0.45</v>
      </c>
      <c r="M413" t="s">
        <v>4780</v>
      </c>
      <c r="N413" t="str">
        <f>MID(Table2[[#This Row],[Uncleaved Sequence]],Table2[[#This Row],[pos2]]-3,3)&amp;"-"&amp;MID(Table2[[#This Row],[Uncleaved Sequence]],Table2[[#This Row],[pos2]],3)</f>
        <v>LLA-IRL</v>
      </c>
      <c r="O413" t="str">
        <f>VLOOKUP(Table2[[#This Row],[name]],Sheet2!B:D,3,FALSE)</f>
        <v>MVRSSWSKVRVLPLLWFLFHGIPLLAIRLQPCELAGQLYILDVPKSELPWLCIAEFESRFNTHVVGQANADGSRDYGLFQISDRYWCAPPNRTEYYAFDCNVNCTHLLSDDITMAVQCARLIQKQQGWTAWSVYPEFCNGTLDAIDVFQPGNATESMTSDELAEVKD</v>
      </c>
    </row>
    <row r="414" spans="1:15">
      <c r="A414" t="s">
        <v>3986</v>
      </c>
      <c r="B414" t="s">
        <v>1211</v>
      </c>
      <c r="C414">
        <v>0.77500000000000002</v>
      </c>
      <c r="D414">
        <v>19</v>
      </c>
      <c r="E414">
        <v>0.84099999999999997</v>
      </c>
      <c r="F414">
        <v>19</v>
      </c>
      <c r="G414">
        <v>0.95499999999999996</v>
      </c>
      <c r="H414">
        <v>11</v>
      </c>
      <c r="I414">
        <v>0.91300000000000003</v>
      </c>
      <c r="J414">
        <v>0.88</v>
      </c>
      <c r="K414" t="s">
        <v>4779</v>
      </c>
      <c r="L414">
        <v>0.45</v>
      </c>
      <c r="M414" t="s">
        <v>4780</v>
      </c>
      <c r="N414" t="str">
        <f>MID(Table2[[#This Row],[Uncleaved Sequence]],Table2[[#This Row],[pos2]]-3,3)&amp;"-"&amp;MID(Table2[[#This Row],[Uncleaved Sequence]],Table2[[#This Row],[pos2]],3)</f>
        <v>AMS-QFL</v>
      </c>
      <c r="O414" t="str">
        <f>VLOOKUP(Table2[[#This Row],[name]],Sheet2!B:D,3,FALSE)</f>
        <v>MFIFTIFKIILLWPGAMSQFLEPNCGYPDISPKIMHGQNAENGTNPWMAIFKYNDKEVAELVCGGTLIHKQFVLSAAHCIKRDQILAVRLGEHSSSRYAVTKAFRNKYFTTGSYSNDIGILRIQPIVKFNAVIRPICIITDPTKVPNKTFKAAGWGKTENETFSKVLKTVELNELNASECYNMLWVNVTESQICAGPDGDTCAGDSGGPLIHPVYMDGSLRYVQLGIISFGSSLCNSPGVYTRLSFIDWILMVVDNYTVRSPPKIQYRVWPYG</v>
      </c>
    </row>
    <row r="415" spans="1:15">
      <c r="A415" t="s">
        <v>4489</v>
      </c>
      <c r="B415" t="s">
        <v>1213</v>
      </c>
      <c r="C415">
        <v>0.442</v>
      </c>
      <c r="D415">
        <v>27</v>
      </c>
      <c r="E415">
        <v>0.54800000000000004</v>
      </c>
      <c r="F415">
        <v>27</v>
      </c>
      <c r="G415">
        <v>0.88100000000000001</v>
      </c>
      <c r="H415">
        <v>1</v>
      </c>
      <c r="I415">
        <v>0.70599999999999996</v>
      </c>
      <c r="J415">
        <v>0.63300000000000001</v>
      </c>
      <c r="K415" t="s">
        <v>4779</v>
      </c>
      <c r="L415">
        <v>0.45</v>
      </c>
      <c r="M415" t="s">
        <v>4780</v>
      </c>
      <c r="N415" t="str">
        <f>MID(Table2[[#This Row],[Uncleaved Sequence]],Table2[[#This Row],[pos2]]-3,3)&amp;"-"&amp;MID(Table2[[#This Row],[Uncleaved Sequence]],Table2[[#This Row],[pos2]],3)</f>
        <v>VAA-NFL</v>
      </c>
      <c r="O415" t="str">
        <f>VLOOKUP(Table2[[#This Row],[name]],Sheet2!B:D,3,FALSE)</f>
        <v>MSISLASTSIYICMCVCLVLQEQVAANFLIPSCGVSYESNVATRIVRGKAMLKSAPFMAYLYYSSEIHCGGTIISSRYILTAAHCMRPYLKVRLGEHDTRNPDCQGGSCSPPAEEFDIVLATKYKRFDRFLANDIALLKLSRNIRFNHIQPICLILNPAAAPNVHEFQAFGWGQTETNHSANVLQTTVLTRYDNRHRSVLSMPITINQLCVGFQGSDTCSGDSGGPLVTKVNYDGVWRYLQLGIVFGDDKCQSPGVYTYVPNYIRWIRYVMQSNG</v>
      </c>
    </row>
    <row r="416" spans="1:15">
      <c r="A416" t="s">
        <v>4511</v>
      </c>
      <c r="B416" t="s">
        <v>362</v>
      </c>
      <c r="C416">
        <v>0.84399999999999997</v>
      </c>
      <c r="D416">
        <v>22</v>
      </c>
      <c r="E416">
        <v>0.88400000000000001</v>
      </c>
      <c r="F416">
        <v>22</v>
      </c>
      <c r="G416">
        <v>0.95499999999999996</v>
      </c>
      <c r="H416">
        <v>15</v>
      </c>
      <c r="I416">
        <v>0.92600000000000005</v>
      </c>
      <c r="J416">
        <v>0.90700000000000003</v>
      </c>
      <c r="K416" t="s">
        <v>4779</v>
      </c>
      <c r="L416">
        <v>0.45</v>
      </c>
      <c r="M416" t="s">
        <v>4780</v>
      </c>
      <c r="N416" t="str">
        <f>MID(Table2[[#This Row],[Uncleaved Sequence]],Table2[[#This Row],[pos2]]-3,3)&amp;"-"&amp;MID(Table2[[#This Row],[Uncleaved Sequence]],Table2[[#This Row],[pos2]],3)</f>
        <v>GSA-MPP</v>
      </c>
      <c r="O416" t="str">
        <f>VLOOKUP(Table2[[#This Row],[name]],Sheet2!B:D,3,FALSE)</f>
        <v>MREPLPVAVVTLLLFLWLGSAMPPTSGSAVLISDMTMSVMVELSSRHPFKMHTDRGDIQRMLLQSDPRRIRQVPRESVMELEEVCRRQGSYGHEFRGGGFIYPGTKWCGPGTAATSYDDLGAHAREDRCCREHDMCPDVLNVGECRRLCNRGTFTRSHCDCDARFRRCLQAANTETANTLGAIFYNVVQVTCFQERPCSAHQRFEDFYYRTDHCPAEFRQADLYVPPHGDNLIAKILAHPQGRALAPSWTIPAKSTARRWGVKLASVGLAAVNILREVVQRPRLLWDSLQAPVSELPPPQRYHDPGYHYERPGPGSSYGYGQYSGRGYGGFDSPW</v>
      </c>
    </row>
    <row r="417" spans="1:15">
      <c r="A417" t="s">
        <v>4512</v>
      </c>
      <c r="B417" t="s">
        <v>362</v>
      </c>
      <c r="C417">
        <v>0.84399999999999997</v>
      </c>
      <c r="D417">
        <v>22</v>
      </c>
      <c r="E417">
        <v>0.88400000000000001</v>
      </c>
      <c r="F417">
        <v>22</v>
      </c>
      <c r="G417">
        <v>0.95499999999999996</v>
      </c>
      <c r="H417">
        <v>15</v>
      </c>
      <c r="I417">
        <v>0.92600000000000005</v>
      </c>
      <c r="J417">
        <v>0.90700000000000003</v>
      </c>
      <c r="K417" t="s">
        <v>4779</v>
      </c>
      <c r="L417">
        <v>0.45</v>
      </c>
      <c r="M417" t="s">
        <v>4780</v>
      </c>
      <c r="N417" t="str">
        <f>MID(Table2[[#This Row],[Uncleaved Sequence]],Table2[[#This Row],[pos2]]-3,3)&amp;"-"&amp;MID(Table2[[#This Row],[Uncleaved Sequence]],Table2[[#This Row],[pos2]],3)</f>
        <v>GSA-MPP</v>
      </c>
      <c r="O417" t="str">
        <f>VLOOKUP(Table2[[#This Row],[name]],Sheet2!B:D,3,FALSE)</f>
        <v>MREPLPVAVVTLLLFLWLGSAMPPTSGSAVLISDMTMSVMVELSSRHPFKMHTDRGDIQRMLLQSDPRRIRQVPRESVMELEEVCRRQGSYGHEFRGGGFIYPGTKWCGPGTAATSYDDLGAHAREDRCCREHDMCPDVLNVGECRRLCNRGTFTRSHCDCDARFRRCLQAANTETANTLGAIFYNVVQVTCFQERPCSAHQRFEDFYYRTDHCPAEFRQADLYVPPHGDNLIAKILAHPQGRALAPSWTIPAKSTARRWGVKLASVGLAAVNILREVVQRPRLLWDSLQAPVSELPPPQRYHDPGYHYERPGPGSSYGYGQYSGRGYGGFDSPW</v>
      </c>
    </row>
    <row r="418" spans="1:15">
      <c r="A418" t="s">
        <v>4748</v>
      </c>
      <c r="B418" t="s">
        <v>362</v>
      </c>
      <c r="C418">
        <v>0.84399999999999997</v>
      </c>
      <c r="D418">
        <v>22</v>
      </c>
      <c r="E418">
        <v>0.88400000000000001</v>
      </c>
      <c r="F418">
        <v>22</v>
      </c>
      <c r="G418">
        <v>0.95499999999999996</v>
      </c>
      <c r="H418">
        <v>15</v>
      </c>
      <c r="I418">
        <v>0.92600000000000005</v>
      </c>
      <c r="J418">
        <v>0.90700000000000003</v>
      </c>
      <c r="K418" t="s">
        <v>4779</v>
      </c>
      <c r="L418">
        <v>0.45</v>
      </c>
      <c r="M418" t="s">
        <v>4780</v>
      </c>
      <c r="N418" t="str">
        <f>MID(Table2[[#This Row],[Uncleaved Sequence]],Table2[[#This Row],[pos2]]-3,3)&amp;"-"&amp;MID(Table2[[#This Row],[Uncleaved Sequence]],Table2[[#This Row],[pos2]],3)</f>
        <v>GSA-MPP</v>
      </c>
      <c r="O418" t="str">
        <f>VLOOKUP(Table2[[#This Row],[name]],Sheet2!B:D,3,FALSE)</f>
        <v>MREPLPVAVVTLLLFLWLGSAMPPTSGSAVLISDMTMSVMVELSSRHPFKMHTDRGDIQRMLLQSDPRRIRQVPRESVMELEEVCRRQGSYGHEFRGGGFIYPGTKWCGPGTAATSYDDLGAHAREDRCCREHDMCPDVLNVGECRRLCNRGTFTRSHCDCDARFRRCLQAANTETANTLGAIFYNVVQVTCFQERPCSAHQRAGYNQTEQEAICAQWQYQPSEKYVPSQPRTS</v>
      </c>
    </row>
    <row r="419" spans="1:15">
      <c r="A419" t="s">
        <v>4387</v>
      </c>
      <c r="B419" t="s">
        <v>1215</v>
      </c>
      <c r="C419">
        <v>0.54</v>
      </c>
      <c r="D419">
        <v>23</v>
      </c>
      <c r="E419">
        <v>0.66700000000000004</v>
      </c>
      <c r="F419">
        <v>23</v>
      </c>
      <c r="G419">
        <v>0.95399999999999996</v>
      </c>
      <c r="H419">
        <v>3</v>
      </c>
      <c r="I419">
        <v>0.82499999999999996</v>
      </c>
      <c r="J419">
        <v>0.753</v>
      </c>
      <c r="K419" t="s">
        <v>4779</v>
      </c>
      <c r="L419">
        <v>0.45</v>
      </c>
      <c r="M419" t="s">
        <v>4780</v>
      </c>
      <c r="N419" t="str">
        <f>MID(Table2[[#This Row],[Uncleaved Sequence]],Table2[[#This Row],[pos2]]-3,3)&amp;"-"&amp;MID(Table2[[#This Row],[Uncleaved Sequence]],Table2[[#This Row],[pos2]],3)</f>
        <v>GNG-EYL</v>
      </c>
      <c r="O419" t="str">
        <f>VLOOKUP(Table2[[#This Row],[name]],Sheet2!B:D,3,FALSE)</f>
        <v>MWGAIAAITALAIGVLCSLGNGEYLEPRCGLTANTIAFKIIGGRDAIINNPWMAYIHSSVKLICGGTLITQRFVLTAAHCVNEGSAVKVRLGEYDDTAEDCNSKICIPRAEEHDVDMAFRHGKFSEIKNLNDIALLRLAKFVTFKAHSPICIILGTSKRELVDSIEWFVATGWGETRTHRTRGVLQITQLQRYNSSCMQALGRLVQQNQICAGRLGSDTCNGDSGGPLFQTVRHMDKMRPVQFGVSYGSRECSGIGVYTDVYSYADWIATVVQQNTHVPAPIMPN</v>
      </c>
    </row>
    <row r="420" spans="1:15">
      <c r="A420" t="s">
        <v>4191</v>
      </c>
      <c r="B420" t="s">
        <v>1217</v>
      </c>
      <c r="C420">
        <v>0.77900000000000003</v>
      </c>
      <c r="D420">
        <v>21</v>
      </c>
      <c r="E420">
        <v>0.83399999999999996</v>
      </c>
      <c r="F420">
        <v>21</v>
      </c>
      <c r="G420">
        <v>0.95399999999999996</v>
      </c>
      <c r="H420">
        <v>14</v>
      </c>
      <c r="I420">
        <v>0.89300000000000002</v>
      </c>
      <c r="J420">
        <v>0.86599999999999999</v>
      </c>
      <c r="K420" t="s">
        <v>4779</v>
      </c>
      <c r="L420">
        <v>0.45</v>
      </c>
      <c r="M420" t="s">
        <v>4780</v>
      </c>
      <c r="N420" t="str">
        <f>MID(Table2[[#This Row],[Uncleaved Sequence]],Table2[[#This Row],[pos2]]-3,3)&amp;"-"&amp;MID(Table2[[#This Row],[Uncleaved Sequence]],Table2[[#This Row],[pos2]],3)</f>
        <v>GSA-RLL</v>
      </c>
      <c r="O420" t="str">
        <f>VLOOKUP(Table2[[#This Row],[name]],Sheet2!B:D,3,FALSE)</f>
        <v>MCRAWVVLFAWMLTAGRGSARLLDEDCGVPMQLIPKIVGGVDAGELKNPMALIKTNDEFICGGSVITNKFVLTAAHCMCTDEECIVKYTQLTVTLGVYLLATGEHNHPHEIYNVERVYIHDSFAIQNYRNDIALLRLQKSIVYKPQIPLCILLNDQLKPQTDLIQEFTAIGWGVTGNGKMSNNLQMVKIYRIDRKMEAAFWYTFDYPMFCAGTAVGRDTCKRDSGGPLYIHMLFDGIKRATQLGISTGTEDCRGFGMYTDVMGHIDFIERIVLDADIEVVLPYIDLLDAGCLGNTLNSWDRSGPDAIRSFEWLAEVYKDSFIISNGALISKTFVVTTAQLISETALKVQLGQGDVHTYAVASVHKHPKFVSLAQNDIALLKLGEEVQYTESIPICLPSLSNKAEQQKFQRRAADPALNLIAVGWGTPTNVVVRRTNASKCYEDHQDIGEQQLCMESPSPHLLRVGIGSPLVNPLTHGNRRAFSLVGLASFRLEPFASNVYTNVLEYLDWIGEMVK</v>
      </c>
    </row>
    <row r="421" spans="1:15">
      <c r="A421" t="s">
        <v>4157</v>
      </c>
      <c r="B421" t="s">
        <v>1219</v>
      </c>
      <c r="C421">
        <v>0.54300000000000004</v>
      </c>
      <c r="D421">
        <v>23</v>
      </c>
      <c r="E421">
        <v>0.69799999999999995</v>
      </c>
      <c r="F421">
        <v>23</v>
      </c>
      <c r="G421">
        <v>0.96</v>
      </c>
      <c r="H421">
        <v>5</v>
      </c>
      <c r="I421">
        <v>0.89600000000000002</v>
      </c>
      <c r="J421">
        <v>0.80500000000000005</v>
      </c>
      <c r="K421" t="s">
        <v>4779</v>
      </c>
      <c r="L421">
        <v>0.45</v>
      </c>
      <c r="M421" t="s">
        <v>4780</v>
      </c>
      <c r="N421" t="str">
        <f>MID(Table2[[#This Row],[Uncleaved Sequence]],Table2[[#This Row],[pos2]]-3,3)&amp;"-"&amp;MID(Table2[[#This Row],[Uncleaved Sequence]],Table2[[#This Row],[pos2]],3)</f>
        <v>GYS-QLL</v>
      </c>
      <c r="O421" t="str">
        <f>VLOOKUP(Table2[[#This Row],[name]],Sheet2!B:D,3,FALSE)</f>
        <v>MTPAIVLLTFLVILTLGSYGYSQLLDSKCIALFRIRVIGGQNARRTPWMYLIRDNRFACGGSLIAYRFVLTAAHCTKINDNLFVRLGEYDSSRTTDGQRSYRVVSIYRHKNYIDFRNHDIAVLKLDRQVVYDAYIRPICILLNSGLQLANSIQNFTLTGWGQMAHYYKMPTTLQEMSLRRVRNEYCGVPSLSICCWPVQYACFGDSGGPLGSLVKYGHKTIYVQFGVTNSVTGNCDGYSSYLDLMYMPWLYQTLLRNW</v>
      </c>
    </row>
    <row r="422" spans="1:15">
      <c r="A422" t="s">
        <v>3753</v>
      </c>
      <c r="B422" t="s">
        <v>364</v>
      </c>
      <c r="C422">
        <v>0.158</v>
      </c>
      <c r="D422">
        <v>24</v>
      </c>
      <c r="E422">
        <v>0.33800000000000002</v>
      </c>
      <c r="F422">
        <v>24</v>
      </c>
      <c r="G422">
        <v>0.82299999999999995</v>
      </c>
      <c r="H422">
        <v>14</v>
      </c>
      <c r="I422">
        <v>0.71299999999999997</v>
      </c>
      <c r="J422">
        <v>0.48799999999999999</v>
      </c>
      <c r="K422" t="s">
        <v>4781</v>
      </c>
      <c r="L422">
        <v>0.5</v>
      </c>
      <c r="M422" t="s">
        <v>4782</v>
      </c>
      <c r="N422" t="str">
        <f>MID(Table2[[#This Row],[Uncleaved Sequence]],Table2[[#This Row],[pos2]]-3,3)&amp;"-"&amp;MID(Table2[[#This Row],[Uncleaved Sequence]],Table2[[#This Row],[pos2]],3)</f>
        <v>SLG-CCL</v>
      </c>
      <c r="O422" t="str">
        <f>VLOOKUP(Table2[[#This Row],[name]],Sheet2!B:D,3,FALSE)</f>
        <v>MQVRSKKPVWFLFKMMELLLSLGCCLVHWTCFMEEGVPHIFLLCGTYGGVIICFISLIGAFYAERPTMKHEALFGGILGGLHMVTVYANMYVATLEEFTERWPSFYACCRDNAIVALYAGAIYLMHCTFALDLMFSHSRSRANQKMHQRSKRPLQLYFISRGAEAYLSRFWFFRRIAARMLTSAQPSEHSGRKRQVSSESDSDAKEREEERIRNSEVF</v>
      </c>
    </row>
    <row r="423" spans="1:15">
      <c r="A423" t="s">
        <v>3984</v>
      </c>
      <c r="B423" t="s">
        <v>1220</v>
      </c>
      <c r="C423">
        <v>0.217</v>
      </c>
      <c r="D423">
        <v>27</v>
      </c>
      <c r="E423">
        <v>0.26900000000000002</v>
      </c>
      <c r="F423">
        <v>27</v>
      </c>
      <c r="G423">
        <v>0.44900000000000001</v>
      </c>
      <c r="H423">
        <v>6</v>
      </c>
      <c r="I423">
        <v>0.318</v>
      </c>
      <c r="J423">
        <v>0.29499999999999998</v>
      </c>
      <c r="K423" t="s">
        <v>4781</v>
      </c>
      <c r="L423">
        <v>0.45</v>
      </c>
      <c r="M423" t="s">
        <v>4780</v>
      </c>
      <c r="N423" t="str">
        <f>MID(Table2[[#This Row],[Uncleaved Sequence]],Table2[[#This Row],[pos2]]-3,3)&amp;"-"&amp;MID(Table2[[#This Row],[Uncleaved Sequence]],Table2[[#This Row],[pos2]],3)</f>
        <v>TAA-HCI</v>
      </c>
      <c r="O423" t="str">
        <f>VLOOKUP(Table2[[#This Row],[name]],Sheet2!B:D,3,FALSE)</f>
        <v>MAAVHNRTHFICGGTLIHKRFVLTAAHCIVDQDVQSVSLGAYNKSDPADKDVITAVVHSSFDVRASYENDIGLLKLSSDVIFNALIRPICIVLNKSMAHMRNMRTFKAFGWGTLRGNKTSDILQTIILNHLDREECYMELSVYPSEKICAGVPSGDTCGGDSGGPLTNDVFIQGIGNREVQFGIISVGKTSCDGQGYTDLMSFADWIKMTIERLSIEDEPQSAPFYKIIPQQQDVFLYNDCGGANAANLEALIRWSIFWTRGIFVTHQFVLTNAKRLPENSSNLQVYLKGRTQFGMYSVFGVFPNDQNDVALLKLNRPVTGPDGFKPICMLANVVDQQRAASTPFTMFFEAPDNGTIYDISVALGNPYQCSGRIQRRVEWNQLCVEHPYGMGIGSYILGRKVTNSGKTWLVLFGIVSDSSNGVYVFTNVMKLSEWIANTIR</v>
      </c>
    </row>
    <row r="424" spans="1:15">
      <c r="A424" t="s">
        <v>3985</v>
      </c>
      <c r="B424" t="s">
        <v>1220</v>
      </c>
      <c r="C424">
        <v>0.217</v>
      </c>
      <c r="D424">
        <v>27</v>
      </c>
      <c r="E424">
        <v>0.26900000000000002</v>
      </c>
      <c r="F424">
        <v>27</v>
      </c>
      <c r="G424">
        <v>0.44900000000000001</v>
      </c>
      <c r="H424">
        <v>6</v>
      </c>
      <c r="I424">
        <v>0.318</v>
      </c>
      <c r="J424">
        <v>0.29499999999999998</v>
      </c>
      <c r="K424" t="s">
        <v>4781</v>
      </c>
      <c r="L424">
        <v>0.45</v>
      </c>
      <c r="M424" t="s">
        <v>4780</v>
      </c>
      <c r="N424" t="str">
        <f>MID(Table2[[#This Row],[Uncleaved Sequence]],Table2[[#This Row],[pos2]]-3,3)&amp;"-"&amp;MID(Table2[[#This Row],[Uncleaved Sequence]],Table2[[#This Row],[pos2]],3)</f>
        <v>TAA-HCI</v>
      </c>
      <c r="O424" t="str">
        <f>VLOOKUP(Table2[[#This Row],[name]],Sheet2!B:D,3,FALSE)</f>
        <v>MAAVHNRTHFICGGTLIHKRFVLTAAHCIVDQDVQSVSLGAYNKSDPADKDVITAVVHSSFDVRASYENDIGLLKLSSDVIFNALIRPICIVLNKSMAHMRNMRTFKAFGWGTLRGNKTSDILQTIILNHLDREECYMELSVYPSEKICAGVPSGDTCGGDSGGPLTNDVFIQGIGNREVQFGIISVGKTSCDGQGYTDLMSFADWIKMTIERLSIEDEPQSAPFYKIIPQQQDVFLYNDCGGANAANLEALIRWSIFWTRGIFVTHQNSSNLQVYLKGRTQFYGMYSVFGVFPDQNDVALLKLNRPVTGPDGFKPICMLANVVDQQRAASTPPFTMFFEAPDGTIYDISVALGNPYQCSGRIQRRVEWNQLCVEHPYGMGFIGSYILGRKVNSGKTWLVLFGIVSDSSNGVYVFTNVMKLSEWIANTIRI</v>
      </c>
    </row>
    <row r="425" spans="1:15">
      <c r="A425" t="s">
        <v>4185</v>
      </c>
      <c r="B425" t="s">
        <v>1222</v>
      </c>
      <c r="C425">
        <v>0.67700000000000005</v>
      </c>
      <c r="D425">
        <v>23</v>
      </c>
      <c r="E425">
        <v>0.79100000000000004</v>
      </c>
      <c r="F425">
        <v>23</v>
      </c>
      <c r="G425">
        <v>0.97199999999999998</v>
      </c>
      <c r="H425">
        <v>15</v>
      </c>
      <c r="I425">
        <v>0.92500000000000004</v>
      </c>
      <c r="J425">
        <v>0.86299999999999999</v>
      </c>
      <c r="K425" t="s">
        <v>4779</v>
      </c>
      <c r="L425">
        <v>0.45</v>
      </c>
      <c r="M425" t="s">
        <v>4780</v>
      </c>
      <c r="N425" t="str">
        <f>MID(Table2[[#This Row],[Uncleaved Sequence]],Table2[[#This Row],[pos2]]-3,3)&amp;"-"&amp;MID(Table2[[#This Row],[Uncleaved Sequence]],Table2[[#This Row],[pos2]],3)</f>
        <v>VLG-SES</v>
      </c>
      <c r="O425" t="str">
        <f>VLOOKUP(Table2[[#This Row],[name]],Sheet2!B:D,3,FALSE)</f>
        <v>MKNTKIFVVVVLLAASSVVVLGSESGSFLEHPCGTVPISQFKILGGHNAVASAPWMAMVMGEGGFHCGGTLITNRFVLTSAHCIANGELKVRLGVLERAEAQKFAVDAMFVHTDYYFDQHDLALLRLAKRVHYSDNISPICLLLDPLKNIDEHIVKFRTYGWGKTESRSSSRMLQKTSLFNLHRSECAKQYPHQQIRNHICAESANANTCNGDSGGPLTAIVTYDHVQMVFQFGVTSFGHADCSKTVFTNVMTHLDWIVNTVRRAEI</v>
      </c>
    </row>
    <row r="426" spans="1:15">
      <c r="A426" t="s">
        <v>4171</v>
      </c>
      <c r="B426" t="s">
        <v>1224</v>
      </c>
      <c r="C426">
        <v>0.745</v>
      </c>
      <c r="D426">
        <v>20</v>
      </c>
      <c r="E426">
        <v>0.77900000000000003</v>
      </c>
      <c r="F426">
        <v>20</v>
      </c>
      <c r="G426">
        <v>0.92</v>
      </c>
      <c r="H426">
        <v>15</v>
      </c>
      <c r="I426">
        <v>0.81599999999999995</v>
      </c>
      <c r="J426">
        <v>0.79900000000000004</v>
      </c>
      <c r="K426" t="s">
        <v>4779</v>
      </c>
      <c r="L426">
        <v>0.45</v>
      </c>
      <c r="M426" t="s">
        <v>4780</v>
      </c>
      <c r="N426" t="str">
        <f>MID(Table2[[#This Row],[Uncleaved Sequence]],Table2[[#This Row],[pos2]]-3,3)&amp;"-"&amp;MID(Table2[[#This Row],[Uncleaved Sequence]],Table2[[#This Row],[pos2]],3)</f>
        <v>ATA-QFL</v>
      </c>
      <c r="O426" t="str">
        <f>VLOOKUP(Table2[[#This Row],[name]],Sheet2!B:D,3,FALSE)</f>
        <v>MYWILLLTSLLPWHPHATAQFLEPDCGYMSPEALQNEEHQAHISESPWMYLHKSGELVCGGTLVNHRFILTAAHCIREDENLTVRLGEFNSLTSIDCNSDCLPPSEDFEIDVAFRHGGYSRTNRIHDIGLLRLAKSVEYKVHIKPICITNTTLQPKIERLHRLVATGWGRSPSEAANHILKSIRVTRVNWGVCSKTWVDRRRDQICVSHESGVSCSGDSGGPMGQAIRLDGRVLFVQVGIVSYGNECLSPSVFTNVMEHIDWIMAALSTTH</v>
      </c>
    </row>
    <row r="427" spans="1:15">
      <c r="A427" t="s">
        <v>4172</v>
      </c>
      <c r="B427" t="s">
        <v>1224</v>
      </c>
      <c r="C427">
        <v>0.745</v>
      </c>
      <c r="D427">
        <v>20</v>
      </c>
      <c r="E427">
        <v>0.77900000000000003</v>
      </c>
      <c r="F427">
        <v>20</v>
      </c>
      <c r="G427">
        <v>0.92</v>
      </c>
      <c r="H427">
        <v>15</v>
      </c>
      <c r="I427">
        <v>0.81599999999999995</v>
      </c>
      <c r="J427">
        <v>0.79900000000000004</v>
      </c>
      <c r="K427" t="s">
        <v>4779</v>
      </c>
      <c r="L427">
        <v>0.45</v>
      </c>
      <c r="M427" t="s">
        <v>4780</v>
      </c>
      <c r="N427" t="str">
        <f>MID(Table2[[#This Row],[Uncleaved Sequence]],Table2[[#This Row],[pos2]]-3,3)&amp;"-"&amp;MID(Table2[[#This Row],[Uncleaved Sequence]],Table2[[#This Row],[pos2]],3)</f>
        <v>ATA-QFL</v>
      </c>
      <c r="O427" t="str">
        <f>VLOOKUP(Table2[[#This Row],[name]],Sheet2!B:D,3,FALSE)</f>
        <v>MYWILLLTSLLPWHPHATAQFLEPDCGYMSPEALQNEEHQAHISESPWMYLHKSGELVCGGTLVNHRFILTAAHCIREDENLTVRLGEFNSLTSIDCNSDCLPPSEDFEIDVAFRHGGYSRTNRIHDIGLLRLAKSVEYKGSRYIDGH</v>
      </c>
    </row>
    <row r="428" spans="1:15">
      <c r="A428" t="s">
        <v>4265</v>
      </c>
      <c r="B428" t="s">
        <v>1226</v>
      </c>
      <c r="C428">
        <v>0.82</v>
      </c>
      <c r="D428">
        <v>22</v>
      </c>
      <c r="E428">
        <v>0.876</v>
      </c>
      <c r="F428">
        <v>22</v>
      </c>
      <c r="G428">
        <v>0.97299999999999998</v>
      </c>
      <c r="H428">
        <v>13</v>
      </c>
      <c r="I428">
        <v>0.93600000000000005</v>
      </c>
      <c r="J428">
        <v>0.90800000000000003</v>
      </c>
      <c r="K428" t="s">
        <v>4779</v>
      </c>
      <c r="L428">
        <v>0.45</v>
      </c>
      <c r="M428" t="s">
        <v>4780</v>
      </c>
      <c r="N428" t="str">
        <f>MID(Table2[[#This Row],[Uncleaved Sequence]],Table2[[#This Row],[pos2]]-3,3)&amp;"-"&amp;MID(Table2[[#This Row],[Uncleaved Sequence]],Table2[[#This Row],[pos2]],3)</f>
        <v>VQG-QPH</v>
      </c>
      <c r="O428" t="str">
        <f>VLOOKUP(Table2[[#This Row],[name]],Sheet2!B:D,3,FALSE)</f>
        <v>MGAGAVQLLLLIALVFLKVQGQPHLLDPQCVTARSEPGLYRVINGKPADFSNPWMVIIIERGMMKCGGSLITPRYVLTAAHCKSETKSQLTVRLGDYDNQAVDCSSYGCIPRPREINVTRTYVPSHYTNFRKNDIALLRLETTVQYGNIRSICLLMGDYTWSSNILKNLVKFNTTGWGRTESRINSPVLQQASLTHHLSYCAQVFGKQLDKSHICVASSTGSTCQGDSGGPLTARVRIGSERRVIFGVVSYGAVHCFGPTVYTNVIHFANWIELHTKK</v>
      </c>
    </row>
    <row r="429" spans="1:15">
      <c r="A429" t="s">
        <v>4190</v>
      </c>
      <c r="B429" t="s">
        <v>1227</v>
      </c>
      <c r="C429">
        <v>0.55600000000000005</v>
      </c>
      <c r="D429">
        <v>24</v>
      </c>
      <c r="E429">
        <v>0.61899999999999999</v>
      </c>
      <c r="F429">
        <v>24</v>
      </c>
      <c r="G429">
        <v>0.8</v>
      </c>
      <c r="H429">
        <v>1</v>
      </c>
      <c r="I429">
        <v>0.69399999999999995</v>
      </c>
      <c r="J429">
        <v>0.65900000000000003</v>
      </c>
      <c r="K429" t="s">
        <v>4779</v>
      </c>
      <c r="L429">
        <v>0.45</v>
      </c>
      <c r="M429" t="s">
        <v>4780</v>
      </c>
      <c r="N429" t="str">
        <f>MID(Table2[[#This Row],[Uncleaved Sequence]],Table2[[#This Row],[pos2]]-3,3)&amp;"-"&amp;MID(Table2[[#This Row],[Uncleaved Sequence]],Table2[[#This Row],[pos2]],3)</f>
        <v>TES-GRL</v>
      </c>
      <c r="O429" t="str">
        <f>VLOOKUP(Table2[[#This Row],[name]],Sheet2!B:D,3,FALSE)</f>
        <v>MRLPIRQLVIVACLFIGIIRTESGRLLENDCGTTSSNGYRARIDGGRDAMESNPWMVRVMISGKAVCGGSLITARFVLTAEHCISPMYMNVRLGEYDTHPIFDCDDFVCTPRAYNVDVDRKIVHSNPGYDIGLLRMQRSVIFSNYVRICLILGKTLGGNPLSILRFNFTGWGTNSDGEEQDRLQTATLQQLPQWSCRPGRPLDISYICAGSYISDSCKGDSGGPLSAIRTFEGQGRVFQFGVASQLRLCSGLGIYTNVTHFTDWILDVIQNHSDDF</v>
      </c>
    </row>
    <row r="430" spans="1:15">
      <c r="A430" t="s">
        <v>4160</v>
      </c>
      <c r="B430" t="s">
        <v>1229</v>
      </c>
      <c r="C430">
        <v>0.35599999999999998</v>
      </c>
      <c r="D430">
        <v>24</v>
      </c>
      <c r="E430">
        <v>0.45400000000000001</v>
      </c>
      <c r="F430">
        <v>24</v>
      </c>
      <c r="G430">
        <v>0.73299999999999998</v>
      </c>
      <c r="H430">
        <v>11</v>
      </c>
      <c r="I430">
        <v>0.58299999999999996</v>
      </c>
      <c r="J430">
        <v>0.52300000000000002</v>
      </c>
      <c r="K430" t="s">
        <v>4779</v>
      </c>
      <c r="L430">
        <v>0.45</v>
      </c>
      <c r="M430" t="s">
        <v>4780</v>
      </c>
      <c r="N430" t="str">
        <f>MID(Table2[[#This Row],[Uncleaved Sequence]],Table2[[#This Row],[pos2]]-3,3)&amp;"-"&amp;MID(Table2[[#This Row],[Uncleaved Sequence]],Table2[[#This Row],[pos2]],3)</f>
        <v>VMS-RLL</v>
      </c>
      <c r="O430" t="str">
        <f>VLOOKUP(Table2[[#This Row],[name]],Sheet2!B:D,3,FALSE)</f>
        <v>MEVINAVIAALVCLFIANNNVMSRLLVENCGISKDDPYVPNIFGGAKTNQENPWMVLVWSSKPCGGSLIARQFVLTAAHCVSFEDLYVRLGDYETLDPPYCLNNHCIPKFYNISVDMKIVHENYNGITLQNDIALLRMSEAVEYSDYRPICLLVGEQMQSIPMFTVTGWGETEYGQFSRILLNATLYNMDISYCNIFNKQADRSQICAGSHTSNTCKGDSGGPLSSKFHYGNRLLSFQYGLVSYGERCAANVAGVYTNVSYHREWIFNKMVQFKPTGHTTFWLSKLVGQTCNITIIRNIELMYNRIVYE</v>
      </c>
    </row>
    <row r="431" spans="1:15">
      <c r="A431" t="s">
        <v>4329</v>
      </c>
      <c r="B431" t="s">
        <v>64</v>
      </c>
      <c r="C431">
        <v>0.78200000000000003</v>
      </c>
      <c r="D431">
        <v>21</v>
      </c>
      <c r="E431">
        <v>0.83699999999999997</v>
      </c>
      <c r="F431">
        <v>21</v>
      </c>
      <c r="G431">
        <v>0.94599999999999995</v>
      </c>
      <c r="H431">
        <v>14</v>
      </c>
      <c r="I431">
        <v>0.9</v>
      </c>
      <c r="J431">
        <v>0.871</v>
      </c>
      <c r="K431" t="s">
        <v>4779</v>
      </c>
      <c r="L431">
        <v>0.45</v>
      </c>
      <c r="M431" t="s">
        <v>4780</v>
      </c>
      <c r="N431" t="str">
        <f>MID(Table2[[#This Row],[Uncleaved Sequence]],Table2[[#This Row],[pos2]]-3,3)&amp;"-"&amp;MID(Table2[[#This Row],[Uncleaved Sequence]],Table2[[#This Row],[pos2]],3)</f>
        <v>CIA-KEY</v>
      </c>
      <c r="O431" t="str">
        <f>VLOOKUP(Table2[[#This Row],[name]],Sheet2!B:D,3,FALSE)</f>
        <v>MTSFQYVFMIMIFLICGCIAKEYNVFCQYDLGSYYYKGRSQFFEWHLDSLCTHLVLGSGIGVDGDSGELRITDKILLLEKDKLSSVKTMKWDSIKKVMTIGGWEEDSSSFSRMVASPKKRDNFYSSMLEFMFRWGFDGVQIDWRYPTLGGHPDDRQNFVILLEELGLIFRKNQLILMVAVLGRRDNRILESYNIPEVNHSDFIHLMMHDEQDPYHLRLAYNAPLVGYEGSVTDSIMHWKRNGGAPKLILGIPLFVRSFTMDRNQSTVGSACKGPGRQTKQSHRPGFMTYNEWCVQSKWSRMFDQLAKVPYATRGDQWVSYENPRSIWAKMHLLQEHKLGGAMATIDVDDFRGRCGEQHGLLRVIFSALGDKNGLTTEKPTTEASGLCPHDGFRDGWDCRLYHECRDGERIYYECLEGQYFDENQIVCRPAAEVKCDQNFVIRPGMPVYSYDNMPLNLKIV</v>
      </c>
    </row>
    <row r="432" spans="1:15">
      <c r="A432" t="s">
        <v>4448</v>
      </c>
      <c r="B432" t="s">
        <v>1231</v>
      </c>
      <c r="C432">
        <v>0.67</v>
      </c>
      <c r="D432">
        <v>16</v>
      </c>
      <c r="E432">
        <v>0.72599999999999998</v>
      </c>
      <c r="F432">
        <v>16</v>
      </c>
      <c r="G432">
        <v>0.88300000000000001</v>
      </c>
      <c r="H432">
        <v>1</v>
      </c>
      <c r="I432">
        <v>0.79400000000000004</v>
      </c>
      <c r="J432">
        <v>0.753</v>
      </c>
      <c r="K432" t="s">
        <v>4779</v>
      </c>
      <c r="L432">
        <v>0.5</v>
      </c>
      <c r="M432" t="s">
        <v>4782</v>
      </c>
      <c r="N432" t="str">
        <f>MID(Table2[[#This Row],[Uncleaved Sequence]],Table2[[#This Row],[pos2]]-3,3)&amp;"-"&amp;MID(Table2[[#This Row],[Uncleaved Sequence]],Table2[[#This Row],[pos2]],3)</f>
        <v>AYS-NEG</v>
      </c>
      <c r="O432" t="str">
        <f>VLOOKUP(Table2[[#This Row],[name]],Sheet2!B:D,3,FALSE)</f>
        <v>MQFLLLLLLTSSAYSNEGKKGLQRNLYVTDNYHQNVVSIRTRKHIRHWGNHFCAGSLLSAWWVVTSGCCVSTRPESTPNQPSNRKNLRVVVFTPKRLKPSPKNIYHVQKIVLDESAISGCTELALLKLDRGVTGQRFAMMLPEKELNTWLCNSLGWGRIYYVSYVYISAMCPAFSMVYDNPVTWFQDGPYSSELIQRAQKISEYECKPDCSRCLCMTSYTGRGNMCQQDLGSPLFCDHFLYGVARVHTCDDEGFMFYTNIYQNRKFIEDTLSGATWPKRVLCFRLLLLLLVLASSVVSS</v>
      </c>
    </row>
    <row r="433" spans="1:15">
      <c r="A433" t="s">
        <v>4731</v>
      </c>
      <c r="B433" t="s">
        <v>1231</v>
      </c>
      <c r="C433">
        <v>0.67</v>
      </c>
      <c r="D433">
        <v>16</v>
      </c>
      <c r="E433">
        <v>0.72599999999999998</v>
      </c>
      <c r="F433">
        <v>16</v>
      </c>
      <c r="G433">
        <v>0.88300000000000001</v>
      </c>
      <c r="H433">
        <v>1</v>
      </c>
      <c r="I433">
        <v>0.79400000000000004</v>
      </c>
      <c r="J433">
        <v>0.753</v>
      </c>
      <c r="K433" t="s">
        <v>4779</v>
      </c>
      <c r="L433">
        <v>0.5</v>
      </c>
      <c r="M433" t="s">
        <v>4782</v>
      </c>
      <c r="N433" t="str">
        <f>MID(Table2[[#This Row],[Uncleaved Sequence]],Table2[[#This Row],[pos2]]-3,3)&amp;"-"&amp;MID(Table2[[#This Row],[Uncleaved Sequence]],Table2[[#This Row],[pos2]],3)</f>
        <v>AYS-NEG</v>
      </c>
      <c r="O433" t="str">
        <f>VLOOKUP(Table2[[#This Row],[name]],Sheet2!B:D,3,FALSE)</f>
        <v>MQFLLLLLLTSSAYSNEGKKGLQRNLYVTDNYHQNVVSIRTRKHIRHWGNHFCAGSLLSAWWVVTSGCCVSTRPESTPNQPSNRKNLRVVVFTPKRLKPSPKNIYHVQKIVLDESAISGCTELALLKLDRGVTGQRFAMMLPEKELNTWLCNSLGWGRIYYDGPYSSELIQIRAQKISEYECKPDCSRCLCMTSYTRGNMCQQDLGSPLFCDHFLYGVARRVHTCDDEGFMFYTNIYQNRKFIEDLSGATWPKRVLCFRLLLLLLVLASLSVVSS</v>
      </c>
    </row>
    <row r="434" spans="1:15">
      <c r="A434" t="s">
        <v>4145</v>
      </c>
      <c r="B434" t="s">
        <v>1233</v>
      </c>
      <c r="C434">
        <v>0.81799999999999995</v>
      </c>
      <c r="D434">
        <v>20</v>
      </c>
      <c r="E434">
        <v>0.877</v>
      </c>
      <c r="F434">
        <v>20</v>
      </c>
      <c r="G434">
        <v>0.97499999999999998</v>
      </c>
      <c r="H434">
        <v>4</v>
      </c>
      <c r="I434">
        <v>0.94199999999999995</v>
      </c>
      <c r="J434">
        <v>0.91200000000000003</v>
      </c>
      <c r="K434" t="s">
        <v>4779</v>
      </c>
      <c r="L434">
        <v>0.45</v>
      </c>
      <c r="M434" t="s">
        <v>4780</v>
      </c>
      <c r="N434" t="str">
        <f>MID(Table2[[#This Row],[Uncleaved Sequence]],Table2[[#This Row],[pos2]]-3,3)&amp;"-"&amp;MID(Table2[[#This Row],[Uncleaved Sequence]],Table2[[#This Row],[pos2]],3)</f>
        <v>VLA-YFE</v>
      </c>
      <c r="O434" t="str">
        <f>VLOOKUP(Table2[[#This Row],[name]],Sheet2!B:D,3,FALSE)</f>
        <v>MLRHLPLISLLLFAPTVLAYFEGCDNTFNLSPGTTYVESPYYPNNYPGGSCRYKFTAPLDYYIQVQCSLGIPKGNGQCTTDNFWLDTEGDLLMRGAENCGSGTLSRESLFTELVFAYISTGTKGGSFKCTLTTVKQNCNCGWSATTRANGQQAAANEFPSMAALKDVTKNQASFCGGTIVAHRYILTAAHCIYQVSATNIVAIVGTNDLGNPSSSRYYQQYNIQQMIPHEQYVSDPDVNNDIAVLTASNIQWSRGVGPICLPPVGTSTPFTYDLVDVIGYGTVFFAGPTSTSLQINLNVVTNQDCQTEYNNVATIYTGQMCTYDYSGTGRDSCQFDSGGPVILKSRQFLVGIISYGKSCAESQYPMGVNTRITSYISWIRQKIGNSNCVVS</v>
      </c>
    </row>
    <row r="435" spans="1:15">
      <c r="A435" t="s">
        <v>4424</v>
      </c>
      <c r="B435" t="s">
        <v>1235</v>
      </c>
      <c r="C435">
        <v>0.45400000000000001</v>
      </c>
      <c r="D435">
        <v>21</v>
      </c>
      <c r="E435">
        <v>0.58699999999999997</v>
      </c>
      <c r="F435">
        <v>21</v>
      </c>
      <c r="G435">
        <v>0.88900000000000001</v>
      </c>
      <c r="H435">
        <v>18</v>
      </c>
      <c r="I435">
        <v>0.76200000000000001</v>
      </c>
      <c r="J435">
        <v>0.68100000000000005</v>
      </c>
      <c r="K435" t="s">
        <v>4779</v>
      </c>
      <c r="L435">
        <v>0.45</v>
      </c>
      <c r="M435" t="s">
        <v>4780</v>
      </c>
      <c r="N435" t="str">
        <f>MID(Table2[[#This Row],[Uncleaved Sequence]],Table2[[#This Row],[pos2]]-3,3)&amp;"-"&amp;MID(Table2[[#This Row],[Uncleaved Sequence]],Table2[[#This Row],[pos2]],3)</f>
        <v>SCA-QQQ</v>
      </c>
      <c r="O435" t="str">
        <f>VLOOKUP(Table2[[#This Row],[name]],Sheet2!B:D,3,FALSE)</f>
        <v>MYELKITGLLSLLYISLSCAQQQCTRFFDLIPNRTINITSFNYPGAIPSSNCRFRLKAPSNHVIYLSCRFELFPDTCGSEFLFISRDGDLQFRDGERYRMGQVNRISNFQTMAFAYYSSSPQTQQRSRLNCQAVARPAPCDCGWSFPRIANGVEAGKHEFPSMVGLRDLSSNLPIFCGGSIVSERYIMTAAHCTARPVASRLLALVGEHDLSTGAESIYAAQYRIQNIINHPGYMETASGNINDILLQTATPIEWSRGVAPICLPIRQAENSFNYQNVDIMGWGTLGFAASKSNLQKATLLTMDNAVCRSRFNSSITPSHLCTYDAGGRGQDSCQYDSGGPVIRQRERMFQLGVISYGRACGQPFGIGVNTRVTSHLNWLWRYIGGSVCV</v>
      </c>
    </row>
    <row r="436" spans="1:15">
      <c r="A436" t="s">
        <v>4388</v>
      </c>
      <c r="B436" t="s">
        <v>1237</v>
      </c>
      <c r="C436">
        <v>0.77800000000000002</v>
      </c>
      <c r="D436">
        <v>21</v>
      </c>
      <c r="E436">
        <v>0.80600000000000005</v>
      </c>
      <c r="F436">
        <v>21</v>
      </c>
      <c r="G436">
        <v>0.93</v>
      </c>
      <c r="H436">
        <v>1</v>
      </c>
      <c r="I436">
        <v>0.82399999999999995</v>
      </c>
      <c r="J436">
        <v>0.81599999999999995</v>
      </c>
      <c r="K436" t="s">
        <v>4779</v>
      </c>
      <c r="L436">
        <v>0.45</v>
      </c>
      <c r="M436" t="s">
        <v>4780</v>
      </c>
      <c r="N436" t="str">
        <f>MID(Table2[[#This Row],[Uncleaved Sequence]],Table2[[#This Row],[pos2]]-3,3)&amp;"-"&amp;MID(Table2[[#This Row],[Uncleaved Sequence]],Table2[[#This Row],[pos2]],3)</f>
        <v>GEG-APG</v>
      </c>
      <c r="O436" t="str">
        <f>VLOOKUP(Table2[[#This Row],[name]],Sheet2!B:D,3,FALSE)</f>
        <v>MKFIAAGLALLVCSIQLGEGAPGHLLDSSCGTTKPEFIPMITGGADAGLSNPWMVKVLGEKLCGGSLITSRFVLTAAHCIVSTHMRVRLGEYKTRFPGDCSRCVPKSYKLRRIRLGEYDTRFPGKDCCVPKSYELAVDRKILHADYNNLDNDIGLLRMKSFVQYSDYVRPICLLVEGHMAESPIFNITGWGVTNDGPSRRLQRATVYNTDLHFCRSKFTKQVDESQICAAGTNSDACHGDSGGPLAQVPFAGSWLTFQYGLVSYGSAACHSFSVYTNVTHHRDWIRSLALTDSPFWGKTEPLEKVHFYTLTGWGHTADYKPSRILQETTLLALEQSCCNSNFNEVDQSQICTTGVDSDACGGDSGGPLSAKLLFGLKKRAFLLGLVSYGDASRIFEVATNVTHYVDWIKATIDENS</v>
      </c>
    </row>
    <row r="437" spans="1:15">
      <c r="A437" t="s">
        <v>4389</v>
      </c>
      <c r="B437" t="s">
        <v>1237</v>
      </c>
      <c r="C437">
        <v>0.77800000000000002</v>
      </c>
      <c r="D437">
        <v>21</v>
      </c>
      <c r="E437">
        <v>0.80600000000000005</v>
      </c>
      <c r="F437">
        <v>21</v>
      </c>
      <c r="G437">
        <v>0.93</v>
      </c>
      <c r="H437">
        <v>1</v>
      </c>
      <c r="I437">
        <v>0.82399999999999995</v>
      </c>
      <c r="J437">
        <v>0.81599999999999995</v>
      </c>
      <c r="K437" t="s">
        <v>4779</v>
      </c>
      <c r="L437">
        <v>0.45</v>
      </c>
      <c r="M437" t="s">
        <v>4780</v>
      </c>
      <c r="N437" t="str">
        <f>MID(Table2[[#This Row],[Uncleaved Sequence]],Table2[[#This Row],[pos2]]-3,3)&amp;"-"&amp;MID(Table2[[#This Row],[Uncleaved Sequence]],Table2[[#This Row],[pos2]],3)</f>
        <v>GEG-APG</v>
      </c>
      <c r="O437" t="str">
        <f>VLOOKUP(Table2[[#This Row],[name]],Sheet2!B:D,3,FALSE)</f>
        <v>MKFIAAGLALLVCSIQLGEGAPGHLLDSSCGTTKPEFIPMITGGADAGLSNPWMVKVLGEKLCGGSLITSRFVLTAAHCIVSTHMRVRLGEYKTRFPGDCSRCVPKSYKLRRIRLGEYDTRFPGKDCCVPKSYELAVDRKILHADYNNLDNDIGLLRMKSFVQYSDYVRPICLLVEGHMAESPIFNITGWGVTNDGPSRRLQRATVYNTDLHFCRSKFTKQVDESQICAAGTNSDACHGDSGGPLAQVPFAGSWLTFQYGLVSYGSAACHSFSVYTNVTHHRDWIVNAIEDFSRFQLR</v>
      </c>
    </row>
    <row r="438" spans="1:15">
      <c r="A438" t="s">
        <v>4269</v>
      </c>
      <c r="B438" t="s">
        <v>67</v>
      </c>
      <c r="C438">
        <v>0.27800000000000002</v>
      </c>
      <c r="D438">
        <v>49</v>
      </c>
      <c r="E438">
        <v>0.155</v>
      </c>
      <c r="F438">
        <v>49</v>
      </c>
      <c r="G438">
        <v>0.20399999999999999</v>
      </c>
      <c r="H438">
        <v>56</v>
      </c>
      <c r="I438">
        <v>0.10299999999999999</v>
      </c>
      <c r="J438">
        <v>0.13400000000000001</v>
      </c>
      <c r="K438" t="s">
        <v>4781</v>
      </c>
      <c r="L438">
        <v>0.5</v>
      </c>
      <c r="M438" t="s">
        <v>4782</v>
      </c>
      <c r="N438" t="str">
        <f>MID(Table2[[#This Row],[Uncleaved Sequence]],Table2[[#This Row],[pos2]]-3,3)&amp;"-"&amp;MID(Table2[[#This Row],[Uncleaved Sequence]],Table2[[#This Row],[pos2]],3)</f>
        <v>CLG-FGL</v>
      </c>
      <c r="O438" t="str">
        <f>VLOOKUP(Table2[[#This Row],[name]],Sheet2!B:D,3,FALSE)</f>
        <v>MGNYEKLDGSSAGRITDELSRKEQRNCSLRTLVCWSALLFSLLCLCLGFGLGLLGIQTGEVHKVGQRLVCYYASDGTHNLSLLDVPGDLCTHINIGPALDNATIVLPDTLRQVLQNDTRSFRAAHPQVHLLLWIGGADSGRSFALMVNHAMRKLFLRSLREILRTYPSLDGIDLDWEFPSAYDRERMHLSQLLYEITEWRREKRTNDILSLAVAAPEGIAFYAYDIREINLYADYVNLMSYDFHFREDTPFTGLNAPLYARSQERSLMATFNINYTVQWWLKSGLEPQRLVVGLTYGHSFTLVNPLNHRIGAPASGYGKCGQLGFTTLTETCECVTKFFKPNLYDAESCSPYLSALQEWISYENQTSIACKANYVKSLNLGGVMVFSLNTDDKNSCSIMPNLKYSEKPVFPLTQAIKDILRES</v>
      </c>
    </row>
    <row r="439" spans="1:15">
      <c r="A439" t="s">
        <v>4242</v>
      </c>
      <c r="B439" t="s">
        <v>366</v>
      </c>
      <c r="C439">
        <v>0.65700000000000003</v>
      </c>
      <c r="D439">
        <v>21</v>
      </c>
      <c r="E439">
        <v>0.78900000000000003</v>
      </c>
      <c r="F439">
        <v>21</v>
      </c>
      <c r="G439">
        <v>0.97899999999999998</v>
      </c>
      <c r="H439">
        <v>15</v>
      </c>
      <c r="I439">
        <v>0.95</v>
      </c>
      <c r="J439">
        <v>0.876</v>
      </c>
      <c r="K439" t="s">
        <v>4779</v>
      </c>
      <c r="L439">
        <v>0.45</v>
      </c>
      <c r="M439" t="s">
        <v>4780</v>
      </c>
      <c r="N439" t="str">
        <f>MID(Table2[[#This Row],[Uncleaved Sequence]],Table2[[#This Row],[pos2]]-3,3)&amp;"-"&amp;MID(Table2[[#This Row],[Uncleaved Sequence]],Table2[[#This Row],[pos2]],3)</f>
        <v>SHA-AAG</v>
      </c>
      <c r="O439" t="str">
        <f>VLOOKUP(Table2[[#This Row],[name]],Sheet2!B:D,3,FALSE)</f>
        <v>MLSRAAFLTVLLTLIYASHAAAGLSITVPGTKWCGPGNIAANYDDLGTEEVDTCCRAHDNCEEKIPPLEEAFGLRNDGFFPIFSCACESAFRNCLTALNGHSLALGKIYFNTKEVCFGYGHPIVSCQEKQADLFETRCLSYRVDEGQQRWQFYDLALYTHVSGSEEDSR</v>
      </c>
    </row>
    <row r="440" spans="1:15">
      <c r="A440" t="s">
        <v>4243</v>
      </c>
      <c r="B440" t="s">
        <v>366</v>
      </c>
      <c r="C440">
        <v>0.65700000000000003</v>
      </c>
      <c r="D440">
        <v>21</v>
      </c>
      <c r="E440">
        <v>0.78900000000000003</v>
      </c>
      <c r="F440">
        <v>21</v>
      </c>
      <c r="G440">
        <v>0.97899999999999998</v>
      </c>
      <c r="H440">
        <v>15</v>
      </c>
      <c r="I440">
        <v>0.95</v>
      </c>
      <c r="J440">
        <v>0.876</v>
      </c>
      <c r="K440" t="s">
        <v>4779</v>
      </c>
      <c r="L440">
        <v>0.45</v>
      </c>
      <c r="M440" t="s">
        <v>4780</v>
      </c>
      <c r="N440" t="str">
        <f>MID(Table2[[#This Row],[Uncleaved Sequence]],Table2[[#This Row],[pos2]]-3,3)&amp;"-"&amp;MID(Table2[[#This Row],[Uncleaved Sequence]],Table2[[#This Row],[pos2]],3)</f>
        <v>SHA-AAG</v>
      </c>
      <c r="O440" t="str">
        <f>VLOOKUP(Table2[[#This Row],[name]],Sheet2!B:D,3,FALSE)</f>
        <v>MLSRAAFLTVLLTLIYASHAAAGLSITVPGTKWCGPGNIAANYDDLGTEEVDTCCRAHDNCEEKIPPLEEAFGLRNDGFFPIFSCACESAFRNCLTALNGHSLALGKIYFNTKEVCFGYGHPIVSCQEKQADLFETRCLSYRVDEGQQRWQFYDLALYTHVSGSEEDSR</v>
      </c>
    </row>
    <row r="441" spans="1:15">
      <c r="A441" t="s">
        <v>4482</v>
      </c>
      <c r="B441" t="s">
        <v>1239</v>
      </c>
      <c r="C441">
        <v>0.55200000000000005</v>
      </c>
      <c r="D441">
        <v>28</v>
      </c>
      <c r="E441">
        <v>0.69099999999999995</v>
      </c>
      <c r="F441">
        <v>28</v>
      </c>
      <c r="G441">
        <v>0.96499999999999997</v>
      </c>
      <c r="H441">
        <v>15</v>
      </c>
      <c r="I441">
        <v>0.86699999999999999</v>
      </c>
      <c r="J441">
        <v>0.78600000000000003</v>
      </c>
      <c r="K441" t="s">
        <v>4779</v>
      </c>
      <c r="L441">
        <v>0.45</v>
      </c>
      <c r="M441" t="s">
        <v>4780</v>
      </c>
      <c r="N441" t="str">
        <f>MID(Table2[[#This Row],[Uncleaved Sequence]],Table2[[#This Row],[pos2]]-3,3)&amp;"-"&amp;MID(Table2[[#This Row],[Uncleaved Sequence]],Table2[[#This Row],[pos2]],3)</f>
        <v>VAA-QGS</v>
      </c>
      <c r="O441" t="str">
        <f>VLOOKUP(Table2[[#This Row],[name]],Sheet2!B:D,3,FALSE)</f>
        <v>MKSTRKVVGIFLATCLLPFTVLQNVAAQGSCRNPNQKQGQCLSIYDCQSLSVIQQSYVSPEDRTFLRNSQCLDGVGRQPYVCCTSDRSFGSQEATSAAPPTTTSSSSRGQDGQAGLGNLLPSPPKCGPHSFSNKVYNGNDTAIDEFNMALLEYVDNRGRRELSCGGSLINNRYVLTAAHCVIGAVETEVGHLTTVRGEYDTSKDVDCIDDICNQPILQLGIEQATVHPQYDPANKNRIHDIALLRDRPVVLNEYIQPVCLPLVSTRMAINTGELLVVSGWGRTTTARKSTIKQRDLPVNDHDYCARKFATRNIHLISSQLCVGGEFYRDSCDGDSGGPLMRRGDQAWYQEGVVSFGNRCGLEGWPGVYTRVADYMDWIVETIR</v>
      </c>
    </row>
    <row r="442" spans="1:15">
      <c r="A442" t="s">
        <v>4741</v>
      </c>
      <c r="B442" t="s">
        <v>1239</v>
      </c>
      <c r="C442">
        <v>0.55200000000000005</v>
      </c>
      <c r="D442">
        <v>28</v>
      </c>
      <c r="E442">
        <v>0.69099999999999995</v>
      </c>
      <c r="F442">
        <v>28</v>
      </c>
      <c r="G442">
        <v>0.96499999999999997</v>
      </c>
      <c r="H442">
        <v>15</v>
      </c>
      <c r="I442">
        <v>0.86699999999999999</v>
      </c>
      <c r="J442">
        <v>0.78600000000000003</v>
      </c>
      <c r="K442" t="s">
        <v>4779</v>
      </c>
      <c r="L442">
        <v>0.45</v>
      </c>
      <c r="M442" t="s">
        <v>4780</v>
      </c>
      <c r="N442" t="str">
        <f>MID(Table2[[#This Row],[Uncleaved Sequence]],Table2[[#This Row],[pos2]]-3,3)&amp;"-"&amp;MID(Table2[[#This Row],[Uncleaved Sequence]],Table2[[#This Row],[pos2]],3)</f>
        <v>VAA-QGS</v>
      </c>
      <c r="O442" t="str">
        <f>VLOOKUP(Table2[[#This Row],[name]],Sheet2!B:D,3,FALSE)</f>
        <v>MKSTRKVVGIFLATCLLPFTVLQNVAAQGSCRNPNQKQGQCLSIYDCQSLSVIQQSYVSPEDRTFLRNSQCLDGVGRQPYVCCTSDRSFGSQEATSAAPPTTTSSSSRGQDGQAGLGNLLPSPPKCGPHSFSNKVYNGNDTAIDEFNMALLEYVDNRGRRELSCGGSLINNRYVLTAAHCVIGAVETEVGHLTTVRGEYDTSKDVDCIDDICNQPILQLGIEQATVHPQYDPANKNRIHDIALLRDRPVVLNEYIQPVCLPLVSTRMAINTGELLVVSGWGRTTTARKSTIKQRDLPVNDHDYCARKFATRNIHLISSQLCVGGEFYRDSCDGDSGGPLMRRGDQAWYQEGVVSFGNRCGLEGWPGVYTRVADYMDWIVETIR</v>
      </c>
    </row>
    <row r="443" spans="1:15">
      <c r="A443" t="s">
        <v>4742</v>
      </c>
      <c r="B443" t="s">
        <v>1239</v>
      </c>
      <c r="C443">
        <v>0.55200000000000005</v>
      </c>
      <c r="D443">
        <v>28</v>
      </c>
      <c r="E443">
        <v>0.69099999999999995</v>
      </c>
      <c r="F443">
        <v>28</v>
      </c>
      <c r="G443">
        <v>0.96499999999999997</v>
      </c>
      <c r="H443">
        <v>15</v>
      </c>
      <c r="I443">
        <v>0.86699999999999999</v>
      </c>
      <c r="J443">
        <v>0.78600000000000003</v>
      </c>
      <c r="K443" t="s">
        <v>4779</v>
      </c>
      <c r="L443">
        <v>0.45</v>
      </c>
      <c r="M443" t="s">
        <v>4780</v>
      </c>
      <c r="N443" t="str">
        <f>MID(Table2[[#This Row],[Uncleaved Sequence]],Table2[[#This Row],[pos2]]-3,3)&amp;"-"&amp;MID(Table2[[#This Row],[Uncleaved Sequence]],Table2[[#This Row],[pos2]],3)</f>
        <v>VAA-QGS</v>
      </c>
      <c r="O443" t="str">
        <f>VLOOKUP(Table2[[#This Row],[name]],Sheet2!B:D,3,FALSE)</f>
        <v>MKSTRKVVGIFLATCLLPFTVLQNVAAQGSCRNPNQKQGQCLSIYDCQSLSVIQQSYVSPEDRTFLRNSQCLDGVGRQPYVCCTSDRSFGSQEATSAAPPTTTSSSSRGQDGQAGLGNLLPSPPKCGPHSFSNKVYNGNDTAIDEFNMALLEYVDNRGRRELSCGGSLINNRYVLTAAHCVIGAVETEVGHLTTVRGEYDTSKDVDCIDDICNQPILQLGIEQATVHPQYDPANKNRIHDIALLRDRPVVLNEYIQPVCLPLVSTRMAINTGELLVVSGWGRTTTARKSTIKQRDLPVNDHDYCARKFATRNIHLISSQLCVGGEFYRDSCDGDSGGPLMRRGDQAWYQEGVVSFGNRCGLEGWPGVYTRVADYMDWIVETIR</v>
      </c>
    </row>
    <row r="444" spans="1:15">
      <c r="A444" t="s">
        <v>4211</v>
      </c>
      <c r="B444" t="s">
        <v>706</v>
      </c>
      <c r="C444">
        <v>0.81100000000000005</v>
      </c>
      <c r="D444">
        <v>22</v>
      </c>
      <c r="E444">
        <v>0.86399999999999999</v>
      </c>
      <c r="F444">
        <v>22</v>
      </c>
      <c r="G444">
        <v>0.96099999999999997</v>
      </c>
      <c r="H444">
        <v>4</v>
      </c>
      <c r="I444">
        <v>0.92300000000000004</v>
      </c>
      <c r="J444">
        <v>0.89600000000000002</v>
      </c>
      <c r="K444" t="s">
        <v>4779</v>
      </c>
      <c r="L444">
        <v>0.45</v>
      </c>
      <c r="M444" t="s">
        <v>4780</v>
      </c>
      <c r="N444" t="str">
        <f>MID(Table2[[#This Row],[Uncleaved Sequence]],Table2[[#This Row],[pos2]]-3,3)&amp;"-"&amp;MID(Table2[[#This Row],[Uncleaved Sequence]],Table2[[#This Row],[pos2]],3)</f>
        <v>ANA-LFD</v>
      </c>
      <c r="O444" t="str">
        <f>VLOOKUP(Table2[[#This Row],[name]],Sheet2!B:D,3,FALSE)</f>
        <v>MSIKCVHLVGLLVLLMGGANALFDHTLKRDFPGPYCARENTCCKDRHDGSVPISNTLCYCDEFCDRDDSSDCCPDYRSFCIGEVDPIISCEHNGVYFSYNTTWDNCNECRCLEGGSVQCDEDLCLTDDAIVHSVNSIHRLGWSARKYQWWGRKYSEGLKLRLGTKEPTYRVKAMTRLKNPTDGLPSSFNALDKWSSISEVPDQGWCGASWVLSTTSVASDRFAIQSKGKENVQLSAQNILSCTRRQGCEGGHLDAAWRYLHKKGVVDENCYPYTQHRDTCKIRHNSRSLRANGCKPVNVDRDSLYTVGPAYSLNREADIMAEIFHSGPVQATMRVNRDFFAYSGVYRETAANRKAPTGFHSVKLVGWGEEHNGEKYWIAANSWGSWWGEHGYRILRGSNECGIEEYVLASWPYVYSYYNVKS</v>
      </c>
    </row>
    <row r="445" spans="1:15">
      <c r="A445" t="s">
        <v>4212</v>
      </c>
      <c r="B445" t="s">
        <v>706</v>
      </c>
      <c r="C445">
        <v>0.81100000000000005</v>
      </c>
      <c r="D445">
        <v>22</v>
      </c>
      <c r="E445">
        <v>0.86399999999999999</v>
      </c>
      <c r="F445">
        <v>22</v>
      </c>
      <c r="G445">
        <v>0.96099999999999997</v>
      </c>
      <c r="H445">
        <v>4</v>
      </c>
      <c r="I445">
        <v>0.92300000000000004</v>
      </c>
      <c r="J445">
        <v>0.89600000000000002</v>
      </c>
      <c r="K445" t="s">
        <v>4779</v>
      </c>
      <c r="L445">
        <v>0.45</v>
      </c>
      <c r="M445" t="s">
        <v>4780</v>
      </c>
      <c r="N445" t="str">
        <f>MID(Table2[[#This Row],[Uncleaved Sequence]],Table2[[#This Row],[pos2]]-3,3)&amp;"-"&amp;MID(Table2[[#This Row],[Uncleaved Sequence]],Table2[[#This Row],[pos2]],3)</f>
        <v>ANA-LFD</v>
      </c>
      <c r="O445" t="str">
        <f>VLOOKUP(Table2[[#This Row],[name]],Sheet2!B:D,3,FALSE)</f>
        <v>MSIKCVHLVGLLVLLMGGANALFDHTLKRDFPGPYCARENTCCKDRHDGSVPISNTLCYCDEFCDRDDSSDCCPDYRSFCIGEVDPIISCEHNGVYFSYNTTWDNCNECRCLEGGSVQCDEDLCLTDDAIVHSVNSIHRLGWSARKYQWWGRKYSEGLKLRLGTKEPTYRVKAMTRLKNPTDGLPSSFNALDKWSSISEVPDQGWCGASWVLSTTSVASDRFAIQSKGKENVQLSAQNILSCTRRQGCEGGHLDAAWRYLHKKGVVDENCYPYTQHRDTCKIRHNSRSLRANGCKPVNVDRDSLYTVGPAYSLNREADIMAEIFHSGPVQATMRVNRDFFAYSGVYRETAANRKAPTGFHSVKLVGWGEEHNGEKYWIAANSWGSWWGEHGYRILRGSNECGIEEYVLASWPYVYSYYNVKS</v>
      </c>
    </row>
    <row r="446" spans="1:15">
      <c r="A446" t="s">
        <v>4501</v>
      </c>
      <c r="B446" t="s">
        <v>1242</v>
      </c>
      <c r="C446">
        <v>0.68500000000000005</v>
      </c>
      <c r="D446">
        <v>19</v>
      </c>
      <c r="E446">
        <v>0.77900000000000003</v>
      </c>
      <c r="F446">
        <v>19</v>
      </c>
      <c r="G446">
        <v>0.95499999999999996</v>
      </c>
      <c r="H446">
        <v>8</v>
      </c>
      <c r="I446">
        <v>0.878</v>
      </c>
      <c r="J446">
        <v>0.83299999999999996</v>
      </c>
      <c r="K446" t="s">
        <v>4779</v>
      </c>
      <c r="L446">
        <v>0.45</v>
      </c>
      <c r="M446" t="s">
        <v>4780</v>
      </c>
      <c r="N446" t="str">
        <f>MID(Table2[[#This Row],[Uncleaved Sequence]],Table2[[#This Row],[pos2]]-3,3)&amp;"-"&amp;MID(Table2[[#This Row],[Uncleaved Sequence]],Table2[[#This Row],[pos2]],3)</f>
        <v>GSA-KKD</v>
      </c>
      <c r="O446" t="str">
        <f>VLOOKUP(Table2[[#This Row],[name]],Sheet2!B:D,3,FALSE)</f>
        <v>MKLLVVFLGLTLVAAGSAKKDSEDPDHIITNGSPAYEGQAPYVVGMAFGSNIWCSGTIIGDTWILTSAQCLTGSSGVTIYFGATRLSQAQFTVTVGTSYVTGNQHLALVRVPRVGFSNRVNRVALPSLRNRSQRYENWWANVCGWGVTFSNGLTDALQCVDLQIMSNNECIAFYGSTTVSDQILCTRTPSGRSTCFDAGSPLITKQDSTVVGISAFVASNGCTLGLPAGFARITSALDWIHQRTGA</v>
      </c>
    </row>
    <row r="447" spans="1:15">
      <c r="A447" t="s">
        <v>4140</v>
      </c>
      <c r="B447" t="s">
        <v>638</v>
      </c>
      <c r="C447">
        <v>0.84899999999999998</v>
      </c>
      <c r="D447">
        <v>23</v>
      </c>
      <c r="E447">
        <v>0.88700000000000001</v>
      </c>
      <c r="F447">
        <v>23</v>
      </c>
      <c r="G447">
        <v>0.98399999999999999</v>
      </c>
      <c r="H447">
        <v>13</v>
      </c>
      <c r="I447">
        <v>0.92700000000000005</v>
      </c>
      <c r="J447">
        <v>0.90800000000000003</v>
      </c>
      <c r="K447" t="s">
        <v>4779</v>
      </c>
      <c r="L447">
        <v>0.45</v>
      </c>
      <c r="M447" t="s">
        <v>4780</v>
      </c>
      <c r="N447" t="str">
        <f>MID(Table2[[#This Row],[Uncleaved Sequence]],Table2[[#This Row],[pos2]]-3,3)&amp;"-"&amp;MID(Table2[[#This Row],[Uncleaved Sequence]],Table2[[#This Row],[pos2]],3)</f>
        <v>SLA-NEL</v>
      </c>
      <c r="O447" t="str">
        <f>VLOOKUP(Table2[[#This Row],[name]],Sheet2!B:D,3,FALSE)</f>
        <v>MTQKTMLLQLLLLVAAVAASLANELPSNLTLLDANEIPQRYDEAQLWRINISEAMQKRVPVGQMLEQKFGGNIWKENSKFLDISIARDQLKAARSFLSHRLDPQILSHNIQSMIDEELLEGIQSSSFGHGRRTKKAARSSMHWKDYHLETIYSFMREIRTKFPNIVRLYTIGQTAEGRDLKVLRISENPRENKKVWDGGIHAREWISPATVTFILYQLMSDWENQPAHIRGLTWYIMPVMNPDGYYSRTTNRLWRKNRSPSRRAQCSGVDLNRNFDIGWNGYGSSTNPCSDTYRSAPASERETRAVAEFLAKRKYNLESYLTFHSYGQMIVYPWAYKAVKVKDSVLQRVSSLAAERILQKTGTSYRAAVTHEVLGIAGGGSDDWSRAALGVKVYTIELRDRGAYGFVLPPRFIKDTALEGWTVVETVAQAIGPSSS</v>
      </c>
    </row>
    <row r="448" spans="1:15">
      <c r="A448" t="s">
        <v>4419</v>
      </c>
      <c r="B448" t="s">
        <v>640</v>
      </c>
      <c r="C448">
        <v>0.109</v>
      </c>
      <c r="D448">
        <v>52</v>
      </c>
      <c r="E448">
        <v>0.107</v>
      </c>
      <c r="F448">
        <v>29</v>
      </c>
      <c r="G448">
        <v>0.121</v>
      </c>
      <c r="H448">
        <v>22</v>
      </c>
      <c r="I448">
        <v>0.10299999999999999</v>
      </c>
      <c r="J448">
        <v>0.105</v>
      </c>
      <c r="K448" t="s">
        <v>4781</v>
      </c>
      <c r="L448">
        <v>0.45</v>
      </c>
      <c r="M448" t="s">
        <v>4780</v>
      </c>
      <c r="N448" t="str">
        <f>MID(Table2[[#This Row],[Uncleaved Sequence]],Table2[[#This Row],[pos2]]-3,3)&amp;"-"&amp;MID(Table2[[#This Row],[Uncleaved Sequence]],Table2[[#This Row],[pos2]],3)</f>
        <v>DGE-GGL</v>
      </c>
      <c r="O448" t="str">
        <f>VLOOKUP(Table2[[#This Row],[name]],Sheet2!B:D,3,FALSE)</f>
        <v>MLGIACDPLQHTSMYERGSDDSEDSDGEGGLGNVSRVIIRPPGQSGKAKGHLCFDAAFETGNLGKAELVGEFEYDLFLRPDTCNPRFRFWFNFTVDNVQDQRVLFHIVNISKSRNLFSSGLTPLVKSSSRPKWQRLSKRQVFFYRSAHQGHYVLSFAFIFDKEEDVYQFALAWPYSYSRLQSYLNVIDARQGSDKRTRCVLVKSLQNRNVDLLTIDHVTAKQRSTNRLDRSFIRVIVVLCRTHSSAPASHVCQGLIEFLVGNHPIAAVLRDNFVFKIVPMVNPDGVFLGNNRCNMGQDMNRNWHIGSEFTQPELHAVKGMLKELDNSDVSRGIETDLIGIIFVSYNISFQTYQIDFVIDLHANSSMHGCFIYGNTYEDVYRYERHLVFPRLFSNAQDYVADHTMFNADERKAGSMRRFSCERLSDTVNAYTLEVSMAGHYLDGKTISLYNEDGYYRVGRNLARTLLQYYRFINILPMPIVTEVRSKRRGRRHAHHSRSRSKTRYEVKPRPKTPRCHAPIAYTNLSICYDSGGGGGSSDEGFSPARPLAPGSSCFSGYRNYRRAATASCSAHPGHDQYSPFALGALKTGDHGGGVGGSKGKRSAAVTIEVPLPVNVPPKPYLSIIDLNQLTRGSLKLKNSFDAADR</v>
      </c>
    </row>
    <row r="449" spans="1:15">
      <c r="A449" t="s">
        <v>4725</v>
      </c>
      <c r="B449" t="s">
        <v>640</v>
      </c>
      <c r="C449">
        <v>0.109</v>
      </c>
      <c r="D449">
        <v>52</v>
      </c>
      <c r="E449">
        <v>0.107</v>
      </c>
      <c r="F449">
        <v>29</v>
      </c>
      <c r="G449">
        <v>0.121</v>
      </c>
      <c r="H449">
        <v>22</v>
      </c>
      <c r="I449">
        <v>0.10299999999999999</v>
      </c>
      <c r="J449">
        <v>0.105</v>
      </c>
      <c r="K449" t="s">
        <v>4781</v>
      </c>
      <c r="L449">
        <v>0.45</v>
      </c>
      <c r="M449" t="s">
        <v>4780</v>
      </c>
      <c r="N449" t="str">
        <f>MID(Table2[[#This Row],[Uncleaved Sequence]],Table2[[#This Row],[pos2]]-3,3)&amp;"-"&amp;MID(Table2[[#This Row],[Uncleaved Sequence]],Table2[[#This Row],[pos2]],3)</f>
        <v>DGE-GGL</v>
      </c>
      <c r="O449" t="str">
        <f>VLOOKUP(Table2[[#This Row],[name]],Sheet2!B:D,3,FALSE)</f>
        <v>MLGIACDPLQHTSMYERGSDDSEDSDGEGGLGNVSRVIIRPPGQSGKAKGHLCFDAAFETGNLGKAELVGEFEYDLFLRPDTCNPRFRFWFNFTVDNVQDQRVLFHIVNISKSRNLFSSGLTPLVKSSSRPKWQRLSKRQVFFYRSAHQGHYVLSFAFIFDKEEDVYQFALAWPYSYSRLQSYLNVIDARQGSDKRTRCVLVKSLQNRNVDLLTIDHVTAKQRSTNRLDRSFIRVIVVLCRTHSSAPASHVCQGLIEFLVGNHPIAAVLRDNFVFKIVPMVNPDGVFLGNNRCNMGQDMNRNWHIGSEFTQPELHAVKGMLKELDNSDTYQIDFVIDLHANSSHGCFIYGNTYEDVYRYERHLVFPRLFASNAQDYVADHTMFNADERKAGSRRFSCERLSDTVNAYTLEVSMAGHYLKDGKTISLYNEDGYYRVGRNLARLLQYYRFINILPMPIVTEVRSKRRGRNRHAHHSRSRSKTRYEVKPRPKTRCHAPIAYTNLSICYDSGGGGGSSDEGGFSPARPLAPGSSCFSGYRNYRAATASCSAHPGHDQYSPFALGALKTGSDHGGGVGGSKGKRSAAVTIEVPPVNVPPKPYLSIIDLNQLTRGSLKLKSNSFDAADR</v>
      </c>
    </row>
    <row r="450" spans="1:15">
      <c r="A450" t="s">
        <v>4141</v>
      </c>
      <c r="B450" t="s">
        <v>1244</v>
      </c>
      <c r="C450">
        <v>0.39</v>
      </c>
      <c r="D450">
        <v>17</v>
      </c>
      <c r="E450">
        <v>0.61199999999999999</v>
      </c>
      <c r="F450">
        <v>17</v>
      </c>
      <c r="G450">
        <v>0.98199999999999998</v>
      </c>
      <c r="H450">
        <v>10</v>
      </c>
      <c r="I450">
        <v>0.95599999999999996</v>
      </c>
      <c r="J450">
        <v>0.79800000000000004</v>
      </c>
      <c r="K450" t="s">
        <v>4779</v>
      </c>
      <c r="L450">
        <v>0.45</v>
      </c>
      <c r="M450" t="s">
        <v>4780</v>
      </c>
      <c r="N450" t="str">
        <f>MID(Table2[[#This Row],[Uncleaved Sequence]],Table2[[#This Row],[pos2]]-3,3)&amp;"-"&amp;MID(Table2[[#This Row],[Uncleaved Sequence]],Table2[[#This Row],[pos2]],3)</f>
        <v>ATA-VPA</v>
      </c>
      <c r="O450" t="str">
        <f>VLOOKUP(Table2[[#This Row],[name]],Sheet2!B:D,3,FALSE)</f>
        <v>MKLFVFLALAVAAATAVPAPAQKLTPTPIKDIQGRITNGYPAYEGKVPYVGLLFSGNGNWWCGGSIIGNTWVLTAAHCTNGASGVTINYGASIRTQPQTHWVGSGDIIQHHHYNSGNLHNDISLIRTPHVDFWSLVNKVELPSYNDRQDYAGWWAVASGWGGTYDGSPLPDWLQSVDVQIISQSDCSRTWSLHDNMCINTDGGKSTCGGDSGGPLVTHDGNRLVGVTSFGSAAGCQSGAPAVFSRTGYLDWIRDNTGIS</v>
      </c>
    </row>
    <row r="451" spans="1:15">
      <c r="A451" t="s">
        <v>3650</v>
      </c>
      <c r="B451" t="s">
        <v>1247</v>
      </c>
      <c r="C451">
        <v>0.66600000000000004</v>
      </c>
      <c r="D451">
        <v>18</v>
      </c>
      <c r="E451">
        <v>0.79300000000000004</v>
      </c>
      <c r="F451">
        <v>18</v>
      </c>
      <c r="G451">
        <v>0.97199999999999998</v>
      </c>
      <c r="H451">
        <v>4</v>
      </c>
      <c r="I451">
        <v>0.94099999999999995</v>
      </c>
      <c r="J451">
        <v>0.873</v>
      </c>
      <c r="K451" t="s">
        <v>4779</v>
      </c>
      <c r="L451">
        <v>0.45</v>
      </c>
      <c r="M451" t="s">
        <v>4780</v>
      </c>
      <c r="N451" t="str">
        <f>MID(Table2[[#This Row],[Uncleaved Sequence]],Table2[[#This Row],[pos2]]-3,3)&amp;"-"&amp;MID(Table2[[#This Row],[Uncleaved Sequence]],Table2[[#This Row],[pos2]],3)</f>
        <v>CSA-LTV</v>
      </c>
      <c r="O451" t="str">
        <f>VLOOKUP(Table2[[#This Row],[name]],Sheet2!B:D,3,FALSE)</f>
        <v>MRGLTLLSLAFLGVCSALTVPHSLVHPRDLEIRHGGIEGRITNGNLASEQVPYIVGVSLNSNGNWWWCGGSIIGHTWVLTAAHCTAGADEASLYYGAVYNEPAFRHTVSSENFIRYPHYVGLDHDLALIKTPHVDFYSLVNKIELPSDDRYNSYENNWVQAAGWGAIYDGSNVVEDLRVVDLKVISVAECQAYYGTTASENTICVETPDGKATCQGDSGGPLVTKEGDKLIGITSFVSAYGCQVGPAGFTRVTKYLEWIKEETGIY</v>
      </c>
    </row>
    <row r="452" spans="1:15">
      <c r="A452" t="s">
        <v>3778</v>
      </c>
      <c r="B452" t="s">
        <v>829</v>
      </c>
      <c r="C452">
        <v>0.13300000000000001</v>
      </c>
      <c r="D452">
        <v>39</v>
      </c>
      <c r="E452">
        <v>0.126</v>
      </c>
      <c r="F452">
        <v>11</v>
      </c>
      <c r="G452">
        <v>0.17199999999999999</v>
      </c>
      <c r="H452">
        <v>1</v>
      </c>
      <c r="I452">
        <v>0.14599999999999999</v>
      </c>
      <c r="J452">
        <v>0.13700000000000001</v>
      </c>
      <c r="K452" t="s">
        <v>4781</v>
      </c>
      <c r="L452">
        <v>0.45</v>
      </c>
      <c r="M452" t="s">
        <v>4780</v>
      </c>
      <c r="N452" t="str">
        <f>MID(Table2[[#This Row],[Uncleaved Sequence]],Table2[[#This Row],[pos2]]-3,3)&amp;"-"&amp;MID(Table2[[#This Row],[Uncleaved Sequence]],Table2[[#This Row],[pos2]],3)</f>
        <v>SRW-KMW</v>
      </c>
      <c r="O452" t="str">
        <f>VLOOKUP(Table2[[#This Row],[name]],Sheet2!B:D,3,FALSE)</f>
        <v>MLKGGMLSRWKMWSPQYKILRNHLINFKSVSTYKNISGVNTKQPKSPRQGCMPHVTKKRKYKYEEGKTYHGFQCERVEHISEFELTSYTFRYERTGTEWHIDRNDSNNVFSINFRTTPFDSTGLPHILEHLSLCGSQKYPVRDPFFKLNRSVATFMNAMTGPDYTIYPFSTMNEIDFRNLQHIYLDAVFRPNLAYFFLQEGWRLENKDIFDKQSKLVIKGVVYNEMKGAFSENAQVFSQNLLNNIPDHTYRHVSGGNPLEIPKLAYNDLVEFHKKYYHPSNARIYSYGLFDASKLALLDEEYLSDQSWVDNSYSLIRQQERWTQPRLVHISSRLDNMGTTIDRNQIAIALLMCDATNIQESFELHVLSEVLIRGPNSPFYKNLIEPNFSGGYQTTGYSSDTKDTTFVVGLQDLRVEDFKKCIEIFDKTIINSMNDGFDSQHESVLHNLELSLKHQNPNFGNTLLFNSTALWNHDGDVVSNLRVSDMISGLESISQNKKYFQEKIEKYFANNNHRLTLTMSPDEAYEDKFKQAELELVEQVKLLDEVKIEKIYERGLILDSYQKAESNTDLLPCLTMNDVRDPPKWPKLIQNVQNVRTQICKVPTNEITYFKCMFNITGLSHEETQLMPLFCNVISAMTTNYNYREFDKHILLKTGGFDFKLHLIEDVRDSKSYSLSVMINTHALNNVPEMFALCQELIKNVRFDDSERLKMLIENYISYISVGVASSGHLYAMLGTSQVCDAGKLKSLLYGVDHIDFMKNFVHSTSTVDICDKLSTIASKVFNKNMRGAINTTQSYEPSAISNYEKFLESLPTFGKTQTSRNIHYLDPSCQQYMNIPVNYCAKALFTVPYLHQDHPTLRVLAKLLSAKYLLPVIREKNGAYGGAKISSDGIFSFYSYRDPNSTKTLNAFDETYKWLRANQNVIDQQSLFESLGVLQQLDTPIAPGNIGIDYFLYEVSQEDFESYRSRMLSVTIDDLQCAINYFGKESMHYGKCILGPVNANLELETSHKWIIN</v>
      </c>
    </row>
    <row r="453" spans="1:15">
      <c r="A453" t="s">
        <v>3779</v>
      </c>
      <c r="B453" t="s">
        <v>829</v>
      </c>
      <c r="C453">
        <v>0.13300000000000001</v>
      </c>
      <c r="D453">
        <v>39</v>
      </c>
      <c r="E453">
        <v>0.126</v>
      </c>
      <c r="F453">
        <v>11</v>
      </c>
      <c r="G453">
        <v>0.17199999999999999</v>
      </c>
      <c r="H453">
        <v>1</v>
      </c>
      <c r="I453">
        <v>0.14599999999999999</v>
      </c>
      <c r="J453">
        <v>0.13700000000000001</v>
      </c>
      <c r="K453" t="s">
        <v>4781</v>
      </c>
      <c r="L453">
        <v>0.45</v>
      </c>
      <c r="M453" t="s">
        <v>4780</v>
      </c>
      <c r="N453" t="str">
        <f>MID(Table2[[#This Row],[Uncleaved Sequence]],Table2[[#This Row],[pos2]]-3,3)&amp;"-"&amp;MID(Table2[[#This Row],[Uncleaved Sequence]],Table2[[#This Row],[pos2]],3)</f>
        <v>SRW-KMW</v>
      </c>
      <c r="O453" t="str">
        <f>VLOOKUP(Table2[[#This Row],[name]],Sheet2!B:D,3,FALSE)</f>
        <v>MLKGGMLSRWKMWSPQYKILRNHLINFKSVSTYKNISGVNTKQPKSPRQGCMPHVTKKRKYKYEEGKTYHGFQCERVEHISEFELTSYTFRYERTGTEWHIDRNDSNNVFSINFRTTPFDSTGLPHILEHLSLCGSQKYPVRDPFFKLNRSVATFMNAMTGPDYTIYPFSTMNEIDFRNLQHIYLDAVFRPNLAYFFLQEGWRLENKDIFDKQSKLVIKGVVYNEMKGAFSENAQVFSQNLLNNIPDHTYRHVSGGNPLEIPKLAYNDLVEFHKKYYHPSNARIYSYGLFDASKLALLDEEYLSDQSWVDNSYSLIRQQERWTQPRLVHISSRLDNMGTTIDRNQIAIALLMCDATNIQESFELHVLSEVLIRGPNSPFYKNLIEPNFSGGYQTTGYSSDTKDTTFVVGLQDLRVEDFKKCIEIFDKTIINSMNDGFDSQHESVLHNLELSLKHQNPNFGNTLLFNSTALWNHDGDVVSNLRVSDMISGLESISQNKKYFQEKIEKYFANNNHRLTLTMSPDEAYEDKFKQAELELVEQVKLLDEVKIEKIYERGLILDSYQKAESNTDLLPCLTMNDVRDPPKWPKLIQNVQNVRTQICKVPTNEITYFKCMFNITGLSHEETQLMPLFCNVISAMTTNYNYREFDKHILLKTGGFDFKLHLIEDVRDSKSYSLSVMINTHALNNVPEMFALCQELIKNVRFDDSERLKMLIENYISYISVGVASSGHLYAMLGTSQVCDAGKLKSLLYGVDHIDFMKNFVHSTSTVDICDKLSTIASKVFNKNMRGAINTTQSYEPSAISNYEKFLESLPTFGKTQTSRNIHYLDPSCQQYMNIPVNYCAKALFTVPYLHQDHPTLRVLAKLLSAKYLLPVIREKNGAYGGAKISSDGIFSFYSYRDPNSTKTLNAFDETYKWLRANQNVIDQQSLFESLGVLQQLDTPIAPGNIGIDYFLYEVSQEDFESYRSRMLSVTIDDLQCAINYFGKESMHYGKCILGPVNANLELETSHKWIIN</v>
      </c>
    </row>
    <row r="454" spans="1:15">
      <c r="A454" t="s">
        <v>3780</v>
      </c>
      <c r="B454" t="s">
        <v>829</v>
      </c>
      <c r="C454">
        <v>0.13300000000000001</v>
      </c>
      <c r="D454">
        <v>39</v>
      </c>
      <c r="E454">
        <v>0.126</v>
      </c>
      <c r="F454">
        <v>11</v>
      </c>
      <c r="G454">
        <v>0.17199999999999999</v>
      </c>
      <c r="H454">
        <v>1</v>
      </c>
      <c r="I454">
        <v>0.14599999999999999</v>
      </c>
      <c r="J454">
        <v>0.13700000000000001</v>
      </c>
      <c r="K454" t="s">
        <v>4781</v>
      </c>
      <c r="L454">
        <v>0.45</v>
      </c>
      <c r="M454" t="s">
        <v>4780</v>
      </c>
      <c r="N454" t="str">
        <f>MID(Table2[[#This Row],[Uncleaved Sequence]],Table2[[#This Row],[pos2]]-3,3)&amp;"-"&amp;MID(Table2[[#This Row],[Uncleaved Sequence]],Table2[[#This Row],[pos2]],3)</f>
        <v>SRW-KMW</v>
      </c>
      <c r="O454" t="str">
        <f>VLOOKUP(Table2[[#This Row],[name]],Sheet2!B:D,3,FALSE)</f>
        <v>MLKGGMLSRWKMWSPQYKILRNHLINFKSVSTYKNISGVNTKQPKSPRQGCMPHVTKKRKYKYEEGKTYHGFQCERVEHISEFELTSYTFRYERTGTEWHIDRNDSNNVFSINFRTTPFDSTGLPHILEHLSLCGSQKYPVRDPFFKLNRSVATFMNAMTGPDYTIYPFSTMNEIDFRNLQHIYLDAVFRPNLAYFFLQEGWRLENKDIFDKQSKLVIKGVVYNEMKGAFSENAQVFSQNLLNNIPDHTYRHVSGGNPLEIPKLAYNDLVEFHKKYYHPSNARIYSYGLFDASKLALLDEEYLSDQSWVDNSYSLIRQQERWTQPRLVHISSRLDNMGTTIDRNQIAIALLMCDATNIQESFELHVLSEVLIRGPNSPFYKNLIEPNFSGGYQTTGYSSDTKDTTFVVGLQDLRVEDFKKCIEIFDKTIINSMNDGFDSQHESVLHNLELSLKHQNPNFGNTLLFNSTALWNHDGDVVSNLRVSDMISGLESISQNKKYFQEKIEKYFANNNHRLTLTMSPDEAYEDKFKQAELELVEQVKLLDEVKIEKIYERGLILDSYQKAESNTDLLPCLTMNDVRDPPKWPKLIQNVQNVRTQICKVPTNEITYFKCMFNITGLSHEETQLMPLFCNVISAMTTNYNYREFDKHILLKTGGFDFKLHLIEDVRDSKSYSLSVMINTHALNNVPEMFALCQELIKNVRFDDSERLKMLIENYISYISVGVASSGHLYAMLGTSQVCDAGKLKSLLYGVDHIDFMKNFVHSTSTVDICDKLSTIASKVFNKNMRGAINTTQSYEPSAISNYEKFLESLPTFGKTQTSRNIHYLDPSCQQYMNIPVNYCAKALFTVPYLHQDHPTLRVLAKLLSAKYLLPVIREKNGAYGGAKISSDGIFSFYSYRDPNSTKTLNAFDETYKWLRANQNVIDQQSLFESLGVLQQLDTPIAPGNIGIDYFLYEVSQEDFESYRSRMLSVTIDDLQCAINYFGKESMHYGKCILGPVNANLELETSHKWIIN</v>
      </c>
    </row>
    <row r="455" spans="1:15">
      <c r="A455" t="s">
        <v>4393</v>
      </c>
      <c r="B455" t="s">
        <v>641</v>
      </c>
      <c r="C455">
        <v>0.17799999999999999</v>
      </c>
      <c r="D455">
        <v>38</v>
      </c>
      <c r="E455">
        <v>0.24399999999999999</v>
      </c>
      <c r="F455">
        <v>38</v>
      </c>
      <c r="G455">
        <v>0.38</v>
      </c>
      <c r="H455">
        <v>36</v>
      </c>
      <c r="I455">
        <v>0.25800000000000001</v>
      </c>
      <c r="J455">
        <v>0.249</v>
      </c>
      <c r="K455" t="s">
        <v>4781</v>
      </c>
      <c r="L455">
        <v>0.5</v>
      </c>
      <c r="M455" t="s">
        <v>4782</v>
      </c>
      <c r="N455" t="str">
        <f>MID(Table2[[#This Row],[Uncleaved Sequence]],Table2[[#This Row],[pos2]]-3,3)&amp;"-"&amp;MID(Table2[[#This Row],[Uncleaved Sequence]],Table2[[#This Row],[pos2]],3)</f>
        <v>VAS-MSL</v>
      </c>
      <c r="O455" t="str">
        <f>VLOOKUP(Table2[[#This Row],[name]],Sheet2!B:D,3,FALSE)</f>
        <v>MYNARSRGSAANEGISPKRIVTIGSLLLVLGLNQVASMSLDRLALERNEPADQQQQQQQDVLVDNMKLTSIPSADSSDMYMLVPDTVASQLEDTEHVNNSIEADPESDPSGSSSSDMLMLESDSSPAMQLVELPSDITVAESQPETEDTENDQQQPESIEEHVVLMKPASQEAQLEQTVDLATEAAPVPLNDELPEEESPAATESAVEELEKESEAAMDDQVPEESEIQPEQVQPGEYQSESDGEAETKPEIEAQPEVEAQPEAEAQPEAEPQLEVEPQPEVESQPEVESQPEVAQPEVEPQSEVESQPEAESHSEPETQAEVEAQPEVESLPEAESQPEAESPEREPEVEAEKISDNEVDTTEASLMETLVEGIEDGLTAAMDNLVPEELAASDKQETELESEDQQSPVTEAIEEQAVPEIEQEKEKEPEQITLADETEQSAQPSNEEPVEIAPEQHTEAEIAPAKIPEEGKPEEEVQVEEESKPVEESPEEEIKQQEDAKPEEDDQNYAETQPAVTEVKPEETPADIPVEIPAEVPAIPAEIPAEVPAEIPAESPAEIAAEVPAEIPAEIPAEIPAETPAETHAEIADVPAQVVAEAPAETPAETPAEVPAEIPSKVQDEIQSDSTQAEPQVEKEQQPEKETKPLESSLLTTIIPMVMPQPQVPSQPLQVQDSVLNYVNASFMQQPSETDLPKTEEESPFNAHLRRYDGAQVWRIVVQTDKDKRMADELQSKYGQLWKEVKQEVDYLLKPQVLAAAERHIRAANLSRIVLIDNLQRVIEKENPAEKIAELQNRKGHRLTWQAYHRLEDIHGFIDYMAKTYPDICSTEIIGYVEKRPLKILKISNGNARNPGIWIDGGMHAREWISPATVTYIANQLVEGWDLPEHMRSINWYIHPVANPDGYEYSHTTDRLWRKNMRAHGRQCPGVDLNNFGYKWGGKGTSASPCSQTYRGSKAFSEPETFYISKFISGFPRETFQAYSFHSYGQYILYPWGYDYQLTQDRADLDRVARQAGTSITKSTGVKYTVGSATTLYPAAGGSDDWAKGIAGIKYAYTIEMGDTGRYGFVLPARFIQYNGKGVTFADTVARAIAQGRGKSVARNSSGSRRRG</v>
      </c>
    </row>
    <row r="456" spans="1:15">
      <c r="A456" t="s">
        <v>3900</v>
      </c>
      <c r="B456" t="s">
        <v>439</v>
      </c>
      <c r="C456">
        <v>0.68100000000000005</v>
      </c>
      <c r="D456">
        <v>21</v>
      </c>
      <c r="E456">
        <v>0.79500000000000004</v>
      </c>
      <c r="F456">
        <v>21</v>
      </c>
      <c r="G456">
        <v>0.96499999999999997</v>
      </c>
      <c r="H456">
        <v>13</v>
      </c>
      <c r="I456">
        <v>0.93100000000000005</v>
      </c>
      <c r="J456">
        <v>0.86799999999999999</v>
      </c>
      <c r="K456" t="s">
        <v>4779</v>
      </c>
      <c r="L456">
        <v>0.45</v>
      </c>
      <c r="M456" t="s">
        <v>4780</v>
      </c>
      <c r="N456" t="str">
        <f>MID(Table2[[#This Row],[Uncleaved Sequence]],Table2[[#This Row],[pos2]]-3,3)&amp;"-"&amp;MID(Table2[[#This Row],[Uncleaved Sequence]],Table2[[#This Row],[pos2]],3)</f>
        <v>VYS-AAI</v>
      </c>
      <c r="O456" t="str">
        <f>VLOOKUP(Table2[[#This Row],[name]],Sheet2!B:D,3,FALSE)</f>
        <v>MNRFTGSLLVLVALAVGVYSAAIDGPIDFYKLYDNPEAHISLKSKITTARTAAHGYPSEHHHIVTEDGYILGVFRIPYSHKLQNQNEKRPIVLLQHGLSCSDAWILQGPNDGLPYLLADAGFDVWMGNARGTSYSRNHTTLSPDHPNWKFSWHEIGIYDITAIIDYALSTENGQGQDAIHYVGHSQGTTVFFALMSIPEYNDKIKTAHMFAPVAIMKNLSSGLVRSVGPYLGHRNTYSVLFGSQELPHNEFLMAIFFNICQPDFMLRPVCESAMEKLYAGGRVNMTAMPEGMATPAGCSTDQMLHYLQEQQSGYFRLFDHGTKKNLEVYGTQEPPEYPVELINLVHMWYADSDNLAAVEDVEQIAERLPNKVMHRMADTEWNHGDFALNWEVKYINEPVIDIMMEYELKNIG</v>
      </c>
    </row>
    <row r="457" spans="1:15">
      <c r="A457" t="s">
        <v>4496</v>
      </c>
      <c r="B457" t="s">
        <v>441</v>
      </c>
      <c r="C457">
        <v>0.34699999999999998</v>
      </c>
      <c r="D457">
        <v>24</v>
      </c>
      <c r="E457">
        <v>0.53500000000000003</v>
      </c>
      <c r="F457">
        <v>24</v>
      </c>
      <c r="G457">
        <v>0.88800000000000001</v>
      </c>
      <c r="H457">
        <v>21</v>
      </c>
      <c r="I457">
        <v>0.82399999999999995</v>
      </c>
      <c r="J457">
        <v>0.69099999999999995</v>
      </c>
      <c r="K457" t="s">
        <v>4779</v>
      </c>
      <c r="L457">
        <v>0.45</v>
      </c>
      <c r="M457" t="s">
        <v>4780</v>
      </c>
      <c r="N457" t="str">
        <f>MID(Table2[[#This Row],[Uncleaved Sequence]],Table2[[#This Row],[pos2]]-3,3)&amp;"-"&amp;MID(Table2[[#This Row],[Uncleaved Sequence]],Table2[[#This Row],[pos2]],3)</f>
        <v>VQS-APF</v>
      </c>
      <c r="O457" t="str">
        <f>VLOOKUP(Table2[[#This Row],[name]],Sheet2!B:D,3,FALSE)</f>
        <v>MYRSHIAVICAFVGIFVGTVVQSAPFSNDPAEVPNFYELFNNPDAHLSLNGPDTIHFIEEHGYPVERHYVTTEDGYIISLFRIPYSHNIQNQQEKRPIFIQHGLFASSDFWPSLGPDDGLPFLLSDAGYDVWLGNARGNRYSKNHTSLTSHPDFWRFSWHEIGYFDIAAAIDYTLSTENGQDQKGIHYIGHSQGTTMFVLLSSRPEYNDKIKTAHMLAPVAFMDHMDDVMVNTLSPYLGFNNIYSLFCSQEFLPHNDFVLALMYSVCLPESIVYSFCSSSNETTTEEGRTNSTAALTSGVMPAGVSTDQILHYMQEHQSGHFRQFDFGTKKNMKVYGTEAPEDPTELITAEMHLWYSDSDEMAAVEDVLRVAETLPNKVMHHMEDPLWDHMDALNWEVRQYINDPIVAILNEYEG</v>
      </c>
    </row>
    <row r="458" spans="1:15">
      <c r="A458" t="s">
        <v>3704</v>
      </c>
      <c r="B458" t="s">
        <v>275</v>
      </c>
      <c r="C458">
        <v>0.21199999999999999</v>
      </c>
      <c r="D458">
        <v>20</v>
      </c>
      <c r="E458">
        <v>0.436</v>
      </c>
      <c r="F458">
        <v>20</v>
      </c>
      <c r="G458">
        <v>0.94799999999999995</v>
      </c>
      <c r="H458">
        <v>3</v>
      </c>
      <c r="I458">
        <v>0.89600000000000002</v>
      </c>
      <c r="J458">
        <v>0.68400000000000005</v>
      </c>
      <c r="K458" t="s">
        <v>4779</v>
      </c>
      <c r="L458">
        <v>0.45</v>
      </c>
      <c r="M458" t="s">
        <v>4780</v>
      </c>
      <c r="N458" t="str">
        <f>MID(Table2[[#This Row],[Uncleaved Sequence]],Table2[[#This Row],[pos2]]-3,3)&amp;"-"&amp;MID(Table2[[#This Row],[Uncleaved Sequence]],Table2[[#This Row],[pos2]],3)</f>
        <v>GNH-KLL</v>
      </c>
      <c r="O458" t="str">
        <f>VLOOKUP(Table2[[#This Row],[name]],Sheet2!B:D,3,FALSE)</f>
        <v>MKFRLAAFWLFLLTVGGNHKLLSHVSPMGVAAEKQPLHKGNELENAMKLEAPKQSRVIGDITTTIQPDSDPGRSIGHQALRRAKAPPPSLELHFRQNLKLFAGDETTHVGHTNATDNTTAAVLATDEGSSEHEPSTTHHPERRHVVPKLQYTQEIQVKQGRLMGITRRFQVTSGLRQVDQFLGLPYAEAPTGNRRFPPGAPLPWQGLKIARHLPPVCPQKLPDLSPHGSENMSRARHKHLSRLLPLRTESEDCLYLNLYVPHEEPQSTPKQYAVLVYLHGESFEWNSGNPYDGSLSSYGEVIVVTVNYRLGVLGFLRPSIDAHNIANYALLDQIAALHWIKENEAFGGDNSRVTLMGHSTGAACVNYLMVSPVASGLFHRAILMSGSAMSDWASNQSLQLTMQIAHALECPLNEHVEAEDDDVLLDCLRHRRYQDILHIPTLTQFSTSLGPIVDGHVIPNQPYKVMGHYTEHFSRYDLLFGITESESYHTAALALEEGLRENERDNLLRFYMQSRFDIRPDLALAATLKKYQDMYNNPIATNLEHRDVVLDILSDARVVGPLLQTGMFHADVNRRNYMYVFGHNSATGFAHLPHSIMGEELAFIFGAPLAAAGPFPSGNYTVQEKLLSEAVMAYWTNVKTGNPKAPWKGIFINSHALEWDRYDLDWPEFNRRAQAYLNIGIPPTVGKYRQIYMNFWNKELPDELNQIAAIQEQLQKPGQEVITGHMSKYGPRDHGEDPVRTLKLLLQEPSLAGPTQSGESTETAAENMYNAPPTFGHVHKMQGGDFEDLVTSTNSLESGEDHPQAPPETVAKSEATMQLLIALITIIIVLNLLYGTFLLRQRRRRAKALPFPAPKLGGTILSYDGANDEELKRCSKSRDGDDFVLEMTRKSNTYEAIKTGQRSLSCSTVDTHTKVCEWMSSQEAPKSGSFNATPPPQPILSDGRLIICQDIEVADAALLIPQHMHEPQHYEMLLQRQHSATEPSDEILQQQYPLRNHSHSHSDPVDMILAADEQVTSFVHADDVDINVTRDDSDGLEVIPLTSAQQLELLRQRNYPKVLPTEQDLINSSYKRNSLPPQFNAPLPPPRTISNTLGRRRRDSSNITTSPLQVARDCGGEDEDLKEPQITNTLIVGPIVPKSPASSLKRVKRMPESSAMTALSGSFQSFEAVPPAHETTPQGGERTECIYAIRPSPGSCSWAAPNGDLYAQPMKSSSRNSLIPRPTKPESQSQATPAGPAGESLGSTGMATASRIPQLQRQASGKDLQARTATDNTAPLGCQPRTDSTISSGSSASYASTTDSSSSSSTGTVRTELQQFQPAPGRSTTN</v>
      </c>
    </row>
    <row r="459" spans="1:15">
      <c r="A459" t="s">
        <v>4575</v>
      </c>
      <c r="B459" t="s">
        <v>275</v>
      </c>
      <c r="C459">
        <v>0.21199999999999999</v>
      </c>
      <c r="D459">
        <v>20</v>
      </c>
      <c r="E459">
        <v>0.436</v>
      </c>
      <c r="F459">
        <v>20</v>
      </c>
      <c r="G459">
        <v>0.94799999999999995</v>
      </c>
      <c r="H459">
        <v>3</v>
      </c>
      <c r="I459">
        <v>0.89600000000000002</v>
      </c>
      <c r="J459">
        <v>0.68400000000000005</v>
      </c>
      <c r="K459" t="s">
        <v>4779</v>
      </c>
      <c r="L459">
        <v>0.45</v>
      </c>
      <c r="M459" t="s">
        <v>4780</v>
      </c>
      <c r="N459" t="str">
        <f>MID(Table2[[#This Row],[Uncleaved Sequence]],Table2[[#This Row],[pos2]]-3,3)&amp;"-"&amp;MID(Table2[[#This Row],[Uncleaved Sequence]],Table2[[#This Row],[pos2]],3)</f>
        <v>GNH-KLL</v>
      </c>
      <c r="O459" t="str">
        <f>VLOOKUP(Table2[[#This Row],[name]],Sheet2!B:D,3,FALSE)</f>
        <v>MKFRLAAFWLFLLTVGGNHKLLSHVSPMGVAAEKQPLHKGNELENAMKLEAPKQSRVIGDITTTIQPDSDPGRSIGHQALRRAKAPPPSLELHFRQNLKLFAGDETTHVGHTNATDNTTAAVLATDEGSSEHEPSTTHHPERRHVVPKLQYTQEIQVKQGRLMGITRRFQVTSGLRQVDQFLGLPYAEAPTGNRRFPPGAPLPWQGLKIARHLPPVCPQKLPDLSPHGSENMSRARHKHLSRLLPLRTESEDCLYLNLYVPHEEPQSTPKQYAVLVYLHGESFEWNSGNPYDGSLSSYGEVIVVTVNYRLGVLGFLRPSIDAHNIANYALLDQIAALHWIKENEAFGGDNSRVTLMGHSTGAACVNYLMVSPVASGLFHRAILMSGSAMSDWASNQSLQLTMQIAHALECPLNEHVEAEDDDVLLDCLRHRRYQDILHIPTLTQFSTSLGPIVDGHVIPNQPYKVMGHYTEHFSRYDLLFGITESESYHTAALALEEGLRENERDNLLRFYMQSRFDIRPDLALAATLKKYQDMYNNPIATNLEHRDVVLDILSDARVVGPLLQTGMFHADVNRRNYMYVFGHNSATGFAHLPHSIMGEELAFIFGAPLAAAGPFPSGNYTVQEKLLSEAVMAYWTNVKTGNPKAPWKGIFINSHALEWDRYDLDWPEFNRRAQAYLNIGIPPTVGKYRQIYMNFWNKELPDELNQIAAIQEQLQKPGQEVITGHMSKYGPRDHGEDPVRTLKLLLQEPSLAGPTQSGESTETAAENMYNAPPTFGHVHKMQGGDFEDLVTSTNSLESGEDHPQAPPETVAKSEATMQLLIALITIIIVLNLLYGTFLLRQRRRRAKALPFPAPKLGGTILSYDGANDEELKRCSKSRDGDDFVLEMTRKSNTYEAIKTGQRSLSCSTVDTHTKVCEWMSSQEAPKSGSFNATPPPQPILSDGRLIICQDIEVADAALLIPQHMHEPQHYEMLLQRQHSATEPSDEILQQQYPLRNHSHSHSDPVDMILAADEQVTSFVHADDVDINVTRDDSDGLEVIPLTSAQQLELLRQRNYPKVLPTEQDLINSSYKRNSLPPQFNAPLPPPRTISNTLGRRRRDSSNITTSPLQVARDCGGEDEDLKEPQITNTLIVGPIVPKSPASSLKRVKRMPESSAMTALSGSFQSFEAVPPAHETTPQGGERTECIYAIRPSPGSCSWAAPNGDLYAQPMKSSSRNSLIPRPTKPESQSQATPAGPAGESLGSTGMATASRIPQLQRQASGKDLQARTATDNTAPLGCQPRTDSTISSGSSASYASTTDSSSSSSTGTVRTELQQFQPAPGRSTTN</v>
      </c>
    </row>
    <row r="460" spans="1:15">
      <c r="A460" t="s">
        <v>4384</v>
      </c>
      <c r="B460" t="s">
        <v>1250</v>
      </c>
      <c r="C460">
        <v>0.57599999999999996</v>
      </c>
      <c r="D460">
        <v>21</v>
      </c>
      <c r="E460">
        <v>0.72899999999999998</v>
      </c>
      <c r="F460">
        <v>21</v>
      </c>
      <c r="G460">
        <v>0.95899999999999996</v>
      </c>
      <c r="H460">
        <v>5</v>
      </c>
      <c r="I460">
        <v>0.92600000000000005</v>
      </c>
      <c r="J460">
        <v>0.83499999999999996</v>
      </c>
      <c r="K460" t="s">
        <v>4779</v>
      </c>
      <c r="L460">
        <v>0.45</v>
      </c>
      <c r="M460" t="s">
        <v>4780</v>
      </c>
      <c r="N460" t="str">
        <f>MID(Table2[[#This Row],[Uncleaved Sequence]],Table2[[#This Row],[pos2]]-3,3)&amp;"-"&amp;MID(Table2[[#This Row],[Uncleaved Sequence]],Table2[[#This Row],[pos2]],3)</f>
        <v>SGG-THI</v>
      </c>
      <c r="O460" t="str">
        <f>VLOOKUP(Table2[[#This Row],[name]],Sheet2!B:D,3,FALSE)</f>
        <v>MSRLCTSLVIILGLILSSGGTHICLSSNLCVPRENCREEMPFFDFSSTICSDEEVCCEKSNVIGMSKSPPQHSVDTLLRTSYPNALDGSPQVFGDQTKNQFPWVTALFAKGSYLGGGSLITPGLVLTAAHILAGLSPNDIMVRAGEWLSSSEKLNPPMDRQVIKIMEHEAFNYSSGANDLALLFLDSPFELRANIQIRLPIPDKTFDRRICTVAGWGMRSSTDVDIQTIQQKVDLPVVESSKCQRLRLTKMGSNYQLPASLMCAGGEEGRDVCSLFGGFALFCSLDDDPNRYEQGIVSFGVGCGQANVPTTFTHVSKFMEWINPHLEQVLSVPGNMLPAM</v>
      </c>
    </row>
    <row r="461" spans="1:15">
      <c r="A461" t="s">
        <v>4109</v>
      </c>
      <c r="B461" t="s">
        <v>502</v>
      </c>
      <c r="C461">
        <v>0.63800000000000001</v>
      </c>
      <c r="D461">
        <v>20</v>
      </c>
      <c r="E461">
        <v>0.76100000000000001</v>
      </c>
      <c r="F461">
        <v>20</v>
      </c>
      <c r="G461">
        <v>0.94099999999999995</v>
      </c>
      <c r="H461">
        <v>13</v>
      </c>
      <c r="I461">
        <v>0.90500000000000003</v>
      </c>
      <c r="J461">
        <v>0.83899999999999997</v>
      </c>
      <c r="K461" t="s">
        <v>4779</v>
      </c>
      <c r="L461">
        <v>0.45</v>
      </c>
      <c r="M461" t="s">
        <v>4780</v>
      </c>
      <c r="N461" t="str">
        <f>MID(Table2[[#This Row],[Uncleaved Sequence]],Table2[[#This Row],[pos2]]-3,3)&amp;"-"&amp;MID(Table2[[#This Row],[Uncleaved Sequence]],Table2[[#This Row],[pos2]],3)</f>
        <v>ASA-GTR</v>
      </c>
      <c r="O461" t="str">
        <f>VLOOKUP(Table2[[#This Row],[name]],Sheet2!B:D,3,FALSE)</f>
        <v>MFAPRVAVLLVACVSLASAGTRQLSVDVQPPATLATELNEYRLAEHITPNYNITLRPYLLETDGNKRFTFDGEVWIEVISNQTTNDIYLHSKNLTYSVEYWQKPTTEVANPTVIQISATNTTNYDTDIVKLTASTALTANTTYILHFYTGLMEDDMHGFYRSSYVDDNNVTKWLGSTQFQTHHARRAFPSFDEPQFATFDVTLKRHRTFNSVSNTRLISSYPSTEEGIFSDVYKTTPKMSTYLLAIISEFVARKDDDFGVYARPEYYAQTQYPYNVGIQILEEMGQYLDKDYYSGNDKMDMAAIPDFSAGAMENWGLLTYRERSLLVDESATTLASRQSIAAVAHEQAHMWFGDLVTCKWWSYTWLNEGFARYFQYFGTAMVEDKWELEKQFVDQVQSVMAMDSTNATNPLSDENTYTPAHLSRMFNSISYNKGATFIRMIHTMGEQQFQKSLQEYLKKYEYQSSLPEYLLGAWQANWPNSSYNESSKDIKSFTEQVGYPLINVTVGNSQVSFTQKRFLLKESDGSDSSLKYTVPISYTSETNNFLNTTPKFILKPNVTTTVQFNSTIKWIVVNIQQTGYYRVTYSDDWHAIHHALITANWGGIHENNRAQIVDDLFNLARAGYVTYNLTLDVIEYLTETNYIPWTSAFNGFNYLTIRLGNDTADFNYYIQTLTNKAYNQLGFNEANDTALDIYLRTKILSWACRYGSSDCISQAQGYFQSLATVPKNIRATVYCGLREGGEAEFQALYNKFKNETVATEETLLQNSFGCVKTQSLIEKVFDLISDEIRRQDKSSVLATLYTENNENVSPVFALVTQKYEELAEAMGGYSAVAVISNIAARFTTNQQLTDLENFNKANGAKFGSSQATLTAAEATVKENLEWTAKLGVFRSYLANYRSGSAMVNAFSAISLLMVALVTMLR</v>
      </c>
    </row>
    <row r="462" spans="1:15">
      <c r="A462" t="s">
        <v>4062</v>
      </c>
      <c r="B462" t="s">
        <v>1252</v>
      </c>
      <c r="C462">
        <v>0.78100000000000003</v>
      </c>
      <c r="D462">
        <v>22</v>
      </c>
      <c r="E462">
        <v>0.84</v>
      </c>
      <c r="F462">
        <v>22</v>
      </c>
      <c r="G462">
        <v>0.96199999999999997</v>
      </c>
      <c r="H462">
        <v>11</v>
      </c>
      <c r="I462">
        <v>0.90100000000000002</v>
      </c>
      <c r="J462">
        <v>0.873</v>
      </c>
      <c r="K462" t="s">
        <v>4779</v>
      </c>
      <c r="L462">
        <v>0.45</v>
      </c>
      <c r="M462" t="s">
        <v>4780</v>
      </c>
      <c r="N462" t="str">
        <f>MID(Table2[[#This Row],[Uncleaved Sequence]],Table2[[#This Row],[pos2]]-3,3)&amp;"-"&amp;MID(Table2[[#This Row],[Uncleaved Sequence]],Table2[[#This Row],[pos2]],3)</f>
        <v>VRS-AKV</v>
      </c>
      <c r="O462" t="str">
        <f>VLOOKUP(Table2[[#This Row],[name]],Sheet2!B:D,3,FALSE)</f>
        <v>MLGRIAVLLLLVGLFGPEVRSAKVNDDQCGAFDEDQMLNMQSTFAIPTEQWVARIVYGKGFEGKIRDNGCLGVLVSKRTVLAPAHCFVQYNGVAEAFSHLGVHNKSAPVGVRVCETDGYCVRPSQEIKLAEIAIHPDYDSRTLKNSLVLTLQRDAKIYPNVMPICMPPPSLLNETLVAQTFVVAGLRVFEDFRLKTVNTLSRGFCQSKVKTLVTSSNTVCGYHKQPVAYYLGAPLVGLQKKGHVTNYYLVGIMIDWRWENNRIMSSFLAIRNYMDFIRQNSNSLIVR</v>
      </c>
    </row>
    <row r="463" spans="1:15">
      <c r="A463" t="s">
        <v>3898</v>
      </c>
      <c r="B463" t="s">
        <v>1254</v>
      </c>
      <c r="C463">
        <v>0.48399999999999999</v>
      </c>
      <c r="D463">
        <v>23</v>
      </c>
      <c r="E463">
        <v>0.65100000000000002</v>
      </c>
      <c r="F463">
        <v>23</v>
      </c>
      <c r="G463">
        <v>0.95299999999999996</v>
      </c>
      <c r="H463">
        <v>6</v>
      </c>
      <c r="I463">
        <v>0.876</v>
      </c>
      <c r="J463">
        <v>0.77200000000000002</v>
      </c>
      <c r="K463" t="s">
        <v>4779</v>
      </c>
      <c r="L463">
        <v>0.45</v>
      </c>
      <c r="M463" t="s">
        <v>4780</v>
      </c>
      <c r="N463" t="str">
        <f>MID(Table2[[#This Row],[Uncleaved Sequence]],Table2[[#This Row],[pos2]]-3,3)&amp;"-"&amp;MID(Table2[[#This Row],[Uncleaved Sequence]],Table2[[#This Row],[pos2]],3)</f>
        <v>TMA-EFR</v>
      </c>
      <c r="O463" t="str">
        <f>VLOOKUP(Table2[[#This Row],[name]],Sheet2!B:D,3,FALSE)</f>
        <v>MLHSGKLVQLLTLAWLGALTMAEFRCGRLDEKLLYTTNEQAEPSENPWVILLEDQGNRYENTRCSVVIINELHILSTATCVKRFSQRSGDTKAVAMLGWDETDSPEEELSCNDKDFCVPGPELYKVVEIKVHPQTDKDTGDNDLAILLEKPVEWTNWVQPICLEGTSEPETLTNRNLHYTGFNHMASEKGKGLAMTSTQKCKQLTSSSVLVPVNQLCGYPVKRTKFYPGAPLMDIDVRDEKPHNFLVGILVRNVDAGQATTQVYQNVRRARSWIMENL</v>
      </c>
    </row>
    <row r="464" spans="1:15">
      <c r="A464" t="s">
        <v>4010</v>
      </c>
      <c r="B464" t="s">
        <v>198</v>
      </c>
      <c r="C464">
        <v>0.115</v>
      </c>
      <c r="D464">
        <v>47</v>
      </c>
      <c r="E464">
        <v>0.14299999999999999</v>
      </c>
      <c r="F464">
        <v>11</v>
      </c>
      <c r="G464">
        <v>0.252</v>
      </c>
      <c r="H464">
        <v>1</v>
      </c>
      <c r="I464">
        <v>0.17100000000000001</v>
      </c>
      <c r="J464">
        <v>0.154</v>
      </c>
      <c r="K464" t="s">
        <v>4781</v>
      </c>
      <c r="L464">
        <v>0.5</v>
      </c>
      <c r="M464" t="s">
        <v>4782</v>
      </c>
      <c r="N464" t="str">
        <f>MID(Table2[[#This Row],[Uncleaved Sequence]],Table2[[#This Row],[pos2]]-3,3)&amp;"-"&amp;MID(Table2[[#This Row],[Uncleaved Sequence]],Table2[[#This Row],[pos2]],3)</f>
        <v>IRR-AQY</v>
      </c>
      <c r="O464" t="str">
        <f>VLOOKUP(Table2[[#This Row],[name]],Sheet2!B:D,3,FALSE)</f>
        <v>MYFFFFVIRRAQYNWYTANTKSRIRIIATGIFTVGVIVITYIQCRAMMRSFQKNIPSNDNSLKDMNPDDMRAKIKEMMMHAWRNYARVVWGTNEFRPIRRVHFGGDFATYKLGATIIESLDTLHLMGLNKELRRSRDWIEKSFHLDRDEALSVYELTSRLLCPMLTLYSLTGDSLYMDKAIHIADKILPAFDTPTGPRRLVVPKEGSTLTKYLSDISRTSEFGSLHLEFYYLSEVSGYPVYRERVAIREILAKTTRPNGLYPNAYCTKFGKWENYNCSMHRLYDTLLKSWIQSGTDTQNADTFKEAMLAVAQNLVVINPEDVTYVSTFRNGTLFHRMRHSDCFGGLFVLGAAETQMKHWEKYAHIGIGLTDTCHDSYWSSPTRLGPDTFAFTESQQEIEPLQRNYYNLRPEVAETYLVLWRITHHPQYRLWGLEMVQAIEKCRMPYGYTGVMDVNNVTSEPDDVQGSFFLGSTLKYLYLLFSDDDVVSLEWVFNSAGHFLPIKGVNPMYRQHNSS</v>
      </c>
    </row>
    <row r="465" spans="1:15">
      <c r="A465" t="s">
        <v>3806</v>
      </c>
      <c r="B465" t="s">
        <v>1256</v>
      </c>
      <c r="C465">
        <v>0.68600000000000005</v>
      </c>
      <c r="D465">
        <v>23</v>
      </c>
      <c r="E465">
        <v>0.78700000000000003</v>
      </c>
      <c r="F465">
        <v>23</v>
      </c>
      <c r="G465">
        <v>0.95499999999999996</v>
      </c>
      <c r="H465">
        <v>14</v>
      </c>
      <c r="I465">
        <v>0.90300000000000002</v>
      </c>
      <c r="J465">
        <v>0.84899999999999998</v>
      </c>
      <c r="K465" t="s">
        <v>4779</v>
      </c>
      <c r="L465">
        <v>0.45</v>
      </c>
      <c r="M465" t="s">
        <v>4780</v>
      </c>
      <c r="N465" t="str">
        <f>MID(Table2[[#This Row],[Uncleaved Sequence]],Table2[[#This Row],[pos2]]-3,3)&amp;"-"&amp;MID(Table2[[#This Row],[Uncleaved Sequence]],Table2[[#This Row],[pos2]],3)</f>
        <v>IQA-ASV</v>
      </c>
      <c r="O465" t="str">
        <f>VLOOKUP(Table2[[#This Row],[name]],Sheet2!B:D,3,FALSE)</f>
        <v>MWSRKLLTFLLTITTLHPTIQAASVGQECGIFNEKQYNSDNIIAEPTEHWVVRIVGVTKDGSNTLLCTGILIDSRRVVTAAHCVSKDESESIYGVVFGSDSSNINLVSAVTVHPDYSPRKFENDLAIIELTKEVVFSDLVQPICLPSSEMVPGSETSNSKLIVAGLEGPSFDRRHSATQRLDKRIKMTYTKIDSKEHEKQARFPEELICGHTERSPLSGSALTEASGTPRQFHLLGIAVAGFFSSLDHQGYLNIRPHLDWISKNSSKL</v>
      </c>
    </row>
    <row r="466" spans="1:15">
      <c r="A466" t="s">
        <v>4431</v>
      </c>
      <c r="B466" t="s">
        <v>1258</v>
      </c>
      <c r="C466">
        <v>0.74199999999999999</v>
      </c>
      <c r="D466">
        <v>26</v>
      </c>
      <c r="E466">
        <v>0.81200000000000006</v>
      </c>
      <c r="F466">
        <v>26</v>
      </c>
      <c r="G466">
        <v>0.94799999999999995</v>
      </c>
      <c r="H466">
        <v>15</v>
      </c>
      <c r="I466">
        <v>0.878</v>
      </c>
      <c r="J466">
        <v>0.84799999999999998</v>
      </c>
      <c r="K466" t="s">
        <v>4779</v>
      </c>
      <c r="L466">
        <v>0.45</v>
      </c>
      <c r="M466" t="s">
        <v>4780</v>
      </c>
      <c r="N466" t="str">
        <f>MID(Table2[[#This Row],[Uncleaved Sequence]],Table2[[#This Row],[pos2]]-3,3)&amp;"-"&amp;MID(Table2[[#This Row],[Uncleaved Sequence]],Table2[[#This Row],[pos2]],3)</f>
        <v>IFA-ACD</v>
      </c>
      <c r="O466" t="str">
        <f>VLOOKUP(Table2[[#This Row],[name]],Sheet2!B:D,3,FALSE)</f>
        <v>MQLISFLSNPLFFCALLLKFRTIFAACDSSQFECDNGSCISQYDVCNGENCPDGSDETALTCVSQRQHCTKPYFQCTYGACVIGTAGCNGVNECADGSETRLRCGNEDDIRQHDRRLQGNCKENEFKCPSGICLDKSNFLCDGKDDCDGTGFDESVELCGHMECPAYSFKCGTGGCISGSLSCNGENDCYDGSDEALLCNTTKKVTTPVVTETPLELLGCPLPLGDERPILTGDGSRVLTGPITRTVRFSCKQGYVLEGEESSYCAKNKWSTSTIPKCVKYCSTAGEFDGYSTKLCTHNGQQVECRKPFHPPGTEVKFVCSTGFKTLSPLPEMRCMKGGYWNRRQRCEQDCGQLATPIKQFSSGGYTINNTVVPWHVGLYVWHNEKDYHFQCGSLLTPDLVITAAHCVYDEGTRLPYSYDTFRVIAAKFYRNYGETTPEEKRDVRLIEIAPGYKGRTENYYQDLALLTLDEPFELSHVIRPICVTFASFAKESVTDDVQGKFAGWNIENKHELQFVPAVSKSNSVCRRNLRDIQADKFCFTQGKSLACQGDSGGGFTSELPTNAFSTWNTARHFLFGVISNAPNADQCHSLTVMTNIQHFEDMILNAMNRSVETR</v>
      </c>
    </row>
    <row r="467" spans="1:15">
      <c r="A467" t="s">
        <v>4356</v>
      </c>
      <c r="B467" t="s">
        <v>1261</v>
      </c>
      <c r="C467">
        <v>0.64500000000000002</v>
      </c>
      <c r="D467">
        <v>21</v>
      </c>
      <c r="E467">
        <v>0.76200000000000001</v>
      </c>
      <c r="F467">
        <v>21</v>
      </c>
      <c r="G467">
        <v>0.95799999999999996</v>
      </c>
      <c r="H467">
        <v>11</v>
      </c>
      <c r="I467">
        <v>0.9</v>
      </c>
      <c r="J467">
        <v>0.83699999999999997</v>
      </c>
      <c r="K467" t="s">
        <v>4779</v>
      </c>
      <c r="L467">
        <v>0.45</v>
      </c>
      <c r="M467" t="s">
        <v>4780</v>
      </c>
      <c r="N467" t="str">
        <f>MID(Table2[[#This Row],[Uncleaved Sequence]],Table2[[#This Row],[pos2]]-3,3)&amp;"-"&amp;MID(Table2[[#This Row],[Uncleaved Sequence]],Table2[[#This Row],[pos2]],3)</f>
        <v>AHS-TNS</v>
      </c>
      <c r="O467" t="str">
        <f>VLOOKUP(Table2[[#This Row],[name]],Sheet2!B:D,3,FALSE)</f>
        <v>MFISCIPFALVVVFIQLAHSTNSDCYPGEKYVYLYECPHVYTAGRSRTLREYDMDAWLLFGQRICCPPPGNRLPSTEICGQSLSTYRMVGGSEARPNGPWMAMLLYLNTTTLEILPFCAGSLINNRYVLTSAHCVNGIPRDLSLKSVLGEHDITYDPAYNPDCRDQDNQCALPNLEIKLEKIIVHGLFSSISNRNIYDIALLRLKMPVRYRTGIMPICIPKHGFFAKSKLEIAGWGKTNEGQFSQLMHGFIRERSIAVCALRFPYLDLNQSLQICAGGYDGVDTCQGDSGGPLMTMDNSSVYLAGITTYGSKNCGQIGIPGIYTRTSAFLPWIKAVLR</v>
      </c>
    </row>
    <row r="468" spans="1:15">
      <c r="A468" t="s">
        <v>4355</v>
      </c>
      <c r="B468" t="s">
        <v>1261</v>
      </c>
      <c r="C468">
        <v>0.185</v>
      </c>
      <c r="D468">
        <v>47</v>
      </c>
      <c r="E468">
        <v>0.14499999999999999</v>
      </c>
      <c r="F468">
        <v>47</v>
      </c>
      <c r="G468">
        <v>0.189</v>
      </c>
      <c r="H468">
        <v>42</v>
      </c>
      <c r="I468">
        <v>0.124</v>
      </c>
      <c r="J468">
        <v>0.13400000000000001</v>
      </c>
      <c r="K468" t="s">
        <v>4781</v>
      </c>
      <c r="L468">
        <v>0.45</v>
      </c>
      <c r="M468" t="s">
        <v>4780</v>
      </c>
      <c r="N468" t="str">
        <f>MID(Table2[[#This Row],[Uncleaved Sequence]],Table2[[#This Row],[pos2]]-3,3)&amp;"-"&amp;MID(Table2[[#This Row],[Uncleaved Sequence]],Table2[[#This Row],[pos2]],3)</f>
        <v>SEA-RPN</v>
      </c>
      <c r="O468" t="str">
        <f>VLOOKUP(Table2[[#This Row],[name]],Sheet2!B:D,3,FALSE)</f>
        <v>MREYDMDAWLLFGQRICCPPPGNRLPSTEICGQSLSTYRMVGGSEARPNYPWMAMLLYLNTTTLEILPFCAGSLINNRYVLTSAHCVNGIPRDLSLKSRLGEHDITYDPAYNPDCRDQDNQCALPNLEIKLEKIIVHGLFSSISNRNEYDIALLRLKMPVRYRTGIMPICIPKHGFFAKSKLEIAGWGKTNEGQFSVLMHGFIRERSIAVCALRFPYLDLNQSLQICAGGYDGVDTCQGDSGGPLVTMDNSSVYLAGITTYGSKNCGQIGIPGIYTRTSAFLPWIKAVLR</v>
      </c>
    </row>
    <row r="469" spans="1:15">
      <c r="A469" t="s">
        <v>4268</v>
      </c>
      <c r="B469" t="s">
        <v>1263</v>
      </c>
      <c r="C469">
        <v>0.108</v>
      </c>
      <c r="D469">
        <v>30</v>
      </c>
      <c r="E469">
        <v>0.113</v>
      </c>
      <c r="F469">
        <v>11</v>
      </c>
      <c r="G469">
        <v>0.13300000000000001</v>
      </c>
      <c r="H469">
        <v>1</v>
      </c>
      <c r="I469">
        <v>0.108</v>
      </c>
      <c r="J469">
        <v>0.11</v>
      </c>
      <c r="K469" t="s">
        <v>4781</v>
      </c>
      <c r="L469">
        <v>0.45</v>
      </c>
      <c r="M469" t="s">
        <v>4780</v>
      </c>
      <c r="N469" t="str">
        <f>MID(Table2[[#This Row],[Uncleaved Sequence]],Table2[[#This Row],[pos2]]-3,3)&amp;"-"&amp;MID(Table2[[#This Row],[Uncleaved Sequence]],Table2[[#This Row],[pos2]],3)</f>
        <v>EGN-LCR</v>
      </c>
      <c r="O469" t="str">
        <f>VLOOKUP(Table2[[#This Row],[name]],Sheet2!B:D,3,FALSE)</f>
        <v>MCARKRTEGNLCRRHKSGCSANQYKLCEPDEECIRLKDCRPIYYNVRRNLSGSAKVNISQTRMCGVSVRDRKRYKRIYICCPKPANTLPSYPDCGKPQTNRVIGGTEPNLNEYPWLAMLLYRNRSAFNPDRELVPSCGGSLINTRYVTAAHCVTDTVLQIQRVRLGEHTTSHNPDCISRGARIVCAPTHLDIDVESTSHNDYDPANYTFRNDIALVRLKEPVRYTMAYYPICVLDYPRSLMKFKMVAGWGKTGMFDTGSKVLKHAAVKVRKPEECSEKYAHRHFGPRFQICAGGDNRGTCDGDSGSPLMGTSGRSYETITFLAGITSYGGPCGTIGWPSVFTRAKFYKWIRAHLR</v>
      </c>
    </row>
    <row r="470" spans="1:15">
      <c r="A470" t="s">
        <v>4420</v>
      </c>
      <c r="B470" t="s">
        <v>504</v>
      </c>
      <c r="C470">
        <v>0.86699999999999999</v>
      </c>
      <c r="D470">
        <v>25</v>
      </c>
      <c r="E470">
        <v>0.89700000000000002</v>
      </c>
      <c r="F470">
        <v>25</v>
      </c>
      <c r="G470">
        <v>0.98099999999999998</v>
      </c>
      <c r="H470">
        <v>15</v>
      </c>
      <c r="I470">
        <v>0.92500000000000004</v>
      </c>
      <c r="J470">
        <v>0.91200000000000003</v>
      </c>
      <c r="K470" t="s">
        <v>4779</v>
      </c>
      <c r="L470">
        <v>0.45</v>
      </c>
      <c r="M470" t="s">
        <v>4780</v>
      </c>
      <c r="N470" t="str">
        <f>MID(Table2[[#This Row],[Uncleaved Sequence]],Table2[[#This Row],[pos2]]-3,3)&amp;"-"&amp;MID(Table2[[#This Row],[Uncleaved Sequence]],Table2[[#This Row],[pos2]],3)</f>
        <v>TQA-AVV</v>
      </c>
      <c r="O470" t="str">
        <f>VLOOKUP(Table2[[#This Row],[name]],Sheet2!B:D,3,FALSE)</f>
        <v>MSCVQVGGMSVFLVLLLAISATQAAVVRQYPILDHLQHLENPMQRLVVPADEDNYRLPYDTIPSHYAVSLSTNVHTGDTVFNGTVAITLSVLNTTTKIVHARQLENFTASIIQQGVTEAVAQELVYEYEAEREFLTFSKTGLTFPEDTWILTINYQGHLRTDNGGFYLSTYTDEEGNTKYLATTQFESTDARHAFPYDEPSKRAEFTITIKHDPSYNAISNMPVDSSSTSGVTVFQKTVNMPSYLAFIVSEFVFSEGELNGLPQRVFSRNGTEHEQEWALTTGMLVEKRLSGYFVPFALPKLDQAGIPDFAAGAMENWGLATYREEYLLYNTENSTTSTQTNITIEAHEDAHMWFGDLVAIEWWSFLWLKEGFATLFENLAVDLAYPEWDIFTFHAGSYQSALVNDASANARPMSHFVQKPSEIALLYDSVSYAKAGSVLDWRHALTNTVFQRGLHNYLVDNQFTAANPSKLFEAIAKAAVEENYEVKATPDMMGSWTNQGGVPLLTVTRNYDNGSFTVKQSVYTNDKDYTNDKLWYVPNYAESKNPDFRNTEATHYLLNQSEITIYSDLDQTNWLILNKKSTGYYRVYDAQNYQLITSALITRPHKIDPRNRAQLINDLYRFATSGRVPHATLLELTYLPQEDQYSPWSATNTVITLLNRYLSGDADYGNFQFYVRELVSLQFDKGVNDNKGDHHLVPFTRNVLINLACLAGLENCLTETTAKLTALVEEGTKIPNLQSQVYCNGLKQADDKTFDFVFNKLLNSTDQAERRLLISALGCSQNTQLEKFVYSSIEPEGLRDQERITVLSPVYSRGEVGLLVAIEFLQKNWEKYQLNSGFGGVNPLYSDIVGISAYTVNDKQKDALQELVDTVKGSEYVPSTLDSVDSNVNANYAWLASNRDPLMTWVAGFRSGSSALNASILAILACLLAAL</v>
      </c>
    </row>
    <row r="471" spans="1:15">
      <c r="A471" t="s">
        <v>3983</v>
      </c>
      <c r="B471" t="s">
        <v>1265</v>
      </c>
      <c r="C471">
        <v>0.63900000000000001</v>
      </c>
      <c r="D471">
        <v>23</v>
      </c>
      <c r="E471">
        <v>0.67300000000000004</v>
      </c>
      <c r="F471">
        <v>23</v>
      </c>
      <c r="G471">
        <v>0.90800000000000003</v>
      </c>
      <c r="H471">
        <v>8</v>
      </c>
      <c r="I471">
        <v>0.70799999999999996</v>
      </c>
      <c r="J471">
        <v>0.69199999999999995</v>
      </c>
      <c r="K471" t="s">
        <v>4779</v>
      </c>
      <c r="L471">
        <v>0.45</v>
      </c>
      <c r="M471" t="s">
        <v>4780</v>
      </c>
      <c r="N471" t="str">
        <f>MID(Table2[[#This Row],[Uncleaved Sequence]],Table2[[#This Row],[pos2]]-3,3)&amp;"-"&amp;MID(Table2[[#This Row],[Uncleaved Sequence]],Table2[[#This Row],[pos2]],3)</f>
        <v>CES-KRI</v>
      </c>
      <c r="O471" t="str">
        <f>VLOOKUP(Table2[[#This Row],[name]],Sheet2!B:D,3,FALSE)</f>
        <v>MKLLRLSLLILLAVKPPNPCESKRIVGPFPAGQSGRIKGGEEAEIGFAPQVSLQPIVGSHNCGGAILNENWIITAGHCVENFIPALVNVITGTNKWAEGAIYYTAEIHKHCMYDQPYMHNDIALVKLTENITFNELTQPIALPTRPVLGEEIVLTGWGSDVAYGSSMEDLHKLTVGLVPLDECYETFNRTSSMGVGICTFSREGEGACHGDSGGPLVSNGQLVGVVNWGRPCGVGLPDVQANVYYLDWIRSKLSGNNKCY</v>
      </c>
    </row>
    <row r="472" spans="1:15">
      <c r="A472" t="s">
        <v>3616</v>
      </c>
      <c r="B472" t="s">
        <v>1267</v>
      </c>
      <c r="C472">
        <v>0.874</v>
      </c>
      <c r="D472">
        <v>25</v>
      </c>
      <c r="E472">
        <v>0.86599999999999999</v>
      </c>
      <c r="F472">
        <v>25</v>
      </c>
      <c r="G472">
        <v>0.96399999999999997</v>
      </c>
      <c r="H472">
        <v>5</v>
      </c>
      <c r="I472">
        <v>0.86</v>
      </c>
      <c r="J472">
        <v>0.86199999999999999</v>
      </c>
      <c r="K472" t="s">
        <v>4779</v>
      </c>
      <c r="L472">
        <v>0.45</v>
      </c>
      <c r="M472" t="s">
        <v>4780</v>
      </c>
      <c r="N472" t="str">
        <f>MID(Table2[[#This Row],[Uncleaved Sequence]],Table2[[#This Row],[pos2]]-3,3)&amp;"-"&amp;MID(Table2[[#This Row],[Uncleaved Sequence]],Table2[[#This Row],[pos2]],3)</f>
        <v>TEA-MRM</v>
      </c>
      <c r="O472" t="str">
        <f>VLOOKUP(Table2[[#This Row],[name]],Sheet2!B:D,3,FALSE)</f>
        <v>MTNRWNLTVLLGLTLLALQGPTEAMRMRGEPLPGLANIERHRSTEAVPQRVIGGTTAAEGNWPWIASIQNAYSYHLCGAIILDETWVLTAASCVAGLRLNLLVVTGTVDWWDLYAPYYTVSQIHVHCNFDKPLYHNDIALLQLSSKIFNDVTKNITLADIDELEEGDKLTFAGWGSSEAMGTYGRYLQEASGTYLPDACREKLQNQDDVDLGHVCVQMDAGQGACHGDTGGPLIDEQQRLVGIGNGVPCGRGYPDVYARTAFYHDWIRTTMNGCTI</v>
      </c>
    </row>
    <row r="473" spans="1:15">
      <c r="A473" t="s">
        <v>3738</v>
      </c>
      <c r="B473" t="s">
        <v>1269</v>
      </c>
      <c r="C473">
        <v>0.47599999999999998</v>
      </c>
      <c r="D473">
        <v>24</v>
      </c>
      <c r="E473">
        <v>0.64</v>
      </c>
      <c r="F473">
        <v>24</v>
      </c>
      <c r="G473">
        <v>0.93700000000000006</v>
      </c>
      <c r="H473">
        <v>16</v>
      </c>
      <c r="I473">
        <v>0.86</v>
      </c>
      <c r="J473">
        <v>0.75900000000000001</v>
      </c>
      <c r="K473" t="s">
        <v>4779</v>
      </c>
      <c r="L473">
        <v>0.45</v>
      </c>
      <c r="M473" t="s">
        <v>4780</v>
      </c>
      <c r="N473" t="str">
        <f>MID(Table2[[#This Row],[Uncleaved Sequence]],Table2[[#This Row],[pos2]]-3,3)&amp;"-"&amp;MID(Table2[[#This Row],[Uncleaved Sequence]],Table2[[#This Row],[pos2]],3)</f>
        <v>SEA-SLR</v>
      </c>
      <c r="O473" t="str">
        <f>VLOOKUP(Table2[[#This Row],[name]],Sheet2!B:D,3,FALSE)</f>
        <v>MSYQTGAVSTLVLVLLALSFSEASLRRRAFTSEKSETANKFSSRIVGGESDVLAAPYLVSLQNAYGNHFCAGSIIHDQWVITAASCLAGLRKNNVQVVTTYNHWGSEGWIYSVEDIVMHCNFDSPMYHNDIALIKTHALFDYDDVTQITIAPLEDLTDGETLTMYGYGSTEIGGDFSWQLQQLDVTYVAPEKCNATGGTPDLDVGHLCAVGKVGAGACHGDTGGPIVDSRGRLVGVGNWGVPCGYFPDVFARISFYYSWIISTINGCAI</v>
      </c>
    </row>
    <row r="474" spans="1:15">
      <c r="A474" t="s">
        <v>4024</v>
      </c>
      <c r="B474" t="s">
        <v>1271</v>
      </c>
      <c r="C474">
        <v>0.5</v>
      </c>
      <c r="D474">
        <v>21</v>
      </c>
      <c r="E474">
        <v>0.67600000000000005</v>
      </c>
      <c r="F474">
        <v>21</v>
      </c>
      <c r="G474">
        <v>0.98099999999999998</v>
      </c>
      <c r="H474">
        <v>11</v>
      </c>
      <c r="I474">
        <v>0.90900000000000003</v>
      </c>
      <c r="J474">
        <v>0.80200000000000005</v>
      </c>
      <c r="K474" t="s">
        <v>4779</v>
      </c>
      <c r="L474">
        <v>0.45</v>
      </c>
      <c r="M474" t="s">
        <v>4780</v>
      </c>
      <c r="N474" t="str">
        <f>MID(Table2[[#This Row],[Uncleaved Sequence]],Table2[[#This Row],[pos2]]-3,3)&amp;"-"&amp;MID(Table2[[#This Row],[Uncleaved Sequence]],Table2[[#This Row],[pos2]],3)</f>
        <v>ITA-IRI</v>
      </c>
      <c r="O474" t="str">
        <f>VLOOKUP(Table2[[#This Row],[name]],Sheet2!B:D,3,FALSE)</f>
        <v>MSAVVLLILLGLSGLVSITAIRIKGNSTDGRFYKDQRIIGGQAAEDGFAYQISLQGISGAHSCGGAIINETFVLTAAHCVENAFIPWLVVVTGTNKYNPGGRYFLKAIHIHCNYDNPEMHNDIALLELVEPIAWDERTQPIPLPLVPQPGDEVILTGWGSTVLWGTSPIDLQVLYLQYVPHRECKALLSNDEDCDVHICTFSRLGEGACHGDSGGPLVSNGYLVGLVNWGWPCATGVPDVHASVYYRDWIRNVMSGNSKCTGFSSNQ</v>
      </c>
    </row>
    <row r="475" spans="1:15">
      <c r="A475" t="s">
        <v>4538</v>
      </c>
      <c r="B475" t="s">
        <v>99</v>
      </c>
      <c r="C475">
        <v>0.82499999999999996</v>
      </c>
      <c r="D475">
        <v>21</v>
      </c>
      <c r="E475">
        <v>0.873</v>
      </c>
      <c r="F475">
        <v>21</v>
      </c>
      <c r="G475">
        <v>0.97199999999999998</v>
      </c>
      <c r="H475">
        <v>12</v>
      </c>
      <c r="I475">
        <v>0.92</v>
      </c>
      <c r="J475">
        <v>0.89800000000000002</v>
      </c>
      <c r="K475" t="s">
        <v>4779</v>
      </c>
      <c r="L475">
        <v>0.45</v>
      </c>
      <c r="M475" t="s">
        <v>4780</v>
      </c>
      <c r="N475" t="str">
        <f>MID(Table2[[#This Row],[Uncleaved Sequence]],Table2[[#This Row],[pos2]]-3,3)&amp;"-"&amp;MID(Table2[[#This Row],[Uncleaved Sequence]],Table2[[#This Row],[pos2]],3)</f>
        <v>VSA-NRT</v>
      </c>
      <c r="O475" t="str">
        <f>VLOOKUP(Table2[[#This Row],[name]],Sheet2!B:D,3,FALSE)</f>
        <v>MKFSVVVLVALLPLLGAVSANRTFVVDYEKDQFLKDGEPFRFIAGSFHYRAHPATWQRHLRTMRAAGLNAVTTYVEWSLHNPRDGVYVWSGIADLEHFRLAVGEDLLVILRPGPYICAERDMGGFPYWLLNKYPGIQLRTADVNYLSIRIWYTQLFAKMNKYLYGNGGPIIMVQVENEYGSFYACDLNYRNWLRDEESHVKGQAVLFTNDGPSVLRCGKIQGVLATMDFGATNDLKPIWAKFRRYPKGPLVNAEYYPGWLTHWTEPMANVSTQSITSTFINMLDHGASVNFYMFGGTNFGFTAGANDIGPGNYMADITSYDYDAPMTEAGDPTPKYQALRRIIRYLPLPNQPVPGPVPKRSYGTVRLTTCCSLLSSEARSRLSTGFVQSAKPSFEALGQYSGLVLYETWLPSFQRDPSILSVPGLADRGYVYVDGEFVGILRETPVFELPLSASAGRRFQIIVENQGRINYGRQLNDFKGILRDVRLDKQLSNWNMTQFPLESYDNLEQLITQSDEAVRQGFQELKKLRTMLRTGPAIYGQLDIQKESDLADTYLDMSGWGKGIVFVNGENLGRYWPLVGPQVTLYVPAVLKAGSNRLVVVEYQQTPASQELHFRDTPILNART</v>
      </c>
    </row>
    <row r="476" spans="1:15">
      <c r="A476" t="s">
        <v>4003</v>
      </c>
      <c r="B476" t="s">
        <v>1273</v>
      </c>
      <c r="C476">
        <v>0.90400000000000003</v>
      </c>
      <c r="D476">
        <v>22</v>
      </c>
      <c r="E476">
        <v>0.91500000000000004</v>
      </c>
      <c r="F476">
        <v>22</v>
      </c>
      <c r="G476">
        <v>0.96499999999999997</v>
      </c>
      <c r="H476">
        <v>15</v>
      </c>
      <c r="I476">
        <v>0.92600000000000005</v>
      </c>
      <c r="J476">
        <v>0.92100000000000004</v>
      </c>
      <c r="K476" t="s">
        <v>4779</v>
      </c>
      <c r="L476">
        <v>0.45</v>
      </c>
      <c r="M476" t="s">
        <v>4780</v>
      </c>
      <c r="N476" t="str">
        <f>MID(Table2[[#This Row],[Uncleaved Sequence]],Table2[[#This Row],[pos2]]-3,3)&amp;"-"&amp;MID(Table2[[#This Row],[Uncleaved Sequence]],Table2[[#This Row],[pos2]],3)</f>
        <v>VLG-QLP</v>
      </c>
      <c r="O476" t="str">
        <f>VLOOKUP(Table2[[#This Row],[name]],Sheet2!B:D,3,FALSE)</f>
        <v>MSPHQLVTVLLLASLINLVLGQLPRNGCSGRFQYQGYQGQYIGLVEVRHEANNQTLILQFSQQGYHDFEDYVGSISLVDDDEVTQENLRQGLPIRYRVFPIPTIPPKITSMQLNGVQLCSGGVYPKPRTGITLRITWTPSYISVFGVPQPVPTRPRPAWQDESPQIDYRETRPSQPRLEDSGELFGRSNESLPAFQPGWGTAPQQANPNRGITSQPEIPSPVPQRPTPNPSRSNAPQQAVRSPVDVPQQNPSSNGIPCGRERASTTPLIFQGKSLQRGQLPWLVAIFERRESNGAFICGGTLISTSTVLSAAHCFRAPGRDLPASRLAVSLGRNTLAIHSDGERGVSQLIIHENFQFKQFTEADLALVRLDEPVRYTDYIVPICLWSTSNRMLPQGLKSYVAGWGPDETGTGNTEVSKVTDLNIVSEANCALELPHVLVQPSLCAKKTGAGPCASDGGGPLMLREQDVWVLRGVISGGVINEKENTCELSPSVFTDVAKHIEWVRQKMW</v>
      </c>
    </row>
    <row r="477" spans="1:15">
      <c r="A477" t="s">
        <v>3736</v>
      </c>
      <c r="B477" t="s">
        <v>506</v>
      </c>
      <c r="C477">
        <v>0.54100000000000004</v>
      </c>
      <c r="D477">
        <v>23</v>
      </c>
      <c r="E477">
        <v>0.72599999999999998</v>
      </c>
      <c r="F477">
        <v>23</v>
      </c>
      <c r="G477">
        <v>0.995</v>
      </c>
      <c r="H477">
        <v>14</v>
      </c>
      <c r="I477">
        <v>0.97499999999999998</v>
      </c>
      <c r="J477">
        <v>0.86099999999999999</v>
      </c>
      <c r="K477" t="s">
        <v>4779</v>
      </c>
      <c r="L477">
        <v>0.45</v>
      </c>
      <c r="M477" t="s">
        <v>4780</v>
      </c>
      <c r="N477" t="str">
        <f>MID(Table2[[#This Row],[Uncleaved Sequence]],Table2[[#This Row],[pos2]]-3,3)&amp;"-"&amp;MID(Table2[[#This Row],[Uncleaved Sequence]],Table2[[#This Row],[pos2]],3)</f>
        <v>LQA-RLI</v>
      </c>
      <c r="O477" t="str">
        <f>VLOOKUP(Table2[[#This Row],[name]],Sheet2!B:D,3,FALSE)</f>
        <v>MARWLLNSFSLILLLAVCSLQARLILPLSLDDGQLETKGAALFATSRVDNSAGNYRLPNTTEPESYNVELWTNVHNGDTEFNGTVNIDIRVLNETSNILHYRQTSNFEATIISRDVATPTAIPLTVTPELQREFLVLTQTTAGEAFGNTNWTITINYTGIHRSDMGGFYISSYTDDDGEQHFLATTQFESTNARHAPCYDEPARRANFTITIHHDPSYTAISNMPVNTAATSSGVTAFQTTPKMSYLVAFIVSDFESTTGELNGIRQRVFSRKGKQDQQEWALWSGLLVESSLAYFGVPFALPKLDQAGIPDFSAGAMENWGLATYREQYMWWNKQNSTINLKNIANIIGHEYAHMWFGDLVSIKWWTYLWLKEGFATLFSYESNDIAFPLWTYQIFHVNDYNSALLNDALASAVPMTHYVQTPSEISNRYNTFSYAKPASLYMFKNAWTDKVFRTGLNKYLTKNQYTSCDEWDLFASFQESADELGFTLASVDDIFSSWSHQAGYPLLTVTRNYNAGTITITQKRYVANKTDTNSATWVPLNFATANKYDYRDTSATHYLLNVTETVISDVEASSDDWIIVNIQNSGYRTLYDTQNYGLITAALKSQPWRFHPRNRAQLLYDTYIFVSTDRLSHSILELLGYLTNEQQYAPWSTANTILTVYDRYLRGDDSYYNFQDFVKRLIDPFDKIGVNEIPGEHYLNNYLRIVLVSLACQVGSDDCYNQSANKLSEYLYNTAIEATLKTQAYCAGLRSTTNEIYSRVQSDLLSSSDSTDRSLFISSLGCGSTSQLLDFLRLSLDTNNSLSYSERTSLLNSAYSRSEIGLTASLEFLESWEAYANLSDSAKPLDAALRGIATYVVSEKQKTRLNALVDVVEADGPSYIDDLSTTIDSRITSNFAWLEVNRDPVLNWIEDSLKENGSPSLTSSITTILSAMALLLFRL</v>
      </c>
    </row>
    <row r="478" spans="1:15">
      <c r="A478" t="s">
        <v>3748</v>
      </c>
      <c r="B478" t="s">
        <v>1274</v>
      </c>
      <c r="C478">
        <v>0.39</v>
      </c>
      <c r="D478">
        <v>17</v>
      </c>
      <c r="E478">
        <v>0.61199999999999999</v>
      </c>
      <c r="F478">
        <v>17</v>
      </c>
      <c r="G478">
        <v>0.98199999999999998</v>
      </c>
      <c r="H478">
        <v>10</v>
      </c>
      <c r="I478">
        <v>0.95599999999999996</v>
      </c>
      <c r="J478">
        <v>0.79800000000000004</v>
      </c>
      <c r="K478" t="s">
        <v>4779</v>
      </c>
      <c r="L478">
        <v>0.45</v>
      </c>
      <c r="M478" t="s">
        <v>4780</v>
      </c>
      <c r="N478" t="str">
        <f>MID(Table2[[#This Row],[Uncleaved Sequence]],Table2[[#This Row],[pos2]]-3,3)&amp;"-"&amp;MID(Table2[[#This Row],[Uncleaved Sequence]],Table2[[#This Row],[pos2]],3)</f>
        <v>ATA-VPA</v>
      </c>
      <c r="O478" t="str">
        <f>VLOOKUP(Table2[[#This Row],[name]],Sheet2!B:D,3,FALSE)</f>
        <v>MKLFVFLALAVAAATAVPAPAQKLTPTPIKDIQGRITNGYPAYEGKVPYVGLLFSGNGNWWCGGSIIGNTWVLTAAHCTNGASGVTINYGASIRTQPQTHWVGSGDIIQHHHYNSGNLHNDISLIRTPHVDFWSLVNKVELPSYNDRQDYAGWWAVASGWGGTYDGSPLPDWLQSVDVQIISQSDCSRTWSLHDNMCINTDGGKSTCGGDSGGPLVTHDGNRLVGVTSFGSAAGCQSGAPAVFSRTGYLDWIRDNTGIS</v>
      </c>
    </row>
    <row r="479" spans="1:15">
      <c r="A479" t="s">
        <v>3873</v>
      </c>
      <c r="B479" t="s">
        <v>831</v>
      </c>
      <c r="C479">
        <v>0.78100000000000003</v>
      </c>
      <c r="D479">
        <v>17</v>
      </c>
      <c r="E479">
        <v>0.85499999999999998</v>
      </c>
      <c r="F479">
        <v>17</v>
      </c>
      <c r="G479">
        <v>0.96299999999999997</v>
      </c>
      <c r="H479">
        <v>1</v>
      </c>
      <c r="I479">
        <v>0.92600000000000005</v>
      </c>
      <c r="J479">
        <v>0.89300000000000002</v>
      </c>
      <c r="K479" t="s">
        <v>4779</v>
      </c>
      <c r="L479">
        <v>0.45</v>
      </c>
      <c r="M479" t="s">
        <v>4780</v>
      </c>
      <c r="N479" t="str">
        <f>MID(Table2[[#This Row],[Uncleaved Sequence]],Table2[[#This Row],[pos2]]-3,3)&amp;"-"&amp;MID(Table2[[#This Row],[Uncleaved Sequence]],Table2[[#This Row],[pos2]],3)</f>
        <v>GLA-TPN</v>
      </c>
      <c r="O479" t="str">
        <f>VLOOKUP(Table2[[#This Row],[name]],Sheet2!B:D,3,FALSE)</f>
        <v>MKWLVLFVITLGLGLATPNSTYNHYRLPTALRPIKYDLHVLTQLEYADDSFNGSVKIQIQVLENTNNITLHSKELTIDETATTLRQITGEDLKNNCVSTEVNPEHDFYILRTCRQLLAGQVYELSLLFSSTLSDRLRGYYRSSYVDPANETRCGLAITRRRKQIFNPCMFTGLSNMPVKHTGKDDFLPDYVWTEFQSLPISTYLVAYSVNDAKEGIRKGDSKWAFQAVAKTEVGFHNNNIGSIS</v>
      </c>
    </row>
    <row r="480" spans="1:15">
      <c r="A480" t="s">
        <v>3874</v>
      </c>
      <c r="B480" t="s">
        <v>831</v>
      </c>
      <c r="C480">
        <v>0.78100000000000003</v>
      </c>
      <c r="D480">
        <v>17</v>
      </c>
      <c r="E480">
        <v>0.85499999999999998</v>
      </c>
      <c r="F480">
        <v>17</v>
      </c>
      <c r="G480">
        <v>0.96299999999999997</v>
      </c>
      <c r="H480">
        <v>1</v>
      </c>
      <c r="I480">
        <v>0.92600000000000005</v>
      </c>
      <c r="J480">
        <v>0.89300000000000002</v>
      </c>
      <c r="K480" t="s">
        <v>4779</v>
      </c>
      <c r="L480">
        <v>0.45</v>
      </c>
      <c r="M480" t="s">
        <v>4780</v>
      </c>
      <c r="N480" t="str">
        <f>MID(Table2[[#This Row],[Uncleaved Sequence]],Table2[[#This Row],[pos2]]-3,3)&amp;"-"&amp;MID(Table2[[#This Row],[Uncleaved Sequence]],Table2[[#This Row],[pos2]],3)</f>
        <v>GLA-TPN</v>
      </c>
      <c r="O480" t="str">
        <f>VLOOKUP(Table2[[#This Row],[name]],Sheet2!B:D,3,FALSE)</f>
        <v>MKWLVLFVITLGLGLATPNSTYNHYRLPTALRPIKYDLHVLTQLEYADDSFNGSVKIQIQVLENTNNITLHSKELTIDETATTLRQITGEDLKNNCVSTEVNPEHDFYILRTCRQLLAGQVYELSLLFSSTLSDRLRGYYRSSYVDPANETRCGLAITRRRKQIFNPCMFTGLSNMPVKHTGKDDFLPDYVWTEFQSLPISTYLVAYSVNDAKEGIRKGDSKWAFQAVAKTEVGFHNNNIGSIS</v>
      </c>
    </row>
    <row r="481" spans="1:15">
      <c r="A481" t="s">
        <v>4599</v>
      </c>
      <c r="B481" t="s">
        <v>831</v>
      </c>
      <c r="C481">
        <v>0.78100000000000003</v>
      </c>
      <c r="D481">
        <v>17</v>
      </c>
      <c r="E481">
        <v>0.85499999999999998</v>
      </c>
      <c r="F481">
        <v>17</v>
      </c>
      <c r="G481">
        <v>0.96299999999999997</v>
      </c>
      <c r="H481">
        <v>1</v>
      </c>
      <c r="I481">
        <v>0.92600000000000005</v>
      </c>
      <c r="J481">
        <v>0.89300000000000002</v>
      </c>
      <c r="K481" t="s">
        <v>4779</v>
      </c>
      <c r="L481">
        <v>0.45</v>
      </c>
      <c r="M481" t="s">
        <v>4780</v>
      </c>
      <c r="N481" t="str">
        <f>MID(Table2[[#This Row],[Uncleaved Sequence]],Table2[[#This Row],[pos2]]-3,3)&amp;"-"&amp;MID(Table2[[#This Row],[Uncleaved Sequence]],Table2[[#This Row],[pos2]],3)</f>
        <v>GLA-TPN</v>
      </c>
      <c r="O481" t="str">
        <f>VLOOKUP(Table2[[#This Row],[name]],Sheet2!B:D,3,FALSE)</f>
        <v>MKWLVLFVITLGLGLATPNSTYNHYRLPTALRPIKYDLHVLTQLEYADDSFNGSVKIQIQVLENTNNITLHSKELTIDETATTLRQITGEDLKNNCVSTEVNPEHDFYILRTCRQLLAGQVYELSLLFSSTLSDRLRGYYRSSYVDPANETRCGLAITRRRKQIFNPCMFTGLSNMPVKHTGKDDFLPDYVWTEFQSLPISTYLVAYSVNDAKEGIRKGDSKWAFQAVAKTEVGFHNNNIGSIS</v>
      </c>
    </row>
    <row r="482" spans="1:15">
      <c r="A482" t="s">
        <v>4600</v>
      </c>
      <c r="B482" t="s">
        <v>831</v>
      </c>
      <c r="C482">
        <v>0.78100000000000003</v>
      </c>
      <c r="D482">
        <v>17</v>
      </c>
      <c r="E482">
        <v>0.85499999999999998</v>
      </c>
      <c r="F482">
        <v>17</v>
      </c>
      <c r="G482">
        <v>0.96299999999999997</v>
      </c>
      <c r="H482">
        <v>1</v>
      </c>
      <c r="I482">
        <v>0.92600000000000005</v>
      </c>
      <c r="J482">
        <v>0.89300000000000002</v>
      </c>
      <c r="K482" t="s">
        <v>4779</v>
      </c>
      <c r="L482">
        <v>0.45</v>
      </c>
      <c r="M482" t="s">
        <v>4780</v>
      </c>
      <c r="N482" t="str">
        <f>MID(Table2[[#This Row],[Uncleaved Sequence]],Table2[[#This Row],[pos2]]-3,3)&amp;"-"&amp;MID(Table2[[#This Row],[Uncleaved Sequence]],Table2[[#This Row],[pos2]],3)</f>
        <v>GLA-TPN</v>
      </c>
      <c r="O482" t="str">
        <f>VLOOKUP(Table2[[#This Row],[name]],Sheet2!B:D,3,FALSE)</f>
        <v>MKWLVLFVITLGLGLATPNSTYNHYRLPTALRPIKYDLHVLTQLEYADDSFNGSVKIQIQVLENTNNITLHSKELTIDETATTLRQITGEDLKNNCVSTEVNPEHDFYILRTCRQLLAGQVYELSLLFSSTLSDRLRGYYRSSYVDPANETRCGLAITRRRKQIFNPCMFTGLSNMPVKHTGKDDFLPDYVWTEFQSLPISTYLVAYSVNDAKEGIRKGDSKWAFQAVAKTEVGFHNNNIGSISDYNQLMKSIPLLLEPFQRQIYTRKDYYEFKLFLADSQEFLW</v>
      </c>
    </row>
    <row r="483" spans="1:15">
      <c r="A483" t="s">
        <v>4132</v>
      </c>
      <c r="B483" t="s">
        <v>508</v>
      </c>
      <c r="C483">
        <v>0.77200000000000002</v>
      </c>
      <c r="D483">
        <v>19</v>
      </c>
      <c r="E483">
        <v>0.84899999999999998</v>
      </c>
      <c r="F483">
        <v>19</v>
      </c>
      <c r="G483">
        <v>0.97099999999999997</v>
      </c>
      <c r="H483">
        <v>10</v>
      </c>
      <c r="I483">
        <v>0.92500000000000004</v>
      </c>
      <c r="J483">
        <v>0.89</v>
      </c>
      <c r="K483" t="s">
        <v>4779</v>
      </c>
      <c r="L483">
        <v>0.45</v>
      </c>
      <c r="M483" t="s">
        <v>4780</v>
      </c>
      <c r="N483" t="str">
        <f>MID(Table2[[#This Row],[Uncleaved Sequence]],Table2[[#This Row],[pos2]]-3,3)&amp;"-"&amp;MID(Table2[[#This Row],[Uncleaved Sequence]],Table2[[#This Row],[pos2]],3)</f>
        <v>SVA-NSI</v>
      </c>
      <c r="O483" t="str">
        <f>VLOOKUP(Table2[[#This Row],[name]],Sheet2!B:D,3,FALSE)</f>
        <v>MKWFLLFVLAIGLDLSVANSISRYNHYRLPTALRPQRYYLRILTLLESPDLRFAGNVQIVIKALQNTRNITLHSKNLTIDESRITLRQISGAGNMDNCSSTSVNPTHDYYIFHTCKELLAGNVYKLFLPFSADLTPQLFGYYRSSYKPVTNKTRWLSATQFEPSSARKAFPCFDEPGFKASFVVTLGYHKQFNALSMPVREIRPHESLANYIWCEFQESVPMSTYLVAYSVNDFSFKPSTLPNGAFRTWARPNAIDQCDYAAEFGPKVLQYYEEFFGIRYPLPKIDQMAVPDFSGAMENWGLVKYRESTLLYSPTHSSLADKQDLANVIAHELAHQWFGNLVTKWWTDLWLNEGFATYVAGLGVQEIYPEWHSRDKGSLTALMTAFRLDSLVSHPISRPIQMVTEIEESFDAISYQKGSAVLRMMHLFMGEESFRTGLREYKLYAYKNAEQNNLWESLTTAAHQNGALPGHYDINTIMDSWTLQTGFPVLITRDYSTGTAEITQERYLRNSQIPQADRVGCWWVPLSYTTQDENDFNNTPKAWMECSSTDEGVPTTIDHSAGPEEWLILNIQLSTPYKANYDARNWKLIDTLNSKDFQSIHVINRAQLIDDVLYFAWTGEQDYETALQVTNYLRRERLIPWKSALDNLKLLNRILRQTPNFGSFKRYMQKLLTPIYEHLHGMNDTFLMTQQDEVLLKTTVVNVACQYDVSDCVTQAQAYFRRWRAETNPDENHPVLNLRSTVYCTAISQGTEEDWNFLWSRYRKSNVASERQTILSTLGCSKEVILQRYMEKSFHPKSAIRKQDSSLCFQAVASREVGFLLAKQYFIENVELIKYYYPQTRVMSRLLTPLSEQVSTINDLNKFRSFANDSRHFLKGIRQAMQSLETMLTNVQWMDWNYHKFSRTIRHH</v>
      </c>
    </row>
    <row r="484" spans="1:15">
      <c r="A484" t="s">
        <v>4660</v>
      </c>
      <c r="B484" t="s">
        <v>508</v>
      </c>
      <c r="C484">
        <v>0.77200000000000002</v>
      </c>
      <c r="D484">
        <v>19</v>
      </c>
      <c r="E484">
        <v>0.84899999999999998</v>
      </c>
      <c r="F484">
        <v>19</v>
      </c>
      <c r="G484">
        <v>0.97099999999999997</v>
      </c>
      <c r="H484">
        <v>10</v>
      </c>
      <c r="I484">
        <v>0.92500000000000004</v>
      </c>
      <c r="J484">
        <v>0.89</v>
      </c>
      <c r="K484" t="s">
        <v>4779</v>
      </c>
      <c r="L484">
        <v>0.45</v>
      </c>
      <c r="M484" t="s">
        <v>4780</v>
      </c>
      <c r="N484" t="str">
        <f>MID(Table2[[#This Row],[Uncleaved Sequence]],Table2[[#This Row],[pos2]]-3,3)&amp;"-"&amp;MID(Table2[[#This Row],[Uncleaved Sequence]],Table2[[#This Row],[pos2]],3)</f>
        <v>SVA-NSI</v>
      </c>
      <c r="O484" t="str">
        <f>VLOOKUP(Table2[[#This Row],[name]],Sheet2!B:D,3,FALSE)</f>
        <v>MKWFLLFVLAIGLDLSVANSISRYNHYRLPTALRPQRYYLRILTLLESPDLRFAGNVQIVIKALQNTRNITLHSKNLTIDESRITLRQISGAGNMDNCSSTSVNPTHDYYIFHTCKELLAGNVYKLFLPFSADLTPQLFGYYRSSYKPVTNKTRWLSATQFEPSSARKAFPCFDEPGFKASFVVTLGYHKQFNALSMPVREIRPHESLANYIWCEFQESVPMSTYLVAYSVNDFSFKPSTLPNGAFRTWARPNAIDQCDYAAEFGPKVLQYYEEFFGIRYPLPKIDQMAVPDFSGAMENWGLVKYRESTLLYSPTHSSLADKQDLANVIAHELAHQWFGNLVTKWWTDLWLNEGFATYVAGLGVQEIYPEWHSRDKGSLTALMTAFRLDSLVSHPISRPIQMVTEIEESFDAISYQKGSAVLRMMHLFMGEESFRTGLREYKLYAYKNAEQNNLWESLTTAAHQNGALPGHYDINTIMDSWTLQTGFPVLITRDYSTGTAEITQERYLRNSQIPQADRVGCWWVPLSYTTQDENDFNNTPKAWMECSSTDEGVPTTIDHSAGPEEWLILNIQLSTPYKANYDARNWKLIDTLNSKDFQSIHVINRAQLIDDVLYFAWTGEQDYETALQVTNYLRRERLIPWKSALDNLKLLNRILRQTPNFGSFKRYMQKLLTPIYEHLHGMNDTFLMTQQDEVLLKTTVVNVACQYDVSDCVTQAQAYFRRWRAETNPDENHPVLNLRSTVYCTAISQGTEEDWNFLWSRYRKSNVASERQTILSTLGCSKEVILQRYMEKSFHPKSAIRKQDSSLCFQAVASREVGFLLAKQYFIENVELIKYYYPQTRVMSRLLTPLSEQVSTINDLNKFRSFANDSRHFLKGIRQAMQSLETMLTNVQWMDWNYHKFSRTIRHH</v>
      </c>
    </row>
    <row r="485" spans="1:15">
      <c r="A485" t="s">
        <v>3683</v>
      </c>
      <c r="B485" t="s">
        <v>1277</v>
      </c>
      <c r="C485">
        <v>0.11</v>
      </c>
      <c r="D485">
        <v>23</v>
      </c>
      <c r="E485">
        <v>0.114</v>
      </c>
      <c r="F485">
        <v>23</v>
      </c>
      <c r="G485">
        <v>0.156</v>
      </c>
      <c r="H485">
        <v>13</v>
      </c>
      <c r="I485">
        <v>0.11700000000000001</v>
      </c>
      <c r="J485">
        <v>0.11600000000000001</v>
      </c>
      <c r="K485" t="s">
        <v>4781</v>
      </c>
      <c r="L485">
        <v>0.45</v>
      </c>
      <c r="M485" t="s">
        <v>4780</v>
      </c>
      <c r="N485" t="str">
        <f>MID(Table2[[#This Row],[Uncleaved Sequence]],Table2[[#This Row],[pos2]]-3,3)&amp;"-"&amp;MID(Table2[[#This Row],[Uncleaved Sequence]],Table2[[#This Row],[pos2]],3)</f>
        <v>AEI-NTT</v>
      </c>
      <c r="O485" t="str">
        <f>VLOOKUP(Table2[[#This Row],[name]],Sheet2!B:D,3,FALSE)</f>
        <v>MFIYEFWNSEDCLLAQIPNAEINTTQVGIAVDVVGDRVVGVVDDGIAVDVDDSVVVVVEVGIAVDVVDDSVVVVVEEGIAVDVVDDAVVVVVDVGIAVVVDDSVVVVVVVGIAVEVVGDCVVVVVDIGIAVDVVDDSVVVVVEGGIADVVDDAVVVVVDVGIGVDVVDDSVVVVLDVGIAVDVVGVSVVVVVDVGTVDVIGDSVVVVVVVRIAVEVVGDCVVVVVDVGIAVDVVDDSVVVVVDVGAVDVVDDSVVVVVEVGIAVDVVDDSVVVVVDVGIAVDVVGVSVVVVLDVTAVDVVGDSVVVVVVVGIAVEVVGDCVVVVVDVGSAVDVVDDSVVVVVEGIAVDVVDDAVVVVVDVGIAVDVVDDSVVDVVEVGIDVDVVDDSVVVVVDGIAVDVVDDAVVVVVDVGIAVDVVDDSVVVVVEGGIAVDVVDDSVVVVDVGIGVCVVVVDVGIAGDVVGDPVDVGMAVDVVGDPVDVGMAVDVVAGSDVGMAVDVVGDPVVVGMAVDVVGDPVDVGMAVDVVEDPVVVGMVVDVVGPVDAGSEVTVVGSLVDVLLLLHFPQNLFRAKSVGCSSKS</v>
      </c>
    </row>
    <row r="486" spans="1:15">
      <c r="A486" t="s">
        <v>3997</v>
      </c>
      <c r="B486" t="s">
        <v>832</v>
      </c>
      <c r="C486">
        <v>0.67500000000000004</v>
      </c>
      <c r="D486">
        <v>32</v>
      </c>
      <c r="E486">
        <v>0.748</v>
      </c>
      <c r="F486">
        <v>32</v>
      </c>
      <c r="G486">
        <v>0.95699999999999996</v>
      </c>
      <c r="H486">
        <v>11</v>
      </c>
      <c r="I486">
        <v>0.84399999999999997</v>
      </c>
      <c r="J486">
        <v>0.8</v>
      </c>
      <c r="K486" t="s">
        <v>4779</v>
      </c>
      <c r="L486">
        <v>0.45</v>
      </c>
      <c r="M486" t="s">
        <v>4780</v>
      </c>
      <c r="N486" t="str">
        <f>MID(Table2[[#This Row],[Uncleaved Sequence]],Table2[[#This Row],[pos2]]-3,3)&amp;"-"&amp;MID(Table2[[#This Row],[Uncleaved Sequence]],Table2[[#This Row],[pos2]],3)</f>
        <v>AWA-KKL</v>
      </c>
      <c r="O486" t="str">
        <f>VLOOKUP(Table2[[#This Row],[name]],Sheet2!B:D,3,FALSE)</f>
        <v>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LLWPLQRFKDSRGQHLLQGEALKFGIDLSGKDFDQDESERVPAEQLPPVLHSPSDPEYHEPSKSGPEADVPHVPPHMPHARWETGAAASTTAVPSLPDGFVYRWMLGEWSQCSQECGAAGSGLQRRTVSCQRAAKATSSGSTSDTENVVDNSECFAHGLELPEFFQSCGNEACPQWSKGDWTPCQRSHCHGRNTAQRREVTCRYPNGTEGSICDEYERPAMRQECYNERCEGVWRVEPWSECNACGRKGIKYRILQCVWYGSRRPAGNVCKHQPRPAVMKVCKSPACQAQLSSPAQLCRDSSRYCRNARAMGLCRLHRYKLKCCGSCEQQPNQHLI</v>
      </c>
    </row>
    <row r="487" spans="1:15">
      <c r="A487" t="s">
        <v>3998</v>
      </c>
      <c r="B487" t="s">
        <v>832</v>
      </c>
      <c r="C487">
        <v>0.67500000000000004</v>
      </c>
      <c r="D487">
        <v>32</v>
      </c>
      <c r="E487">
        <v>0.748</v>
      </c>
      <c r="F487">
        <v>32</v>
      </c>
      <c r="G487">
        <v>0.95699999999999996</v>
      </c>
      <c r="H487">
        <v>11</v>
      </c>
      <c r="I487">
        <v>0.84399999999999997</v>
      </c>
      <c r="J487">
        <v>0.8</v>
      </c>
      <c r="K487" t="s">
        <v>4779</v>
      </c>
      <c r="L487">
        <v>0.45</v>
      </c>
      <c r="M487" t="s">
        <v>4780</v>
      </c>
      <c r="N487" t="str">
        <f>MID(Table2[[#This Row],[Uncleaved Sequence]],Table2[[#This Row],[pos2]]-3,3)&amp;"-"&amp;MID(Table2[[#This Row],[Uncleaved Sequence]],Table2[[#This Row],[pos2]],3)</f>
        <v>AWA-KKL</v>
      </c>
      <c r="O487" t="str">
        <f>VLOOKUP(Table2[[#This Row],[name]],Sheet2!B:D,3,FALSE)</f>
        <v>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VEP</v>
      </c>
    </row>
    <row r="488" spans="1:15">
      <c r="A488" t="s">
        <v>3999</v>
      </c>
      <c r="B488" t="s">
        <v>832</v>
      </c>
      <c r="C488">
        <v>0.67500000000000004</v>
      </c>
      <c r="D488">
        <v>32</v>
      </c>
      <c r="E488">
        <v>0.748</v>
      </c>
      <c r="F488">
        <v>32</v>
      </c>
      <c r="G488">
        <v>0.95699999999999996</v>
      </c>
      <c r="H488">
        <v>11</v>
      </c>
      <c r="I488">
        <v>0.84399999999999997</v>
      </c>
      <c r="J488">
        <v>0.8</v>
      </c>
      <c r="K488" t="s">
        <v>4779</v>
      </c>
      <c r="L488">
        <v>0.45</v>
      </c>
      <c r="M488" t="s">
        <v>4780</v>
      </c>
      <c r="N488" t="str">
        <f>MID(Table2[[#This Row],[Uncleaved Sequence]],Table2[[#This Row],[pos2]]-3,3)&amp;"-"&amp;MID(Table2[[#This Row],[Uncleaved Sequence]],Table2[[#This Row],[pos2]],3)</f>
        <v>AWA-KKL</v>
      </c>
      <c r="O488" t="str">
        <f>VLOOKUP(Table2[[#This Row],[name]],Sheet2!B:D,3,FALSE)</f>
        <v>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LWPLQRFKDSRGQHLLQGEALKFGIDLSGKDFDQDESEVPAEQLPPEVLHSPSDPEYHEPSKSGPEADVPHVPPHMPHARWETGAAATTAVPSLPNDGFVYRWMLGEWSQCSQECGAAGSGLQRRTVSCQRAAKATSGSTSDTENNVVDNSECFAHGLELPEFFQSCGNEACPQWSKGDWTPCQRHCHGRNTAMQRREVTCRYPNGTEGSICDEYERPAMRQECYNERCEGVWREPWSECNAPCGRKGIKYRILQCVWYGSRRPAGNVCKHQPRPAVMKVCKSACQAQLSSSPAQLCRDSSRYCRNARAMGLCRLHRYKLKCCGSCEQQPNQLI</v>
      </c>
    </row>
    <row r="489" spans="1:15">
      <c r="A489" t="s">
        <v>4628</v>
      </c>
      <c r="B489" t="s">
        <v>832</v>
      </c>
      <c r="C489">
        <v>0.67500000000000004</v>
      </c>
      <c r="D489">
        <v>32</v>
      </c>
      <c r="E489">
        <v>0.748</v>
      </c>
      <c r="F489">
        <v>32</v>
      </c>
      <c r="G489">
        <v>0.95699999999999996</v>
      </c>
      <c r="H489">
        <v>11</v>
      </c>
      <c r="I489">
        <v>0.84399999999999997</v>
      </c>
      <c r="J489">
        <v>0.8</v>
      </c>
      <c r="K489" t="s">
        <v>4779</v>
      </c>
      <c r="L489">
        <v>0.45</v>
      </c>
      <c r="M489" t="s">
        <v>4780</v>
      </c>
      <c r="N489" t="str">
        <f>MID(Table2[[#This Row],[Uncleaved Sequence]],Table2[[#This Row],[pos2]]-3,3)&amp;"-"&amp;MID(Table2[[#This Row],[Uncleaved Sequence]],Table2[[#This Row],[pos2]],3)</f>
        <v>AWA-KKL</v>
      </c>
      <c r="O489" t="str">
        <f>VLOOKUP(Table2[[#This Row],[name]],Sheet2!B:D,3,FALSE)</f>
        <v>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LLWPLQRFKDSRGQHLLQGEALKFGIDLSGKDFDQDESERVPAEQLPPVLHSPSDPEYHEPSKSGPEADVPHVPPHMPHARWETGAAASTTAVPSLPDGFVYRWMLGEWSQCSQECGAAGSGLQCRPRQPSYVGIPHVIAVMPGPWCVDFIAT</v>
      </c>
    </row>
    <row r="490" spans="1:15">
      <c r="A490" t="s">
        <v>4629</v>
      </c>
      <c r="B490" t="s">
        <v>832</v>
      </c>
      <c r="C490">
        <v>0.67500000000000004</v>
      </c>
      <c r="D490">
        <v>32</v>
      </c>
      <c r="E490">
        <v>0.748</v>
      </c>
      <c r="F490">
        <v>32</v>
      </c>
      <c r="G490">
        <v>0.95699999999999996</v>
      </c>
      <c r="H490">
        <v>11</v>
      </c>
      <c r="I490">
        <v>0.84399999999999997</v>
      </c>
      <c r="J490">
        <v>0.8</v>
      </c>
      <c r="K490" t="s">
        <v>4779</v>
      </c>
      <c r="L490">
        <v>0.45</v>
      </c>
      <c r="M490" t="s">
        <v>4780</v>
      </c>
      <c r="N490" t="str">
        <f>MID(Table2[[#This Row],[Uncleaved Sequence]],Table2[[#This Row],[pos2]]-3,3)&amp;"-"&amp;MID(Table2[[#This Row],[Uncleaved Sequence]],Table2[[#This Row],[pos2]],3)</f>
        <v>AWA-KKL</v>
      </c>
      <c r="O490" t="str">
        <f>VLOOKUP(Table2[[#This Row],[name]],Sheet2!B:D,3,FALSE)</f>
        <v>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GIQMRGVECKSTDGSLSAKDPLTKPGSMQQCSTGIHCGGSLNKVGGTIIVGSSRSLNERSERQLDSSDDEDNEDENDEGDDVDDLESGQDTDDGEGLSYADQPLLYAHRTQSRLNQEPDEPRTMHLMNGNSNNNFNRGEDESEGPSLDPTYIKDNEWSPCSVTCGEIRRRTYNCKIFLEYSRTVATVNDSLCEGKKPHDEVERCVEDPCMLPSHGDDQFPRDSIKVGVSEPGKTYVWREQGYTSCSASCLGGVEELIINCVREDGRVVSPFLCSPETKPEARVRTCNDRPCPPRWNYSDYTPCSKSCGIGIKTEVQCIHEVTRGGDNTMVVPNSMCPQPPPADRQYCNVLDCPVRWEVGEWSCSHTCGYGFKDRKVECKQIMAQEHKIERPESMCPSAKPADKKPCNVKPCPEDPKPVIQINNSTHIQHDPKKTKITLKVGGAGLVFFGTQVKIKCPVKRNRTKIKWSKDHKPLQRSRKYKVSKKGALRILDITFRDAGVYSCHAGLSSEISIEVKAKPGQQIEELEQQETERLVREKSGTEALTSADMKSADGTGTSAVGPNSHVNGSAQQHGSRRRQQQSERLQNGRERSRRPKSDGVQHADSSIEDDLLWPLQRFKDSRGQHLLQGEALKFGIDLSGKDFDQDESERVPAEQLPEVLHSPSDPEYHEPSKSGPEADVPHVPPHMPHARWETGAAASTTAVPSPNDGFVYRWMLGEWSQCSQECGAAGSGLQRRTVSCQRAAKATSSGSTSDENNVVDNSECFAHGLELPEFFQSCGNEACPQWSKGDWTPCQRSHCHGRNAMQRREVTCRYPNGTEGSICDEYERPAMRQECYNERCEGVWRVEPWSECAPCGRKGIKYRILQCVWYGSRRPAGNVCKHQPRPAVMKVCKSPACQAQLSSPAQLCRDSSRYCRNARAMGLCRLHRYKLKCCGSCEQQPNQHLI</v>
      </c>
    </row>
    <row r="491" spans="1:15">
      <c r="A491" t="s">
        <v>4000</v>
      </c>
      <c r="B491" t="s">
        <v>832</v>
      </c>
      <c r="C491">
        <v>0.67500000000000004</v>
      </c>
      <c r="D491">
        <v>32</v>
      </c>
      <c r="E491">
        <v>0.748</v>
      </c>
      <c r="F491">
        <v>32</v>
      </c>
      <c r="G491">
        <v>0.95699999999999996</v>
      </c>
      <c r="H491">
        <v>11</v>
      </c>
      <c r="I491">
        <v>0.84399999999999997</v>
      </c>
      <c r="J491">
        <v>0.8</v>
      </c>
      <c r="K491" t="s">
        <v>4779</v>
      </c>
      <c r="L491">
        <v>0.45</v>
      </c>
      <c r="M491" t="s">
        <v>4780</v>
      </c>
      <c r="N491" t="str">
        <f>MID(Table2[[#This Row],[Uncleaved Sequence]],Table2[[#This Row],[pos2]]-3,3)&amp;"-"&amp;MID(Table2[[#This Row],[Uncleaved Sequence]],Table2[[#This Row],[pos2]],3)</f>
        <v>AWA-KKL</v>
      </c>
      <c r="O491" t="str">
        <f>VLOOKUP(Table2[[#This Row],[name]],Sheet2!B:D,3,FALSE)</f>
        <v>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RFKDSRGQHLLQGEALKFGIDLSGKDFDQDESERVPAEQLPPEVLHSPDPEYHEPSKSGPEADVPHVPPHMPHARWETGAAASTTAVPSLPNDGFVYWMLGEWSQCSQECGAAGSGLQRRTVSCQRAAKATSSGSTSDTENNVVDNECFAHGLELPEFFQSCGNEACPQWSKGDWTPCQRSHCHGRNTAMQRREVCRYPNGTEGSICDEYERPAMRQECYNERCEGVWRVEPWSECNAPCGRKGKYRILQCVWYGSRRPAGNVCKHQPRPAVMKVCKSPACQAQLSSSPAQLCDSSRYCRNARAMGLCRLHRYKLKCCGSCEQQPNQHLI</v>
      </c>
    </row>
    <row r="492" spans="1:15">
      <c r="A492" t="s">
        <v>4630</v>
      </c>
      <c r="B492" t="s">
        <v>832</v>
      </c>
      <c r="C492">
        <v>0.67500000000000004</v>
      </c>
      <c r="D492">
        <v>32</v>
      </c>
      <c r="E492">
        <v>0.748</v>
      </c>
      <c r="F492">
        <v>32</v>
      </c>
      <c r="G492">
        <v>0.95699999999999996</v>
      </c>
      <c r="H492">
        <v>11</v>
      </c>
      <c r="I492">
        <v>0.84399999999999997</v>
      </c>
      <c r="J492">
        <v>0.8</v>
      </c>
      <c r="K492" t="s">
        <v>4779</v>
      </c>
      <c r="L492">
        <v>0.45</v>
      </c>
      <c r="M492" t="s">
        <v>4780</v>
      </c>
      <c r="N492" t="str">
        <f>MID(Table2[[#This Row],[Uncleaved Sequence]],Table2[[#This Row],[pos2]]-3,3)&amp;"-"&amp;MID(Table2[[#This Row],[Uncleaved Sequence]],Table2[[#This Row],[pos2]],3)</f>
        <v>AWA-KKL</v>
      </c>
      <c r="O492" t="str">
        <f>VLOOKUP(Table2[[#This Row],[name]],Sheet2!B:D,3,FALSE)</f>
        <v>MSVNMNWTSPKIWAALFVTTLCLLDTQAAWAKKLNASQAFDDTWNTASDENELEQQKRSKVQSAGGGGGAGGGPGQWSSWSDWSTCSRTCDGGIMHQMRCGSPGSCRGESTRYRICNMQPCPEQQDFRSSQCSAYNDVPYDGTLYKWPHYDYVEPCALTCRGHPAHLVEDISRETGDGNAEEAEHYDEQSVIVQLSRVQDGTRCRSGSLDMCIQGKCQRVGCDLKIGSTKKIDGCGVCGGDGNSCQPLFNWEMAPMSQCSVTCGSGYKMSRPICRNRLTNADVDDTLCSVTNRPASVEQCNTHSCPPRWIADDWSTCSRLCGHGYRERMVVCAEESNGIKTRVDIMCRTPKPPTQETCIIEECPHWEVEDWTGCSVSCGQGIQMRGVECKSTGSLSAKCDPLTKPGSMQQCSTGIHCGGSLNKVGGTIIVGSSRSLNERSEQLDSSDADEDNEDENDEGDDVDDLESGQDTDDGEGLSYADQPLLYAHRTSRLNQEAPDEPRTMHLMNGNSNNNFNRGEDESEGPSLDPTYIKDNEWSPSVTCGEGIRRRTYNCKIFLEYSRTVATVNDSLCEGKKPHDEVERCVEDPMLPSHGFDDQFPRDSIKVGVSEPGKTYVWREQGYTSCSASCLGGVEELINCVREDNGRVVSPFLCSPETKPEARVRTCNDRPCPPRWNYSDYTPCSKSGIGIKTREVQCIHEVTRGGDNTMVVPNSMCPQPPPADRQYCNVLDCPVREVGEWSKCSHTCGYGFKDRKVECKQIMAQEHKIERPESMCPSAKPADKKCNVKPCPPEDPKPVIQINNSTHIQHDPKKTKITLKVGGAGLVFFGTQVKKCPVKRYNRTKIKWSKDHKPLQRSRKYKVSKKGALRILDITFRDAGVYSHAGLSSAEISIEVKAKPGQQIEELEQQETERLVREKSGTEALTSADMKSDGTGTSTAVGPNSHVNGSAQQHGSRRRQQQSERLQNGRERSRRPKSDGVHADSSIMEDDLSQLVQSEDRIPQPASASSGGSRTRTLLAMPYFQALLSNQLLWPLQRFKDSRGQHLLQGEALKFGIDLSGKDFDQDESERVPAEQLPPVLHSPSDPEYHEPSKSGPEADVPHVPPHMPHARWETGAAASTTAVPSLPDGFVYRWMLGEWSQCSQECGAAGSGLQRRTVSCQRAAKATSSGSTSDTENVVDNSECFAHGLELPEFFQSCGNEACPQWSKGDWTPCQRSHCHGRNTAQRREVTCRYPNGTEGSICDEYERPAMRQECYNERCEGVWRVEPWSECNACGRKGIKYRILQCVWYGSRRPAGNVCKHQPRPAVMKVCKSPACQAQLSSPAQLCRDSSRYCRNARAMGLCRLHRYKLKCCGSCEQQPNQHLI</v>
      </c>
    </row>
    <row r="493" spans="1:15">
      <c r="A493" t="s">
        <v>4016</v>
      </c>
      <c r="B493" t="s">
        <v>599</v>
      </c>
      <c r="C493">
        <v>0.82799999999999996</v>
      </c>
      <c r="D493">
        <v>19</v>
      </c>
      <c r="E493">
        <v>0.85399999999999998</v>
      </c>
      <c r="F493">
        <v>19</v>
      </c>
      <c r="G493">
        <v>0.94899999999999995</v>
      </c>
      <c r="H493">
        <v>2</v>
      </c>
      <c r="I493">
        <v>0.86599999999999999</v>
      </c>
      <c r="J493">
        <v>0.86</v>
      </c>
      <c r="K493" t="s">
        <v>4779</v>
      </c>
      <c r="L493">
        <v>0.45</v>
      </c>
      <c r="M493" t="s">
        <v>4780</v>
      </c>
      <c r="N493" t="str">
        <f>MID(Table2[[#This Row],[Uncleaved Sequence]],Table2[[#This Row],[pos2]]-3,3)&amp;"-"&amp;MID(Table2[[#This Row],[Uncleaved Sequence]],Table2[[#This Row],[pos2]],3)</f>
        <v>VGG-KKV</v>
      </c>
      <c r="O493" t="str">
        <f>VLOOKUP(Table2[[#This Row],[name]],Sheet2!B:D,3,FALSE)</f>
        <v>MNIRVIILLFCLIVFVGGKKVHRFRLERRSHRHHKIPHAHLHLQFRNALRKYGFTPLRTVNAVNVTSESGKGVVITEPLINSYDTNFFGVVSVGDQSFMQFDTGSSDFWVPSSHCRFCIKTCGNKFFRKSNSKSFRSSGTPFSITYGGSVKGIVASDNVGFGDLKIQNQGIGLVNISDSCSVFDGIAGFAFQQLSMKSVPSFQQMIDQQLVEQPIFSFHLKSGSSDGGSMILGGSNSSLYYGPLTTNVTEAKYWSFKLDFIAVHGKGSRSSRTGNKAIMDTGTSLIVGPVLEVLINKDIGAEHNKTYNLYTVACESIPQLPIIVFGIAGKEFFVKPHTYVIRYNFCFSAFMDMLGLQYWILGDAFMRENYVEFDWARRRMGIAPA</v>
      </c>
    </row>
    <row r="494" spans="1:15">
      <c r="A494" t="s">
        <v>3690</v>
      </c>
      <c r="B494" t="s">
        <v>1279</v>
      </c>
      <c r="C494">
        <v>0.82099999999999995</v>
      </c>
      <c r="D494">
        <v>20</v>
      </c>
      <c r="E494">
        <v>0.88300000000000001</v>
      </c>
      <c r="F494">
        <v>20</v>
      </c>
      <c r="G494">
        <v>0.98299999999999998</v>
      </c>
      <c r="H494">
        <v>11</v>
      </c>
      <c r="I494">
        <v>0.94699999999999995</v>
      </c>
      <c r="J494">
        <v>0.91800000000000004</v>
      </c>
      <c r="K494" t="s">
        <v>4779</v>
      </c>
      <c r="L494">
        <v>0.45</v>
      </c>
      <c r="M494" t="s">
        <v>4780</v>
      </c>
      <c r="N494" t="str">
        <f>MID(Table2[[#This Row],[Uncleaved Sequence]],Table2[[#This Row],[pos2]]-3,3)&amp;"-"&amp;MID(Table2[[#This Row],[Uncleaved Sequence]],Table2[[#This Row],[pos2]],3)</f>
        <v>ACA-ARI</v>
      </c>
      <c r="O494" t="str">
        <f>VLOOKUP(Table2[[#This Row],[name]],Sheet2!B:D,3,FALSE)</f>
        <v>MCLRLLLSILVSIAGLACAARIPGPEERIVGGSYIPIEYVPWQVSVQNNLHCCGGVIYSDRAILTAAHCLSNVTVTDLSVRAGSSYWSKGGQVLKVLKIAHPKYVPKLYNPYDIAVLILEAPLRLGGTVKKIPLAEQTPVAGTIVLTGWGYTRENSSFLWPILQGVHVAILNRTDCLKAYKHVNITIDMICADGQRDTCQGDSGGPLIETTKGGHRQLIGMVSWGDGCGTNPGVYEDIAFFHNWIYTVKKNIYKSIVK</v>
      </c>
    </row>
    <row r="495" spans="1:15">
      <c r="A495" t="s">
        <v>3692</v>
      </c>
      <c r="B495" t="s">
        <v>368</v>
      </c>
      <c r="C495">
        <v>0.67300000000000004</v>
      </c>
      <c r="D495">
        <v>23</v>
      </c>
      <c r="E495">
        <v>0.78900000000000003</v>
      </c>
      <c r="F495">
        <v>23</v>
      </c>
      <c r="G495">
        <v>0.98299999999999998</v>
      </c>
      <c r="H495">
        <v>15</v>
      </c>
      <c r="I495">
        <v>0.92400000000000004</v>
      </c>
      <c r="J495">
        <v>0.86199999999999999</v>
      </c>
      <c r="K495" t="s">
        <v>4779</v>
      </c>
      <c r="L495">
        <v>0.45</v>
      </c>
      <c r="M495" t="s">
        <v>4780</v>
      </c>
      <c r="N495" t="str">
        <f>MID(Table2[[#This Row],[Uncleaved Sequence]],Table2[[#This Row],[pos2]]-3,3)&amp;"-"&amp;MID(Table2[[#This Row],[Uncleaved Sequence]],Table2[[#This Row],[pos2]],3)</f>
        <v>GEC-FWP</v>
      </c>
      <c r="O495" t="str">
        <f>VLOOKUP(Table2[[#This Row],[name]],Sheet2!B:D,3,FALSE)</f>
        <v>MRLKSGVLSLLLLTTFLALGECFWPFSKWHGRNDNPSAPPEPKLSPVIFPGDGGSQMDARLNKPNSPYLICQKTHDWYNLWLDLEQLVIPIVYCWIDNKLYYDKVTRTTHNTPGVETRIPGWGNPEVVEWIDPTKNSAGAYFKDIANLVKLGYIRKQNIHGAPYDFRKAPNENQQFFIDLKQLVEDSYEANNQSAVFISHSMGSLMTLVFLQEQTLQWKAKYVKRMISLAGVWAGSFKAVKVFAMDDLDSFALSAKILKAEQITHPSTAWLLPSPLFWKPTEVLAMTPSRNYTMQLEEFFKDLDYMTGWEMRKDTIRYNRNFDPPNVELHCLYGEGIDTVERLYKKSDISGETPKLIMGLGDGTVNQRSLRACKYWAGYSKAPINTLALQNVHLHILSNPDVLKYIRTVMQQ</v>
      </c>
    </row>
    <row r="496" spans="1:15">
      <c r="A496" t="s">
        <v>4572</v>
      </c>
      <c r="B496" t="s">
        <v>368</v>
      </c>
      <c r="C496">
        <v>0.67300000000000004</v>
      </c>
      <c r="D496">
        <v>23</v>
      </c>
      <c r="E496">
        <v>0.78900000000000003</v>
      </c>
      <c r="F496">
        <v>23</v>
      </c>
      <c r="G496">
        <v>0.98299999999999998</v>
      </c>
      <c r="H496">
        <v>15</v>
      </c>
      <c r="I496">
        <v>0.92400000000000004</v>
      </c>
      <c r="J496">
        <v>0.86199999999999999</v>
      </c>
      <c r="K496" t="s">
        <v>4779</v>
      </c>
      <c r="L496">
        <v>0.45</v>
      </c>
      <c r="M496" t="s">
        <v>4780</v>
      </c>
      <c r="N496" t="str">
        <f>MID(Table2[[#This Row],[Uncleaved Sequence]],Table2[[#This Row],[pos2]]-3,3)&amp;"-"&amp;MID(Table2[[#This Row],[Uncleaved Sequence]],Table2[[#This Row],[pos2]],3)</f>
        <v>GEC-FWP</v>
      </c>
      <c r="O496" t="str">
        <f>VLOOKUP(Table2[[#This Row],[name]],Sheet2!B:D,3,FALSE)</f>
        <v>MRLKSGVLSLLLLTTFLALGECFWPFSKWHGRNDNPSAPPEPKLSPVIFPGDGGSQMDARLNKPNSPYLICQKTHDWYNLWLDLEQLVIPIVYCWIDNKLYYDKVTRTTHNTPGVETRIPGWGNPEVVEWIDPTKNSAGAYFKDIANLVKLGYIRKQNIHGAPYDFRKAPNENQQFFIDLKQLVEDSYEANNQSAVFISHSMGSLMTLVFLQEQTLQWKAKYVKRMISLAGVWAGSFKAVKVFAMDDLDSFALSAKILKAEQITHPSTAWLLPSPLFWKPTEVLAMTPSRNYTMQLEEFFKDLDYMTGWEMRKDTIRYNRNFDPPNVELHCLYGEGIDTVERLYKKSDISGETPKLIMGLGDGTVNQRSLRACKYWAGYSKAPINTLALQNVHLHILSNPDVLKYIRTVMQQ</v>
      </c>
    </row>
    <row r="497" spans="1:15">
      <c r="A497" s="24" t="s">
        <v>3658</v>
      </c>
      <c r="B497" s="24" t="s">
        <v>4758</v>
      </c>
      <c r="C497" s="24">
        <v>0.88600000000000001</v>
      </c>
      <c r="D497" s="24">
        <v>20</v>
      </c>
      <c r="E497" s="24">
        <v>0.85299999999999998</v>
      </c>
      <c r="F497" s="24">
        <v>20</v>
      </c>
      <c r="G497" s="24">
        <v>0.92400000000000004</v>
      </c>
      <c r="H497" s="24">
        <v>15</v>
      </c>
      <c r="I497" s="24">
        <v>0.82899999999999996</v>
      </c>
      <c r="J497" s="24">
        <v>0.84</v>
      </c>
      <c r="K497" s="24" t="s">
        <v>4779</v>
      </c>
      <c r="L497" s="24">
        <v>0.45</v>
      </c>
      <c r="M497" s="24" t="s">
        <v>4780</v>
      </c>
      <c r="N497" s="24" t="str">
        <f>MID(Table2[[#This Row],[Uncleaved Sequence]],Table2[[#This Row],[pos2]]-3,3)&amp;"-"&amp;MID(Table2[[#This Row],[Uncleaved Sequence]],Table2[[#This Row],[pos2]],3)</f>
        <v>ASA-NPI</v>
      </c>
      <c r="O497" s="24" t="str">
        <f>VLOOKUP(Table2[[#This Row],[name]],Sheet2!B:D,3,FALSE)</f>
        <v>MKSTVWLPLLTLIWRSASANPILGLFDPACQVVRGECPNKNISFWLYSNTRENPILLDPLDLNPWNFQPPRPLKILIHGYTGDRDFAPNSYIRPVLLDEDVYVISIDYGPLVRYPCYIQAVQNLPLVSRCLAQLINNLVDRAIVANDIHLIGFSLGGQVAGQTANYVKRKMKRITGLDPAKPLFILGPDSRRLDKGADFVDVIHTDVFGRGYLRAAGHVDFYPNFGAKQPGCMEENMQDPSSCNHRAPRFYAESINTTVGFWARQCSGWLLQLLTLCPTTGAQALLGYHVSDELGSYFLQTASKSPYALGKMQDVDNRQTLAKFHLNFDHNEIDDDYEPQLLEFLELEAVKVVVKMDESELDKRLNWIYREEDEPLSRNLI</v>
      </c>
    </row>
    <row r="498" spans="1:15">
      <c r="A498" t="s">
        <v>4584</v>
      </c>
      <c r="B498" t="s">
        <v>1281</v>
      </c>
      <c r="C498">
        <v>0.54200000000000004</v>
      </c>
      <c r="D498">
        <v>23</v>
      </c>
      <c r="E498">
        <v>0.69499999999999995</v>
      </c>
      <c r="F498">
        <v>23</v>
      </c>
      <c r="G498">
        <v>0.96699999999999997</v>
      </c>
      <c r="H498">
        <v>11</v>
      </c>
      <c r="I498">
        <v>0.89</v>
      </c>
      <c r="J498">
        <v>0.8</v>
      </c>
      <c r="K498" t="s">
        <v>4779</v>
      </c>
      <c r="L498">
        <v>0.45</v>
      </c>
      <c r="M498" t="s">
        <v>4780</v>
      </c>
      <c r="N498" t="str">
        <f>MID(Table2[[#This Row],[Uncleaved Sequence]],Table2[[#This Row],[pos2]]-3,3)&amp;"-"&amp;MID(Table2[[#This Row],[Uncleaved Sequence]],Table2[[#This Row],[pos2]],3)</f>
        <v>ISG-VDL</v>
      </c>
      <c r="O498" t="str">
        <f>VLOOKUP(Table2[[#This Row],[name]],Sheet2!B:D,3,FALSE)</f>
        <v>MFAFLPVLLLCVHLLHFKIISGVDLPSVSGGALAPGPVWPNGEINAAPEGLFKANATAEKNLGGTVVDLQPNLNRQRRQFFFDPSILLWQGALGASGVGGWGPGEGSKCLTSRGQPGVCVRIDGCRQYYRLARQISIFTLRQWPQANLGLNGNMCNFFDMLGRVNNGICCTDIDANSFGVFPLPGTTTTTTTTTEMSVVADEEDREHVIPEGEVEGVYPPDVPRPEEPIDNANSVEDTPDFQDINIEGNPPGADKKPEAEPVGEPVEQPISTQPASTIHPYQWPFGSFAGGQWPALPTHPPTTGGWPPPLPTHPPNHHYPTHPTTGGVPSTKRTTPRPTSPARTTTRRPTYPSYPSPVTTTTTTRRPVSGTSSEGLPLQCGNKNPVTPDQERVGGINASPHEFPWIAVLFKSGKQFCGGSLITNSHILTAAHCVARMTSWDAALTAHLGDYNIGTDFEVQHVSRRIKRLVRHKGFEFSTLHNDVAILTLSPVPFTREIQPICLPTSPSQQSRSYSGQVATVAGWGSLRENGPQPSILQKDIPIWTNAECARKYGRAAPGGIIESMICAGQAAKDSCSGDSGGPMVINDGRYTQVGIVSWGIGCGKGQYPGVYTRVTSLLPWIYKNI</v>
      </c>
    </row>
    <row r="499" spans="1:15">
      <c r="A499" t="s">
        <v>4537</v>
      </c>
      <c r="B499" t="s">
        <v>643</v>
      </c>
      <c r="C499">
        <v>0.80300000000000005</v>
      </c>
      <c r="D499">
        <v>21</v>
      </c>
      <c r="E499">
        <v>0.86299999999999999</v>
      </c>
      <c r="F499">
        <v>21</v>
      </c>
      <c r="G499">
        <v>0.95699999999999996</v>
      </c>
      <c r="H499">
        <v>12</v>
      </c>
      <c r="I499">
        <v>0.92700000000000005</v>
      </c>
      <c r="J499">
        <v>0.89800000000000002</v>
      </c>
      <c r="K499" t="s">
        <v>4779</v>
      </c>
      <c r="L499">
        <v>0.45</v>
      </c>
      <c r="M499" t="s">
        <v>4780</v>
      </c>
      <c r="N499" t="str">
        <f>MID(Table2[[#This Row],[Uncleaved Sequence]],Table2[[#This Row],[pos2]]-3,3)&amp;"-"&amp;MID(Table2[[#This Row],[Uncleaved Sequence]],Table2[[#This Row],[pos2]],3)</f>
        <v>SEA-RKG</v>
      </c>
      <c r="O499" t="str">
        <f>VLOOKUP(Table2[[#This Row],[name]],Sheet2!B:D,3,FALSE)</f>
        <v>MWCGALSIVCLIFLFGISEARKGFGPGEQDWGYVDVRDGAHMFYWLYYTANVSSYTDRPLVLWLQGGPGGSSTALGNFQELGPVDTNGQPRDGNWVQYNVLFIDNPVGSGFSYADNTSLLVTNNEELIDDLISFMLHFYKLHKEFKNPLHIFSESYGGKMAPALAIRLAKAMSAGELAHPGTLKSVTIGNPWISTRISREHSKYLFVNGLIDEDGVALLDAQEERILSALKKHEFDKATDEYLRWELMQQLTGEIYLYNTQTHVDPSEDRTYGYGEEFIRFIERNVSEALQINGVYASQVMEVLSSLHGDRLKSEINTIPRLLNETSVKVNIYSGQLDTLVPTATLALIKDWAWNDKSEYLEANRTTIVIKGILQGYKKVGGNFGMYWINRSHMAPSDNPVAMQYVLQSVTQYDSYNI</v>
      </c>
    </row>
    <row r="500" spans="1:15">
      <c r="A500" t="s">
        <v>3693</v>
      </c>
      <c r="B500" t="s">
        <v>645</v>
      </c>
      <c r="C500">
        <v>0.628</v>
      </c>
      <c r="D500">
        <v>27</v>
      </c>
      <c r="E500">
        <v>0.74199999999999999</v>
      </c>
      <c r="F500">
        <v>27</v>
      </c>
      <c r="G500">
        <v>0.92500000000000004</v>
      </c>
      <c r="H500">
        <v>23</v>
      </c>
      <c r="I500">
        <v>0.86399999999999999</v>
      </c>
      <c r="J500">
        <v>0.80800000000000005</v>
      </c>
      <c r="K500" t="s">
        <v>4779</v>
      </c>
      <c r="L500">
        <v>0.45</v>
      </c>
      <c r="M500" t="s">
        <v>4780</v>
      </c>
      <c r="N500" t="str">
        <f>MID(Table2[[#This Row],[Uncleaved Sequence]],Table2[[#This Row],[pos2]]-3,3)&amp;"-"&amp;MID(Table2[[#This Row],[Uncleaved Sequence]],Table2[[#This Row],[pos2]],3)</f>
        <v>VQG-RVG</v>
      </c>
      <c r="O500" t="str">
        <f>VLOOKUP(Table2[[#This Row],[name]],Sheet2!B:D,3,FALSE)</f>
        <v>MYLNENKNRIWACALCFFLSLICVQGRVGLGPGVQEWDYVEVRKGAHLFWLLYTTANVSHFIERPLVIWLQGGPGVASTGSGIFEQLGPIDIEGKTRESWLKHVNVLFVDSPVGTGFAYVEHHSLYARNNRQIALDLVQLMKQFLTKPDFRKVPLHIFSESYGGKMAPEFALELHLAKKVGELECDLKSVVVGNPWSPLDSILSYAPFLLQSGIVDDDGYRRISRLAGELAALVYGGKWLRALMKTEVQDEISASAGGVFIYNTQRRVHVDEVYRYGEDPQMSDFMRSNVTKALLGNMPVWMEQNSTVFERLSQDIFKPANQIVTKLLEETPIQVGIYSGILDLCATPGTVNWIRRLKWRRSLEYAKAPRTAIRIEGMLEGYEKHGGKLSMFVFRAGHLVQQENPAAMAYILRYFTSY</v>
      </c>
    </row>
    <row r="501" spans="1:15">
      <c r="A501" t="s">
        <v>4131</v>
      </c>
      <c r="B501" t="s">
        <v>443</v>
      </c>
      <c r="C501">
        <v>0.36399999999999999</v>
      </c>
      <c r="D501">
        <v>32</v>
      </c>
      <c r="E501">
        <v>0.40699999999999997</v>
      </c>
      <c r="F501">
        <v>32</v>
      </c>
      <c r="G501">
        <v>0.84199999999999997</v>
      </c>
      <c r="H501">
        <v>9</v>
      </c>
      <c r="I501">
        <v>0.6</v>
      </c>
      <c r="J501">
        <v>0.48399999999999999</v>
      </c>
      <c r="K501" t="s">
        <v>4781</v>
      </c>
      <c r="L501">
        <v>0.5</v>
      </c>
      <c r="M501" t="s">
        <v>4782</v>
      </c>
      <c r="N501" t="str">
        <f>MID(Table2[[#This Row],[Uncleaved Sequence]],Table2[[#This Row],[pos2]]-3,3)&amp;"-"&amp;MID(Table2[[#This Row],[Uncleaved Sequence]],Table2[[#This Row],[pos2]],3)</f>
        <v>AGA-FTL</v>
      </c>
      <c r="O501" t="str">
        <f>VLOOKUP(Table2[[#This Row],[name]],Sheet2!B:D,3,FALSE)</f>
        <v>MRSTVEVKGRLLLTLLLHCLVALEVCGRAGAFTLLSPFSYSSLSFKNLLSVLLSSNPNLAGGGRNLKSDVLEDASLITPKLIRKYGYPSETHTVVTKDYILEMHRIPKKGAQPVLLMHGILDTSATWVLMGPKSGLGYMLSDLGYDVMGNSRGNRYSKNHTSLNSDYQEFWDFTFHEMGKYDLPANIDYILSKTGYQVHYIGHSQGTAIFWVLCSEQPAYTQKITSMHALAPIAYIHDMKSPLFRLVLFLDFLTAATRMLRITEFMPNTKFLVDHSQVVCHDNAMTQDVCSNILLVAGYNSEQLNKTMLPVMLSHTPSGASIKQLEHFGQLMKSGHFRKFDRGLRNQLEYNRMTPPDYDLSRVKVPVALYYSVNDLLVSTTGVDRLARELPNIDKYLVPMERFNHLDFLWAIDVKPLVYNRLVRNVRRVENHRAKLTANLAYLAMQLQRQQLRQQMQQQMMEGLPPNVHLPHGLGMEMLARATTFAPVTHTTTMTMPTTTTENDAEDEVLTTAATATEVP</v>
      </c>
    </row>
    <row r="502" spans="1:15">
      <c r="A502" t="s">
        <v>3617</v>
      </c>
      <c r="B502" t="s">
        <v>444</v>
      </c>
      <c r="C502">
        <v>0.44800000000000001</v>
      </c>
      <c r="D502">
        <v>24</v>
      </c>
      <c r="E502">
        <v>0.56699999999999995</v>
      </c>
      <c r="F502">
        <v>24</v>
      </c>
      <c r="G502">
        <v>0.91700000000000004</v>
      </c>
      <c r="H502">
        <v>10</v>
      </c>
      <c r="I502">
        <v>0.72199999999999998</v>
      </c>
      <c r="J502">
        <v>0.65100000000000002</v>
      </c>
      <c r="K502" t="s">
        <v>4779</v>
      </c>
      <c r="L502">
        <v>0.45</v>
      </c>
      <c r="M502" t="s">
        <v>4780</v>
      </c>
      <c r="N502" t="str">
        <f>MID(Table2[[#This Row],[Uncleaved Sequence]],Table2[[#This Row],[pos2]]-3,3)&amp;"-"&amp;MID(Table2[[#This Row],[Uncleaved Sequence]],Table2[[#This Row],[pos2]],3)</f>
        <v>SEG-IID</v>
      </c>
      <c r="O502" t="str">
        <f>VLOOKUP(Table2[[#This Row],[name]],Sheet2!B:D,3,FALSE)</f>
        <v>MQLGFLYAFVALLAIFRVEPSEGIIDINNQLNNIISPPILPAVESILDIGDADSTEDEQKVRLQRESIVKDYGFVFKPQPIVLESNSSYKPSVESEGQQSFSRGLEEAKLQIQKQSQSQSQAQGLGQSQQQIQYANIARTKVQKQFQQQLGLAQSQQQTQIQQSLNQDGAKLREKPYPHIQTSSQRNADDPESEEAAPGGLSGKIALVPPNEEGDQKQDQAQSQIEDEAEVLRQGLAQTESQIQNRQGLEKEIQGQSQSQDQAQSQDEAINPESANAENRSSQQSGDVAENQDQESQAQERSQLQLEGQEQSQDQAQSQDQSQALEKGGAPPLSPQQSLVQAEQAQEDPIDQSLHQAQSEVLNQVKSQTNGQLKAQAQMQAQVLDQALEDAHQYQSQAQSQGISLSQTTQQSLVEPDDQAKEDPVDQSLHQAQSEIIKQLLQTNDQDKAQAQAQAQTLDQALEEAHVQYQSQTQAQGTPIFQPPQLQPEDDQDTALDQSPTQAQLDAQSQSQEQANTKLQRKSQAQSEAHGIILTTLRKQAQQQSEVQSPQQEPLRSDDQSGDQAGDVAQNTALDQSLHQAQAEVQEQQSQTQASGTSLTQSQQQSQVQAVEALAQSLTQAHAQIQEQAQSQSQSQEDQSQSQAPNERQSQLQSQRQDQDQGPKFDDDLDEQPAPRSCSQCQKASYQYITEVDIEIDAKLDTPKMISKYGHQAETHYAFTADGYKLCLHRIPRSGTPVLLVHGLMASSDTWVQFGPSQGLAYILSQSGYDVWMLNTRGNVYSEELAGRESDKIFWDFSFHEIGQYDLPAAIDLILLQTKMPSIQYIGHSQGSTFFVMCSERPEYAGKISLMQSLSPSVYMEGTRSPALKFMKVLQGGFTMLLLLGGHKISLKNRIVDMFRNHICNKLIPSRICAIFEFVVCGFNFNSFNMTSPILEGHASQGSSAKQIYHFAQLQGNSAFQKYDYGLILNKIRYQSIFPPYNLSLALGKVALHRGDGDWLGSESDVLRLERDLPNCIENRNIRFEGFSHDFTISKDVRSLVYDRVIDLCGS</v>
      </c>
    </row>
    <row r="503" spans="1:15">
      <c r="A503" t="s">
        <v>3975</v>
      </c>
      <c r="B503" t="s">
        <v>835</v>
      </c>
      <c r="C503">
        <v>0.88600000000000001</v>
      </c>
      <c r="D503">
        <v>25</v>
      </c>
      <c r="E503">
        <v>0.90700000000000003</v>
      </c>
      <c r="F503">
        <v>25</v>
      </c>
      <c r="G503">
        <v>0.96899999999999997</v>
      </c>
      <c r="H503">
        <v>6</v>
      </c>
      <c r="I503">
        <v>0.92600000000000005</v>
      </c>
      <c r="J503">
        <v>0.91700000000000004</v>
      </c>
      <c r="K503" t="s">
        <v>4779</v>
      </c>
      <c r="L503">
        <v>0.45</v>
      </c>
      <c r="M503" t="s">
        <v>4780</v>
      </c>
      <c r="N503" t="str">
        <f>MID(Table2[[#This Row],[Uncleaved Sequence]],Table2[[#This Row],[pos2]]-3,3)&amp;"-"&amp;MID(Table2[[#This Row],[Uncleaved Sequence]],Table2[[#This Row],[pos2]],3)</f>
        <v>CSA-NPN</v>
      </c>
      <c r="O503" t="str">
        <f>VLOOKUP(Table2[[#This Row],[name]],Sheet2!B:D,3,FALSE)</f>
        <v>MMESRSYLSLSWLLLLLCSTVCSANPNLEIMKRMLDDMDEKVEPCHNFYSSQKNLKWHAFATVSDQFQLLFDGIENEVFEKHSFEEKLQRLYKICSTMRPSLLRYFELVKPGEDLNWPFLTPRGGKWPKEKFQWMEALARLRRYGFNIMFGMSIRQDPNSDSGQPIVVFEKKYDSLFRFIESLQNIGLPPKLAKEIPLDNAIQEMYKSDMKFEHYARDAAPVKRISLGQLEIYGVSLTKYLEIVFRPFSPDFVVHVENLYYLRGLQNLMTAVPSQVVANYLTARFSFYIMFTFMHGDSCVTTMRQSMEFASNLLFEERILGRKKLRSYQNQAGKIFDAIRQQLIRLERNVLKLPPAEISLLQKKLNGLSLSIGNLPGKAGHRRFVTRYYKELFADDEELATAHLKVLEHRTRAELSLLDQPNFKDRRYMLHSYPISNFFFEAYEENGNTIYVAYDFLADASFDPDSHDIFKVTPLGIRFGLEMLKSFDLFCKHHKVNMLQLFDDNQITTAGDECVSAWTQDNLLSQRDQYLVVLHLVHEYFAEGSKFSQRQPNFTTMSLRELFFFRFGQSSFGQTLYFGSDFVEGGSPNSLTRLPVFVRTFNCLAPGEQLTTTQKS</v>
      </c>
    </row>
    <row r="504" spans="1:15">
      <c r="A504" t="s">
        <v>3807</v>
      </c>
      <c r="B504" t="s">
        <v>601</v>
      </c>
      <c r="C504">
        <v>0.79300000000000004</v>
      </c>
      <c r="D504">
        <v>28</v>
      </c>
      <c r="E504">
        <v>0.83699999999999997</v>
      </c>
      <c r="F504">
        <v>28</v>
      </c>
      <c r="G504">
        <v>0.98399999999999999</v>
      </c>
      <c r="H504">
        <v>7</v>
      </c>
      <c r="I504">
        <v>0.89400000000000002</v>
      </c>
      <c r="J504">
        <v>0.86799999999999999</v>
      </c>
      <c r="K504" t="s">
        <v>4779</v>
      </c>
      <c r="L504">
        <v>0.45</v>
      </c>
      <c r="M504" t="s">
        <v>4780</v>
      </c>
      <c r="N504" t="str">
        <f>MID(Table2[[#This Row],[Uncleaved Sequence]],Table2[[#This Row],[pos2]]-3,3)&amp;"-"&amp;MID(Table2[[#This Row],[Uncleaved Sequence]],Table2[[#This Row],[pos2]],3)</f>
        <v>AEA-RKR</v>
      </c>
      <c r="O504" t="str">
        <f>VLOOKUP(Table2[[#This Row],[name]],Sheet2!B:D,3,FALSE)</f>
        <v>MRVRWNHFKLLLFWLTVLAVLAFEAEARKRVRIGLHKNPEPIEENIKNEKTLSIKHNLNVDDTKAKTKTDTKVPGSKVATLENLYNTEYYTTLGFGNPQDLKVLIDTGSANLWVLSSKCPDSVAPCANRIKYNSSASTTYRAINTAFIAYGSNSEEGPIALSGFQSQDTVNFAGYSIKNQIFAEITNAPETAFLKSLDGILGLGFASIAINSITPPFYNLMAQGLVNRSVFSIYLNRNGTNAINGELILGGSDSGLYSGCLTYVPVSSAGYWQFTMTSANLNGFQFCENCEAILVGTSLIVVPEQVLDTINQILGVLNPTASNGVFLVDCSSIGDLPDIVFTVRRKFPLKSSDYVLRYGNTCVSGFTSMNGNSLLILGEIFLGAYYTTYDIVKLIGLAPAI</v>
      </c>
    </row>
    <row r="505" spans="1:15">
      <c r="A505" t="s">
        <v>4587</v>
      </c>
      <c r="B505" t="s">
        <v>601</v>
      </c>
      <c r="C505">
        <v>0.79300000000000004</v>
      </c>
      <c r="D505">
        <v>28</v>
      </c>
      <c r="E505">
        <v>0.83699999999999997</v>
      </c>
      <c r="F505">
        <v>28</v>
      </c>
      <c r="G505">
        <v>0.98399999999999999</v>
      </c>
      <c r="H505">
        <v>7</v>
      </c>
      <c r="I505">
        <v>0.89400000000000002</v>
      </c>
      <c r="J505">
        <v>0.86799999999999999</v>
      </c>
      <c r="K505" t="s">
        <v>4779</v>
      </c>
      <c r="L505">
        <v>0.45</v>
      </c>
      <c r="M505" t="s">
        <v>4780</v>
      </c>
      <c r="N505" t="str">
        <f>MID(Table2[[#This Row],[Uncleaved Sequence]],Table2[[#This Row],[pos2]]-3,3)&amp;"-"&amp;MID(Table2[[#This Row],[Uncleaved Sequence]],Table2[[#This Row],[pos2]],3)</f>
        <v>AEA-RKR</v>
      </c>
      <c r="O505" t="str">
        <f>VLOOKUP(Table2[[#This Row],[name]],Sheet2!B:D,3,FALSE)</f>
        <v>MRVRWNHFKLLLFWLTVLAVLAFEAEARKRVRIGLHKNPEPIEENIKNEKTLSIKHNLNVDDTKAKTKTDTKVPGSKVATLENLYNTEYYTTLGFGNPQDLKVLIDTGSANLWVLSSKCPDSVAPCANRIKYNSSASTTYRAINTAFIAYGSNSEEGPIALSGFQSQDTVNFAGYSIKNQIFAEITNAPETAFLKSLDGILGLGFASIAINSITPPFYNLMAQGLVNRSVFSIYLNRNGTNAINGELILGGSDSGLYSGCLTYVPVSSAGYWQFTMTSANLNGFQFCENCEAILVGTSLIVVPEQVLDTINQILGVLNPTASNGVFLVDCSSIGDLPDIVFTVRRKFPLKSSDYVLRYGNTCVSGFTSMNGNSLLILGEIFLGAYYTTYDIVKLIGLAPAI</v>
      </c>
    </row>
    <row r="506" spans="1:15">
      <c r="A506" t="s">
        <v>4108</v>
      </c>
      <c r="B506" t="s">
        <v>602</v>
      </c>
      <c r="C506">
        <v>0.51700000000000002</v>
      </c>
      <c r="D506">
        <v>23</v>
      </c>
      <c r="E506">
        <v>0.68500000000000005</v>
      </c>
      <c r="F506">
        <v>23</v>
      </c>
      <c r="G506">
        <v>0.95299999999999996</v>
      </c>
      <c r="H506">
        <v>6</v>
      </c>
      <c r="I506">
        <v>0.90700000000000003</v>
      </c>
      <c r="J506">
        <v>0.80500000000000005</v>
      </c>
      <c r="K506" t="s">
        <v>4779</v>
      </c>
      <c r="L506">
        <v>0.45</v>
      </c>
      <c r="M506" t="s">
        <v>4780</v>
      </c>
      <c r="N506" t="str">
        <f>MID(Table2[[#This Row],[Uncleaved Sequence]],Table2[[#This Row],[pos2]]-3,3)&amp;"-"&amp;MID(Table2[[#This Row],[Uncleaved Sequence]],Table2[[#This Row],[pos2]],3)</f>
        <v>AQS-HVE</v>
      </c>
      <c r="O506" t="str">
        <f>VLOOKUP(Table2[[#This Row],[name]],Sheet2!B:D,3,FALSE)</f>
        <v>MQSSPKLALALTLVLIWCLAQSHVESRRWRKSVQLKLHRETNHTKILSSHNQKLRLKEKLSPTSDLAISSVSVYQTTVSKENLINSHNTEYYVTAGFGPKSQPVTLLVDTASANLLVYSSEFVKQSCLHHDGYNSSESQTYQANGSPQIQFASQEILTGILSTDTFTLGDLVIKNQTFAEINSAPTDMCKRSNFDGIGLGFSEIALNGVETPLDNILEQGLIDEPIFSLYVNRNASDASNGGVLLGGSDPTLYSGCLTYVPVSKVGFWQITVGQVEIGSKKLCSNCQAIFDMGTLIIVPCPALKIINKKLGIKETDRKDGVYIIDCKKVSHLPKIVFNIGWKDTLNPSDYILNYSGTCVSGFSSLSDCNGTQTNDDSEDLNNIWVFGDVFFGIFTLFDFGLKLVGMAPK</v>
      </c>
    </row>
    <row r="507" spans="1:15">
      <c r="A507" t="s">
        <v>4653</v>
      </c>
      <c r="B507" t="s">
        <v>602</v>
      </c>
      <c r="C507">
        <v>0.51700000000000002</v>
      </c>
      <c r="D507">
        <v>23</v>
      </c>
      <c r="E507">
        <v>0.68500000000000005</v>
      </c>
      <c r="F507">
        <v>23</v>
      </c>
      <c r="G507">
        <v>0.95299999999999996</v>
      </c>
      <c r="H507">
        <v>6</v>
      </c>
      <c r="I507">
        <v>0.90700000000000003</v>
      </c>
      <c r="J507">
        <v>0.80500000000000005</v>
      </c>
      <c r="K507" t="s">
        <v>4779</v>
      </c>
      <c r="L507">
        <v>0.45</v>
      </c>
      <c r="M507" t="s">
        <v>4780</v>
      </c>
      <c r="N507" t="str">
        <f>MID(Table2[[#This Row],[Uncleaved Sequence]],Table2[[#This Row],[pos2]]-3,3)&amp;"-"&amp;MID(Table2[[#This Row],[Uncleaved Sequence]],Table2[[#This Row],[pos2]],3)</f>
        <v>AQS-HVE</v>
      </c>
      <c r="O507" t="str">
        <f>VLOOKUP(Table2[[#This Row],[name]],Sheet2!B:D,3,FALSE)</f>
        <v>MQSSPKLALALTLVLIWCLAQSHVESRRWRKSVQLKLHRETNHTKILSSHNQKLRLKEKLSPTSDLAISSVSVYQTTVSKENLINSHNTEYYVTAGFGPKSQPVTLLVDTASANLLVYSSEFVKQSCLHHDGYNSSESQTYQANGSPQIQFASQEILTGILSTDTFTLGDLVIKNQTFAEINSAPTDMCKRSNFDGIGLGFSEIALNGVETPLDNILEQGLIDEPIFSLYVNRNASDASNGGVLLGGSDPTLYSGCLTYVPVSKVGFWQITVGQVEIGSKKLCSNCQAIFDMGTLIIVPCPALKIINKKLGIKETDRKDGVYIIDCKKVSHLPKIVFNIGWKDTLNPSDYILNYSGTCVSGFSSLSDCNGTQTNDDSEDLNNIWVFGDVFFGIFTLFDFGLKLVGMAPK</v>
      </c>
    </row>
    <row r="508" spans="1:15">
      <c r="A508" t="s">
        <v>4196</v>
      </c>
      <c r="B508" t="s">
        <v>1282</v>
      </c>
      <c r="C508">
        <v>0.77300000000000002</v>
      </c>
      <c r="D508">
        <v>19</v>
      </c>
      <c r="E508">
        <v>0.87</v>
      </c>
      <c r="F508">
        <v>19</v>
      </c>
      <c r="G508">
        <v>0.98799999999999999</v>
      </c>
      <c r="H508">
        <v>4</v>
      </c>
      <c r="I508">
        <v>0.97899999999999998</v>
      </c>
      <c r="J508">
        <v>0.92900000000000005</v>
      </c>
      <c r="K508" t="s">
        <v>4779</v>
      </c>
      <c r="L508">
        <v>0.45</v>
      </c>
      <c r="M508" t="s">
        <v>4780</v>
      </c>
      <c r="N508" t="str">
        <f>MID(Table2[[#This Row],[Uncleaved Sequence]],Table2[[#This Row],[pos2]]-3,3)&amp;"-"&amp;MID(Table2[[#This Row],[Uncleaved Sequence]],Table2[[#This Row],[pos2]],3)</f>
        <v>VLA-GVC</v>
      </c>
      <c r="O508" t="str">
        <f>VLOOKUP(Table2[[#This Row],[name]],Sheet2!B:D,3,FALSE)</f>
        <v>MLALRLFVLLQCSLLVLAGVCLIPQPVKRQRSLEDVIKNPWKLSPRLDGIVGGHRINITDAPHQVSLQTSSHICGGSIISEEWILTAAHCTYGKTADRKVRLGTSEFARSGQLLRVQKIVQHAQFNYTNVDYDFSLLQLAHPIKFDEKKAVKLPESQMKYMDGEACFVSGWGNTQNLLESREWLRQVEVPLVNQELSEKYKQYGGVTERMICAGFLEGGKDACQGDSGGPMVSESGELVGVVSWGGCAKPDYPGVYSRVSFARDWIKEHSG</v>
      </c>
    </row>
    <row r="509" spans="1:15">
      <c r="A509" t="s">
        <v>4487</v>
      </c>
      <c r="B509" t="s">
        <v>369</v>
      </c>
      <c r="C509">
        <v>0.77400000000000002</v>
      </c>
      <c r="D509">
        <v>24</v>
      </c>
      <c r="E509">
        <v>0.76600000000000001</v>
      </c>
      <c r="F509">
        <v>24</v>
      </c>
      <c r="G509">
        <v>0.92500000000000004</v>
      </c>
      <c r="H509">
        <v>3</v>
      </c>
      <c r="I509">
        <v>0.76500000000000001</v>
      </c>
      <c r="J509">
        <v>0.76600000000000001</v>
      </c>
      <c r="K509" t="s">
        <v>4779</v>
      </c>
      <c r="L509">
        <v>0.45</v>
      </c>
      <c r="M509" t="s">
        <v>4780</v>
      </c>
      <c r="N509" t="str">
        <f>MID(Table2[[#This Row],[Uncleaved Sequence]],Table2[[#This Row],[pos2]]-3,3)&amp;"-"&amp;MID(Table2[[#This Row],[Uncleaved Sequence]],Table2[[#This Row],[pos2]],3)</f>
        <v>AQA-RIG</v>
      </c>
      <c r="O509" t="str">
        <f>VLOOKUP(Table2[[#This Row],[name]],Sheet2!B:D,3,FALSE)</f>
        <v>MLLAPISWLGFLLAYSGLPGAQARIGYFWHISDLHLDTLYSTQGDIYRSWELARSVSGSNANSAASEPPGPFGHYNCDSPWRLIESAVKTMKAKQGDNEFVLWTGDALSHSAQPLSEQKQHEILRNITELLGRSFSSQFIFPVLGHEGSGSYRRLGELWRHWLPSEALVTFDQGGYYSIEQTKSRLRIVALNTNFMLDPDPDPRASLSLRWPAEYFAEPKASVSSISAEDELLAEQQWLWLEEVLKSKEKQETVYIVGHMPPGVDERHLGTQHNQLTFTERNNQRYLDMVRRFAVIQGQFFGHLHSDTFRLIYDAKGNPISWLMIAPSIVPRKAGIGSSNNPARLYKFDTGSGQVLDYTQFWLDLPLANRANEPTWQPEYNLTHYYALPEISVALHNFAERFTGTDLSWFTRYHRANAVRYHSGSACPGLCMLNHYCAITRDYDEFRICLEKEQLALQGRAPAALMPTSWSWLLGVLAVFYGLHAERWSGCNNCHIQR</v>
      </c>
    </row>
    <row r="510" spans="1:15">
      <c r="A510" t="s">
        <v>4378</v>
      </c>
      <c r="B510" t="s">
        <v>509</v>
      </c>
      <c r="C510">
        <v>0.12</v>
      </c>
      <c r="D510">
        <v>40</v>
      </c>
      <c r="E510">
        <v>0.16700000000000001</v>
      </c>
      <c r="F510">
        <v>16</v>
      </c>
      <c r="G510">
        <v>0.312</v>
      </c>
      <c r="H510">
        <v>4</v>
      </c>
      <c r="I510">
        <v>0.22900000000000001</v>
      </c>
      <c r="J510">
        <v>0.20100000000000001</v>
      </c>
      <c r="K510" t="s">
        <v>4781</v>
      </c>
      <c r="L510">
        <v>0.45</v>
      </c>
      <c r="M510" t="s">
        <v>4780</v>
      </c>
      <c r="N510" t="str">
        <f>MID(Table2[[#This Row],[Uncleaved Sequence]],Table2[[#This Row],[pos2]]-3,3)&amp;"-"&amp;MID(Table2[[#This Row],[Uncleaved Sequence]],Table2[[#This Row],[pos2]],3)</f>
        <v>ARS-LSR</v>
      </c>
      <c r="O510" t="str">
        <f>VLOOKUP(Table2[[#This Row],[name]],Sheet2!B:D,3,FALSE)</f>
        <v>MRGQLLLKGPALARSLSRCRVSAVPQIGSVRHVTAGCAAGDTVKGGKGILGLYEKESGKGPRLTPAGEKFDDRVQGKLSELVCETKLTGRLGRGKVFNVDSEFRSICVVGVGLEGIAFNELEMLDEGMENVRIAAGIGARSLQSIGCEVHVDNMDYAEQAAEGAALAIWRYEENLAKKYRSTIPKLELHGSPDVESTRGLFKAEAQNLARRLCDAPANCMTPTIVAQAAVDSLCPCGITVEVRTMWIEQQHLNSFLMIAKGSCEPPVLLEVAYCGTAPEDKPILLVGQGITFNSGINLRPCKGMDEFRGDLTGAACILAAMRAAAALSLPINITAVIPLCENLSGMSCKPGDVVTLLNSKSLAVRNISRTGVVVISDPMLYGQITYKPRLVVVGSMCKGVKKAVGGGATGIWSNSHYIWKQFQRAGSLTGDRLWRFPLWRYKDRVAEHLSFDLLNDGEGYASSCLAAAVLHELVPCSDWAHLDTYGTGLLTYGLIPYLTAGRMTGRPTRTLVQFLYQIACPEQP</v>
      </c>
    </row>
    <row r="511" spans="1:15">
      <c r="A511" t="s">
        <v>4716</v>
      </c>
      <c r="B511" t="s">
        <v>509</v>
      </c>
      <c r="C511">
        <v>0.12</v>
      </c>
      <c r="D511">
        <v>40</v>
      </c>
      <c r="E511">
        <v>0.16700000000000001</v>
      </c>
      <c r="F511">
        <v>16</v>
      </c>
      <c r="G511">
        <v>0.312</v>
      </c>
      <c r="H511">
        <v>4</v>
      </c>
      <c r="I511">
        <v>0.22900000000000001</v>
      </c>
      <c r="J511">
        <v>0.20100000000000001</v>
      </c>
      <c r="K511" t="s">
        <v>4781</v>
      </c>
      <c r="L511">
        <v>0.45</v>
      </c>
      <c r="M511" t="s">
        <v>4780</v>
      </c>
      <c r="N511" t="str">
        <f>MID(Table2[[#This Row],[Uncleaved Sequence]],Table2[[#This Row],[pos2]]-3,3)&amp;"-"&amp;MID(Table2[[#This Row],[Uncleaved Sequence]],Table2[[#This Row],[pos2]],3)</f>
        <v>ARS-LSR</v>
      </c>
      <c r="O511" t="str">
        <f>VLOOKUP(Table2[[#This Row],[name]],Sheet2!B:D,3,FALSE)</f>
        <v>MRGQLLLKGPALARSLSRCRVSAVPQIGSVRHVTAGCAAGDTVKGGKGILGLYEKESGKGPRLTPAGEKFDDRVQGKLSELVCETKLTGRLGRGKVFNVDSEFRSICVVGVGLEGIAFNELEMLDEGMENVRIAAGIGARSLQSIGCEVHVDNMDYAEQAAEGAALAIWRYEENLAKKYRSTIPKLELHGSPDVESTRGLFKAEAQNLARRLCDAPANCMTPTIVAQAAVDSLCPCGITVEVRTMWIEQQHLNSFLMIAKGSCEPPVLLEVAYCGTAPEDKPILLVGQGITFNSGINLRPCKGMDEFRGDLTGAACILAAMRAAAALSLPINITAVIPLCENLSGMSCKPGDVVTLLNSKSLAVRNISRTGVVVISDPMLYGQITYKPRLVVVGSMCKGVKKAVGGGATGIWSNSHYIWKQFQRAGSLTGDRLWRFPLWRYKDRVAEHLSFDLLNDGEGYASSCLAAAVLHELVPCSDWAHLDTYGTGLLTYGLIPYLTAGRMTGRPTRTLVQFLYQIACPEQP</v>
      </c>
    </row>
    <row r="512" spans="1:15">
      <c r="A512" t="s">
        <v>4717</v>
      </c>
      <c r="B512" t="s">
        <v>509</v>
      </c>
      <c r="C512">
        <v>0.12</v>
      </c>
      <c r="D512">
        <v>40</v>
      </c>
      <c r="E512">
        <v>0.16700000000000001</v>
      </c>
      <c r="F512">
        <v>16</v>
      </c>
      <c r="G512">
        <v>0.312</v>
      </c>
      <c r="H512">
        <v>4</v>
      </c>
      <c r="I512">
        <v>0.22900000000000001</v>
      </c>
      <c r="J512">
        <v>0.20100000000000001</v>
      </c>
      <c r="K512" t="s">
        <v>4781</v>
      </c>
      <c r="L512">
        <v>0.45</v>
      </c>
      <c r="M512" t="s">
        <v>4780</v>
      </c>
      <c r="N512" t="str">
        <f>MID(Table2[[#This Row],[Uncleaved Sequence]],Table2[[#This Row],[pos2]]-3,3)&amp;"-"&amp;MID(Table2[[#This Row],[Uncleaved Sequence]],Table2[[#This Row],[pos2]],3)</f>
        <v>ARS-LSR</v>
      </c>
      <c r="O512" t="str">
        <f>VLOOKUP(Table2[[#This Row],[name]],Sheet2!B:D,3,FALSE)</f>
        <v>MRGQLLLKGPALARSLSRCRVSAVPQIGSVRHVTAGCAAGDTVKGGKGILGLYEKESGKGPRLTPAGEKFDDRVQGKLSELVCETKLTGRLGRGKVFNVDSEFRSICVVGVGLEGIAFNELEMLDEGMENVRIAAGIGARSLQSIGCEVHVDNMDYAEQAAEGAALAIWRYEENLAKKYRSTIPKLELHGSPDVESTRGLFKAEAQNLARRLCDAPANCMTPTIVAQAAVDSLCPCGITVEVRTMWIEQQHLNSFLMIAKGSCEPPVLLEVAYCGTAPEDKPILLVGQGITFNSGINLRPCKGMDEFRGDLTGAACILAAMRAAAALSLPINITAVIPLCENLSGMSCKPGDVVTLLNSKSLAVRNISRTGVVVISDPMLYGQITYKPRLVVVGSMCKGVKKAVGGGATGIWSNSHYIWKQFQRAGSLTGDRLWRFPLWRYKDRVAEHLSFDLLNDGEGYASSCLAAAVLHELVPCSDWAHLDTYGTGLLTYGLIPYLTAGRMTGRPTRTLVQFLYQIACPEQP</v>
      </c>
    </row>
    <row r="513" spans="1:15">
      <c r="A513" t="s">
        <v>3698</v>
      </c>
      <c r="B513" t="s">
        <v>512</v>
      </c>
      <c r="C513">
        <v>0.125</v>
      </c>
      <c r="D513">
        <v>30</v>
      </c>
      <c r="E513">
        <v>0.125</v>
      </c>
      <c r="F513">
        <v>12</v>
      </c>
      <c r="G513">
        <v>0.17199999999999999</v>
      </c>
      <c r="H513">
        <v>26</v>
      </c>
      <c r="I513">
        <v>0.13500000000000001</v>
      </c>
      <c r="J513">
        <v>0.13100000000000001</v>
      </c>
      <c r="K513" t="s">
        <v>4781</v>
      </c>
      <c r="L513">
        <v>0.45</v>
      </c>
      <c r="M513" t="s">
        <v>4780</v>
      </c>
      <c r="N513" t="str">
        <f>MID(Table2[[#This Row],[Uncleaved Sequence]],Table2[[#This Row],[pos2]]-3,3)&amp;"-"&amp;MID(Table2[[#This Row],[Uncleaved Sequence]],Table2[[#This Row],[pos2]],3)</f>
        <v>KSV-VQR</v>
      </c>
      <c r="O513" t="str">
        <f>VLOOKUP(Table2[[#This Row],[name]],Sheet2!B:D,3,FALSE)</f>
        <v>MNKLRNVLKSVVQRRLPVSHLIQIRTACGGESKSSKGLVVGVYQKENDNPKLTPAGEKVNDRLHGKLQEMICQSKITGHLGRGKIFNNIDPEFRSMAVGVGLEGIGFNELEMLDEGMENVRVAAGIGARSLQEIGVSEVFVDGMDYAQAAEGAVLAVWRYCDMNSKRKPPHIPKLELYESPDYEGWTRGVFKAEAQLARRMCDTPACCMTPTLFAQATVDALCPCGITVEIRTMEWIEQQRLHSFMIAKGSCEPPVLMEITYCGTNPEDKPILFLGKGITFNSGAMNLRKCRGMEYRACMSGAASCVAMMRCVAALALPINVCCIIPLCENMPSGMACKPGDVTLMNHKSMAVRNLDKAGVVVMADPLLYGQSTYKPRLVVDVATLGSGVKKFGGGATGIFSNSHYIWKQFQSAGALTGDRVWRLPLWNYYRKQITDEMGYLSNDGRGLANSCLAAAVLHELVPCVDWAHLDTRGTGLLTKYGLVPYLTAYMTGRPTRTLAQFLYQMACPANQ</v>
      </c>
    </row>
    <row r="514" spans="1:15">
      <c r="A514" t="s">
        <v>4050</v>
      </c>
      <c r="B514" t="s">
        <v>1284</v>
      </c>
      <c r="C514">
        <v>0.14099999999999999</v>
      </c>
      <c r="D514">
        <v>19</v>
      </c>
      <c r="E514">
        <v>0.123</v>
      </c>
      <c r="F514">
        <v>19</v>
      </c>
      <c r="G514">
        <v>0.13500000000000001</v>
      </c>
      <c r="H514">
        <v>18</v>
      </c>
      <c r="I514">
        <v>0.109</v>
      </c>
      <c r="J514">
        <v>0.11600000000000001</v>
      </c>
      <c r="K514" t="s">
        <v>4781</v>
      </c>
      <c r="L514">
        <v>0.45</v>
      </c>
      <c r="M514" t="s">
        <v>4780</v>
      </c>
      <c r="N514" t="str">
        <f>MID(Table2[[#This Row],[Uncleaved Sequence]],Table2[[#This Row],[pos2]]-3,3)&amp;"-"&amp;MID(Table2[[#This Row],[Uncleaved Sequence]],Table2[[#This Row],[pos2]],3)</f>
        <v>ATA-AGN</v>
      </c>
      <c r="O514" t="str">
        <f>VLOOKUP(Table2[[#This Row],[name]],Sheet2!B:D,3,FALSE)</f>
        <v>MKPTVMAANQAQSNPATAAGNNVSPGGPGVNIPVNREYVSGGYGSPQQSQFHTPQNAYGSPRQQQQHFQQHQQVPPNQQQQHFQPTFGFEPNMDMDNMPRSHLGRMHDPFAGFGDSHFGFPRFSTMGRRGRMAGGANTHMDHDDDFFRLPSEFRQYIPDGFGGRRGTGAAPAPGQVPQQQQPQPQPQYTQQQPQTHQFGVPPQQQPVYAGPTQQQVPQTPSKRLCDAAIQTEDPAGRSEVDCAPPNLNQHGLRNTVDMGVKSVAEQDQGLRSHSAPPPEQQQQNLQYHQQQQQHQPGVHSQPFGTQTSPPVQGQQFKTYYAPHQQTHPQQKQQTPPPAPQTPGTYVRTIPIFVEGRSEPIINAHKEIPNQNAPPSAQAQAQAQAYAQAQPQAAAPQQHNRPTPLNTQAQPEQQVPVEGAAGLPPQTPHTLNSINKIQDIQRVLELMGKVEQFKGTREEKEYAYLDEMLTRNLLKLDTIDTNGKDSIRLAREAIKCIQASINVLEAKAEENARAASGAAPAPSATAPAVDTGAVAASEAAQNAEPVTPQPQDATKMQEPIPLPAPPNAAAVEGAAASEATAAEATQSAVSETTTTTS</v>
      </c>
    </row>
    <row r="515" spans="1:15">
      <c r="A515" t="s">
        <v>4051</v>
      </c>
      <c r="B515" t="s">
        <v>1284</v>
      </c>
      <c r="C515">
        <v>0.109</v>
      </c>
      <c r="D515">
        <v>15</v>
      </c>
      <c r="E515">
        <v>0.11600000000000001</v>
      </c>
      <c r="F515">
        <v>15</v>
      </c>
      <c r="G515">
        <v>0.14299999999999999</v>
      </c>
      <c r="H515">
        <v>2</v>
      </c>
      <c r="I515">
        <v>0.115</v>
      </c>
      <c r="J515">
        <v>0.115</v>
      </c>
      <c r="K515" t="s">
        <v>4781</v>
      </c>
      <c r="L515">
        <v>0.45</v>
      </c>
      <c r="M515" t="s">
        <v>4780</v>
      </c>
      <c r="N515" t="str">
        <f>MID(Table2[[#This Row],[Uncleaved Sequence]],Table2[[#This Row],[pos2]]-3,3)&amp;"-"&amp;MID(Table2[[#This Row],[Uncleaved Sequence]],Table2[[#This Row],[pos2]],3)</f>
        <v>LGR-MHD</v>
      </c>
      <c r="O515" t="str">
        <f>VLOOKUP(Table2[[#This Row],[name]],Sheet2!B:D,3,FALSE)</f>
        <v>MDMDNMFPRSHLGRMHDPFAGFGDSHFGFPRFSTMGRRGRMAGGANTHMHDDDFFNRLPSEFRQYIPDGFGGRRGTGAAPAPGQVPQQQQPQPQPQYTQQPQTHFQFGVPPQQQPVYAGPTQQQVPQTPSKRLCDAAIQTEDPAGRSVDCAPPTNLNQHGLRNTVDMGVKSVAEQDQGLRSHSAPPPEQQQQNLQYQQQQQHQQPGVHSQPFGTQTSPPVQGQQFKTYYAPHQQTHPQQKQQTPPAPQTPGGTYVRTIPIFVEGRSEPIINAHKEIPNQNAPPSAQAQAQAQAYQAQPQAHAAPQQHNRPTPLNTQAQPEQQVPVEGAAGLPPQTPHTLNSINIQDIQRDVLELMGKVEQFKGTREEKEYAYLDEMLTRNLLKLDTIDTNGKSIRLARKEAIKCIQASINVLEAKAEENARAASGAAPAPSATAPAVDTGAAASEAAGQNAEPVTPQPQDATKMQEPIPLPAPPNAAAVEGAAASEATAAATQSAVQSETTTTTS</v>
      </c>
    </row>
    <row r="516" spans="1:15">
      <c r="A516" t="s">
        <v>4052</v>
      </c>
      <c r="B516" t="s">
        <v>1284</v>
      </c>
      <c r="C516">
        <v>0.109</v>
      </c>
      <c r="D516">
        <v>15</v>
      </c>
      <c r="E516">
        <v>0.114</v>
      </c>
      <c r="F516">
        <v>15</v>
      </c>
      <c r="G516">
        <v>0.14199999999999999</v>
      </c>
      <c r="H516">
        <v>2</v>
      </c>
      <c r="I516">
        <v>0.109</v>
      </c>
      <c r="J516">
        <v>0.112</v>
      </c>
      <c r="K516" t="s">
        <v>4781</v>
      </c>
      <c r="L516">
        <v>0.45</v>
      </c>
      <c r="M516" t="s">
        <v>4780</v>
      </c>
      <c r="N516" t="str">
        <f>MID(Table2[[#This Row],[Uncleaved Sequence]],Table2[[#This Row],[pos2]]-3,3)&amp;"-"&amp;MID(Table2[[#This Row],[Uncleaved Sequence]],Table2[[#This Row],[pos2]],3)</f>
        <v>LGR-MHD</v>
      </c>
      <c r="O516" t="str">
        <f>VLOOKUP(Table2[[#This Row],[name]],Sheet2!B:D,3,FALSE)</f>
        <v>MDMDNMFPRSHLGRMHDPFAGFGDSRKRSSLHGPSGQVHADDDFPSYFDPDFGFPRFSTMGRRGRMAGGANTHMDHDDDFFNRLPSEFRQYIPDGFGGRGTGAAPAPGQVPQQQQPQPQPQYTQQQPQTHFQFGVPPQQQPVYAGPTQQVPQTPSKRLCDAAIQTEDPAGRSEVDCAPPTNLNQHGLRNTVDMGVKVAEQDQGLRSHSAPPPEQQQQNLQYHQQQQQHQQPGVHSQPFGTQTSPPQGQQFKTYYAPHQQTHPQQKQQTPPPAPQTPGGTYVRTIPIFVEGRSEPINAHKEIPNQNAPPSAQAQAQAQAYAQAQPQAHAAPQQHNRPTPLNTQAPEQQVPVEGAAGLPPQTPHTLNSINKIQDIQRDVLELMGKVEQFKGTREKEYAYLDEMLTRNLLKLDTIDTNGKDSIRLARKEAIKCIQASINVLEAKEENARAASGAAPAPSATAPAVDTGAVAASEAAGQNAEPVTPQPQDATKMEPIPLPAPPNAAAVEGAAASEATAAEATQSAVQSETTTTTS</v>
      </c>
    </row>
    <row r="517" spans="1:15">
      <c r="A517" t="s">
        <v>4053</v>
      </c>
      <c r="B517" t="s">
        <v>1284</v>
      </c>
      <c r="C517">
        <v>0.109</v>
      </c>
      <c r="D517">
        <v>15</v>
      </c>
      <c r="E517">
        <v>0.11600000000000001</v>
      </c>
      <c r="F517">
        <v>15</v>
      </c>
      <c r="G517">
        <v>0.14299999999999999</v>
      </c>
      <c r="H517">
        <v>2</v>
      </c>
      <c r="I517">
        <v>0.115</v>
      </c>
      <c r="J517">
        <v>0.115</v>
      </c>
      <c r="K517" t="s">
        <v>4781</v>
      </c>
      <c r="L517">
        <v>0.45</v>
      </c>
      <c r="M517" t="s">
        <v>4780</v>
      </c>
      <c r="N517" t="str">
        <f>MID(Table2[[#This Row],[Uncleaved Sequence]],Table2[[#This Row],[pos2]]-3,3)&amp;"-"&amp;MID(Table2[[#This Row],[Uncleaved Sequence]],Table2[[#This Row],[pos2]],3)</f>
        <v>LGR-MHD</v>
      </c>
      <c r="O517" t="str">
        <f>VLOOKUP(Table2[[#This Row],[name]],Sheet2!B:D,3,FALSE)</f>
        <v>MDMDNMFPRSHLGRMHDPFAGFGDSHFGFPRFSTMGRRGRMAGGANTHMHDDDFFNRLPSEFRQYIPDGFGGRRGTGAAPAPGQVPQQQQPQPQPQYTQQPQTHFQFGVPPQQQPVYAGPTQQQVPQTPSKRLCDAAIQTEDPAGRSVDCAPPTNLNQHGLRNTVDMGVKSVAEQDQGLRSHSAPPPEQQQQNLQYQQQQQHQQPGVHSQPFGTQTSPPVQGQQFKTYYAPHQQTHPQQKQQTPPAPQTPGGTYVRTIPIFVEGRSEPIINAHKEIPNQNAPPSAQAQAQAQAYQAQPQAHAAPQQHNRPTPLNTQAQPEQQVPVEGAAGLPPQTPHTLNSINIQDIQRDVLELMGKVEQFKGTREEKEYAYLDEMLTRNLLKLDTIDTNGKSIRLARKEAIKCIQASINVLEAKAEENARAASGAAPAPSATAPAVDTGAAASEAAGQNAEPVTPQPQDATKMQEPIPLPAPPNAAAVEGAAASEATAAATQSAVQSETTTTTS</v>
      </c>
    </row>
    <row r="518" spans="1:15">
      <c r="A518" t="s">
        <v>4054</v>
      </c>
      <c r="B518" t="s">
        <v>1284</v>
      </c>
      <c r="C518">
        <v>0.14099999999999999</v>
      </c>
      <c r="D518">
        <v>19</v>
      </c>
      <c r="E518">
        <v>0.123</v>
      </c>
      <c r="F518">
        <v>19</v>
      </c>
      <c r="G518">
        <v>0.13500000000000001</v>
      </c>
      <c r="H518">
        <v>18</v>
      </c>
      <c r="I518">
        <v>0.109</v>
      </c>
      <c r="J518">
        <v>0.11600000000000001</v>
      </c>
      <c r="K518" t="s">
        <v>4781</v>
      </c>
      <c r="L518">
        <v>0.45</v>
      </c>
      <c r="M518" t="s">
        <v>4780</v>
      </c>
      <c r="N518" t="str">
        <f>MID(Table2[[#This Row],[Uncleaved Sequence]],Table2[[#This Row],[pos2]]-3,3)&amp;"-"&amp;MID(Table2[[#This Row],[Uncleaved Sequence]],Table2[[#This Row],[pos2]],3)</f>
        <v>ATA-AGN</v>
      </c>
      <c r="O518" t="str">
        <f>VLOOKUP(Table2[[#This Row],[name]],Sheet2!B:D,3,FALSE)</f>
        <v>MKPTVMAANQAQSNPATAAGNNVSPGGPGVNIPVNREYVSGGYGSPQQSQFHTPQNAYGSPRQQQQHFQQHQQVPPNQQQQHFQPTFGFEPNMDMDNMPRSHLGRMHDPFAGFGDSRKRSSLHGPSGQVHADDDFPSYFDDPDFGFPFSTMGRRGRMAGGANTHMDHDDDFFNRLPSEFRQYIPDGFGGRRGTGAAAPGQVPQQQQPQPQPQYTQQQPQTHFQFGVPPQQQPVYAGPTQQQVPQTSKRLCDAAIQTEDPAGRSEVDCAPPTNLNQHGLRNTVDMGVKSVAEQDQLRSHSAPPPEQQQQNLQYHQQQQQHQQPGVHSQPFGTQTSPPVQGQQFKYYAPHQQTHPQQKQQTPPPAPQTPGGTYVRTIPIFVEGRSEPIINAHKEPNQNAPPSAQAQAQAQAYAQAQPQAHAAPQQHNRPTPLNTQAQPEQQVPEGAAGLPPQTPHTLNSINKIQDIQRDVLELMGKVEQFKGTREEKEYAYLEMLTRNLLKLDTIDTNGKDSIRLARKEAIKCIQASINVLEAKAEENARASGAAPAPSATAPAVDTGAVAASEAAGQNAEPVTPQPQDATKMQEPIPLPPPNAAAVEGAAASEATAAEATQSAVQSETTTTTS</v>
      </c>
    </row>
    <row r="519" spans="1:15">
      <c r="A519" t="s">
        <v>4643</v>
      </c>
      <c r="B519" t="s">
        <v>1284</v>
      </c>
      <c r="C519">
        <v>0.14099999999999999</v>
      </c>
      <c r="D519">
        <v>19</v>
      </c>
      <c r="E519">
        <v>0.123</v>
      </c>
      <c r="F519">
        <v>19</v>
      </c>
      <c r="G519">
        <v>0.13500000000000001</v>
      </c>
      <c r="H519">
        <v>18</v>
      </c>
      <c r="I519">
        <v>0.109</v>
      </c>
      <c r="J519">
        <v>0.11600000000000001</v>
      </c>
      <c r="K519" t="s">
        <v>4781</v>
      </c>
      <c r="L519">
        <v>0.45</v>
      </c>
      <c r="M519" t="s">
        <v>4780</v>
      </c>
      <c r="N519" t="str">
        <f>MID(Table2[[#This Row],[Uncleaved Sequence]],Table2[[#This Row],[pos2]]-3,3)&amp;"-"&amp;MID(Table2[[#This Row],[Uncleaved Sequence]],Table2[[#This Row],[pos2]],3)</f>
        <v>ATA-AGN</v>
      </c>
      <c r="O519" t="str">
        <f>VLOOKUP(Table2[[#This Row],[name]],Sheet2!B:D,3,FALSE)</f>
        <v>MKPTVMAANQAQSNPATAAGNNVSPGGPGVNIPVNREYVSGGYGSPQQSQFHTPQNAYGSPRQQQQHFQQHQQVPPNQQQQHFQQPTFGFEPNMDMDNFPRSHLGRMHDPFAGFGDSHFGFPRFSTMGRRGRMAGGANTHMDHDDDFNRLPSEFRQYIPDGFGGRRGTGAAPAPGQVPQQQQPQPQPQYTQQQPQTFQFGVPPQQQPVYAGPTQQQVPQTPSKRLCDAAIQTEDPAGRSEVDCAPTNLNQHGLRNTVDMGVKSVAEQDQGLRSHSAPPPEQQQQNLQYHQQQQQQQPGVHSQPFGTQTSPPVQGQQFKTYYAPHQQTHPQQKQQTPPPAPQTPGTYVRTIPIFVEGRSEPIINAHKEIPNQNAPPSAQAQAQAQAYAQAQPQHAAPQQHNRPTPLNTQAQPEQQVPVEGAAGLPPQTPHTLNSINKIQDIQDVLELMGKVEQFKGTREEKEYAYLDEMLTRNLLKLDTIDTNGKDSIRLAKEAIKCIQASINVLEAKAEENARAASGAAPAPSATAPAVDTGAVAASEAGQNAEPVTPQPQDATKMQEPIPLPAPPNAAAVEGAAASEATAAEATQSAQSETTTTTS</v>
      </c>
    </row>
    <row r="520" spans="1:15">
      <c r="A520" t="s">
        <v>4644</v>
      </c>
      <c r="B520" t="s">
        <v>1284</v>
      </c>
      <c r="C520">
        <v>0.109</v>
      </c>
      <c r="D520">
        <v>15</v>
      </c>
      <c r="E520">
        <v>0.11600000000000001</v>
      </c>
      <c r="F520">
        <v>15</v>
      </c>
      <c r="G520">
        <v>0.14299999999999999</v>
      </c>
      <c r="H520">
        <v>2</v>
      </c>
      <c r="I520">
        <v>0.115</v>
      </c>
      <c r="J520">
        <v>0.115</v>
      </c>
      <c r="K520" t="s">
        <v>4781</v>
      </c>
      <c r="L520">
        <v>0.45</v>
      </c>
      <c r="M520" t="s">
        <v>4780</v>
      </c>
      <c r="N520" t="str">
        <f>MID(Table2[[#This Row],[Uncleaved Sequence]],Table2[[#This Row],[pos2]]-3,3)&amp;"-"&amp;MID(Table2[[#This Row],[Uncleaved Sequence]],Table2[[#This Row],[pos2]],3)</f>
        <v>LGR-MHD</v>
      </c>
      <c r="O520" t="str">
        <f>VLOOKUP(Table2[[#This Row],[name]],Sheet2!B:D,3,FALSE)</f>
        <v>MDMDNMFPRSHLGRMHDPFAGFGDSHFGFPRFSTMGRRGRMAGGANTHMHDDDFFNRLPSEFRQYIPDGFGGRRGTGAAPAPGQVPQQQQPQPQPQYTQQPQTHFQFGVPPQQQPVYAGPTQQQVPQTPSKRLCDAAIQTEDPAGRSVDCAPPTNLNQHGLRNTVDMGVKSVAEQDQGLRSHSAPPPEQQQQNLQYQQQQQHQQPGVHSQPFGTQTSPPVQGQQFKTYYAPHQQTHPQQKQQTPPAPQTPGGTYVRTIPIFVEGRSEPIINAHKEIPNQNAPPSAQAQAQAQAYQAQPQAHAAPQQHNRPTPLNTQAQPEQQVPVEGAAGLPPQTPHTLNSINIQDIQRDVLELMGKVEQFKGTREEKEYAYLDEMLTRNLLKLDTIDTNGKSIRLARKEAIKCIQASINVLEAKAEENARAASGAAPAPSATAPAVDTGAAASEAAGQNAEPVTPQPQDATKMQEPIPLPAPPNAAAVEGAAASEATAAATQSAVQSETTTTTS</v>
      </c>
    </row>
    <row r="521" spans="1:15">
      <c r="A521" t="s">
        <v>4481</v>
      </c>
      <c r="B521" t="s">
        <v>1287</v>
      </c>
      <c r="C521">
        <v>0.13700000000000001</v>
      </c>
      <c r="D521">
        <v>26</v>
      </c>
      <c r="E521">
        <v>0.187</v>
      </c>
      <c r="F521">
        <v>26</v>
      </c>
      <c r="G521">
        <v>0.35499999999999998</v>
      </c>
      <c r="H521">
        <v>18</v>
      </c>
      <c r="I521">
        <v>0.26</v>
      </c>
      <c r="J521">
        <v>0.216</v>
      </c>
      <c r="K521" t="s">
        <v>4781</v>
      </c>
      <c r="L521">
        <v>0.5</v>
      </c>
      <c r="M521" t="s">
        <v>4782</v>
      </c>
      <c r="N521" t="str">
        <f>MID(Table2[[#This Row],[Uncleaved Sequence]],Table2[[#This Row],[pos2]]-3,3)&amp;"-"&amp;MID(Table2[[#This Row],[Uncleaved Sequence]],Table2[[#This Row],[pos2]],3)</f>
        <v>IKG-WCP</v>
      </c>
      <c r="O521" t="str">
        <f>VLOOKUP(Table2[[#This Row],[name]],Sheet2!B:D,3,FALSE)</f>
        <v>MVLLDEFCVKVYFWPFLSYLASIKGWCPLYPPGYYPIYALPPPQGPPYPPPPPPPPFQPIGPLIPPQPALPSTPAVIPTFQPTPPNPQTPVTPPLITTSSTTSSTTSTTGLTTTTTAGTTLPLPMPTCPSQPLVCLTGGARPLPNCPIDPRQQQNSPLLSSTGPQIGSDMMVFMPLNSGRRRRRRRRPQSCQDARSPGSCLPLTSCPQLMQEYQGQANEFHTFLGQSICGFDGSTFMVCCATDRSNARSRKDVFVTTAAPFGFFHFSPLSGGSTATPMVFQPTPPLSQVVSPSFPPPPPPPPNNAPRESATCGISGATSNRVVGGMEARKGAYPWIAALGYFENNRNALKFLCGGSLIHSRYVITSAHCINPMLTLVRLGAHDLSQPAESGADLRIRRTVVHEHFDLNSISNDIALIELNVVGALPGNISPICLPEAAKFMQDFVGMNPFVAGWGAVKHQGVTSQVLRDAQVPIVSRHSCEQSYKSIFQFQFSDKVLCAGSSSVDACQGDSGGPLMMPQLEGNVYRFYLLGLVSFGYECRPNFPGVYTRVASYVPWIKKHIAS</v>
      </c>
    </row>
    <row r="522" spans="1:15">
      <c r="A522" t="s">
        <v>4740</v>
      </c>
      <c r="B522" t="s">
        <v>1287</v>
      </c>
      <c r="C522">
        <v>0.13</v>
      </c>
      <c r="D522">
        <v>20</v>
      </c>
      <c r="E522">
        <v>0.14099999999999999</v>
      </c>
      <c r="F522">
        <v>20</v>
      </c>
      <c r="G522">
        <v>0.221</v>
      </c>
      <c r="H522">
        <v>11</v>
      </c>
      <c r="I522">
        <v>0.152</v>
      </c>
      <c r="J522">
        <v>0.14699999999999999</v>
      </c>
      <c r="K522" t="s">
        <v>4781</v>
      </c>
      <c r="L522">
        <v>0.45</v>
      </c>
      <c r="M522" t="s">
        <v>4780</v>
      </c>
      <c r="N522" t="str">
        <f>MID(Table2[[#This Row],[Uncleaved Sequence]],Table2[[#This Row],[pos2]]-3,3)&amp;"-"&amp;MID(Table2[[#This Row],[Uncleaved Sequence]],Table2[[#This Row],[pos2]],3)</f>
        <v>ARS-RPG</v>
      </c>
      <c r="O522" t="str">
        <f>VLOOKUP(Table2[[#This Row],[name]],Sheet2!B:D,3,FALSE)</f>
        <v>MGLSILSSVKSQSCQDARSRPGSCLPLTSCPQLMQEYQGQANEFHTFLGSICGFDGSTFMVCCATDRSGNARSRKDVFVTTAAPFGFFHFSPLSGGSTTPMVFQPTPPLSQVVSPSFYPPPPPPPPNNAPRESATCGISGATSNRVVGMEARKGAYPWIAALGYFEENNRNALKFLCGGSLIHSRYVITSAHCINPLTLVRLGAHDLSQPAESGAMDLRIRRTVVHEHFDLNSISNDIALIELNVGALPGNISPICLPEAAKFMQQDFVGMNPFVAGWGAVKHQGVTSQVLRDAVPIVSRHSCEQSYKSIFQFVQFSDKVLCAGSSSVDACQGDSGGPLMMPQEGNVYRFYLLGLVSFGYECARPNFPGVYTRVASYVPWIKKHIAS</v>
      </c>
    </row>
    <row r="523" spans="1:15">
      <c r="A523" t="s">
        <v>4203</v>
      </c>
      <c r="B523" t="s">
        <v>1289</v>
      </c>
      <c r="C523">
        <v>0.51300000000000001</v>
      </c>
      <c r="D523">
        <v>47</v>
      </c>
      <c r="E523">
        <v>0.39900000000000002</v>
      </c>
      <c r="F523">
        <v>47</v>
      </c>
      <c r="G523">
        <v>0.436</v>
      </c>
      <c r="H523">
        <v>37</v>
      </c>
      <c r="I523">
        <v>0.214</v>
      </c>
      <c r="J523">
        <v>0.32500000000000001</v>
      </c>
      <c r="K523" t="s">
        <v>4781</v>
      </c>
      <c r="L523">
        <v>0.5</v>
      </c>
      <c r="M523" t="s">
        <v>4782</v>
      </c>
      <c r="N523" t="str">
        <f>MID(Table2[[#This Row],[Uncleaved Sequence]],Table2[[#This Row],[pos2]]-3,3)&amp;"-"&amp;MID(Table2[[#This Row],[Uncleaved Sequence]],Table2[[#This Row],[pos2]],3)</f>
        <v>GEA-VTA</v>
      </c>
      <c r="O523" t="str">
        <f>VLOOKUP(Table2[[#This Row],[name]],Sheet2!B:D,3,FALSE)</f>
        <v>MFCRISGNKSRGKVIAKTVHSDMLWRCEYLILGMLLLAELTQLGEAVTAQQRRNRRLRSDNGTKRLTGTKNQTGIRSNRRQGTARKLSAKRVNQNKKATSSKIQSRIVGGTSTTISTTPYIVQLRRGSNLCSGSLITEQWVLTAAHCKGYSASDFTVRGGTTTLDGSDGVTRSVSSIHVAPKFTSKKMNMDAALLKNQSLTGTNIGTISMGNYRPKAGSRVRIAGWGVTKEGSTTASKTLQTAQIVVRQQKCRKDYRGQATITKYMLCARAAGKDSCSGDSGGPVTRNNTLLGISFGYGCARAGYPGVYTAVVAIRQWATNIMAN</v>
      </c>
    </row>
    <row r="524" spans="1:15">
      <c r="A524" t="s">
        <v>4682</v>
      </c>
      <c r="B524" t="s">
        <v>1289</v>
      </c>
      <c r="C524">
        <v>0.51300000000000001</v>
      </c>
      <c r="D524">
        <v>47</v>
      </c>
      <c r="E524">
        <v>0.39900000000000002</v>
      </c>
      <c r="F524">
        <v>47</v>
      </c>
      <c r="G524">
        <v>0.436</v>
      </c>
      <c r="H524">
        <v>37</v>
      </c>
      <c r="I524">
        <v>0.214</v>
      </c>
      <c r="J524">
        <v>0.32500000000000001</v>
      </c>
      <c r="K524" t="s">
        <v>4781</v>
      </c>
      <c r="L524">
        <v>0.5</v>
      </c>
      <c r="M524" t="s">
        <v>4782</v>
      </c>
      <c r="N524" t="str">
        <f>MID(Table2[[#This Row],[Uncleaved Sequence]],Table2[[#This Row],[pos2]]-3,3)&amp;"-"&amp;MID(Table2[[#This Row],[Uncleaved Sequence]],Table2[[#This Row],[pos2]],3)</f>
        <v>GEA-VTA</v>
      </c>
      <c r="O524" t="str">
        <f>VLOOKUP(Table2[[#This Row],[name]],Sheet2!B:D,3,FALSE)</f>
        <v>MFCRISGNKSRGKVIAKTVHSDMLWRCEYLILGMLLLAELTQLGEAVTAQQRRNRRLRSDNGTKRLTGTKNQTGIRSNRRQGTARKLSAKRVNQNKKATSSKIQSRIVGGTSTTISTTPYIVQLRRGSNLCSGSLITEQWVLTAAHCKGYSASDFTVRGGTTTLDGSDGVTRSVSSIHVAPKFTSKKMNMDAALLKNQSLTGTNIGTISMGNYRPKAGSRVRIAGWGVTKEGSTTASKTLQTAQIVVRQQKCRKDYRGQATITKYMLCARAAGKDSCSGDSGGPVTRNNTLLGISFGYGCARAGYPGVYTAVVAIRQWATNIMAN</v>
      </c>
    </row>
    <row r="525" spans="1:15">
      <c r="A525" t="s">
        <v>3905</v>
      </c>
      <c r="B525" t="s">
        <v>1290</v>
      </c>
      <c r="C525">
        <v>0.81200000000000006</v>
      </c>
      <c r="D525">
        <v>21</v>
      </c>
      <c r="E525">
        <v>0.80800000000000005</v>
      </c>
      <c r="F525">
        <v>21</v>
      </c>
      <c r="G525">
        <v>0.90400000000000003</v>
      </c>
      <c r="H525">
        <v>3</v>
      </c>
      <c r="I525">
        <v>0.79700000000000004</v>
      </c>
      <c r="J525">
        <v>0.80200000000000005</v>
      </c>
      <c r="K525" t="s">
        <v>4779</v>
      </c>
      <c r="L525">
        <v>0.45</v>
      </c>
      <c r="M525" t="s">
        <v>4780</v>
      </c>
      <c r="N525" t="str">
        <f>MID(Table2[[#This Row],[Uncleaved Sequence]],Table2[[#This Row],[pos2]]-3,3)&amp;"-"&amp;MID(Table2[[#This Row],[Uncleaved Sequence]],Table2[[#This Row],[pos2]],3)</f>
        <v>SVA-EEL</v>
      </c>
      <c r="O525" t="str">
        <f>VLOOKUP(Table2[[#This Row],[name]],Sheet2!B:D,3,FALSE)</f>
        <v>MQGMLLPLMFWMLWIRESVAEELELRRSPRIVGGHPSDVWHQPHMVNIRRGNFECGGSLVTPRCVLTAAHCLNDGNPSDFVVRGGVTYLSDMRNSRYVKILMPSAYSRTTLDHDVALLQLKQPLQASIAKPISLAVRSPRPGSFVRVGWGLTDSSSTSLPNQLQSVHVQVMPQRECRDLYRGYRNITSSMFCASVPLKDACAGDSGGPVVNSNGILVGVVSWGRAHRCAARDSPGVYSDVSYLSDIADNIHRY</v>
      </c>
    </row>
    <row r="526" spans="1:15">
      <c r="A526" t="s">
        <v>4225</v>
      </c>
      <c r="B526" t="s">
        <v>1291</v>
      </c>
      <c r="C526">
        <v>0.88700000000000001</v>
      </c>
      <c r="D526">
        <v>17</v>
      </c>
      <c r="E526">
        <v>0.91900000000000004</v>
      </c>
      <c r="F526">
        <v>17</v>
      </c>
      <c r="G526">
        <v>0.96399999999999997</v>
      </c>
      <c r="H526">
        <v>1</v>
      </c>
      <c r="I526">
        <v>0.94599999999999995</v>
      </c>
      <c r="J526">
        <v>0.93300000000000005</v>
      </c>
      <c r="K526" t="s">
        <v>4779</v>
      </c>
      <c r="L526">
        <v>0.45</v>
      </c>
      <c r="M526" t="s">
        <v>4780</v>
      </c>
      <c r="N526" t="str">
        <f>MID(Table2[[#This Row],[Uncleaved Sequence]],Table2[[#This Row],[pos2]]-3,3)&amp;"-"&amp;MID(Table2[[#This Row],[Uncleaved Sequence]],Table2[[#This Row],[pos2]],3)</f>
        <v>CWA-ASN</v>
      </c>
      <c r="O526" t="str">
        <f>VLOOKUP(Table2[[#This Row],[name]],Sheet2!B:D,3,FALSE)</f>
        <v>MATLWLVLHLIPLCWAASNEANSRIVGGVPVDIASVPYLVNLRIGGNFMGGSLVTPQHVVTAAHCVKGIGASRILVVAGVTRLTETGVRSGVDKVYTPAYNTRTLTSDVAVLKLKAPISGPKVSTIELCNTSFKAGDLIKVSGWGQIERNKAVSMQVRSVDVALIPRKACMSQYKLRGTITNTMFCASVPGVKDACGDSGGPAVYQGQLCGIVSWGVGCARKSSPGVYTNVKTVRSFIDKALG</v>
      </c>
    </row>
    <row r="527" spans="1:15">
      <c r="A527" t="s">
        <v>4096</v>
      </c>
      <c r="B527" t="s">
        <v>1293</v>
      </c>
      <c r="C527">
        <v>0.67400000000000004</v>
      </c>
      <c r="D527">
        <v>17</v>
      </c>
      <c r="E527">
        <v>0.73299999999999998</v>
      </c>
      <c r="F527">
        <v>17</v>
      </c>
      <c r="G527">
        <v>0.86899999999999999</v>
      </c>
      <c r="H527">
        <v>1</v>
      </c>
      <c r="I527">
        <v>0.77</v>
      </c>
      <c r="J527">
        <v>0.753</v>
      </c>
      <c r="K527" t="s">
        <v>4779</v>
      </c>
      <c r="L527">
        <v>0.45</v>
      </c>
      <c r="M527" t="s">
        <v>4780</v>
      </c>
      <c r="N527" t="str">
        <f>MID(Table2[[#This Row],[Uncleaved Sequence]],Table2[[#This Row],[pos2]]-3,3)&amp;"-"&amp;MID(Table2[[#This Row],[Uncleaved Sequence]],Table2[[#This Row],[pos2]],3)</f>
        <v>LEG-SSL</v>
      </c>
      <c r="O527" t="str">
        <f>VLOOKUP(Table2[[#This Row],[name]],Sheet2!B:D,3,FALSE)</f>
        <v>MYILLIGLALLHQLEGSSLFTLRQGKIFGGKTTLVKDHSFLVNLRRGGKRCGGVIISPNCVLTAAHCLEGRYQQVRDLTVHAQQQCLGDDMPPEHVRSWYVGLSPNYCAQRGLDSDLAVIRLSRPFDIAGNASLVKIDYNDLPPHSNTVLGWGAINEQGHNWNQCLQEANVKLISHRECIKSVGSGWQKVTNNMFCLGKNARDACQGDSGGPAIYAGRSVGIVSWGYGCGSGYPGVYTRLSSPSIYWLKDFIERH</v>
      </c>
    </row>
    <row r="528" spans="1:15">
      <c r="A528" t="s">
        <v>4348</v>
      </c>
      <c r="B528" t="s">
        <v>515</v>
      </c>
      <c r="C528">
        <v>0.11</v>
      </c>
      <c r="D528">
        <v>57</v>
      </c>
      <c r="E528">
        <v>0.126</v>
      </c>
      <c r="F528">
        <v>12</v>
      </c>
      <c r="G528">
        <v>0.182</v>
      </c>
      <c r="H528">
        <v>3</v>
      </c>
      <c r="I528">
        <v>0.13700000000000001</v>
      </c>
      <c r="J528">
        <v>0.13200000000000001</v>
      </c>
      <c r="K528" t="s">
        <v>4781</v>
      </c>
      <c r="L528">
        <v>0.45</v>
      </c>
      <c r="M528" t="s">
        <v>4780</v>
      </c>
      <c r="N528" t="str">
        <f>MID(Table2[[#This Row],[Uncleaved Sequence]],Table2[[#This Row],[pos2]]-3,3)&amp;"-"&amp;MID(Table2[[#This Row],[Uncleaved Sequence]],Table2[[#This Row],[pos2]],3)</f>
        <v>ITR-ACS</v>
      </c>
      <c r="O528" t="str">
        <f>VLOOKUP(Table2[[#This Row],[name]],Sheet2!B:D,3,FALSE)</f>
        <v>MFRFSRNAITRACSLSIRRPEVIRHRRYASQAINQMLQLQQMEICADPPRGLVVGVYADEEDKNDAGILTPTGWKYNVQKTHGRLLEVLRMSGPMPKRETRLLFAVEPERVPYYSAVAVIGLGKECLGYNPYEVLDEQKEAIRRSVAACRILAELDTDRIEVENCGHAESAAEGAALGIWIYQELRDPKRRISVPSDLYATKDEICDIEGWRIGLQKAAAQNLTRQLQEMPSNLLTPTAFAQNVVVLCKSGVNVEVKVEGWAESQSMHAFLAVGKASCEPPIFLELSYYGTCAERPIVLVGQGVTYDAGGLCLKEKQELFHMRGDMTGAAVVVATCRAVAGLRPVNIRGLIPLCENVIGCNSFRPGDMVKSMNGKTIEVQCTDHEDVLVLADLLYGQNFCPKCIIDIGTCSGYMRQALDEAACGVFTNSEILWQQIKHASMTGDRVWRFPLWNYYSKAVRAGGRSDVQNYGIGRGGRPCKAAAFLREFVPGQWMHIDATNVMITRGDEFEYLREGMAGRPTRTLIEFIAQSICKDTAPKN</v>
      </c>
    </row>
    <row r="529" spans="1:15">
      <c r="A529" t="s">
        <v>3709</v>
      </c>
      <c r="B529" t="s">
        <v>1294</v>
      </c>
      <c r="C529">
        <v>0.49099999999999999</v>
      </c>
      <c r="D529">
        <v>24</v>
      </c>
      <c r="E529">
        <v>0.64500000000000002</v>
      </c>
      <c r="F529">
        <v>21</v>
      </c>
      <c r="G529">
        <v>0.94699999999999995</v>
      </c>
      <c r="H529">
        <v>20</v>
      </c>
      <c r="I529">
        <v>0.85</v>
      </c>
      <c r="J529">
        <v>0.75600000000000001</v>
      </c>
      <c r="K529" t="s">
        <v>4779</v>
      </c>
      <c r="L529">
        <v>0.45</v>
      </c>
      <c r="M529" t="s">
        <v>4780</v>
      </c>
      <c r="N529" t="str">
        <f>MID(Table2[[#This Row],[Uncleaved Sequence]],Table2[[#This Row],[pos2]]-3,3)&amp;"-"&amp;MID(Table2[[#This Row],[Uncleaved Sequence]],Table2[[#This Row],[pos2]],3)</f>
        <v>VVG-GQS</v>
      </c>
      <c r="O529" t="str">
        <f>VLOOKUP(Table2[[#This Row],[name]],Sheet2!B:D,3,FALSE)</f>
        <v>MTSNLSGIVVIANLWILVVGGQSKNWSGYYVDNGTHYLLYEGPRIKPQTLPGNISTNPAINALEAQDYLPTRIVNGKKIKCSRAPYQCALHYNNYFICCVILNRRWILTAQHCKIGNPGRYTVRAGSTQQRRGGQLRHVQKTVCHPNSEYTMKNDLCMMKLKTPLNVGRCVQKVKLPSTRTKRFPKCYLASGWGLTANAQNVQRYLRGVIVCKVSRAKCQQDYRGTGIKIYKQMICAKRKNRDTCGDSGGPLVHNGVLYGITSFGIGCASAKYPGVYVNVLQYTRWIKKVAKK</v>
      </c>
    </row>
    <row r="530" spans="1:15">
      <c r="A530" t="s">
        <v>4317</v>
      </c>
      <c r="B530" t="s">
        <v>1296</v>
      </c>
      <c r="C530">
        <v>0.109</v>
      </c>
      <c r="D530">
        <v>56</v>
      </c>
      <c r="E530">
        <v>0.105</v>
      </c>
      <c r="F530">
        <v>28</v>
      </c>
      <c r="G530">
        <v>0.126</v>
      </c>
      <c r="H530">
        <v>12</v>
      </c>
      <c r="I530">
        <v>0.10299999999999999</v>
      </c>
      <c r="J530">
        <v>0.104</v>
      </c>
      <c r="K530" t="s">
        <v>4781</v>
      </c>
      <c r="L530">
        <v>0.45</v>
      </c>
      <c r="M530" t="s">
        <v>4780</v>
      </c>
      <c r="N530" t="str">
        <f>MID(Table2[[#This Row],[Uncleaved Sequence]],Table2[[#This Row],[pos2]]-3,3)&amp;"-"&amp;MID(Table2[[#This Row],[Uncleaved Sequence]],Table2[[#This Row],[pos2]],3)</f>
        <v>NGT-HYL</v>
      </c>
      <c r="O530" t="str">
        <f>VLOOKUP(Table2[[#This Row],[name]],Sheet2!B:D,3,FALSE)</f>
        <v>MYQNFGSESEGRERDPSWSGYYKDNGTHYLLYGKPEDIAPTPNFGNISSPFINALEAQESFPTRIVNGKRIPCTEAPFQGSLHYEGYFVCGCVIINKIILTAHHCFFGPPEKYTVRVGSDQQRRGGQLRHVKKIVALAAYNDYTMRHLAMMKLKSPVYFGKCVRPVKLPSTKTTKFPKKFVVSGWGITSANAQNVQYLRRVQIDYIKRSKCQKMYKKAGLKIYKDMICASRTNKDSCSGDSGGPLSRGVLYGIVSWGIGCANKNYPGVYVNCKRYVPWIKKVIHK</v>
      </c>
    </row>
    <row r="531" spans="1:15">
      <c r="A531" t="s">
        <v>3859</v>
      </c>
      <c r="B531" t="s">
        <v>647</v>
      </c>
      <c r="C531">
        <v>0.53500000000000003</v>
      </c>
      <c r="D531">
        <v>22</v>
      </c>
      <c r="E531">
        <v>0.25700000000000001</v>
      </c>
      <c r="F531">
        <v>22</v>
      </c>
      <c r="G531">
        <v>0.34499999999999997</v>
      </c>
      <c r="H531">
        <v>21</v>
      </c>
      <c r="I531">
        <v>0.123</v>
      </c>
      <c r="J531">
        <v>0.185</v>
      </c>
      <c r="K531" t="s">
        <v>4781</v>
      </c>
      <c r="L531">
        <v>0.45</v>
      </c>
      <c r="M531" t="s">
        <v>4780</v>
      </c>
      <c r="N531" t="str">
        <f>MID(Table2[[#This Row],[Uncleaved Sequence]],Table2[[#This Row],[pos2]]-3,3)&amp;"-"&amp;MID(Table2[[#This Row],[Uncleaved Sequence]],Table2[[#This Row],[pos2]],3)</f>
        <v>VHA-QRA</v>
      </c>
      <c r="O531" t="str">
        <f>VLOOKUP(Table2[[#This Row],[name]],Sheet2!B:D,3,FALSE)</f>
        <v>MRNYHLEYKVLIEDLAPLVHAQRAENLRKKLLIQWPHIDVLSAFYTHSENDYLDSLLERFPKRVQVKQFGWSYERRPLKVLTITNGDGRRNKPVILIDTVHAREWISPSMALYIIQQLLDNYGDNQELLQDYDWVIMPVVNADGYEYHTDSRYWRKSRRPTSNPECIGTDINRNFGYEWGHDEGSSSDPCENIYRGRPFDQSESQVLRDVMLHYKGRLNFYLSLHSYGNYFLLPWGYTSDFPDTYDMMSVADAGAKAIIYSTNGIYSYGSTYYVLYPTSGDTTDFAFGVVNATVMTMELPAAGFQGFDPWISQIERLVTESWVGVRAMAAEVIRRYP</v>
      </c>
    </row>
    <row r="532" spans="1:15">
      <c r="A532" t="s">
        <v>4368</v>
      </c>
      <c r="B532" t="s">
        <v>1298</v>
      </c>
      <c r="C532">
        <v>0.39500000000000002</v>
      </c>
      <c r="D532">
        <v>20</v>
      </c>
      <c r="E532">
        <v>0.57899999999999996</v>
      </c>
      <c r="F532">
        <v>20</v>
      </c>
      <c r="G532">
        <v>0.94599999999999995</v>
      </c>
      <c r="H532">
        <v>10</v>
      </c>
      <c r="I532">
        <v>0.83499999999999996</v>
      </c>
      <c r="J532">
        <v>0.71699999999999997</v>
      </c>
      <c r="K532" t="s">
        <v>4779</v>
      </c>
      <c r="L532">
        <v>0.45</v>
      </c>
      <c r="M532" t="s">
        <v>4780</v>
      </c>
      <c r="N532" t="str">
        <f>MID(Table2[[#This Row],[Uncleaved Sequence]],Table2[[#This Row],[pos2]]-3,3)&amp;"-"&amp;MID(Table2[[#This Row],[Uncleaved Sequence]],Table2[[#This Row],[pos2]],3)</f>
        <v>CEK-NKL</v>
      </c>
      <c r="O532" t="str">
        <f>VLOOKUP(Table2[[#This Row],[name]],Sheet2!B:D,3,FALSE)</f>
        <v>MKLVVALLVLSLTFSVCEKNKLSPRITGGYRAKPYTIIYLVGIVYAKSPSSLKFGAGTIISNQWILTVKEVLIFKYIEAHFGSKRAFWGYDILRIYREFYFHYDKTRIIALVKCPYQKFDRRMSRVRVPAYGARFERYVGNMTMVCGGTDKRKVRLPTWMRCVEVEVMNNTECAKYHTPLKWYEMCTSGEGFKGVCGDMGGAVVTMGPNPTFIGIIWLMPTNCSIGYPSVHIRVSDHIKWIKHVSVG</v>
      </c>
    </row>
    <row r="533" spans="1:15">
      <c r="A533" t="s">
        <v>4490</v>
      </c>
      <c r="B533" t="s">
        <v>1301</v>
      </c>
      <c r="C533">
        <v>0.36699999999999999</v>
      </c>
      <c r="D533">
        <v>18</v>
      </c>
      <c r="E533">
        <v>0.55400000000000005</v>
      </c>
      <c r="F533">
        <v>18</v>
      </c>
      <c r="G533">
        <v>0.9</v>
      </c>
      <c r="H533">
        <v>4</v>
      </c>
      <c r="I533">
        <v>0.84299999999999997</v>
      </c>
      <c r="J533">
        <v>0.67</v>
      </c>
      <c r="K533" t="s">
        <v>4779</v>
      </c>
      <c r="L533">
        <v>0.5</v>
      </c>
      <c r="M533" t="s">
        <v>4782</v>
      </c>
      <c r="N533" t="str">
        <f>MID(Table2[[#This Row],[Uncleaved Sequence]],Table2[[#This Row],[pos2]]-3,3)&amp;"-"&amp;MID(Table2[[#This Row],[Uncleaved Sequence]],Table2[[#This Row],[pos2]],3)</f>
        <v>SVG-EKN</v>
      </c>
      <c r="O533" t="str">
        <f>VLOOKUP(Table2[[#This Row],[name]],Sheet2!B:D,3,FALSE)</f>
        <v>MKLVVTLLVLSLTVSVGEKNKLSPRIAGGYRAKTFTIIYLVGIVYFKSQSSLNYGAGTIISNQWILTVKTVLKYSYIEVHLASRRSYRGFDIIRIYKEFRFHYDNDHVIALVKCPYQKFDRRMDRVRVPAYDTRFERYVGNMTMVCGGTEKRHAKLPEWMRCIEVEVMNNTECAKYYTPLKWYEMCTSGEGFKGVCGDIGGAVVTMGPNPTFIGIIWLMPENCSIGYPSVHIRVSDHIKWIKRVSVG</v>
      </c>
    </row>
    <row r="534" spans="1:15">
      <c r="A534" t="s">
        <v>3907</v>
      </c>
      <c r="B534" t="s">
        <v>837</v>
      </c>
      <c r="C534">
        <v>0.12</v>
      </c>
      <c r="D534">
        <v>31</v>
      </c>
      <c r="E534">
        <v>0.129</v>
      </c>
      <c r="F534">
        <v>14</v>
      </c>
      <c r="G534">
        <v>0.30599999999999999</v>
      </c>
      <c r="H534">
        <v>5</v>
      </c>
      <c r="I534">
        <v>0.17399999999999999</v>
      </c>
      <c r="J534">
        <v>0.153</v>
      </c>
      <c r="K534" t="s">
        <v>4781</v>
      </c>
      <c r="L534">
        <v>0.45</v>
      </c>
      <c r="M534" t="s">
        <v>4780</v>
      </c>
      <c r="N534" t="str">
        <f>MID(Table2[[#This Row],[Uncleaved Sequence]],Table2[[#This Row],[pos2]]-3,3)&amp;"-"&amp;MID(Table2[[#This Row],[Uncleaved Sequence]],Table2[[#This Row],[pos2]],3)</f>
        <v>VGL-TAA</v>
      </c>
      <c r="O534" t="str">
        <f>VLOOKUP(Table2[[#This Row],[name]],Sheet2!B:D,3,FALSE)</f>
        <v>MENIQNEELSVGLTAAFRLQVLIDLNDSNTYDIWKQLMSHRKHWDPNTTREPLTREMFDKLWASLPKIPFPFKEYYWRELSELEEKIMSYGSEDDGFDGDLVTRIPPFWMMPWPNGNITYENLSQMAHWLDIKANEFILTYIYMRLKVAEGVSTESWHIDRDQCAEQSRQILSHPAAWLVEKNHPRLKEEPVLQDIAELKQRFGQKLLANRNNFTRSTQHFLLGKLKRMRLRLSILPRNSSAQSMRRIERHYRDVHMNASDYFGNLHIGLNHSRSHKKYAQLWAIVFGRQLIPSISKSDLYPTQVRGYGTYASAFYIVKQNMLIVPLSLLEPPFYTHGQPSILYSALGFILGHELSHGFDSEGMTFSSHGVGSSAVDRELDRNPRFQQELGCRRRFGRKRYEKFADASGLELAYSAYFDTAQTDHKRNRSAEELVTQKQQFHNFAQFFCSDKELLQAHDHGSDRKRVNDAVAHFEPFREAFSCGPSPRRRCRL</v>
      </c>
    </row>
    <row r="535" spans="1:15">
      <c r="A535" t="s">
        <v>3908</v>
      </c>
      <c r="B535" t="s">
        <v>837</v>
      </c>
      <c r="C535">
        <v>0.108</v>
      </c>
      <c r="D535">
        <v>33</v>
      </c>
      <c r="E535">
        <v>0.105</v>
      </c>
      <c r="F535">
        <v>36</v>
      </c>
      <c r="G535">
        <v>0.111</v>
      </c>
      <c r="H535">
        <v>28</v>
      </c>
      <c r="I535">
        <v>9.6000000000000002E-2</v>
      </c>
      <c r="J535">
        <v>0.1</v>
      </c>
      <c r="K535" t="s">
        <v>4781</v>
      </c>
      <c r="L535">
        <v>0.45</v>
      </c>
      <c r="M535" t="s">
        <v>4780</v>
      </c>
      <c r="N535" t="str">
        <f>MID(Table2[[#This Row],[Uncleaved Sequence]],Table2[[#This Row],[pos2]]-3,3)&amp;"-"&amp;MID(Table2[[#This Row],[Uncleaved Sequence]],Table2[[#This Row],[pos2]],3)</f>
        <v>NFY-TAC</v>
      </c>
      <c r="O535" t="str">
        <f>VLOOKUP(Table2[[#This Row],[name]],Sheet2!B:D,3,FALSE)</f>
        <v>MDRLDYNYQEKLADLLDNEREDDEPHFLQQLRNFYTACRKPLSQDQVLRLEHLIVMENIQNEELSVGLTAAFRLQVLIDLNDSNTYDIWKQLMSHRKHDPNTTNREPLTREMFDKLWASLPKIPFPFKEYYWRELSELEEKIMSYGSDDGFDSGDLVTRIPPFWMMPWPNGNITYENLSQMAHWLDIKANEFILTYYMRLKLVAEGVSTESWHIDRDQCAEQSRQILSHPAAWLVEKNHPRLKEEVLQDIFAELKQRFGQKLLANRNNFTRSTQHFLLGKLKRMRLRLSILPRNSAQSMVRRIERHYRDVHMNASDYFGNLHIGLNHSRSHKKYAQLWAIVFGQLIPSRISKSDLYPTQVRGYGTYASAFYIVKQNMLIVPLSLLEPPFYTHQPSILTYSALGFILGHELSHGFDSEGMTFSSHGVGSSAVDRELDRNPRFQELGCLRRRFGRKRYEKFADASGLELAYSAYFDTAQTDHKRNRSAEELVQKQQFFHNFAQFFCSDKELLQAHDHGSDRKRVNDAVAHFEPFREAFSCGSPRRRQCRL</v>
      </c>
    </row>
    <row r="536" spans="1:15">
      <c r="A536" t="s">
        <v>4405</v>
      </c>
      <c r="B536" t="s">
        <v>518</v>
      </c>
      <c r="C536">
        <v>0.113</v>
      </c>
      <c r="D536">
        <v>41</v>
      </c>
      <c r="E536">
        <v>0.114</v>
      </c>
      <c r="F536">
        <v>21</v>
      </c>
      <c r="G536">
        <v>0.16400000000000001</v>
      </c>
      <c r="H536">
        <v>13</v>
      </c>
      <c r="I536">
        <v>0.123</v>
      </c>
      <c r="J536">
        <v>0.11899999999999999</v>
      </c>
      <c r="K536" t="s">
        <v>4781</v>
      </c>
      <c r="L536">
        <v>0.45</v>
      </c>
      <c r="M536" t="s">
        <v>4780</v>
      </c>
      <c r="N536" t="str">
        <f>MID(Table2[[#This Row],[Uncleaved Sequence]],Table2[[#This Row],[pos2]]-3,3)&amp;"-"&amp;MID(Table2[[#This Row],[Uncleaved Sequence]],Table2[[#This Row],[pos2]],3)</f>
        <v>RGC-SVV</v>
      </c>
      <c r="O536" t="str">
        <f>VLOOKUP(Table2[[#This Row],[name]],Sheet2!B:D,3,FALSE)</f>
        <v>MLRFLRNFKYYAWQEVRRGCSVVAPPDRSDVLLVLPTVWPSELTKRIRPSVPDLIEKFSCDAPGGQFATMSEYLRSDPRPDGVLLPDEIDLHRKMSLDLNSYMHAKDAFKEPHRKNRIFSHVLVVAGADSARSYPFRQRPDFLYLCDLRPGAALVLTRSRKRNTGALLFLSQDVDSQLSTIFSHMHYVDDVLPLAMKKSLLWLLRDHSPELWHFYDPSSPVSCIVQEVANEAKIPMGNPRYILQYRTVKTSRELRALRRANATAADSMAEVIAQHHQIPQELAASFDYKCRLRHRPDVTKTSCGLDGNGLWQMDAGCQYGGYEGGLARCWPSSGRFTPPQKMIGALLDMRRDLCSLIQYAGCEGAVRTPLELHAAYLILLARHLRELRVLPKVSSAAETVELARKYNCSPVVVSHVGLGKRDTSRRLLDYPFAPGNVMSLRSISIPDDCCQAYPEFRGILCQLGDTLHVRDDYSVDLLTAACPSEPQDIECLPASRTRSHRLRNDGDQSGSCDTRQLQSHGDG</v>
      </c>
    </row>
    <row r="537" spans="1:15">
      <c r="A537" t="s">
        <v>4148</v>
      </c>
      <c r="B537" t="s">
        <v>520</v>
      </c>
      <c r="C537">
        <v>0.22900000000000001</v>
      </c>
      <c r="D537">
        <v>20</v>
      </c>
      <c r="E537">
        <v>0.32900000000000001</v>
      </c>
      <c r="F537">
        <v>20</v>
      </c>
      <c r="G537">
        <v>0.77900000000000003</v>
      </c>
      <c r="H537">
        <v>5</v>
      </c>
      <c r="I537">
        <v>0.53100000000000003</v>
      </c>
      <c r="J537">
        <v>0.40899999999999997</v>
      </c>
      <c r="K537" t="s">
        <v>4781</v>
      </c>
      <c r="L537">
        <v>0.5</v>
      </c>
      <c r="M537" t="s">
        <v>4782</v>
      </c>
      <c r="N537" t="str">
        <f>MID(Table2[[#This Row],[Uncleaved Sequence]],Table2[[#This Row],[pos2]]-3,3)&amp;"-"&amp;MID(Table2[[#This Row],[Uncleaved Sequence]],Table2[[#This Row],[pos2]],3)</f>
        <v>AST-AFC</v>
      </c>
      <c r="O537" t="str">
        <f>VLOOKUP(Table2[[#This Row],[name]],Sheet2!B:D,3,FALSE)</f>
        <v>MVAWLTVKSVAIFLGLASTAFCVATIVLAVQNADLENDLQDALDKIDALVDTTSTSSTSTSTSTTTTTANPNGPTDDTEPGSTTTPGVGGDTTPSAGTPGGETSPSSSTGSTTNPIYPTLPTGLPDPEKIEWRLPTELTPIKYKVYYPDLTTGACEGTVSIQFQLNAITNLIVLHAKELNVHSISILNMMARIRVADSINLDESRELLLITLREVLSMNKAYTLSASFDCDLSSLVGSYISNYTNDGVDRSIISTKFEPTYARQAFPCFDEPALKAQFTITVARPSGDEYHVLSMPVASEYVDGDITEVTFAETVPMSTYLAAFVVSDFQYKETTVEGTSIALVYAPPAQVEKTQYALDTAAGVMAYYINYFNVSYALPKLDLVAIPDFVSGMENWGLVTFRETALLYDESTSSSVNKQRVAIVVAHELAHQWFGNLVTMNWNDLWLNEGFASFLEYKGVKQMHPEWDMDNQFVIEELHPVLTIDATLASPIVKSIESPAEITEYFDTITYSKGAALVRMLENLVGEEKLRNATTRYLVHIYSTATTEDYLTAVEEEEGLEFDVKQIMQTWTEQMGLPVVEVEKSGSTKLTQKRFLANEDDYAAEAEASSFNYRWSIPITYTSSINSEVQSLIFNHNNEATITLPEEASWIKINTNQVGYYRVNYGSEQWAELISALKNSRETFSTDRAHLLNDANTLAAAGQLNYSVALDLISYLESEQDYVPWSVGTSALATLNRVYYTDLYTNYTTYARKLLTPIVEKVTFTVAADHLENRLRIKVLSSACLGHESSLQQAVTLFNQWLASPETRPNPDIRDVVYYYGLQQVNTEAAWDQWKLYLDESDAQEKLKLMNCLTAVQVPWLLQRYINWAWDESNVRRQDYFTLGYISTNPVGQSLVWDYVRENWEKLVDRFGINERTLGRLIPTITARFSTTKLEEMQQFFAKYPEAGAGTAARQQALEAVKANIKWLAANKAQVGEWLAYVQQSSVTNRI</v>
      </c>
    </row>
    <row r="538" spans="1:15">
      <c r="A538" t="s">
        <v>4149</v>
      </c>
      <c r="B538" t="s">
        <v>520</v>
      </c>
      <c r="C538">
        <v>0.13100000000000001</v>
      </c>
      <c r="D538">
        <v>64</v>
      </c>
      <c r="E538">
        <v>0.112</v>
      </c>
      <c r="F538">
        <v>32</v>
      </c>
      <c r="G538">
        <v>0.14699999999999999</v>
      </c>
      <c r="H538">
        <v>31</v>
      </c>
      <c r="I538">
        <v>9.8000000000000004E-2</v>
      </c>
      <c r="J538">
        <v>0.107</v>
      </c>
      <c r="K538" t="s">
        <v>4781</v>
      </c>
      <c r="L538">
        <v>0.5</v>
      </c>
      <c r="M538" t="s">
        <v>4782</v>
      </c>
      <c r="N538" t="str">
        <f>MID(Table2[[#This Row],[Uncleaved Sequence]],Table2[[#This Row],[pos2]]-3,3)&amp;"-"&amp;MID(Table2[[#This Row],[Uncleaved Sequence]],Table2[[#This Row],[pos2]],3)</f>
        <v>KAR-SNT</v>
      </c>
      <c r="O538" t="str">
        <f>VLOOKUP(Table2[[#This Row],[name]],Sheet2!B:D,3,FALSE)</f>
        <v>MYAAKNVRPRSSLSTDDNHRIKDTNRPHKARSNTILTLAAFCVFLLVLCFLLGALVYVGKNIAEEHQRQQHANASQWALNSTIRTVYVDRDQLLSTKPISVLSDNRFYTTQVPTSKKSSIMATVAPAVKAASKVLQNLGFRLPKQIKSKYRLHLRPDLERKNYSGNISISLQVLEPIAFIPVHVKQLNVSTVEVKRDESGAPLKDITPTLTFAHPEFEYWVTEFEQPLEAGNYSLLLNFTGSLVDITGMYQSSYLDKLKNRSRSIISTKFEPTYARQAFPCFDEPALKAQFTITARPSGDEYHVLSNMPVASEYVDGDITEVTFAETVPMSTYLAAFVVSDFQKETTVEGTSIALKVYAPPAQVEKTQYALDTAAGVMAYYINYFNVSYALPLDLVAIPDFVSGAMENWGLVTFRETALLYDESTSSSVNKQRVAIVVAHEAHQWFGNLVTMNWWNDLWLNEGFASFLEYKGVKQMHPEWDMDNQFVIEEHPVLTIDATLASHPIVKSIESPAEITEYFDTITYSKGAALVRMLENLVGEKLRNATTRYLVRHIYSTATTEDYLTAVEEEEGLEFDVKQIMQTWTEQMLPVVEVEKSGSTYKLTQKRFLANEDDYAAEAEASSFNYRWSIPITYTSSNSEVQSLIFNHNDNEATITLPEEASWIKINTNQVGYYRVNYGSEQWAELSALKNSRETFSTADRAHLLNDANTLAAAGQLNYSVALDLISYLESEQDYPWSVGTSALATLRNRVYYTDLYTNYTTYARKLLTPIVEKVTFTVAADHLNRLRIKVLSSACSLGHESSLQQAVTLFNQWLASPETRPNPDIRDVVYYYLQQVNTEAAWDQVWKLYLDESDAQEKLKLMNCLTAVQVPWLLQRYINWADESNVRRQDYFTLLGYISTNPVGQSLVWDYVRENWEKLVDRFGINERTLRLIPTITARFSTETKLEEMQQFFAKYPEAGAGTAARQQALEAVKANIKWAANKAQVGEWLANYVQQSSVTNRI</v>
      </c>
    </row>
    <row r="539" spans="1:15">
      <c r="A539" t="s">
        <v>4150</v>
      </c>
      <c r="B539" t="s">
        <v>520</v>
      </c>
      <c r="C539">
        <v>0.111</v>
      </c>
      <c r="D539">
        <v>57</v>
      </c>
      <c r="E539">
        <v>0.114</v>
      </c>
      <c r="F539">
        <v>11</v>
      </c>
      <c r="G539">
        <v>0.158</v>
      </c>
      <c r="H539">
        <v>2</v>
      </c>
      <c r="I539">
        <v>0.115</v>
      </c>
      <c r="J539">
        <v>0.115</v>
      </c>
      <c r="K539" t="s">
        <v>4781</v>
      </c>
      <c r="L539">
        <v>0.45</v>
      </c>
      <c r="M539" t="s">
        <v>4780</v>
      </c>
      <c r="N539" t="str">
        <f>MID(Table2[[#This Row],[Uncleaved Sequence]],Table2[[#This Row],[pos2]]-3,3)&amp;"-"&amp;MID(Table2[[#This Row],[Uncleaved Sequence]],Table2[[#This Row],[pos2]],3)</f>
        <v>VKA-ASK</v>
      </c>
      <c r="O539" t="str">
        <f>VLOOKUP(Table2[[#This Row],[name]],Sheet2!B:D,3,FALSE)</f>
        <v>MATVAPAVKAASKVLQNLGFRLPKQIKPSKYRLHLRPDLERKNYSGNISSLQVLEPIAFIPVHVKQLNVSTVEVKRLDESGAPLKDITPTLTFAHPEFYWVTEFEQPLEAGNYSLLLNFTGSLVDRITGMYQSSYLDKLKNRSRSIITKFEPTYARQAFPCFDEPALKAQFTITVARPSGDEYHVLSNMPVASEYVGDITEVTFAETVPMSTYLAAFVVSDFQYKETTVEGTSIALKVYAPPAQVKTQYALDTAAGVMAYYINYFNVSYALPKLDLVAIPDFVSGAMENWGLVTRETALLYDESTSSSVNKQRVAIVVAHELAHQWFGNLVTMNWWNDLWLNEFASFLEYKGVKQMHPEWDMDNQFVIEELHPVLTIDATLASHPIVKSIESAEITEYFDTITYSKGAALVRMLENLVGEEKLRNATTRYLVRHIYSTATTDYLTAVEEEEGLEFDVKQIMQTWTEQMGLPVVEVEKSGSTYKLTQKRFLNEDDYAAEAEASSFNYRWSIPITYTSSINSEVQSLIFNHNDNEATITLPEASWIKINTNQVGYYRVNYGSEQWAELISALKNSRETFSTADRAHLLNDNTLAAAGQLNYSVALDLISYLESEQDYVPWSVGTSALATLRNRVYYTDLTNYTTYARKLLTPIVEKVTFTVAADHLENRLRIKVLSSACSLGHESSLQAVTLFNQWLASPETRPNPDIRDVVYYYGLQQVNTEAAWDQVWKLYLDESAQEKLKLMNCLTAVQVPWLLQRYINWAWDESNVRRQDYFTLLGYISTNPGQSLVWDYVRENWEKLVDRFGINERTLGRLIPTITARFSTETKLEEMQQFAKYPEAGAGTAARQQALEAVKANIKWLAANKAQVGEWLANYVQQSSVTRI</v>
      </c>
    </row>
    <row r="540" spans="1:15">
      <c r="A540" t="s">
        <v>4058</v>
      </c>
      <c r="B540" t="s">
        <v>648</v>
      </c>
      <c r="C540">
        <v>0.83499999999999996</v>
      </c>
      <c r="D540">
        <v>19</v>
      </c>
      <c r="E540">
        <v>0.88400000000000001</v>
      </c>
      <c r="F540">
        <v>19</v>
      </c>
      <c r="G540">
        <v>0.96199999999999997</v>
      </c>
      <c r="H540">
        <v>10</v>
      </c>
      <c r="I540">
        <v>0.93200000000000005</v>
      </c>
      <c r="J540">
        <v>0.91</v>
      </c>
      <c r="K540" t="s">
        <v>4779</v>
      </c>
      <c r="L540">
        <v>0.45</v>
      </c>
      <c r="M540" t="s">
        <v>4780</v>
      </c>
      <c r="N540" t="str">
        <f>MID(Table2[[#This Row],[Uncleaved Sequence]],Table2[[#This Row],[pos2]]-3,3)&amp;"-"&amp;MID(Table2[[#This Row],[Uncleaved Sequence]],Table2[[#This Row],[pos2]],3)</f>
        <v>AHG-KPG</v>
      </c>
      <c r="O540" t="str">
        <f>VLOOKUP(Table2[[#This Row],[name]],Sheet2!B:D,3,FALSE)</f>
        <v>MSIRLVALLALFAALAHGKPGYGPGEQDWGYVDVRPGAHMFYWLYYTTAVSSYTERPLAIWLQGGPGASSTGYGNFEELGPVDLYGDWRSWTWVKDMNLFIDNPVGSGFSYVDNTAFYTATNKEIALDLVELMKGFYTLHPEFEEVPHIFCESYGGKMAPEFALELYYAKKRGEVKSNLTSVALGDPWTSPIDSVLWGPFLREMGIVDHAGYNAIQEAANFTAQLVEEERWIQATYQWGNTQWEVKASKGVDFYNVLKETKGGLYQRSKALTSEERLYRTMVKYDIDEDRTKLLDLMRGPVAETLGIPSNVIWGSQSGTTFDIHRTDFMKPVIHIVNELLEKTLKVGVFSGGLDLICATPGTVNWIAKLDWSRKDEYLAAPRNGITVDRILEYQKTGGNFTMFWINRSGHMAPADNPAAMSHVLREFTSF</v>
      </c>
    </row>
    <row r="541" spans="1:15">
      <c r="A541" t="s">
        <v>4542</v>
      </c>
      <c r="B541" t="s">
        <v>1304</v>
      </c>
      <c r="C541">
        <v>0.90900000000000003</v>
      </c>
      <c r="D541">
        <v>22</v>
      </c>
      <c r="E541">
        <v>0.94</v>
      </c>
      <c r="F541">
        <v>22</v>
      </c>
      <c r="G541">
        <v>0.99199999999999999</v>
      </c>
      <c r="H541">
        <v>4</v>
      </c>
      <c r="I541">
        <v>0.97099999999999997</v>
      </c>
      <c r="J541">
        <v>0.95599999999999996</v>
      </c>
      <c r="K541" t="s">
        <v>4779</v>
      </c>
      <c r="L541">
        <v>0.45</v>
      </c>
      <c r="M541" t="s">
        <v>4780</v>
      </c>
      <c r="N541" t="str">
        <f>MID(Table2[[#This Row],[Uncleaved Sequence]],Table2[[#This Row],[pos2]]-3,3)&amp;"-"&amp;MID(Table2[[#This Row],[Uncleaved Sequence]],Table2[[#This Row],[pos2]],3)</f>
        <v>ILG-QDV</v>
      </c>
      <c r="O541" t="str">
        <f>VLOOKUP(Table2[[#This Row],[name]],Sheet2!B:D,3,FALSE)</f>
        <v>MWTTLWTVLLLLLCGVQVILGQDVAQNQSESAIEPRIVGGIKAKQGQFPQISLRLRGEHYCGGVIISATHVITAGHCVKHGNDVVPADLWSIQAGSLLSSDGVRIPVAEVIMHPNYATGGHNDLAVLRLQSPLTFDANIAAIQLATEPPNCVAVDISGWGNIAEKGPLSDSLLFVQVTSISRGACRWMFYSRLPETICLLHSKNSGACYGDSGGPATYGGKVVGLASLLLGGGCGRAAPDGYLRIKVRAWIAEKAG</v>
      </c>
    </row>
    <row r="542" spans="1:15">
      <c r="A542" t="s">
        <v>3823</v>
      </c>
      <c r="B542" t="s">
        <v>650</v>
      </c>
      <c r="C542">
        <v>0.13800000000000001</v>
      </c>
      <c r="D542">
        <v>56</v>
      </c>
      <c r="E542">
        <v>0.17499999999999999</v>
      </c>
      <c r="F542">
        <v>11</v>
      </c>
      <c r="G542">
        <v>0.35599999999999998</v>
      </c>
      <c r="H542">
        <v>5</v>
      </c>
      <c r="I542">
        <v>0.27200000000000002</v>
      </c>
      <c r="J542">
        <v>0.22800000000000001</v>
      </c>
      <c r="K542" t="s">
        <v>4781</v>
      </c>
      <c r="L542">
        <v>0.45</v>
      </c>
      <c r="M542" t="s">
        <v>4780</v>
      </c>
      <c r="N542" t="str">
        <f>MID(Table2[[#This Row],[Uncleaved Sequence]],Table2[[#This Row],[pos2]]-3,3)&amp;"-"&amp;MID(Table2[[#This Row],[Uncleaved Sequence]],Table2[[#This Row],[pos2]],3)</f>
        <v>AMS-ASL</v>
      </c>
      <c r="O542" t="str">
        <f>VLOOKUP(Table2[[#This Row],[name]],Sheet2!B:D,3,FALSE)</f>
        <v>MAEREREAMSASLSRLLRTLSSASMSRRHCPLALLQPIPLHQSEIALGSSSGGSAERCCSSCSDDSNNNERCKSAERGTAADEVGEEGREEVELESKEAVEGEQDELELKRDSSTVNVNVVRANFKCNDMECSLVLGDYVNGFLGSFSKGLKTNQLVVNTDEKTLRPVARLKEPRDLFALPKDKDNDCSQQAPRWPECQVIEERIIHIPYVPAVPEPLNAPTGNELKPRPVGEENGIVVFSYSPIAVNYEKPKAKKEDDESSDESDYSSDSRQDSTPPSRSTPMRLAGGGECAPKLNSVSKMINNVDNRSTSASLDDNDDYYDDEYDTSGGYCGGSGEAKEKAIKDLIEAKKKRYQEEAEVTPVGGGTARNSRAASRSEASKDASDIDDIWKNTSEYKPASPRYVLSQFGKNVTKAVIDRIVDHEDLVPPSGSQKVSNQFAGPVKLPKTNIARLEVAFERSACQDRSKSRLKKKMSSSRRRRESTSDEDSSSSLGNEEDEEVDDSDSDAENTGSGIGLRRILGSYSARLAGGAEKCPCPSGSVSDTETLVGDESRSRLAGSNGLHQQDVVCSRNRQAQSRSPLRSVPHHAATVAAAAAALARGRNRDKDGCLGGKDEKNMGMGVGTTGTSSMGTRTSPVRNNVFRLSKDQHILLNSMTSQETTGTLISSTSTNQTTTTTNSSQSFLSDLPQAQFSRSAVGGARFMTNCHPMNPEEYDGLEFESRFESGNLAKAVQTPTYYELYLRPDLYTSRSKQWFYFRVRRTRRKMLYRFSIVNLVKSDSLYDGMQPVMYSTLGAKEKSEGWRRCGDNICYYRNDDESASSSANEDDEDNSYTLTFTIEFEHDDDTVFFAHSYPYTYSDLQDYLMEIQRHPVKSKFCKLRLCRTLAGNNVYYLTVTAPSSNEENMRRKKSIVVSARVHPSETPASWMMKLMDFITGDTTVAKRLRHKFIFKLVPMLNPDGVIVGNTRNSLTGKDLNRQRTVIRETYPSIWYTKAMIRRLIEECGVAMYCDMHAHSRKHNIFIYGCENRNPEKKLTEQVFPLMLHKNSADRFSFESCKFKIQRSKEGTGRIVVWMLGTNSYTIEASFGGSSLGSRKGTHFNTQDYEHMGRAFCETLLDYCDENPNKKRHAKLFKQIKKIRKREKREQKALKLQKMADQGCIMNDKLKVKRSVEKS</v>
      </c>
    </row>
    <row r="543" spans="1:15">
      <c r="A543" t="s">
        <v>3824</v>
      </c>
      <c r="B543" t="s">
        <v>650</v>
      </c>
      <c r="C543">
        <v>0.13800000000000001</v>
      </c>
      <c r="D543">
        <v>56</v>
      </c>
      <c r="E543">
        <v>0.17499999999999999</v>
      </c>
      <c r="F543">
        <v>11</v>
      </c>
      <c r="G543">
        <v>0.35599999999999998</v>
      </c>
      <c r="H543">
        <v>5</v>
      </c>
      <c r="I543">
        <v>0.27200000000000002</v>
      </c>
      <c r="J543">
        <v>0.22800000000000001</v>
      </c>
      <c r="K543" t="s">
        <v>4781</v>
      </c>
      <c r="L543">
        <v>0.45</v>
      </c>
      <c r="M543" t="s">
        <v>4780</v>
      </c>
      <c r="N543" t="str">
        <f>MID(Table2[[#This Row],[Uncleaved Sequence]],Table2[[#This Row],[pos2]]-3,3)&amp;"-"&amp;MID(Table2[[#This Row],[Uncleaved Sequence]],Table2[[#This Row],[pos2]],3)</f>
        <v>AMS-ASL</v>
      </c>
      <c r="O543" t="str">
        <f>VLOOKUP(Table2[[#This Row],[name]],Sheet2!B:D,3,FALSE)</f>
        <v>MAEREREAMSASLSRLLRTLSSASMSRRHCPLALLQPIPLHQSEIALGSSSGGSAERCCSSCSDDSNNNERCKSAERGTAADEVGEEGREEVELESKEAVEGEQDELELKRDSSTVNVNVVRANFKCNDMECSLVLGDYVNGFLGSFSKGLKTNQLVVNTDEKTLRPVARLKEPRDLFALPKDKDNDCSQQAPRWPECQVIEERIIHIPYVPAVPEPLNAPTGNELKPRPVGEENGIVVFSYSPIAVNYEKPKAKKEDDESSDESDYSSDSRQDSTPPSRSTPMRLAGGGECAPKLNSVSKMINNVDNRSTSASLDDNDDYYDDEYDTSGGYCGGSGEAKEKAIKDLIEAKKKRYQEEAEVTPVGGGTARNSRAASRSEASKDASDIDDIWKNTSEYKPASPRYVLSQFGKNVTKAVIDRIVDHEDLVPPSGSQKFSRSAVGARFMTNCHPMNPEEYDGLEFESRFESGNLAKAVQITPTYYELYLRPDLTSRSKQWFYFRVRRTRRKMLYRFSIVNLVKSDSLYNDGMQPVMYSTLGAEKSEGWRRCGDNICYYRNDDESASSSANEDDEDNSTYTLTFTIEFEHDDTVFFAHSYPYTYSDLQDYLMEIQRHPVKSKFCKLRLLCRTLAGNNVYYLVTAPSSNEENMRRKKSIVVSARVHPSETPASWMMKGLMDFITGDTTVAKLRHKFIFKLVPMLNPDGVIVGNTRNSLTGKDLNRQYRTVIRETYPSIWYKAMIRRLIEECGVAMYCDMHAHSRKHNIFIYGCENKRNPEKKLTEQVFPMLHKNSADRFSFESCKFKIQRSKEGTGRIVVWMLGITNSYTIEASFGGSLGSRKGTHFNTQDYEHMGRAFCETLLDYCDENPNKVKRHAKLFKQIKKIKREKREQKALKLQKMADQGCIMNDKLKVKRSVEKSV</v>
      </c>
    </row>
    <row r="544" spans="1:15">
      <c r="A544" t="s">
        <v>3825</v>
      </c>
      <c r="B544" t="s">
        <v>650</v>
      </c>
      <c r="C544">
        <v>0.109</v>
      </c>
      <c r="D544">
        <v>67</v>
      </c>
      <c r="E544">
        <v>0.11</v>
      </c>
      <c r="F544">
        <v>12</v>
      </c>
      <c r="G544">
        <v>0.13900000000000001</v>
      </c>
      <c r="H544">
        <v>1</v>
      </c>
      <c r="I544">
        <v>9.7000000000000003E-2</v>
      </c>
      <c r="J544">
        <v>0.10299999999999999</v>
      </c>
      <c r="K544" t="s">
        <v>4781</v>
      </c>
      <c r="L544">
        <v>0.45</v>
      </c>
      <c r="M544" t="s">
        <v>4780</v>
      </c>
      <c r="N544" t="str">
        <f>MID(Table2[[#This Row],[Uncleaved Sequence]],Table2[[#This Row],[pos2]]-3,3)&amp;"-"&amp;MID(Table2[[#This Row],[Uncleaved Sequence]],Table2[[#This Row],[pos2]],3)</f>
        <v>CAP-GKL</v>
      </c>
      <c r="O544" t="str">
        <f>VLOOKUP(Table2[[#This Row],[name]],Sheet2!B:D,3,FALSE)</f>
        <v>MRLAGGGECAPGKLNSVSKMINNVDNRSTSASLDDNDDYYDDEYDTSGGCGGSGEAKEKAIIKDLIEAKKKRYQEEAEVTPVGGGTARNSRAASRSEAKDASDIDDIWKNNTSEYKPASPRYVLSQFGKNVTKAVIDRIVDHEDLVPSGSQKVSNQFAVGPVKLPKTNIARLEVAFERSACQDRSKSRLKKKMSSSRRRESTSDEDSSSSSLGNEEDEEVDDSDSDAENTGSGIGLRRILGSYSALAGGAEKCPCPGSGSVSDTETLVGDESRSRLAGSNGLHQQDVVCSRNRQQSRSPLRSVPHTHAATVAAAAAALARGRNRDKDGCLGGKDEKNMGMGVGTGTSSMGTRTSSPVRNNVFRLSKDQHILLNSMTSQETTGTLISSTSTNQTTTTNSSQSFLCSDLPQAQFSRSAVGGARFMTNCHPMNPEEYDGLEFESFESGNLAKAVQITPTYYELYLRPDLYTSRSKQWFYFRVRRTRRKMLYRFIVNLVKSDSLYNDGMQPVMYSTLGAKEKSEGWRRCGDNICYYRNDDESASSANEDDEDNSTYTLTFTIEFEHDDDTVFFAHSYPYTYSDLQDYLMEIQHPVKSKFCKLRLLCRTLAGNNVYYLTVTAPSSNEENMRRKKSIVVSARVPSETPASWMMKGLMDFITGDTTVAKRLRHKFIFKLVPMLNPDGVIVGNTNSLTGKDLNRQYRTVIRETYPSIWYTKAMIRRLIEECGVAMYCDMHAHSKHNIFIYGCENKRNPEKKLTEQVFPLMLHKNSADRFSFESCKFKIQRSKGTGRIVVWMLGITNSYTIEASFGGSSLGSRKGTHFNTQDYEHMGRAFCELLDYCDENPNKVKRHAKLFKQIKKIRKREKREQKALKLQKMADQGCIMNKLKVKRSVEKSV</v>
      </c>
    </row>
    <row r="545" spans="1:15">
      <c r="A545" t="s">
        <v>3826</v>
      </c>
      <c r="B545" t="s">
        <v>650</v>
      </c>
      <c r="C545">
        <v>0.155</v>
      </c>
      <c r="D545">
        <v>27</v>
      </c>
      <c r="E545">
        <v>0.20399999999999999</v>
      </c>
      <c r="F545">
        <v>12</v>
      </c>
      <c r="G545">
        <v>0.47199999999999998</v>
      </c>
      <c r="H545">
        <v>2</v>
      </c>
      <c r="I545">
        <v>0.36799999999999999</v>
      </c>
      <c r="J545">
        <v>0.29299999999999998</v>
      </c>
      <c r="K545" t="s">
        <v>4781</v>
      </c>
      <c r="L545">
        <v>0.45</v>
      </c>
      <c r="M545" t="s">
        <v>4780</v>
      </c>
      <c r="N545" t="str">
        <f>MID(Table2[[#This Row],[Uncleaved Sequence]],Table2[[#This Row],[pos2]]-3,3)&amp;"-"&amp;MID(Table2[[#This Row],[Uncleaved Sequence]],Table2[[#This Row],[pos2]],3)</f>
        <v>QFL-QAQ</v>
      </c>
      <c r="O545" t="str">
        <f>VLOOKUP(Table2[[#This Row],[name]],Sheet2!B:D,3,FALSE)</f>
        <v>MDFGGGRVQFLQAQLFPVCTLTTSSGGFLGSFLSKGLKTNQLVVNTDEKLRPVARLKEPRDLFALPKDKDNDCSQQAPRWPVECQVIEERIIHIPYVPVPEPLNAPTGNELKPRPVGEENGIVVFSYSPISAVNYEKPKAKKEDDESDESDYSSDSRQDSTPPSRSTPMRLAGGGECAPGKLNSVSKMINNVDNRSSASLDDNDDYYDDEYDTSGGYCGGSGEAKEKAIIKDLIEAKKKRYQEEAVTPVGGGTARNSRAASRSEASKDASDIDDIWKNNTSEYKPASPRYVLSQGKNVTKAVIDRIVDHEDLVPPSGSQKVSNQFAVGPVKLPKTNIARLEVAERSACQDRSKSRLKKKMSSSRRRRESTSDEDSSSSSLGNEEDEEVDDSDDAENTGSGIGLRRILGSYSARLAGGAEKCPCPGSGSVSDTETLVGDESRRLAGSNGLHQQDVVCSRNRQAQSRSPLRSVPHTHAATVAAAAAALARGRRDKDGCLGGKDEKNMGMGVGTTGTSSMGTRTSSPVRNNVFRLSKDQHILNSMTSQETTGTLISSTSTNQTTTTTNSSQSFLCSDLPQAQFSRSAVGGAFMTNCHPMNPEEYDGLEFESRFESGNLAKAVQITPTYYELYLRPDLYTSSKQWFYFRVRRTRRKMLYRFSIVNLVKSDSLYNDGMQPVMYSTLGAKEKEGWRRCGDNICYYRNDDESASSSANEDDEDNSTYTLTFTIEFEHDDDTVFAHSYPYTYSDLQDYLMEIQRHPVKSKFCKLRLLCRTLAGNNVYYLTVTPSSNEENMRRKKSIVVSARVHPSETPASWMMKGLMDFITGDTTVAKRLRKFIFKLVPMLNPDGVIVGNTRNSLTGKDLNRQYRTVIRETYPSIWYTKAIRRLIEECGVAMYCDMHAHSRKHNIFIYGCENKRNPEKKLTEQVFPLMLKNSADRFSFESCKFKIQRSKEGTGRIVVWMLGITNSYTIEASFGGSSLGRKGTHFNTQDYEHMGRAFCETLLDYCDENPNKVKRHAKLFKQIKKIRKRKREQKALKLQKMADQGCIMNDKLKVKRSVEKSV</v>
      </c>
    </row>
    <row r="546" spans="1:15">
      <c r="A546" t="s">
        <v>3827</v>
      </c>
      <c r="B546" t="s">
        <v>650</v>
      </c>
      <c r="C546">
        <v>0.112</v>
      </c>
      <c r="D546">
        <v>66</v>
      </c>
      <c r="E546">
        <v>0.104</v>
      </c>
      <c r="F546">
        <v>66</v>
      </c>
      <c r="G546">
        <v>0.109</v>
      </c>
      <c r="H546">
        <v>15</v>
      </c>
      <c r="I546">
        <v>9.6000000000000002E-2</v>
      </c>
      <c r="J546">
        <v>0.1</v>
      </c>
      <c r="K546" t="s">
        <v>4781</v>
      </c>
      <c r="L546">
        <v>0.45</v>
      </c>
      <c r="M546" t="s">
        <v>4780</v>
      </c>
      <c r="N546" t="str">
        <f>MID(Table2[[#This Row],[Uncleaved Sequence]],Table2[[#This Row],[pos2]]-3,3)&amp;"-"&amp;MID(Table2[[#This Row],[Uncleaved Sequence]],Table2[[#This Row],[pos2]],3)</f>
        <v>EPR-DLF</v>
      </c>
      <c r="O546" t="str">
        <f>VLOOKUP(Table2[[#This Row],[name]],Sheet2!B:D,3,FALSE)</f>
        <v>MQKGVKDKENRNSAMGPEICEVQQHPSKQNDGFLGSFLSKGLKTNQLVVTDEKTLRPVARLKEPRDLFALPKDKDNDCSQQAPRWPVECQVIEERIIHPYVPAVPEPLNAPTGNELKPRPVGEENGIVVFSYSPISAVNYEKPKAKKDDESSDESDYSSDSRQDSTPPSRSTPMRLAGGGECAPGKLNSVSKMINNDNRSTSASLDDNDDYYDDEYDTSGGYCGGSGEAKEKAIIKDLIEAKKKRQEEAEVTPVGGGTARNSRAASRSEASKDASDIDDIWKNNTSEYKPASPRVLSQFGKNVTKAVIDRIVDHEDLVPPSGSQKVSNQFAVGPVKLPKTNIALEVAFERSACQDRSKSRLKKKMSSSRRRRESTSDEDSSSSSLGNEEDEEDDSDSDAENTGSGIGLRRILGSYSARLAGGAEKCPCPGSGSVSDTETLVDESRSRLAGSNGLHQQDVVCSRNRQAQSRSPLRSVPHTHAATVAAAAAAARGRNRDKDGCLGGKDEKNMGMGVGTTGTSSMGTRTSSPVRNNVFRLSKQHILLNSMTSQETTGTLISSTSTNQTTTTTNSSQSFLCSDLPQAQFSRSVGGARFMTNCHPMNPEEYDGLEFESRFESGNLAKAVQITPTYYELYLRPLYTSRSKQWFYFRVRRTRRKMLYRFSIVNLVKSDSLYNDGMQPVMYSTLAKEKSEGWRRCGDNICYYRNDDESASSSANEDDEDNSTYTLTFTIEFEHDDTVFFAHSYPYTYSDLQDYLMEIQRHPVKSKFCKLRLLCRTLAGNNVYLTVTAPSSNEENMRRKKSIVVSARVHPSETPASWMMKGLMDFITGDTTVKRLRHKFIFKLVPMLNPDGVIVGNTRNSLTGKDLNRQYRTVIRETYPSIYTKAMIRRLIEECGVAMYCDMHAHSRKHNIFIYGCENKRNPEKKLTEQVPLMLHKNSADRFSFESCKFKIQRSKEGTGRIVVWMLGITNSYTIEASFGSSLGSRKGTHFNTQDYEHMGRAFCETLLDYCDENPNKVKRHAKLFKQIKIRKREKREQKALKLQKMADQGCIMNDKLKVKRSVEKSV</v>
      </c>
    </row>
    <row r="547" spans="1:15">
      <c r="A547" t="s">
        <v>3828</v>
      </c>
      <c r="B547" t="s">
        <v>650</v>
      </c>
      <c r="C547">
        <v>0.109</v>
      </c>
      <c r="D547">
        <v>67</v>
      </c>
      <c r="E547">
        <v>0.11</v>
      </c>
      <c r="F547">
        <v>12</v>
      </c>
      <c r="G547">
        <v>0.13900000000000001</v>
      </c>
      <c r="H547">
        <v>1</v>
      </c>
      <c r="I547">
        <v>9.7000000000000003E-2</v>
      </c>
      <c r="J547">
        <v>0.10299999999999999</v>
      </c>
      <c r="K547" t="s">
        <v>4781</v>
      </c>
      <c r="L547">
        <v>0.45</v>
      </c>
      <c r="M547" t="s">
        <v>4780</v>
      </c>
      <c r="N547" t="str">
        <f>MID(Table2[[#This Row],[Uncleaved Sequence]],Table2[[#This Row],[pos2]]-3,3)&amp;"-"&amp;MID(Table2[[#This Row],[Uncleaved Sequence]],Table2[[#This Row],[pos2]],3)</f>
        <v>CAP-GKL</v>
      </c>
      <c r="O547" t="str">
        <f>VLOOKUP(Table2[[#This Row],[name]],Sheet2!B:D,3,FALSE)</f>
        <v>MRLAGGGECAPGKLNSVSKMINNVDNRSTSASLDDNDDYYDDEYDTSGGCGGSGEAKEKAIIKDLIEAKKKRYQEEAEVTPVGGGTARNSRAASRSEAKDASDIDDIWKNNTSEYKPASPRYVLSQFGKNVTKAVIDRIVDHEDLVPSGSQKVSNQFAVGPVKLPKTNIARLEVAFERSACQDRSKSRLKKKMSSSRRRESTSDEDSSSSSLGNEEDEEVDDSDSDAENTGSGIGLRRILGSYSALAGGAEKCPCPGSGSVSDTETLVGDESRSRLAGSNGLHQQDVVCSRNRQQSRSPLRSVPHTHAATVAAAAAALARGRNRDKDGCLGGKDEKNMGMGVGTGTSSMGTRTSSPVRNNVFRLSKDQHILLNSMTSQETTGTLISSTSTNQTTTTNSSQSFLCSDLPQAQFSRSAVGGARFMTNCHPMNPEEYDGLEFESFESGNLAKAVQITPTYYELYLRPDLYTSRSKQWFYFRVRRTRRKMLYRFIVNLVKSDSLYNDGMQPVMYSTLGAKEKSEGWRRCGDNICYYRNDDESASSANEDDEDNSTYTLTFTIEFEHDDDTVFFAHSYPYTYSDLQDYLMEIQHPVKSKFCKLRLLCRTLAGNNVYYLTVTAPSSNEENMRRKKSIVVSARVPSETPASWMMKGLMDFITGDTTVAKRLRHKFIFKLVPMLNPDGVIVGNTNSLTGKDLNRQYRTVIRETYPSIWYTKAMIRRLIEECGVAMYCDMHAHSKHNIFIYGCENKRNPEKKLTEQVFPLMLHKNSADRFSFESCKFKIQRSKGTGRIVVWMLGITNSYTIEASFGGSSLGSRKGTHFNTQDYEHMGRAFCELLDYCDENPNKVKRHAKLFKQIKKIRKREKREQKALKLQKMADQGCIMNKLKVKRSVEKSV</v>
      </c>
    </row>
    <row r="548" spans="1:15">
      <c r="A548" t="s">
        <v>3829</v>
      </c>
      <c r="B548" t="s">
        <v>650</v>
      </c>
      <c r="C548">
        <v>0.13800000000000001</v>
      </c>
      <c r="D548">
        <v>56</v>
      </c>
      <c r="E548">
        <v>0.17499999999999999</v>
      </c>
      <c r="F548">
        <v>11</v>
      </c>
      <c r="G548">
        <v>0.35599999999999998</v>
      </c>
      <c r="H548">
        <v>5</v>
      </c>
      <c r="I548">
        <v>0.27200000000000002</v>
      </c>
      <c r="J548">
        <v>0.22800000000000001</v>
      </c>
      <c r="K548" t="s">
        <v>4781</v>
      </c>
      <c r="L548">
        <v>0.45</v>
      </c>
      <c r="M548" t="s">
        <v>4780</v>
      </c>
      <c r="N548" t="str">
        <f>MID(Table2[[#This Row],[Uncleaved Sequence]],Table2[[#This Row],[pos2]]-3,3)&amp;"-"&amp;MID(Table2[[#This Row],[Uncleaved Sequence]],Table2[[#This Row],[pos2]],3)</f>
        <v>AMS-ASL</v>
      </c>
      <c r="O548" t="str">
        <f>VLOOKUP(Table2[[#This Row],[name]],Sheet2!B:D,3,FALSE)</f>
        <v>MAEREREAMSASLSRLLRTLSSASMSRRHCPLALLQPIPLHQSEIALGSSSGGSAERCCSSCSDDSNNNERCKSAERGTAADEVGEEGREEVELESKEAVEGEQDELELKRDSSTVNVNVVRANFKCNDMECSLVLGDYVNGFLGSFSKGLKTNQLVVNTDEKTLRPVARLKEPRDLFALPKDKDNDCSQQAPRWPECQVIEERIIHIPYVPAVPEPLNAPTGNELKPRPVGEENGIVVFSYSPIAVNYFSRSAVGGARFMTNCHPMNPEEYDGLEFESRFESGNLAKAVQITPYYELYLRPDLYTSRSKQWFYFRVRRTRRKMLYRFSIVNLVKSDSLYNDGQPVMYSTLGAKEKSEGWRRCGDNICYYRNDDESASSSANEDDEDNSTYTTFTIEFEHDDDTVFFAHSYPYTYSDLQDYLMEIQRHPVKSKFCKLRLLCTLAGNNVYYLTVTAPSSNEENMRRKKSIVVSARVHPSETPASWMMKGLMFITGDTTVAKRLRHKFIFKLVPMLNPDGVIVGNTRNSLTGKDLNRQYRTIRETYPSIWYTKAMIRRLIEECGVAMYCDMHAHSRKHNIFIYGCENKRNEKKLTEQVFPLMLHKNSADRFSFESCKFKIQRSKEGTGRIVVWMLGITNYTIEASFGGSSLGSRKGTHFNTQDYEHMGRAFCETLLDYCDENPNKVKRAKLFKQIKKIRKREKREQKALKLQKMADQGCIMNDKLKVKRSVEKSV</v>
      </c>
    </row>
    <row r="549" spans="1:15">
      <c r="A549" t="s">
        <v>3891</v>
      </c>
      <c r="B549" t="s">
        <v>1305</v>
      </c>
      <c r="C549">
        <v>0.66800000000000004</v>
      </c>
      <c r="D549">
        <v>21</v>
      </c>
      <c r="E549">
        <v>0.68600000000000005</v>
      </c>
      <c r="F549">
        <v>21</v>
      </c>
      <c r="G549">
        <v>0.83499999999999996</v>
      </c>
      <c r="H549">
        <v>12</v>
      </c>
      <c r="I549">
        <v>0.69899999999999995</v>
      </c>
      <c r="J549">
        <v>0.69299999999999995</v>
      </c>
      <c r="K549" t="s">
        <v>4779</v>
      </c>
      <c r="L549">
        <v>0.45</v>
      </c>
      <c r="M549" t="s">
        <v>4780</v>
      </c>
      <c r="N549" t="str">
        <f>MID(Table2[[#This Row],[Uncleaved Sequence]],Table2[[#This Row],[pos2]]-3,3)&amp;"-"&amp;MID(Table2[[#This Row],[Uncleaved Sequence]],Table2[[#This Row],[pos2]],3)</f>
        <v>TQS-QIG</v>
      </c>
      <c r="O549" t="str">
        <f>VLOOKUP(Table2[[#This Row],[name]],Sheet2!B:D,3,FALSE)</f>
        <v>MDHLWMCLLIVATHSGITQSQIGQPTATASPFVILPKIVGGYTVTIDQVFQVSVRRRSIHERHYGLGHVCGGAVISQRVVCSAAHCYAINTSVPLVYRPELYVVVAGSSAIDRTDRFTQEYLVQRIVGHKDYNGSTLENDIALLFLNFIPWESPGVRAIPLAIKAPEEGTTCLIHGWGKVTMKEKSASLQQAPVPINKELCQVIYKLPASQMCAGFLQGGIDACQGDSGGPLICDGRLAGIISWGGCADPGYPGVYTNVSHFLKWIRRANASLDYSEYRQIPPLNLASRRSVSSCLGIGVLALAMSLR</v>
      </c>
    </row>
    <row r="550" spans="1:15">
      <c r="A550" t="s">
        <v>4416</v>
      </c>
      <c r="B550" t="s">
        <v>840</v>
      </c>
      <c r="C550">
        <v>0.42599999999999999</v>
      </c>
      <c r="D550">
        <v>22</v>
      </c>
      <c r="E550">
        <v>0.61</v>
      </c>
      <c r="F550">
        <v>22</v>
      </c>
      <c r="G550">
        <v>0.92700000000000005</v>
      </c>
      <c r="H550">
        <v>17</v>
      </c>
      <c r="I550">
        <v>0.876</v>
      </c>
      <c r="J550">
        <v>0.754</v>
      </c>
      <c r="K550" t="s">
        <v>4779</v>
      </c>
      <c r="L550">
        <v>0.45</v>
      </c>
      <c r="M550" t="s">
        <v>4780</v>
      </c>
      <c r="N550" t="str">
        <f>MID(Table2[[#This Row],[Uncleaved Sequence]],Table2[[#This Row],[pos2]]-3,3)&amp;"-"&amp;MID(Table2[[#This Row],[Uncleaved Sequence]],Table2[[#This Row],[pos2]],3)</f>
        <v>ASG-TTQ</v>
      </c>
      <c r="O550" t="str">
        <f>VLOOKUP(Table2[[#This Row],[name]],Sheet2!B:D,3,FALSE)</f>
        <v>MHSQQLTLIFGMTLLWSMASGTTQPPSRRPPVTTARTTPRNCPLFPQVCQTSPRVCGRTARGECQRFENICHLMLANVLRQPEGVRHTRDIDCRNVRGGAANRRPCYNPCPARPVVCKRSPPSQQICVRSRDNRQCKVLANSCQLRNNCHSQPRNNWLRTDRRRCGQLQLGDKPQNCIRVPVRPRPTRAQHHSTQH</v>
      </c>
    </row>
    <row r="551" spans="1:15">
      <c r="A551" t="s">
        <v>3688</v>
      </c>
      <c r="B551" t="s">
        <v>1307</v>
      </c>
      <c r="C551">
        <v>0.37</v>
      </c>
      <c r="D551">
        <v>26</v>
      </c>
      <c r="E551">
        <v>0.56499999999999995</v>
      </c>
      <c r="F551">
        <v>26</v>
      </c>
      <c r="G551">
        <v>0.98</v>
      </c>
      <c r="H551">
        <v>5</v>
      </c>
      <c r="I551">
        <v>0.876</v>
      </c>
      <c r="J551">
        <v>0.73299999999999998</v>
      </c>
      <c r="K551" t="s">
        <v>4779</v>
      </c>
      <c r="L551">
        <v>0.45</v>
      </c>
      <c r="M551" t="s">
        <v>4780</v>
      </c>
      <c r="N551" t="str">
        <f>MID(Table2[[#This Row],[Uncleaved Sequence]],Table2[[#This Row],[pos2]]-3,3)&amp;"-"&amp;MID(Table2[[#This Row],[Uncleaved Sequence]],Table2[[#This Row],[pos2]],3)</f>
        <v>ASG-EDG</v>
      </c>
      <c r="O551" t="str">
        <f>VLOOKUP(Table2[[#This Row],[name]],Sheet2!B:D,3,FALSE)</f>
        <v>MAVMAWLARLALFYTATFLLAGASGEDGKIVNGTTAGPGEFPFVVSLRRKSGRHSCGATLLNPYWVLTAAHCVRGSSPEQLDLQYGSQMLARNSSQVAVAAIFVHPGYEPEDKYVNDIALLQLAQSVALSKFVQPVRLPEPRQVTPGASAVLAGWGLNATGGVVQQHLQKVKLQVFSDTECSERHQTYLHDSQICALPEGGKGQCSGDSGGPLLLIGSDTQVGIVSWSIKPCARPPFPGVFTEVSYVDWIVETVNSYSPPSSLWVGQLIVGRSPPSLS</v>
      </c>
    </row>
    <row r="552" spans="1:15">
      <c r="A552" t="s">
        <v>4464</v>
      </c>
      <c r="B552" t="s">
        <v>1308</v>
      </c>
      <c r="C552">
        <v>0.33700000000000002</v>
      </c>
      <c r="D552">
        <v>24</v>
      </c>
      <c r="E552">
        <v>0.53100000000000003</v>
      </c>
      <c r="F552">
        <v>24</v>
      </c>
      <c r="G552">
        <v>0.96399999999999997</v>
      </c>
      <c r="H552">
        <v>11</v>
      </c>
      <c r="I552">
        <v>0.84</v>
      </c>
      <c r="J552">
        <v>0.69799999999999995</v>
      </c>
      <c r="K552" t="s">
        <v>4779</v>
      </c>
      <c r="L552">
        <v>0.45</v>
      </c>
      <c r="M552" t="s">
        <v>4780</v>
      </c>
      <c r="N552" t="str">
        <f>MID(Table2[[#This Row],[Uncleaved Sequence]],Table2[[#This Row],[pos2]]-3,3)&amp;"-"&amp;MID(Table2[[#This Row],[Uncleaved Sequence]],Table2[[#This Row],[pos2]],3)</f>
        <v>GAG-EDS</v>
      </c>
      <c r="O552" t="str">
        <f>VLOOKUP(Table2[[#This Row],[name]],Sheet2!B:D,3,FALSE)</f>
        <v>MLLRSLPIFLALFVLSKSDTGAGEDSEEDDENDCNRTTLGGHPVNITTAWIASISIKQKAKCDGAIYKLSHIVTAGKCVDGFLNKVIRVRVGSTTRSDVIEVAVCNITVHEKFTGQTVFHNVAILKLCEPLEASKTIQPIQLANQLPNGAKVTANGWPSFRWWAMYWKKCLDDEAYKLQKAEVKLLGPSQCTDLWANNWSKKNFTDDLFCTEKFAKEACSLAMGSPVVHNGKLVGIITKGGCSEYEVYINLIKYKDWLHNHT</v>
      </c>
    </row>
    <row r="553" spans="1:15">
      <c r="A553" t="s">
        <v>4403</v>
      </c>
      <c r="B553" t="s">
        <v>1310</v>
      </c>
      <c r="C553">
        <v>0.89100000000000001</v>
      </c>
      <c r="D553">
        <v>20</v>
      </c>
      <c r="E553">
        <v>0.92</v>
      </c>
      <c r="F553">
        <v>20</v>
      </c>
      <c r="G553">
        <v>0.98299999999999998</v>
      </c>
      <c r="H553">
        <v>10</v>
      </c>
      <c r="I553">
        <v>0.94599999999999995</v>
      </c>
      <c r="J553">
        <v>0.93400000000000005</v>
      </c>
      <c r="K553" t="s">
        <v>4779</v>
      </c>
      <c r="L553">
        <v>0.45</v>
      </c>
      <c r="M553" t="s">
        <v>4780</v>
      </c>
      <c r="N553" t="str">
        <f>MID(Table2[[#This Row],[Uncleaved Sequence]],Table2[[#This Row],[pos2]]-3,3)&amp;"-"&amp;MID(Table2[[#This Row],[Uncleaved Sequence]],Table2[[#This Row],[pos2]],3)</f>
        <v>VRG-DLD</v>
      </c>
      <c r="O553" t="str">
        <f>VLOOKUP(Table2[[#This Row],[name]],Sheet2!B:D,3,FALSE)</f>
        <v>MIWSVFLFLLAALLRPVRGDLDAQSRIIGGYDVDIEDAPYQAEVIIDGTICSGAIITSDTIITAASCVQSYGSIEVRVGTSSRDYDGTGFLLEVCEIIHPQYNCWRFDNNLALLKLCDPLKTSEAIQPISIAEDEPDDGSWCTVSGWSTSWWGSWWDRCFGSLPDYLQMAWVSVYNREQCAADRGVWFGLWDNGISLTLCTHNGAGGCSYDTGAPLVIDGQLVGILSEGGCTTKPDVYANVPWFTWIAENTEDEDTTASTSTSSDSSTTVASTTTATVPSTVPSSEPSTEPVAVSTEPSTSTVPSTISSTLPSTVSSTLPSAVSSTLPSTVSSTLPSAVSSTLSTLSSTTSSTLPSTVSSTLPSTLASTVSTTLSSTVSSTLPRIEEITVPSVASTVPSTVQSAEPSSLPSTEQVTIPSTVPSTVTSTIKSTEPSTEASTVTTVPSTVTSTIASTEPSTVPNTVTSTIASTEASTVPTTEPSTVTSTIASEPSSAASSTVPGNAPSTLASAIPSTPFTTLSPSPSIITTIMTATEPISTSPDTE</v>
      </c>
    </row>
    <row r="554" spans="1:15">
      <c r="A554" t="s">
        <v>3843</v>
      </c>
      <c r="B554" t="s">
        <v>1312</v>
      </c>
      <c r="C554">
        <v>0.127</v>
      </c>
      <c r="D554">
        <v>20</v>
      </c>
      <c r="E554">
        <v>0.11899999999999999</v>
      </c>
      <c r="F554">
        <v>20</v>
      </c>
      <c r="G554">
        <v>0.13800000000000001</v>
      </c>
      <c r="H554">
        <v>11</v>
      </c>
      <c r="I554">
        <v>0.106</v>
      </c>
      <c r="J554">
        <v>0.114</v>
      </c>
      <c r="K554" t="s">
        <v>4781</v>
      </c>
      <c r="L554">
        <v>0.5</v>
      </c>
      <c r="M554" t="s">
        <v>4782</v>
      </c>
      <c r="N554" t="str">
        <f>MID(Table2[[#This Row],[Uncleaved Sequence]],Table2[[#This Row],[pos2]]-3,3)&amp;"-"&amp;MID(Table2[[#This Row],[Uncleaved Sequence]],Table2[[#This Row],[pos2]],3)</f>
        <v>AKC-QKL</v>
      </c>
      <c r="O554" t="str">
        <f>VLOOKUP(Table2[[#This Row],[name]],Sheet2!B:D,3,FALSE)</f>
        <v>MDAVQQQTNSTSNIDSAKCQKLKRFVIVGLLITIGILSWHFYEYFHSKPPKTPDDVLTLSKNLYAEETEVSPYLYKVNLQGKTTSGAHDDRAPRNLFEHQDLLARDANSTTALLMRLFDNYELDVAVQEHPTPEHVQEQYDFLRAVMTRVMKLTMRFLVHKDIVSVEYDDQLRLLQELWFTPYSRGRGIVGSSSFEVFMAEIRDQKVLGLHNWLYFADQEQRGNVDYKGWLNHKEMGKHNQMVLSRYTFHNINKPVNGFFVGISPELDMALYTACFLATAKEEPCHIQLGHASAIVSHEWKWNGMRLIGTVYPDS</v>
      </c>
    </row>
    <row r="555" spans="1:15">
      <c r="A555" t="s">
        <v>4522</v>
      </c>
      <c r="B555" t="s">
        <v>124</v>
      </c>
      <c r="C555">
        <v>0.11799999999999999</v>
      </c>
      <c r="D555">
        <v>24</v>
      </c>
      <c r="E555">
        <v>0.109</v>
      </c>
      <c r="F555">
        <v>14</v>
      </c>
      <c r="G555">
        <v>0.129</v>
      </c>
      <c r="H555">
        <v>3</v>
      </c>
      <c r="I555">
        <v>0.10299999999999999</v>
      </c>
      <c r="J555">
        <v>0.106</v>
      </c>
      <c r="K555" t="s">
        <v>4781</v>
      </c>
      <c r="L555">
        <v>0.45</v>
      </c>
      <c r="M555" t="s">
        <v>4780</v>
      </c>
      <c r="N555" t="str">
        <f>MID(Table2[[#This Row],[Uncleaved Sequence]],Table2[[#This Row],[pos2]]-3,3)&amp;"-"&amp;MID(Table2[[#This Row],[Uncleaved Sequence]],Table2[[#This Row],[pos2]],3)</f>
        <v>QAL-NGQ</v>
      </c>
      <c r="O555" t="str">
        <f>VLOOKUP(Table2[[#This Row],[name]],Sheet2!B:D,3,FALSE)</f>
        <v>MAQPSQSGAAQALNGQHPELAFADADTDGDERLEEHGQEQEQLQLLGAMRKQSLSERRNVDLPHLKMVNEKEPESATPSPEAFAPGLRRNSISMPSGIALDLEALRLRHQMQPQDALHEEIIADDATSSLGTPATPDTPGTTAPTTTNTPDKAINFANDDSDDEFGNARRPVHRDRFRSRRRASIAPLPALRLNSKMLASDFDSHSLASNQASITSVNSLASLLREKMQAFPQLIRKKKRETKDYIKIFVIIMFFIIIFLIGYAYVAYHQQVLTRSYFQKIKFNSHDRIFRILSEDKEVISGQLGVTLGFDTAPFHCLEEQRRSDGSVCIEWNGVARLHLNFEKGVFRCYTLQWQALTPGLLPTDCYELKRDNGLWFGGGVTKGQEWSLSYAFDFAPYASGDSKIHQFGNGVKRYFINSIGVAMQVSEKTPLQLGVNRTENFCLRAANDEFTFVNHLTPLPQLDYRICTTEDMRSLHMLMTQQSLWDGLKQEFKVLHSLLEEPVWRIPHTELPESLNESAICDYSESAIAMGLGHIVINFWQENIGDFTVDKARFPTLKDTIDVLHRRGFKVVLTIQPFISTDSANFKAVKRKLLIYERHSERSIPALTRYKSSSSAGVLDITNNASVPWLLEKLQRKEEYGVQSFYLDLGTGYNLPHYYQCRQTLDNPDTYARLFTASLEGAGLMVSTASVVPKPPTFLSTPPANATWEGLRETLGAVLNYGVIGYPFVLPGVIGDYLLQRPLSKMVSFYSLSQPPLPDPELFIRWLQLATFMPAMQFSHLPSYRSDLVTRVAQELKEVRQLIVIPLLKKYLNPSMNEGLPLVRPLWMMDPHPACLIVSDEFSVGEELIVAPILHANREEREVYLPQGVWKDGIDGSLRKGRWMHGYRVPKDKIAYFRKMPDNTR</v>
      </c>
    </row>
    <row r="556" spans="1:15">
      <c r="A556" t="s">
        <v>4523</v>
      </c>
      <c r="B556" t="s">
        <v>124</v>
      </c>
      <c r="C556">
        <v>0.14099999999999999</v>
      </c>
      <c r="D556">
        <v>35</v>
      </c>
      <c r="E556">
        <v>0.124</v>
      </c>
      <c r="F556">
        <v>35</v>
      </c>
      <c r="G556">
        <v>0.14199999999999999</v>
      </c>
      <c r="H556">
        <v>12</v>
      </c>
      <c r="I556">
        <v>0.108</v>
      </c>
      <c r="J556">
        <v>0.11700000000000001</v>
      </c>
      <c r="K556" t="s">
        <v>4781</v>
      </c>
      <c r="L556">
        <v>0.5</v>
      </c>
      <c r="M556" t="s">
        <v>4782</v>
      </c>
      <c r="N556" t="str">
        <f>MID(Table2[[#This Row],[Uncleaved Sequence]],Table2[[#This Row],[pos2]]-3,3)&amp;"-"&amp;MID(Table2[[#This Row],[Uncleaved Sequence]],Table2[[#This Row],[pos2]],3)</f>
        <v>MQA-FPQ</v>
      </c>
      <c r="O556" t="str">
        <f>VLOOKUP(Table2[[#This Row],[name]],Sheet2!B:D,3,FALSE)</f>
        <v>MLASDFDSHSLASNQASITSVNSLASLLREKMQAFPQLIRKKKRETKDYIKIFVIIMFFIIIFLIGYAYVAYHQQVLTRSYFQKIKFNSHDRIFRILSEDKEVISGQLGVTLGFDTAPFHCLEEQRRSDGSVCIEWNGVARLHLNFEKGVFRCYTLQWQALTPGLLPTDCYELKRDNGLWFGGGVTKGQEWSLSYAFDFAPYASGDSKIHQFGNGVKRYFINSIGVAMQVSEKTPLQLGVNRTENFCLRAANDEFTFVNHLTPLPQLDYRICTTEDMRSLHMLMTQQSLWDGLKQEFKVLHSLLEEPVWRIPHTELPESLNESAICDYSESAIAMGLGHIVINFWQENIGDFTVDKARFPTLKDTIDVLHRRGFKVVLTIQPFISTDSANFKAVKRKLLIYERHSERSIPALTRYKSSSSAGVLDITNNASVPWLLEKLQRKEEYGVQSFYLDLGTGYNLPHYYQCRQTLDNPDTYARLFTASLEGAGLMVSTASVVPKPPTFLSTPPANATWEGLRETLGAVLNYGVIGYPFVLPGVIGDYLLQRPLSKMVSFYSLSQPPLPDPELFIRWLQLATFMPAMQFSHLPSYRSDLVTRVAQELKEVRQLIVIPLLKKYLNPSMNEGLPLVRPLWMMDPHPACLIVSDEFSVGEELIVAPILHANREEREVYLPQGVWKDGIDGSLRKGRWMHGYRVPKDKIAYFRKMPDNTR</v>
      </c>
    </row>
    <row r="557" spans="1:15">
      <c r="A557" t="s">
        <v>3896</v>
      </c>
      <c r="B557" t="s">
        <v>126</v>
      </c>
      <c r="C557">
        <v>0.112</v>
      </c>
      <c r="D557">
        <v>59</v>
      </c>
      <c r="E557">
        <v>0.108</v>
      </c>
      <c r="F557">
        <v>59</v>
      </c>
      <c r="G557">
        <v>0.113</v>
      </c>
      <c r="H557">
        <v>49</v>
      </c>
      <c r="I557">
        <v>9.8000000000000004E-2</v>
      </c>
      <c r="J557">
        <v>0.10199999999999999</v>
      </c>
      <c r="K557" t="s">
        <v>4781</v>
      </c>
      <c r="L557">
        <v>0.45</v>
      </c>
      <c r="M557" t="s">
        <v>4780</v>
      </c>
      <c r="N557" t="str">
        <f>MID(Table2[[#This Row],[Uncleaved Sequence]],Table2[[#This Row],[pos2]]-3,3)&amp;"-"&amp;MID(Table2[[#This Row],[Uncleaved Sequence]],Table2[[#This Row],[pos2]],3)</f>
        <v>LKF-DHV</v>
      </c>
      <c r="O557" t="str">
        <f>VLOOKUP(Table2[[#This Row],[name]],Sheet2!B:D,3,FALSE)</f>
        <v>MAEPLAVETKPLSNGNANGNAVGIAESASAVFQEKLKLQQQEESNEIAAPKYGLKLKFDHVWPEKRIQNVRASIRQTLPMVPLVCRYAAYYWKVSREGRVYMDYYYMENGKQIYGVPIGGIGGGTIGRGYAGEFCRFQMRPGIYEYNVLANQFIVTIKDPKGCTIFQSLLSKCSTRDKTSDPDGDPDGERTKCQLPCSSRAKQPLSAWHSNIEDTRCSYTGLYPRSWTEYDLSHYGVRLTCRQVSVIPHEYRESSLPCAVFVWSVENVCDQERKVSITFTFKNGTGNKKQDAEGAESQLISEGNAKGVSIRQKISEMPCSYNLACRVLPEISITRCPQFDPAGGEQLWAQLKEHGQLSEHPTSEALKTKDIGVAVCGQVALKPMASHDLEFVAWDMPKIQFPRKMQTHTRYYTKYFDDSGDSGPRICEYALRQYSTWERLIAWQRPILNDETLPDWYKCAIFNQLYFISDGGTIWLKCDSSLGKELAYDDRLAYGRFGYLEGHEYRMYNTYDVHFYASPALAHLWPNLQVSLQYDFKDAAAELNDTRKMLYDGKVMPRKVKNCVPHDLGDPDEEPFTLINCYNIHDVNWKDLNTKFVLQVYRDYYVLNELAQAQSDNASKFSSIEFIDKESLYELYSDNKRKNSADEKQQNRKSASMYINETNGKVYLMDAIGYLKAMYASCKAIMRTIEYDKDNDGLIENTKMPDQTYDSWVMDGPSAYCSGLWLAALQAMSAMTILDQPNDCLRYQDILEKGKRSLEEKLWNGSYYRFDLSHSHRDTIMADQCGHWYLKSCGFDYEIYPKENVRTALKRIYDNNVMGFHEGNIGAANGFIAASEPTKPGHVDNSNIQAEEVWPGVVYALAATMIQEGMFEEAFQTAGGMYTLSQRIGMNFETPEALYGEKRYRSIGYMRPLSIWSMQVALERRRAQR</v>
      </c>
    </row>
    <row r="558" spans="1:15">
      <c r="A558" t="s">
        <v>4254</v>
      </c>
      <c r="B558" t="s">
        <v>841</v>
      </c>
      <c r="C558">
        <v>0.63500000000000001</v>
      </c>
      <c r="D558">
        <v>27</v>
      </c>
      <c r="E558">
        <v>0.61799999999999999</v>
      </c>
      <c r="F558">
        <v>27</v>
      </c>
      <c r="G558">
        <v>0.82299999999999995</v>
      </c>
      <c r="H558">
        <v>1</v>
      </c>
      <c r="I558">
        <v>0.622</v>
      </c>
      <c r="J558">
        <v>0.62</v>
      </c>
      <c r="K558" t="s">
        <v>4779</v>
      </c>
      <c r="L558">
        <v>0.45</v>
      </c>
      <c r="M558" t="s">
        <v>4780</v>
      </c>
      <c r="N558" t="str">
        <f>MID(Table2[[#This Row],[Uncleaved Sequence]],Table2[[#This Row],[pos2]]-3,3)&amp;"-"&amp;MID(Table2[[#This Row],[Uncleaved Sequence]],Table2[[#This Row],[pos2]],3)</f>
        <v>SQS-RFP</v>
      </c>
      <c r="O558" t="str">
        <f>VLOOKUP(Table2[[#This Row],[name]],Sheet2!B:D,3,FALSE)</f>
        <v>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AEPNKQDNEIGQPCDTFDAECQELRCPYGVRRVAARSQPECTQCICENPCEGYSCPEGQQCIDVASSDDRQFAPVCRDIYKPGECPALSANASGCARECYTDADCRGDNKCSDGCGQLCVHPARPTQPPRTQAPVVSYPGDARAALEPKEAHELDVQTAGGIAVLRCFATGNPAPNITWSLKNLVINTNKGRYVLTANGDLTIVQVRQDDGTYVCVASNGLGEPVRREVALQVTVNVHAVLALEPKNSYTPGSTIVMCSVQGYPEPNVTWIKDDVPLYNNERVQITYQPHRLVLSDVTSADSGKYTRASNAYTYANGEANVSIQSVVPVSPECVDNPYFANCKLIVKGRYCSNPYTQFCCRSCTLAGQVASPPLHPNA</v>
      </c>
    </row>
    <row r="559" spans="1:15">
      <c r="A559" t="s">
        <v>4255</v>
      </c>
      <c r="B559" t="s">
        <v>841</v>
      </c>
      <c r="C559">
        <v>0.63500000000000001</v>
      </c>
      <c r="D559">
        <v>27</v>
      </c>
      <c r="E559">
        <v>0.61799999999999999</v>
      </c>
      <c r="F559">
        <v>27</v>
      </c>
      <c r="G559">
        <v>0.82299999999999995</v>
      </c>
      <c r="H559">
        <v>1</v>
      </c>
      <c r="I559">
        <v>0.622</v>
      </c>
      <c r="J559">
        <v>0.62</v>
      </c>
      <c r="K559" t="s">
        <v>4779</v>
      </c>
      <c r="L559">
        <v>0.45</v>
      </c>
      <c r="M559" t="s">
        <v>4780</v>
      </c>
      <c r="N559" t="str">
        <f>MID(Table2[[#This Row],[Uncleaved Sequence]],Table2[[#This Row],[pos2]]-3,3)&amp;"-"&amp;MID(Table2[[#This Row],[Uncleaved Sequence]],Table2[[#This Row],[pos2]],3)</f>
        <v>SQS-RFP</v>
      </c>
      <c r="O559" t="str">
        <f>VLOOKUP(Table2[[#This Row],[name]],Sheet2!B:D,3,FALSE)</f>
        <v>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DRCALPKQTGDCEKLAKWHFSESEKRCVPFYYSGCGGNKNNFPTLESCEDHCPRQVAKDICIPAEVGECANYVTSWYYDTQDQACRQFYYGGCGGNENRFPTEESCLARCRKPEPTTTTPATRPQPSRQDVCDEEPAPGECSTWVLKWHFDRKIGACRQYYGNCGGNGNRFETENDCQQRCLSQEPPAPTPPRAPAPTRQPDPAPTVACSQPADPGQCDKWALHWNYNETEGRCQSFYYGGCGGNDNRFATEEECSACSVNIDIRIGADPVEHDTSKCFLAFEPGNCYNNVTRWFYNSAEGLCDEFYTGCGGNANNYATEEECQNECNDAQTTCALPPVRGRCSDLSRRWYFDERGECHEFEFTGCRGNRNNFVSQSDCLNFCIGEPVVEPSAPTYSVCAEPPEGECDNRTTAWFYDSENMACTAFTYTGCGGNGNRFETRDQCERQCGEFKGDVCNEPVTTGPCTDWQTKYYFNTASQACEPFTYGGCDGTGNRFSDLFECTVCLAGREPRVGSAKEICLLPVATGRCNGPSVHERRWYYDDEAGNCVSFYAGCSGNQNNFRSFEACTNQCRPEPNKQDNEIGQNPCDTFDAECQELRCYGVRRVAARSQPECTQCICENPCEGYSCPEGQQCAIDVASSDDRQFAPVRDIYKPGECPALSANASGCARECYTDADCRGDNKCCSDGCGQLCVHPARTQPPRTQAPVVSYPGDARAALEPKEAHELDVQTAIGGIAVLRCFATGNPPNITWSLKNLVINTNKGRYVLTANGDLTIVQVRQTDDGTYVCVASNGLGPVRREVALQVTEPVSQPAYIYGDKNVTQIVELNRPAVIRCPAGGFPEPHSWWRNGQMFGLKNNLMARDYSLVFNSIQLSDLGLYTCEVYNQRRPVSLRTLKAVGPVRPLSPEEEQYMQYVLNPATRPVTQRPSYPYRPTRPAYVPEPVNVHAVLALEPKNSYTPGSTIVMSCSVQGYPEPNVTWIKDDVPLYNNERQITYQPHRLVLSDVTSADSGKYTCRASNAYTYANGEANVSIQSVVPVSPCVDNPYFANCKLIVKGRYCSNPYYTQFCCRSCTLAGQVASPPLHPNA</v>
      </c>
    </row>
    <row r="560" spans="1:15">
      <c r="A560" t="s">
        <v>4256</v>
      </c>
      <c r="B560" t="s">
        <v>841</v>
      </c>
      <c r="C560">
        <v>0.63500000000000001</v>
      </c>
      <c r="D560">
        <v>27</v>
      </c>
      <c r="E560">
        <v>0.61799999999999999</v>
      </c>
      <c r="F560">
        <v>27</v>
      </c>
      <c r="G560">
        <v>0.82299999999999995</v>
      </c>
      <c r="H560">
        <v>1</v>
      </c>
      <c r="I560">
        <v>0.622</v>
      </c>
      <c r="J560">
        <v>0.62</v>
      </c>
      <c r="K560" t="s">
        <v>4779</v>
      </c>
      <c r="L560">
        <v>0.45</v>
      </c>
      <c r="M560" t="s">
        <v>4780</v>
      </c>
      <c r="N560" t="str">
        <f>MID(Table2[[#This Row],[Uncleaved Sequence]],Table2[[#This Row],[pos2]]-3,3)&amp;"-"&amp;MID(Table2[[#This Row],[Uncleaved Sequence]],Table2[[#This Row],[pos2]],3)</f>
        <v>SQS-RFP</v>
      </c>
      <c r="O560" t="str">
        <f>VLOOKUP(Table2[[#This Row],[name]],Sheet2!B:D,3,FALSE)</f>
        <v>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DRCALPKQTGDCEKLAKWHFSESEKRCVPFYYSGCGGNKNNFPTLESCEDHCPRQVAKDICIPAEVGECANYVTSWYYDTQDQACRQFYYGGCGGNENRFPTEESCLARCRKPEPTTTTPATRPQPSRQDVCDEEPAPGECSTWVLKWHFDRKIGACRQYYGNCGGNGNRFETENDCQQRCLSQEPPAPTPPRAPAPTRQPDPAPTVACSQPADPGQCDKWALHWNYNETEGRCQSFYYGGCGGNDNRFATEEECSACSVNIDIRIGADPVEHDTSKCFLAFEPGNCYNNVTRWFYNSAEGLCDEFYTGCGGNANNYATEEECQNECNDAQTTCALPPVRGRCSDLSRRWYFDERGECHEFEFTGCRGNRNNFVSQSDCLNFCIGEPVVEPSAPTYSVCAEPPEGECDNRTTAWFYDSENMACTAFTYTGCGGNGNRFETRDQCERQCGEFKGAEPNKQDNEIGQNPCDTFDAECQELRCPYGVRRVAARSQPECTQCICENCEGYSCPEGQQCAIDVASSDDRQFAPVCRDIYKPGECPALSANASGCARCYTDADCRGDNKCCSDGCGQLCVHPARPTQPPRTQAPVVSYPGDARAALPKEAHELDVQTAIGGIAVLRCFATGNPAPNITWSLKNLVINTNKGRYVLANGDLTIVQVRQTDDGTYVCVASNGLGEPVRREVALQVTEPVSQPAYIYDKNVTQIVELNRPAVIRCPAGGFPEPHVSWWRNGQMFGLKNNLMARDYSVFNSIQLSDLGLYTCEVYNQRRPVSLRVTLKAVGPVRPLSPEEEQYMQYLNPATRPVTQRPSYPYRPTRPAYVPEPTVNVHAVLALEPKNSYTPGSTIMSCSVQGYPEPNVTWIKDDVPLYNNERVQITYQPHRLVLSDVTSADSGKTCRASNAYTYANGEANVSIQSVVPVSPECVDNPYFANCKLIVKGRYCSNYYTQFCCRSCTLAGQVASPPLHPNA</v>
      </c>
    </row>
    <row r="561" spans="1:15">
      <c r="A561" t="s">
        <v>4257</v>
      </c>
      <c r="B561" t="s">
        <v>841</v>
      </c>
      <c r="C561">
        <v>0.63500000000000001</v>
      </c>
      <c r="D561">
        <v>27</v>
      </c>
      <c r="E561">
        <v>0.61799999999999999</v>
      </c>
      <c r="F561">
        <v>27</v>
      </c>
      <c r="G561">
        <v>0.82299999999999995</v>
      </c>
      <c r="H561">
        <v>1</v>
      </c>
      <c r="I561">
        <v>0.622</v>
      </c>
      <c r="J561">
        <v>0.62</v>
      </c>
      <c r="K561" t="s">
        <v>4779</v>
      </c>
      <c r="L561">
        <v>0.45</v>
      </c>
      <c r="M561" t="s">
        <v>4780</v>
      </c>
      <c r="N561" t="str">
        <f>MID(Table2[[#This Row],[Uncleaved Sequence]],Table2[[#This Row],[pos2]]-3,3)&amp;"-"&amp;MID(Table2[[#This Row],[Uncleaved Sequence]],Table2[[#This Row],[pos2]],3)</f>
        <v>SQS-RFP</v>
      </c>
      <c r="O561" t="str">
        <f>VLOOKUP(Table2[[#This Row],[name]],Sheet2!B:D,3,FALSE)</f>
        <v>MDLSRRLCSTALVAFIVLASIHDSQSRFPGLRQKRQYGANMYLPESSVTGGEGNDPDEWTPWSSPSDCSRTCGGGVSYQTRECLRRDDRGEAVCSGGSRYFSCNTQDCPEEESDFRAQQCSRFDRQQFDGVFYEWVPYTNAPNPCELCMPKGERFYYRQREKVVDGTRCNDKDLDVCVNGECMPVGCDMMLGSDAKDKCRKCGGDGSTCKTIRNTITTKDLAPGYNDLLLLPEGATNIRIEETVPSNYLACRNHSGHYYLNGDWRIDFPRPMFFANSWWNYQRKPMGFAAPDQLCSGPISESLFIVMLVQEKNISLDYEYSIPESLSHSQQDTHTWTHHQFNASASCGGGSQSRKVTCNNRITLAEVNPSLCDQKSKPVEEQACGTEPCAPHVEGEWSKCSKGCGSDGFQNRSITCERISSSGEHTVEEDAVCLKEVGNKPTKQECNRDVKNCPKYHLGPWTPCDKLCGDGKQTRKVTCFIEENGHKRVLEEDCVEEKPETEKSCLLTPCEGVDWIISQWSGCNACGQNTETRTAICGNEGKVYPEEFCEPEVPTLSRPCKSPKCEAQWFSSEWSKCSAPCGKGVKSRVICGEFDGKTVTPADDDSKCNKETKPESEQDCEGEEKVCPGEWFTGPWGCSKPCGGGERVREVLCLSNGTKSVNCDEEKVEPLSEKCNSEACTEDEILLTSTDKPIEDDEEDCDEDGIELISDGLSDDEKSEDVIDLEGTAKTETTPAEDLMQSDSPTPYDEFESTGTTFEGSGYDSESTTDSGISTEGSGDDEETEASTDLSSSTDSGSTSSDSTSSDSSSSISSDATSEAPASSVSDSSDSTDSTETTGVSDDSTDVSSSTEASASESTDVSGASDSTGSTNASDSTPESSTASSSTDDSTDSSDNSSNVSESSTEASSSSVSDSNDSSDGSTDGVSSTTESSDSTSDATSDSTASSDSTDSTSDQTTETTPESSTDSTESSTLDASSTTASSTSESSSESSTDGSSTTSNSASSETTGLSSDGSTTDATTAASDNTDITDGSTDESTDGSSNASTEGSTEGASEDTTISTESSGSTESTDAIASDGSTEGSTVEDLSSSTSSDVTSDSTITDSSPSTEVSGSTDSSSSTDGSSTDASTEASSTDVTESTDSTVSGGTSDTTESGPTEESTTEGSTESTTEGSTDSQSTDLDSTTSDIWSTSDKDDESESSTPYSFDSEVTKSKPRKCKPKKSTCKSEYGCCPDGKSTPKGPFDEGCPIAKTCADTKYGCCLDGVSPAKGKNNKCPKSQCAETLFGCCPDKFTAADGENDEGCPETTTVPPTTTTEETQPETTEIEGSGQDSTTSEPDTKKSCSFSEFGCCPDAETSAKGPDFEGCGLASPVKGCAESENGCCPDGQTPASGPNGEGCSGCTRERFGCCPDSQTPAHGPNKGCCLDTQFGCCPDNILAARGPNNEGCECHYTPYGCCPDNKSAATGYNQECACETTQYGCCPDKITAAKGPKHEGCPCETTQFGCCPDGLTFAKGPHHHCHCTQTEFKCCDDEKTPAKGPNGDGCTCVESKFGCCPDGVTKATDEKFGCENVQEPPQKACGLPKETGTCNNYSVKYYFDTSYGGCARFWYGGCDGNDRFESEAECKDTCQDYTGKHVCLLPKSAGPCTGFTKKWYFDVDRNRCEEFYGGCYGTNNRFDSLEQCQGTCAASENLPTCEQPVESGPCAGNFERWYYDETDICRPFTYGGCKGNKNNYPTEHACNYNCRQPGVLKAKDICEIPAEVGCANYVTSWYYDTQDQACRQFYYGGCGGNENRFPTEESCLARCDRKPEPTTTPATRPQPSRQDVCDEEPAPGECSTWVLKWHFDRKIGACRQFYYGNCGNGNRFETENDCQQRCLSQEPPAPTPPRAPAPTRQPDPAPTVAQCSQPADGQCDKWALHWNYNETEGRCQSFYYGGCGGNDNRFATEEECSARCSVNIDRIGADPVEHDTSKCFLAFEPGNCYNNVTRWFYNSAEGLCDEFVYTGCGGANNYATEEECQNECNDAQTTCALPPVRGRCSDLSRRWYFDERSGECHEFFTGCRGNRNNFVSQSDCLNFCIGEPVVEPSAPTYSVCAEPPEAGECDNRTAWFYDSENMACTAFTYTGCGGNGNRFETRDQCERQCGEFKGVDVCNEPTTGPCTDWQTKYYFNTASQACEPFTYGGCDGTGNRFSDLFECQTVCLAGEPRVGSAKEICLLPVATGRCNGPSVHERRWYYDDEAGNCVSFIYAGCSGQNNFRSFEACTNQCRPEPNKQDNEIGQNPCDTFDAECQELRCPYGVRRVARSQPECTQCICENPCEGYSCPEGQQCAIDVASSDDRQFAPVCRDIYKPECPALSANASGCARECYTDADCRGDNKCCSDGCGQLCVHPARPTQPPRTAPVVSYPGDARAALEPKEAHELDVQTAIGGIAVLRCFATGNPAPNITWSKNLVINTNKGRYVLTANGDLTIVQVRQTDDGTYVCVASNGLGEPVRREVLQVTEPVSQPAYIYGDKNVTQIVELNRPAVIRCPAGGFPEPHVSWWRNGMFGLKNNLMARDYSLVFNSIQLSDLGLYTCEVYNQRRPVSLRVTLKAVGVRPLSPEEEQYMQYVLNPATRPVTQRPSYPYRPTRPAYVPEPTVNVHAVALEPKNSYTPGSTIVMSCSVQGYPEPNVTWIKDDVPLYNNERVQITYQPRLVLSDVTSADSGKYTCRASNAYTYANGEANVSIQSVVPVSPECVDNPYANCKLIVKGRYCSNPYYTQFCCRSCTLAGQVASPPLHPNA</v>
      </c>
    </row>
    <row r="562" spans="1:15">
      <c r="A562" t="s">
        <v>3731</v>
      </c>
      <c r="B562" t="s">
        <v>1314</v>
      </c>
      <c r="C562">
        <v>0.38</v>
      </c>
      <c r="D562">
        <v>17</v>
      </c>
      <c r="E562">
        <v>0.59399999999999997</v>
      </c>
      <c r="F562">
        <v>17</v>
      </c>
      <c r="G562">
        <v>0.95199999999999996</v>
      </c>
      <c r="H562">
        <v>12</v>
      </c>
      <c r="I562">
        <v>0.92</v>
      </c>
      <c r="J562">
        <v>0.77</v>
      </c>
      <c r="K562" t="s">
        <v>4779</v>
      </c>
      <c r="L562">
        <v>0.45</v>
      </c>
      <c r="M562" t="s">
        <v>4780</v>
      </c>
      <c r="N562" t="str">
        <f>MID(Table2[[#This Row],[Uncleaved Sequence]],Table2[[#This Row],[pos2]]-3,3)&amp;"-"&amp;MID(Table2[[#This Row],[Uncleaved Sequence]],Table2[[#This Row],[pos2]],3)</f>
        <v>AGA-AKL</v>
      </c>
      <c r="O562" t="str">
        <f>VLOOKUP(Table2[[#This Row],[name]],Sheet2!B:D,3,FALSE)</f>
        <v>MLSPLFLLPLLALAGAAKLPHIQHLTLRDTEQVHAEIQPLIIDGYDVQGDNVPYLVSLSLTRATYTHLCGASIIGKRWLLTAAHCVDELRTFNGDAVGPVYAGIINRSNVTAAQVRYVDFASTHRSFNGNAGSDNIALLHVSESFEYARVQQIALPDINDDYSNKTAAAYGWGLTDPDGDEYSKELQYAFAPLLNSGCKELLPADAPLTAQQVCSQVKTCYGDGGTPLIYWPITGPAELVGLGSWYMPCGYANRPTVYTSVPPYIGWIHQTIGAYYQL</v>
      </c>
    </row>
    <row r="563" spans="1:15">
      <c r="A563" t="s">
        <v>4539</v>
      </c>
      <c r="B563" t="s">
        <v>604</v>
      </c>
      <c r="C563">
        <v>0.88900000000000001</v>
      </c>
      <c r="D563">
        <v>17</v>
      </c>
      <c r="E563">
        <v>0.91500000000000004</v>
      </c>
      <c r="F563">
        <v>17</v>
      </c>
      <c r="G563">
        <v>0.97</v>
      </c>
      <c r="H563">
        <v>10</v>
      </c>
      <c r="I563">
        <v>0.93600000000000005</v>
      </c>
      <c r="J563">
        <v>0.92600000000000005</v>
      </c>
      <c r="K563" t="s">
        <v>4779</v>
      </c>
      <c r="L563">
        <v>0.45</v>
      </c>
      <c r="M563" t="s">
        <v>4780</v>
      </c>
      <c r="N563" t="str">
        <f>MID(Table2[[#This Row],[Uncleaved Sequence]],Table2[[#This Row],[pos2]]-3,3)&amp;"-"&amp;MID(Table2[[#This Row],[Uncleaved Sequence]],Table2[[#This Row],[pos2]],3)</f>
        <v>VSA-EIH</v>
      </c>
      <c r="O563" t="str">
        <f>VLOOKUP(Table2[[#This Row],[name]],Sheet2!B:D,3,FALSE)</f>
        <v>MLKWLVLLTILALVSAEIHRIKIHKNQDHKNTRQHRKQAIQALKLKYHQDVVIIYDDGVPIYMQPDYGYDYPSQTSVDYTSEELGNSMNMYYYGLIGITPEQYFKVVFDTGSANLWVPSAQCLATDVACQQHNQYNSSASSTFVSSGNFSIQYGTGSVSGYLAIDTVTINGLAIANQTFGEAVSQPGASFTDVAFDILGMGYQQIAEDNVVPPFYNLYEEGLIDEPVFGFYLARNGSAVDGGQLTGGTDQNLIAGEMTYTPVTQQGYWQFAVNNITWNGTVISSGCQAIADTGTLIAAPSAAYIQLNNLIGGVPIQGDYYVPCSTVSSLPVLTINIGGTNFYLPSVYIQTYTEGNYTTCMSTFTDIGTGFWILGDVFLGQYYSEFDFGQNRVFATL</v>
      </c>
    </row>
    <row r="564" spans="1:15">
      <c r="A564" t="s">
        <v>4498</v>
      </c>
      <c r="B564" t="s">
        <v>1315</v>
      </c>
      <c r="C564">
        <v>0.56399999999999995</v>
      </c>
      <c r="D564">
        <v>23</v>
      </c>
      <c r="E564">
        <v>0.71699999999999997</v>
      </c>
      <c r="F564">
        <v>23</v>
      </c>
      <c r="G564">
        <v>0.98199999999999998</v>
      </c>
      <c r="H564">
        <v>13</v>
      </c>
      <c r="I564">
        <v>0.91</v>
      </c>
      <c r="J564">
        <v>0.82099999999999995</v>
      </c>
      <c r="K564" t="s">
        <v>4779</v>
      </c>
      <c r="L564">
        <v>0.45</v>
      </c>
      <c r="M564" t="s">
        <v>4780</v>
      </c>
      <c r="N564" t="str">
        <f>MID(Table2[[#This Row],[Uncleaved Sequence]],Table2[[#This Row],[pos2]]-3,3)&amp;"-"&amp;MID(Table2[[#This Row],[Uncleaved Sequence]],Table2[[#This Row],[pos2]],3)</f>
        <v>SSS-KTR</v>
      </c>
      <c r="O564" t="str">
        <f>VLOOKUP(Table2[[#This Row],[name]],Sheet2!B:D,3,FALSE)</f>
        <v>MVGLRLLWWLCHLALVLPSSSSKTRIVGGKETTISEVPYLVYLRQNGYFCGGSLISSRAVLSAAHCVYGSQPEGFTVHAGASRLDQEAPVVRNVVMFHSPSYSATNFDMDVALLQLQEVVVLTPGKVATISPCRNPPEGNAYARISGGVTRENNREPAEQVRTTMVRVLPGAECKISYSGYGQLSDSMLCAAVRGLDSCSGDSGGPLVYRGQVCGIVSWGFGCARPSFPGVYTNVASERVHEFIETLRRIG</v>
      </c>
    </row>
    <row r="565" spans="1:15">
      <c r="A565" t="s">
        <v>3761</v>
      </c>
      <c r="B565" t="s">
        <v>1316</v>
      </c>
      <c r="C565">
        <v>0.63400000000000001</v>
      </c>
      <c r="D565">
        <v>24</v>
      </c>
      <c r="E565">
        <v>0.72299999999999998</v>
      </c>
      <c r="F565">
        <v>24</v>
      </c>
      <c r="G565">
        <v>0.91600000000000004</v>
      </c>
      <c r="H565">
        <v>3</v>
      </c>
      <c r="I565">
        <v>0.82699999999999996</v>
      </c>
      <c r="J565">
        <v>0.77900000000000003</v>
      </c>
      <c r="K565" t="s">
        <v>4779</v>
      </c>
      <c r="L565">
        <v>0.45</v>
      </c>
      <c r="M565" t="s">
        <v>4780</v>
      </c>
      <c r="N565" t="str">
        <f>MID(Table2[[#This Row],[Uncleaved Sequence]],Table2[[#This Row],[pos2]]-3,3)&amp;"-"&amp;MID(Table2[[#This Row],[Uncleaved Sequence]],Table2[[#This Row],[pos2]],3)</f>
        <v>VYA-HPD</v>
      </c>
      <c r="O565" t="str">
        <f>VLOOKUP(Table2[[#This Row],[name]],Sheet2!B:D,3,FALSE)</f>
        <v>MIARCLTSLFLVQILGFHSAVYAHPDSVQIQPRIIGGHVSSIKEEKYLVVTTSEELCGGSLVKPRWVITAAHCVYNKNKNDFKIYGGASNQAGPYAVITVDYIAIRPDFNRKTLNMDVAALRLNSDMIGANIETIPLAAQSVPARALKVSGWGFLTADATKTAERVHSVLVPMWSRASCVSAFRGIHRITRSMVCARLYKKDSCDGDSGGPLVYRGQLAGIVSFGYGCASALPGIYTSVPEIRDWQRVVEQH</v>
      </c>
    </row>
    <row r="566" spans="1:15">
      <c r="A566" t="s">
        <v>3686</v>
      </c>
      <c r="B566" t="s">
        <v>1318</v>
      </c>
      <c r="C566">
        <v>0.107</v>
      </c>
      <c r="D566">
        <v>67</v>
      </c>
      <c r="E566">
        <v>0.11700000000000001</v>
      </c>
      <c r="F566">
        <v>12</v>
      </c>
      <c r="G566">
        <v>0.14099999999999999</v>
      </c>
      <c r="H566">
        <v>1</v>
      </c>
      <c r="I566">
        <v>0.114</v>
      </c>
      <c r="J566">
        <v>0.115</v>
      </c>
      <c r="K566" t="s">
        <v>4781</v>
      </c>
      <c r="L566">
        <v>0.45</v>
      </c>
      <c r="M566" t="s">
        <v>4780</v>
      </c>
      <c r="N566" t="str">
        <f>MID(Table2[[#This Row],[Uncleaved Sequence]],Table2[[#This Row],[pos2]]-3,3)&amp;"-"&amp;MID(Table2[[#This Row],[Uncleaved Sequence]],Table2[[#This Row],[pos2]],3)</f>
        <v>SSR-ALE</v>
      </c>
      <c r="O566" t="str">
        <f>VLOOKUP(Table2[[#This Row],[name]],Sheet2!B:D,3,FALSE)</f>
        <v>MWPGSERGSSRALEIPTSQQNAGGSSQQETLADIEHISTIAGSLASIGSSHTQMRYQCTNDAGYDTEHTSLNSDFDEAELRRELLRDKWKLLFDMFDPGFGEISVEEFLEALKSPEFLSQVPMNKRELLLERAKKAKLPTGPGYVTFDFVNVMSGKRTRSFKCAVHHRDREVCSENDFQLVLNEPPLFRKMVHAVAEILPEERDRKYYADRYTCCPPPFFIILVTLVELGFFVYHSVVTGEAAPRPIPSDSMFIYRPDKRHEIWRFLFYMVLHAGWLHLGFNVAVQLVFGLPLEVHGSTRIACIYFSGVLAGSLGTSIFDPDVFLVGASGGVYALLAAHLANVLNYHQMRYGVIKLLHILVFVSFDFGFAIYARYAGDELQLGSSSEFLAIDAETAGAVSYVAHLAGAIAGLTIGLLVLKSFEQKLHEQLLWWIALGTYLAVVFAIAFNIMNGFAMFNIRVEKIRVTETIFNDFQ</v>
      </c>
    </row>
    <row r="567" spans="1:15">
      <c r="A567" t="s">
        <v>3687</v>
      </c>
      <c r="B567" t="s">
        <v>1318</v>
      </c>
      <c r="C567">
        <v>0.11899999999999999</v>
      </c>
      <c r="D567">
        <v>23</v>
      </c>
      <c r="E567">
        <v>0.111</v>
      </c>
      <c r="F567">
        <v>23</v>
      </c>
      <c r="G567">
        <v>0.13700000000000001</v>
      </c>
      <c r="H567">
        <v>2</v>
      </c>
      <c r="I567">
        <v>0.10299999999999999</v>
      </c>
      <c r="J567">
        <v>0.106</v>
      </c>
      <c r="K567" t="s">
        <v>4781</v>
      </c>
      <c r="L567">
        <v>0.45</v>
      </c>
      <c r="M567" t="s">
        <v>4780</v>
      </c>
      <c r="N567" t="str">
        <f>MID(Table2[[#This Row],[Uncleaved Sequence]],Table2[[#This Row],[pos2]]-3,3)&amp;"-"&amp;MID(Table2[[#This Row],[Uncleaved Sequence]],Table2[[#This Row],[pos2]],3)</f>
        <v>VCS-END</v>
      </c>
      <c r="O567" t="str">
        <f>VLOOKUP(Table2[[#This Row],[name]],Sheet2!B:D,3,FALSE)</f>
        <v>MSGKRTRSFKCAVHHRDREVCSENDFQLVLNEPPLFRKMVHAVAMEILPERDRKYYADRYTCCPPPFFIILVTLVELGFFVYHSVVTGEAAPRGPIPSSMFIYRPDKRHEIWRFLFYMVLHAGWLHLGFNVAVQLVFGLPLEMVHGSRIACIYFSGVLAGSLGTSIFDPDVFLVGASGGVYALLAAHLANVLLNYHMRYGVIKLLHILVFVSFDFGFAIYARYAGDELQLGSSSEFLAIDQAETAAVSYVAHLAGAIAGLTIGLLVLKSFEQKLHEQLLWWIALGTYLALVVFAAFNIMNGFAMFNIRVEKIRVTETIFNDFQ</v>
      </c>
    </row>
    <row r="568" spans="1:15">
      <c r="A568" t="s">
        <v>4066</v>
      </c>
      <c r="B568" t="s">
        <v>446</v>
      </c>
      <c r="C568">
        <v>0.115</v>
      </c>
      <c r="D568">
        <v>40</v>
      </c>
      <c r="E568">
        <v>0.126</v>
      </c>
      <c r="F568">
        <v>11</v>
      </c>
      <c r="G568">
        <v>0.19</v>
      </c>
      <c r="H568">
        <v>1</v>
      </c>
      <c r="I568">
        <v>0.14099999999999999</v>
      </c>
      <c r="J568">
        <v>0.13200000000000001</v>
      </c>
      <c r="K568" t="s">
        <v>4781</v>
      </c>
      <c r="L568">
        <v>0.5</v>
      </c>
      <c r="M568" t="s">
        <v>4782</v>
      </c>
      <c r="N568" t="str">
        <f>MID(Table2[[#This Row],[Uncleaved Sequence]],Table2[[#This Row],[pos2]]-3,3)&amp;"-"&amp;MID(Table2[[#This Row],[Uncleaved Sequence]],Table2[[#This Row],[pos2]],3)</f>
        <v>RRR-WSV</v>
      </c>
      <c r="O568" t="str">
        <f>VLOOKUP(Table2[[#This Row],[name]],Sheet2!B:D,3,FALSE)</f>
        <v>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RNVLKNEPVYQAIWADSTDFDEVLISPVMLQDHMPDKVLAALKKVVSCRDRTVKATTRRRNDNTTITTTTTVTTTTTTTQNTDTRYSRPPS</v>
      </c>
    </row>
    <row r="569" spans="1:15">
      <c r="A569" t="s">
        <v>4067</v>
      </c>
      <c r="B569" t="s">
        <v>446</v>
      </c>
      <c r="C569">
        <v>0.115</v>
      </c>
      <c r="D569">
        <v>40</v>
      </c>
      <c r="E569">
        <v>0.126</v>
      </c>
      <c r="F569">
        <v>11</v>
      </c>
      <c r="G569">
        <v>0.19</v>
      </c>
      <c r="H569">
        <v>1</v>
      </c>
      <c r="I569">
        <v>0.14099999999999999</v>
      </c>
      <c r="J569">
        <v>0.13200000000000001</v>
      </c>
      <c r="K569" t="s">
        <v>4781</v>
      </c>
      <c r="L569">
        <v>0.5</v>
      </c>
      <c r="M569" t="s">
        <v>4782</v>
      </c>
      <c r="N569" t="str">
        <f>MID(Table2[[#This Row],[Uncleaved Sequence]],Table2[[#This Row],[pos2]]-3,3)&amp;"-"&amp;MID(Table2[[#This Row],[Uncleaved Sequence]],Table2[[#This Row],[pos2]],3)</f>
        <v>RRR-WSV</v>
      </c>
      <c r="O569" t="str">
        <f>VLOOKUP(Table2[[#This Row],[name]],Sheet2!B:D,3,FALSE)</f>
        <v>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v>
      </c>
    </row>
    <row r="570" spans="1:15">
      <c r="A570" t="s">
        <v>4068</v>
      </c>
      <c r="B570" t="s">
        <v>446</v>
      </c>
      <c r="C570">
        <v>0.115</v>
      </c>
      <c r="D570">
        <v>40</v>
      </c>
      <c r="E570">
        <v>0.126</v>
      </c>
      <c r="F570">
        <v>11</v>
      </c>
      <c r="G570">
        <v>0.19</v>
      </c>
      <c r="H570">
        <v>1</v>
      </c>
      <c r="I570">
        <v>0.14099999999999999</v>
      </c>
      <c r="J570">
        <v>0.13200000000000001</v>
      </c>
      <c r="K570" t="s">
        <v>4781</v>
      </c>
      <c r="L570">
        <v>0.5</v>
      </c>
      <c r="M570" t="s">
        <v>4782</v>
      </c>
      <c r="N570" t="str">
        <f>MID(Table2[[#This Row],[Uncleaved Sequence]],Table2[[#This Row],[pos2]]-3,3)&amp;"-"&amp;MID(Table2[[#This Row],[Uncleaved Sequence]],Table2[[#This Row],[pos2]],3)</f>
        <v>RRR-WSV</v>
      </c>
      <c r="O570" t="str">
        <f>VLOOKUP(Table2[[#This Row],[name]],Sheet2!B:D,3,FALSE)</f>
        <v>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RNVLKNEPVYQAIWADSTDFDEVLISPVMLQDHMPDKVLAALKKVVTTSGPRKPQQTSNAFSTGSNEAAHDMDLEPPHCSGHSAPTDAMRFETRTDPGQMQNSMQSQHCKRLSQSSYTNLSNCLVLTPTAQHKLCLETSFTNGSTPHQSGVQPPRLTSAASSLLSSATTPYDISSALDDSLATVALRQSPSLISAETTATVINPEPDAEEIAIPQRLKAVAFDMALTPPPTLPERSMLGRQHSEKKPRSLPAQVQALRRASDAGAVPGVDLLHDDWYGLAPLASPETLSEISSVSSRTSVISLANSIERYLQHMGVGVGGPKVPLEDIFESQLHTPKVMRRAPKFSENLGCAEDTRNLDQYKRLGRVFITFPRIFPDQSPAAHSLDSSDDSFESASAHLQRLQLPHGANAVQSSKSADPLDGDPDATRQTQPAKKLTFSDSDILTDACLRLCPHCPCDRDVQRGCCTRSEHGKCGTEISGGCGGAAMGLGSTDTSFSASSSLEQFATPARQNGGTGASGNHLEEILIRPGVLESHFPVLGGGSAITPALVAPASPSPLSNGKRPDVVGGRVRKRLSSEEFVFSRSEDLPSLVQIDRCTGSPAGRRRAKGCVYPAGNSLRLDAAAAVASASASPTSISKFTRTRAAGGLAAKQAAGNNESN</v>
      </c>
    </row>
    <row r="571" spans="1:15">
      <c r="A571" t="s">
        <v>4069</v>
      </c>
      <c r="B571" t="s">
        <v>446</v>
      </c>
      <c r="C571">
        <v>0.115</v>
      </c>
      <c r="D571">
        <v>40</v>
      </c>
      <c r="E571">
        <v>0.126</v>
      </c>
      <c r="F571">
        <v>11</v>
      </c>
      <c r="G571">
        <v>0.19</v>
      </c>
      <c r="H571">
        <v>1</v>
      </c>
      <c r="I571">
        <v>0.14099999999999999</v>
      </c>
      <c r="J571">
        <v>0.13200000000000001</v>
      </c>
      <c r="K571" t="s">
        <v>4781</v>
      </c>
      <c r="L571">
        <v>0.5</v>
      </c>
      <c r="M571" t="s">
        <v>4782</v>
      </c>
      <c r="N571" t="str">
        <f>MID(Table2[[#This Row],[Uncleaved Sequence]],Table2[[#This Row],[pos2]]-3,3)&amp;"-"&amp;MID(Table2[[#This Row],[Uncleaved Sequence]],Table2[[#This Row],[pos2]],3)</f>
        <v>RRR-WSV</v>
      </c>
      <c r="O571" t="str">
        <f>VLOOKUP(Table2[[#This Row],[name]],Sheet2!B:D,3,FALSE)</f>
        <v>MPGLVVFRRRWSVGSDDLVVPGAFLLTIHFICFVIVSVSLVIFEYNTRISVKLLFYHLIGYLLILFFSICVEIGICVISMRGSILDAEARTSINIWIYKSLVILFDIAWLAVGSVWLGHYYTTAPIDDPKKVYIAIIICNWALVVITITIWCTFDAAGRSWVKMKKYQRSMRETESRFNYKRSNSMNRNWRQRKVMAYQDSWDHRCRLLFCCMGSSERNRNSFTDIARLLSDFFRELDVVPSDVVGLVLLRKFQRLEREAIVRQRKNGTYEFLSGVPITERTQFLALNDAKNYDFQTVIHYMYFAQGAYGWPMYVIINRSKMWHLVPELKCFGCCCGTSDDTEIQDNCCLCNYAALKKTLQLGDIDIVYATYHVDVGETPFFVAIDYTHRAVISIRGTLSMKDILTDLNAEGEVLPLQPPRDDWLGHKGMVQAAIYIRNKLEENLIERALQRNPDRQTHTFDLVLVGHSLGAGTAAILAILLKPEHPTLQFSYSPPGGLLSMPAVEYSKSFITSVVLGKDVVPRIGLNQMEALRADLINIQRSVDPKWKTISCSVICCGCGPEPTSVVNMSGQDTHINQYQEERGTARTSAHPTDSSIALTLHQPLYPPGRIIHIVRHHPKPDEQKYDSGWRNVLKNEPVYQAIWADSTDFDEVLISPVMLQDHMPDKVLAALKKVVSCRDRTVKATTRRRNDNTTITTTTTVTTTTTTTQNTDTSSHPPSNHTSPQRTIEPLAIPTSYSLNFDVTVLSHSTSLANCICYCLFPLSLICETVHTCIPLSLATSTLFLHLYVTTSCEDQ</v>
      </c>
    </row>
    <row r="572" spans="1:15">
      <c r="A572" t="s">
        <v>4248</v>
      </c>
      <c r="B572" t="s">
        <v>1321</v>
      </c>
      <c r="C572">
        <v>0.36</v>
      </c>
      <c r="D572">
        <v>18</v>
      </c>
      <c r="E572">
        <v>0.57599999999999996</v>
      </c>
      <c r="F572">
        <v>18</v>
      </c>
      <c r="G572">
        <v>0.96099999999999997</v>
      </c>
      <c r="H572">
        <v>13</v>
      </c>
      <c r="I572">
        <v>0.93100000000000005</v>
      </c>
      <c r="J572">
        <v>0.76800000000000002</v>
      </c>
      <c r="K572" t="s">
        <v>4779</v>
      </c>
      <c r="L572">
        <v>0.45</v>
      </c>
      <c r="M572" t="s">
        <v>4780</v>
      </c>
      <c r="N572" t="str">
        <f>MID(Table2[[#This Row],[Uncleaved Sequence]],Table2[[#This Row],[pos2]]-3,3)&amp;"-"&amp;MID(Table2[[#This Row],[Uncleaved Sequence]],Table2[[#This Row],[pos2]],3)</f>
        <v>VLG-ARL</v>
      </c>
      <c r="O572" t="str">
        <f>VLOOKUP(Table2[[#This Row],[name]],Sheet2!B:D,3,FALSE)</f>
        <v>MKIFVAEIVLLASLVLGARLGSSTLLTNDCGTTRHPSRIRRVVGGNDADFANPWMVMVLGENNVFCSGSLITRLFVLTSASCLLSLPKQVILGEYDRNTSADCTSIRQVIDIDQKIIHGQFGLETVKKYDIALLRLAKKVSISDYVRICLSVDRQVGRSVQHFTATGWGTTEWNEPSTILQTVTLSKINRKYCKGRRQNIDASQLCVGGPRKDTCSGDAGGPLSLTLKIDGDGKWNNKSRAFLIGVSYGSSSCSGIGVYTNVEHYMDWIVRTINKSNTEKIANVHR</v>
      </c>
    </row>
    <row r="573" spans="1:15">
      <c r="A573" t="s">
        <v>4316</v>
      </c>
      <c r="B573" t="s">
        <v>1322</v>
      </c>
      <c r="C573">
        <v>0.77</v>
      </c>
      <c r="D573">
        <v>29</v>
      </c>
      <c r="E573">
        <v>0.79300000000000004</v>
      </c>
      <c r="F573">
        <v>29</v>
      </c>
      <c r="G573">
        <v>0.93600000000000005</v>
      </c>
      <c r="H573">
        <v>20</v>
      </c>
      <c r="I573">
        <v>0.82699999999999996</v>
      </c>
      <c r="J573">
        <v>0.81100000000000005</v>
      </c>
      <c r="K573" t="s">
        <v>4779</v>
      </c>
      <c r="L573">
        <v>0.45</v>
      </c>
      <c r="M573" t="s">
        <v>4780</v>
      </c>
      <c r="N573" t="str">
        <f>MID(Table2[[#This Row],[Uncleaved Sequence]],Table2[[#This Row],[pos2]]-3,3)&amp;"-"&amp;MID(Table2[[#This Row],[Uncleaved Sequence]],Table2[[#This Row],[pos2]],3)</f>
        <v>SLG-QDL</v>
      </c>
      <c r="O573" t="str">
        <f>VLOOKUP(Table2[[#This Row],[name]],Sheet2!B:D,3,FALSE)</f>
        <v>MAHSLIEFKMKWLLVCFILALRSYESLGQDLLDPNCVQTPVGVREQILGHNADIKLHPWMVQILQRGYHFCGGSLISSLFVLTAAHCHSRYRLKVRFGYSGITPRYLCSSQYCSPFGPEIDVKRIFLHSSYRDYHNYDIALFLLAKPRYNVQTRPICVLQTSNKDKLRQFLNYVAMFNVTGWGKTESQLTSTILQTSLFHLDRKFCAQIFDRKIGWPHICAGHSQSSTCTGDSGGPLSAELTFSGKRTVLFGIISYGAPNCREVTVFTNVLRYSNWIRDIVHNFTP</v>
      </c>
    </row>
    <row r="574" spans="1:15">
      <c r="A574" t="s">
        <v>4002</v>
      </c>
      <c r="B574" t="s">
        <v>1323</v>
      </c>
      <c r="C574">
        <v>0.11600000000000001</v>
      </c>
      <c r="D574">
        <v>22</v>
      </c>
      <c r="E574">
        <v>0.16800000000000001</v>
      </c>
      <c r="F574">
        <v>11</v>
      </c>
      <c r="G574">
        <v>0.33500000000000002</v>
      </c>
      <c r="H574">
        <v>1</v>
      </c>
      <c r="I574">
        <v>0.19</v>
      </c>
      <c r="J574">
        <v>0.18</v>
      </c>
      <c r="K574" t="s">
        <v>4781</v>
      </c>
      <c r="L574">
        <v>0.45</v>
      </c>
      <c r="M574" t="s">
        <v>4780</v>
      </c>
      <c r="N574" t="str">
        <f>MID(Table2[[#This Row],[Uncleaved Sequence]],Table2[[#This Row],[pos2]]-3,3)&amp;"-"&amp;MID(Table2[[#This Row],[Uncleaved Sequence]],Table2[[#This Row],[pos2]],3)</f>
        <v>IIL-EFS</v>
      </c>
      <c r="O574" t="str">
        <f>VLOOKUP(Table2[[#This Row],[name]],Sheet2!B:D,3,FALSE)</f>
        <v>MGTPELKIILEFSAGAELLFGNIKRRELNLDGKQKWTIANLLKWMHANITERPELFLQGDTVRPGILVLINDTDWELLGELDYELQPNDNVLFISTLH</v>
      </c>
    </row>
    <row r="575" spans="1:15">
      <c r="A575" t="s">
        <v>3849</v>
      </c>
      <c r="B575" t="s">
        <v>1325</v>
      </c>
      <c r="C575">
        <v>0.108</v>
      </c>
      <c r="D575">
        <v>65</v>
      </c>
      <c r="E575">
        <v>0.10299999999999999</v>
      </c>
      <c r="F575">
        <v>40</v>
      </c>
      <c r="G575">
        <v>0.107</v>
      </c>
      <c r="H575">
        <v>20</v>
      </c>
      <c r="I575">
        <v>9.8000000000000004E-2</v>
      </c>
      <c r="J575">
        <v>0.10100000000000001</v>
      </c>
      <c r="K575" t="s">
        <v>4781</v>
      </c>
      <c r="L575">
        <v>0.45</v>
      </c>
      <c r="M575" t="s">
        <v>4780</v>
      </c>
      <c r="N575" t="str">
        <f>MID(Table2[[#This Row],[Uncleaved Sequence]],Table2[[#This Row],[pos2]]-3,3)&amp;"-"&amp;MID(Table2[[#This Row],[Uncleaved Sequence]],Table2[[#This Row],[pos2]],3)</f>
        <v>KSI-NFQ</v>
      </c>
      <c r="O575" t="str">
        <f>VLOOKUP(Table2[[#This Row],[name]],Sheet2!B:D,3,FALSE)</f>
        <v>MSSNGSDLGHNNRRNEKGNPDSVHSSMRGSMSSTRRKSINFQNQLQLALSNECDVMYCSLSSGRFRAPNGENFPPHGGKLKLSPLEKYDDANRGVPPPPAPNSDCFATCVANQLPSQSCSVGSAKPETSVMQKHGMAGNGMVGSGMSNGMAANGTNYHQRGVSPNSRYRLERYRESQSTPQSKLMDNMGGMPSAVPVSATRLLLPSNVPLPLAQCENYNAYLGSTVHTPVKRYVPTPPPAMELYSLSISSSPAANLPTPAAAVASSASTSASAMQSQYANMPYNYRSKCCHSEAHGSLSRTSQTYASCSPACTSPSPAPSTSMSMVFSAASSCSPIMTATSSASGNHRGDDSDSVIVVPPGGGAMAQIEAENPSGTCLHCNTVRRTTGVHQTQTTGPISPVPISLPVPMAMPVMSGLNEQMPSQSLESSMVSVQAKRLEGGNMAVPPGSNQHQLYRSQMASNPRLQHIHHQTQQHQSLQVLPQPQNHHLSKKRIGMYMRRTTSQFFGVEPSTEAADCALWQGRHRRLAIRCFGMFDTELYHMQQAIGGGNEDAGQSNGTNGNYAPDRPDILPVQDAIGMDMTMSGDSRQKCYTNRDFLAGEFVERKASVGYMFVAMVSYLVHMFNKRRPIQMHRVRCWQWSRSFAPIHVQSHSNQQTDADGCLTDGLEAIIDDEVFFDSPCEITTSVNDESSDIGRQAAKPRPCADQSGVGVSVYMAERQQNGWRTSALNSGGNASDINLTGDQSSHQPGAAHIPLCSSVSSQMQPAMRSSHSTTSTCNRGNRIAQLLDGVLENSRRPPLRCIKYFSVNDLDDRTDHRPFFTYWINTVQVVVLLSIICYGIAPIGIGSEQKTGQVLVTSLSLQTVQHVEQRNLWIGPRNIDLHMGAKFAACMRRDIKITEVVTKTRRHERETACCIRNDDSGCVQSSQAECIRGLYPTKSISTWKKWSPSESGPGGRISGSVCGLDPKFCDAPASIAPYEPDDITKWPICRKTNSFTQRYRYKDHTSEHMVCEVIGHPCCTGLYGECRITREYCDFIKGYFHEEASLCSQISCLNNVCGMFPFISVETPDQLYRLLTSCMHAGILHLAITLIFQHLFLADLERLIGTVRTAIVYIMSGFAGNLTSAIVPHRPEVGPSASLSGVVASLIALLVWMHWKYLHKPHIALFKLLLLCSVLGIGTLPYQLNFLGLLAGVICGCLLTMSLVPFTTFSKYGRKKKINLIWTCLFHVVVYTAMIVTFYIHPSEFHSISFVDMFSNSNGYDNFTNADHHGVDVSSNTRYSQTQNSQYYYHHHSDDIIRKSVTFTEKALVSHILYPTAPRKTSQQWQEVEYSRSFNHLSNYSDRIKKSIGNISKLKQVFTSPIRFSNKNNHSLMTELTSVHSENKQKYLGYINNNTEFNV</v>
      </c>
    </row>
    <row r="576" spans="1:15">
      <c r="A576" t="s">
        <v>4135</v>
      </c>
      <c r="B576" t="s">
        <v>1328</v>
      </c>
      <c r="C576">
        <v>0.72799999999999998</v>
      </c>
      <c r="D576">
        <v>18</v>
      </c>
      <c r="E576">
        <v>0.81899999999999995</v>
      </c>
      <c r="F576">
        <v>18</v>
      </c>
      <c r="G576">
        <v>0.95799999999999996</v>
      </c>
      <c r="H576">
        <v>11</v>
      </c>
      <c r="I576">
        <v>0.92200000000000004</v>
      </c>
      <c r="J576">
        <v>0.875</v>
      </c>
      <c r="K576" t="s">
        <v>4779</v>
      </c>
      <c r="L576">
        <v>0.45</v>
      </c>
      <c r="M576" t="s">
        <v>4780</v>
      </c>
      <c r="N576" t="str">
        <f>MID(Table2[[#This Row],[Uncleaved Sequence]],Table2[[#This Row],[pos2]]-3,3)&amp;"-"&amp;MID(Table2[[#This Row],[Uncleaved Sequence]],Table2[[#This Row],[pos2]],3)</f>
        <v>AGA-QLV</v>
      </c>
      <c r="O576" t="str">
        <f>VLOOKUP(Table2[[#This Row],[name]],Sheet2!B:D,3,FALSE)</f>
        <v>MGLELIVIVSLIALAGAQLVPENSCPDYFRYVNDAFQGVQGEITLPSLMGRNRIDIRFSQRGEQDASAVGSLIPYPDENAVRQLTGSAKFRIAVRPNSNGLPKLTRLSYNEQILCSASEYRPPNSFFNRFYELDISGSLASFPSSVFPFTRDGLDVNVQTVFYPTSSRGNDIWRGFTQPWTTVSNRSPAVVTPAPTTEIFWNQPVPSVPITFAPPVPTITSSPAPAPPPPPPLPTPPAVVTVPPAPPPQRFDPRSQISSVVCGREGSTTPFIVRGNEFPRGQYPWLSAVYHKEVALAFKCRGSLISSSIVISAAHCVHRMTEDRVVVGLGRYDLDDYGEDGAERNVMRLLWHPDYNTRSYSDADIALITIERPVTFNDIIAPICMWTVEASRVSTTGFIAGWGRDEDSSRTQYPRVVEAEIASPTVCASTWRGTMVTERSLAGNRDGSGPCVGDSGGGLMVKQGDRWLLRGIVSAGERGPAGTCQLNQYVYCDLSKHINWISENI</v>
      </c>
    </row>
    <row r="577" spans="1:15">
      <c r="A577" t="s">
        <v>4400</v>
      </c>
      <c r="B577" t="s">
        <v>653</v>
      </c>
      <c r="C577">
        <v>0.71299999999999997</v>
      </c>
      <c r="D577">
        <v>24</v>
      </c>
      <c r="E577">
        <v>0.80700000000000005</v>
      </c>
      <c r="F577">
        <v>24</v>
      </c>
      <c r="G577">
        <v>0.97599999999999998</v>
      </c>
      <c r="H577">
        <v>12</v>
      </c>
      <c r="I577">
        <v>0.91400000000000003</v>
      </c>
      <c r="J577">
        <v>0.86499999999999999</v>
      </c>
      <c r="K577" t="s">
        <v>4779</v>
      </c>
      <c r="L577">
        <v>0.45</v>
      </c>
      <c r="M577" t="s">
        <v>4780</v>
      </c>
      <c r="N577" t="str">
        <f>MID(Table2[[#This Row],[Uncleaved Sequence]],Table2[[#This Row],[pos2]]-3,3)&amp;"-"&amp;MID(Table2[[#This Row],[Uncleaved Sequence]],Table2[[#This Row],[pos2]],3)</f>
        <v>VDA-RKG</v>
      </c>
      <c r="O577" t="str">
        <f>VLOOKUP(Table2[[#This Row],[name]],Sheet2!B:D,3,FALSE)</f>
        <v>MAGRAIIALLALLGFAGLASVDARKGYGPGDQDWGFVDVRTGAHMFYWLYTTANVSSYTERPLAIWLQGGPGASSTGYGNFEELGPLKLDGSYRDWTWKDMNVMFIDNPVGSGFSYVDGSSYYTTNNKQIALDLVELMKGFYTNHPEKTVPLHIFCESYGGKMAPEFALELDYAIKRGEIESNFVSVALGDPWTSPDSVLSWAPFLLQLGIVDQDGHDKIEASALKTKDYVDREKWTQATLQWSSQSVVLRESKGVDFYNVETPTLGDQYRLMSRAAMTPEEVMYRTLVKFDVDDRDKLLEDLMLGPVTEALGINTGVKWGAQSGTTFTKLMGDFMKPAVDVVELLNNTTVKVGVFSGGLDLICATPGAVNWIEAMEWSAKPSYQVSPRVGIVDRVLEGYEKTYGNFSMFWVNRAGHMVPADNPAAMSHILRHFTKF</v>
      </c>
    </row>
    <row r="578" spans="1:15">
      <c r="A578" t="s">
        <v>4258</v>
      </c>
      <c r="B578" t="s">
        <v>1331</v>
      </c>
      <c r="C578">
        <v>0.47799999999999998</v>
      </c>
      <c r="D578">
        <v>23</v>
      </c>
      <c r="E578">
        <v>0.495</v>
      </c>
      <c r="F578">
        <v>23</v>
      </c>
      <c r="G578">
        <v>0.80900000000000005</v>
      </c>
      <c r="H578">
        <v>2</v>
      </c>
      <c r="I578">
        <v>0.55200000000000005</v>
      </c>
      <c r="J578">
        <v>0.51800000000000002</v>
      </c>
      <c r="K578" t="s">
        <v>4779</v>
      </c>
      <c r="L578">
        <v>0.5</v>
      </c>
      <c r="M578" t="s">
        <v>4782</v>
      </c>
      <c r="N578" t="str">
        <f>MID(Table2[[#This Row],[Uncleaved Sequence]],Table2[[#This Row],[pos2]]-3,3)&amp;"-"&amp;MID(Table2[[#This Row],[Uncleaved Sequence]],Table2[[#This Row],[pos2]],3)</f>
        <v>GYS-YLL</v>
      </c>
      <c r="O578" t="str">
        <f>VLOOKUP(Table2[[#This Row],[name]],Sheet2!B:D,3,FALSE)</f>
        <v>MKLIPALLALLILGHGISLGYSYLLEWDCGISKYTYRITGGRDSPLMLNWLAYLHINSKFICGGSLLNHWFVLTAAHCFRDKNAKVLVRLGENDASQKDCNESECAAPHLEYMIMQKLIHPLYRTAHYYDIALAKLNRYVVYTDSIRICLMLNPNWQVYVDTIRYFIITGWGATNASEVSDKLQLTRIPQIDRFTCYWFGYMVDRTHICAGESKHYVGKGDSGGPLGSMVDYKYAKRFFQFGIVSLRQPFHGVSVFTNILSYSNWIHRTIITNSG</v>
      </c>
    </row>
    <row r="579" spans="1:15">
      <c r="A579" t="s">
        <v>4502</v>
      </c>
      <c r="B579" t="s">
        <v>1333</v>
      </c>
      <c r="C579">
        <v>0.191</v>
      </c>
      <c r="D579">
        <v>23</v>
      </c>
      <c r="E579">
        <v>0.29699999999999999</v>
      </c>
      <c r="F579">
        <v>23</v>
      </c>
      <c r="G579">
        <v>0.55500000000000005</v>
      </c>
      <c r="H579">
        <v>11</v>
      </c>
      <c r="I579">
        <v>0.437</v>
      </c>
      <c r="J579">
        <v>0.35299999999999998</v>
      </c>
      <c r="K579" t="s">
        <v>4781</v>
      </c>
      <c r="L579">
        <v>0.5</v>
      </c>
      <c r="M579" t="s">
        <v>4782</v>
      </c>
      <c r="N579" t="str">
        <f>MID(Table2[[#This Row],[Uncleaved Sequence]],Table2[[#This Row],[pos2]]-3,3)&amp;"-"&amp;MID(Table2[[#This Row],[Uncleaved Sequence]],Table2[[#This Row],[pos2]],3)</f>
        <v>GLA-VLL</v>
      </c>
      <c r="O579" t="str">
        <f>VLOOKUP(Table2[[#This Row],[name]],Sheet2!B:D,3,FALSE)</f>
        <v>MKYISYLLVSSIIANQLLYGLAVLLEPNCGQIPFRMRIFGGMDAGLVSTWMAFLHNHLQFLCGGSLITSEFVLTAAHCVMPTPKNLTVRLGEYDWTRQDSINPKHRHREYMVTRIYTHPSYRSIAAYDIALLKLNQTVEYTVAIRPILVLPENFHEWYWLVDSVEDFTLTGWGATKTEPVSQVLQSANLTQIDRGTHDRYGHSVDHTHICAGSSKSFACVGDSGSPLAMKVVHNRRYIHAQVGIVRGPKNCDGVTVFTNVVSFTEWIFRTTLYDAKYM</v>
      </c>
    </row>
    <row r="580" spans="1:15">
      <c r="A580" t="s">
        <v>4509</v>
      </c>
      <c r="B580" t="s">
        <v>1334</v>
      </c>
      <c r="C580">
        <v>0.53400000000000003</v>
      </c>
      <c r="D580">
        <v>26</v>
      </c>
      <c r="E580">
        <v>0.65</v>
      </c>
      <c r="F580">
        <v>26</v>
      </c>
      <c r="G580">
        <v>0.89100000000000001</v>
      </c>
      <c r="H580">
        <v>13</v>
      </c>
      <c r="I580">
        <v>0.79500000000000004</v>
      </c>
      <c r="J580">
        <v>0.72799999999999998</v>
      </c>
      <c r="K580" t="s">
        <v>4779</v>
      </c>
      <c r="L580">
        <v>0.45</v>
      </c>
      <c r="M580" t="s">
        <v>4780</v>
      </c>
      <c r="N580" t="str">
        <f>MID(Table2[[#This Row],[Uncleaved Sequence]],Table2[[#This Row],[pos2]]-3,3)&amp;"-"&amp;MID(Table2[[#This Row],[Uncleaved Sequence]],Table2[[#This Row],[pos2]],3)</f>
        <v>SSS-VFL</v>
      </c>
      <c r="O580" t="str">
        <f>VLOOKUP(Table2[[#This Row],[name]],Sheet2!B:D,3,FALSE)</f>
        <v>MPCLEMKTIIAYLALFVLGVHGSSSVFLEENCGVVPRLSYKIINGTPARGRYPWMAFLHTPTYFLCAGSLINQWFVLTSAHCIEDDVELIARLGENNRNDIDCENNRCLEATQEYNVDMLFKHRLYDPKDFSNDIGMLRLERRVEYTHIQPICIFHHRRMQLVVDQITWFKATGWGLTSTDLNTKSSRVLMELNLYRPRNDCARIFKQNFLSGQICAGNDDGNLCRGDSGGPQGRYVLIFGMKRFQMGIASFTYENCSKVSILTDVVRYGRWIKKVVDWYG</v>
      </c>
    </row>
    <row r="581" spans="1:15">
      <c r="A581" t="s">
        <v>4055</v>
      </c>
      <c r="B581" t="s">
        <v>1335</v>
      </c>
      <c r="C581">
        <v>0.90400000000000003</v>
      </c>
      <c r="D581">
        <v>21</v>
      </c>
      <c r="E581">
        <v>0.78</v>
      </c>
      <c r="F581">
        <v>21</v>
      </c>
      <c r="G581">
        <v>0.82099999999999995</v>
      </c>
      <c r="H581">
        <v>3</v>
      </c>
      <c r="I581">
        <v>0.66400000000000003</v>
      </c>
      <c r="J581">
        <v>0.71699999999999997</v>
      </c>
      <c r="K581" t="s">
        <v>4779</v>
      </c>
      <c r="L581">
        <v>0.45</v>
      </c>
      <c r="M581" t="s">
        <v>4780</v>
      </c>
      <c r="N581" t="str">
        <f>MID(Table2[[#This Row],[Uncleaved Sequence]],Table2[[#This Row],[pos2]]-3,3)&amp;"-"&amp;MID(Table2[[#This Row],[Uncleaved Sequence]],Table2[[#This Row],[pos2]],3)</f>
        <v>VQG-FQM</v>
      </c>
      <c r="O581" t="str">
        <f>VLOOKUP(Table2[[#This Row],[name]],Sheet2!B:D,3,FALSE)</f>
        <v>MSNFIIGIAVICCLWRRVQGFQMLLEEDCGIPHNISERSVNAKLAQNPWAYLETPKGFHCSGTLINHLFVLTAAHCVPDDLLITVRLGEYNTKTKVDCNHLCQEPFQEYNVDMGFRHRYYNANDQTNDIGMLRLGRRVEYLNHIRPIIFASNRFQEPIDQLTWFTTTVWRETAANATSKVLRTMNIDRQPKETCSEYGWNMTFEQICAGNTLSQLCSTDSGAPQIRKMWHNGSDRYVQLGIASRVGQCQNSGILMDLLSYADWIKRVVRQYGPSTDMNRSLKKWVDKIPVFYYP</v>
      </c>
    </row>
    <row r="582" spans="1:15">
      <c r="A582" t="s">
        <v>4006</v>
      </c>
      <c r="B582" t="s">
        <v>1337</v>
      </c>
      <c r="C582">
        <v>0.81</v>
      </c>
      <c r="D582">
        <v>20</v>
      </c>
      <c r="E582">
        <v>0.86599999999999999</v>
      </c>
      <c r="F582">
        <v>20</v>
      </c>
      <c r="G582">
        <v>0.96899999999999997</v>
      </c>
      <c r="H582">
        <v>11</v>
      </c>
      <c r="I582">
        <v>0.92700000000000005</v>
      </c>
      <c r="J582">
        <v>0.89900000000000002</v>
      </c>
      <c r="K582" t="s">
        <v>4779</v>
      </c>
      <c r="L582">
        <v>0.45</v>
      </c>
      <c r="M582" t="s">
        <v>4780</v>
      </c>
      <c r="N582" t="str">
        <f>MID(Table2[[#This Row],[Uncleaved Sequence]],Table2[[#This Row],[pos2]]-3,3)&amp;"-"&amp;MID(Table2[[#This Row],[Uncleaved Sequence]],Table2[[#This Row],[pos2]],3)</f>
        <v>SLA-QYQ</v>
      </c>
      <c r="O582" t="str">
        <f>VLOOKUP(Table2[[#This Row],[name]],Sheet2!B:D,3,FALSE)</f>
        <v>MRVYLALPLLLLGIGLSLAQYQYQAPHQTLAQQFADVVDVVDPAEQSIKVRPPKSRNQCTAKQNCFCGTPNVNRIVGGQQVRSNKYPWTAQLVKGRHYRLFCGGSLINDRYVLTAAHCVHGNRDQITIRLLQIDRSSRDPGIVRKVVTTVHPNYDPNRIVNDVALLKLESPVPLTGNMRPVCLPEANHNFDGKTAVAGWGLIKEGGVTSNYLQEVNVPVITNAQCRQTRYKDKIAEVMLCAGLVQGGKDACQGDSGGPLIVNEGRYKLAGVVSFGYGCAQKNAPGVYARVSKFLWIRKNTADGCYCQ</v>
      </c>
    </row>
    <row r="583" spans="1:15">
      <c r="A583" t="s">
        <v>4007</v>
      </c>
      <c r="B583" t="s">
        <v>1337</v>
      </c>
      <c r="C583">
        <v>0.81</v>
      </c>
      <c r="D583">
        <v>20</v>
      </c>
      <c r="E583">
        <v>0.86599999999999999</v>
      </c>
      <c r="F583">
        <v>20</v>
      </c>
      <c r="G583">
        <v>0.96899999999999997</v>
      </c>
      <c r="H583">
        <v>11</v>
      </c>
      <c r="I583">
        <v>0.92700000000000005</v>
      </c>
      <c r="J583">
        <v>0.89900000000000002</v>
      </c>
      <c r="K583" t="s">
        <v>4779</v>
      </c>
      <c r="L583">
        <v>0.45</v>
      </c>
      <c r="M583" t="s">
        <v>4780</v>
      </c>
      <c r="N583" t="str">
        <f>MID(Table2[[#This Row],[Uncleaved Sequence]],Table2[[#This Row],[pos2]]-3,3)&amp;"-"&amp;MID(Table2[[#This Row],[Uncleaved Sequence]],Table2[[#This Row],[pos2]],3)</f>
        <v>SLA-QYQ</v>
      </c>
      <c r="O583" t="str">
        <f>VLOOKUP(Table2[[#This Row],[name]],Sheet2!B:D,3,FALSE)</f>
        <v>MRVYLALPLLLLGIGLSLAQYQYQAPHQTLAQQFADVVDVVDPAEQSIKVRPPKSRNQCTAKQNCFCGTPNVNRIVGGQQVRSNKYPWTAQLVKGRHYRLFCGGSLINDRYVLTAAHCVHGNRDQITIRLLQIDRSSRDPGIVRKVVTTVHPNYDPNRIVNDVALLKLESPVPLTGNMRPVCLPEANHNFDGKTVSSLDLCAKLYFLLCRP</v>
      </c>
    </row>
    <row r="584" spans="1:15">
      <c r="A584" t="s">
        <v>4039</v>
      </c>
      <c r="B584" t="s">
        <v>1339</v>
      </c>
      <c r="C584">
        <v>0.192</v>
      </c>
      <c r="D584">
        <v>35</v>
      </c>
      <c r="E584">
        <v>0.30199999999999999</v>
      </c>
      <c r="F584">
        <v>35</v>
      </c>
      <c r="G584">
        <v>0.70499999999999996</v>
      </c>
      <c r="H584">
        <v>26</v>
      </c>
      <c r="I584">
        <v>0.378</v>
      </c>
      <c r="J584">
        <v>0.33200000000000002</v>
      </c>
      <c r="K584" t="s">
        <v>4781</v>
      </c>
      <c r="L584">
        <v>0.5</v>
      </c>
      <c r="M584" t="s">
        <v>4782</v>
      </c>
      <c r="N584" t="str">
        <f>MID(Table2[[#This Row],[Uncleaved Sequence]],Table2[[#This Row],[pos2]]-3,3)&amp;"-"&amp;MID(Table2[[#This Row],[Uncleaved Sequence]],Table2[[#This Row],[pos2]],3)</f>
        <v>TFP-FKD</v>
      </c>
      <c r="O584" t="str">
        <f>VLOOKUP(Table2[[#This Row],[name]],Sheet2!B:D,3,FALSE)</f>
        <v>MGLLYALRVRIMNFMIFFLLIILMPGLPPRTTFPFKDYIVTPPKDLKGAESNFHLEGAERLLEGRVYGPECLIARNNEIYTGIHGGEVIKLTSNHVTHTKIGQPCEDIYEESRCGRPLGLAFDTQGNNLIIADAYYGLWQVDLGTNKTLLVSPAQELAGKSINRPAKIFNGVTVSKEGDVYWTDSSSDFTIEDLVFSFANPSGRLFKYNRSKNVSEVLLDELAFANGLALSPNEDFIVVAETGAMLTKYHLKGAKAGQSEVFVDGLPGLPDNLTPDAEGIWVPLVQSADSEHPNFTLFTRFPSVRLFLARMLALFELPFRYLNSVYPNKFSQRFVHFVGHMESTVLAPKRTTVVRVDWNGNIVGSLHGFDKSAATVSHVLEFQDFLFLGSPTQYLARVKSPKAKQPTLKVRNVRVEGEGLEASIGVPPSKATPKPKAAPSTTPKPTTTTTTTTPKPTTKTTTTTTTPKPTTTTTTKKPTTTTTTTTTTPKTTTKPPTAKPSTTTTTTTTPKPTTTTTPTTPTPEPSKPKVKRTVPEKPAVEEDIPSDTQPPKKEKLKVINKQGVNVE</v>
      </c>
    </row>
    <row r="585" spans="1:15">
      <c r="A585" t="s">
        <v>4208</v>
      </c>
      <c r="B585" t="s">
        <v>372</v>
      </c>
      <c r="C585">
        <v>0.3</v>
      </c>
      <c r="D585">
        <v>42</v>
      </c>
      <c r="E585">
        <v>0.34200000000000003</v>
      </c>
      <c r="F585">
        <v>42</v>
      </c>
      <c r="G585">
        <v>0.64900000000000002</v>
      </c>
      <c r="H585">
        <v>21</v>
      </c>
      <c r="I585">
        <v>0.35599999999999998</v>
      </c>
      <c r="J585">
        <v>0.34799999999999998</v>
      </c>
      <c r="K585" t="s">
        <v>4781</v>
      </c>
      <c r="L585">
        <v>0.5</v>
      </c>
      <c r="M585" t="s">
        <v>4782</v>
      </c>
      <c r="N585" t="str">
        <f>MID(Table2[[#This Row],[Uncleaved Sequence]],Table2[[#This Row],[pos2]]-3,3)&amp;"-"&amp;MID(Table2[[#This Row],[Uncleaved Sequence]],Table2[[#This Row],[pos2]],3)</f>
        <v>VGA-LPF</v>
      </c>
      <c r="O585" t="str">
        <f>VLOOKUP(Table2[[#This Row],[name]],Sheet2!B:D,3,FALSE)</f>
        <v>MTQQQPPWPSPISSSSSNPRGKCWLILVLMAVLPLVADVGALPFLFTHIPQINWTQPEMESWVIEEQPRSIEPHLEPVLHPNRTHRALSSDSTDAEFLRLVSIRHNQTASSRMLWYDVAGGDGLVYPPFVDKALKLLNLKQVAFEIESVMSKVTCTACRAGAGMLQHQIQSGKTDAELIRMITDYCTNLNIQSARVQGVAQLFGSELIYVLKRVNLSPDELCSFVIGDGCADVYNPYHEWEVIFPVPKPPRLPDLPIPMEAAPFFKVLHISDTHYDPHYAEGSNADCNEPLCCRSSGRPATPNAAAGKWGDYRKCDTPKRTVDHMLSHIAETHKDIDYILWTGLPPHDVWNQTKEENLAIIKDTVKQMVEMFPGVPIFPALGNHESAPVNSFPPYVNQVDISISWLYDELDIQWRRWLPQSVTHTVRRGAFYSVLVRPGFRISLNMNYCNNKNWWLLLNSTDPATELQWFIYELQSAEFSNEKVHVIGHIPGHSDCLKVWSRNFYKIISRYESTVTAQFYGHTHYDEFEMFYDPHDLNHNGIAYIGPSVSPYYDLNPGYRIYYVDGDHDATTRLVIDHESWIMNLKEALYGYPIWYKLYTARAAYNMKALRPSDWNNLLNELTNNQELFELYYKYYWNSPARPTCDAECKKRLICDCRSGRSHDRKHFCAEVESKIDEESSKSWKSFYKGLTNSAEDRTEEPAPTTDGYGPFDVVIVNVG</v>
      </c>
    </row>
    <row r="586" spans="1:15">
      <c r="A586" t="s">
        <v>4209</v>
      </c>
      <c r="B586" t="s">
        <v>372</v>
      </c>
      <c r="C586">
        <v>0.3</v>
      </c>
      <c r="D586">
        <v>42</v>
      </c>
      <c r="E586">
        <v>0.34200000000000003</v>
      </c>
      <c r="F586">
        <v>42</v>
      </c>
      <c r="G586">
        <v>0.64900000000000002</v>
      </c>
      <c r="H586">
        <v>21</v>
      </c>
      <c r="I586">
        <v>0.35599999999999998</v>
      </c>
      <c r="J586">
        <v>0.34799999999999998</v>
      </c>
      <c r="K586" t="s">
        <v>4781</v>
      </c>
      <c r="L586">
        <v>0.5</v>
      </c>
      <c r="M586" t="s">
        <v>4782</v>
      </c>
      <c r="N586" t="str">
        <f>MID(Table2[[#This Row],[Uncleaved Sequence]],Table2[[#This Row],[pos2]]-3,3)&amp;"-"&amp;MID(Table2[[#This Row],[Uncleaved Sequence]],Table2[[#This Row],[pos2]],3)</f>
        <v>VGA-LPF</v>
      </c>
      <c r="O586" t="str">
        <f>VLOOKUP(Table2[[#This Row],[name]],Sheet2!B:D,3,FALSE)</f>
        <v>MTQQQPPWPSPISSSSSNPRGKCWLILVLMAVLPLVADVGALPFLFTHIPQINWTQPEMESWVIEEQPRSIEPHLEPVLHPNRTHRALSSDSTDAEFLRLVSIRHNQTASSRMLWYDVAGGDGLVYPPFVDKALKLLNLKQVAFEIESVMSKVTCTACRAGAGMLQHQIQSGKTDAELIRMITDYCTNLNIQSARVQGVAQLFGSELIYVLKRVNLSPDELCSFVIGDGCADVYNPYHEWEVIFPVPKPPRLPDLPIPMEAAPFFKVLHISDTHYDPHYAEGSNADCNEPLCCRSSGRPATPNAAAGKWGDYRKCDTPKRTVDHMLSHIAETHKDIDYILWTGLPPHDVWNQTKEENLAIIKDTVKQMVEMFPGVPIFPALGNHESAPVNSFPPYVNQVDISISWLYDELDIQWRRWLPQSVTHTVRRGAFYSVLVRPGFRISLNMNYCNNKNWWLLLNSTDPATELQWFIYELQSAEFSNEKVHVIGHIPGHSDCLKVWSRNFYKIISRYESTVTAQFYGHTHYDEFEMFYDPHDLNHNGIAYIGPSVSPYYDLNPGYRIYYVDGDHDATTRLVIDHESWIMNLKEALYGYPIWYKLYTARAAYNMKALRPSDWNNLLNELTNNQELFELYYKYYWNSPARPTCDAECKKRLICDCRSGRSHDRKHFCAEVESKIDEESSKSWKSFYKGLTN</v>
      </c>
    </row>
    <row r="587" spans="1:15">
      <c r="A587" t="s">
        <v>4210</v>
      </c>
      <c r="B587" t="s">
        <v>372</v>
      </c>
      <c r="C587">
        <v>0.122</v>
      </c>
      <c r="D587">
        <v>20</v>
      </c>
      <c r="E587">
        <v>0.17499999999999999</v>
      </c>
      <c r="F587">
        <v>58</v>
      </c>
      <c r="G587">
        <v>0.47499999999999998</v>
      </c>
      <c r="H587">
        <v>49</v>
      </c>
      <c r="I587">
        <v>0.14599999999999999</v>
      </c>
      <c r="J587">
        <v>0.16300000000000001</v>
      </c>
      <c r="K587" t="s">
        <v>4781</v>
      </c>
      <c r="L587">
        <v>0.5</v>
      </c>
      <c r="M587" t="s">
        <v>4782</v>
      </c>
      <c r="N587" t="str">
        <f>MID(Table2[[#This Row],[Uncleaved Sequence]],Table2[[#This Row],[pos2]]-3,3)&amp;"-"&amp;MID(Table2[[#This Row],[Uncleaved Sequence]],Table2[[#This Row],[pos2]],3)</f>
        <v>LVL-MAV</v>
      </c>
      <c r="O587" t="str">
        <f>VLOOKUP(Table2[[#This Row],[name]],Sheet2!B:D,3,FALSE)</f>
        <v>MKPVSQSQAAYSSPHLVEPGVAKSTSPHIMTQQQPPWPSPISSSSSNPRKCWLILVLMAVLPLVADVGALPFLFTHIKPQINWTQPEMESWVIEEQPRIEPHLEPVLHPNRTHRALSSDSTDAEFLQRLVSIRHNQTASSRMLWYDVGGDGLVYPPFVDKALKLLNLKQVAFEIENSVMSKVTCTACRAGAGMLQHIQSGKTDAELIRMITDYCTNLNIQSARVCQGVAQLFGSELIYVLKRVNLPDELCSFVIGDGCADVYNPYHEWEVIFPPVPKPPRLPDLPIPMEAAPFFVLHISDTHYDPHYAEGSNADCNEPLCCRLSSGRPATPNAAAGKWGDYRKDTPKRTVDHMLSHIAETHKDIDYILWTGDLPPHDVWNQTKEENLAIIKDVKQMVEMFPGVPIFPALGNHESAPVNSFPPPYVNQVDISISWLYDELDIWRRWLPQSVTHTVRRGAFYSVLVRPGFRIISLNMNYCNNKNWWLLLNSTPATELQWFIYELQSAEFSNEKVHVIGHIPPGHSDCLKVWSRNFYKIISRESTVTAQFYGHTHYDEFEMFYDPHDLNHPNGIAYIGPSVSPYYDLNPGYIYYVDGDHDATTRLVIDHESWIMNLKEANLYGYPIWYKLYTARAAYNMKLRPSDWNNLLNELTNNQELFELYYKYYWKNSPARPTCDAECKKRLICDCSGRSHDRKHFCAEVESKIDEESSKSWKSWFYKGLTNSAEDRTEEPAPTTGYGPFDVVIVNVG</v>
      </c>
    </row>
    <row r="588" spans="1:15">
      <c r="A588" t="s">
        <v>4153</v>
      </c>
      <c r="B588" t="s">
        <v>655</v>
      </c>
      <c r="C588">
        <v>0.126</v>
      </c>
      <c r="D588">
        <v>47</v>
      </c>
      <c r="E588">
        <v>0.107</v>
      </c>
      <c r="F588">
        <v>47</v>
      </c>
      <c r="G588">
        <v>0.11600000000000001</v>
      </c>
      <c r="H588">
        <v>57</v>
      </c>
      <c r="I588">
        <v>9.0999999999999998E-2</v>
      </c>
      <c r="J588">
        <v>9.8000000000000004E-2</v>
      </c>
      <c r="K588" t="s">
        <v>4781</v>
      </c>
      <c r="L588">
        <v>0.45</v>
      </c>
      <c r="M588" t="s">
        <v>4780</v>
      </c>
      <c r="N588" t="str">
        <f>MID(Table2[[#This Row],[Uncleaved Sequence]],Table2[[#This Row],[pos2]]-3,3)&amp;"-"&amp;MID(Table2[[#This Row],[Uncleaved Sequence]],Table2[[#This Row],[pos2]],3)</f>
        <v>SSG-RFV</v>
      </c>
      <c r="O588" t="str">
        <f>VLOOKUP(Table2[[#This Row],[name]],Sheet2!B:D,3,FALSE)</f>
        <v>MFTVDASEGSSVVNETPLKSQFHDQKLVEHFCRQTQLLKLVQVSSGRFVNYMSSRRPEDLLAPIQLRLDFEYRQLLDISPQLLQLIVEEPLQFQEAVRSVYGLIRSHLKDAGLKPIDINQLHAHWRLVGLPFTPGLQFEPRDQLTRLLSQIRGILAAFTPQETLVLQSIWYCGSGCMRNAIQTSSTDAPFCSSCSRMSEYQKLRVTETYRILAVLPISAVQTPRVTNCLHRPKLVRLRAHAHDCEKLGASYLITGYFASSASTYQLEACHLRI</v>
      </c>
    </row>
    <row r="589" spans="1:15">
      <c r="A589" t="s">
        <v>4563</v>
      </c>
      <c r="B589" t="s">
        <v>278</v>
      </c>
      <c r="C589">
        <v>0.215</v>
      </c>
      <c r="D589">
        <v>52</v>
      </c>
      <c r="E589">
        <v>0.3</v>
      </c>
      <c r="F589">
        <v>52</v>
      </c>
      <c r="G589">
        <v>0.56899999999999995</v>
      </c>
      <c r="H589">
        <v>43</v>
      </c>
      <c r="I589">
        <v>0.27400000000000002</v>
      </c>
      <c r="J589">
        <v>0.28899999999999998</v>
      </c>
      <c r="K589" t="s">
        <v>4781</v>
      </c>
      <c r="L589">
        <v>0.5</v>
      </c>
      <c r="M589" t="s">
        <v>4782</v>
      </c>
      <c r="N589" t="str">
        <f>MID(Table2[[#This Row],[Uncleaved Sequence]],Table2[[#This Row],[pos2]]-3,3)&amp;"-"&amp;MID(Table2[[#This Row],[Uncleaved Sequence]],Table2[[#This Row],[pos2]],3)</f>
        <v>CAA-GIS</v>
      </c>
      <c r="O589" t="str">
        <f>VLOOKUP(Table2[[#This Row],[name]],Sheet2!B:D,3,FALSE)</f>
        <v>MVMLLSKRQLPPSAATRTRRKVPPTRRRSTWALSSLLALVVLDICIARCAAGISYSSNSGNLSTSQKSPSSANNGGLVLIGSSSATSSSVPSLSLTSSSAGLSSPGSSSSSSSSSTSTSGSNSNRSSRPTSNNSNSNSNYSPNHDQLAQLSSRIINTRNGAISGVIVQLDGRHLDPVEAYRGIPYASPPVGNLRFMPVSAAMWSGVKKADRFSPVCPQRLPDIHNETAALERMPKGRLEYLKRLLYLQNQSEDCLYLNIYVPIQVGSRDSSGSSSSSSAGSSSSGSGGSSSSSSSSTSSSSAGSGSPAKYPVLVFVHGESYEWNSGNPYDGSVLASYGQILVVINYRLGVLGFLNANTDRYSKLPANYGLMDIIAALHWLKENIAAFGGDPNITLAGHGTGAACVHFLISSMAVPEGLLFNRAILMSGSGLAPWSLVSNPAYAAIVAHHVNCASDLPHAHLMKCLREKTLDQLLSVPIRPPEFGFAFGPSDGVVIDGGDYVPPAPGSPAAQAQAQASTAAGNGLGGEAGIAAAGGWGTPQLENIVLMRKTAINKLSRYDLMAGVTRAEAFFSFNSGDVQYGIEADRRSILKAYVRNTYTFHLNEIFATIVNEYTDWERPVQHPINIRDETLEALSDAVVAPAAQTVDLHSADHRNSYLYVFDYQTRFGDYPQRQGCIHGEDLPYIFAPLVGGFNHFTRNYTKTEISLSEVVMFYWSNFVRTGNPNEQMETEHGSRERSRYKTIEWTAYESVHKKYLNFDTKPKLKNHYRAHRLSFWLNLIPDLHPGGDNVPAAHHQLHDDDDEDNNIPSDASVKPLNPPYISRAANAAAMANFIFTNQVFSLLNLSSPSSSLQRNGTRYGGGKIYPDDMMDGDHAGGAASASDSDGFAAYSTALSVTIAIGCSLLILNVLIFAGVYYQRDKTRLSEPRPQTLKRQENGQMPNNICGDLETLTIHAKSDPATILSHHHAMQHHQLPPPEFAIPHRAPPPPKHMKSLQDPGGGGSVSGAVGVSGVVQMPPPHALQVMGNQCTLTKKSCMKQTQAQAQQHSPAQQQQQQQQQQQQHVVTHQQHLQNHHNQSTTVLTTAGGLVVPTPPTVPVIVASTTQHQQHQQQHQQQQHQQQQQQQQQHPLMDELR</v>
      </c>
    </row>
    <row r="590" spans="1:15">
      <c r="A590" t="s">
        <v>3655</v>
      </c>
      <c r="B590" t="s">
        <v>278</v>
      </c>
      <c r="C590">
        <v>0.215</v>
      </c>
      <c r="D590">
        <v>52</v>
      </c>
      <c r="E590">
        <v>0.3</v>
      </c>
      <c r="F590">
        <v>52</v>
      </c>
      <c r="G590">
        <v>0.56899999999999995</v>
      </c>
      <c r="H590">
        <v>43</v>
      </c>
      <c r="I590">
        <v>0.27400000000000002</v>
      </c>
      <c r="J590">
        <v>0.28899999999999998</v>
      </c>
      <c r="K590" t="s">
        <v>4781</v>
      </c>
      <c r="L590">
        <v>0.5</v>
      </c>
      <c r="M590" t="s">
        <v>4782</v>
      </c>
      <c r="N590" t="str">
        <f>MID(Table2[[#This Row],[Uncleaved Sequence]],Table2[[#This Row],[pos2]]-3,3)&amp;"-"&amp;MID(Table2[[#This Row],[Uncleaved Sequence]],Table2[[#This Row],[pos2]],3)</f>
        <v>CAA-GIS</v>
      </c>
      <c r="O590" t="str">
        <f>VLOOKUP(Table2[[#This Row],[name]],Sheet2!B:D,3,FALSE)</f>
        <v>MVMLLSKRQLPPSAATRTRRKVPPTRRRSTWALSSLLALVVLDICIARCAAGISYSSNSGNLSTSQKSPSSANNGGLVLIGSSSATSSSVPSLSLTSSSAGLSSPGSSSSSSSSSTSTSGSNSNRSSRPTSNNSNSNSNYSPNHDQLAQLSSRIINTRNGAISGVIVQLDGRHLDPVEAYRGIPYASPPVGNLRFMPVSAAMWSGVKKADRFSPVCPQRLPDIHNETAALERMPKGRLEYLKRLLYLQNQSEDCLYLNIYVPIQVGSRDSSGSSSSSSAGSSSSGSGGSSSSSSSSTSSSSAGSGSPAKYPVLVFVHGESYEWNSGNPYDGSVLASYGQILVVINYRLGVLGFLNANTDRYSKLPANYGLMDIIAALHWLKENIAAFGGDPNITLAGHGTGAACVHFLISSMAVPEGLLFNRAILMSGSGLAPWSLVSNPAYAAIVAHHVNCASDLPHAHLMKCLREKTLDQLLSVPIRPPEFGFAFGPSDGVVIDGGDYVPPAPGSPAAQAQAQASTAAGNGLGGEAGIAAAGGWGTPQLENIVLMRKTAINKLSRYDLMAGVTRAEAFFSFNSGDVQYGIEADRRSILKAYVRNTYTFHLNEIFATIVNEYTDWERPVQHPINIRDETLEALSDAVVAPAAQTVDLHSADHRNSYLYVFDYQTRFGDYPQRQGCIHGEDLPYIFAPLVGGFNHFTRNYTKTEISLSEVVMFYWSNFVRTGNPNEQMETEHGSRERSRYKTIEWTAYESVHKKYLNFDTKPKLKNHYRAHRLSFWLNLIPDLHPGGDNVPAAHHQLHDDDDEDNNIPSDASVKPLNPPYISRAANAAAMANFIFTNQVFSLLNLSSPSSSLQRNGTRYGGGKIYPDDMMDGDHAGGAASASDSDGFAAYSTALSVTIAIGCSLLILNVLIFAGVYYQRDKTRLSEPRPQTLKRQENGQMPNNICGDLETLTIHAKSDPATILSHHHAMQHHQLPPPEFAIPHRAPPPPKHMKSLQDPGGGGSVSGAVGVSGVVQMPPPHALQVMGNQCTLTKKSCMKQTQAQAQQHSPAQQQQQQQQQQQQHVVTHQQHLQNHHNQSTTVLTTAGGLVVPTPPTVPVIVASTTQHQQHQQQHQQQQHQQQQQQQQQHPLMDELR</v>
      </c>
    </row>
    <row r="591" spans="1:15">
      <c r="A591" t="s">
        <v>4025</v>
      </c>
      <c r="B591" t="s">
        <v>280</v>
      </c>
      <c r="C591">
        <v>0.56499999999999995</v>
      </c>
      <c r="D591">
        <v>29</v>
      </c>
      <c r="E591">
        <v>0.70199999999999996</v>
      </c>
      <c r="F591">
        <v>29</v>
      </c>
      <c r="G591">
        <v>0.98399999999999999</v>
      </c>
      <c r="H591">
        <v>14</v>
      </c>
      <c r="I591">
        <v>0.88800000000000001</v>
      </c>
      <c r="J591">
        <v>0.80200000000000005</v>
      </c>
      <c r="K591" t="s">
        <v>4779</v>
      </c>
      <c r="L591">
        <v>0.45</v>
      </c>
      <c r="M591" t="s">
        <v>4780</v>
      </c>
      <c r="N591" t="str">
        <f>MID(Table2[[#This Row],[Uncleaved Sequence]],Table2[[#This Row],[pos2]]-3,3)&amp;"-"&amp;MID(Table2[[#This Row],[Uncleaved Sequence]],Table2[[#This Row],[pos2]],3)</f>
        <v>AGA-STA</v>
      </c>
      <c r="O591" t="str">
        <f>VLOOKUP(Table2[[#This Row],[name]],Sheet2!B:D,3,FALSE)</f>
        <v>MGESQLLLLLRLLLLPTVLISWMHCAGASTADIYKGARLGHRIVQTRYGLHGLILPLDSFRFLRSVEVFLGVPYATPPTKQNRFSPTRAPAPWDGIRIDKYSPVCPQRLPNIQNETAALEKMPKGRLEYLKRLLPFLENQSEDCLYLVFSPVNAGANEKKLPVIVFIHGESFEWSSGNPYDGSVLASYGEVVVVTLYRLGILGFLNANPNPHAHARVANYGLMDQMAALHWIQQNIQKFGGDPNSTLAGHGTGAACINYLMTSPTMVRGLFHRAILMSGSAYSSWALVEDPVLFIKLAKEVNCTIPDDINRHHEQIVDCLRDVPLEDLYLADIQAPNFLTSFGSVDGVVIRPGHSNLDIDDLMARNSRRSSADSGFQSSAGGGGGQGGGAGGGGGGSGSSFGGGYFGGSGAGTMNMGGHYDVLFGVVTGESIWRFSAHDIQGFEGERRDKIIRTYVRNAYNYHLNEIFYTIVNEYTDWDRTSQHPINTRDAVAALSDAQFVAPIVRAGDILAANSPPPVSSSSTAGSPGANAAASTSAGTQPSGRCYFYVFDYQTKDGDYPQRMGTVHGEDLPYIFGAPLVDGFSHFPNYTKSETALSEAVMIFWTNFARTGNPNEHHRQDSSLPVSKERNRFRSITENYDPLHQKYLEIGMKPRIKNHFRAHQLSIWLRLIPELHRAGMEDVIARNLFRNHDDMDLYEGPVKPDPFGISTAAGASGSSSSSSSSSRLLLVDEQLMKKGRGLNGSAYLNGILGVTTVEPNNMYTTCIPIGGNYSSSGGVFAPTTANASSDTLASGFEAAGYAAYSTALSVTIAIGCSLLILNVLIFAGVYYQRKTRLEVKTLQKQYQQRSLHQQVPYPPEPIKHAHYHMGHSQSSANVIVDVSHQDQAGQAAMLLQAAAAAAAAAANDVKPPPPHICSNTGMQQQQQVGGGGGALNNGGIEGSKVTTDNLGNVTYSTSSKQQQQHQQQQQQQQREHMQIKMTGTQTFGRSGSGSGGGAGGGAGSASGGASVVVSGSSVSYNPGMMTLPKGGLHHAATLNYARNTTALNMSGGGTALVDSRGNVLLTSTAVGPGMAGTGGGGSSGGGGGGDCMTLPRNLGLAAAGRHNPTTELQQYQQQQQSSKHQSNAVLTGMQSHHIRGPRPPLRTASSTTTNSSSNNSAMGVAVGVGGGVGNMLDQTPSGGSSSSGVSSAPSSSKGHHTHSHSHAAHLVHSHGDGLVLTSASPGGQQQQHPQQHQHPQQQQQVPQAAMDEMR</v>
      </c>
    </row>
    <row r="592" spans="1:15">
      <c r="A592" t="s">
        <v>4634</v>
      </c>
      <c r="B592" t="s">
        <v>280</v>
      </c>
      <c r="C592">
        <v>0.56499999999999995</v>
      </c>
      <c r="D592">
        <v>29</v>
      </c>
      <c r="E592">
        <v>0.70199999999999996</v>
      </c>
      <c r="F592">
        <v>29</v>
      </c>
      <c r="G592">
        <v>0.98399999999999999</v>
      </c>
      <c r="H592">
        <v>14</v>
      </c>
      <c r="I592">
        <v>0.88800000000000001</v>
      </c>
      <c r="J592">
        <v>0.80200000000000005</v>
      </c>
      <c r="K592" t="s">
        <v>4779</v>
      </c>
      <c r="L592">
        <v>0.45</v>
      </c>
      <c r="M592" t="s">
        <v>4780</v>
      </c>
      <c r="N592" t="str">
        <f>MID(Table2[[#This Row],[Uncleaved Sequence]],Table2[[#This Row],[pos2]]-3,3)&amp;"-"&amp;MID(Table2[[#This Row],[Uncleaved Sequence]],Table2[[#This Row],[pos2]],3)</f>
        <v>AGA-STA</v>
      </c>
      <c r="O592" t="str">
        <f>VLOOKUP(Table2[[#This Row],[name]],Sheet2!B:D,3,FALSE)</f>
        <v>MGESQLLLLLRLLLLPTVLISWMHCAGASTADIYKGARLGHRIVQTRYGLHGLILPLDSFRFLRSVEVFLGVPYATPPTKQNRFSPTRAPAPWDGIRIDKYSPVCPQRLPNIQNETAALEKMPKGRLEYLKRLLPFLENQSEDCLYLVFSPVNAGANEKKLPVIVFIHGESFEWSSGNPYDGSVLASYGEVVVVTLYRLGILGFLNANPNPHAHARVANYGLMDQMAALHWIQQNIQKFGGDPNSTLAGHGTGAACINYLMTSPTMVRGLFHRAILMSGSAYSSWALVEDPVLFIKLAKEVNCTIPDDINRHHEQIVDCLRDVPLEDLYLADIQAPNFLTSFGSVDGVVIRPGHSNLDIDDLMARNSRRSSADSGFQSSAGGGGGQGGGAGGGGGGSGSSFGGGYFGGSGAGTMNMGGHYDVLFGVVTGESIWRFSAHDIQGFEGERRDKIIRTYVRNAYNYHLNEIFYTIVNEYTDWDRTSQHPINTRDAVAALSDAQFVAPIVRAGDILAANSPPPVSSSSTAGSPGANAAASTSAGTQPSGRCYFYVFDYQTKDGDYPQRMGTVHGEDLPYIFGAPLVDGFSHFPNYTKSETALSEAVMIFWTNFARTGNPNEHHRQDSSLPVSKERNRFRSITENYDPLHQKYLEIGMKPRIKNHFRAHQLSIWLRLIPELHRAGMEDVIARNLFRNHDDMDLYEGPVKPDPFGISTAAGASGSSSSSSSSSRLLLVDEQLMKKGRGLNGSAYLNGILGVTTVEPNNMYTTCIPIGGNYSSSGGVFAPTTANASSDTLASGFEAAGYAAYSTALSVTIAIGCSLLILNVLIFAGVYYQRKTRLEVKTLQKQYQQRSLHQQVPYPPEPIKHAHYHMGHSQSSANVIVDVSHQDQAGQAAMLLQAAAAAAAAAANDVKPPPPHICSNTGMQQQQQVGGGGGALNNGGIEGSKVTTDNLGNVTYSTSSKQQQQHQQQQQQQQREHMQIKMTGTQTFGRSGSGSGGGAGGGAGSASGGASVVVSGSSVSYNPGMMTLPKGGLHHAATLNYARNTTALNMSGGGTALVDSRGNVLLTSTAVGPGMAGTGGGGSSGGGGGGDCMTLPRNLGLAAAGRHNPTTELQQYQQQQQSSKHQSNAVLTGMQSHHIRGPRPPLRTASSTTTNSSSNNSAMGVAVGVGGGVGNMLDQTPSGGSSSSGVSSAPSSSKGHHTHSHSHAAHLVHSHGDGLVLTSASPGGQQQQHPQQHQHPQQQQQVPQAAMDEMR</v>
      </c>
    </row>
    <row r="593" spans="1:15">
      <c r="A593" t="s">
        <v>4026</v>
      </c>
      <c r="B593" t="s">
        <v>280</v>
      </c>
      <c r="C593">
        <v>0.56499999999999995</v>
      </c>
      <c r="D593">
        <v>29</v>
      </c>
      <c r="E593">
        <v>0.70199999999999996</v>
      </c>
      <c r="F593">
        <v>29</v>
      </c>
      <c r="G593">
        <v>0.98399999999999999</v>
      </c>
      <c r="H593">
        <v>14</v>
      </c>
      <c r="I593">
        <v>0.88800000000000001</v>
      </c>
      <c r="J593">
        <v>0.80200000000000005</v>
      </c>
      <c r="K593" t="s">
        <v>4779</v>
      </c>
      <c r="L593">
        <v>0.45</v>
      </c>
      <c r="M593" t="s">
        <v>4780</v>
      </c>
      <c r="N593" t="str">
        <f>MID(Table2[[#This Row],[Uncleaved Sequence]],Table2[[#This Row],[pos2]]-3,3)&amp;"-"&amp;MID(Table2[[#This Row],[Uncleaved Sequence]],Table2[[#This Row],[pos2]],3)</f>
        <v>AGA-STA</v>
      </c>
      <c r="O593" t="str">
        <f>VLOOKUP(Table2[[#This Row],[name]],Sheet2!B:D,3,FALSE)</f>
        <v>MGESQLLLLLRLLLLPTVLISWMHCAGASTADIYKGARLGHRIVQTRYGLHGLILPLDSFRFLRSVEVFLGVPYATPPTKQNRFSPTRAPAPWDGIRIDKYSPVCPQRLPNIQNETAALEKMPKGRLEYLKRLLPFLENQSEDCLYLVFSPVNAGANEKKLPVIVFIHGESFEWSSGNPYDGSVLASYGEVVVVTLYRLGILGFLNANPNPHAHARVANYGLMDQMAALHWIQQNIQKFGGDPNSTLAGHGTGAACINYLMTSPTMVRGLFHRAILMSGSAYSSWALVEDPVLFIKLAKEVNCTIPDDINRHHEQIVDCLRDVPLEDLYLADIQAPNFLTSFGSVDGVVIRPGHSNLDIDDLMARNSRRSSADSGFQSSAGGGGGQGGGAGGGGGGSGSSFGGGYFGGSGAGTMNMGGHYDVLFGVVTGESIWRFSAHDIQGFEGERRDKIIRTYVRNAYNYHLNEIFYTIVNEYTDWDRTSQHPINTRDAVAALSDAQFVAPIVRAGDILAANSPPPVSSSSTAGSPGANAAASTSAGTQPSGRCYFYVFDYQTKDGDYPQRMGTVHGEDLPYIFGAPLVDGFSHFPNYTKSETALSEAVMIFWTNFARTGNPNEHHRQDSSLPVSKERNRFRSITENYDPLHQKYLEIGMKPRIKNHFRAHQLSIWLRLIPELHRAGMEDVIARNLFRNHDDMDLYEGPVKPDPFGISTAAGASGSSSSSSSSSRLLLVDEQLMKKGRGLNGSAYLNGILGVTTVEPNNMYTTCIPIGGNYSSSGGVFAPTTANASSDTLASGFEAAGYAAYSTALSVTIAIGCSLLILNVLIFAGVYYQRKTRLEVKTLQKQYQQRSLHQQVPYPPEPIKHAHYHMGHSQSSANVIVDVSHQDQAGQAAMLLQAAAAAAAAAANDVKPPPPHICSNTGMQQQQQVGGGGGALNNGGIEGSKVTTDNLGNVTYSTSSKQQQQHQQQQQQQQREHMQIKMTGTQTFGRSGSGSGGGAGGGAGSASGGASVVVSGSSVSYNPGMMTLPKGGLHHAATLNYARNTTALNMSGGGTALVDSRGNVLLTSTAVGPGMAGTGGGGSSGGGGGGDCMTLPRNLGLAAAGRHNPTTAELQQYQQQQQSSKHQSGAVLTGMQSHHIRGPRPPLRTASSTTTNSSSNNSAMGVAVGVGGGVGNMLDQTPSGGSSSSGVSSAPSSSKGHHTHSHSHAAHLVHSHGDGLVLTSASVGGQQQQHPQQHQHPQQQQQVPQAAMDEMR</v>
      </c>
    </row>
    <row r="594" spans="1:15">
      <c r="A594" t="s">
        <v>4703</v>
      </c>
      <c r="B594" t="s">
        <v>1343</v>
      </c>
      <c r="C594">
        <v>0.161</v>
      </c>
      <c r="D594">
        <v>62</v>
      </c>
      <c r="E594">
        <v>0.219</v>
      </c>
      <c r="F594">
        <v>62</v>
      </c>
      <c r="G594">
        <v>0.38300000000000001</v>
      </c>
      <c r="H594">
        <v>49</v>
      </c>
      <c r="I594">
        <v>0.17699999999999999</v>
      </c>
      <c r="J594">
        <v>0.20200000000000001</v>
      </c>
      <c r="K594" t="s">
        <v>4781</v>
      </c>
      <c r="L594">
        <v>0.5</v>
      </c>
      <c r="M594" t="s">
        <v>4782</v>
      </c>
      <c r="N594" t="str">
        <f>MID(Table2[[#This Row],[Uncleaved Sequence]],Table2[[#This Row],[pos2]]-3,3)&amp;"-"&amp;MID(Table2[[#This Row],[Uncleaved Sequence]],Table2[[#This Row],[pos2]],3)</f>
        <v>ADA-SPV</v>
      </c>
      <c r="O594" t="str">
        <f>VLOOKUP(Table2[[#This Row],[name]],Sheet2!B:D,3,FALSE)</f>
        <v>MGAQHTDTGTYTYTAASRAVEASDLTPKRIGAPAIATSRMPLTSLVFSLTLGSLMLLTADASPVFVDNPSLAQFQSGRNIRHLPCIVRKSGRSGICMFIDCIKQNGTHLGTCIDRFYFGSCCAMKEEASLFAPEINDNSIDQNTISHSHESTTLPTSALFKLTTESSLSSSSSSGSSTAHHHTTNELLKNVTQSYLTAKPAPVRTTSNGTLSTTRRPPLAHTTHKNSHYVVRTTMKPSAAPTTTIPTVKPPRRRTTTAKPVLTTAPIVEQRIETTSVPTKFVTFQIVETTTPAVEPTHQQETTTTTTRRHTRPTGSSSVASRTTSKTTTTTTTTTTTTAAPPTTSTRAATTTQRPTPPLRTTTSKPHKTHSSRRPAPAKKPVSTTTTTASGTSTRKPADSLASGSTTANGTTATTLPARRPVTQTSSSSTTTTSTTSTITTVFKDELPKNRTTTRLPERTTQAPRPRPKPTGEIVKVPALLAEPTTTTVTGSSSSSSSSPKPPASSTTPLVTKKKPTTTNAPTTTTTTTTTTTTTTTPKTRRTKPPTTTTTTTTKATTTTTKATTTTTTAKPLITTEPPTSAPLTTTTKTGLITWTDVEAEPPTNASISNDWQPAPPSNWLPLTTESSETADKTSASAPPSATDKVVISVATSVSEVETHGPGKPQKTTKPPKPSSTAKPTTTTTAATTIVKTTEAPASSIELASSTSSYTDLGSDLAASSSSSTTTTTSSPTTAETTDYSGEEPNTTTIEATGSTTVAPANALEGVDYKEVCGRRMFPEPRIVGANAAFGRWPWQISLRQWRTSTYLHKCGAALLNENWAITAAHCVDNVPPDLLLRLGEYDLAEEEEPYGYQERRVQIVASHPQFDPRTFEYDLALLRFYPVIFQPNIIPVCVPDNDENFIGQTAFVTGWGRLYEDGPLPSVLQEVAVPINNTICESMYRSAGYIEHIPHIFICAGWKKGGYDSCEGDSGGPMVLQREDKRFHLGGVISWGIGCAEANQPGVYTRISEFRDWINQILQ</v>
      </c>
    </row>
    <row r="595" spans="1:15">
      <c r="A595" t="s">
        <v>4589</v>
      </c>
      <c r="B595" t="s">
        <v>1345</v>
      </c>
      <c r="C595">
        <v>0.57999999999999996</v>
      </c>
      <c r="D595">
        <v>25</v>
      </c>
      <c r="E595">
        <v>0.68700000000000006</v>
      </c>
      <c r="F595">
        <v>25</v>
      </c>
      <c r="G595">
        <v>0.92900000000000005</v>
      </c>
      <c r="H595">
        <v>4</v>
      </c>
      <c r="I595">
        <v>0.81799999999999995</v>
      </c>
      <c r="J595">
        <v>0.75800000000000001</v>
      </c>
      <c r="K595" t="s">
        <v>4779</v>
      </c>
      <c r="L595">
        <v>0.45</v>
      </c>
      <c r="M595" t="s">
        <v>4780</v>
      </c>
      <c r="N595" t="str">
        <f>MID(Table2[[#This Row],[Uncleaved Sequence]],Table2[[#This Row],[pos2]]-3,3)&amp;"-"&amp;MID(Table2[[#This Row],[Uncleaved Sequence]],Table2[[#This Row],[pos2]],3)</f>
        <v>ASA-CHC</v>
      </c>
      <c r="O595" t="str">
        <f>VLOOKUP(Table2[[#This Row],[name]],Sheet2!B:D,3,FALSE)</f>
        <v>MRRLKIVSLLFCILCLSGDRKASACHCIRLGKCAPFARLLLHHGPGEQSVFAKVHSASCGFQGLEPLVCCPNSRKQYHDESSFVKASRKMRFAPPNDRIWDGADSDKGSRHSHTHGDYLEAETNLHDYWNFEEQRNCPQPVEPEFFDRFALGHHFLYHVEHEERDTLLRPVPKDKPIVFPGDLRFQRQGEEAIDSNDQGPPLAPFTTTLATPIETIPASLSTTTASMPPFAQENTQGCGINVESRLGGDQASAGQFPWLTRIAYRNRSSSRISFRCSGSLISSNHIVTAAHCVVLVSDLELSHVRLGSQDGATPFAIEQVIVHPNYDQPKYANDIALLRINSTGTFTPICLPFNGPITLGNRLIGQIGVAAGWSIGSTENNSSMDPSNSTAGRFIRLPIVNTTSCAIAYASLSENFQQPIVITPNHLCAQGMPMNDVCRGDGGPFMDDGTSGVFGTSGRYTIIGIVAFGPTLCGVTTIPGVYTLVSSFSDILRSIAEGSD</v>
      </c>
    </row>
    <row r="596" spans="1:15">
      <c r="A596" t="s">
        <v>3749</v>
      </c>
      <c r="B596" t="s">
        <v>764</v>
      </c>
      <c r="C596">
        <v>0.126</v>
      </c>
      <c r="D596">
        <v>51</v>
      </c>
      <c r="E596">
        <v>0.16</v>
      </c>
      <c r="F596">
        <v>51</v>
      </c>
      <c r="G596">
        <v>0.38400000000000001</v>
      </c>
      <c r="H596">
        <v>43</v>
      </c>
      <c r="I596">
        <v>0.155</v>
      </c>
      <c r="J596">
        <v>0.157</v>
      </c>
      <c r="K596" t="s">
        <v>4781</v>
      </c>
      <c r="L596">
        <v>0.45</v>
      </c>
      <c r="M596" t="s">
        <v>4780</v>
      </c>
      <c r="N596" t="str">
        <f>MID(Table2[[#This Row],[Uncleaved Sequence]],Table2[[#This Row],[pos2]]-3,3)&amp;"-"&amp;MID(Table2[[#This Row],[Uncleaved Sequence]],Table2[[#This Row],[pos2]],3)</f>
        <v>IDA-AGG</v>
      </c>
      <c r="O596" t="str">
        <f>VLOOKUP(Table2[[#This Row],[name]],Sheet2!B:D,3,FALSE)</f>
        <v>MEHLRPLSYEEMCQMELLQAAGGSTTSSAPPAMMPIMVIPTALLPAPIDAAGGGVPGGGGIGGAAMVEHYYQLQPTHHLLPAEPLPTTATATATANSGLALLQGEQQIPHPSIQHPQQMNILCTGTLGRQRMPASGGGGHNPNINPNNPSVAATLPRGFQPAAFVTDVESDFEGSECGAGSMTTTCIPHFRFGACGQSLQQHHQQQDAVVGCGSLAYMMGSGTLGRGRRLAGGQGKPKRVSFKGDLPPPSPPPPPAVELDENGLPIPGGPGDAGSCSYMHFDNYMDYQTTGFGGPDVTEHSNIRRTLSRQNSISNSDSGGEIASIQKSKVNFGNPLAGGVVVGDIVGLDAKSPTSLGSTTGAGATGKAKGKASRKANAGPDGGQKGRRGSWLAITLVSAICLLAIAATLAYQHFLMAPSRNSHAQRLRIVRRILREVPLVDHNNYAWNVRKYAHSSLELHLSHDVDHKSLWSRPAWAQTDMERLKQGLVSQVWSAYVPCEAQGLDAVQLALEQIDIVRRLSDMYARETVLATSSQDIVDHRRGLLASLIGVEGGHTIGSSLGVLRSFYSLGARYLSLTHRCDVSWAGSASPAEQGLTPFGKAIVREMNRLGMMIDLSHSSDATARDVLQVTRAPVIFHSAARQLCNSTRNVPDDILRLVAENGGLIMLSFDSEDVACGRQARLQDVEHIKYVRAIAGIQHIGLGAGYDGIELPPLGLEDVSKYPELLAALLEDHNSEEDVAMLAGRNFLRIMETVETVRDYWKRAAIQPIEQTEPQPKTQCTYM</v>
      </c>
    </row>
    <row r="597" spans="1:15">
      <c r="A597" t="s">
        <v>4581</v>
      </c>
      <c r="B597" t="s">
        <v>764</v>
      </c>
      <c r="C597">
        <v>0.126</v>
      </c>
      <c r="D597">
        <v>51</v>
      </c>
      <c r="E597">
        <v>0.16</v>
      </c>
      <c r="F597">
        <v>51</v>
      </c>
      <c r="G597">
        <v>0.38400000000000001</v>
      </c>
      <c r="H597">
        <v>43</v>
      </c>
      <c r="I597">
        <v>0.155</v>
      </c>
      <c r="J597">
        <v>0.157</v>
      </c>
      <c r="K597" t="s">
        <v>4781</v>
      </c>
      <c r="L597">
        <v>0.45</v>
      </c>
      <c r="M597" t="s">
        <v>4780</v>
      </c>
      <c r="N597" t="str">
        <f>MID(Table2[[#This Row],[Uncleaved Sequence]],Table2[[#This Row],[pos2]]-3,3)&amp;"-"&amp;MID(Table2[[#This Row],[Uncleaved Sequence]],Table2[[#This Row],[pos2]],3)</f>
        <v>IDA-AGG</v>
      </c>
      <c r="O597" t="str">
        <f>VLOOKUP(Table2[[#This Row],[name]],Sheet2!B:D,3,FALSE)</f>
        <v>MEHLRPLSYEEMCQMELLQAAGGSTTSSAPPAMMPIMVIPTALLPAPIDAAGGGVPGGGGIGGAAMVEHYYQLQPTHHLLPAEPLPTTATATATANSGLALLQGEQQIPHPSIQHPQQMNILCTGTLGRQRMPASGGGGHNPNINPNNPSVAATLPRGFQPAAFVTDVESDFEGSECGAGSMTTTCIPHFRFGACGQSLQQHHQQQDAVVGCGSLAYMMGSGTLGRGRRLAGGQGKPKRVSFKGDLPPPSPPPPPAVELDENGLPIPGGPGDAGSCSYMHFDNYMDYQTTGFGGPDVTEHSNIRRTLSRQNSISNSDSGGEIASIQKSKVNFGNPLAGGVVVGDIVGLDAKSPTSLGSTTGAGATGKAKGKASRKANAGPDGGQKGRRGSWLAITLVSAICLLAIAATLAYQHFLMAPSRNSHAQRLRIVRRILREVPLVDHNNYAWNVRKYAHSSLELHLSHDVDHKSLWSRPAWAQTDMERLKQGLVSQVWSAYVPCEAQGLDAVQLALEQIDIVRRLSDMYARETVLATSSQDIVDHRRGLLASLIGVEGGHTIGSSLGVLRSFYSLGARYLSLTHRCDVSWAGSASPAEQGLTPFGKAIVREMNRLGMMIDLSHSSDATARDVLQVTRAPVIFHSAARQLCNSTRNVPDDILRLVAENGGLIMLSFDSEDVACGRQARLQDVEHIKYVRAIAGIQHIGLGAGYDGIELPPLGLEDVSKYPELLAALLEDHNSEEDVAMLAGRNFLRIMETVETVRDYWKRAAIQPIEQTEPQPKTQCTYMSXPQAQAVRQRRDEPPMERANRTTATLTGEHFWQRGPESRDSVSNRTNPVIAATTTSFTVSELF</v>
      </c>
    </row>
    <row r="598" spans="1:15">
      <c r="A598" t="s">
        <v>4565</v>
      </c>
      <c r="B598" t="s">
        <v>449</v>
      </c>
      <c r="C598">
        <v>0.88600000000000001</v>
      </c>
      <c r="D598">
        <v>20</v>
      </c>
      <c r="E598">
        <v>0.85299999999999998</v>
      </c>
      <c r="F598">
        <v>20</v>
      </c>
      <c r="G598">
        <v>0.92400000000000004</v>
      </c>
      <c r="H598">
        <v>15</v>
      </c>
      <c r="I598">
        <v>0.82899999999999996</v>
      </c>
      <c r="J598">
        <v>0.84</v>
      </c>
      <c r="K598" t="s">
        <v>4779</v>
      </c>
      <c r="L598">
        <v>0.45</v>
      </c>
      <c r="M598" t="s">
        <v>4780</v>
      </c>
      <c r="N598" t="str">
        <f>MID(Table2[[#This Row],[Uncleaved Sequence]],Table2[[#This Row],[pos2]]-3,3)&amp;"-"&amp;MID(Table2[[#This Row],[Uncleaved Sequence]],Table2[[#This Row],[pos2]],3)</f>
        <v>ASA-NPI</v>
      </c>
      <c r="O598" t="str">
        <f>VLOOKUP(Table2[[#This Row],[name]],Sheet2!B:D,3,FALSE)</f>
        <v>MKSTVWLPLLTLIWRSASANPILGLFDPACQVVRGECPNKNISFWLYSNTRENPILLDPLDLNPWNFQPPRPLKILIHGYTGDRDFAPNSYIRPVLLDEDVYVISIDYGPLVRYPCYIQAVQNLPLVSRCLAQLINNLVDRAIVANDIHLIGFSLGGQVAGQTANYVKRKMKRITGLDPAKPLFILGPDSRRLDKGADFVDVIHTDVFGRGYLRAAGHVDFYPNFGAKQPGCMEENMQDPSSCNHRAPRFYAESINTTVGFWARQCSGWLLQLLTLCPTTGAQALLGYHVSDELGSYFLQTASKSPYALGKMQDVDNRQTLAKFHLNFDHNEIDDDYEPQLLEFLELEAVKVVVKMDESELDKRLNWIYREEDEPLSRNLI</v>
      </c>
    </row>
    <row r="599" spans="1:15">
      <c r="A599" t="s">
        <v>4293</v>
      </c>
      <c r="B599" t="s">
        <v>282</v>
      </c>
      <c r="C599">
        <v>0.82299999999999995</v>
      </c>
      <c r="D599">
        <v>25</v>
      </c>
      <c r="E599">
        <v>0.86</v>
      </c>
      <c r="F599">
        <v>25</v>
      </c>
      <c r="G599">
        <v>0.97</v>
      </c>
      <c r="H599">
        <v>4</v>
      </c>
      <c r="I599">
        <v>0.90200000000000002</v>
      </c>
      <c r="J599">
        <v>0.88300000000000001</v>
      </c>
      <c r="K599" t="s">
        <v>4779</v>
      </c>
      <c r="L599">
        <v>0.45</v>
      </c>
      <c r="M599" t="s">
        <v>4780</v>
      </c>
      <c r="N599" t="str">
        <f>MID(Table2[[#This Row],[Uncleaved Sequence]],Table2[[#This Row],[pos2]]-3,3)&amp;"-"&amp;MID(Table2[[#This Row],[Uncleaved Sequence]],Table2[[#This Row],[pos2]],3)</f>
        <v>VHS-QPL</v>
      </c>
      <c r="O599" t="str">
        <f>VLOOKUP(Table2[[#This Row],[name]],Sheet2!B:D,3,FALSE)</f>
        <v>MSTAFLTLIAVIVCILFRILNVHSQPLKPSVWCLDAHFLDCLYKIAPVLEPYIPPRLWGFSGHVQTVLHSIVGRVRCPWPLGERVYMSLKDGSTLTYDYQPLNEQEDDITVAICPGIANSSESVYIRTFVHLAQCNGYRCAVLNHIGLRSVQVTSTRIFTYGHTEDFAAMVEHLHQKYRQSRIVAVGFSLGGNLVTYMGEDQKTKPDKVIGGISICQGYNAVEGTKWLLNWQNFRRFYLYIMTENKSIILRHRHILLSDEVKARHNLNEREIIAAATLPELDEAYTRRVYNFPSQELYKWSSSLFYFDTIKKPMIFINAKDDPLIPEDLLHPIKEYATTRQNTYVEVAHGGHLGFYEGGFLYPNPVTWLDRTLVAMVGSLVMMHEVGKVA</v>
      </c>
    </row>
    <row r="600" spans="1:15">
      <c r="A600" t="s">
        <v>4294</v>
      </c>
      <c r="B600" t="s">
        <v>282</v>
      </c>
      <c r="C600">
        <v>0.82299999999999995</v>
      </c>
      <c r="D600">
        <v>25</v>
      </c>
      <c r="E600">
        <v>0.86</v>
      </c>
      <c r="F600">
        <v>25</v>
      </c>
      <c r="G600">
        <v>0.97</v>
      </c>
      <c r="H600">
        <v>4</v>
      </c>
      <c r="I600">
        <v>0.90200000000000002</v>
      </c>
      <c r="J600">
        <v>0.88300000000000001</v>
      </c>
      <c r="K600" t="s">
        <v>4779</v>
      </c>
      <c r="L600">
        <v>0.45</v>
      </c>
      <c r="M600" t="s">
        <v>4780</v>
      </c>
      <c r="N600" t="str">
        <f>MID(Table2[[#This Row],[Uncleaved Sequence]],Table2[[#This Row],[pos2]]-3,3)&amp;"-"&amp;MID(Table2[[#This Row],[Uncleaved Sequence]],Table2[[#This Row],[pos2]],3)</f>
        <v>VHS-QPL</v>
      </c>
      <c r="O600" t="str">
        <f>VLOOKUP(Table2[[#This Row],[name]],Sheet2!B:D,3,FALSE)</f>
        <v>MSTAFLTLIAVIVCILFRILNVHSQPLKPSVWCLDAHFLDCLYKIAPVLEPYIPPRLWGFSGHVQTVLHSIVGRVRCPWPLGERVYMSLKDGSTLTYDYQPLNEQEDDITVAICPGIANSSESVYIRTFVHLAQCNGYRCAVLNHIGLRSVQVTSTRIFTYGHTEDFAAMVEHLHQKYRQSRIVAVGFSLGGNLVTYMGEDQKTKPDKVIGGISICQGYNAVEGTKWLLNWQNFRRFYLYIMTENKSIILRHRHILLSDEVKARHNLNEREIIAAATLPELDEAYTRRVYNFPSQELYKWSSSLFYFDTIKKPMIFINAKDDPLIPEDLLHPIKEYATTRQNTYVEVAHGGHLGFYEGGFLYPNPVTWLDRTLVAMVGSLVMMHEVGKVA</v>
      </c>
    </row>
    <row r="601" spans="1:15">
      <c r="A601" t="s">
        <v>4701</v>
      </c>
      <c r="B601" t="s">
        <v>282</v>
      </c>
      <c r="C601">
        <v>0.111</v>
      </c>
      <c r="D601">
        <v>39</v>
      </c>
      <c r="E601">
        <v>0.104</v>
      </c>
      <c r="F601">
        <v>39</v>
      </c>
      <c r="G601">
        <v>0.111</v>
      </c>
      <c r="H601">
        <v>37</v>
      </c>
      <c r="I601">
        <v>9.2999999999999999E-2</v>
      </c>
      <c r="J601">
        <v>9.8000000000000004E-2</v>
      </c>
      <c r="K601" t="s">
        <v>4781</v>
      </c>
      <c r="L601">
        <v>0.45</v>
      </c>
      <c r="M601" t="s">
        <v>4780</v>
      </c>
      <c r="N601" t="str">
        <f>MID(Table2[[#This Row],[Uncleaved Sequence]],Table2[[#This Row],[pos2]]-3,3)&amp;"-"&amp;MID(Table2[[#This Row],[Uncleaved Sequence]],Table2[[#This Row],[pos2]],3)</f>
        <v>SES-VYI</v>
      </c>
      <c r="O601" t="str">
        <f>VLOOKUP(Table2[[#This Row],[name]],Sheet2!B:D,3,FALSE)</f>
        <v>MSLKDGSTLTYDLYQPLNEQEDDITVAICPGIANSSESVYIRTFVHLAQNGYRCAVLNHIGALRSVQVTSTRIFTYGHTEDFAAMVEHLHQKYRQSRIAVGFSLGGNLVTKYMGEDQKTKPDKVIGGISICQGYNAVEGTKWLLNWQFRRFYLYIMTENVKSIILRHRHILLSDEVKARHNLNEREIIAAATLPELEAYTRRVYNFPSTQELYKWSSSLFYFDTIKKPMIFINAKDDPLIPEDLLPIKEYATTRQNTAYVEVAHGGHLGFYEGGFLYPNPVTWLDRTLVAMVGSVMMHEVGKVA</v>
      </c>
    </row>
    <row r="602" spans="1:15">
      <c r="A602" t="s">
        <v>3801</v>
      </c>
      <c r="B602" t="s">
        <v>844</v>
      </c>
      <c r="C602">
        <v>0.111</v>
      </c>
      <c r="D602">
        <v>37</v>
      </c>
      <c r="E602">
        <v>0.104</v>
      </c>
      <c r="F602">
        <v>37</v>
      </c>
      <c r="G602">
        <v>0.111</v>
      </c>
      <c r="H602">
        <v>1</v>
      </c>
      <c r="I602">
        <v>9.8000000000000004E-2</v>
      </c>
      <c r="J602">
        <v>0.10100000000000001</v>
      </c>
      <c r="K602" t="s">
        <v>4781</v>
      </c>
      <c r="L602">
        <v>0.45</v>
      </c>
      <c r="M602" t="s">
        <v>4780</v>
      </c>
      <c r="N602" t="str">
        <f>MID(Table2[[#This Row],[Uncleaved Sequence]],Table2[[#This Row],[pos2]]-3,3)&amp;"-"&amp;MID(Table2[[#This Row],[Uncleaved Sequence]],Table2[[#This Row],[pos2]],3)</f>
        <v>SAG-AAR</v>
      </c>
      <c r="O602" t="str">
        <f>VLOOKUP(Table2[[#This Row],[name]],Sheet2!B:D,3,FALSE)</f>
        <v>MFSTTTHSVPYLYLGNFSRKPHYYSVNRTKLHGSAGAARLSKSTSTSSRHDLVLDLRNLLSRSSASIQGMVERAARLNGILDRRLVDDVLAKVTSMLPMRDVRVTLEESATQIGRVQLQNYQFEVSLTGAAGSVPTGANVKVIPTITGLLRPLFSQQQLNQIRGFKTDRSIEAEQKRNPTMTSRLKNALANSPQRLGDTPLQAEKLRRLLAKSEEHGFNKAESLKIAFAEGYLAAANSEDSPKSGTMKYLKTIVVIVVFLGIFLSFFTTSNGSVFRIQLGNQVEVDPEEINVTFDVKGCDEAKQELKEVVEFLKSPEKFSNLGGKLPKGVLLVGPPGTGKTLLRAVAGEAKVPFFHAAGPEFDEVLVGQGARRVRDLFKAAKARAPCVIFIDIDSVGAKRTNSVLHPYANQTINQLLSEMDGFHQNAGVIVLGATNRRDDLQALLRPGRFDVEVMVSTPDFTGRKEILSLYLTKILHDEIDLDMLARGTSFTGADLENMINQAALRAAIDGAETVSMKHLETARDKVLMGPERKARLPDEANTITAYHEGGHAIVAFYTKESHPLHKVTIMPRGPSLGHTAYIPEKERHVTKAQLLAMMDTMMGGRAAEELVFGTDKITSGASSDLKQATSIATHMVDWGMSDKVGLRTIEASKGLGTGDTLGPNTIEAVDAEIKRILSDSYERAKILRKHTREHKALAEALLKYETLDADDIKAILNESQ</v>
      </c>
    </row>
    <row r="603" spans="1:15">
      <c r="A603" t="s">
        <v>4586</v>
      </c>
      <c r="B603" t="s">
        <v>844</v>
      </c>
      <c r="C603">
        <v>0.111</v>
      </c>
      <c r="D603">
        <v>37</v>
      </c>
      <c r="E603">
        <v>0.104</v>
      </c>
      <c r="F603">
        <v>37</v>
      </c>
      <c r="G603">
        <v>0.111</v>
      </c>
      <c r="H603">
        <v>1</v>
      </c>
      <c r="I603">
        <v>9.8000000000000004E-2</v>
      </c>
      <c r="J603">
        <v>0.10100000000000001</v>
      </c>
      <c r="K603" t="s">
        <v>4781</v>
      </c>
      <c r="L603">
        <v>0.45</v>
      </c>
      <c r="M603" t="s">
        <v>4780</v>
      </c>
      <c r="N603" t="str">
        <f>MID(Table2[[#This Row],[Uncleaved Sequence]],Table2[[#This Row],[pos2]]-3,3)&amp;"-"&amp;MID(Table2[[#This Row],[Uncleaved Sequence]],Table2[[#This Row],[pos2]],3)</f>
        <v>SAG-AAR</v>
      </c>
      <c r="O603" t="str">
        <f>VLOOKUP(Table2[[#This Row],[name]],Sheet2!B:D,3,FALSE)</f>
        <v>MFSTTTHSVPYLYLGNFSRKPHYYSVNRTKLHGSAGAARLSKSTSTSSRHDLVLDLRNLLSRSSASIQGMVERAARLNGILDRRLVDDVLAKVTSMLPMRDVRVTLEESATQIGRVQLQNYQFEVSLTGAAGSVPTGANVKVIPTITGLLRPLFSQQQLNQIRGFKTDRSIEAEQKRNPTMTSRLKNALANSPQRLGDTPLQAEKLRRLLAKSEEHGFNKAESLKIAFAEGYLAAANSEDSPKSGTMKYLKTLQTIVVIVVFLGIFLSFFTTSNGSVFRIQLGNQVEVDPEEINTFEDVKGCDEAKQELKEVVEFLKSPEKFSNLGGKLPKGVLLVGPPGTGKLLARAVAGEAKVPFFHAAGPEFDEVLVGQGARRVRDLFKAAKARAPCVIIDEIDSVGAKRTNSVLHPYANQTINQLLSEMDGFHQNAGVIVLGATNRRDLDQALLRPGRFDVEVMVSTPDFTGRKEILSLYLTKILHDEIDLDMLARTSGFTGADLENMINQAALRAAIDGAETVSMKHLETARDKVLMGPERKARPDEEANTITAYHEGGHAIVAFYTKESHPLHKVTIMPRGPSLGHTAYIPEERYHVTKAQLLAMMDTMMGGRAAEELVFGTDKITSGASSDLKQATSIATMVRDWGMSDKVGLRTIEASKGLGTGDTLGPNTIEAVDAEIKRILSDSYEAKAILRKHTREHKALAEALLKYETLDADDIKAILNESQ</v>
      </c>
    </row>
    <row r="604" spans="1:15">
      <c r="A604" t="s">
        <v>3802</v>
      </c>
      <c r="B604" t="s">
        <v>844</v>
      </c>
      <c r="C604">
        <v>0.111</v>
      </c>
      <c r="D604">
        <v>37</v>
      </c>
      <c r="E604">
        <v>0.104</v>
      </c>
      <c r="F604">
        <v>37</v>
      </c>
      <c r="G604">
        <v>0.111</v>
      </c>
      <c r="H604">
        <v>1</v>
      </c>
      <c r="I604">
        <v>9.8000000000000004E-2</v>
      </c>
      <c r="J604">
        <v>0.10100000000000001</v>
      </c>
      <c r="K604" t="s">
        <v>4781</v>
      </c>
      <c r="L604">
        <v>0.45</v>
      </c>
      <c r="M604" t="s">
        <v>4780</v>
      </c>
      <c r="N604" t="str">
        <f>MID(Table2[[#This Row],[Uncleaved Sequence]],Table2[[#This Row],[pos2]]-3,3)&amp;"-"&amp;MID(Table2[[#This Row],[Uncleaved Sequence]],Table2[[#This Row],[pos2]],3)</f>
        <v>SAG-AAR</v>
      </c>
      <c r="O604" t="str">
        <f>VLOOKUP(Table2[[#This Row],[name]],Sheet2!B:D,3,FALSE)</f>
        <v>MFSTTTHSVPYLYLGNFSRKPHYYSVNRTKLHGSAGAARLSKSTSTSSRHDLVLDLRNLLSRSSASIQGMVERAARLNGILDRRLVDDVLAKVTSMLPMRDVRVTLEESATQIGRVQLQNYQFEVSLTGAAGSVPTGANVKVIPTITGLLRPLFSQQQLNQIRGFKTDRSIEAEQKRNPTMTSRLKNALANSPQRLGDTPLQAEKLRRLLAKSEEHGFNKAESLKIAFAEGYLAAANSEDSPKSGTMKYLKTLQTIVVIVVFLGIFLSFFTTSNGSVFRSIQLGNQVEVDPEEIVTFEDVKGCDEAKQELKEVVEFLKSPEKFSNLGGKLPKGVLLVGPPGTGTLLARAVAGEAKVPFFHAAGPEFDEVLVGQGARRVRDLFKAAKARAPCVFIDEIDSVGAKRTNSVLHPYANQTINQLLSEMDGFHQNAGVIVLGATNRDDLDQALLRPGRFDVEVMVSTPDFTGRKEILSLYLTKILHDEIDLDMLAGTSGFTGADLENMINQAALRAAIDGAETVSMKHLETARDKVLMGPERKALPDEEANTITAYHEGGHAIVAFYTKESHPLHKVTIMPRGPSLGHTAYIPKERYHVTKAQLLAMMDTMMGGRAAEELVFGTDKITSGASSDLKQATSIAHMVRDWGMSDKVGLRTIEASKGLGTGDTLGPNTIEAVDAEIKRILSDSYRAKAILRKHTREHKALAEALLKYETLDADDIKAILNESQ</v>
      </c>
    </row>
    <row r="605" spans="1:15">
      <c r="A605" t="s">
        <v>4441</v>
      </c>
      <c r="B605" t="s">
        <v>522</v>
      </c>
      <c r="C605">
        <v>0.89300000000000002</v>
      </c>
      <c r="D605">
        <v>24</v>
      </c>
      <c r="E605">
        <v>0.92500000000000004</v>
      </c>
      <c r="F605">
        <v>24</v>
      </c>
      <c r="G605">
        <v>0.98099999999999998</v>
      </c>
      <c r="H605">
        <v>8</v>
      </c>
      <c r="I605">
        <v>0.95899999999999996</v>
      </c>
      <c r="J605">
        <v>0.94299999999999995</v>
      </c>
      <c r="K605" t="s">
        <v>4779</v>
      </c>
      <c r="L605">
        <v>0.45</v>
      </c>
      <c r="M605" t="s">
        <v>4780</v>
      </c>
      <c r="N605" t="str">
        <f>MID(Table2[[#This Row],[Uncleaved Sequence]],Table2[[#This Row],[pos2]]-3,3)&amp;"-"&amp;MID(Table2[[#This Row],[Uncleaved Sequence]],Table2[[#This Row],[pos2]],3)</f>
        <v>IRA-VYE</v>
      </c>
      <c r="O605" t="str">
        <f>VLOOKUP(Table2[[#This Row],[name]],Sheet2!B:D,3,FALSE)</f>
        <v>MWRAQPSLWIWWIFLILVPSIRAVYEDYRLPRSVEPLHYNLRILTHLNSDQRFEGSVTIDLLARETTKNITLHAAYLKIDENRTSVVSGQEKFGVNRIVNEVHNFYILHLGRELVKDQIYKLEMHFKAGLNDSQSGYYKSNYTDIVTEVHHLAVTQFSPTFARQAFPCFDEPSWKATFNITLGYHKKYMGLSGMPVRCQDHDSLTNYVWCDHDTLLRTSTYLVAFAVHDLENAATEESKTSNRVIRNWMQPKLLGQEMISMEIAPKLLSFYENLFQINFPLAKVDQLTVPTHRFAMENWGLVTYNEERLPQNQGDYPQKQKDSTAFTVAHEYAHQWFGNLVTMWWNDLWLKEGPSTYFGYLALDSLQPEWRRGERFISRDLANFFSKDSNATPAISKDVKNPAEVLGQFTEYVYEKGSLTIRMLHKLVGEEAFFHGIRSFLRFSFGNVAQADLWNSLQMAALKNQVISSDFNLSRAMDSWTLQGGYPLVTIRNYKTGEVTLNQSRFFQEHGIEKASSCWWVPLRFVRQNLPDFNQTTPQWLECPLNTKVLKLPDHLSTDEWVILNPQVATIFRVNYDEHNWRLIIESLNDPNSGGIHKLNKAQLLDDLMALAAVRLHKYDKAFDLLEYLKKEQDFLPQRAIGILNRLGALLNVAEANKFKNYMQKLLLPLYNRFPKLSGIREAKPAKDIPFAHFAYSQACRYHVADCTDQAKILAITHRTEGQLELPSDFQKVAYSLLDEGGDAEFLEVFGLFQNSTNGSQRRILASALGCVRNFGNFEQFLNYLESDEKLLGDCYMLAVKSALNREPLVSPTANYIISHAKKLGEKFKKKELGLLLSLAQNLRSTEEIDRLKAQLEDLKEFEEPLKKALYQGKMNQKWQKDSSDFIEAIEKH</v>
      </c>
    </row>
    <row r="606" spans="1:15">
      <c r="A606" t="s">
        <v>4129</v>
      </c>
      <c r="B606" t="s">
        <v>1347</v>
      </c>
      <c r="C606">
        <v>0.77800000000000002</v>
      </c>
      <c r="D606">
        <v>21</v>
      </c>
      <c r="E606">
        <v>0.81399999999999995</v>
      </c>
      <c r="F606">
        <v>21</v>
      </c>
      <c r="G606">
        <v>0.92500000000000004</v>
      </c>
      <c r="H606">
        <v>12</v>
      </c>
      <c r="I606">
        <v>0.85199999999999998</v>
      </c>
      <c r="J606">
        <v>0.83399999999999996</v>
      </c>
      <c r="K606" t="s">
        <v>4779</v>
      </c>
      <c r="L606">
        <v>0.45</v>
      </c>
      <c r="M606" t="s">
        <v>4780</v>
      </c>
      <c r="N606" t="str">
        <f>MID(Table2[[#This Row],[Uncleaved Sequence]],Table2[[#This Row],[pos2]]-3,3)&amp;"-"&amp;MID(Table2[[#This Row],[Uncleaved Sequence]],Table2[[#This Row],[pos2]],3)</f>
        <v>ANA-QLP</v>
      </c>
      <c r="O606" t="str">
        <f>VLOOKUP(Table2[[#This Row],[name]],Sheet2!B:D,3,FALSE)</f>
        <v>MGSFPALLVVVGSLALGANAQLPPINCVAKIPSGRVTGHCISIRECDYFRILLSGNLSQSDRNLLRDNQCGVRGNDVQVCCPSTAGLGALTHPLLPSDGKVRWQRSNDTDTRIREFPWLALIEYTRGNQEKIHACGGVLISDRYVLTAHCVAQAATSNLQITAVRLGEWDTSTNPDCQYHEDSKVADCAPPYQDIAEELLPHPLYNRTDRTQINDIALVRLASPAKLNDFVQPICLPNKQLRADEEDLVTEVAGWQASSSQRMRKGYVTISSIEECQRKYASQQLRIQASKLCGTNSQECYGNAGGPLMLFKNDGYLLGGLVSFGPVPCPNPDWPDVYTRVASIDWIHDSLK</v>
      </c>
    </row>
    <row r="607" spans="1:15">
      <c r="A607" t="s">
        <v>4128</v>
      </c>
      <c r="B607" t="s">
        <v>1349</v>
      </c>
      <c r="C607">
        <v>0.115</v>
      </c>
      <c r="D607">
        <v>21</v>
      </c>
      <c r="E607">
        <v>0.152</v>
      </c>
      <c r="F607">
        <v>21</v>
      </c>
      <c r="G607">
        <v>0.28399999999999997</v>
      </c>
      <c r="H607">
        <v>4</v>
      </c>
      <c r="I607">
        <v>0.19900000000000001</v>
      </c>
      <c r="J607">
        <v>0.17699999999999999</v>
      </c>
      <c r="K607" t="s">
        <v>4781</v>
      </c>
      <c r="L607">
        <v>0.45</v>
      </c>
      <c r="M607" t="s">
        <v>4780</v>
      </c>
      <c r="N607" t="str">
        <f>MID(Table2[[#This Row],[Uncleaved Sequence]],Table2[[#This Row],[pos2]]-3,3)&amp;"-"&amp;MID(Table2[[#This Row],[Uncleaved Sequence]],Table2[[#This Row],[pos2]],3)</f>
        <v>AKQ-SAI</v>
      </c>
      <c r="O607" t="str">
        <f>VLOOKUP(Table2[[#This Row],[name]],Sheet2!B:D,3,FALSE)</f>
        <v>MLLKIRHALLEVTSPPAAKQSAIIINNELIISSGSILQPHLAVDGDKGANKAIVARLQRGQLLDVQNEEQEEDAQIRSLHFVATFDPQQRRPRPIAAPSRQPHILSRFTAHPLYVFCANEVCRNLHHILLTADSGDAGEVLRSSFVVGLRKPEKEKSFKRFLAHIANYLRYLQPMHTLDDVLVMCSPFGLENFYKTSIGKVSNVMGRSGCLFAISNALPLGCEGSAVFNNKLRLVGIVICTSFQRHENVNLTLAANFGYLLRNFMEQLGMSTTAFQLSREPSSFAWERTIVVIEAGQQGTGTFIRVHNKRFILTCAHVVGQNIETVNCRAADREFQSEVIWCNDSDKPFDLALLTAPQDVPEQCCVRLARSPATVGQMVYNAGFPYYVNFSFHDFNPSIFQGRVIKCDTGAIMSDGSVQAGQSGGPMFDQNGCILGVCVSNKLDDVVYPNINTAIPICDIRNTLQQFARTNDLNVLSNLVASPDVHRVWSEMPPIRSK</v>
      </c>
    </row>
    <row r="608" spans="1:15">
      <c r="A608" t="s">
        <v>4275</v>
      </c>
      <c r="B608" t="s">
        <v>374</v>
      </c>
      <c r="C608">
        <v>0.124</v>
      </c>
      <c r="D608">
        <v>21</v>
      </c>
      <c r="E608">
        <v>0.123</v>
      </c>
      <c r="F608">
        <v>21</v>
      </c>
      <c r="G608">
        <v>0.157</v>
      </c>
      <c r="H608">
        <v>1</v>
      </c>
      <c r="I608">
        <v>0.11899999999999999</v>
      </c>
      <c r="J608">
        <v>0.121</v>
      </c>
      <c r="K608" t="s">
        <v>4781</v>
      </c>
      <c r="L608">
        <v>0.45</v>
      </c>
      <c r="M608" t="s">
        <v>4780</v>
      </c>
      <c r="N608" t="str">
        <f>MID(Table2[[#This Row],[Uncleaved Sequence]],Table2[[#This Row],[pos2]]-3,3)&amp;"-"&amp;MID(Table2[[#This Row],[Uncleaved Sequence]],Table2[[#This Row],[pos2]],3)</f>
        <v>TTG-CVF</v>
      </c>
      <c r="O608" t="str">
        <f>VLOOKUP(Table2[[#This Row],[name]],Sheet2!B:D,3,FALSE)</f>
        <v>MTKKYEFDWIIPVPPELTTGCVFDRWFENEKETKENDFERDALFKVDEYFFLYWKSEGRDGDVIELCQVSDIRAGGTPKDPKILDKVTKKNGTNIPELKRSLTICSNTDYINITYHHVICPDAATAKIWLDGIRKITHNVKANNICPMCLR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v>
      </c>
    </row>
    <row r="609" spans="1:15">
      <c r="A609" t="s">
        <v>4276</v>
      </c>
      <c r="B609" t="s">
        <v>374</v>
      </c>
      <c r="C609">
        <v>0.124</v>
      </c>
      <c r="D609">
        <v>21</v>
      </c>
      <c r="E609">
        <v>0.123</v>
      </c>
      <c r="F609">
        <v>21</v>
      </c>
      <c r="G609">
        <v>0.157</v>
      </c>
      <c r="H609">
        <v>1</v>
      </c>
      <c r="I609">
        <v>0.11899999999999999</v>
      </c>
      <c r="J609">
        <v>0.121</v>
      </c>
      <c r="K609" t="s">
        <v>4781</v>
      </c>
      <c r="L609">
        <v>0.45</v>
      </c>
      <c r="M609" t="s">
        <v>4780</v>
      </c>
      <c r="N609" t="str">
        <f>MID(Table2[[#This Row],[Uncleaved Sequence]],Table2[[#This Row],[pos2]]-3,3)&amp;"-"&amp;MID(Table2[[#This Row],[Uncleaved Sequence]],Table2[[#This Row],[pos2]],3)</f>
        <v>TTG-CVF</v>
      </c>
      <c r="O609" t="str">
        <f>VLOOKUP(Table2[[#This Row],[name]],Sheet2!B:D,3,FALSE)</f>
        <v>MTKKYEFDWIIPVPPELTTGCVFDRWFENEKETKENDFERDALFKVDEYFFLYWKSEGRDGDVIELCQVSDIRAGGTPKDPKILDKVTKKNGTNIPELKRSLTICSNTDYINITYHHVICPDAATAKIWLDGIRKITHNVKANNICPMCLR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v>
      </c>
    </row>
    <row r="610" spans="1:15">
      <c r="A610" t="s">
        <v>4277</v>
      </c>
      <c r="B610" t="s">
        <v>374</v>
      </c>
      <c r="C610">
        <v>0.124</v>
      </c>
      <c r="D610">
        <v>21</v>
      </c>
      <c r="E610">
        <v>0.123</v>
      </c>
      <c r="F610">
        <v>21</v>
      </c>
      <c r="G610">
        <v>0.157</v>
      </c>
      <c r="H610">
        <v>1</v>
      </c>
      <c r="I610">
        <v>0.11899999999999999</v>
      </c>
      <c r="J610">
        <v>0.121</v>
      </c>
      <c r="K610" t="s">
        <v>4781</v>
      </c>
      <c r="L610">
        <v>0.45</v>
      </c>
      <c r="M610" t="s">
        <v>4780</v>
      </c>
      <c r="N610" t="str">
        <f>MID(Table2[[#This Row],[Uncleaved Sequence]],Table2[[#This Row],[pos2]]-3,3)&amp;"-"&amp;MID(Table2[[#This Row],[Uncleaved Sequence]],Table2[[#This Row],[pos2]],3)</f>
        <v>TTG-CVF</v>
      </c>
      <c r="O610" t="str">
        <f>VLOOKUP(Table2[[#This Row],[name]],Sheet2!B:D,3,FALSE)</f>
        <v>MTKKYEFDWIIPVPPELTTGCVFDRWFENEKETKENDFERDALFKVDEYFFLYWKSEGRDGDVIELCQVSDIRAGGTPKDPKILDKVTKKNGTNIPELKRSLTICSNTDYINITYHHVICPDAATAKSWQKNLRLITHNNRATNVCPVNLM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v>
      </c>
    </row>
    <row r="611" spans="1:15">
      <c r="A611" t="s">
        <v>4278</v>
      </c>
      <c r="B611" t="s">
        <v>374</v>
      </c>
      <c r="C611">
        <v>0.124</v>
      </c>
      <c r="D611">
        <v>21</v>
      </c>
      <c r="E611">
        <v>0.123</v>
      </c>
      <c r="F611">
        <v>21</v>
      </c>
      <c r="G611">
        <v>0.157</v>
      </c>
      <c r="H611">
        <v>1</v>
      </c>
      <c r="I611">
        <v>0.11899999999999999</v>
      </c>
      <c r="J611">
        <v>0.121</v>
      </c>
      <c r="K611" t="s">
        <v>4781</v>
      </c>
      <c r="L611">
        <v>0.45</v>
      </c>
      <c r="M611" t="s">
        <v>4780</v>
      </c>
      <c r="N611" t="str">
        <f>MID(Table2[[#This Row],[Uncleaved Sequence]],Table2[[#This Row],[pos2]]-3,3)&amp;"-"&amp;MID(Table2[[#This Row],[Uncleaved Sequence]],Table2[[#This Row],[pos2]],3)</f>
        <v>TTG-CVF</v>
      </c>
      <c r="O611" t="str">
        <f>VLOOKUP(Table2[[#This Row],[name]],Sheet2!B:D,3,FALSE)</f>
        <v>MTKKYEFDWIIPVPPELTTGCVFDRWFENEKETKENDFERDALFKVDEYFFLYWKSEGRDGDVIELCQVSDIRAGGTPKDPKILDKVTKKNGTNIPELKRSLTICSNTDYINITYHHVICPDAATAKSWQKNLRLITHNNRATNVCPVNLM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v>
      </c>
    </row>
    <row r="612" spans="1:15">
      <c r="A612" t="s">
        <v>4697</v>
      </c>
      <c r="B612" t="s">
        <v>374</v>
      </c>
      <c r="C612">
        <v>0.124</v>
      </c>
      <c r="D612">
        <v>21</v>
      </c>
      <c r="E612">
        <v>0.123</v>
      </c>
      <c r="F612">
        <v>21</v>
      </c>
      <c r="G612">
        <v>0.157</v>
      </c>
      <c r="H612">
        <v>1</v>
      </c>
      <c r="I612">
        <v>0.11899999999999999</v>
      </c>
      <c r="J612">
        <v>0.121</v>
      </c>
      <c r="K612" t="s">
        <v>4781</v>
      </c>
      <c r="L612">
        <v>0.45</v>
      </c>
      <c r="M612" t="s">
        <v>4780</v>
      </c>
      <c r="N612" t="str">
        <f>MID(Table2[[#This Row],[Uncleaved Sequence]],Table2[[#This Row],[pos2]]-3,3)&amp;"-"&amp;MID(Table2[[#This Row],[Uncleaved Sequence]],Table2[[#This Row],[pos2]],3)</f>
        <v>TTG-CVF</v>
      </c>
      <c r="O612" t="str">
        <f>VLOOKUP(Table2[[#This Row],[name]],Sheet2!B:D,3,FALSE)</f>
        <v>MTKKYEFDWIIPVPPELTTGCVFDRWFENEKETKENDFERDALFKVDEYFFLYWKSEGRDGDVIELCQVSDIRAGGTPKDPKILDKVTKKNGTNIPELKRSLTICSNTDYINITYHHVICPDAATAKSWQKNLRLITHNNRATNVCPVNLMKHWMRLSYCVEKSGKIPVKTLAKTFASGKTEKLVYTCIKDAGLPDKNATMTKEQFTFDKFYALYHKVCPRNDIEELFTSITKGKQDFISLEQFIFMNDKQRDPRMNEILYPLYEEKRCTEIINDYELDEEKKKNVQMSLDGFKYLMSDENAPVFLDRLDFYMEMDQPLAHYYINSSHNTYLSGRQIGGKSSVMYRQTLLAGCRCVELDCWNGKGEDEEPIVTHGHAYCTEILFKDCIQAIACAFVSSEYPVILSFENHCNRAQQYKLAKYCDDFFGDLLLKEPLPDHPLDGLPLPPPCKLKRKILIKNKRMKPEVEKVELELWLKGELKTDDDPEEDASGKPPEAAAAPAPAPEAAAAAEGAAEGGGGAEAEAAAANYSGSTTNVHPWSSMVNYAQPIKFQGFDKAIEKNIAHNMSSFAESAGMNYLKQSSIDFVNYKRQMSRIYPKGTRADSSNYMPQVFWNAGCQMVSLNFQSSDLPMQLNQGKEYNGGCGYLLKPDFMRRADKDFDPFADAPVDGVIAAQCSVKVIAGQFLSKKVGTYVEVDMFGLPSDTVKKEFRTRLVANNGLNPVYNEDPFVFRKVVLDLAVLRFGVYEESGKILGQRILPLDGLQAGYRHVSLRTEANFPMSLPMLVNIELKIYVPDGFEDFMAMLSDPRGFAGAAKQQNEQMKALGIEEQSGGARDAGKAKEEEKKEPPLVFEPVTLESLRQEKGFQKVGKKQIKELDTLRKKAKERTSVQKTQNAAIDKLIKGKSKDDIRNDANIKNSINDQTKQWTDMIAHRKEEWDMLRQHVQDSQDAMKALMLTVQAAQIKQLEDRHARDIKDLNAKAKMSADTAKEVQNDKTLKTKNEKDRRLREKRQNNVKRFMEEKKQIGVKQRAMEKLKLAHSKQIEEFSTDVQKLMDMYKIEEEAYKTQGKTEFY</v>
      </c>
    </row>
    <row r="613" spans="1:15">
      <c r="A613" t="s">
        <v>4358</v>
      </c>
      <c r="B613" t="s">
        <v>846</v>
      </c>
      <c r="C613">
        <v>0.58199999999999996</v>
      </c>
      <c r="D613">
        <v>31</v>
      </c>
      <c r="E613">
        <v>0.73</v>
      </c>
      <c r="F613">
        <v>31</v>
      </c>
      <c r="G613">
        <v>0.96499999999999997</v>
      </c>
      <c r="H613">
        <v>24</v>
      </c>
      <c r="I613">
        <v>0.871</v>
      </c>
      <c r="J613">
        <v>0.80600000000000005</v>
      </c>
      <c r="K613" t="s">
        <v>4779</v>
      </c>
      <c r="L613">
        <v>0.45</v>
      </c>
      <c r="M613" t="s">
        <v>4780</v>
      </c>
      <c r="N613" t="str">
        <f>MID(Table2[[#This Row],[Uncleaved Sequence]],Table2[[#This Row],[pos2]]-3,3)&amp;"-"&amp;MID(Table2[[#This Row],[Uncleaved Sequence]],Table2[[#This Row],[pos2]],3)</f>
        <v>ASS-SSS</v>
      </c>
      <c r="O613" t="str">
        <f>VLOOKUP(Table2[[#This Row],[name]],Sheet2!B:D,3,FALSE)</f>
        <v>MTVAAIGSNRHRRLALIVLTTLWLLIGASSSSSSTSSTNPKSVNIELRRRSLHYNGIELDKNTLVGHLREHERALIFGSRSPEEAPEFKLVHLAQQRPEQQRLEERKRPGEAEQHGGNPHQRRQRRSLPSEDGNGPLPPEEEEQEAGDVEARLQLQQSPQLIDDAFIFIRRTENGTQFVEHSPQLLKRLERCFYRSAAALDLCEPGNVRGVFQQNGSDLVIHPLPARFGTGTHVLYQARVDKSGGYSEASSRRTASPLDSQLQFEPDAEEFNEPRRRLRAQSQLQSPLRLRFQPHHHPHQHHQQRRRRYIGDAPRSRWSDIPEELFIETAIFVDSDLYAHMQKFPTNTESKVVSFLLAMINGVQLLYHHPTLGRRINFVLKRLEIWKSWDPPLVRSRDVENYLNSFCKWQEKLNPFSDADPLHYDHALVLTGLDLVTYDKGANSQVVGMATVKGMCTSIYSCTINEAKHFESVFVVAHEIGHNLGMRHDAEISCDPTMHIMSPKLGSGKVTWSKCSRTYLEDFLMDPQAECLFDRDSFAPWDHTAGGRLPGERFNANQQCMLRFGKNFMQASTQSKMEICRDLHCRQDLPWTSHPALEGTECGPNMWCRGGTCEARSSKQGSYSALKSWPPEHIPEAHEKIIRHEPNRIPPLLHDYNPMDNELPGSPSNWGEWSEPSACESGCLYGSRRLLEGSTGLRTLNRSCLNFPSRCIGRDRRFVTCNTPQCHKVPVQTINFATQVCMQARKSDPELTGEGQQLPSTLDASCKIFCRTRTNGTKSRRWTFDGTTCKAKQHNPEDITYCISGRCERFSCDNSTSNFFKMDSSFCEARSVRTRDSSDQESRQQTNRQRYAERQEGKPQKNHYENEVAKRPSYGQGNHINAASPYKRRNYHKPYPPEIPRPPPPASASLIALDRSSSSESEWVAHPGCHSCMTDSKGVQGVTSRLTGVESIQLCSYRIQPCERLQTAAEYAEQTCARYRKVRGLSGHGAQISASIDEPDRSCRVGCQDEFIKYRYYLVNGRNGHFPPGRCSPVGKRYCVYGRCLEFGDDDLPLDKTHISLGQLRTRRKRSSISNDLFITEIFIKPSHSDISAENIEFTQPIHVSADELSSKS</v>
      </c>
    </row>
    <row r="614" spans="1:15">
      <c r="A614" t="s">
        <v>4360</v>
      </c>
      <c r="B614" t="s">
        <v>846</v>
      </c>
      <c r="C614">
        <v>0.58199999999999996</v>
      </c>
      <c r="D614">
        <v>31</v>
      </c>
      <c r="E614">
        <v>0.73</v>
      </c>
      <c r="F614">
        <v>31</v>
      </c>
      <c r="G614">
        <v>0.96499999999999997</v>
      </c>
      <c r="H614">
        <v>24</v>
      </c>
      <c r="I614">
        <v>0.871</v>
      </c>
      <c r="J614">
        <v>0.80600000000000005</v>
      </c>
      <c r="K614" t="s">
        <v>4779</v>
      </c>
      <c r="L614">
        <v>0.45</v>
      </c>
      <c r="M614" t="s">
        <v>4780</v>
      </c>
      <c r="N614" t="str">
        <f>MID(Table2[[#This Row],[Uncleaved Sequence]],Table2[[#This Row],[pos2]]-3,3)&amp;"-"&amp;MID(Table2[[#This Row],[Uncleaved Sequence]],Table2[[#This Row],[pos2]],3)</f>
        <v>ASS-SSS</v>
      </c>
      <c r="O614" t="str">
        <f>VLOOKUP(Table2[[#This Row],[name]],Sheet2!B:D,3,FALSE)</f>
        <v>MTVAAIGSNRHRRLALIVLTTLWLLIGASSSSSSTSSTNPKSVNIELRRRSLHYNGIELDKNTLVGHLREHERALIFGSRSPEEAPEFKLVHLAQQRPEQQRLEERKRPGEAEQHGGNPHQRRQRRSLPSEDGNGPLPPEEEEQEAGDVEARLQLQQSPQLIDDAFIFIRRTENGTQFVEHSPQLLKRLERCFYRSAAALDLCEPGNVRGVFQQNGSDLVIHPLPARFGTGTHVLYQARVDKSGGYSEASSRRTASPLDSQLQFEPDAEEFNEPRRRLRAQSQLQSPLRLRFQPHHHPHQHHQQRRRRYIGDAPRSRWSDIPEELFIETAIFVDSDLYAHMQKFPTNTESKVVSFLLAMINGVQLLYHHPTLGRRINFVLKRLEIWKSWDPPLVRSRDVENYLNSFCKWQEKLNPFSDADPLHYDHALVLTGLDLVTYDKGANSQVVGMATVKGMCTSIYSCTINEAKHFESVFVVAHEIGHNLGMRHDAEISCDPTMHIMSPKLGSGKVTWSKCSRTYLEDFLMDPQAECLFDRDSFAPWDHTAGGRLPGERFNANQQCMLRFGKNFMQASTQSKMEICRDLHCRQDLPWTSHPALEGTECGPNMWCRGGTCEARSSKQGSYSALKSWPPEHIPEAHEKIIRHEPNRIPPLLHDYNPMDNELPGSPSNWGEWSEPSACESGCLYGSRRLLEGSTGLRTLNRSCLNFPSRCIGRDRRFVTCNTPQCHKVPVQTINFATQVCMQARKSDPELTGEGQQLPSTLDASCKIFCRTRTNGTKSRRWTFDGTTCKAKQHNPEDITYCISGRCERFSCDNSTSNFFKMDSSFCEARSVRTRDSSDQESRQQTNRQRYAERQEGKPQKNHYENEVAKRPSYGQGNHINAASPYKRRNYHKPYPPEIPRPPPPASASLIALDRSSSSESEWVAHPGCHSCMTDSKGVQGVTSRLTGVESIQLCSYRIQPCERLQTAAEYAEQTCARYRKVRGLSGHGAQISASIDEPDRSCRVGCQDEFIKYRYYLVNGRNGHFPPGRCSPVGKRYCVYGRCLEFGDDDLPLDKTHISLGQLRTRRKRSSISNDLFITEIFIKPSHSDISAENIEFTQPIHVSADELSSKS</v>
      </c>
    </row>
    <row r="615" spans="1:15">
      <c r="A615" t="s">
        <v>4357</v>
      </c>
      <c r="B615" t="s">
        <v>846</v>
      </c>
      <c r="C615">
        <v>0.32200000000000001</v>
      </c>
      <c r="D615">
        <v>35</v>
      </c>
      <c r="E615">
        <v>0.27900000000000003</v>
      </c>
      <c r="F615">
        <v>35</v>
      </c>
      <c r="G615">
        <v>0.58099999999999996</v>
      </c>
      <c r="H615">
        <v>26</v>
      </c>
      <c r="I615">
        <v>0.27600000000000002</v>
      </c>
      <c r="J615">
        <v>0.27700000000000002</v>
      </c>
      <c r="K615" t="s">
        <v>4781</v>
      </c>
      <c r="L615">
        <v>0.45</v>
      </c>
      <c r="M615" t="s">
        <v>4780</v>
      </c>
      <c r="N615" t="str">
        <f>MID(Table2[[#This Row],[Uncleaved Sequence]],Table2[[#This Row],[pos2]]-3,3)&amp;"-"&amp;MID(Table2[[#This Row],[Uncleaved Sequence]],Table2[[#This Row],[pos2]],3)</f>
        <v>TLG-RRI</v>
      </c>
      <c r="O615" t="str">
        <f>VLOOKUP(Table2[[#This Row],[name]],Sheet2!B:D,3,FALSE)</f>
        <v>MQKNFPTNTESKVVSFLLAMINGVQLLYHHPTLGRRINFVLKRLEIWKSDPPGLVRSRDVENYLNSFCKWQEKLNPFSDADPLHYDHALVLTGLDLVTDKGKANSQVVGMATVKGMCTSIYSCTINEAKHFESVFVVAHEIGHNLGMHDAKEISCDPTMHIMSPKLGSGKVTWSKCSRTYLEDFLMDPQAECLFDRSFAGPWDHTAGGRLPGERFNANQQCMLRFGKNFMQASTQSKMEICRDLHRQDGLPWTSHPALEGTECGPNMWCRGGTCEARSSKQGSYSALKSWPPEHPEATHEKIIRHEPNRIPPLLHDYNPMDNELPGSPSNWGEWSEPSACESGLYGQSRRLLEGSTGLRTLNRSCLNFPSRCIGRDRRFVTCNTPQCHKVPVTINDFATQVCMQARKSDPELTGEGQQLPSTLDASCKIFCRTRTNGTKSRWTFPDGTTCKAKQHNPEDITYCISGRCERFSCDNSTSNFFKMDSSFCEASVRPTRDSSDQESRQQTNRQRYAERQEGKPQKNHYENEVAKRPSYGQGNINAPASPYKRRNYHKPYPPEIPRPPPPASASLIALDRSSSSESEWVAHPCHSNCMTDSKGVQGVTSRLTGVESIQLCSYRIQPCERLQTAAEYAEQTCRYRQKVRGLSGHGAQISASIDEPDRSCRVGCQDEFIKYRYYLVNGRNGHPPGTRCSPVGKRYCVYGRCLEFGDDDLPLDKTHISLGQLRTRRKRSSISDLFNITEIFIKPSHSDISAENIEFTQPIHVSADELSSKS</v>
      </c>
    </row>
    <row r="616" spans="1:15">
      <c r="A616" t="s">
        <v>4359</v>
      </c>
      <c r="B616" t="s">
        <v>846</v>
      </c>
      <c r="C616">
        <v>0.114</v>
      </c>
      <c r="D616">
        <v>49</v>
      </c>
      <c r="E616">
        <v>0.127</v>
      </c>
      <c r="F616">
        <v>11</v>
      </c>
      <c r="G616">
        <v>0.17499999999999999</v>
      </c>
      <c r="H616">
        <v>1</v>
      </c>
      <c r="I616">
        <v>0.128</v>
      </c>
      <c r="J616">
        <v>0.128</v>
      </c>
      <c r="K616" t="s">
        <v>4781</v>
      </c>
      <c r="L616">
        <v>0.45</v>
      </c>
      <c r="M616" t="s">
        <v>4780</v>
      </c>
      <c r="N616" t="str">
        <f>MID(Table2[[#This Row],[Uncleaved Sequence]],Table2[[#This Row],[pos2]]-3,3)&amp;"-"&amp;MID(Table2[[#This Row],[Uncleaved Sequence]],Table2[[#This Row],[pos2]],3)</f>
        <v>PPM-PPL</v>
      </c>
      <c r="O616" t="str">
        <f>VLOOKUP(Table2[[#This Row],[name]],Sheet2!B:D,3,FALSE)</f>
        <v>MPPMPQMPPMPPLQLDKNTLVGHLREHERALIFGSRSPEEAPEFKLVHLQQRPEEQQRLEERKRPGEAEQHGGNPHQRRQRRSLPSEDGNGPLPPEEEQEAGEDVEARLQLQQSPQLIDDAFIFIRRTENGTQFVEHSPQLLKRLERFYRSPAAALDLCEPGNVRGVFQQNGSDLVIHPLPARFGTGTHVLYQARVKSGGGYSEASSRRTASPLDSQLQFEPDAEEFNEPRRRLRAQSQLQSPLRRFQPRHHHPHQHHQQRRRRYIGDAPRSRWSDIPEELFIETAIFVDSDLYHMQKNFPTNTESKVVSFLLAMINGVQLLYHHPTLGRRINFVLKRLEIWKWDPPGLVRSRDVENYLNSFCKWQEKLNPFSDADPLHYDHALVLTGLDLVYDKGKANSQVVGMATVKGMCTSIYSCTINEAKHFESVFVVAHEIGHNLGRHDAKEISCDPTMHIMSPKLGSGKVTWSKCSRTYLEDFLMDPQAECLFDDSFAGPWDHTAGGRLPGERFNANQQCMLRFGKNFMQASTQSKMEICRDLCRQDGLPWTSHPALEGTECGPNMWCRGGTCEARSSKQGSYSALKSWPPEIPEATHEKIIRHEPNRIPPLLHDYNPMDNELPGSPSNWGEWSEPSACESCLYGQSRRLLEGSTGLRTLNRSCLNFPSRCIGRDRRFVTCNTPQCHKVPQTINDFATQVCMQARKSDPELTGEGQQLPSTLDASCKIFCRTRTNGTKSRWTFPDGTTCKAKQHNPEDITYCISGRCERFSCDNSTSNFFKMDSSFCERSVRPTRDSSDQESRQQTNRQRYAERQEGKPQKNHYENEVAKRPSYGQGHINAPASPYKRRNYHKPYPPEIPRPPPPASASLIALDRSSSSESEWVAHGCHSNCMTDSKGVQGVTSRLTGVESIQLCSYRIQPCERLQTAAEYAEQTARYRQKVRGLSGHGAQISASIDEPDRSCRVGCQDEFIKYRYYLVNGRNGFPPGTRCSPVGKRYCVYGRCLEFGDDDLPLDKTHISLGQLRTRRKRSSINDLFNITEIFIKPSHSDISAENIEFTQPIHVSADELSSKS</v>
      </c>
    </row>
    <row r="617" spans="1:15">
      <c r="A617" t="s">
        <v>4409</v>
      </c>
      <c r="B617" t="s">
        <v>451</v>
      </c>
      <c r="C617">
        <v>0.64200000000000002</v>
      </c>
      <c r="D617">
        <v>48</v>
      </c>
      <c r="E617">
        <v>0.66300000000000003</v>
      </c>
      <c r="F617">
        <v>48</v>
      </c>
      <c r="G617">
        <v>0.92400000000000004</v>
      </c>
      <c r="H617">
        <v>38</v>
      </c>
      <c r="I617">
        <v>0.44700000000000001</v>
      </c>
      <c r="J617">
        <v>0.54700000000000004</v>
      </c>
      <c r="K617" t="s">
        <v>4779</v>
      </c>
      <c r="L617">
        <v>0.45</v>
      </c>
      <c r="M617" t="s">
        <v>4780</v>
      </c>
      <c r="N617" t="str">
        <f>MID(Table2[[#This Row],[Uncleaved Sequence]],Table2[[#This Row],[pos2]]-3,3)&amp;"-"&amp;MID(Table2[[#This Row],[Uncleaved Sequence]],Table2[[#This Row],[pos2]],3)</f>
        <v>VDG-HKT</v>
      </c>
      <c r="O617" t="str">
        <f>VLOOKUP(Table2[[#This Row],[name]],Sheet2!B:D,3,FALSE)</f>
        <v>MLDNNSCAQTNILTSKEMANNSPTRGSVMLLTLVLLLLSRKIGLVDGHKTATSISNHNYPVEEHTVITHDDYILTIYRIPSSPNRSHLNRAGRRAVVFQHGILSASDDWIINGPEASLAYMLADAGYDVWLGNARGNTYSRQHKHIHDTSDFWRFSWHEIGVYDLAAMLDYALAKSQSSSLHFVAHSQGTTAFFVLSSLPLYNEKLRSVHLLAPIAYMRDHSFILSKLGGIFLGTPSFLSWVLGSELLPITNLQKLICEHICSSSSMFNFLCSGLLDFIGGWGTRHLNQTLLPDCATHPAGASSSQVIHYLQLYRSGDFRQYDHGPELNEIIYQQPTPPSYNVYIKSCVDMYYSENDYMSAVGDVKYLASLLPCAQLYRIPFRDWNHYDFLWNNVKEVINNKIIQKIRKYDEDGVG</v>
      </c>
    </row>
    <row r="618" spans="1:15">
      <c r="A618" t="s">
        <v>4410</v>
      </c>
      <c r="B618" t="s">
        <v>451</v>
      </c>
      <c r="C618">
        <v>0.64200000000000002</v>
      </c>
      <c r="D618">
        <v>48</v>
      </c>
      <c r="E618">
        <v>0.66300000000000003</v>
      </c>
      <c r="F618">
        <v>48</v>
      </c>
      <c r="G618">
        <v>0.92400000000000004</v>
      </c>
      <c r="H618">
        <v>38</v>
      </c>
      <c r="I618">
        <v>0.44700000000000001</v>
      </c>
      <c r="J618">
        <v>0.54700000000000004</v>
      </c>
      <c r="K618" t="s">
        <v>4779</v>
      </c>
      <c r="L618">
        <v>0.45</v>
      </c>
      <c r="M618" t="s">
        <v>4780</v>
      </c>
      <c r="N618" t="str">
        <f>MID(Table2[[#This Row],[Uncleaved Sequence]],Table2[[#This Row],[pos2]]-3,3)&amp;"-"&amp;MID(Table2[[#This Row],[Uncleaved Sequence]],Table2[[#This Row],[pos2]],3)</f>
        <v>VDG-HKT</v>
      </c>
      <c r="O618" t="str">
        <f>VLOOKUP(Table2[[#This Row],[name]],Sheet2!B:D,3,FALSE)</f>
        <v>MLDNNSCAQTNILTSKEMANNSPTRGSVMLLTLVLLLLSRKIGLVDGHKTATSISNHNYPVEEHTVITHDDYILTIYRIPSSPNRSHLNRAGRRAVVFQHGILSASDDWIINGPEASLAYMLADAGYDVWLGNARGNTYSRQHKHIHDTSDFWRFSWHEIGVYDLAAMLDYALAKSQSSSLHFVAHSQGTTAFFVLSSLPLYNEKLRSVHLLAPIAYMRDHSFILSKLGGIFLGTPSFLSWVLGSELLPITNLQKLICEHICSSSSMFNFLCSGLLDFIGGWGTRHLNQVRRLP</v>
      </c>
    </row>
    <row r="619" spans="1:15">
      <c r="A619" t="s">
        <v>3948</v>
      </c>
      <c r="B619" t="s">
        <v>1351</v>
      </c>
      <c r="C619">
        <v>0.61599999999999999</v>
      </c>
      <c r="D619">
        <v>21</v>
      </c>
      <c r="E619">
        <v>0.75</v>
      </c>
      <c r="F619">
        <v>21</v>
      </c>
      <c r="G619">
        <v>0.97099999999999997</v>
      </c>
      <c r="H619">
        <v>12</v>
      </c>
      <c r="I619">
        <v>0.91300000000000003</v>
      </c>
      <c r="J619">
        <v>0.83799999999999997</v>
      </c>
      <c r="K619" t="s">
        <v>4779</v>
      </c>
      <c r="L619">
        <v>0.45</v>
      </c>
      <c r="M619" t="s">
        <v>4780</v>
      </c>
      <c r="N619" t="str">
        <f>MID(Table2[[#This Row],[Uncleaved Sequence]],Table2[[#This Row],[pos2]]-3,3)&amp;"-"&amp;MID(Table2[[#This Row],[Uncleaved Sequence]],Table2[[#This Row],[pos2]],3)</f>
        <v>ASG-QIQ</v>
      </c>
      <c r="O619" t="str">
        <f>VLOOKUP(Table2[[#This Row],[name]],Sheet2!B:D,3,FALSE)</f>
        <v>MWRPLFLLQLTQLLLGLASGQIQPRIVGGTTTTLSAVGGFVVNLRYDGTYCGGSLVTSSHVVTAAHCLKGYQASRITVQGGVSKLSQSGVVRRVARYFPNGFSSSSLNWDVGVIRLQSALTGSGITTIPLCQVQWNPGNYMRVSGWGTRYGNSSPSNQLRTVRIQLIRKKVCQRAYQGRDTLTASTFCARTGGKDSSGDSGGGVIFKNQLCGIVSWGLGCANAQYPGVYTSVHRVRSFILRSIK</v>
      </c>
    </row>
    <row r="620" spans="1:15">
      <c r="A620" t="s">
        <v>4497</v>
      </c>
      <c r="B620" t="s">
        <v>708</v>
      </c>
      <c r="C620">
        <v>0.111</v>
      </c>
      <c r="D620">
        <v>67</v>
      </c>
      <c r="E620">
        <v>0.107</v>
      </c>
      <c r="F620">
        <v>67</v>
      </c>
      <c r="G620">
        <v>0.115</v>
      </c>
      <c r="H620">
        <v>53</v>
      </c>
      <c r="I620">
        <v>9.8000000000000004E-2</v>
      </c>
      <c r="J620">
        <v>0.10199999999999999</v>
      </c>
      <c r="K620" t="s">
        <v>4781</v>
      </c>
      <c r="L620">
        <v>0.45</v>
      </c>
      <c r="M620" t="s">
        <v>4780</v>
      </c>
      <c r="N620" t="str">
        <f>MID(Table2[[#This Row],[Uncleaved Sequence]],Table2[[#This Row],[pos2]]-3,3)&amp;"-"&amp;MID(Table2[[#This Row],[Uncleaved Sequence]],Table2[[#This Row],[pos2]],3)</f>
        <v>PVF-LNE</v>
      </c>
      <c r="O620" t="str">
        <f>VLOOKUP(Table2[[#This Row],[name]],Sheet2!B:D,3,FALSE)</f>
        <v>MASKYERILSDCRSKNVLWEDPDFPAVQSSVFYYQTPPFTFQWKRIMDLDSGSGAVAANSSAAPVFLNESAEFDVVPGKMGDRWLVSCLGLLSSLRNLYRVVPADQTLASAHGVFRFRLWWCGEWVEVLVDDRLPTINGRLAFMQPQSNCFWAALLEKAIAKLHGSYEALKYGTRSDGLTDLLGGVVRQMPILSDNRPQTLKELLTTTCIVTCLADKSATVAKKNLAERMPNGILVNVNYRLSSLKVKTLMGDSVQLVCLKDTFSSKPFGEKTHFLGDWSPMSKTWERVSQVERRLIRQLGPGEFWLSFCDFVEIFSTMEVVYLDTETSNDEEMLKSRPLHWKKMHQGQWKRGVTAGGCRNHESFHINPQLLISVQDEQDLVIALNQHTAVEKVIGFTMYTWDGEYMLSECLQKDFFKNHVSYLNSDYGNTRHVSYHTHLEGHYVLIPTTYEPAEEAHFTVRILGTGSFRLSCLETQTMILLDPFPALKSDAERCGGPKVKSVCQYEPVYMQLADENKTINCFELHELLEACLPNDYIKCANIDICRQVIALQDRSGSGRITFQQFKTFMVNLKSWQGVFKMYTKEKAILRAERLRDALCDIGFQLSTDIMNCLIQRYIRKDGTLRLSDFVSAVIHLTAFNQFHLKNYGQVNVIEVHLHDWIKSILS</v>
      </c>
    </row>
    <row r="621" spans="1:15">
      <c r="A621" t="s">
        <v>4262</v>
      </c>
      <c r="B621" t="s">
        <v>1353</v>
      </c>
      <c r="C621">
        <v>0.20300000000000001</v>
      </c>
      <c r="D621">
        <v>22</v>
      </c>
      <c r="E621">
        <v>0.41599999999999998</v>
      </c>
      <c r="F621">
        <v>22</v>
      </c>
      <c r="G621">
        <v>0.95599999999999996</v>
      </c>
      <c r="H621">
        <v>12</v>
      </c>
      <c r="I621">
        <v>0.85199999999999998</v>
      </c>
      <c r="J621">
        <v>0.65100000000000002</v>
      </c>
      <c r="K621" t="s">
        <v>4779</v>
      </c>
      <c r="L621">
        <v>0.45</v>
      </c>
      <c r="M621" t="s">
        <v>4780</v>
      </c>
      <c r="N621" t="str">
        <f>MID(Table2[[#This Row],[Uncleaved Sequence]],Table2[[#This Row],[pos2]]-3,3)&amp;"-"&amp;MID(Table2[[#This Row],[Uncleaved Sequence]],Table2[[#This Row],[pos2]],3)</f>
        <v>VTE-YCD</v>
      </c>
      <c r="O621" t="str">
        <f>VLOOKUP(Table2[[#This Row],[name]],Sheet2!B:D,3,FALSE)</f>
        <v>MYALPGIQILLLIASVSVVTEYCDNGTGECKELTPSDCPVIFYNQHLIGEVKYCDEFNDIVCCPIPLDHQNLKPAEQTRPFEKQCKQYNEVRSACQSTFIVGGTKASGKEFPFMALIGTHRPNKSKSDINWDCGGSVVHPKFVLTAACLETDESKAERLDPNFDSPKFVVRLGELDYNSTTDDALVQDFRVVNYVVPGYDTEDEEQGFKNDIALVELDRKAEFNDHVAAVCLPPDSGNDVQQVTAGWGFTADGVKSSHLLKVNLQRFSDEVCQKRLRFSIDTRTQFCAGSMSSQDTCNGDSGGPIFVQHPLYPCLKQVIGIVSYGLVCGSQGLPSVYTKVHLYDWIESIVWG</v>
      </c>
    </row>
    <row r="622" spans="1:15">
      <c r="A622" t="s">
        <v>4263</v>
      </c>
      <c r="B622" t="s">
        <v>1353</v>
      </c>
      <c r="C622">
        <v>0.20300000000000001</v>
      </c>
      <c r="D622">
        <v>22</v>
      </c>
      <c r="E622">
        <v>0.41599999999999998</v>
      </c>
      <c r="F622">
        <v>22</v>
      </c>
      <c r="G622">
        <v>0.95599999999999996</v>
      </c>
      <c r="H622">
        <v>12</v>
      </c>
      <c r="I622">
        <v>0.85199999999999998</v>
      </c>
      <c r="J622">
        <v>0.65100000000000002</v>
      </c>
      <c r="K622" t="s">
        <v>4779</v>
      </c>
      <c r="L622">
        <v>0.45</v>
      </c>
      <c r="M622" t="s">
        <v>4780</v>
      </c>
      <c r="N622" t="str">
        <f>MID(Table2[[#This Row],[Uncleaved Sequence]],Table2[[#This Row],[pos2]]-3,3)&amp;"-"&amp;MID(Table2[[#This Row],[Uncleaved Sequence]],Table2[[#This Row],[pos2]],3)</f>
        <v>VTE-YCD</v>
      </c>
      <c r="O622" t="str">
        <f>VLOOKUP(Table2[[#This Row],[name]],Sheet2!B:D,3,FALSE)</f>
        <v>MYALPGIQILLLIASVSVVTEYCDNGTGECKELTPSDCPVIFYNQHLIGEVKYCDEFNDIVCCPIPLDHQNLKPAEQTRPFEKQCKQYNEVRSACQSTFIVGGTKASGKEFPFMALIGTHRPNKSKSDINWDCGGSVVHPKFVLTAACLETDESKAERLDPNFDSPKFVVRLGELDYNSTTDDALVQDFRVVNYVVPGYDTEDEEQGFKNDIALVELDRKAEFNDHVAAVCLPPDSGNDVQQVTAGWGFTADGVKSSHLLKVNLQRFSDEVCQKRLRFSIDTRTQFCAGSMSSQDTCNGDSGGPIFVQHPLYPCLKQVIGIVSYGLVCGSQGLPSVYTKVHLYDWIESIVWG</v>
      </c>
    </row>
    <row r="623" spans="1:15">
      <c r="A623" t="s">
        <v>4460</v>
      </c>
      <c r="B623" t="s">
        <v>849</v>
      </c>
      <c r="C623">
        <v>0.126</v>
      </c>
      <c r="D623">
        <v>19</v>
      </c>
      <c r="E623">
        <v>0.127</v>
      </c>
      <c r="F623">
        <v>19</v>
      </c>
      <c r="G623">
        <v>0.154</v>
      </c>
      <c r="H623">
        <v>1</v>
      </c>
      <c r="I623">
        <v>0.122</v>
      </c>
      <c r="J623">
        <v>0.124</v>
      </c>
      <c r="K623" t="s">
        <v>4781</v>
      </c>
      <c r="L623">
        <v>0.45</v>
      </c>
      <c r="M623" t="s">
        <v>4780</v>
      </c>
      <c r="N623" t="str">
        <f>MID(Table2[[#This Row],[Uncleaved Sequence]],Table2[[#This Row],[pos2]]-3,3)&amp;"-"&amp;MID(Table2[[#This Row],[Uncleaved Sequence]],Table2[[#This Row],[pos2]],3)</f>
        <v>MRG-VDM</v>
      </c>
      <c r="O623" t="str">
        <f>VLOOKUP(Table2[[#This Row],[name]],Sheet2!B:D,3,FALSE)</f>
        <v>MALRVLGVTQNMRSFMRGVDMIKRYKSAATLQKTLLNIPATQVTKLDNGRVASEDSGASTATVGLWIDAGSRSENEKNNGVAHFLEHMAFKGTAKRSQDLELEVENLGAHLNAYTSREQTVFYAKCLSKDVPKAVEILADIIQNSKLEAEIARERSVILREMQEVESNLQEVVFDHLHATAYQGTPLGQTILGPTKIQSIGKADLTDYIQTHYKASRIVLAAAGGVKHDDLVKLACSSLGGLEASLPAEVTPCRFTGSEVRVRDDSLPLAHVAIAVEGCGWTDQDNIPLMVANTVGAWDRSQGGGANNASNLARASAEDNLCHSFQSFNTCYKDTGLWGIYFVDPLQCEDMLFNVQTEWMRLCTMVTEAEVERAKNLLKTNMLLQLDGTTPIEDIGRQILCYNRRIPLHELEQRIDAVSVGNVRDVAMKYIYDRCPAVAAVPVENLPDYNRIRSSMYWLR</v>
      </c>
    </row>
    <row r="624" spans="1:15">
      <c r="A624" t="s">
        <v>4461</v>
      </c>
      <c r="B624" t="s">
        <v>849</v>
      </c>
      <c r="C624">
        <v>0.126</v>
      </c>
      <c r="D624">
        <v>19</v>
      </c>
      <c r="E624">
        <v>0.127</v>
      </c>
      <c r="F624">
        <v>19</v>
      </c>
      <c r="G624">
        <v>0.154</v>
      </c>
      <c r="H624">
        <v>1</v>
      </c>
      <c r="I624">
        <v>0.122</v>
      </c>
      <c r="J624">
        <v>0.124</v>
      </c>
      <c r="K624" t="s">
        <v>4781</v>
      </c>
      <c r="L624">
        <v>0.45</v>
      </c>
      <c r="M624" t="s">
        <v>4780</v>
      </c>
      <c r="N624" t="str">
        <f>MID(Table2[[#This Row],[Uncleaved Sequence]],Table2[[#This Row],[pos2]]-3,3)&amp;"-"&amp;MID(Table2[[#This Row],[Uncleaved Sequence]],Table2[[#This Row],[pos2]],3)</f>
        <v>MRG-VDM</v>
      </c>
      <c r="O624" t="str">
        <f>VLOOKUP(Table2[[#This Row],[name]],Sheet2!B:D,3,FALSE)</f>
        <v>MALRVLGVTQNMRSFMRGVDMIKRYKSAATLQKTLLNIPATQVTKLDNGRVASEDSGASTATVGLWIDAGSRSENEKNNGVAHFLEHMAFKGTAKRSQDLELEVENLGAHLNAYTSREQTVFYAKCLSKDVPKAVEILADIIQNSKLEAEIARERSVILREMQEVESNLQEVVFDHLHATAYQGTPLGQTILGPTKIQSIGKADLTDYIQTHYKASRIVLAAAGGVKHDDLVKLACSSLGGLEASLPAEVTPCRFTGSEVRVRDDSLPLAHVAIAVEGCGWTDQDNIPLMVANTVGAWDRSQGGGANNASNLARASAEDNLCHSFQSFNTCYKDTGLWGIYFVDPLQCEDMLFNVQTEWMRLCTMVTEAEVERAKNLLKTNMLLQLDGTTPIEDIGRQILCYNRRIPLHELEQRIDAVSVGNVRDVAMKYIYDRCPAVAAVPVENLPDYNRIRSSMYWLR</v>
      </c>
    </row>
    <row r="625" spans="1:15">
      <c r="A625" t="s">
        <v>4292</v>
      </c>
      <c r="B625" t="s">
        <v>851</v>
      </c>
      <c r="C625">
        <v>0.76600000000000001</v>
      </c>
      <c r="D625">
        <v>26</v>
      </c>
      <c r="E625">
        <v>0.84</v>
      </c>
      <c r="F625">
        <v>26</v>
      </c>
      <c r="G625">
        <v>0.97699999999999998</v>
      </c>
      <c r="H625">
        <v>19</v>
      </c>
      <c r="I625">
        <v>0.91900000000000004</v>
      </c>
      <c r="J625">
        <v>0.88300000000000001</v>
      </c>
      <c r="K625" t="s">
        <v>4779</v>
      </c>
      <c r="L625">
        <v>0.45</v>
      </c>
      <c r="M625" t="s">
        <v>4780</v>
      </c>
      <c r="N625" t="str">
        <f>MID(Table2[[#This Row],[Uncleaved Sequence]],Table2[[#This Row],[pos2]]-3,3)&amp;"-"&amp;MID(Table2[[#This Row],[Uncleaved Sequence]],Table2[[#This Row],[pos2]],3)</f>
        <v>AAA-QDC</v>
      </c>
      <c r="O625" t="str">
        <f>VLOOKUP(Table2[[#This Row],[name]],Sheet2!B:D,3,FALSE)</f>
        <v>MKPPLSSITRLVVILGVMLLKLAAAQDCQQQLDNDTDAEVKPCENFHQYCGNWYSNTSQRILGAHDMRSKWVANLKLQLIRYLEESSSTDSFSANTSVTSTAQLGTLYRCCLLSGQSIRTYTDALSRSGANFPLLANHTGGSFDWVLNAALRTYGAQGLWRLLVKDNWQSADQRIFYMLPPKFDLLGRDDELNEFLQRYLKILLLELGLRVRRAALLAEKLVAFEKSLQKLLPNDAEQTLVLRKPSLKDLESQLPRLELKRYFETILEGIDWDSKTLLLVADLDYLQGLQRLLAHTSDPMVLSTWLLLQLPAYFELRLHDDDKLGNQRNHCLEQLRKLMPGQLRLQMQLVLGESYQDVYDTAIQQIAVLFRDLKQQFELVLNETEVFNEDLVRNLARDKLRAMRLLTPRLQDPINGGPGTPQLGGNCDANLLQLSLSQAKLYRQVFGEPVTSVPADPLSVNAYYRLKLNRIELPLGLMATPLIQQQCSKEDTRAKLSAGLGYILAHEMVHAFDLDGLNYDATGQLANGQWSARAIIRFGRAGCYLGVRYSNATLTVNENIADTEGLRLALDTYRHRSGATNLRTFFVAAQNWCGTVASTSGLSQHAGHAERVNNVVGNMPEFGDTFECKATSQMNPVKCHI</v>
      </c>
    </row>
    <row r="626" spans="1:15">
      <c r="A626" t="s">
        <v>4700</v>
      </c>
      <c r="B626" t="s">
        <v>851</v>
      </c>
      <c r="C626">
        <v>0.76600000000000001</v>
      </c>
      <c r="D626">
        <v>26</v>
      </c>
      <c r="E626">
        <v>0.84</v>
      </c>
      <c r="F626">
        <v>26</v>
      </c>
      <c r="G626">
        <v>0.97699999999999998</v>
      </c>
      <c r="H626">
        <v>19</v>
      </c>
      <c r="I626">
        <v>0.91900000000000004</v>
      </c>
      <c r="J626">
        <v>0.88300000000000001</v>
      </c>
      <c r="K626" t="s">
        <v>4779</v>
      </c>
      <c r="L626">
        <v>0.45</v>
      </c>
      <c r="M626" t="s">
        <v>4780</v>
      </c>
      <c r="N626" t="str">
        <f>MID(Table2[[#This Row],[Uncleaved Sequence]],Table2[[#This Row],[pos2]]-3,3)&amp;"-"&amp;MID(Table2[[#This Row],[Uncleaved Sequence]],Table2[[#This Row],[pos2]],3)</f>
        <v>AAA-QDC</v>
      </c>
      <c r="O626" t="str">
        <f>VLOOKUP(Table2[[#This Row],[name]],Sheet2!B:D,3,FALSE)</f>
        <v>MKPPLSSITRLVVILGVMLLKLAAAQDCQQQLDNDTDAEVKPCENFHQYCGNWYSNTSQRILGAHDMRSKWVANLKLQLIRYLEESSSTDSFSANTSVTSTAQLGTLYRCCLLSGQSIRTYTDALSRSGANFPLLANHTGGSFDWVLNAALRTYGAQGLWRLLVKDNWQSADQRIFYMLPPKFDLLGRDDELNEFLQRYLKILLLELGLRVRRAALLAEKLVAFEKSLQKLLPNDAEQTLVLRKPSLKDLESQLPRLELKRYFETILEGIDWDSKTLLLVADLDYLQGLQRLLAHTSDPMVLSTWLLLQLPAYFELRLHDDDKLGNQRNHCLEQLRKLMPGQLRLQMQLVLGESYQDVYDTAIQQIAVLFRDLKQQFELVLNETEVFNEDLVRNLARDKLRAMRLLTPRLQDPINGGPGTPQLGGNCDANLLQLSLSQAKLYRQVFGEPVTSVPADPLSVNAYYRLKLNRIELPLGLMATPLIQQQCSKEDTRAKLSAGLGYILAHEMVHAFDLDGLNYDATGQLANGQWSARAIIRFGRAGCYLGVRYSNATLTVNENIADTEGLRLALDTYRHRSGATNLRTFFVAAQNWCGTVASTSGLSQHAGHAERVNNVVGNMPEFGDTFECKATSQMNPVKCHI</v>
      </c>
    </row>
    <row r="627" spans="1:15">
      <c r="A627" t="s">
        <v>4361</v>
      </c>
      <c r="B627" t="s">
        <v>1354</v>
      </c>
      <c r="C627">
        <v>0.27800000000000002</v>
      </c>
      <c r="D627">
        <v>18</v>
      </c>
      <c r="E627">
        <v>0.41299999999999998</v>
      </c>
      <c r="F627">
        <v>18</v>
      </c>
      <c r="G627">
        <v>0.80200000000000005</v>
      </c>
      <c r="H627">
        <v>16</v>
      </c>
      <c r="I627">
        <v>0.65200000000000002</v>
      </c>
      <c r="J627">
        <v>0.54200000000000004</v>
      </c>
      <c r="K627" t="s">
        <v>4779</v>
      </c>
      <c r="L627">
        <v>0.45</v>
      </c>
      <c r="M627" t="s">
        <v>4780</v>
      </c>
      <c r="N627" t="str">
        <f>MID(Table2[[#This Row],[Uncleaved Sequence]],Table2[[#This Row],[pos2]]-3,3)&amp;"-"&amp;MID(Table2[[#This Row],[Uncleaved Sequence]],Table2[[#This Row],[pos2]],3)</f>
        <v>VSA-NSN</v>
      </c>
      <c r="O627" t="str">
        <f>VLOOKUP(Table2[[#This Row],[name]],Sheet2!B:D,3,FALSE)</f>
        <v>MCPSKFVVYILLISVSANSNSESQAGQLHSAPSQRQDRPSDFQFLVTGGRPDTNDLVKYTVSLRMGKPKKFFGDNHFCAGTIFSERAILTAAHCMFSNRKLKAKKLMVVAGTPRRLLKSSTTQIIEAEELLPHPKYKKGKSQKYDIGILLEADLSLGDAVAKIPLYNKVPVAGAPCSIVGWGTVIQFGPLPDEAINDMQILPDTFCEKLLGWSNAGMLCANDKHDSDVDSCQGDSGGPLICDNMVGIVSFGMGCGEPDSAGIYTDVYHFRDWITENSCPLGTRSVWTLFLLLLLLTGI</v>
      </c>
    </row>
    <row r="628" spans="1:15">
      <c r="A628" t="s">
        <v>4365</v>
      </c>
      <c r="B628" t="s">
        <v>200</v>
      </c>
      <c r="C628">
        <v>0.82699999999999996</v>
      </c>
      <c r="D628">
        <v>30</v>
      </c>
      <c r="E628">
        <v>0.83</v>
      </c>
      <c r="F628">
        <v>30</v>
      </c>
      <c r="G628">
        <v>0.88800000000000001</v>
      </c>
      <c r="H628">
        <v>18</v>
      </c>
      <c r="I628">
        <v>0.82399999999999995</v>
      </c>
      <c r="J628">
        <v>0.82699999999999996</v>
      </c>
      <c r="K628" t="s">
        <v>4779</v>
      </c>
      <c r="L628">
        <v>0.45</v>
      </c>
      <c r="M628" t="s">
        <v>4780</v>
      </c>
      <c r="N628" t="str">
        <f>MID(Table2[[#This Row],[Uncleaved Sequence]],Table2[[#This Row],[pos2]]-3,3)&amp;"-"&amp;MID(Table2[[#This Row],[Uncleaved Sequence]],Table2[[#This Row],[pos2]],3)</f>
        <v>VSG-QKQ</v>
      </c>
      <c r="O628" t="str">
        <f>VLOOKUP(Table2[[#This Row],[name]],Sheet2!B:D,3,FALSE)</f>
        <v>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v>
      </c>
    </row>
    <row r="629" spans="1:15">
      <c r="A629" t="s">
        <v>4366</v>
      </c>
      <c r="B629" t="s">
        <v>200</v>
      </c>
      <c r="C629">
        <v>0.82699999999999996</v>
      </c>
      <c r="D629">
        <v>30</v>
      </c>
      <c r="E629">
        <v>0.83</v>
      </c>
      <c r="F629">
        <v>30</v>
      </c>
      <c r="G629">
        <v>0.88800000000000001</v>
      </c>
      <c r="H629">
        <v>18</v>
      </c>
      <c r="I629">
        <v>0.82399999999999995</v>
      </c>
      <c r="J629">
        <v>0.82699999999999996</v>
      </c>
      <c r="K629" t="s">
        <v>4779</v>
      </c>
      <c r="L629">
        <v>0.45</v>
      </c>
      <c r="M629" t="s">
        <v>4780</v>
      </c>
      <c r="N629" t="str">
        <f>MID(Table2[[#This Row],[Uncleaved Sequence]],Table2[[#This Row],[pos2]]-3,3)&amp;"-"&amp;MID(Table2[[#This Row],[Uncleaved Sequence]],Table2[[#This Row],[pos2]],3)</f>
        <v>VSG-QKQ</v>
      </c>
      <c r="O629" t="str">
        <f>VLOOKUP(Table2[[#This Row],[name]],Sheet2!B:D,3,FALSE)</f>
        <v>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v>
      </c>
    </row>
    <row r="630" spans="1:15">
      <c r="A630" t="s">
        <v>4367</v>
      </c>
      <c r="B630" t="s">
        <v>200</v>
      </c>
      <c r="C630">
        <v>0.82699999999999996</v>
      </c>
      <c r="D630">
        <v>30</v>
      </c>
      <c r="E630">
        <v>0.83</v>
      </c>
      <c r="F630">
        <v>30</v>
      </c>
      <c r="G630">
        <v>0.88800000000000001</v>
      </c>
      <c r="H630">
        <v>18</v>
      </c>
      <c r="I630">
        <v>0.82399999999999995</v>
      </c>
      <c r="J630">
        <v>0.82699999999999996</v>
      </c>
      <c r="K630" t="s">
        <v>4779</v>
      </c>
      <c r="L630">
        <v>0.45</v>
      </c>
      <c r="M630" t="s">
        <v>4780</v>
      </c>
      <c r="N630" t="str">
        <f>MID(Table2[[#This Row],[Uncleaved Sequence]],Table2[[#This Row],[pos2]]-3,3)&amp;"-"&amp;MID(Table2[[#This Row],[Uncleaved Sequence]],Table2[[#This Row],[pos2]],3)</f>
        <v>VSG-QKQ</v>
      </c>
      <c r="O630" t="str">
        <f>VLOOKUP(Table2[[#This Row],[name]],Sheet2!B:D,3,FALSE)</f>
        <v>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v>
      </c>
    </row>
    <row r="631" spans="1:15">
      <c r="A631" t="s">
        <v>4712</v>
      </c>
      <c r="B631" t="s">
        <v>200</v>
      </c>
      <c r="C631">
        <v>0.82699999999999996</v>
      </c>
      <c r="D631">
        <v>30</v>
      </c>
      <c r="E631">
        <v>0.83</v>
      </c>
      <c r="F631">
        <v>30</v>
      </c>
      <c r="G631">
        <v>0.88800000000000001</v>
      </c>
      <c r="H631">
        <v>18</v>
      </c>
      <c r="I631">
        <v>0.82399999999999995</v>
      </c>
      <c r="J631">
        <v>0.82699999999999996</v>
      </c>
      <c r="K631" t="s">
        <v>4779</v>
      </c>
      <c r="L631">
        <v>0.45</v>
      </c>
      <c r="M631" t="s">
        <v>4780</v>
      </c>
      <c r="N631" t="str">
        <f>MID(Table2[[#This Row],[Uncleaved Sequence]],Table2[[#This Row],[pos2]]-3,3)&amp;"-"&amp;MID(Table2[[#This Row],[Uncleaved Sequence]],Table2[[#This Row],[pos2]],3)</f>
        <v>VSG-QKQ</v>
      </c>
      <c r="O631" t="str">
        <f>VLOOKUP(Table2[[#This Row],[name]],Sheet2!B:D,3,FALSE)</f>
        <v>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LKVRRRCAHDNERLNCRARTE</v>
      </c>
    </row>
    <row r="632" spans="1:15">
      <c r="A632" t="s">
        <v>4713</v>
      </c>
      <c r="B632" t="s">
        <v>200</v>
      </c>
      <c r="C632">
        <v>0.82699999999999996</v>
      </c>
      <c r="D632">
        <v>30</v>
      </c>
      <c r="E632">
        <v>0.83</v>
      </c>
      <c r="F632">
        <v>30</v>
      </c>
      <c r="G632">
        <v>0.88800000000000001</v>
      </c>
      <c r="H632">
        <v>18</v>
      </c>
      <c r="I632">
        <v>0.82399999999999995</v>
      </c>
      <c r="J632">
        <v>0.82699999999999996</v>
      </c>
      <c r="K632" t="s">
        <v>4779</v>
      </c>
      <c r="L632">
        <v>0.45</v>
      </c>
      <c r="M632" t="s">
        <v>4780</v>
      </c>
      <c r="N632" t="str">
        <f>MID(Table2[[#This Row],[Uncleaved Sequence]],Table2[[#This Row],[pos2]]-3,3)&amp;"-"&amp;MID(Table2[[#This Row],[Uncleaved Sequence]],Table2[[#This Row],[pos2]],3)</f>
        <v>VSG-QKQ</v>
      </c>
      <c r="O632" t="str">
        <f>VLOOKUP(Table2[[#This Row],[name]],Sheet2!B:D,3,FALSE)</f>
        <v>MQQKPRNNGYPGTLICAVLLVLLSTGVSGQKQYSKARKLELREDVRRMFHAYDGYLRHASNYDELRPLTCDGHDTWGSYSLTLIDALDTLATMGNFTERRAARLLEEKMDFDRDINVSVFETNIRIVGGLLSAHLLSKRAGVELEPGPCKGPLLRLAEDVARRLLPAFVTNTGMPYGTVNLRYGVPKGETSITCTAVGTFLIEFGTLSRLTGKTIYEDVAMKAVHALWAYRSPIGLFGNHIDVQSRWTALDSGIGAGVDSLFEYLVKASVLLNRPELLELFHEARAAIDKYMRKDWYVWVGMNKGRVTLPVFQSLEAFWPGILSIIGDTEPALRTISRYIGVWKYGFLPEFYNIAAGEASPNREVYPLRPELIESAMYLYRATGNEYLLEFGHMLETLEFSAKTKCGYATIRNVVTHEKENRMESFFLAETSKYLYLLFDENFLHNDGSGGELLSTEDDVCVVQAGAYIFNTEAHPMDMSALHCCHAHNEIYTSLDLQRFSPRAILERSKKRQVAVQEQWVPQCHPENNEFFNKEDESVAQDSEKEQEREQSGTSTTMAVDIEVFDEFQQPAGDLLVSNFEQIREERENESLHRNVVARNQLTVSDLDEFFAQRRESFASASEALNYVKTFMGNYTMVAFIRGLQLYDTNMSSVLGTGAQKEYESRMRTLWQLYELQQQYVANIRVQGLGLLTFPADGDRIPSHLTEVLDSLDKSAHLEHMDLQDLETRVSNTSSQLAHIREVILKARNAYAIAMVNTSAMQEFAIRIYLSGTSEAGVRIHPLLDGELSEEARKRPLKLAEERALFSYARRIVDFRKRMAETVDRLQTLMQDIPPKRKEATTDSQAADASTVYTQTKAQMAAPAQQPEPSQEEKQSTQIQKGLAENGSGLGEEESGCVWSQLVQTILRKTTVQRVKFDEAVLQENTRKALEYARKELPHHLFACHRPEYIEGFAYRDFYPEA</v>
      </c>
    </row>
    <row r="633" spans="1:15">
      <c r="A633" t="s">
        <v>4235</v>
      </c>
      <c r="B633" t="s">
        <v>285</v>
      </c>
      <c r="C633">
        <v>0.83699999999999997</v>
      </c>
      <c r="D633">
        <v>22</v>
      </c>
      <c r="E633">
        <v>0.76400000000000001</v>
      </c>
      <c r="F633">
        <v>22</v>
      </c>
      <c r="G633">
        <v>0.86199999999999999</v>
      </c>
      <c r="H633">
        <v>3</v>
      </c>
      <c r="I633">
        <v>0.71699999999999997</v>
      </c>
      <c r="J633">
        <v>0.745</v>
      </c>
      <c r="K633" t="s">
        <v>4779</v>
      </c>
      <c r="L633">
        <v>0.5</v>
      </c>
      <c r="M633" t="s">
        <v>4782</v>
      </c>
      <c r="N633" t="str">
        <f>MID(Table2[[#This Row],[Uncleaved Sequence]],Table2[[#This Row],[pos2]]-3,3)&amp;"-"&amp;MID(Table2[[#This Row],[Uncleaved Sequence]],Table2[[#This Row],[pos2]],3)</f>
        <v>TTA-VTF</v>
      </c>
      <c r="O633" t="str">
        <f>VLOOKUP(Table2[[#This Row],[name]],Sheet2!B:D,3,FALSE)</f>
        <v>MPRFFQLTWALLLILIGFTTAVTFIGDDPVVELSLGRIQGDTMQSFGNKIYAFRGIRYAQSPVGQLRFANPVPETSWGDEVFNATSDSLVCPQPGVVSMSEDCLKINVFTKSFEDKFPVMVYIHGGANVLGSGHSSYEAGPQYLLDQVVFVAFNYRLGALGFLSTNSSETKGNFGFLDQVMALEWVRDHISHFGGDELVTIIGISAGSMAVSLHLASPLSAGLFHRAILMSGSATNHFDIDNLFWRKLARELGCPMYDPTDVVECLRNETWTRIVEVCKAWETYQLVNMKWNYEDGHFLHNHPTELIKEGNFNKVPLLISFTANEFDYNANVHLENQHLLHDFSNFVDYAPELFLYRHDAQIGEKLKDFYLGDNTTEINSENIENFGQIFSDYIGHGVHRLVQLASHFTPVYYTRMDYVGDQSLSAPLNGENKPVGVGHADLHYVLPGYWYGPLMAANDSDVFMMERLTSWFTHFAKTGTPLNSTDIWPPNSTVLKMLYNGVVTQVGSPGYSNRYAVWDKLFPTAAQGGGAALKLSFAVIATGVASRLIGKL</v>
      </c>
    </row>
    <row r="634" spans="1:15">
      <c r="A634" t="s">
        <v>4236</v>
      </c>
      <c r="B634" t="s">
        <v>285</v>
      </c>
      <c r="C634">
        <v>0.83699999999999997</v>
      </c>
      <c r="D634">
        <v>22</v>
      </c>
      <c r="E634">
        <v>0.76400000000000001</v>
      </c>
      <c r="F634">
        <v>22</v>
      </c>
      <c r="G634">
        <v>0.86199999999999999</v>
      </c>
      <c r="H634">
        <v>3</v>
      </c>
      <c r="I634">
        <v>0.71699999999999997</v>
      </c>
      <c r="J634">
        <v>0.745</v>
      </c>
      <c r="K634" t="s">
        <v>4779</v>
      </c>
      <c r="L634">
        <v>0.5</v>
      </c>
      <c r="M634" t="s">
        <v>4782</v>
      </c>
      <c r="N634" t="str">
        <f>MID(Table2[[#This Row],[Uncleaved Sequence]],Table2[[#This Row],[pos2]]-3,3)&amp;"-"&amp;MID(Table2[[#This Row],[Uncleaved Sequence]],Table2[[#This Row],[pos2]],3)</f>
        <v>TTA-VTF</v>
      </c>
      <c r="O634" t="str">
        <f>VLOOKUP(Table2[[#This Row],[name]],Sheet2!B:D,3,FALSE)</f>
        <v>MPRFFQLTWALLLILIGFTTAVTFIGDDPVVELSLGRIQGDTMQSFGNKIYAFRGIRYAQSPVGQLRFANPVPETSWGDEVFNATSDSLVCPQPGVVSMSEDCLKINVFTKSFEDKFPVMVYIHGGANVLGSGHSSYEAGPQYLLDQVVFVAFNYRLGALGFLSTNSSETKGNFGFLDQVMALEWVRDHISHFGGDELVTIIGISAGSMAVSLHLASPLSAGLFHRAILMSGSATNHFDIDNLFWRKLARELGCPMYDPTDVVECLRNETWTRIVEVCKAWETYQLVNMKWNYEDGHFLHNHPTELIKEGNFNKVPLLISFTANEFDYNANVHLENQHLLHDFSNFVDYAPELFLYRHDAQIGEKLKDFYLGDNTTEINSENIENFGQIFSDYIGHGVHRLVQLASHFTPVYYTRMDYVGDQSLSAPLNGENKPVGVGHADLHYVLPGYWYGPLMAANDSDVFMMERLTSWFTHFAKTGTPLNSTDIWPPNSTVLKMLYNGVVTQVGSPGYSNRYAVWDKLFPTAAQGGGAALKLSFAVIATGVASRLIGKL</v>
      </c>
    </row>
    <row r="635" spans="1:15">
      <c r="A635" t="s">
        <v>4166</v>
      </c>
      <c r="B635" t="s">
        <v>287</v>
      </c>
      <c r="C635">
        <v>0.61799999999999999</v>
      </c>
      <c r="D635">
        <v>31</v>
      </c>
      <c r="E635">
        <v>0.56100000000000005</v>
      </c>
      <c r="F635">
        <v>31</v>
      </c>
      <c r="G635">
        <v>0.66400000000000003</v>
      </c>
      <c r="H635">
        <v>20</v>
      </c>
      <c r="I635">
        <v>0.52400000000000002</v>
      </c>
      <c r="J635">
        <v>0.54600000000000004</v>
      </c>
      <c r="K635" t="s">
        <v>4779</v>
      </c>
      <c r="L635">
        <v>0.5</v>
      </c>
      <c r="M635" t="s">
        <v>4782</v>
      </c>
      <c r="N635" t="str">
        <f>MID(Table2[[#This Row],[Uncleaved Sequence]],Table2[[#This Row],[pos2]]-3,3)&amp;"-"&amp;MID(Table2[[#This Row],[Uncleaved Sequence]],Table2[[#This Row],[pos2]],3)</f>
        <v>TRG-QTR</v>
      </c>
      <c r="O635" t="str">
        <f>VLOOKUP(Table2[[#This Row],[name]],Sheet2!B:D,3,FALSE)</f>
        <v>MMHKLKYRDKLKWLLALLVLIGTCFIQTRGQTRDPRFYSRPGVDYHWPNGDPDYRTYTFNDRRYGHYQPNGYGANYPGRNPPGQYPQGMPNEDRFRFDNDPNARTQFPGVLAGWREDLQGKQRRDSLTLERDVFVTTNYGQVQGFKV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v>
      </c>
    </row>
    <row r="636" spans="1:15">
      <c r="A636" t="s">
        <v>4168</v>
      </c>
      <c r="B636" t="s">
        <v>287</v>
      </c>
      <c r="C636">
        <v>0.61799999999999999</v>
      </c>
      <c r="D636">
        <v>31</v>
      </c>
      <c r="E636">
        <v>0.56100000000000005</v>
      </c>
      <c r="F636">
        <v>31</v>
      </c>
      <c r="G636">
        <v>0.66400000000000003</v>
      </c>
      <c r="H636">
        <v>20</v>
      </c>
      <c r="I636">
        <v>0.52400000000000002</v>
      </c>
      <c r="J636">
        <v>0.54600000000000004</v>
      </c>
      <c r="K636" t="s">
        <v>4779</v>
      </c>
      <c r="L636">
        <v>0.5</v>
      </c>
      <c r="M636" t="s">
        <v>4782</v>
      </c>
      <c r="N636" t="str">
        <f>MID(Table2[[#This Row],[Uncleaved Sequence]],Table2[[#This Row],[pos2]]-3,3)&amp;"-"&amp;MID(Table2[[#This Row],[Uncleaved Sequence]],Table2[[#This Row],[pos2]],3)</f>
        <v>TRG-QTR</v>
      </c>
      <c r="O636" t="str">
        <f>VLOOKUP(Table2[[#This Row],[name]],Sheet2!B:D,3,FALSE)</f>
        <v>MMHKLKYRDKLKWLLALLVLIGTCFIQTRGQTRDPRFYSRPGVDYHWPNGDPDYRTYTFNDRRYGHYQPNGYGANYPGRNPPGQYPQGMPNEDRFRFDNDPNARTQFPGVLAGWREDLQGKQRRDSLTLERDVFVTTNYGQVQGFKV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v>
      </c>
    </row>
    <row r="637" spans="1:15">
      <c r="A637" t="s">
        <v>4169</v>
      </c>
      <c r="B637" t="s">
        <v>287</v>
      </c>
      <c r="C637">
        <v>0.61799999999999999</v>
      </c>
      <c r="D637">
        <v>31</v>
      </c>
      <c r="E637">
        <v>0.56100000000000005</v>
      </c>
      <c r="F637">
        <v>31</v>
      </c>
      <c r="G637">
        <v>0.66400000000000003</v>
      </c>
      <c r="H637">
        <v>20</v>
      </c>
      <c r="I637">
        <v>0.52400000000000002</v>
      </c>
      <c r="J637">
        <v>0.54600000000000004</v>
      </c>
      <c r="K637" t="s">
        <v>4779</v>
      </c>
      <c r="L637">
        <v>0.5</v>
      </c>
      <c r="M637" t="s">
        <v>4782</v>
      </c>
      <c r="N637" t="str">
        <f>MID(Table2[[#This Row],[Uncleaved Sequence]],Table2[[#This Row],[pos2]]-3,3)&amp;"-"&amp;MID(Table2[[#This Row],[Uncleaved Sequence]],Table2[[#This Row],[pos2]],3)</f>
        <v>TRG-QTR</v>
      </c>
      <c r="O637" t="str">
        <f>VLOOKUP(Table2[[#This Row],[name]],Sheet2!B:D,3,FALSE)</f>
        <v>MMHKLKYRDKLKWLLALLVLIGTCFIQTRGQTRDPRFYSRPGVDYHWPNGDPDYRTYTFNDRRYGHYQPNGYGANYPGRNPPGQYPQGMPNEDRFRFDNDPNARTQFPGVLAGWREDLQGKQRRDSLTLERDVFVTTNYGQVQGFKV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v>
      </c>
    </row>
    <row r="638" spans="1:15">
      <c r="A638" t="s">
        <v>4170</v>
      </c>
      <c r="B638" t="s">
        <v>287</v>
      </c>
      <c r="C638">
        <v>0.61799999999999999</v>
      </c>
      <c r="D638">
        <v>31</v>
      </c>
      <c r="E638">
        <v>0.56100000000000005</v>
      </c>
      <c r="F638">
        <v>31</v>
      </c>
      <c r="G638">
        <v>0.66400000000000003</v>
      </c>
      <c r="H638">
        <v>20</v>
      </c>
      <c r="I638">
        <v>0.52400000000000002</v>
      </c>
      <c r="J638">
        <v>0.54600000000000004</v>
      </c>
      <c r="K638" t="s">
        <v>4779</v>
      </c>
      <c r="L638">
        <v>0.5</v>
      </c>
      <c r="M638" t="s">
        <v>4782</v>
      </c>
      <c r="N638" t="str">
        <f>MID(Table2[[#This Row],[Uncleaved Sequence]],Table2[[#This Row],[pos2]]-3,3)&amp;"-"&amp;MID(Table2[[#This Row],[Uncleaved Sequence]],Table2[[#This Row],[pos2]],3)</f>
        <v>TRG-QTR</v>
      </c>
      <c r="O638" t="str">
        <f>VLOOKUP(Table2[[#This Row],[name]],Sheet2!B:D,3,FALSE)</f>
        <v>MMHKLKYRDKLKWLLALLVLIGTCFIQTRGQTRDPRFYSRPGVDYHWPNGDPDYRTYTFNDRRYGHYQPNGYGANYPGRNPPGQYPQGMPNEDRFRFDNDPNARTQFPGVLAGWREDLQGKQRRDSLTLERDVFVTTNYGQVQGFKV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v>
      </c>
    </row>
    <row r="639" spans="1:15">
      <c r="A639" t="s">
        <v>4167</v>
      </c>
      <c r="B639" t="s">
        <v>287</v>
      </c>
      <c r="C639">
        <v>0.123</v>
      </c>
      <c r="D639">
        <v>65</v>
      </c>
      <c r="E639">
        <v>0.113</v>
      </c>
      <c r="F639">
        <v>51</v>
      </c>
      <c r="G639">
        <v>0.14099999999999999</v>
      </c>
      <c r="H639">
        <v>40</v>
      </c>
      <c r="I639">
        <v>0.106</v>
      </c>
      <c r="J639">
        <v>0.109</v>
      </c>
      <c r="K639" t="s">
        <v>4781</v>
      </c>
      <c r="L639">
        <v>0.45</v>
      </c>
      <c r="M639" t="s">
        <v>4780</v>
      </c>
      <c r="N639" t="str">
        <f>MID(Table2[[#This Row],[Uncleaved Sequence]],Table2[[#This Row],[pos2]]-3,3)&amp;"-"&amp;MID(Table2[[#This Row],[Uncleaved Sequence]],Table2[[#This Row],[pos2]],3)</f>
        <v>VHG-WQL</v>
      </c>
      <c r="O639" t="str">
        <f>VLOOKUP(Table2[[#This Row],[name]],Sheet2!B:D,3,FALSE)</f>
        <v>MYDNPDPKSFYRPYHSTVDRVMGECSVFLGIPYALPPTFEGRFKPPRVHGWQLLQAVDFGPACPQPVRYTGATKGIMDMDEDCLYLNVYSPKTGAGVAKYPVMVYIHGGEFIRGASNLFQGHILASFYDVVVVTLNYRLGALGFLSTDENSPGNYGILDQAMALRWVYDNIEFFNGDRNSITLFGPGAGGASAGLLVAPQTRNIVRRVIAQSGSALADWALIQDKYRAQNTSRVLGQLLGCSIESWKLVNCLRTGRSFYELGNAEFSPQVGSFPWGPVLDHNFTLPGDDWYEGWEKDWRFLTQTPETLIRAGKFNRNIQYMTGVTTQEAAFFVAQNESLSPYYLDGRFFDQKIREHVFRYNYTLNPNGVYEAIKYIYTFWPDPNNNTIIRDQINMLSDLYYRAPVDQMVKLMLEQKVPVYMYVLNTTVEALNLPQWRKYPHIERYFLTGAPFMDTEFFPKKEHLQRNMWTDNDRNMSHFFMQTYTNFARYNPTPQQVLGMHFQRAYQGEIRYLNINTTYNSSILLNYRQTECAFWTQYLTVIGVLVPTYPPTTEYWWEPKEPLQIAFWSMSVACFFLIVLVVICCIMWNAKRQSDRFYDEDVFINGEGLEPEQDTRGVDNAHMVTNHHALRSRDNIYYRDSPSTKTLASKAHTDTTSLRSPSSLAMTQKSSSQASLKSGISLKETNHLVKQSERAATPRSQQNGSTAKVASPPVEEKRLLQPLSSTPVTQLQAEPKRVPTAASVSGSSRSTTPVPSARSTTTHTTTATLSSQPAAQPRRTHLVEVPQTS</v>
      </c>
    </row>
    <row r="640" spans="1:15">
      <c r="A640" t="s">
        <v>3718</v>
      </c>
      <c r="B640" t="s">
        <v>1356</v>
      </c>
      <c r="C640">
        <v>0.88700000000000001</v>
      </c>
      <c r="D640">
        <v>19</v>
      </c>
      <c r="E640">
        <v>0.91900000000000004</v>
      </c>
      <c r="F640">
        <v>19</v>
      </c>
      <c r="G640">
        <v>0.97699999999999998</v>
      </c>
      <c r="H640">
        <v>10</v>
      </c>
      <c r="I640">
        <v>0.95199999999999996</v>
      </c>
      <c r="J640">
        <v>0.93700000000000006</v>
      </c>
      <c r="K640" t="s">
        <v>4779</v>
      </c>
      <c r="L640">
        <v>0.45</v>
      </c>
      <c r="M640" t="s">
        <v>4780</v>
      </c>
      <c r="N640" t="str">
        <f>MID(Table2[[#This Row],[Uncleaved Sequence]],Table2[[#This Row],[pos2]]-3,3)&amp;"-"&amp;MID(Table2[[#This Row],[Uncleaved Sequence]],Table2[[#This Row],[pos2]],3)</f>
        <v>GLA-DVV</v>
      </c>
      <c r="O640" t="str">
        <f>VLOOKUP(Table2[[#This Row],[name]],Sheet2!B:D,3,FALSE)</f>
        <v>MVVLQLFCMLLILRQGLADVVTSTTESPTRINGGQRVNETVPFQVSLQMRRGRWQHFCGGSIVSGQHVLTAAHCMEKMKVEDVSVVVGTLNWKAGGLRRLVTKHVHPQYSMNPRIINDIALVKVTPPFRLERSDISTILIGGSDRIGKVPVRLTGWGSTSPSTSSATLPDQLQALNYRTISNEDCNQKGFRVTRNECALAVQGQGACVGDSGGPLIRPGKQPHLVGIVSYGSSTCAQGRPDVYTRSSFLPYISQVINQDLA</v>
      </c>
    </row>
    <row r="641" spans="1:15">
      <c r="A641" t="s">
        <v>4114</v>
      </c>
      <c r="B641" t="s">
        <v>377</v>
      </c>
      <c r="C641">
        <v>0.109</v>
      </c>
      <c r="D641">
        <v>65</v>
      </c>
      <c r="E641">
        <v>0.11</v>
      </c>
      <c r="F641">
        <v>45</v>
      </c>
      <c r="G641">
        <v>0.127</v>
      </c>
      <c r="H641">
        <v>25</v>
      </c>
      <c r="I641">
        <v>0.107</v>
      </c>
      <c r="J641">
        <v>0.108</v>
      </c>
      <c r="K641" t="s">
        <v>4781</v>
      </c>
      <c r="L641">
        <v>0.45</v>
      </c>
      <c r="M641" t="s">
        <v>4780</v>
      </c>
      <c r="N641" t="str">
        <f>MID(Table2[[#This Row],[Uncleaved Sequence]],Table2[[#This Row],[pos2]]-3,3)&amp;"-"&amp;MID(Table2[[#This Row],[Uncleaved Sequence]],Table2[[#This Row],[pos2]],3)</f>
        <v>WPF-CVV</v>
      </c>
      <c r="O641" t="str">
        <f>VLOOKUP(Table2[[#This Row],[name]],Sheet2!B:D,3,FALSE)</f>
        <v>MHRWFFANEREECERKPEEDGPSSASETQEPPPPPPVPTTEWPFCVVFHSLNGNEYVAISGNCPSLGNWDPKEVYILAKNDCISCLCNCRQFEASLEIRNIDIHYRYCVVIHDPETDEVYIRFWESQLYPRVIRTCQNMLKNCDVFGPHDDDEANQVDRGWATTETIVHLKIFNAPFCWQRQKPRLLYVHVQPMFEPENPCNEPANPIKMVSSQTRLSRYLSTREIKAGNQYLQLAQVEVTNLCVNALAAQQRFGARCGPKDMELFHCSIAFPEETLYRLDLYTYAHKAGYDEPYHYGYGFLMPDQLLGTEGSARVKITCASTHRPLMEMCVRYLIIRPLPNFCDLSHSYERYWRKNRLCMNIGHKGSGNTYRLGSDVVRENTLYGFKQAVLNADMVEMDVQLTQDAQVVVYHDFVLRFMLQRMPSFEDLLENQDLLIFAYNLNKLMLLAMGGSKRKDLIAVPLEAFSYDQLKEVKVLRFAGSKGCDKSCRMLLEQRPFPLLLDLLDEENLPVDMGFLIEIKWPQMTNMRRWESGSFKPFDRNFYVDTILEIVLNKAGKRRIVFCSFDADICAMVRFKQNVYPVTLLLDPHSPVQYADQRVSVQDVAVRFCNSLEFLGLTLHANSLLNKPSTMAYLHINLDAFVYGSSTIDLEIRNKLKKHGVLGIIYDRLDQLDQVGEELEGDTMTIDSVTTRRVIQETEVEEWIQKCGYKPETSIVVHNIYI</v>
      </c>
    </row>
    <row r="642" spans="1:15">
      <c r="A642" t="s">
        <v>3941</v>
      </c>
      <c r="B642" t="s">
        <v>852</v>
      </c>
      <c r="C642">
        <v>0.56299999999999994</v>
      </c>
      <c r="D642">
        <v>33</v>
      </c>
      <c r="E642">
        <v>0.69399999999999995</v>
      </c>
      <c r="F642">
        <v>33</v>
      </c>
      <c r="G642">
        <v>0.95399999999999996</v>
      </c>
      <c r="H642">
        <v>15</v>
      </c>
      <c r="I642">
        <v>0.77100000000000002</v>
      </c>
      <c r="J642">
        <v>0.73499999999999999</v>
      </c>
      <c r="K642" t="s">
        <v>4779</v>
      </c>
      <c r="L642">
        <v>0.45</v>
      </c>
      <c r="M642" t="s">
        <v>4780</v>
      </c>
      <c r="N642" t="str">
        <f>MID(Table2[[#This Row],[Uncleaved Sequence]],Table2[[#This Row],[pos2]]-3,3)&amp;"-"&amp;MID(Table2[[#This Row],[Uncleaved Sequence]],Table2[[#This Row],[pos2]],3)</f>
        <v>ATA-HNC</v>
      </c>
      <c r="O642" t="str">
        <f>VLOOKUP(Table2[[#This Row],[name]],Sheet2!B:D,3,FALSE)</f>
        <v>MAKTPPLRPHGNMAKFLAALGICSWLLVSATAHNCQHQHPKAHEVVHGVIQLADSEDDSAGDPARHSVRRRSVAAEQPLRILLVYDESVYRLEEEKFNINDTVLPEAVQFWEQALMVRETKGVIRLNRKCDSTQVYVKNGHTHCIDHKATTMCGEVQVPDAHLDVCRVCNATGQNCRIDSNTQPGEGIENADFVFYSARQTQRCFKGLTVAYAAHCQQEAALDRPIAGHANLCPESISTKPQELQLISTVKHEILHALGFSVSLYAFFRDDDGKPRTPRKLDTGKPYLNEKLQIQWSNETIRKVVRENWSVRGGHVNKVVDMMVTPRVIAEVRAHFNCNKLEGELEDQGGEGTALTHWEKRILENEAMTGTHTQSPVFSRITLALMEDSGWYANYSMATPLTWGKGLGCAFAMRSCKDWIQYNHARGRSIHPFCSKVKQDPQTECTDDRNSVALCNLIRHEFELPKGYQNFDSLNHVKDGEEGFYGGSVSADHCPYIQEFTWRSKNVIVRGSHCRFTENNPRPEKNFALESYGEGAKCFHSESMWEERSCHQTREWQHWGSGCYKYDCFDGRLHILVGNYSYKCSFPGKLSIRIAANGWLHKGAIMCPPCHELCGAQFAAQGKQCRPGEEPDPLNKYRDNLACGAGSEKSRSVAIITAVLLLFGLRWGF</v>
      </c>
    </row>
    <row r="643" spans="1:15">
      <c r="A643" t="s">
        <v>3906</v>
      </c>
      <c r="B643" t="s">
        <v>70</v>
      </c>
      <c r="C643">
        <v>0.71499999999999997</v>
      </c>
      <c r="D643">
        <v>23</v>
      </c>
      <c r="E643">
        <v>0.81599999999999995</v>
      </c>
      <c r="F643">
        <v>23</v>
      </c>
      <c r="G643">
        <v>0.98</v>
      </c>
      <c r="H643">
        <v>2</v>
      </c>
      <c r="I643">
        <v>0.93100000000000005</v>
      </c>
      <c r="J643">
        <v>0.878</v>
      </c>
      <c r="K643" t="s">
        <v>4779</v>
      </c>
      <c r="L643">
        <v>0.45</v>
      </c>
      <c r="M643" t="s">
        <v>4780</v>
      </c>
      <c r="N643" t="str">
        <f>MID(Table2[[#This Row],[Uncleaved Sequence]],Table2[[#This Row],[pos2]]-3,3)&amp;"-"&amp;MID(Table2[[#This Row],[Uncleaved Sequence]],Table2[[#This Row],[pos2]],3)</f>
        <v>ASS-EKL</v>
      </c>
      <c r="O643" t="str">
        <f>VLOOKUP(Table2[[#This Row],[name]],Sheet2!B:D,3,FALSE)</f>
        <v>MKLVSIWALAALCLCLGQVASSEKLLNCYWGTWANYRPGDGKFTPSDIDSLCTHISYTFFGISDAGEFKSLDTWLDMDDGLGFISQTIALKQRNPNLKLAVVGGWNEGSTKYSAMAADPAKRATFVSTSLAFIQQYSFDGLDLDWEYGQRGGSEADRENFVTLLREIKETYDQYGLELGIAVGASEKSASISYDIPISQHLTFINVMTYDFHMALDGYLGLNAPLPEVAESIDYWLSHGAPAEKLLGIGFYGHSYQMSDSSQNWPGAACIGPGTAGVYTRENGFLGYHEICLNNQTVFDQENGAPYAFQGDQWIGYDNPESIQLKMQLVESRNLGGAMMWSIEDDFRGLCGESYPLLKTMNRALGREVSGGSGGGGGGGGEGSVTPAPTAAPSSPTPAPTPGGGSGGNECAQDGFFVLESDCNKFYQCVGGVRYDFQCGAGCFNTITLNCDW</v>
      </c>
    </row>
    <row r="644" spans="1:15">
      <c r="A644" t="s">
        <v>4462</v>
      </c>
      <c r="B644" t="s">
        <v>1358</v>
      </c>
      <c r="C644">
        <v>0.128</v>
      </c>
      <c r="D644">
        <v>31</v>
      </c>
      <c r="E644">
        <v>0.14599999999999999</v>
      </c>
      <c r="F644">
        <v>12</v>
      </c>
      <c r="G644">
        <v>0.25700000000000001</v>
      </c>
      <c r="H644">
        <v>1</v>
      </c>
      <c r="I644">
        <v>0.157</v>
      </c>
      <c r="J644">
        <v>0.152</v>
      </c>
      <c r="K644" t="s">
        <v>4781</v>
      </c>
      <c r="L644">
        <v>0.45</v>
      </c>
      <c r="M644" t="s">
        <v>4780</v>
      </c>
      <c r="N644" t="str">
        <f>MID(Table2[[#This Row],[Uncleaved Sequence]],Table2[[#This Row],[pos2]]-3,3)&amp;"-"&amp;MID(Table2[[#This Row],[Uncleaved Sequence]],Table2[[#This Row],[pos2]],3)</f>
        <v>HKQ-LRL</v>
      </c>
      <c r="O644" t="str">
        <f>VLOOKUP(Table2[[#This Row],[name]],Sheet2!B:D,3,FALSE)</f>
        <v>MFNRFRLVHKQLRLYKNFGLLGQKASVGLTLPIISLSRPYMAYMGTERSVMITAPATKEFAESSERSNSSKKTTNKEQSDKSAESRMATSGIVESFPTALVPKAETGVLNFLQKYPEYDGRDVTIAIFDSGVDPRATGLETLCDGKTKVIERYDCSGCGDVDMKKKVTPDENGNIKGLSGNSLKLSPELMALNTDPKAVRVGLKSFSDLLPSKVRNNIVAQAKLKHWDKPHKTATANASRKIVEFSQNPGEASKLPWDKKILKENLDFELEMLNSYEKVYGDIKTSYDCILFPTDGWLTIVDTTEQGDLDQALRIGEYSRTHETRNVDDFLSISVNVHDEGNVEVVGMSSPHGTHVSSIASGNHSSRDVDGVAPNAKIVSMTIGDGRLGSMEGTALVRAMTKVMELCRDGRRIDVINMSYGEHANWSNSGRIGELMNEVVNYGVVWVASAGNHGPALCTVGTPPDISQPSLIGVGAYVSPQMMEAEYAMRKLPGNVYTWTSRDPCIDGGQGVTVCAPGGAIASVPQFTMSKSQLMNGTSAAPHVAGAVALLISGLKQQNIEYSPYSIKRAISVTATKLGYVDPFAQGHLLNVEKAFEHLTEHRQSKDNMLRFSVRVGNNADKGIHLRQGVQRNSIDYVYIEPIFYNDKEADPKDKFNFNVRLNLIASQPWVQCGAFLDLSYGTRSIVRVDPTGLQPGVHSAVIRAYDTDCVQKGSLFEIPVTVVQPHVLESDQNTVFEPASSKGDNSVEFQPNTIQRDFILVPERATWAELRMRITDPNRGEDIKFFVHTNQLLPKQSCRKLETMKIVSVGSENESIMAFKVKSGRILELCIAYWSNYGQSHLKYSLRFRGVEAHNPNAYVMHAGRGIHKLEIEALVAEDVQQLQLKNAEVVLKPTEAKISPLSATRDVIPDGRQVYQNLLAFNLNVAKAAVSIYAPIFNDLLYEAEFESQMWMLFDANKALVATGDAHSHTSFTKLDKGYTIRLQVRHEKRDLLEKISEANLVASFKLTSPLTLDFYENYNQCIVGGRYVSSPLRLSTRVLYIAPITQERLTKANLPAQCAWLSGNLVFPQDEVGRRAQHPFTYILNPAEKKSHTNGSSNGSSAAGSTATAAAVTTANGAKPKAPAPQAATSVTNPAAGDGISVQNDPPVDSSGSPASPKKGKANADDYAESFRDQCSQIVKCELEMAEKIYNDVVAAHPKHLQANLLLIQNIESNQLKSQLPLFVNAQKTSPPEAGESADKQKEDQKKVRSALERIVKLADKVIQETDSEALSYYGLKNDTRADAAKIKTNMDKQKNTLIEALSKKGIAVAKLAVLDDCIKSLAEINELYTEIIKFVDANDSKAIQFALWHAYAHGHYGRMYKYVVKLIEKRTRDHFVELAAINGALGHEHIRTVINRMMITAFPSSFRL</v>
      </c>
    </row>
    <row r="645" spans="1:15">
      <c r="A645" t="s">
        <v>4463</v>
      </c>
      <c r="B645" t="s">
        <v>1358</v>
      </c>
      <c r="C645">
        <v>0.186</v>
      </c>
      <c r="D645">
        <v>53</v>
      </c>
      <c r="E645">
        <v>0.13600000000000001</v>
      </c>
      <c r="F645">
        <v>22</v>
      </c>
      <c r="G645">
        <v>0.13300000000000001</v>
      </c>
      <c r="H645">
        <v>1</v>
      </c>
      <c r="I645">
        <v>0.11</v>
      </c>
      <c r="J645">
        <v>0.122</v>
      </c>
      <c r="K645" t="s">
        <v>4781</v>
      </c>
      <c r="L645">
        <v>0.45</v>
      </c>
      <c r="M645" t="s">
        <v>4780</v>
      </c>
      <c r="N645" t="str">
        <f>MID(Table2[[#This Row],[Uncleaved Sequence]],Table2[[#This Row],[pos2]]-3,3)&amp;"-"&amp;MID(Table2[[#This Row],[Uncleaved Sequence]],Table2[[#This Row],[pos2]],3)</f>
        <v>AET-GVL</v>
      </c>
      <c r="O645" t="str">
        <f>VLOOKUP(Table2[[#This Row],[name]],Sheet2!B:D,3,FALSE)</f>
        <v>MATSGIVESFPTGALVPKAETGVLNFLQKYPEYDGRDVTIAIFDSGVDPATGLETLCDGKTVKVIERYDCSGCGDVDMKKKVTPDENGNIKGLSGNSLLSPELMALNTDPEKAVRVGLKSFSDLLPSKVRNNIVAQAKLKHWDKPHKATANASRKIVEFESQNPGEASKLPWDKKILKENLDFELEMLNSYEKVYGIKTSYDCILFPTADGWLTIVDTTEQGDLDQALRIGEYSRTHETRNVDDFSISVNVHDEGNVLEVVGMSSPHGTHVSSIASGNHSSRDVDGVAPNAKIVMTIGDGRLGSMETGTALVRAMTKVMELCRDGRRIDVINMSYGEHANWSNGRIGELMNEVVNKYGVVWVASAGNHGPALCTVGTPPDISQPSLIGVGAYSPQMMEAEYAMREKLPGNVYTWTSRDPCIDGGQGVTVCAPGGAIASVPQTMSKSQLMNGTSMAAPHVAGAVALLISGLKQQNIEYSPYSIKRAISVTAKLGYVDPFAQGHGLLNVEKAFEHLTEHRQSKDNMLRFSVRVGNNADKGILRQGVQRNSIDYNVYIEPIFYNDKEADPKDKFNFNVRLNLIASQPWVQCAFLDLSYGTRSIAVRVDPTGLQPGVHSAVIRAYDTDCVQKGSLFEIPVTVQPHVLESDQNTPVFEPASSKGDNSVEFQPNTIQRDFILVPERATWAELMRITDPNRGEDIGKFFVHTNQLLPKQSCRKLETMKIVSVGSENESIMAFVKSGRILELCIAKYWSNYGQSHLKYSLRFRGVEAHNPNAYVMHAGRGIHLEIEALVAEDVQPQLQLKNAEVVLKPTEAKISPLSATRDVIPDGRQVYQLLAFNLNVAKAADVSIYAPIFNDLLYEAEFESQMWMLFDANKALVATGDHSHTSFTKLDKGEYTIRLQVRHEKRDLLEKISEANLVASFKLTSPLTLDYENYNQCIVGGRKYVSSPLRLSTRVLYIAPITQERLTKANLPAQCAWLSNLVFPQDEVGRRVAQHPFTYILNPAEKKSHTNGSSNGSSAAGSTATAAATTANGAKPKAPATPQAATSVTNPAAGDGISVQNDPPVDSSGSPASPKKGANADDYAESFRDFQCSQIVKCELEMAEKIYNDVVAAHPKHLQANLLLIQIESNQLKSQLPLTFVNAQKTSPPEAGESADKQKEDQKKVRSALERIVKLDKVIQETDSEALLSYYGLKNDTRADAAKIKTNMDKQKNTLIEALSKKGIVAKLAVLDDCIKDSLAEINELYTEIIKFVDANDSKAIQFALWHAYAHGHGRMYKYVVKLIEEKRTRDHFVELAAINGALGHEHIRTVINRMMITAFPSFRL</v>
      </c>
    </row>
    <row r="646" spans="1:15">
      <c r="A646" t="s">
        <v>4733</v>
      </c>
      <c r="B646" t="s">
        <v>1358</v>
      </c>
      <c r="C646">
        <v>0.186</v>
      </c>
      <c r="D646">
        <v>53</v>
      </c>
      <c r="E646">
        <v>0.13600000000000001</v>
      </c>
      <c r="F646">
        <v>22</v>
      </c>
      <c r="G646">
        <v>0.13300000000000001</v>
      </c>
      <c r="H646">
        <v>1</v>
      </c>
      <c r="I646">
        <v>0.11</v>
      </c>
      <c r="J646">
        <v>0.122</v>
      </c>
      <c r="K646" t="s">
        <v>4781</v>
      </c>
      <c r="L646">
        <v>0.45</v>
      </c>
      <c r="M646" t="s">
        <v>4780</v>
      </c>
      <c r="N646" t="str">
        <f>MID(Table2[[#This Row],[Uncleaved Sequence]],Table2[[#This Row],[pos2]]-3,3)&amp;"-"&amp;MID(Table2[[#This Row],[Uncleaved Sequence]],Table2[[#This Row],[pos2]],3)</f>
        <v>AET-GVL</v>
      </c>
      <c r="O646" t="str">
        <f>VLOOKUP(Table2[[#This Row],[name]],Sheet2!B:D,3,FALSE)</f>
        <v>MATSGIVESFPTGALVPKAETGVLNFLQKYPEYDGRDVTIAIFDSGVDPATGLETLCDGKTVKVIERYDCSGCGDVDMKKKVTPDENGNIKGLSGNSLLSPELMALNTDPEKAVRVGLKSFSDLLPSKVRNNIVAQAKLKHWDKPHKATANASRKIVEFESQNPGEASKLPWDKKILKENLDFELEMLNSYEKVYGIKTSYDCILFPTADGWLTIVDTTEQGDLDQALRIGEYSRTHETRNVDDFSISVNVHDEGNVLEVVGMSSPHGTHVSSIASGNHSSRDVDGVAPNAKIVMTIGDGRLGSMETGTALVRAMTKVMELCRDGRRIDVINMSYGEHANWSNGVSGSGSGSDEMRRRRKMCASSRIGELMNEVVNKYGVVWVASAGNHGPACTVGTPPDISQPSLIGVGAYVSPQMMEAEYAMREKLPGNVYTWTSRDPCDGGQGVTVCAPGGAIASVPQFTMSKSQLMNGTSMAAPHVAGAVALLISGKQQNIEYSPYSIKRAISVTATKLGYVDPFAQGHGLLNVEKAFEHLTEHRSKDNMLRFSVRVGNNADKGIHLRQGVQRNSIDYNVYIEPIFYNDKEADPDKFNFNVRLNLIASQPWVQCGAFLDLSYGTRSIAVRVDPTGLQPGVHSAIRAYDTDCVQKGSLFEIPVTVVQPHVLESDQNTPVFEPASSKGDNSVEFPNTIQRDFILVPERATWAELRMRITDPNRGEDIGKFFVHTNQLLPKQSCKLETMKIVSVGSENESIMAFKVKSGRILELCIAKYWSNYGQSHLKYSLRRGVEAHNPNAYVMHAGRGIHKLEIEALVAEDVQPQLQLKNAEVVLKPTEKISPLSATRDVIPDGRQVYQNLLAFNLNVAKAADVSIYAPIFNDLLYEAFESQMWMLFDANKALVATGDAHSHTSFTKLDKGEYTIRLQVRHEKRDLLKISEANLVASFKLTSPLTLDFYENYNQCIVGGRKYVSSPLRLSTRVLYIPITQERLTKANLPAQCAWLSGNLVFPQDEVGRRVAQHPFTYILNPAEKKHTNGSSNGSSAAGSTATAAAVTTANGAKPKAPATPQAATSVTNPAAGDGSVQNDPPVDSSGSPASPKKGKANADDYAESFRDFQCSQIVKCELEMAEKYNDVVAAHPKHLQANLLLIQNIESNQLKSQLPLTFVNAQKTSPPEAGESDKQKEDQKKVRSALERIVKLADKVIQETDSEALLSYYGLKNDTRADAAKKTNMDKQKNTLIEALSKKGIAVAKLAVLDDCIKDSLAEINELYTEIIKFDANDSKAIQFALWHAYAHGHYGRMYKYVVKLIEEKRTRDHFVELAAINGLGHEHIRTVINRMMITAFPSSFRL</v>
      </c>
    </row>
    <row r="647" spans="1:15">
      <c r="A647" t="s">
        <v>4445</v>
      </c>
      <c r="B647" t="s">
        <v>524</v>
      </c>
      <c r="C647">
        <v>0.11</v>
      </c>
      <c r="D647">
        <v>61</v>
      </c>
      <c r="E647">
        <v>0.113</v>
      </c>
      <c r="F647">
        <v>36</v>
      </c>
      <c r="G647">
        <v>0.13400000000000001</v>
      </c>
      <c r="H647">
        <v>22</v>
      </c>
      <c r="I647">
        <v>0.107</v>
      </c>
      <c r="J647">
        <v>0.11</v>
      </c>
      <c r="K647" t="s">
        <v>4781</v>
      </c>
      <c r="L647">
        <v>0.45</v>
      </c>
      <c r="M647" t="s">
        <v>4780</v>
      </c>
      <c r="N647" t="str">
        <f>MID(Table2[[#This Row],[Uncleaved Sequence]],Table2[[#This Row],[pos2]]-3,3)&amp;"-"&amp;MID(Table2[[#This Row],[Uncleaved Sequence]],Table2[[#This Row],[pos2]],3)</f>
        <v>LRQ-EAA</v>
      </c>
      <c r="O647" t="str">
        <f>VLOOKUP(Table2[[#This Row],[name]],Sheet2!B:D,3,FALSE)</f>
        <v>MSATETLNVEAATPEIGEEVKKQKKPKPNNKKLRQEAAAKIASGEGGDELTTNGDAKPATPAAQPAKKKGNKGKKSGQTDPPTIPIAKLYPDGNFPEGIVEHPTPKDMPDDRTAKDRFTSEEKRALDRINTDIYQELRQAAEAHRQTQYMQRYIKPGMTMIQICEELENTARRLIGENGLEAGLAFPTGCSLNHCAHYTPNAGDPTVLQYDDVCKIDFGTHIKGRIIDCAFTLTFNNKYDKLLQAKEATNTGIREAGIDVRLCDIGAAIQEVMESYEIELDGKTYPIKAIRNLNHSISPYRIHAGKTVPIVKGGESTRMEEDEFYAIETFGSTGRGLVHDDMDSHYMKNFDLPFVPLRLQSSKQLLGTINKNFGTLAFCKRWLDRAGATKYQALKDLCDKGIVEAYPPLCDIKGCYTAQYEHTIMLRPTCKEVVSRGDD</v>
      </c>
    </row>
    <row r="648" spans="1:15">
      <c r="A648" t="s">
        <v>4730</v>
      </c>
      <c r="B648" t="s">
        <v>524</v>
      </c>
      <c r="C648">
        <v>0.11</v>
      </c>
      <c r="D648">
        <v>61</v>
      </c>
      <c r="E648">
        <v>0.113</v>
      </c>
      <c r="F648">
        <v>36</v>
      </c>
      <c r="G648">
        <v>0.13400000000000001</v>
      </c>
      <c r="H648">
        <v>22</v>
      </c>
      <c r="I648">
        <v>0.107</v>
      </c>
      <c r="J648">
        <v>0.11</v>
      </c>
      <c r="K648" t="s">
        <v>4781</v>
      </c>
      <c r="L648">
        <v>0.45</v>
      </c>
      <c r="M648" t="s">
        <v>4780</v>
      </c>
      <c r="N648" t="str">
        <f>MID(Table2[[#This Row],[Uncleaved Sequence]],Table2[[#This Row],[pos2]]-3,3)&amp;"-"&amp;MID(Table2[[#This Row],[Uncleaved Sequence]],Table2[[#This Row],[pos2]],3)</f>
        <v>LRQ-EAA</v>
      </c>
      <c r="O648" t="str">
        <f>VLOOKUP(Table2[[#This Row],[name]],Sheet2!B:D,3,FALSE)</f>
        <v>MSATETLNVEAATPEIGEEVKKQKKPKPNNKKLRQEAAAKIASGEGGDELTTNGDAKPATPAAQPAKKKGNKGKKSGQTDPPTIPIAKLYPDGNFPEGIVEHPTPKDMPDDRTAKDRFTSEEKRALDRINTDIYQELRQAAEAHRQTQYMQRYIKPGMTMIQICEELENTARRLIGENGLEAGLAFPTGCSLNHCAHYTPNAGDPTVLQYDDVCKIDFGTHIKGRIIDCAFTLTFNNKYDKLLQAKEATNTGIREAGIDVRLCDIGAAIQEVMESYEIELDGKTYPIKAIRNLNHSISPYRIHAGKTVPIVKGGESTRMEEDEFYAIETFGSTGRGLVHDDMDSHYMKNFDLPFVPLRLQSSKQLLGTINKNFGTLAFCKRWLDRAGATKYQALKDLCDKGIVEAYPPLCDIKGCYTAQYEHTIMLRPTCKEVVSRGDD</v>
      </c>
    </row>
    <row r="649" spans="1:15">
      <c r="A649" t="s">
        <v>4034</v>
      </c>
      <c r="B649" t="s">
        <v>1361</v>
      </c>
      <c r="C649">
        <v>0.23200000000000001</v>
      </c>
      <c r="D649">
        <v>23</v>
      </c>
      <c r="E649">
        <v>0.40300000000000002</v>
      </c>
      <c r="F649">
        <v>23</v>
      </c>
      <c r="G649">
        <v>0.83099999999999996</v>
      </c>
      <c r="H649">
        <v>18</v>
      </c>
      <c r="I649">
        <v>0.69899999999999995</v>
      </c>
      <c r="J649">
        <v>0.56299999999999994</v>
      </c>
      <c r="K649" t="s">
        <v>4779</v>
      </c>
      <c r="L649">
        <v>0.45</v>
      </c>
      <c r="M649" t="s">
        <v>4780</v>
      </c>
      <c r="N649" t="str">
        <f>MID(Table2[[#This Row],[Uncleaved Sequence]],Table2[[#This Row],[pos2]]-3,3)&amp;"-"&amp;MID(Table2[[#This Row],[Uncleaved Sequence]],Table2[[#This Row],[pos2]],3)</f>
        <v>SSP-APQ</v>
      </c>
      <c r="O649" t="str">
        <f>VLOOKUP(Table2[[#This Row],[name]],Sheet2!B:D,3,FALSE)</f>
        <v>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650" spans="1:15">
      <c r="A650" t="s">
        <v>4637</v>
      </c>
      <c r="B650" t="s">
        <v>1361</v>
      </c>
      <c r="C650">
        <v>0.23200000000000001</v>
      </c>
      <c r="D650">
        <v>23</v>
      </c>
      <c r="E650">
        <v>0.40300000000000002</v>
      </c>
      <c r="F650">
        <v>23</v>
      </c>
      <c r="G650">
        <v>0.83099999999999996</v>
      </c>
      <c r="H650">
        <v>18</v>
      </c>
      <c r="I650">
        <v>0.69899999999999995</v>
      </c>
      <c r="J650">
        <v>0.56299999999999994</v>
      </c>
      <c r="K650" t="s">
        <v>4779</v>
      </c>
      <c r="L650">
        <v>0.45</v>
      </c>
      <c r="M650" t="s">
        <v>4780</v>
      </c>
      <c r="N650" t="str">
        <f>MID(Table2[[#This Row],[Uncleaved Sequence]],Table2[[#This Row],[pos2]]-3,3)&amp;"-"&amp;MID(Table2[[#This Row],[Uncleaved Sequence]],Table2[[#This Row],[pos2]],3)</f>
        <v>SSP-APQ</v>
      </c>
      <c r="O650" t="str">
        <f>VLOOKUP(Table2[[#This Row],[name]],Sheet2!B:D,3,FALSE)</f>
        <v>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651" spans="1:15">
      <c r="A651" t="s">
        <v>4638</v>
      </c>
      <c r="B651" t="s">
        <v>1361</v>
      </c>
      <c r="C651">
        <v>0.23200000000000001</v>
      </c>
      <c r="D651">
        <v>23</v>
      </c>
      <c r="E651">
        <v>0.40300000000000002</v>
      </c>
      <c r="F651">
        <v>23</v>
      </c>
      <c r="G651">
        <v>0.83099999999999996</v>
      </c>
      <c r="H651">
        <v>18</v>
      </c>
      <c r="I651">
        <v>0.69899999999999995</v>
      </c>
      <c r="J651">
        <v>0.56299999999999994</v>
      </c>
      <c r="K651" t="s">
        <v>4779</v>
      </c>
      <c r="L651">
        <v>0.45</v>
      </c>
      <c r="M651" t="s">
        <v>4780</v>
      </c>
      <c r="N651" t="str">
        <f>MID(Table2[[#This Row],[Uncleaved Sequence]],Table2[[#This Row],[pos2]]-3,3)&amp;"-"&amp;MID(Table2[[#This Row],[Uncleaved Sequence]],Table2[[#This Row],[pos2]],3)</f>
        <v>SSP-APQ</v>
      </c>
      <c r="O651" t="str">
        <f>VLOOKUP(Table2[[#This Row],[name]],Sheet2!B:D,3,FALSE)</f>
        <v>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652" spans="1:15">
      <c r="A652" t="s">
        <v>4639</v>
      </c>
      <c r="B652" t="s">
        <v>1361</v>
      </c>
      <c r="C652">
        <v>0.23200000000000001</v>
      </c>
      <c r="D652">
        <v>23</v>
      </c>
      <c r="E652">
        <v>0.40300000000000002</v>
      </c>
      <c r="F652">
        <v>23</v>
      </c>
      <c r="G652">
        <v>0.83099999999999996</v>
      </c>
      <c r="H652">
        <v>18</v>
      </c>
      <c r="I652">
        <v>0.69899999999999995</v>
      </c>
      <c r="J652">
        <v>0.56299999999999994</v>
      </c>
      <c r="K652" t="s">
        <v>4779</v>
      </c>
      <c r="L652">
        <v>0.45</v>
      </c>
      <c r="M652" t="s">
        <v>4780</v>
      </c>
      <c r="N652" t="str">
        <f>MID(Table2[[#This Row],[Uncleaved Sequence]],Table2[[#This Row],[pos2]]-3,3)&amp;"-"&amp;MID(Table2[[#This Row],[Uncleaved Sequence]],Table2[[#This Row],[pos2]],3)</f>
        <v>SSP-APQ</v>
      </c>
      <c r="O652" t="str">
        <f>VLOOKUP(Table2[[#This Row],[name]],Sheet2!B:D,3,FALSE)</f>
        <v>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653" spans="1:15">
      <c r="A653" t="s">
        <v>4640</v>
      </c>
      <c r="B653" t="s">
        <v>1361</v>
      </c>
      <c r="C653">
        <v>0.23200000000000001</v>
      </c>
      <c r="D653">
        <v>23</v>
      </c>
      <c r="E653">
        <v>0.40300000000000002</v>
      </c>
      <c r="F653">
        <v>23</v>
      </c>
      <c r="G653">
        <v>0.83099999999999996</v>
      </c>
      <c r="H653">
        <v>18</v>
      </c>
      <c r="I653">
        <v>0.69899999999999995</v>
      </c>
      <c r="J653">
        <v>0.56299999999999994</v>
      </c>
      <c r="K653" t="s">
        <v>4779</v>
      </c>
      <c r="L653">
        <v>0.45</v>
      </c>
      <c r="M653" t="s">
        <v>4780</v>
      </c>
      <c r="N653" t="str">
        <f>MID(Table2[[#This Row],[Uncleaved Sequence]],Table2[[#This Row],[pos2]]-3,3)&amp;"-"&amp;MID(Table2[[#This Row],[Uncleaved Sequence]],Table2[[#This Row],[pos2]],3)</f>
        <v>SSP-APQ</v>
      </c>
      <c r="O653" t="str">
        <f>VLOOKUP(Table2[[#This Row],[name]],Sheet2!B:D,3,FALSE)</f>
        <v>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654" spans="1:15">
      <c r="A654" t="s">
        <v>4641</v>
      </c>
      <c r="B654" t="s">
        <v>1361</v>
      </c>
      <c r="C654">
        <v>0.23200000000000001</v>
      </c>
      <c r="D654">
        <v>23</v>
      </c>
      <c r="E654">
        <v>0.40300000000000002</v>
      </c>
      <c r="F654">
        <v>23</v>
      </c>
      <c r="G654">
        <v>0.83099999999999996</v>
      </c>
      <c r="H654">
        <v>18</v>
      </c>
      <c r="I654">
        <v>0.69899999999999995</v>
      </c>
      <c r="J654">
        <v>0.56299999999999994</v>
      </c>
      <c r="K654" t="s">
        <v>4779</v>
      </c>
      <c r="L654">
        <v>0.45</v>
      </c>
      <c r="M654" t="s">
        <v>4780</v>
      </c>
      <c r="N654" t="str">
        <f>MID(Table2[[#This Row],[Uncleaved Sequence]],Table2[[#This Row],[pos2]]-3,3)&amp;"-"&amp;MID(Table2[[#This Row],[Uncleaved Sequence]],Table2[[#This Row],[pos2]],3)</f>
        <v>SSP-APQ</v>
      </c>
      <c r="O654" t="str">
        <f>VLOOKUP(Table2[[#This Row],[name]],Sheet2!B:D,3,FALSE)</f>
        <v>MNGYTNNCISICAILLIGVSSPAPQQNINAQKNIEEIFNTNSNLSAQKEGIGLVITPDPMETISQQSNFTSTSGKTATCNCVPYYKCDPSTKSFTEDGFDGFGVIDIRFNDDDPICPASVDVCCDANRTLNKTLNPTPLDQRPNQPRCGVRNTGGLDFTLSGVSQNEAGFGEFPWTVALLHSGNLSYFCAGSLIHKVVLTAAHCVESLRTGSFTVRAGEWDTQTMKERLPYQERSVQTVILHPDYRRSIAYDFALVILSQPVTLDDHINVICLPQQDDIPQPGNTCFSTGWGKDFGSLGKYSSLMKRVPLPIVEFNSCQTRLRGTRLGPKFALDRSFICAGGQGIDTCQGDGGAPLACPRGSTRESRYQQTGIVAWGIGCNDEVPAAYANVAVRGWIDQQMLTNGFGTAVYT</v>
      </c>
    </row>
    <row r="655" spans="1:15">
      <c r="A655" t="s">
        <v>4005</v>
      </c>
      <c r="B655" t="s">
        <v>657</v>
      </c>
      <c r="C655">
        <v>0.71699999999999997</v>
      </c>
      <c r="D655">
        <v>19</v>
      </c>
      <c r="E655">
        <v>0.81899999999999995</v>
      </c>
      <c r="F655">
        <v>19</v>
      </c>
      <c r="G655">
        <v>0.97199999999999998</v>
      </c>
      <c r="H655">
        <v>10</v>
      </c>
      <c r="I655">
        <v>0.92900000000000005</v>
      </c>
      <c r="J655">
        <v>0.878</v>
      </c>
      <c r="K655" t="s">
        <v>4779</v>
      </c>
      <c r="L655">
        <v>0.45</v>
      </c>
      <c r="M655" t="s">
        <v>4780</v>
      </c>
      <c r="N655" t="str">
        <f>MID(Table2[[#This Row],[Uncleaved Sequence]],Table2[[#This Row],[pos2]]-3,3)&amp;"-"&amp;MID(Table2[[#This Row],[Uncleaved Sequence]],Table2[[#This Row],[pos2]],3)</f>
        <v>CLA-ERQ</v>
      </c>
      <c r="O655" t="str">
        <f>VLOOKUP(Table2[[#This Row],[name]],Sheet2!B:D,3,FALSE)</f>
        <v>MKLLLLLLSVNILIFCLAERQRFDNYKVYRVSPVKANQLEGLRSLEANSDALVLNNLHLGPTDFLVAPDFDGTFLKLVKDLDLSPELIDANAQTSLSLIEPIADANRRSDDYSWSEYHELNDTHRWMQNLVGKYPDVVSVFVAGQSYGRELLGLRINHNDGRAEKQSIFLEAGMHAREWIGPATATYFANELLSSQQEIMNLARSYVWYILPHANPDGYVYTHKTNRMWRKTRSPQDKNCVGTDPRNWDFHWREVGASSDPCSESYAGPKAFSEPEVQTLSQFLKSVPEPMFMFSLHSFSQLLLYPYGHTSALPENHRQLEQIFNTAVGAMKRRYGTRYTGGNYDAIYPAAGSSMDWAYGVLNVKYSFTYELRPSGYSFWTGFRLPAAQIIPGQETTDSLVEMIKAAAQIEGYKI</v>
      </c>
    </row>
    <row r="656" spans="1:15">
      <c r="A656" t="s">
        <v>3705</v>
      </c>
      <c r="B656" t="s">
        <v>855</v>
      </c>
      <c r="C656">
        <v>0.54100000000000004</v>
      </c>
      <c r="D656">
        <v>38</v>
      </c>
      <c r="E656">
        <v>0.437</v>
      </c>
      <c r="F656">
        <v>38</v>
      </c>
      <c r="G656">
        <v>0.52</v>
      </c>
      <c r="H656">
        <v>36</v>
      </c>
      <c r="I656">
        <v>0.28799999999999998</v>
      </c>
      <c r="J656">
        <v>0.378</v>
      </c>
      <c r="K656" t="s">
        <v>4781</v>
      </c>
      <c r="L656">
        <v>0.5</v>
      </c>
      <c r="M656" t="s">
        <v>4782</v>
      </c>
      <c r="N656" t="str">
        <f>MID(Table2[[#This Row],[Uncleaved Sequence]],Table2[[#This Row],[pos2]]-3,3)&amp;"-"&amp;MID(Table2[[#This Row],[Uncleaved Sequence]],Table2[[#This Row],[pos2]],3)</f>
        <v>LEA-FVN</v>
      </c>
      <c r="O656" t="str">
        <f>VLOOKUP(Table2[[#This Row],[name]],Sheet2!B:D,3,FALSE)</f>
        <v>MRSAIYNFFIYICSSMASGTRTLFILTILLTAPGLEAFVNDFSSLHVISVRLPKEVLPLSYEVLIEPHMDNQNFEGSIRMHLRWIGDSKKVYFHAHDTLIDVSQINLTTLNMGDGTLDKNVIILRGVRLPRKPVFVLYLKDKIKKGSCLLDIYFQGNISETEEGLFRSYYTNSGNDGEEIYLATNLKPNNARRLFPFDEPGIKVPFNVSIARPKGYITLFNTPLHNTINHPKLRSYSLDFFHTTAMSTHAFGFVILKLHMWNEHKIVKSSDIPAINIWSNNLSSTNLLDIQNKLVAHTTIQHFFNIPLPLTKLDVIAIPSLATLPFISASGILIARESEILKKVFEISRELIYQWIGIWITPEWWTDANVNKALISFIASEIVFEINGGIEFGKYPMTILYSLYYELSKRYPNSHITGIKHEFASIKVQLIIRMLSLTVGKTFRLGIQSFICDYKFKTYKSSDFWNAITTQAKADNSLDSDLSILSIAESLEHSRLPLVTIIRDYDSETAIVQQKVYLRERLHDVPDQDNMLWWIPIALRQDSLSFVNTGSFKWMNKTRQMLISNLPSKNMFIIVNEEEIGPFPVNYDNNWNMLSKYLRTEEKRESIPVYTRAKLLHDAWNLAYAGELNFSTALNVTFLKYERNHIVWSPVFTFLDQVGKRLEKSSINKKFELYIIELLAPLYEYLTAHFNEDINITELRKLTTSFLCKAGYFPCFKEARRAFNIWINSSFPNFEPVPNEYICSIFKWGSMKEWMFGLDRLCEFPKSRIQSDRTHLLKMLAGCPQRDKIFILLELAILKNISIFSDTDKMLIISTVTSRSIGYTTLLDFLSNNDDIHHKFYNNTNIWTKLISSATGMFSTQEGYDLVKKFYDEHYGHFGRAQIIEKSLRNIKEGIQWSKQNIPVIEEWIDHYLSDAPKLAYV</v>
      </c>
    </row>
    <row r="657" spans="1:15">
      <c r="A657" t="s">
        <v>3897</v>
      </c>
      <c r="B657" t="s">
        <v>1362</v>
      </c>
      <c r="C657">
        <v>0.84</v>
      </c>
      <c r="D657">
        <v>23</v>
      </c>
      <c r="E657">
        <v>0.84199999999999997</v>
      </c>
      <c r="F657">
        <v>23</v>
      </c>
      <c r="G657">
        <v>0.96299999999999997</v>
      </c>
      <c r="H657">
        <v>2</v>
      </c>
      <c r="I657">
        <v>0.84399999999999997</v>
      </c>
      <c r="J657">
        <v>0.84299999999999997</v>
      </c>
      <c r="K657" t="s">
        <v>4779</v>
      </c>
      <c r="L657">
        <v>0.45</v>
      </c>
      <c r="M657" t="s">
        <v>4780</v>
      </c>
      <c r="N657" t="str">
        <f>MID(Table2[[#This Row],[Uncleaved Sequence]],Table2[[#This Row],[pos2]]-3,3)&amp;"-"&amp;MID(Table2[[#This Row],[Uncleaved Sequence]],Table2[[#This Row],[pos2]],3)</f>
        <v>TRG-KRL</v>
      </c>
      <c r="O657" t="str">
        <f>VLOOKUP(Table2[[#This Row],[name]],Sheet2!B:D,3,FALSE)</f>
        <v>MAVRLSLIWLLLLGTSIDVTRGKRLDNRKLLDNRIVGGQEAEDGVAPYQSIQTIWKTHICSGVILNEQWILTAGHCALDFSIEDLRIIVGTNDRLEPGTLFPDEALVHCLYDIPYVYNNDIALIHVNESIIFNDRTQIVELSREQPPGSTVTLTGWGAPESSYPTVQYLQTLNLTIIAHEECRERWDFHDGIDIGHCTFTREGEGACSGDSGGPLMWEGKLVGLVNWGRACGVGMPDMYANTVYYDWIRRTHSGCKNRV</v>
      </c>
    </row>
    <row r="658" spans="1:15">
      <c r="A658" t="s">
        <v>3846</v>
      </c>
      <c r="B658" t="s">
        <v>856</v>
      </c>
      <c r="C658">
        <v>0.53400000000000003</v>
      </c>
      <c r="D658">
        <v>22</v>
      </c>
      <c r="E658">
        <v>0.70699999999999996</v>
      </c>
      <c r="F658">
        <v>22</v>
      </c>
      <c r="G658">
        <v>0.97799999999999998</v>
      </c>
      <c r="H658">
        <v>5</v>
      </c>
      <c r="I658">
        <v>0.93700000000000006</v>
      </c>
      <c r="J658">
        <v>0.83099999999999996</v>
      </c>
      <c r="K658" t="s">
        <v>4779</v>
      </c>
      <c r="L658">
        <v>0.45</v>
      </c>
      <c r="M658" t="s">
        <v>4780</v>
      </c>
      <c r="N658" t="str">
        <f>MID(Table2[[#This Row],[Uncleaved Sequence]],Table2[[#This Row],[pos2]]-3,3)&amp;"-"&amp;MID(Table2[[#This Row],[Uncleaved Sequence]],Table2[[#This Row],[pos2]],3)</f>
        <v>MLA-ALQ</v>
      </c>
      <c r="O658" t="str">
        <f>VLOOKUP(Table2[[#This Row],[name]],Sheet2!B:D,3,FALSE)</f>
        <v>MVMLPLTLVLILIMRLDGMLAALQLNEQRMRDLRNSHSEVPVYMEDYEALPEGSTYNDLINEEFILPASKRTQLQILAAERARRCQPYRYGNGESMELERNTLMKDSRTSFLPLGIPRECLGSGIELDIKPIDEEAYQRQKKRYQDIPYWLEKIRIRERREAERHAEEASAEISEATAALQSFWNEEGTREGIRMTAKTMKRYMDNKVDPCVDFYKYACGNWERLHPIPKDKAGFDTFEMLRESLLVLRNLLEKNTPVHSAAELRKSPVRNTLFKLNEQGEGEGEADQAAELTARLRRHIVSKRQLLNRVLVRYKRYTNGTKRKRLIETPRERTKEEEAAPPVLPKDKTKDKSDNEEQLHVPTDFLKPHQDAQLKAKNLYRSCVNSAVLAKRLEPLHTLIRELGGWPVLESQWSESNFNWQVLAATLRRYNNDILIVQWVGDIKNSEENIVQFDQTGLGLPTREYFLQPSNAKYLQAYQRYMAEVMHKMGSKADAQRVASELVAFETQLAGITAPAEQRLNVTKLYKRMTLDQLQAVVPIKWRAYLQSLQDREVLGTEEVVIYAVEYMSKLVTLLDETDPRTVSNYMMRFVRHRINNVDDRFDDIKQSFYHALFGREESPQRWKVCIAQVNTNMGMAGSMFVSRYFDNNSKRDTLRMTHDLQQAFRDILKTTDWLDDTTKQLAEEKNAMSLKIGYPDFILNPSELNSKYAGIEIYPEKYFENTLNVLLHTAKTEQKLHERVNKTNWQTAPAIVNAYYSRNKNQIMFPAGILQPPFYHRHFPKSLFGGIGVVIGHELTHGFDDKGRLFDRNGNIHKWWTDSSIRGFDERARCIIQYSNYTVEEVGIVLNGESTQGENIADNGGLRQAFHAYQRWLKEHPSEVSEILPGLNMTGPQLFFLNFGQVWCGAMRPEAIRNKLNTAIHSPGRFRVIGLSNSVDFAREFNCPLGSPMNPQKKCSV</v>
      </c>
    </row>
    <row r="659" spans="1:15">
      <c r="A659" t="s">
        <v>4591</v>
      </c>
      <c r="B659" t="s">
        <v>856</v>
      </c>
      <c r="C659">
        <v>0.53400000000000003</v>
      </c>
      <c r="D659">
        <v>22</v>
      </c>
      <c r="E659">
        <v>0.70699999999999996</v>
      </c>
      <c r="F659">
        <v>22</v>
      </c>
      <c r="G659">
        <v>0.97799999999999998</v>
      </c>
      <c r="H659">
        <v>5</v>
      </c>
      <c r="I659">
        <v>0.93700000000000006</v>
      </c>
      <c r="J659">
        <v>0.83099999999999996</v>
      </c>
      <c r="K659" t="s">
        <v>4779</v>
      </c>
      <c r="L659">
        <v>0.45</v>
      </c>
      <c r="M659" t="s">
        <v>4780</v>
      </c>
      <c r="N659" t="str">
        <f>MID(Table2[[#This Row],[Uncleaved Sequence]],Table2[[#This Row],[pos2]]-3,3)&amp;"-"&amp;MID(Table2[[#This Row],[Uncleaved Sequence]],Table2[[#This Row],[pos2]],3)</f>
        <v>MLA-ALQ</v>
      </c>
      <c r="O659" t="str">
        <f>VLOOKUP(Table2[[#This Row],[name]],Sheet2!B:D,3,FALSE)</f>
        <v>MVMLPLTLVLILIMRLDGMLAALQLNEQRMRDLRNSHSEVPVYMEDYEALPEGSTYNDLINEEFILPASKRTQLQILAAERARRCQPYRYGNGESMELERNTLMKDSRTSFLPLGIPRECLGSGIELDIKPIDEEAYQRQKKRYQDIPYWLEKIRIRERREAERHAEEASAEISEATAALQSFWNEEGTREGIRMTAKTMKRYMDNKVDPCVDFYKYACGNWERLHPIPKDKAGFDTFEMLRESLLVLRNLLEKNTPVHSAAELRKSPVRNTLFKLNEQGEGEGEADQAAELTARLRRHIVSKRQLLNRVLVRYKRYTNGTKRKRLIETPRERTKEEEAAPPVLPKDKTKDKSDNEEQLHVPTDFLKPHQDAQLKAKNLYRSCVNSAVLAKRLEPLHTLIRELGGWPVLESQWSESNFNWQVLAATLRRYNNDILIVQWVGDIKNSEENIVQFDQTGLGLPTREYFLQPSNAKYLQAYQRYMAEVMHKMGSKADAQRVASELVAFETQLAGITAPAEQRLNVTKLYKRMTLDQLQAVVPIKWRAYLQSLQDREVLGTEEVVIYAVEYMSKLVTLLDETDPRTVSNYMMRFVRHRINNVDDRFDDIKQSFYHALFGREESPQRWKVCIAQVNTNMGMAGSMFVSRYFDNNSKRDTLRMTHDLQQAFRDILKTTDWLDDTTKQLAEEKNAMSLKIGYPDFILNPSELNSKYAGIEIYPEKYFENTLNVLLHTAKTEQKLHERVNKTNWQTAPAIVNAYYSRNKNQIMFPAGILQPPFYHRHFPKSLFGGIGVVIGHELTHGFDDKGRLFDRNGNIHKWWTDSSIRGFDERARCIIQYSNYTVEEVGIVLNGESTQGENIADNGGLRQAFHAYQRWLKEHPSEVSEILPGLNMTGPQLFFLNFGQVWCGAMRPEAIRNKLNTAIHSPGRFRVIGLSNSVDFAREFNCPLGSPMNPQKKCSV</v>
      </c>
    </row>
    <row r="660" spans="1:15">
      <c r="A660" t="s">
        <v>3847</v>
      </c>
      <c r="B660" t="s">
        <v>856</v>
      </c>
      <c r="C660">
        <v>0.158</v>
      </c>
      <c r="D660">
        <v>17</v>
      </c>
      <c r="E660">
        <v>0.188</v>
      </c>
      <c r="F660">
        <v>17</v>
      </c>
      <c r="G660">
        <v>0.47799999999999998</v>
      </c>
      <c r="H660">
        <v>16</v>
      </c>
      <c r="I660">
        <v>0.221</v>
      </c>
      <c r="J660">
        <v>0.20100000000000001</v>
      </c>
      <c r="K660" t="s">
        <v>4781</v>
      </c>
      <c r="L660">
        <v>0.5</v>
      </c>
      <c r="M660" t="s">
        <v>4782</v>
      </c>
      <c r="N660" t="str">
        <f>MID(Table2[[#This Row],[Uncleaved Sequence]],Table2[[#This Row],[pos2]]-3,3)&amp;"-"&amp;MID(Table2[[#This Row],[Uncleaved Sequence]],Table2[[#This Row],[pos2]],3)</f>
        <v>VHG-APA</v>
      </c>
      <c r="O660" t="str">
        <f>VLOOKUP(Table2[[#This Row],[name]],Sheet2!B:D,3,FALSE)</f>
        <v>MSRHSQLKLAMPSVHGAPATAPGSPMNAKARSVKLGLGVNQRTGRVQWCGLTCCKMLLLLPVVMLPLTLVLILIMRLDGMLAALQLNEQRMRDLRNSHEVPVYMEDYEALLPEGSTYNDLINEEFILPASKRTQLQILAAERARRCQYRYGNGESMELEERNTLMKDSRTSFLPLGIPRECLGSGIELDIKPIDEEYQRQKKRYQDIAPYWLEKIRIRERREAERHAEEASAEISEATAALQSFWEEGTREGIRMTQAKTMKRYMDNKVDPCVDFYKYACGNWERLHPIPKDKAFDTFEMLRESLDLVLRNLLEKNTPVHSAAELRKSPVRNTLFKLNEQGEGGEADQAAELTAERLRRHIVSKRQLLNRVLVRYKRYTNGTKRKRLIETPRRTKEEEAAPPVVLPKDKTKDKSDNEEQLHVPTDFLKPHQDAQLKAKNLYSCVNSAVLAKRGLEPLHTLIRELGGWPVLESQWSESNFNWQVLAATLRRNNDILIVQWVGADIKNSEENIVQFDQTGLGLPTREYFLQPSNAKYLQAYRYMAEVMHKMGASKADAQRVASELVAFETQLAGITAPAEQRLNVTKLYKMTLDQLQAVVPEIKWRAYLQSLQDREVLGTEEVVIYAVEYMSKLVTLLDTDPRTVSNYMMWRFVRHRINNVDDRFDDIKQSFYHALFGREESPQRWKVIAQVNTNMGMAVGSMFVSRYFDNNSKRDTLRMTHDLQQAFRDILKTTDWDDTTKQLAEEKVNAMSLKIGYPDFILNPSELNSKYAGIEIYPEKYFENTNVLLHTAKTEQAKLHERVNKTNWQTAPAIVNAYYSRNKNQIMFPAGILQPFYHRHFPKSLNFGGIGVVIGHELTHGFDDKGRLFDRNGNIHKWWTDSSRGFDERARCIIAQYSNYTVEEVGIVLNGESTQGENIADNGGLRQAFHAYRWLKEHPSEVSDEILPGLNMTGPQLFFLNFGQVWCGAMRPEAIRNKLNTIHSPGRFRVIGTLSNSVDFAREFNCPLGSPMNPQKKCSV</v>
      </c>
    </row>
    <row r="661" spans="1:15">
      <c r="A661" t="s">
        <v>4192</v>
      </c>
      <c r="B661" t="s">
        <v>859</v>
      </c>
      <c r="C661">
        <v>0.54900000000000004</v>
      </c>
      <c r="D661">
        <v>28</v>
      </c>
      <c r="E661">
        <v>0.71299999999999997</v>
      </c>
      <c r="F661">
        <v>28</v>
      </c>
      <c r="G661">
        <v>0.98</v>
      </c>
      <c r="H661">
        <v>10</v>
      </c>
      <c r="I661">
        <v>0.92700000000000005</v>
      </c>
      <c r="J661">
        <v>0.82799999999999996</v>
      </c>
      <c r="K661" t="s">
        <v>4779</v>
      </c>
      <c r="L661">
        <v>0.45</v>
      </c>
      <c r="M661" t="s">
        <v>4780</v>
      </c>
      <c r="N661" t="str">
        <f>MID(Table2[[#This Row],[Uncleaved Sequence]],Table2[[#This Row],[pos2]]-3,3)&amp;"-"&amp;MID(Table2[[#This Row],[Uncleaved Sequence]],Table2[[#This Row],[pos2]],3)</f>
        <v>TQG-GGV</v>
      </c>
      <c r="O661" t="str">
        <f>VLOOKUP(Table2[[#This Row],[name]],Sheet2!B:D,3,FALSE)</f>
        <v>MTCSRMWIRSRWLGLLLHYWLVVVTQGGGVRPLYGLHSDELVAGEGQLVPRRVHPDGAFMTHQLEYAHELDHRRHRQRRSLNSEHDTQAADLHLLLPLNETLHLELMAHSYFLAPNLVVERHRRDLRTRSPLTTRHLNCHFHGKVRGPATNVAISTCAGLVGHIRTAGNEYFIEPSKEHEPHPVNGHPHVVFQRSSKPKHSLRKRNKRKRGGKSGSGAEVSNCGTREPRRRMETRLEWQARGKVKQGGRQIRRHHHHHHHHHHKHKYRHHQQKISRVPHTKFKYETQFQTEPDHEIPRRRRSISSPRHVETLIVADATMSAFHRDLNGYLLTIMNMVSALYKDSIGNSIEIVVVRIIQLDEEESQLQLNLTQNAQKNLDRFCSWQHKLNKGSKDPHHHDVAILITRKNICANNCMTLGLANVGGMCKPKQSCSVNEDNGIMSHTITHELGHNFGMFHDTAKIGCHPRVGPIVHIMTPTFGADTLQVCWSNSRKYITHFLDQGLGECLDDPPTPLDEYNYTGELPGMRYNARGQCRLQFNTTDSEVGACSAPHEFCSTLWCKVNGECVTHMRPTAPGTLCGRNKWCQNGCVRREELAAVNGGWGDWSEWSECSRSCGGGVSTQQRECDNPVPANGGVFIGERKRYKICRKRPCPAEEPSFRAQQCARFDNVSYQGATYKWLPFFDKNPCKLFCSDVDDTIIANWGATVLDGTPCTLGTNNMCIDGICKKVGCDWIVSEVQDDRCGVCGGSGDQCQPVRETYTDPFAAKDGAYVEIVTIPARARHIIRELANSPHFLAIATGDGGDRFYLNGDSLISMPGEFEIAGAESLYDRVDQETITIPQPIQHSISLYAIVRGNESNAGIFYEFTLPALNVTAGRQFQWRSNWTACSASCGGGVQHREPICQENGKALGDTLPCWTHAKNKRPARQSRGGDQPCPAHWWPGPWQFCPVTCRPVGFVAPPQRRRSVVCLDEHDVVVADACGHLQKPAEMEPCESSLPICRT</v>
      </c>
    </row>
    <row r="662" spans="1:15">
      <c r="A662" t="s">
        <v>4193</v>
      </c>
      <c r="B662" t="s">
        <v>859</v>
      </c>
      <c r="C662">
        <v>0.54900000000000004</v>
      </c>
      <c r="D662">
        <v>28</v>
      </c>
      <c r="E662">
        <v>0.71299999999999997</v>
      </c>
      <c r="F662">
        <v>28</v>
      </c>
      <c r="G662">
        <v>0.98</v>
      </c>
      <c r="H662">
        <v>10</v>
      </c>
      <c r="I662">
        <v>0.92700000000000005</v>
      </c>
      <c r="J662">
        <v>0.82799999999999996</v>
      </c>
      <c r="K662" t="s">
        <v>4779</v>
      </c>
      <c r="L662">
        <v>0.45</v>
      </c>
      <c r="M662" t="s">
        <v>4780</v>
      </c>
      <c r="N662" t="str">
        <f>MID(Table2[[#This Row],[Uncleaved Sequence]],Table2[[#This Row],[pos2]]-3,3)&amp;"-"&amp;MID(Table2[[#This Row],[Uncleaved Sequence]],Table2[[#This Row],[pos2]],3)</f>
        <v>TQG-GGV</v>
      </c>
      <c r="O662" t="str">
        <f>VLOOKUP(Table2[[#This Row],[name]],Sheet2!B:D,3,FALSE)</f>
        <v>MTCSRMWIRSRWLGLLLHYWLVVVTQGGGVRPLYGLHSDELVAGEGQLVPRRVHPDGAFMTHQLEYAHELDHRRHRQRRSLNSEHDTQAADLHLLLPLNETLHLELMAHSYFLAPNLVVERHRRDLRTRSPLTTRHLNCHFHGKVRGPATNVAISTCAGLVGHIRTAGNEYFIEPSKEHEPHPVNGHPHVVFQRSSKPKHSLRKRNKRKRGGKSGSGAEVSNCGTREPRRRMETRLEWQARGKVKQGGRQIRRHHHHHHHHHHKHKYRHHQQKISRVPHTKFKYETQFQTEPDHEIPRRRRSISSPRHVETLIVADATMSAFHRDLNGYLLTIMNMVSALYKDSIGNSIEIVVVRIIQLDEEESQLQLNLTQNAQKNLDRFCSWQHKLNKGSKDPHHHDVAILITRKNICANNCMTLGLANVGGMCKPKQSCSVNEDNGIMSHTITHELGHNFGMFHDTAKIGCHPRVGPIVHIMTPTFGADTLQVCWSNSRKYITHFLDQGLGECLDDPPTPLDEYNYTGELPGMRYNARGQCRLQFNTTDSEVGACSAPHEFCSTLWCKVNGECVTHMRPTAPGTLCGRNKWCQNGCVRREELAAVNGGWGDWSEWSECSRSCGGGVSTQQRECDNPVPANGGVFIGERKRYKICRKRPCPAEEPSFRAQQCARFDNVSYQGATYKWLPFFDKNPCKLFCSDVDDTIIANWGATVLDGTPCTLGTNNMCIDGICKLVAIGSSTRCRTIGAVSAAVLAISAS</v>
      </c>
    </row>
    <row r="663" spans="1:15">
      <c r="A663" t="s">
        <v>3710</v>
      </c>
      <c r="B663" t="s">
        <v>659</v>
      </c>
      <c r="C663">
        <v>0.54400000000000004</v>
      </c>
      <c r="D663">
        <v>16</v>
      </c>
      <c r="E663">
        <v>0.69899999999999995</v>
      </c>
      <c r="F663">
        <v>16</v>
      </c>
      <c r="G663">
        <v>0.96</v>
      </c>
      <c r="H663">
        <v>7</v>
      </c>
      <c r="I663">
        <v>0.88900000000000001</v>
      </c>
      <c r="J663">
        <v>0.80200000000000005</v>
      </c>
      <c r="K663" t="s">
        <v>4779</v>
      </c>
      <c r="L663">
        <v>0.45</v>
      </c>
      <c r="M663" t="s">
        <v>4780</v>
      </c>
      <c r="N663" t="str">
        <f>MID(Table2[[#This Row],[Uncleaved Sequence]],Table2[[#This Row],[pos2]]-3,3)&amp;"-"&amp;MID(Table2[[#This Row],[Uncleaved Sequence]],Table2[[#This Row],[pos2]],3)</f>
        <v>AVG-EYS</v>
      </c>
      <c r="O663" t="str">
        <f>VLOOKUP(Table2[[#This Row],[name]],Sheet2!B:D,3,FALSE)</f>
        <v>MLFFCLALIIGCAVGEYSEVRVIQEEDNFLESPHYLKNEEIGDLFSQLADYPDLAQTYTIGKSLEDRPIYALALSAPTGESKNGDLLRPMVKLVANIQDEAVGRQMVLYMAEYLATHYDGDPKVQALLNLTEIHFLPTCNPDGFAKAEGNCESLPNYVGRGNAANIDLNRDFPDRLEQSHVHQLRAQSRQPETAALNWIVSKPFVLSANFHGGAVVASYPYDNSLAHNECCEESLTPDDRVFKQLHTYSDNHPIMRKGNNCNDSFSGGITNGAHWYELSGGMQDFNYAFSNCFETIELSCCKYPAASTLPQEWQRNKASLLQLLRQAHIGIKGLVTDASGFPIDANVYVAGLEEKPMRTSKRGEYWRLLTPGLYSVHASAFGYQTSAPQQVRTNDNQEALRLDFKLAPVETNFDGNFRKVKVERSEPPQKLKKQFNGFLTPKYEHHNFTAMESYLRAISSSYPSLTRLYSIGKSVQGRDLWVLEIFATPGHVPGVPEFKYVANMHGNEVVGKELLLILTKYMLERYGNDDRITKLVNGTMHFLYSMNPDGYEISIEGDRTGGVGRANAHGIDLNRNFPDQYGTDRFNKTEPEVAAVMNWTLSLPFVLSANLHGGSLVANYPFDDNENDFNDPFMRLRSSINGRKPNPTEDNALFKHLAGIYSNAHPTMYLGQPCELFQNEFFPDGINGAQWYSVTGGMQDWNYVRAGCLELTIEMGCDKFPKAAELSRYWEDHRELLQFIEQVHCGIHGFVHSTIGTPIAGAVVRLDGANHSTYSQVFGDYWKLLPGRHNLTVLGDNYAPLRMEVEVPDVHPFEMRMDITLMPDDPQHWASANFRIIENVVNTRYHTNPQVRARLAELENQNGQIASFGYADSEFGTIFNYLMTSDIGEPEEHKYKLLVVSSLYDTTAPLGREILLNLIRHLVEGFKLQDTVVELLKRSVIYFLPQTSKFQNVFDMYNSNTSICDPVLGDELAERILGPEDQAKDVFLQFLRSERFDLMLTFGAGNSDLNYPKGDSVLVKFAHRMQRTENYSPLQCPPSATRQLHRETTERLTNMMYRIYNLPVYTLGISCCRMPHQKIASVWRKNIDKIKNFLALVKTGVSGLVQNDKGQPLREAYVRLLEHDRIIVTKNVARFQLMLPHGLYGLEVTAPNYESQMIKVDVEDGRVTELGIIRMHFTLIRGVVLELPNNDNRATTSIAGVVLDESNHPVRNAKVSVVGQTQLRNTGSMGQYRISAVPLGTITLKVEAPRHLEATRQMHLIQGGLATENVVFHLVNEHVFGLPRFLFILCASVLIIVGVIVCVLCAQFWFYRRHRGDKPYYNFLLPQRGKEQFGLEDDDGGDDGETELFRSPIKRELSQRAHLVNNQTNYSFIQA</v>
      </c>
    </row>
    <row r="664" spans="1:15">
      <c r="A664" t="s">
        <v>3712</v>
      </c>
      <c r="B664" t="s">
        <v>659</v>
      </c>
      <c r="C664">
        <v>0.72599999999999998</v>
      </c>
      <c r="D664">
        <v>26</v>
      </c>
      <c r="E664">
        <v>0.70899999999999996</v>
      </c>
      <c r="F664">
        <v>26</v>
      </c>
      <c r="G664">
        <v>0.94499999999999995</v>
      </c>
      <c r="H664">
        <v>3</v>
      </c>
      <c r="I664">
        <v>0.71899999999999997</v>
      </c>
      <c r="J664">
        <v>0.71399999999999997</v>
      </c>
      <c r="K664" t="s">
        <v>4779</v>
      </c>
      <c r="L664">
        <v>0.45</v>
      </c>
      <c r="M664" t="s">
        <v>4780</v>
      </c>
      <c r="N664" t="str">
        <f>MID(Table2[[#This Row],[Uncleaved Sequence]],Table2[[#This Row],[pos2]]-3,3)&amp;"-"&amp;MID(Table2[[#This Row],[Uncleaved Sequence]],Table2[[#This Row],[pos2]],3)</f>
        <v>CRG-YTI</v>
      </c>
      <c r="O664" t="str">
        <f>VLOOKUP(Table2[[#This Row],[name]],Sheet2!B:D,3,FALSE)</f>
        <v>MPTLGLLFASIGIAVLAMGVPHCRGYTIKEDESFLQQPHYASQEQLEDLAGLEKAYPNQAKVHFLGRSLEGRNLLALQISRNTRSRNLLTPPVKYIANHGDETVGRQLLVYMAQYLLGNHERISDLGQLVNSTDIYLVPTMNPDGYASQEGNCESLPNYVGRGNAANIDLNRDFPDRLEQSHVHQLRAQSRQPETALVNWIVSKPFVLSANFHGGAVVASYPYDNSLAHNECCEESLTPDDRVFKLAHTYSDNHPIMRKGNNCNDSFSGGITNGAHWYELSGGMQDFNYAFSNCELTIELSCCKYPAASTLPQEWQRNKASLLQLLRQAHIGIKGLVTDASGFIADANVYVAGLEEKPMRTSKRGEYWRLLTPGLYSVHASAFGYQTSAPQQRVTNDNQEALRLDFKLAPVETNFDGNFRKVKVERSEPPQKLKKQFNGFLPTKYEHHNFTAMESYLRAISSSYPSLTRLYSIGKSVQGRDLWVLEIFATGSHVPGVPEFKYVANMHGNEVVGKELLLILTKYMLERYGNDDRITKLVNTRMHFLYSMNPDGYEISIEGDRTGGVGRANAHGIDLNRNFPDQYGTDRFKVTEPEVAAVMNWTLSLPFVLSANLHGGSLVANYPFDDNENDFNDPFMRRNSSINGRKPNPTEDNALFKHLAGIYSNAHPTMYLGQPCELFQNEFFPDITNGAQWYSVTGGMQDWNYVRAGCLELTIEMGCDKFPKAAELSRYWEDHEPLLQFIEQVHCGIHGFVHSTIGTPIAGAVVRLDGANHSTYSQVFGDYWLALPGRHNLTVLGDNYAPLRMEVEVPDVHPFEMRMDITLMPDDPQHWASNDFRIIENVVNTRYHTNPQVRARLAELENQNGQIASFGYADSEFGTIFNLKMTSDIGEPEEHKYKLLVVSSLYDTTAPLGREILLNLIRHLVEGFKLQTSVVELLKRSVIYFLPQTSKFQNVFDMYNSNTSICDPVLGDELAERILGETDQAKDVFLQFLRSERFDLMLTFGAGNSDLNYPKGDSVLVKFAHRMQREFNYSPLQCPPSATRQLHRETTERLTNMMYRIYNLPVYTLGISCCRMPHKKIASVWRKNIDKIKNFLALVKTGVSGLVQNDKGQPLREAYVRLLEHDRINVTKNVARFQLMLPHGLYGLEVTAPNYESQMIKVDVEDGRVTELGIIRHPFTLIRGVVLELPNNDNRATTSIAGVVLDESNHPVRNAKVSVVGQTQLNFTGSMGQYRISAVPLGTITLKVEAPRHLEATRQMHLIQGGLATENVVFLKVNEHVFGLPRFLFILCASVLIIVGVIVCVLCAQFWFYRRHRGDKPYYFSLLPQRGKEQFGLEDDDGGDDGETELFRSPIKRELSQRAHLVNNQTNYFIIQA</v>
      </c>
    </row>
    <row r="665" spans="1:15">
      <c r="A665" t="s">
        <v>3713</v>
      </c>
      <c r="B665" t="s">
        <v>659</v>
      </c>
      <c r="C665">
        <v>0.72599999999999998</v>
      </c>
      <c r="D665">
        <v>26</v>
      </c>
      <c r="E665">
        <v>0.70899999999999996</v>
      </c>
      <c r="F665">
        <v>26</v>
      </c>
      <c r="G665">
        <v>0.94499999999999995</v>
      </c>
      <c r="H665">
        <v>3</v>
      </c>
      <c r="I665">
        <v>0.71899999999999997</v>
      </c>
      <c r="J665">
        <v>0.71399999999999997</v>
      </c>
      <c r="K665" t="s">
        <v>4779</v>
      </c>
      <c r="L665">
        <v>0.45</v>
      </c>
      <c r="M665" t="s">
        <v>4780</v>
      </c>
      <c r="N665" t="str">
        <f>MID(Table2[[#This Row],[Uncleaved Sequence]],Table2[[#This Row],[pos2]]-3,3)&amp;"-"&amp;MID(Table2[[#This Row],[Uncleaved Sequence]],Table2[[#This Row],[pos2]],3)</f>
        <v>CRG-YTI</v>
      </c>
      <c r="O665" t="str">
        <f>VLOOKUP(Table2[[#This Row],[name]],Sheet2!B:D,3,FALSE)</f>
        <v>MPTLGLLFASIGIAVLAMGVPHCRGYTIKEDESFLQQPHYASQEQLEDLAGLEKAYPNQAKVHFLGRSLEGRNLLALQISRNTRSRNLLTPPVKYIANHGDETVGRQLLVYMAQYLLGNHERISDLGQLVNSTDIYLVPTMNPDGYASQEGNCESLPNYVGRGNAANIDLNRDFPDRLEQSHVHQLRAQSRQPETALVNWIVSKPFVLSANFHGGAVVASYPYDNSLAHNECCEESLTPDDRVFKLAHTYSDNHPIMRKGNNCNDSFSGGITNGAHWYELSGGMQDFNYAFSNCELTIELSCCKYPAASTLPQEWQRNKASLLQLLRQAHIGIKGLVTDASGFIADANVYVAGLEEKPMRTSKRGEYWRLLTPGLYSVHASAFGYQTSAPQQRVTNDNQEALRLDFKLAPVETNFDGISSFYSPYY</v>
      </c>
    </row>
    <row r="666" spans="1:15">
      <c r="A666" t="s">
        <v>3714</v>
      </c>
      <c r="B666" t="s">
        <v>659</v>
      </c>
      <c r="C666">
        <v>0.54400000000000004</v>
      </c>
      <c r="D666">
        <v>16</v>
      </c>
      <c r="E666">
        <v>0.69899999999999995</v>
      </c>
      <c r="F666">
        <v>16</v>
      </c>
      <c r="G666">
        <v>0.96</v>
      </c>
      <c r="H666">
        <v>7</v>
      </c>
      <c r="I666">
        <v>0.88900000000000001</v>
      </c>
      <c r="J666">
        <v>0.80200000000000005</v>
      </c>
      <c r="K666" t="s">
        <v>4779</v>
      </c>
      <c r="L666">
        <v>0.45</v>
      </c>
      <c r="M666" t="s">
        <v>4780</v>
      </c>
      <c r="N666" t="str">
        <f>MID(Table2[[#This Row],[Uncleaved Sequence]],Table2[[#This Row],[pos2]]-3,3)&amp;"-"&amp;MID(Table2[[#This Row],[Uncleaved Sequence]],Table2[[#This Row],[pos2]],3)</f>
        <v>AVG-EYS</v>
      </c>
      <c r="O666" t="str">
        <f>VLOOKUP(Table2[[#This Row],[name]],Sheet2!B:D,3,FALSE)</f>
        <v>MLFFCLALIIGCAVGEYSEVRVIQEEDNFLESPHYLKNEEIGDLFSQLADYPDLAQTYTIGKSLEDRPIYALALSAPTGESKNGDLLRPMVKLVANIQDEAVGRQMVLYMAEYLATHYDGDPKVQALLNLTEIHFLPTCNPDGFAKAEGNCESLPNYVGRGNAANIDLNRDFPDRLEQSHVHQLRAQSRQPETAALNWIVSKPFVLSANFHGGAVVASYPYDNSLAHNECCEESLTPDDRVFKQLHTYSDNHPIMRKGNNCNDSFSGGITNGAHWYELSGGMQDFNYAFSNCFETIELSCCKYPAASTLPQEWQRNKASLLQLLRQAHIGIKGLVTDASGFPIDANVYVAGLEEKPMRTSKRGEYWRLLTPGLYSVHASAFGYQTSAPQQVRTNDNQEALRLDFKLAPVETNFDGISSFYSPYY</v>
      </c>
    </row>
    <row r="667" spans="1:15">
      <c r="A667" t="s">
        <v>3715</v>
      </c>
      <c r="B667" t="s">
        <v>659</v>
      </c>
      <c r="C667">
        <v>0.72599999999999998</v>
      </c>
      <c r="D667">
        <v>26</v>
      </c>
      <c r="E667">
        <v>0.70899999999999996</v>
      </c>
      <c r="F667">
        <v>26</v>
      </c>
      <c r="G667">
        <v>0.94499999999999995</v>
      </c>
      <c r="H667">
        <v>3</v>
      </c>
      <c r="I667">
        <v>0.71899999999999997</v>
      </c>
      <c r="J667">
        <v>0.71399999999999997</v>
      </c>
      <c r="K667" t="s">
        <v>4779</v>
      </c>
      <c r="L667">
        <v>0.45</v>
      </c>
      <c r="M667" t="s">
        <v>4780</v>
      </c>
      <c r="N667" t="str">
        <f>MID(Table2[[#This Row],[Uncleaved Sequence]],Table2[[#This Row],[pos2]]-3,3)&amp;"-"&amp;MID(Table2[[#This Row],[Uncleaved Sequence]],Table2[[#This Row],[pos2]],3)</f>
        <v>CRG-YTI</v>
      </c>
      <c r="O667" t="str">
        <f>VLOOKUP(Table2[[#This Row],[name]],Sheet2!B:D,3,FALSE)</f>
        <v>MPTLGLLFASIGIAVLAMGVPHCRGYTIKEDESFLQQPHYASQEQLEDLAGLEKAYPNQAKVHFLGRSLEGRNLLALQISRNTRSRNLLTPPVKYIANHGDETVGRQLLVYMAQYLLGNHERISDLGQLVNSTDIYLVPTMNPDGYASQEGNCESLPNYVGRGNAANIDLNRDFPDRLEQSHVHQLRAQSRQPETALVNWIVSKPFVLSANFHGGAVVASYPYDNSLAHNECCEESLTPDDRVFKLAHTYSDNHPIMRKGNNCNDSFSGGITNGAHWYELSGGMQDFNYAFSNCELTIELSCCKYPAASTLPQEWQRNKASLLQLLRQAHIGIKGLVTDASGFIADANVYVAGLEEKPMRTSKRGEYWRLLTPGLYSVHASAFGYQTSAPQQRVTNDNQEALRLDFKLAPVETNFDGNFRKVKVERSEPPQKLKKQFNGFLPTKYEHHNFTAMESYLRAISSSYPSLTRLYSIGKSVQGRDLWVLEIFATGSHVPGVPEFKYVANMHGNEVVGKELLLILTKYMLERYGNDDRITKLVNTRMHFLYSMNPDGYEISIEGDRTGGVGRANAHGIDLNRNFPDQYGTDRFKVTEPEVAAVMNWTLSLPFVLSANLHGGSLVANYPFDDNENDFNDPFMRRNSSINGRKPNPTEDNALFKHLAGIYSNAHPTMYLGQPCELFQNEFFPDITNGAQWYSVTGGMQDWNYVRAGCLELTIEMGCDKFPKAAELSRYWEDHEPLLQFIEQVHCGIHGFVHSTIGTPIAGAVVRLDGANHSTYSQVFGDYWLALPGRHNLTVLGDNYAPLRMEVEVPDVHPFEMRMDITLMPDDPQHWASNDFRIIENVVNTRYHTNPQVRARLAELENQNGQIASFGYADSEFGTIFNLKMTSDIGEPEEHKYKLLVVSSLYDTTAPLGREILLNLIRHLVEGFKLQTSVVELLKRSVIYFLPQTSKFQNVFDMYNSNTSICDPVLGDELAERILGETDQAKDVFLQFLRSERFDLMLTFGAGNSDLNYPKGDSVLVKFAHRMQREFNYSPLQCPPSATRQLHRETTERLTNMMYRIYNLPVYTLGISCCRMPHKKIASVWRKNIDKIKNFLALVKTGVSGLVQNDKGQPLREAYVRLLEHDRINVTKNVARFQLMLPHGLYGLEVTAPNYESQMIKVDVEDGRVTELGIIRHPFTLIRGVVLELPNNDNRATTSIAGVVLDESNHPVRNAKVSVVGQTQLNFTGSMGQYRISAVPLGTITLKVEAPRHLEATRQMHLIQGGLATENVVFLKVNEHVFGLPRFLFILCASVLIIVGVIVCVLCAQFWFYRRHRGDKPYYFSLLPQRGKEQFGLEDDDGGDDGETELFRSPIKRGMTIQPYFDEEQLERLHTDDDDDDGPHMEPELDVADDSEDDIVMLHNNGNKRR</v>
      </c>
    </row>
    <row r="668" spans="1:15">
      <c r="A668" t="s">
        <v>3716</v>
      </c>
      <c r="B668" t="s">
        <v>659</v>
      </c>
      <c r="C668">
        <v>0.54400000000000004</v>
      </c>
      <c r="D668">
        <v>16</v>
      </c>
      <c r="E668">
        <v>0.69899999999999995</v>
      </c>
      <c r="F668">
        <v>16</v>
      </c>
      <c r="G668">
        <v>0.96</v>
      </c>
      <c r="H668">
        <v>7</v>
      </c>
      <c r="I668">
        <v>0.88900000000000001</v>
      </c>
      <c r="J668">
        <v>0.80200000000000005</v>
      </c>
      <c r="K668" t="s">
        <v>4779</v>
      </c>
      <c r="L668">
        <v>0.45</v>
      </c>
      <c r="M668" t="s">
        <v>4780</v>
      </c>
      <c r="N668" t="str">
        <f>MID(Table2[[#This Row],[Uncleaved Sequence]],Table2[[#This Row],[pos2]]-3,3)&amp;"-"&amp;MID(Table2[[#This Row],[Uncleaved Sequence]],Table2[[#This Row],[pos2]],3)</f>
        <v>AVG-EYS</v>
      </c>
      <c r="O668" t="str">
        <f>VLOOKUP(Table2[[#This Row],[name]],Sheet2!B:D,3,FALSE)</f>
        <v>MLFFCLALIIGCAVGEYSEVRVIQEEDNFLESPHYLKNEEIGDLFSQLADYPDLAQTYTIGKSLEDRPIYALALSAPTGESKNGDLLRPMVKLVANIQDEAVGRQMVLYMAEYLATHYDGDPKVQALLNLTEIHFLPTCNPDGFAKAEGNCESLPNYVGRGNAANIDLNRDFPDRLEQSHVHQLRAQSRQPETAALNWIVSKPFVLSANFHGGAVVASYPYDNSLAHNECCEESLTPDDRVFKQLHTYSDNHPIMRKGNNCNDSFSGGITNGAHWYELSGGMQDFNYAFSNCFETIELSCCKYPAASTLPQEWQRNKASLLQLLRQAHIGIKGLVTDASGFPIDANVYVAGLEEKPMRTSKRGEYWRLLTPGLYSVHASAFGYQTSAPQQVRTNDNQEALRLDFKLAPVETNFDGNFRKVKVERSEPPQKLKKQFNGFLTPKYEHHNFTAMESYLRAISSSYPSLTRLYSIGKSVQGRDLWVLEIFATPGHVPGVPEFKYVANMHGNEVVGKELLLILTKYMLERYGNDDRITKLVNGTMHFLYSMNPDGYEISIEGDRTGGVGRANAHGIDLNRNFPDQYGTDRFNKTEPEVAAVMNWTLSLPFVLSANLHGGSLVANYPFDDNENDFNDPFMRLRSSINGRKPNPTEDNALFKHLAGIYSNAHPTMYLGQPCELFQNEFFPDGINGAQWYSVTGGMQDWNYVRAGCLELTIEMGCDKFPKAAELSRYWEDHRELLQFIEQVHCGIHGFVHSTIGTPIAGAVVRLDGANHSTYSQVFGDYWKLLPGRHNLTVLGDNYAPLRMEVEVPDVHPFEMRMDITLMPDDPQHWASANFRIIENVVNTRYHTNPQVRARLAELENQNGQIASFGYADSEFGTIFNYLMTSDIGEPEEHKYKLLVVSSLYDTTAPLGREILLNLIRHLVEGFKLQDTVVELLKRSVIYFLPQTSKFQNVFDMYNSNTSICDPVLGDELAERILGPEDQAKDVFLQFLRSERFDLMLTFGAGNSDLNYPKGDSVLVKFAHRMQRTENYSPLQCPPSATRQLHRETTERLTNMMYRIYNLPVYTLGISCCRMPHQKIASVWRKNIDKIKNFLALVKTGVSGLVQNDKGQPLREAYVRLLEHDRIIVTKNVARFQLMLPHGLYGLEVTAPNYESQMIKVDVEDGRVTELGIIRMHFTLIRGVVLELPNNDNRATTSIAGVVLDESNHPVRNAKVSVVGQTQLRNTGSMGQYRISAVPLGTITLKVEAPRHLEATRQMHLIQGGLATENVVFHLVNEHVFGLPRFLFILCASVLIIVGVIVCVLCAQFWFYRRHRGDKPYYNFLLPQRGKEQFGLEDDDGGDDGETELFRSPIKRGMTIQPYFDEEQLERILTDDDDDDGPHMEPELDVADDSEDDIVMLHNNGNKRR</v>
      </c>
    </row>
    <row r="669" spans="1:15">
      <c r="A669" t="s">
        <v>3711</v>
      </c>
      <c r="B669" t="s">
        <v>659</v>
      </c>
      <c r="C669">
        <v>0.14599999999999999</v>
      </c>
      <c r="D669">
        <v>22</v>
      </c>
      <c r="E669">
        <v>0.11600000000000001</v>
      </c>
      <c r="F669">
        <v>22</v>
      </c>
      <c r="G669">
        <v>0.108</v>
      </c>
      <c r="H669">
        <v>41</v>
      </c>
      <c r="I669">
        <v>9.2999999999999999E-2</v>
      </c>
      <c r="J669">
        <v>0.104</v>
      </c>
      <c r="K669" t="s">
        <v>4781</v>
      </c>
      <c r="L669">
        <v>0.45</v>
      </c>
      <c r="M669" t="s">
        <v>4780</v>
      </c>
      <c r="N669" t="str">
        <f>MID(Table2[[#This Row],[Uncleaved Sequence]],Table2[[#This Row],[pos2]]-3,3)&amp;"-"&amp;MID(Table2[[#This Row],[Uncleaved Sequence]],Table2[[#This Row],[pos2]],3)</f>
        <v>GNA-ANI</v>
      </c>
      <c r="O669" t="str">
        <f>VLOOKUP(Table2[[#This Row],[name]],Sheet2!B:D,3,FALSE)</f>
        <v>MNTCLEGNCESLPNYVGRGNAANIDLNRDFPDRLEQSHVHQLRAQSRQPTAALVNWIVSKPFVLSANFHGGAVVASYPYDNSLAHNECCEESLTPDDRFKQLAHTYSDNHPIMRKGNNCNDSFSGGITNGAHWYELSGGMQDFNYAFNCFELTIELSCCKYPAASTLPQEWQRNKASLLQLLRQAHIGIKGLVTDAGFPIADANVYVAGLEEKPMRTSKRGEYWRLLTPGLYSVHASAFGYQTSAQQVRVTNDNQEALRLDFKLAPVETNFDGNFRKVKVERSEPPQKLKKQFNFLTPTKYEHHNFTAMESYLRAISSSYPSLTRLYSIGKSVQGRDLWVLEIATPGSHVPGVPEFKYVANMHGNEVVGKELLLILTKYMLERYGNDDRITKVNGTRMHFLYSMNPDGYEISIEGDRTGGVGRANAHGIDLNRNFPDQYGTRFNKVTEPEVAAVMNWTLSLPFVLSANLHGGSLVANYPFDDNENDFNDPMRLRNSSINGRKPNPTEDNALFKHLAGIYSNAHPTMYLGQPCELFQNEFPDGITNGAQWYSVTGGMQDWNYVRAGCLELTIEMGCDKFPKAAELSRYWDHREPLLQFIEQVHCGIHGFVHSTIGTPIAGAVVRLDGANHSTYSQVFGYWKLALPGRHNLTVLGDNYAPLRMEVEVPDVHPFEMRMDITLMPDDPQHASANDFRIIENVVNTRYHTNPQVRARLAELENQNGQIASFGYADSEFGTFNYLKMTSDIGEPEEHKYKLLVVSSLYDTTAPLGREILLNLIRHLVEGFLQDTSVVELLKRSVIYFLPQTSKFQNVFDMYNSNTSICDPVLGDELAERLGPETDQAKDVFLQFLRSERFDLMLTFGAGNSDLNYPKGDSVLVKFAHRQRTEFNYSPLQCPPSATRQLHRETTERLTNMMYRIYNLPVYTLGISCCRPHQKKIASVWRKNIDKIKNFLALVKTGVSGLVQNDKGQPLREAYVRLLEDRIINVTKNVARFQLMLPHGLYGLEVTAPNYESQMIKVDVEDGRVTELGIRMHPFTLIRGVVLELPNNDNRATTSIAGVVLDESNHPVRNAKVSVVGQQLRNFTGSMGQYRISAVPLGTITLKVEAPRHLEATRQMHLIQGGLATENVFHLKVNEHVFGLPRFLFILCASVLIIVGVIVCVLCAQFWFYRRHRGDKYYNFSLLPQRGKEQFGLEDDDGGDDGETELFRSPIKRELSQRAHLVNNQNYSFIIQA</v>
      </c>
    </row>
    <row r="670" spans="1:15">
      <c r="A670" t="s">
        <v>3717</v>
      </c>
      <c r="B670" t="s">
        <v>659</v>
      </c>
      <c r="C670">
        <v>0.14599999999999999</v>
      </c>
      <c r="D670">
        <v>22</v>
      </c>
      <c r="E670">
        <v>0.11600000000000001</v>
      </c>
      <c r="F670">
        <v>22</v>
      </c>
      <c r="G670">
        <v>0.108</v>
      </c>
      <c r="H670">
        <v>41</v>
      </c>
      <c r="I670">
        <v>9.2999999999999999E-2</v>
      </c>
      <c r="J670">
        <v>0.104</v>
      </c>
      <c r="K670" t="s">
        <v>4781</v>
      </c>
      <c r="L670">
        <v>0.45</v>
      </c>
      <c r="M670" t="s">
        <v>4780</v>
      </c>
      <c r="N670" t="str">
        <f>MID(Table2[[#This Row],[Uncleaved Sequence]],Table2[[#This Row],[pos2]]-3,3)&amp;"-"&amp;MID(Table2[[#This Row],[Uncleaved Sequence]],Table2[[#This Row],[pos2]],3)</f>
        <v>GNA-ANI</v>
      </c>
      <c r="O670" t="str">
        <f>VLOOKUP(Table2[[#This Row],[name]],Sheet2!B:D,3,FALSE)</f>
        <v>MNTCLEGNCESLPNYVGRGNAANIDLNRDFPDRLEQSHVHQLRAQSRQPTAALVNWIVSKPFVLSANFHGGAVVASYPYDNSLAHNECCEESLTPDDRFKQLAHTYSDNHPIMRKGNNCNDSFSGGITNGAHWYELSGGMQDFNYAFNCFELTIELSCCKYPAASTLPQEWQRNKASLLQLLRQAHIGIKGLVTDAGFPIADANVYVAGLEEKPMRTSKRGEYWRLLTPGLYSVHASAFGYQTSAQQVRVTNDNQEALRLDFKLAPVETNFDGNFRKVKVERSEPPQKLKKQFNFLTPTKYEHHNFTAMESYLRAISSSYPSLTRLYSIGKSVQGRDLWVLEIATPGSHVPGVPEFKYVANMHGNEVVGKELLLILTKYMLERYGNDDRITKVNGTRMHFLYSMNPDGYEISIEGDRTGGVGRANAHGIDLNRNFPDQYGTRFNKVTEPEVAAVMNWTLSLPFVLSANLHGGSLVANYPFDDNENDFNDPMRLRNSSINGRKPNPTEDNALFKHLAGIYSNAHPTMYLGQPCELFQNEFPDGITNGAQWYSVTGGMQDWNYVRAGCLELTIEMGCDKFPKAAELSRYWDHREPLLQFIEQVHCGIHGFVHSTIGTPIAGAVVRLDGANHSTYSQVFGYWKLALPGRHNLTVLGDNYAPLRMEVEVPDVHPFEMRMDITLMPDDPQHASANDFRIIENVVNTRYHTNPQVRARLAELENQNGQIASFGYADSEFGTFNYLKMTSDIGEPEEHKYKLLVVSSLYDTTAPLGREILLNLIRHLVEGFLQDTSVVELLKRSVIYFLPQTSKFQNVFDMYNSNTSICDPVLGDELAERLGPETDQAKDVFLQFLRSERFDLMLTFGAGNSDLNYPKGDSVLVKFAHRQRTEFNYSPLQCPPSATRQLHRETTERLTNMMYRIYNLPVYTLGISCCRPHQKKIASVWRKNIDKIKNFLALVKTGVSGLVQNDKGQPLREAYVRLLEDRIINVTKNVARFQLMLPHGLYGLEVTAPNYESQMIKVDVEDGRVTELGIRMHPFTLIRGVVLELPNNDNRATTSIAGVVLDESNHPVRNAKVSVVGQQLRNFTGSMGQYRISAVPLGTITLKVEAPRHLEATRQMHLIQGGLATENVFHLKVNEHVFGLPRFLFILCASVLIIVGVIVCVLCAQFWFYRRHRGDKYYNFSLLPQRGKEQFGLEDDDGGDDGETELFRSPIKRGMTIQPYFDEEQERILHTDDDDDDGPHMEPELDVADDSEDDIVMLHNNGNKRR</v>
      </c>
    </row>
    <row r="671" spans="1:15">
      <c r="A671" t="s">
        <v>4204</v>
      </c>
      <c r="B671" t="s">
        <v>860</v>
      </c>
      <c r="C671">
        <v>0.188</v>
      </c>
      <c r="D671">
        <v>21</v>
      </c>
      <c r="E671">
        <v>0.17199999999999999</v>
      </c>
      <c r="F671">
        <v>21</v>
      </c>
      <c r="G671">
        <v>0.218</v>
      </c>
      <c r="H671">
        <v>2</v>
      </c>
      <c r="I671">
        <v>0.155</v>
      </c>
      <c r="J671">
        <v>0.16200000000000001</v>
      </c>
      <c r="K671" t="s">
        <v>4781</v>
      </c>
      <c r="L671">
        <v>0.45</v>
      </c>
      <c r="M671" t="s">
        <v>4780</v>
      </c>
      <c r="N671" t="str">
        <f>MID(Table2[[#This Row],[Uncleaved Sequence]],Table2[[#This Row],[pos2]]-3,3)&amp;"-"&amp;MID(Table2[[#This Row],[Uncleaved Sequence]],Table2[[#This Row],[pos2]],3)</f>
        <v>GYA-TCP</v>
      </c>
      <c r="O671" t="str">
        <f>VLOOKUP(Table2[[#This Row],[name]],Sheet2!B:D,3,FALSE)</f>
        <v>MACNASKTSLLRAIAKRGYATCPRPVGDLSAVNVKVLENKLVVATADATPVSRVSLVLGAGSRNESYDIQGASHLLRLAGGLSTQNSTAFAIARNIQQGGTLTTWGDRELVGYTVTTTADNAETGLRYLQDLLQPAFKPWELVDNAKVVNQLNAVSTEERAIELVHKAAFRNGLGNSIYSPRFQLGKLSSESLLHYAQTFAAGRAAVVGVGIDNNTLAGFAQTLQFPSGGSKAASANWYGGDARKTSGHRAVVAVAGQGAAASNHKEALAFAILEQALGAKAATKRGTSAGLFGAVNCAGGVGASVKAVNASYSDAGLFGFVVSADSKDIGKTVEFLVRGLKSSVSDKDVARGKALLKARIISRYSSDGGLIKEIGRQAALTRNVLEADALLAIDGISQSQVQEAAKKVGSSKLAVGAIGHLANVPYASDL</v>
      </c>
    </row>
    <row r="672" spans="1:15">
      <c r="A672" t="s">
        <v>4683</v>
      </c>
      <c r="B672" t="s">
        <v>860</v>
      </c>
      <c r="C672">
        <v>0.188</v>
      </c>
      <c r="D672">
        <v>21</v>
      </c>
      <c r="E672">
        <v>0.17199999999999999</v>
      </c>
      <c r="F672">
        <v>21</v>
      </c>
      <c r="G672">
        <v>0.218</v>
      </c>
      <c r="H672">
        <v>2</v>
      </c>
      <c r="I672">
        <v>0.155</v>
      </c>
      <c r="J672">
        <v>0.16200000000000001</v>
      </c>
      <c r="K672" t="s">
        <v>4781</v>
      </c>
      <c r="L672">
        <v>0.45</v>
      </c>
      <c r="M672" t="s">
        <v>4780</v>
      </c>
      <c r="N672" t="str">
        <f>MID(Table2[[#This Row],[Uncleaved Sequence]],Table2[[#This Row],[pos2]]-3,3)&amp;"-"&amp;MID(Table2[[#This Row],[Uncleaved Sequence]],Table2[[#This Row],[pos2]],3)</f>
        <v>GYA-TCP</v>
      </c>
      <c r="O672" t="str">
        <f>VLOOKUP(Table2[[#This Row],[name]],Sheet2!B:D,3,FALSE)</f>
        <v>MACNASKTSLLRAIAKRGYATCPRPVGDLSAVNVKVLENKLVVATADATPVSRVSLVLGAGSRNESYDIQGASHLLRLAGGLSTQNSTAFAIARNIQQGGTLTTWGDRELVGYTVTTTADNAETGLRYLQDLLQPAFKPWELVDNAKVVNQLNAVSTEERAIELVHKAAFRNGLGNSIYSPRFQLGKLSSESLLHYAQTFAAGRAAVVGVGIDNNTLAGFAQTLQFPSGGSKAASANWYGGDARKTSGHRAVVAVAGQGAAASNHKEALAFAILEQALGAKAATKRGTSAGLFGAVNCAGGVGASVKAVNASYSDAGLFGFVVSADSKDIGKTVEFLVRGLKSSVSDKDVARGKALLKARIISRYSSDGGLIKEIGRQAALTRNVLEADALLAIDGISQSQVQEAAKKVGSSKLAVGAIGHLANVPYASDL</v>
      </c>
    </row>
    <row r="673" spans="1:15">
      <c r="A673" t="s">
        <v>3976</v>
      </c>
      <c r="B673" t="s">
        <v>379</v>
      </c>
      <c r="C673">
        <v>0.11</v>
      </c>
      <c r="D673">
        <v>48</v>
      </c>
      <c r="E673">
        <v>0.152</v>
      </c>
      <c r="F673">
        <v>11</v>
      </c>
      <c r="G673">
        <v>0.29599999999999999</v>
      </c>
      <c r="H673">
        <v>2</v>
      </c>
      <c r="I673">
        <v>0.17899999999999999</v>
      </c>
      <c r="J673">
        <v>0.16700000000000001</v>
      </c>
      <c r="K673" t="s">
        <v>4781</v>
      </c>
      <c r="L673">
        <v>0.45</v>
      </c>
      <c r="M673" t="s">
        <v>4780</v>
      </c>
      <c r="N673" t="str">
        <f>MID(Table2[[#This Row],[Uncleaved Sequence]],Table2[[#This Row],[pos2]]-3,3)&amp;"-"&amp;MID(Table2[[#This Row],[Uncleaved Sequence]],Table2[[#This Row],[pos2]],3)</f>
        <v>SAP-LLG</v>
      </c>
      <c r="O673" t="str">
        <f>VLOOKUP(Table2[[#This Row],[name]],Sheet2!B:D,3,FALSE)</f>
        <v>MSCFSAMSAPLLGEMEQTIGMLERGTIVTKLYGKQRRPDRRHLMLIRETQLLWATVATQTPRTDYEGAIQLREIREIRVGKHSKEFRLFADDCQRFESKCFVILHGNHFKLKSFSVVALSEIEADNWVRGLRYMVKDTLGAPYPLQIRWLRREYYQIENVNTHSAKATEQSPAQVTIKDFKLFLAGVSCKMTTGKFEHFTEDVRRKHDLKFDDFSRLYQKLLLPNGFASVLSGSGVANFPYSEDQVVRPAELKQFLETEQRDVSASEISSAAIASFIRDFVQDVERDVQEPYLTPEFVDFLFSKQNDLWNSKYDQVFMDMNLPLSSYWIASSHNTYLTGDQFSESSCEAYARALRMGCRCIELDCWNGPDNLPYIFHGHTITSKIKFMDVIKIKDHAFTSSEYPVILSIEQNCSLEQQRNMAQALIEVFGDMLLTQPCDRNQHLPSPYQLRRKIILKHKKLPQFDDIANGISSTGSLGHRSSLGGAGGGAGENDGENVRKVFKEGLLYFKDPVDKSWNLYQFVLTHQELIYSSEINESRGNSEDDDFGLSSSCSLNSNMQQKQKDTSANDELHFGENWFHGKLEGGRKADDLLKKYKHFGDGTFLVRESATFVGDYSLSFWRRNRPNHCRIKLKHENSIKYYLVENFVFDSLYSLIVYYRKNMLRSSEFSIILKEPVPQPKKHEDQWFHPNTTKEQAEQGLYRLEIGSFLVRPSVQSINAFVISFTINRKIKHCRMQEGRLYGIDTMNFESLVSLINYYTRNPLYRNVKLSHPVSQELLRQALAAAQGDHSGGHDDNGASNYMGSNLEENVTCKALYSYKANKPDELSFPKHAITNVQRDNSMWWIGDYGGMIKKHLPANYVKVIDSTTEDYNSLNEEGTDGTDSIEIFGAVASLFESNDPGIIFKLQIQTPTMQNPFVIGFDNQETAYEWKAIQEAALIASQLASERRKKERTARVAKEMSDLIIYFRSVPFREHSWIFEMSSFPETKAEKQFFQQNTQLFLSYHRNQISRVYPKGQRLDSSNFNPMPWNVGSQMIALNYQTGDKAMQLNQAKFRNNGQCGYILKPSFMKSDSFNPNPLCDGLSEVKVSIRLIAARHLFRGGKSNNPQIVVELIGASFDTGVKYRTVNENGFNPVWNESCEFNVRNPQFAILRFEVQDEDMFAETHFIAQACYPLCIRQGYRSVILRNKFSEELELSSLLINIKIANVTA</v>
      </c>
    </row>
    <row r="674" spans="1:15">
      <c r="A674" t="s">
        <v>4201</v>
      </c>
      <c r="B674" t="s">
        <v>862</v>
      </c>
      <c r="C674">
        <v>0.378</v>
      </c>
      <c r="D674">
        <v>26</v>
      </c>
      <c r="E674">
        <v>0.56699999999999995</v>
      </c>
      <c r="F674">
        <v>26</v>
      </c>
      <c r="G674">
        <v>0.98</v>
      </c>
      <c r="H674">
        <v>12</v>
      </c>
      <c r="I674">
        <v>0.86499999999999999</v>
      </c>
      <c r="J674">
        <v>0.72799999999999998</v>
      </c>
      <c r="K674" t="s">
        <v>4779</v>
      </c>
      <c r="L674">
        <v>0.45</v>
      </c>
      <c r="M674" t="s">
        <v>4780</v>
      </c>
      <c r="N674" t="str">
        <f>MID(Table2[[#This Row],[Uncleaved Sequence]],Table2[[#This Row],[pos2]]-3,3)&amp;"-"&amp;MID(Table2[[#This Row],[Uncleaved Sequence]],Table2[[#This Row],[pos2]],3)</f>
        <v>GEA-DYT</v>
      </c>
      <c r="O674" t="str">
        <f>VLOOKUP(Table2[[#This Row],[name]],Sheet2!B:D,3,FALSE)</f>
        <v>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SVVVHRNFSLCLRLVEK</v>
      </c>
    </row>
    <row r="675" spans="1:15">
      <c r="A675" t="s">
        <v>4202</v>
      </c>
      <c r="B675" t="s">
        <v>862</v>
      </c>
      <c r="C675">
        <v>0.378</v>
      </c>
      <c r="D675">
        <v>26</v>
      </c>
      <c r="E675">
        <v>0.56699999999999995</v>
      </c>
      <c r="F675">
        <v>26</v>
      </c>
      <c r="G675">
        <v>0.98</v>
      </c>
      <c r="H675">
        <v>12</v>
      </c>
      <c r="I675">
        <v>0.86499999999999999</v>
      </c>
      <c r="J675">
        <v>0.72799999999999998</v>
      </c>
      <c r="K675" t="s">
        <v>4779</v>
      </c>
      <c r="L675">
        <v>0.45</v>
      </c>
      <c r="M675" t="s">
        <v>4780</v>
      </c>
      <c r="N675" t="str">
        <f>MID(Table2[[#This Row],[Uncleaved Sequence]],Table2[[#This Row],[pos2]]-3,3)&amp;"-"&amp;MID(Table2[[#This Row],[Uncleaved Sequence]],Table2[[#This Row],[pos2]],3)</f>
        <v>GEA-DYT</v>
      </c>
      <c r="O675" t="str">
        <f>VLOOKUP(Table2[[#This Row],[name]],Sheet2!B:D,3,FALSE)</f>
        <v>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RSCRPRSDEESRFTFGGRYRQPASSGRHAPHQSHSPHAFGHHTHSHAHGHATHGPHSSHHSSHTHLQQEDEGIYETADHHERQVVDARLDCHEPDSESDDFIQAQQQLARWASEDVVSVVVLDQPPSGTMSDSQPYIDVGPIGAIAQQQHPHQQQQQQQQQQHPHQHHGDHHQSSAAAAGSGSGVAAATSVNSSIMALPIVPNGISVSQRDYYPSPPSTETESSGSVIQPPIRRGLQSAAAAAAADTAALSQHQQQLQLLQLPIYQQHPHQHHHPQQSGDTSSSNNSQSQIIENGCYPEYK</v>
      </c>
    </row>
    <row r="676" spans="1:15">
      <c r="A676" t="s">
        <v>4675</v>
      </c>
      <c r="B676" t="s">
        <v>862</v>
      </c>
      <c r="C676">
        <v>0.378</v>
      </c>
      <c r="D676">
        <v>26</v>
      </c>
      <c r="E676">
        <v>0.56699999999999995</v>
      </c>
      <c r="F676">
        <v>26</v>
      </c>
      <c r="G676">
        <v>0.98</v>
      </c>
      <c r="H676">
        <v>12</v>
      </c>
      <c r="I676">
        <v>0.86499999999999999</v>
      </c>
      <c r="J676">
        <v>0.72799999999999998</v>
      </c>
      <c r="K676" t="s">
        <v>4779</v>
      </c>
      <c r="L676">
        <v>0.45</v>
      </c>
      <c r="M676" t="s">
        <v>4780</v>
      </c>
      <c r="N676" t="str">
        <f>MID(Table2[[#This Row],[Uncleaved Sequence]],Table2[[#This Row],[pos2]]-3,3)&amp;"-"&amp;MID(Table2[[#This Row],[Uncleaved Sequence]],Table2[[#This Row],[pos2]],3)</f>
        <v>GEA-DYT</v>
      </c>
      <c r="O676" t="str">
        <f>VLOOKUP(Table2[[#This Row],[name]],Sheet2!B:D,3,FALSE)</f>
        <v>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GTSDQNRISTLTMVILTVIVKCVFISFATLAVCYRRKTTTLKYDPPYSKKPIAKSYGGAATAPHHSVEEVSLDGSSKLVYANQTGFRDKGIHGRRYTTCGEDDQSHAEKGILKHGYGLVHGEQLKDKWGDDNQSDNLELITQDGTLASTSGGAAASEVERTKSLNGYHEDILEALRNAATHRGTGTGNTPVGSGSLSEEMLRKTLQDCNNQLGYSAEQYKRNIGSKSSSRENICDNAAVHAIILDGSGGGLGGMGLGSSGAGGGSTSMSGGMPGHGGTMLHHHRSQHQLHQPSTVALQPQQLDDDDAPTGPLRIRNLEDLIRQLEHHSSRHMSPSGSEDIRMSETEADRHYRLESSACSESSQGSCRPRSDEESRFTFGGRYRQPASSGRHAPHQSHSPHAFGHHTHSHAHGHATHGPHSSHHSSHTHLQQEDEGIYETADHHERQVVDARLDCHTPDSESDDFIQAQQQLARWASEDVVSVVVLDQPPSGTMSDSQPYIDVGPSGAIAQQQHPHQQQQQQQQQQHPHQHHGDHHQSSAAAAGSGSGVAAATSANSSIMALPIVPNGISVSQRDYYPSPPSTETESSGSVIQPPIRRGLQSAAAAAAADTAALSQHQQQLQLLQLPIYQQHPHQHHHPQQSGDTSSSNNSQEQIIENGCYPEYK</v>
      </c>
    </row>
    <row r="677" spans="1:15">
      <c r="A677" t="s">
        <v>4676</v>
      </c>
      <c r="B677" t="s">
        <v>862</v>
      </c>
      <c r="C677">
        <v>0.378</v>
      </c>
      <c r="D677">
        <v>26</v>
      </c>
      <c r="E677">
        <v>0.56699999999999995</v>
      </c>
      <c r="F677">
        <v>26</v>
      </c>
      <c r="G677">
        <v>0.98</v>
      </c>
      <c r="H677">
        <v>12</v>
      </c>
      <c r="I677">
        <v>0.86499999999999999</v>
      </c>
      <c r="J677">
        <v>0.72799999999999998</v>
      </c>
      <c r="K677" t="s">
        <v>4779</v>
      </c>
      <c r="L677">
        <v>0.45</v>
      </c>
      <c r="M677" t="s">
        <v>4780</v>
      </c>
      <c r="N677" t="str">
        <f>MID(Table2[[#This Row],[Uncleaved Sequence]],Table2[[#This Row],[pos2]]-3,3)&amp;"-"&amp;MID(Table2[[#This Row],[Uncleaved Sequence]],Table2[[#This Row],[pos2]],3)</f>
        <v>GEA-DYT</v>
      </c>
      <c r="O677" t="str">
        <f>VLOOKUP(Table2[[#This Row],[name]],Sheet2!B:D,3,FALSE)</f>
        <v>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SVVVHRNFSLCLRRKTTTLKYDPPYSKKPIKSYGGAATAPNHHSVEEVSLDGSSKLVYANQTGFRDKGIHGRRYTTCGEDQSHAEKGILKKHGYGLVHGEQLKDKWGDDNQSDNLELITQDGTLASTSGAAASEVERTLKSLNGYHEDILEALRNAATHRGTGTGNTPVGSGSLSEELRKTLQDCNNSQLGYSAEQYKRNIGSKSSSRENICDNAAVHAIILDGSGGLGGMGLGSSVGAGGGSTSMSGGMPGHGGTMLHHHRSQHQLHQPSTVALPQQLDDDDAPSTGPLRIRNLEDLIRQLEHHSSRHMSPSGSEDIRMSETEDRHYRLESSAACSESSQGSCRPRSDEESRFTFGGRYRQPASSGRHAPHQHSPHAFGHHTHHSHAHGHATHGPHSSHHSSHTHLQQEDEGIYETADHHEQVVDARLDCHETPDSESSTTVSPVG</v>
      </c>
    </row>
    <row r="678" spans="1:15">
      <c r="A678" t="s">
        <v>4677</v>
      </c>
      <c r="B678" t="s">
        <v>862</v>
      </c>
      <c r="C678">
        <v>0.378</v>
      </c>
      <c r="D678">
        <v>26</v>
      </c>
      <c r="E678">
        <v>0.56699999999999995</v>
      </c>
      <c r="F678">
        <v>26</v>
      </c>
      <c r="G678">
        <v>0.98</v>
      </c>
      <c r="H678">
        <v>12</v>
      </c>
      <c r="I678">
        <v>0.86499999999999999</v>
      </c>
      <c r="J678">
        <v>0.72799999999999998</v>
      </c>
      <c r="K678" t="s">
        <v>4779</v>
      </c>
      <c r="L678">
        <v>0.45</v>
      </c>
      <c r="M678" t="s">
        <v>4780</v>
      </c>
      <c r="N678" t="str">
        <f>MID(Table2[[#This Row],[Uncleaved Sequence]],Table2[[#This Row],[pos2]]-3,3)&amp;"-"&amp;MID(Table2[[#This Row],[Uncleaved Sequence]],Table2[[#This Row],[pos2]],3)</f>
        <v>GEA-DYT</v>
      </c>
      <c r="O678" t="str">
        <f>VLOOKUP(Table2[[#This Row],[name]],Sheet2!B:D,3,FALSE)</f>
        <v>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LQAGIPCVIKLQSANTTISENRYNSCVLQQKLSSPF</v>
      </c>
    </row>
    <row r="679" spans="1:15">
      <c r="A679" t="s">
        <v>4678</v>
      </c>
      <c r="B679" t="s">
        <v>862</v>
      </c>
      <c r="C679">
        <v>0.378</v>
      </c>
      <c r="D679">
        <v>26</v>
      </c>
      <c r="E679">
        <v>0.56699999999999995</v>
      </c>
      <c r="F679">
        <v>26</v>
      </c>
      <c r="G679">
        <v>0.98</v>
      </c>
      <c r="H679">
        <v>12</v>
      </c>
      <c r="I679">
        <v>0.86499999999999999</v>
      </c>
      <c r="J679">
        <v>0.72799999999999998</v>
      </c>
      <c r="K679" t="s">
        <v>4779</v>
      </c>
      <c r="L679">
        <v>0.45</v>
      </c>
      <c r="M679" t="s">
        <v>4780</v>
      </c>
      <c r="N679" t="str">
        <f>MID(Table2[[#This Row],[Uncleaved Sequence]],Table2[[#This Row],[pos2]]-3,3)&amp;"-"&amp;MID(Table2[[#This Row],[Uncleaved Sequence]],Table2[[#This Row],[pos2]],3)</f>
        <v>GEA-DYT</v>
      </c>
      <c r="O679" t="str">
        <f>VLOOKUP(Table2[[#This Row],[name]],Sheet2!B:D,3,FALSE)</f>
        <v>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SNQQIPQSQKTATIHASYSRSCRPRSDEESRFTFGGRYRQPASSRHAPHQSHSPHAFGHHTHHSHAHGHATHGPHSSHHSSHTHLQQEDEGIYTADHHERQVVDARLDCHETPDSESDDFIQAQQQLARWASEDVVSVVVLDPPSGTMSDSQPYIDVGPISGAIAQQQHPHQQQQQQQQQQHPHQHHGDHHSSAAAAGSGSGVAAATSVANSSIMALPIVPNGISVSQRDYYPSPPSTETSSGSVIQPPIRRGLQSAAAAAAAADTAALSQHQQQLQLLQLPIYQQHPHHHHPQQSGDTSSSNNSQSEQIIENGCYPEYK</v>
      </c>
    </row>
    <row r="680" spans="1:15">
      <c r="A680" t="s">
        <v>4679</v>
      </c>
      <c r="B680" t="s">
        <v>862</v>
      </c>
      <c r="C680">
        <v>0.378</v>
      </c>
      <c r="D680">
        <v>26</v>
      </c>
      <c r="E680">
        <v>0.56699999999999995</v>
      </c>
      <c r="F680">
        <v>26</v>
      </c>
      <c r="G680">
        <v>0.98</v>
      </c>
      <c r="H680">
        <v>12</v>
      </c>
      <c r="I680">
        <v>0.86499999999999999</v>
      </c>
      <c r="J680">
        <v>0.72799999999999998</v>
      </c>
      <c r="K680" t="s">
        <v>4779</v>
      </c>
      <c r="L680">
        <v>0.45</v>
      </c>
      <c r="M680" t="s">
        <v>4780</v>
      </c>
      <c r="N680" t="str">
        <f>MID(Table2[[#This Row],[Uncleaved Sequence]],Table2[[#This Row],[pos2]]-3,3)&amp;"-"&amp;MID(Table2[[#This Row],[Uncleaved Sequence]],Table2[[#This Row],[pos2]],3)</f>
        <v>GEA-DYT</v>
      </c>
      <c r="O680" t="str">
        <f>VLOOKUP(Table2[[#This Row],[name]],Sheet2!B:D,3,FALSE)</f>
        <v>MWINIANLILIIAQLCVFVTSAGEADYTLDDSFWNEESPVGEVERLLKERQNQELVRRIGGHYYQIIYPVQLRHHEKMGISTREVSLPKPGQRPRPHDSGFNRGRTKKHFHRTSLLIKAFNHKFRLDLELNSQLLSPNIQQKHYHVGYLVDGNRHDIEHCYYHGTVKDYPGASAAFHTCNGVSGVIHIGNETFVIHFYGGDLSKHPHVIFEARTKANKGCANSGNLDSWRLSRRTKHLSAGVAGVEEILQAGVGRNKRDVREATKYIETAIIVDKAMFDKRNGSTRAEVIHDAIVANIADLYFRTLNTRVSVVYIETWGKNQAVIDGSKDISKAISNFNDYTSNLFQIERDTTQLLTGETFAGGEAGMAVPETVCTPRAVGISVDVNVYEPHLAGTMAHMIGHNIGMGHDDGREECFCRDWHGCIMAQSIVGQENVQPYKFECSKKDYIDALRTGHGLCLLNKPNEIELRRNCGNKVVEEDEECDCGTFECALDQCCDGITCKLKSEAQCASGACCDQCRLRPKDYICRDSNNECDLPECDGEIGQCPSDVFKKNGSPCGLSKTGISGYCFQGYCPTLSLQCEAIWGYGSAADRQCYEQFNSKGSINGHCGRDANEHYIKCEPENVQCGTLQCKDGEQPVNDGIDQLYSRTIISIKGQEFECKATSGQVGSNSYPEHGLVKDGTPCDNLICLNQTCVSLFPHVDQTKCPANSQGLECSEHGVCTNTNRCFCDMGWGNDCSSVVLLTTALPTEALPTPENTIKMEKKETPYENYHGSNTVFLVGVMSVVGFVFITFTLMALCYRRKTTTLKYDPPYSKKPIAKSYGGAATAPNHSVEEVSLDGSSKLVYANQTGFRDKGIHGRRYTTCGEDDQSHAEKGILKKGYGLVHGEQLKDKWGDDNQSDNLELITQDGTLASTSGGAAASEVERTLKLNGYHEDILEALRNAATHRGTGTGNTPVGSGSLSEEMLRKTLQDCNNSQGYSAEQYKRNIGSKSSSRENICDNAAVHAIILDGSGGGLGGMGLGSSVGGGGSTSMSGGMPGHGGTMLHHHRSQHQLHQPSTVALQPQQLDDDDAPSTPLRIRNLEDLIRQLEHHSSRHMSPSGSEDIRMSETEADRHYRLESSAACESSQGLQAGIPCVIKQKLSSPF</v>
      </c>
    </row>
    <row r="681" spans="1:15">
      <c r="A681" t="s">
        <v>4583</v>
      </c>
      <c r="B681" t="s">
        <v>865</v>
      </c>
      <c r="C681">
        <v>0.439</v>
      </c>
      <c r="D681">
        <v>24</v>
      </c>
      <c r="E681">
        <v>0.59699999999999998</v>
      </c>
      <c r="F681">
        <v>24</v>
      </c>
      <c r="G681">
        <v>0.93500000000000005</v>
      </c>
      <c r="H681">
        <v>3</v>
      </c>
      <c r="I681">
        <v>0.81599999999999995</v>
      </c>
      <c r="J681">
        <v>0.71499999999999997</v>
      </c>
      <c r="K681" t="s">
        <v>4779</v>
      </c>
      <c r="L681">
        <v>0.45</v>
      </c>
      <c r="M681" t="s">
        <v>4780</v>
      </c>
      <c r="N681" t="str">
        <f>MID(Table2[[#This Row],[Uncleaved Sequence]],Table2[[#This Row],[pos2]]-3,3)&amp;"-"&amp;MID(Table2[[#This Row],[Uncleaved Sequence]],Table2[[#This Row],[pos2]],3)</f>
        <v>SNT-SRD</v>
      </c>
      <c r="O681" t="str">
        <f>VLOOKUP(Table2[[#This Row],[name]],Sheet2!B:D,3,FALSE)</f>
        <v>MLIKSLKCLFLLVFCLQFPHSNTSRDNLEKRAHLVRQSNDNLLLEPAWDNVSLRLMGESATVTINDVDMMTVLRRRQRIIADRQAARREPLKVDAVRDFHDVELKMTRIQRRIFSARNSTKRSGLNQRILRRQLQRVERVKGILQTLGNLARNECLSNPCKNGGTCHDAYKGFQCECPAGWQGDSCEDDVNECFTLGTDLDGCLNNGQCINTPGSYRCVCRNGFTGTHCRLRHNTCLFGGSRELCEHGTCIQAANSAGYVCICDQGWTWADANVTSASPSACVRDVDECEPRVNCHDECINLPGSFRCGACPTGYTGDGRFCRDIDECASEDNGGCSLQPRVTTNTEGSHRCGRCPAGWTGDGRTCTASDSNSCNNEGICHPLAKCEYVSDMVCTCPLGSFGHGYGADGCSADSSRLPCDQHPCQNNGTCVQNGRGTTCICPGYSGVVCNSSDACHPSPCLNGGTCRLLPDAKYQCVCPRGYTGTTCSHQFFCGVTIRGPSGQLHYPPNTADGDYQADERCPFIIRTNRNMVLNLTFTQQLEDSADCTADFLQLHDGNSLSSRLIGRFCGSRLPMTNGSVITTQEQVFWFRSDNQTQGKGFHVIWNSLPFSCGETINLTSTQTGVLRSPGYPGQARPLDCRWQLTAPFGYRLLLRFYDISLGSSEASAGNCSQDSLIVYDSDRQLLACQSIQPPPVYSSSNSLRLDFHTDAIRSDSSFQMHYEVVPGHPGCGGVYESRGRISGYMNFEVCLYLIEQPRGTQVKLVIDRVSLVQSLSCHYLKIEIDGRSTDAPLLRRICGSHEESELEPIISIGNVILVRYEYALSGVRLSKSFLTYTRVCTGNFNTNSGIISTPNYPGPYFDDMTCTYNLTGPLDTAVRMRIDLSLGTANNENDTSYLDVYLSADQKRHIVKSTDNLILLSHSNRASLVFHSGGGRGMRLEYNFVPNQCGGFLNEPGRRYVTAVRGTFCQWFIDFPGRKKSIHTLGPTPSISIYDNSTSPGKLVNSYSGSVGDVFDGDLLTINLHTNWPLEIYSIQFDIVQQDSCGGTFTARFGYIKSPNWPKNYGESQMCEWILRAPGHRIELVVHNFTLEEEYSSTGCWTDWLEIRNGDSESSPLIGRYCGNEIPRIPSFGNVLHLKFKSDDSMEEKGFLLSWQQMGAGCGGKLSSSMGTIHSPLLAGNRGILACDWQIIVAEGSRVSLQLRSNDNRICSGQLTLYDGPTTASPIVIRCNGTIAKPLQSTGNRVLVRYDVGHDAPDGTDFMLNYQTNCRVRLGLQGAIETPNFPENYPPGQDCEWDIRAGGRKNHLQLIFSHLSVEKFSSILNDYVSLVDMLDDQTLSEQHLCTNDGLEPITTVGNRLLLRFKSDSSVELGFRAEYKRIGCGEHLRESGGRFESPNAPFSVDMDCVWIITASEGNQIRLLHEVYFEAPQIECRDAESSLSVSAPSGYNSSVVLFRSCHEETQTQTFTSGNELVIRFVSSSAPSRKYFKASFVQVPASCGGYISASSGVLTTPGFHNHDSKNVANYTSNIECVWTVEVTNGYGIRPHFEQFNLTDSGNCSVSFVELTLEPDNKEIFLEKTCGEDSPMIRIVHGRKLRVRFKSQAGTWGRFIMYFERCGGRLSTGEGYLQSRLDEECSWLVTSPEGSKLSLIINQLECPKCNAVSQCSEGLQLLNDDDQVLLYQMCRDHPANLIVPANNVRILTHGIRLQAQFSTENSCGGNITSASGSLSSPNYPDSYPANIECVWSIRTRPGNALEITFEAMIVRSEHCNDDFLEIRSSVQGPLLALYCDKNLPETPLVVHSELWIKFRSRGNTAGGFRFRWTYVHNNEINSGINGTIEPPPPLFVSNEDQPFTWRLFTDKKVFVLQFEEYISGLILFDGYDDNALAVNIPVSPWRFTSSSNVVYLKTVDALTHFRLKWGVLDSNLVASNLSLTTGGCTKELTLSHHGDIELSSPGYPGYAPNLNCEWTIRSQFPSHHIYAHSIIVDLEDYPACSADYLSIQSSRDLKWKNELHACKASQIAPVHGTPYLRLQFRSDVSINGTGFRAKLRTSCGSNTGIVGTIPQENLFDECAWHIDVRPGRKIDIAINYNNMPPIAVCEAYGLIDGVDEHASLLEHTRFGNQMGIRRTQFRTSGSHAYIKYHIGRSRINGLCLNLTYREFNECNGEIQLNQQAPNYTIMSPGYPYLPHPHAECTWLVMAPPGTIAVDFDEQFELSARHCDKENVEFFDGATKLARLLLRTCRKPQNTVRTTNLLLVHYQSQLNEPTGGFRLNLSLSTCGGQFSASAGFISSENYPHLGGYKPSVCEYSILLPKNAFIRLNITDLHLPYDANGTSSDRLEIVDYEDRTQKMVLDGRTKTSILFTLNTNAATIRFVAVQNVNNYRGFKIRYERYVGTCSRINGASGDIVIPPMPQSVWLRFCRLRISVPKGQRVRLNLLNLSNIRVVKRDTNRSFMQIGRLESMAHFSFYNDANSLSKIAEFRIDGGYNGSGIIESTDYMLVVVMTNQLDLSATPLRARYSSSEPTVCPPNIGDQATGSISIQSLLQPGYHCTIKFVGTDSATLTFKVEEYLFQTAGGPAVVFRDDITNIPVKAMYNVTNSFVSVVTSAGSVTLLNSKNVKLRRFRATYRRHNCGGRLQAAEGVTESPDLLTTLNDAYGEVECLWTLSNSNGYVLEGNVTLTDRCDREYIVIFSQSEVGRICRGMAMNSTLLERPFSTILYHSESRLAQQSKFILQAWKSVSSNAIRIDHRPSPPVTISSKNYLESKQRIWEFVTNDGLSLRLHFLERIFIVSPNCSTDRLTVERYDQTTEEYIEVTSLCGRQAANDILVPSARMRVIFQTSNITGDGFSFQVIPSCDSVLLAGAEIQTLASPSWAAFRGRQFNCSYTFYHDNHQVVVSVRTRGRPWASYACSRSYFEAYRRGDGNGVGEESIGRLCPEEVKGNGRVRLRYVSPLSRWFEMQYQLIQCGGNYSTSFTLRPPQNEDSSVAHNTLCEWRITAPPQHAVVIEFKYFDMESSRNCGFDSLTIYRGHVVSEERTGLLCGNVTNPETIIVNSNEALIVLTTDSSNSYRGFLASVRFTPNCNEVALDLEVPRMSVMRQYVVNISESLLCIFQASAPPDYRISLEVRKLQLADVVCRTCSYLEIHDSKDVEGQNLGRYYGGTNGNEPSNRTKVFSSFSDMSFLIATTGQAQKNISFELILQMVRTVCGQGEYDLRLNETITLGMQYDNSTRYEGSIQCLWIIKNKGDVELEFRKLRLKEISQGTGKCTDYLKLSKPYFSRYCGQHDKSFKIVEEVNESNLQLAFHSDGLEESQGFEVIIRRKSTCNRNYELSQVIDTSNLTNCTDYIRVPRGYSITLYVMTVLFDSFDNNYFRVIDVQNKTIFTNSDIQWETKAMITSTNELRLESRQVSSLKFFYFSTSNQFPGGCGDLAVGGSVGSYLENPSYEGRNSSLCTWKISVPAGGSLRFSFAEFNMGSSNCDLDNVRFYDSVVDDQRLVKAICGSRIPDMFTIAKNNVIIVAKKSQNDGLGFRMDIIEI</v>
      </c>
    </row>
    <row r="682" spans="1:15">
      <c r="A682" t="s">
        <v>4603</v>
      </c>
      <c r="B682" t="s">
        <v>662</v>
      </c>
      <c r="C682">
        <v>0.501</v>
      </c>
      <c r="D682">
        <v>27</v>
      </c>
      <c r="E682">
        <v>0.65700000000000003</v>
      </c>
      <c r="F682">
        <v>27</v>
      </c>
      <c r="G682">
        <v>0.98199999999999998</v>
      </c>
      <c r="H682">
        <v>16</v>
      </c>
      <c r="I682">
        <v>0.874</v>
      </c>
      <c r="J682">
        <v>0.77400000000000002</v>
      </c>
      <c r="K682" t="s">
        <v>4779</v>
      </c>
      <c r="L682">
        <v>0.45</v>
      </c>
      <c r="M682" t="s">
        <v>4780</v>
      </c>
      <c r="N682" t="str">
        <f>MID(Table2[[#This Row],[Uncleaved Sequence]],Table2[[#This Row],[pos2]]-3,3)&amp;"-"&amp;MID(Table2[[#This Row],[Uncleaved Sequence]],Table2[[#This Row],[pos2]],3)</f>
        <v>VGG-KTY</v>
      </c>
      <c r="O682" t="str">
        <f>VLOOKUP(Table2[[#This Row],[name]],Sheet2!B:D,3,FALSE)</f>
        <v>MHRLPWKWAWLPLLLLITAKLEQVGGKTYLDWARTDSQLTRLPFFGGGVHLLRYLHPLSMSPPSERGKISELRSELDANYVSYRGAQLWKLNFNATRGSMAEREEDDEAAEKRQVLASPDAQFNEVVALFGSEVWNINQDGIDILIERNVADARKFMDKVGYSYNIMIDDIESAIDESYVEVPAVEHPLDSVRNNSPWMEVPGSTMNWRRYHDQADIKQFLQTLLETYSENVELIQIGVTRNKRPEVIRVSNGNPDNWAVFVDAGLQARDWLSPAALTYAISKLTHLWGRPKGKKGEGQRQSRAEKAMRRIDWYFLPLANPDGYQYSRQTDRLWTKNRGYDSVGCYGVNLDRNFDYGWDGTGSTSNPCKNLYRGAHSFSEPESRAVCSFLSGREYLGAYVSLGGYGQAITYPWGDADYVTENQRNLKQTARRAVLALRRLNAEYSSGTSYRQKLARPGNSADWVQDRIGPQLVFNMFLKDQGRYGYLLPPYIVESGEEVFEFLRIIAQQL</v>
      </c>
    </row>
    <row r="683" spans="1:15">
      <c r="A683" t="s">
        <v>3884</v>
      </c>
      <c r="B683" t="s">
        <v>662</v>
      </c>
      <c r="C683">
        <v>0.501</v>
      </c>
      <c r="D683">
        <v>27</v>
      </c>
      <c r="E683">
        <v>0.65700000000000003</v>
      </c>
      <c r="F683">
        <v>27</v>
      </c>
      <c r="G683">
        <v>0.98199999999999998</v>
      </c>
      <c r="H683">
        <v>16</v>
      </c>
      <c r="I683">
        <v>0.874</v>
      </c>
      <c r="J683">
        <v>0.77400000000000002</v>
      </c>
      <c r="K683" t="s">
        <v>4779</v>
      </c>
      <c r="L683">
        <v>0.45</v>
      </c>
      <c r="M683" t="s">
        <v>4780</v>
      </c>
      <c r="N683" t="str">
        <f>MID(Table2[[#This Row],[Uncleaved Sequence]],Table2[[#This Row],[pos2]]-3,3)&amp;"-"&amp;MID(Table2[[#This Row],[Uncleaved Sequence]],Table2[[#This Row],[pos2]],3)</f>
        <v>VGG-KTY</v>
      </c>
      <c r="O683" t="str">
        <f>VLOOKUP(Table2[[#This Row],[name]],Sheet2!B:D,3,FALSE)</f>
        <v>MHRLPWKWAWLPLLLLITAKLEQVGGKTYLDWARTDSQLTRLPFFGGGVHLLRYLHPLSMSPPSERGKISELRSELDANYVSYRGAQLWKLNFNATRGSMAEREEDDEAAEKRQVLASPDAQFNEVVALFALTFVALIGSVFGQKLLWRSVSVPEISGISGLPLALLTLNSSELYESTLEGLQWLSPMDLRRFDFIPGSSYQINRRYRNGSQVQRYYGFQLWKVHETRLEQPELRAFWRHFGSEVNINQDGIDILIEQRNVADARKFMDKVGYSYNIMIDDIESAIDESYVEVPVEHPLDSVRNNSLPWMEVPGSTMNWRRYHDQADIKQFLQTLLETYSENVLIQIGVTRNKRPLEVIRVSNGNPDNWAVFVDAGLQARDWLSPAALTYAIKLTHLWGRPKGKDKGEGQRQSRAEKAMRRIDWYFLPLANPDGYQYSRQTRLWTKNRGYDSVSGCYGVNLDRNFDYGWDGTGSTSNPCKNLYRGAHSFSPESRAVCSFLSGMREYLGAYVSLGGYGQAITYPWGDADYVTENQRNLKQARRAVLALRRLNQAEYSSGTSYRQKLARPGNSADWVQDRIGPQLVFNMFKDQGRYGYLLPPHYIVESGEEVFEFLRIIAQQL</v>
      </c>
    </row>
    <row r="684" spans="1:15">
      <c r="A684" t="s">
        <v>3631</v>
      </c>
      <c r="B684" t="s">
        <v>203</v>
      </c>
      <c r="C684">
        <v>0.19</v>
      </c>
      <c r="D684">
        <v>35</v>
      </c>
      <c r="E684">
        <v>0.155</v>
      </c>
      <c r="F684">
        <v>17</v>
      </c>
      <c r="G684">
        <v>0.312</v>
      </c>
      <c r="H684">
        <v>9</v>
      </c>
      <c r="I684">
        <v>0.219</v>
      </c>
      <c r="J684">
        <v>0.18</v>
      </c>
      <c r="K684" t="s">
        <v>4781</v>
      </c>
      <c r="L684">
        <v>0.5</v>
      </c>
      <c r="M684" t="s">
        <v>4782</v>
      </c>
      <c r="N684" t="str">
        <f>MID(Table2[[#This Row],[Uncleaved Sequence]],Table2[[#This Row],[pos2]]-3,3)&amp;"-"&amp;MID(Table2[[#This Row],[Uncleaved Sequence]],Table2[[#This Row],[pos2]],3)</f>
        <v>HSR-EKC</v>
      </c>
      <c r="O684" t="str">
        <f>VLOOKUP(Table2[[#This Row],[name]],Sheet2!B:D,3,FALSE)</f>
        <v>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685" spans="1:15">
      <c r="A685" t="s">
        <v>3632</v>
      </c>
      <c r="B685" t="s">
        <v>203</v>
      </c>
      <c r="C685">
        <v>0.16</v>
      </c>
      <c r="D685">
        <v>29</v>
      </c>
      <c r="E685">
        <v>0.187</v>
      </c>
      <c r="F685">
        <v>11</v>
      </c>
      <c r="G685">
        <v>0.42399999999999999</v>
      </c>
      <c r="H685">
        <v>3</v>
      </c>
      <c r="I685">
        <v>0.34300000000000003</v>
      </c>
      <c r="J685">
        <v>0.249</v>
      </c>
      <c r="K685" t="s">
        <v>4781</v>
      </c>
      <c r="L685">
        <v>0.5</v>
      </c>
      <c r="M685" t="s">
        <v>4782</v>
      </c>
      <c r="N685" t="str">
        <f>MID(Table2[[#This Row],[Uncleaved Sequence]],Table2[[#This Row],[pos2]]-3,3)&amp;"-"&amp;MID(Table2[[#This Row],[Uncleaved Sequence]],Table2[[#This Row],[pos2]],3)</f>
        <v>TTP-LLL</v>
      </c>
      <c r="O685" t="str">
        <f>VLOOKUP(Table2[[#This Row],[name]],Sheet2!B:D,3,FALSE)</f>
        <v>MCPKTSKTTPLLLIGGICFVIVLVGITGITLINNINLSNIIRLNEKVASSVSNNENQIKELNYVNNHPRNVYLKLNASSRDDEDDEQMQKEQEQLELPISAVIGGSKPKVEDNQVKESSEVISPSTSTFSMRSSAGELTSTSAPLSSVSVTAPPMPFGGVKYNQSSGLIDYEKRNQVVKMMEHAWHNYKLYAWGKNLRPLSQRPHSASIFGSYDLGATIVDGLDTLYIMGLEKEYREGRDWIERKSLDNISAELSVFETNIRFVGGMLTLYAFTGDPLYKEKAQHVADKLLPAFTPTGIPYALVNTKTGVAKNYGWASGGSSILSEFGTLHLEFAYLSDITGNLYRERVQTIRQVLKEIEKPKGLYPNFLNPKTGKWGQLHMSLGALGDSYYYLLKAWLQSGQTDEEAREMFDEAMLAILDKMVRTSPGGLTYVSDLKFDREHKMDHLACFSGGLFALGAATRQNDYTDKYMEVGKGITNTCHESYIRAPQLGPEAFRFSEAVEARALRSQEKYYILRPETFESYFVLWRLTHDQKYRDGWEAVLALEKHCRTAHGYCGLRNVYQQEPQKDDVQQSFFLAETLKYLYLFSDDSVLPLDEWVFNTEAHPLPIKGANAYYRQAPVTLPVSNA</v>
      </c>
    </row>
    <row r="686" spans="1:15">
      <c r="A686" t="s">
        <v>3633</v>
      </c>
      <c r="B686" t="s">
        <v>203</v>
      </c>
      <c r="C686">
        <v>0.19</v>
      </c>
      <c r="D686">
        <v>35</v>
      </c>
      <c r="E686">
        <v>0.155</v>
      </c>
      <c r="F686">
        <v>17</v>
      </c>
      <c r="G686">
        <v>0.312</v>
      </c>
      <c r="H686">
        <v>9</v>
      </c>
      <c r="I686">
        <v>0.219</v>
      </c>
      <c r="J686">
        <v>0.18</v>
      </c>
      <c r="K686" t="s">
        <v>4781</v>
      </c>
      <c r="L686">
        <v>0.5</v>
      </c>
      <c r="M686" t="s">
        <v>4782</v>
      </c>
      <c r="N686" t="str">
        <f>MID(Table2[[#This Row],[Uncleaved Sequence]],Table2[[#This Row],[pos2]]-3,3)&amp;"-"&amp;MID(Table2[[#This Row],[Uncleaved Sequence]],Table2[[#This Row],[pos2]],3)</f>
        <v>HSR-EKC</v>
      </c>
      <c r="O686" t="str">
        <f>VLOOKUP(Table2[[#This Row],[name]],Sheet2!B:D,3,FALSE)</f>
        <v>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687" spans="1:15">
      <c r="A687" t="s">
        <v>3634</v>
      </c>
      <c r="B687" t="s">
        <v>203</v>
      </c>
      <c r="C687">
        <v>0.433</v>
      </c>
      <c r="D687">
        <v>35</v>
      </c>
      <c r="E687">
        <v>0.25600000000000001</v>
      </c>
      <c r="F687">
        <v>35</v>
      </c>
      <c r="G687">
        <v>0.46800000000000003</v>
      </c>
      <c r="H687">
        <v>1</v>
      </c>
      <c r="I687">
        <v>0.249</v>
      </c>
      <c r="J687">
        <v>0.253</v>
      </c>
      <c r="K687" t="s">
        <v>4781</v>
      </c>
      <c r="L687">
        <v>0.5</v>
      </c>
      <c r="M687" t="s">
        <v>4782</v>
      </c>
      <c r="N687" t="str">
        <f>MID(Table2[[#This Row],[Uncleaved Sequence]],Table2[[#This Row],[pos2]]-3,3)&amp;"-"&amp;MID(Table2[[#This Row],[Uncleaved Sequence]],Table2[[#This Row],[pos2]],3)</f>
        <v>TNS-INI</v>
      </c>
      <c r="O687" t="str">
        <f>VLOOKUP(Table2[[#This Row],[name]],Sheet2!B:D,3,FALSE)</f>
        <v>MCSRKCFRMPTLVICGVVLTIILVCITGITLTNSINISNIVKLREKVASSAAANGGHQAAQTRAALVEQQYSTLQQHHLSRSDLNYIQAATHPKNLQRLQQQQQQQLQQQQPNKIVIEIGLSNDSGPSSAPASSTLGSSSTGPRILQAEALMEGNVDSISLPAAAPLTAATTSSAKSLENSQGSDTPHSHANTTNAITMGIADHNPGGIQFERRAHVKQMMEHAWHNYKLYAWGKNELRPLSQRPSASIFGSYDLGATIVDGLDTLYIMGLEKEYREGRDWIERKFSLDNISAESVFETNIRFVGGMLTLYAFTGDPLYKEKAQHVADKLLPAFQTPTGIPYAVNTKTGVAKNYGWASGGSSILSEFGTLHLEFAYLSDITGNPLYRERVQTRQVLKEIEKPKGLYPNFLNPKTGKWGQLHMSLGALGDSYYEYLLKAWLQGQTDEEAREMFDEAMLAILDKMVRTSPGGLTYVSDLKFDRLEHKMDHLAFSGGLFALGAATRQNDYTDKYMEVGKGITNTCHESYIRAPTQLGPEAFRSEAVEARALRSQEKYYILRPETFESYFVLWRLTHDQKYRDWGWEAVLALKHCRTAHGYCGLRNVYQQEPQKDDVQQSFFLAETLKYLYLLFSDDSVLPDEWVFNTEAHPLPIKGANAYYRQAPVTLPVSNA</v>
      </c>
    </row>
    <row r="688" spans="1:15">
      <c r="A688" t="s">
        <v>3635</v>
      </c>
      <c r="B688" t="s">
        <v>203</v>
      </c>
      <c r="C688">
        <v>0.19</v>
      </c>
      <c r="D688">
        <v>35</v>
      </c>
      <c r="E688">
        <v>0.155</v>
      </c>
      <c r="F688">
        <v>17</v>
      </c>
      <c r="G688">
        <v>0.312</v>
      </c>
      <c r="H688">
        <v>9</v>
      </c>
      <c r="I688">
        <v>0.219</v>
      </c>
      <c r="J688">
        <v>0.18</v>
      </c>
      <c r="K688" t="s">
        <v>4781</v>
      </c>
      <c r="L688">
        <v>0.5</v>
      </c>
      <c r="M688" t="s">
        <v>4782</v>
      </c>
      <c r="N688" t="str">
        <f>MID(Table2[[#This Row],[Uncleaved Sequence]],Table2[[#This Row],[pos2]]-3,3)&amp;"-"&amp;MID(Table2[[#This Row],[Uncleaved Sequence]],Table2[[#This Row],[pos2]],3)</f>
        <v>HSR-EKC</v>
      </c>
      <c r="O688" t="str">
        <f>VLOOKUP(Table2[[#This Row],[name]],Sheet2!B:D,3,FALSE)</f>
        <v>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689" spans="1:15">
      <c r="A689" t="s">
        <v>3636</v>
      </c>
      <c r="B689" t="s">
        <v>203</v>
      </c>
      <c r="C689">
        <v>0.19</v>
      </c>
      <c r="D689">
        <v>35</v>
      </c>
      <c r="E689">
        <v>0.155</v>
      </c>
      <c r="F689">
        <v>17</v>
      </c>
      <c r="G689">
        <v>0.312</v>
      </c>
      <c r="H689">
        <v>9</v>
      </c>
      <c r="I689">
        <v>0.219</v>
      </c>
      <c r="J689">
        <v>0.18</v>
      </c>
      <c r="K689" t="s">
        <v>4781</v>
      </c>
      <c r="L689">
        <v>0.5</v>
      </c>
      <c r="M689" t="s">
        <v>4782</v>
      </c>
      <c r="N689" t="str">
        <f>MID(Table2[[#This Row],[Uncleaved Sequence]],Table2[[#This Row],[pos2]]-3,3)&amp;"-"&amp;MID(Table2[[#This Row],[Uncleaved Sequence]],Table2[[#This Row],[pos2]],3)</f>
        <v>HSR-EKC</v>
      </c>
      <c r="O689" t="str">
        <f>VLOOKUP(Table2[[#This Row],[name]],Sheet2!B:D,3,FALSE)</f>
        <v>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690" spans="1:15">
      <c r="A690" t="s">
        <v>3637</v>
      </c>
      <c r="B690" t="s">
        <v>203</v>
      </c>
      <c r="C690">
        <v>0.19</v>
      </c>
      <c r="D690">
        <v>35</v>
      </c>
      <c r="E690">
        <v>0.155</v>
      </c>
      <c r="F690">
        <v>17</v>
      </c>
      <c r="G690">
        <v>0.312</v>
      </c>
      <c r="H690">
        <v>9</v>
      </c>
      <c r="I690">
        <v>0.219</v>
      </c>
      <c r="J690">
        <v>0.18</v>
      </c>
      <c r="K690" t="s">
        <v>4781</v>
      </c>
      <c r="L690">
        <v>0.5</v>
      </c>
      <c r="M690" t="s">
        <v>4782</v>
      </c>
      <c r="N690" t="str">
        <f>MID(Table2[[#This Row],[Uncleaved Sequence]],Table2[[#This Row],[pos2]]-3,3)&amp;"-"&amp;MID(Table2[[#This Row],[Uncleaved Sequence]],Table2[[#This Row],[pos2]],3)</f>
        <v>HSR-EKC</v>
      </c>
      <c r="O690" t="str">
        <f>VLOOKUP(Table2[[#This Row],[name]],Sheet2!B:D,3,FALSE)</f>
        <v>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691" spans="1:15">
      <c r="A691" t="s">
        <v>3638</v>
      </c>
      <c r="B691" t="s">
        <v>203</v>
      </c>
      <c r="C691">
        <v>0.19</v>
      </c>
      <c r="D691">
        <v>35</v>
      </c>
      <c r="E691">
        <v>0.155</v>
      </c>
      <c r="F691">
        <v>17</v>
      </c>
      <c r="G691">
        <v>0.312</v>
      </c>
      <c r="H691">
        <v>9</v>
      </c>
      <c r="I691">
        <v>0.219</v>
      </c>
      <c r="J691">
        <v>0.18</v>
      </c>
      <c r="K691" t="s">
        <v>4781</v>
      </c>
      <c r="L691">
        <v>0.5</v>
      </c>
      <c r="M691" t="s">
        <v>4782</v>
      </c>
      <c r="N691" t="str">
        <f>MID(Table2[[#This Row],[Uncleaved Sequence]],Table2[[#This Row],[pos2]]-3,3)&amp;"-"&amp;MID(Table2[[#This Row],[Uncleaved Sequence]],Table2[[#This Row],[pos2]],3)</f>
        <v>HSR-EKC</v>
      </c>
      <c r="O691" t="str">
        <f>VLOOKUP(Table2[[#This Row],[name]],Sheet2!B:D,3,FALSE)</f>
        <v>MYRISPIGRKSNFHSREKCLIGLVLVTLCFLCFGGIFLLPDNFGSDRVLVYKHFRKAGPEIFIPAPPLAAHAPHRSEDPHFIGDRQRLEQKIRAELGDLDEPPAAGGGEPGQFQVLAQQAQAPAPVAALADQPLDQDEGHAAIPVLAPVQGDNAASQASSHPQSSAQQHNQQQPQLPLGGGGNDQAPDTLDATLEERQKVKEMMEHAWHNYKLYAWGKNELRPLSQRPHSASIFGSYDLGATIVDLDTLYIMGLEKEYREGRDWIERKFSLDNISAELSVFETNIRFVGGMLTLAFTGDPLYKEKAQHVADKLLPAFQTPTGIPYALVNTKTGVAKNYGWASGSSILSEFGTLHLEFAYLSDITGNPLYRERVQTIRQVLKEIEKPKGLYPNLNPKTGKWGQLHMSLGALGDSYYEYLLKAWLQSGQTDEEAREMFDEAMLILDKMVRTSPGGLTYVSDLKFDRLEHKMDHLACFSGGLFALGAATRQNDTDKYMEVGKGITNTCHESYIRAPTQLGPEAFRFSEAVEARALRSQEKYYLRPETFESYFVLWRLTHDQKYRDWGWEAVLALEKHCRTAHGYCGLRNVYQEPQKDDVQQSFFLAETLKYLYLLFSDDSVLPLDEWVFNTEAHPLPIKGNAYYRQAPVTLPVSNA</v>
      </c>
    </row>
    <row r="692" spans="1:15">
      <c r="A692" t="s">
        <v>4556</v>
      </c>
      <c r="B692" t="s">
        <v>203</v>
      </c>
      <c r="C692">
        <v>0.16</v>
      </c>
      <c r="D692">
        <v>29</v>
      </c>
      <c r="E692">
        <v>0.187</v>
      </c>
      <c r="F692">
        <v>11</v>
      </c>
      <c r="G692">
        <v>0.42399999999999999</v>
      </c>
      <c r="H692">
        <v>3</v>
      </c>
      <c r="I692">
        <v>0.34300000000000003</v>
      </c>
      <c r="J692">
        <v>0.249</v>
      </c>
      <c r="K692" t="s">
        <v>4781</v>
      </c>
      <c r="L692">
        <v>0.5</v>
      </c>
      <c r="M692" t="s">
        <v>4782</v>
      </c>
      <c r="N692" t="str">
        <f>MID(Table2[[#This Row],[Uncleaved Sequence]],Table2[[#This Row],[pos2]]-3,3)&amp;"-"&amp;MID(Table2[[#This Row],[Uncleaved Sequence]],Table2[[#This Row],[pos2]],3)</f>
        <v>TTP-LLL</v>
      </c>
      <c r="O692" t="str">
        <f>VLOOKUP(Table2[[#This Row],[name]],Sheet2!B:D,3,FALSE)</f>
        <v>MCPKTSKTTPLLLIGGICFVIVLVGITGITLINNINLSNIIRLNEKVASSVSNNENQIKELNYVNNHPRNVYLKLNASSRDDEDDEQMQKEQEQLELPISAVIGGSKPKVEDNQVKESSEVISPSTSTFSMRSSAGELTSTSAPLSSVSVTAPPMPFGGVKYNQSSGLIDYEKRNQVVKMMEHAWHNYKLYAWGKNLRPLSQRPHSASIFGSYDLGATIVDGLDTLYIMGLEKEYREGRDWIERKSLDNISAELSVFETNIRFVGGMLTLYAFTGDPLYKEKAQHVADKLLPAFTPTGIPYALVNTKTGVAKNYGWASGGSSILSEFGTLHLEFAYLSDITGNLYRERVQTIRQVLKEIEKPKGLYPNFLNPKTGKWGQLHMSLGALGDSYYYLLKAWLQSGQTDEEAREMFDEAMLAILDKMVRTSPGGLTYVSDLKFDREHKMDHLACFSGGLFALGAATRQNDYTDKYMEVGKGITNTCHESYIRAPQLGPEAFRFSEAVEARALRSQEKYYILRPETFESYFVLWRLTHDQKYRDGWEAVLALEKHCRTAHGYCGLRNVYQQEPQKDDVQQSFFLAETLKYLYLFSDDSVLPLDEWVFNTEAHPLPIKGANAYYRQAPVTLPVSNA</v>
      </c>
    </row>
    <row r="693" spans="1:15">
      <c r="A693" t="s">
        <v>4104</v>
      </c>
      <c r="B693" t="s">
        <v>527</v>
      </c>
      <c r="C693">
        <v>0.71799999999999997</v>
      </c>
      <c r="D693">
        <v>23</v>
      </c>
      <c r="E693">
        <v>0.82699999999999996</v>
      </c>
      <c r="F693">
        <v>23</v>
      </c>
      <c r="G693">
        <v>0.97799999999999998</v>
      </c>
      <c r="H693">
        <v>5</v>
      </c>
      <c r="I693">
        <v>0.95299999999999996</v>
      </c>
      <c r="J693">
        <v>0.89500000000000002</v>
      </c>
      <c r="K693" t="s">
        <v>4779</v>
      </c>
      <c r="L693">
        <v>0.45</v>
      </c>
      <c r="M693" t="s">
        <v>4780</v>
      </c>
      <c r="N693" t="str">
        <f>MID(Table2[[#This Row],[Uncleaved Sequence]],Table2[[#This Row],[pos2]]-3,3)&amp;"-"&amp;MID(Table2[[#This Row],[Uncleaved Sequence]],Table2[[#This Row],[pos2]],3)</f>
        <v>TNA-ADY</v>
      </c>
      <c r="O693" t="str">
        <f>VLOOKUP(Table2[[#This Row],[name]],Sheet2!B:D,3,FALSE)</f>
        <v>MSSSIFRAFWLLCSLLICVTNAADYRLEGSVVPSHYNLTIGVLRNSVEPIFDGEVSITLRVVGTLEVQQIILHADTLDITECWLLDAAGAQVEAIDISLIYEAATQQVRVPLTEAAQPGKNYTLGFKYTGHIRTDMAGFFSASYVERTNVTRWLALTQMQRINARLVLPCFDEPALKAQFQLQIVRPNGYQSIANTLKETKALSQDRFVDHFKETPVMSTYLLAFMVANYSARGNESEFAVLTRPFYDNTEFSYHVGQQVVSAYGELFQSPYAELGNDVLQYASSPRFPHNGMEWGLIIYSDDVLIQEPGYSDDWSDKEFAIRIIAHETSHMWFGDSVTFSWWYFWLNEAFARYYEYFMAHQLYPDYHLDEQFVVRQMQLIFGTDAQNGTQPTSPESEIQTPSQIAYKFSGIAYAKGACIVRMWRNLMGAENFDTAIRSYLQYHLTNTVPYNLFYHLFEHWPKNQDVDLVDFLTDYTEQVGYPMIIVKALGNKVVTVEQSRFLLNKDDGSNATLKYTVPITFTTNLERDFYNLTPYKYLKTVNVLWLDFTSPIDWILFNLRQSNYQRVFYDDTLREGLLLAISATNHSIPVENRAQIIDDLFNFAQAQYVDYADVFRFLEYLAKEVEYVPWYAVYENNTVAKRLTPEQLPDFRIYLSSITAAVFEKLGVNVQFVTGHEVPSPDYREFYCAASGADYNSYTMLWGQYYLENRTSEKNMLWAAISCTRDYETHYHKMISGTESVEQKKIGIARMYEENPDLVQAIFEMITENIMELAYKVGRDTAEINDMAEYFTTREQQQLLKEFYYSNHQFFGESEELLSKSLVTVEKNLNWATHLEGLVKYLADRNGSSCLGATSLVVVLLLAVGSMLAW</v>
      </c>
    </row>
    <row r="694" spans="1:15">
      <c r="A694" t="s">
        <v>4105</v>
      </c>
      <c r="B694" t="s">
        <v>527</v>
      </c>
      <c r="C694">
        <v>0.71799999999999997</v>
      </c>
      <c r="D694">
        <v>23</v>
      </c>
      <c r="E694">
        <v>0.82699999999999996</v>
      </c>
      <c r="F694">
        <v>23</v>
      </c>
      <c r="G694">
        <v>0.97799999999999998</v>
      </c>
      <c r="H694">
        <v>5</v>
      </c>
      <c r="I694">
        <v>0.95299999999999996</v>
      </c>
      <c r="J694">
        <v>0.89500000000000002</v>
      </c>
      <c r="K694" t="s">
        <v>4779</v>
      </c>
      <c r="L694">
        <v>0.45</v>
      </c>
      <c r="M694" t="s">
        <v>4780</v>
      </c>
      <c r="N694" t="str">
        <f>MID(Table2[[#This Row],[Uncleaved Sequence]],Table2[[#This Row],[pos2]]-3,3)&amp;"-"&amp;MID(Table2[[#This Row],[Uncleaved Sequence]],Table2[[#This Row],[pos2]],3)</f>
        <v>TNA-ADY</v>
      </c>
      <c r="O694" t="str">
        <f>VLOOKUP(Table2[[#This Row],[name]],Sheet2!B:D,3,FALSE)</f>
        <v>MSSSIFRAFWLLCSLLICVTNAADYRLEGSVVPSHYNLTIGVLRNSVEPIFDGEVSITLRVVGTLEVQQIILHADTLDITECWLLDAAGAQVEAIDISLIYEAATQQVRVPLTEAAQPGKNYTLGFKYTGHIRTDMAGFFSASYVERTNVTRWLALTQMQRINARLVLPCFDEPALKAQFQLQIVRPNGYQSIANTLKETKALSQDRFVDHFKETPVMSTYLLAFMVANYSARGNESEFAVLTRPFYDNTEFSYHVGQQVVSAYGELFQSPYAELGNDVLQYASSPRFPHNGMEWGLIIYSDDVLIQEPGYSDDWSDKEFAIRIIAHETSHMWFGDSVTFSWWYFWLNEAFARYYEYFMAHQLYPDYHLDEQFVVRQMQLIFGTDAQNGTQPTSPESEIQTPSQIAYKFSGIAYAKGACIVRMWRNLMGAENFDTAIRSYLQYHLTNTVPYNLFYHLFEHWPKNQDVDLVDFLTDYTEQVGYPMIIVKALGNKVVTVEQSRFLLNKDDGSNATLKYTVPITFTTNLERDFYNLTPYKYLKTVNVLWLDFTSPIDWILFNLRQSNYQRVFYDDTLREGLLLAISATNHSIPVENRAQIIDDLFNFAQAQYVDYADVFRFLEYLAKEVEYVPWYAVYENNTVAKRLTPEQLPDFRIYLSSITAAVFEKLGVGWNAQDTPVV</v>
      </c>
    </row>
    <row r="695" spans="1:15">
      <c r="A695" t="s">
        <v>4065</v>
      </c>
      <c r="B695" t="s">
        <v>1363</v>
      </c>
      <c r="C695">
        <v>0.79800000000000004</v>
      </c>
      <c r="D695">
        <v>19</v>
      </c>
      <c r="E695">
        <v>0.80600000000000005</v>
      </c>
      <c r="F695">
        <v>19</v>
      </c>
      <c r="G695">
        <v>0.871</v>
      </c>
      <c r="H695">
        <v>9</v>
      </c>
      <c r="I695">
        <v>0.82199999999999995</v>
      </c>
      <c r="J695">
        <v>0.81499999999999995</v>
      </c>
      <c r="K695" t="s">
        <v>4779</v>
      </c>
      <c r="L695">
        <v>0.45</v>
      </c>
      <c r="M695" t="s">
        <v>4780</v>
      </c>
      <c r="N695" t="str">
        <f>MID(Table2[[#This Row],[Uncleaved Sequence]],Table2[[#This Row],[pos2]]-3,3)&amp;"-"&amp;MID(Table2[[#This Row],[Uncleaved Sequence]],Table2[[#This Row],[pos2]],3)</f>
        <v>VNS-QYF</v>
      </c>
      <c r="O695" t="str">
        <f>VLOOKUP(Table2[[#This Row],[name]],Sheet2!B:D,3,FALSE)</f>
        <v>MSLYFAFLTTLIISLVNSQYFNYNQIRRETYGSNPRATFPWVVSVLDQRWLFRYIGVGSLINPNVVLTAAHILNGTTKYDLVVRAGEWDTSTTADQQHDLEVLNIVSHEQFNRFNAENNMALLILVSAFEMTANINLIPLYLQEAGIKGSCFFNGWGKVYLNSTDYPTVLKTVQVDLLSMGMCSSRKLPIQQICGKLEGIDCSGDGGAPLVCRILTYPYKYAQVGIVNWLSQKPVENTFIVFTNVGLLPWIDYHLRLEANFRPR</v>
      </c>
    </row>
    <row r="696" spans="1:15">
      <c r="A696" t="s">
        <v>4647</v>
      </c>
      <c r="B696" t="s">
        <v>1363</v>
      </c>
      <c r="C696">
        <v>0.79800000000000004</v>
      </c>
      <c r="D696">
        <v>19</v>
      </c>
      <c r="E696">
        <v>0.80600000000000005</v>
      </c>
      <c r="F696">
        <v>19</v>
      </c>
      <c r="G696">
        <v>0.871</v>
      </c>
      <c r="H696">
        <v>9</v>
      </c>
      <c r="I696">
        <v>0.82199999999999995</v>
      </c>
      <c r="J696">
        <v>0.81499999999999995</v>
      </c>
      <c r="K696" t="s">
        <v>4779</v>
      </c>
      <c r="L696">
        <v>0.45</v>
      </c>
      <c r="M696" t="s">
        <v>4780</v>
      </c>
      <c r="N696" t="str">
        <f>MID(Table2[[#This Row],[Uncleaved Sequence]],Table2[[#This Row],[pos2]]-3,3)&amp;"-"&amp;MID(Table2[[#This Row],[Uncleaved Sequence]],Table2[[#This Row],[pos2]],3)</f>
        <v>VNS-QYF</v>
      </c>
      <c r="O696" t="str">
        <f>VLOOKUP(Table2[[#This Row],[name]],Sheet2!B:D,3,FALSE)</f>
        <v>MSLYFAFLTTLIISLVNSQYFNYNQIRRETYGSNPRATFPWVVSVLDQRWLFRYIGVGSLINPNVVLTAAHILNGTTKYDLVVRAGEWDTSTTADQQHDLEVLNIVSHEQFNRFNAENNMALLILVSAFEMTANINLIPLYLQEAGIKGSCFFNGWGKVYLNSTDYPTVLKTVQVDLLSMGMCSSRKLPIQQICGKLEGIDCSGDGGAPLVCRILTYPYKYAQVGIVNWLSQKPVENTFIVFTNVGLLPWIDYHLRLEANFRPR</v>
      </c>
    </row>
    <row r="697" spans="1:15">
      <c r="A697" t="s">
        <v>3890</v>
      </c>
      <c r="B697" t="s">
        <v>382</v>
      </c>
      <c r="C697">
        <v>0.59299999999999997</v>
      </c>
      <c r="D697">
        <v>25</v>
      </c>
      <c r="E697">
        <v>0.73599999999999999</v>
      </c>
      <c r="F697">
        <v>25</v>
      </c>
      <c r="G697">
        <v>0.96599999999999997</v>
      </c>
      <c r="H697">
        <v>16</v>
      </c>
      <c r="I697">
        <v>0.90900000000000003</v>
      </c>
      <c r="J697">
        <v>0.83</v>
      </c>
      <c r="K697" t="s">
        <v>4779</v>
      </c>
      <c r="L697">
        <v>0.45</v>
      </c>
      <c r="M697" t="s">
        <v>4780</v>
      </c>
      <c r="N697" t="str">
        <f>MID(Table2[[#This Row],[Uncleaved Sequence]],Table2[[#This Row],[pos2]]-3,3)&amp;"-"&amp;MID(Table2[[#This Row],[Uncleaved Sequence]],Table2[[#This Row],[pos2]],3)</f>
        <v>VFA-SSS</v>
      </c>
      <c r="O697" t="str">
        <f>VLOOKUP(Table2[[#This Row],[name]],Sheet2!B:D,3,FALSE)</f>
        <v>MISQLGRISIMSAVLLAFAAIVFASSSEKTELDPNATCNYTLVKKKTLGDPSFWKKFFKHLIPFTSSRGKMQFILFKRDFADCGRELFVGDVENLRNSFDARHQTRIVIHGWMSQSKGSHIRKVKNAYLSLTDPGPNGEPAPYEDFNIVCDWSKTSTNVNYYEVAKTVEDMGALLAELVRYLNQEANMHYDDVYVIHSLGAQIAGSAGKQIMPYRFNTIYALDPAGPQFREKSDEYRIDASDASYESIQTSVSFGFEQPVGHATFYPNYGKNQKKCYVYGCSHKRSHDYFIESLSPAGFWGPRCERHDDGTWLLLMSDGEFRMGGEPSIPKNGTFYVKTYSKPYAMGHRWQTEPPPREDDIENSTE</v>
      </c>
    </row>
    <row r="698" spans="1:15">
      <c r="A698" t="s">
        <v>4605</v>
      </c>
      <c r="B698" t="s">
        <v>382</v>
      </c>
      <c r="C698">
        <v>0.59299999999999997</v>
      </c>
      <c r="D698">
        <v>25</v>
      </c>
      <c r="E698">
        <v>0.73599999999999999</v>
      </c>
      <c r="F698">
        <v>25</v>
      </c>
      <c r="G698">
        <v>0.96599999999999997</v>
      </c>
      <c r="H698">
        <v>16</v>
      </c>
      <c r="I698">
        <v>0.90900000000000003</v>
      </c>
      <c r="J698">
        <v>0.83</v>
      </c>
      <c r="K698" t="s">
        <v>4779</v>
      </c>
      <c r="L698">
        <v>0.45</v>
      </c>
      <c r="M698" t="s">
        <v>4780</v>
      </c>
      <c r="N698" t="str">
        <f>MID(Table2[[#This Row],[Uncleaved Sequence]],Table2[[#This Row],[pos2]]-3,3)&amp;"-"&amp;MID(Table2[[#This Row],[Uncleaved Sequence]],Table2[[#This Row],[pos2]],3)</f>
        <v>VFA-SSS</v>
      </c>
      <c r="O698" t="str">
        <f>VLOOKUP(Table2[[#This Row],[name]],Sheet2!B:D,3,FALSE)</f>
        <v>MISQLGRISIMSAVLLAFAAIVFASSSEKTELDPNATCNYTLVKKKTLGDPSFWKKFFKHLIPFTSSRGKMQFILFKRDFADCGRELFVGDVENLRNSFDARHQTRIVIHGWMSQSKGSHIRKVKNAYLSLTDPGPNGEPAPYEDFNIVCDWSKTSTNVNYYEVAKTVEDMGALLAELVRYLNQEANMHYDDVYVIHSLGAQIAGSAGKQIMPYRFNTIYALDPAGPQFREKSDEYRIDASDASYESIQTSVSFGFEQPVGHATFYPNYGKNQKKCYVYGCSHKRSHDYFIESLSPAGFWGPRCERHDDGTWLLLMSDGEFRMGGEPSIPKNGTFYVKTYSKPYAMGHRWQTEPPPREDDIENSTE</v>
      </c>
    </row>
    <row r="699" spans="1:15">
      <c r="A699" t="s">
        <v>3672</v>
      </c>
      <c r="B699" t="s">
        <v>1365</v>
      </c>
      <c r="C699">
        <v>0.66600000000000004</v>
      </c>
      <c r="D699">
        <v>19</v>
      </c>
      <c r="E699">
        <v>0.69599999999999995</v>
      </c>
      <c r="F699">
        <v>19</v>
      </c>
      <c r="G699">
        <v>0.83199999999999996</v>
      </c>
      <c r="H699">
        <v>1</v>
      </c>
      <c r="I699">
        <v>0.70299999999999996</v>
      </c>
      <c r="J699">
        <v>0.7</v>
      </c>
      <c r="K699" t="s">
        <v>4779</v>
      </c>
      <c r="L699">
        <v>0.45</v>
      </c>
      <c r="M699" t="s">
        <v>4780</v>
      </c>
      <c r="N699" t="str">
        <f>MID(Table2[[#This Row],[Uncleaved Sequence]],Table2[[#This Row],[pos2]]-3,3)&amp;"-"&amp;MID(Table2[[#This Row],[Uncleaved Sequence]],Table2[[#This Row],[pos2]],3)</f>
        <v>SNG-IYN</v>
      </c>
      <c r="O699" t="str">
        <f>VLOOKUP(Table2[[#This Row],[name]],Sheet2!B:D,3,FALSE)</f>
        <v>MLIGSCWVLILFARSSNGIYNGVEAKFDFWTFLASVWVSGYHECGGAVISRIVLTAAQCVKNKPVKRITVRVGTPDIYRGGRIIRVTALVVHENYKNWNDIALLWLEKPVLSVRVTKIPLATKEPSENEYPSNAGWGEKLLESYVVTKLQNGVTKIRPRSMCAEELVEPVGEELLCAFYTENDICPGDYGGPLVLAKVVGIAVQGHGCGFAVLPSLYTNVFHYLEWIEENAEKLIKN</v>
      </c>
    </row>
    <row r="700" spans="1:15">
      <c r="A700" t="s">
        <v>3653</v>
      </c>
      <c r="B700" t="s">
        <v>1367</v>
      </c>
      <c r="C700">
        <v>0.108</v>
      </c>
      <c r="D700">
        <v>36</v>
      </c>
      <c r="E700">
        <v>0.12</v>
      </c>
      <c r="F700">
        <v>11</v>
      </c>
      <c r="G700">
        <v>0.17199999999999999</v>
      </c>
      <c r="H700">
        <v>67</v>
      </c>
      <c r="I700">
        <v>0.121</v>
      </c>
      <c r="J700">
        <v>0.121</v>
      </c>
      <c r="K700" t="s">
        <v>4781</v>
      </c>
      <c r="L700">
        <v>0.5</v>
      </c>
      <c r="M700" t="s">
        <v>4782</v>
      </c>
      <c r="N700" t="str">
        <f>MID(Table2[[#This Row],[Uncleaved Sequence]],Table2[[#This Row],[pos2]]-3,3)&amp;"-"&amp;MID(Table2[[#This Row],[Uncleaved Sequence]],Table2[[#This Row],[pos2]],3)</f>
        <v>RPR-LRH</v>
      </c>
      <c r="O700" t="str">
        <f>VLOOKUP(Table2[[#This Row],[name]],Sheet2!B:D,3,FALSE)</f>
        <v>MKQPTLIRPRLRHRRSTPAAATKMCPKRHWLVNNRAAGSRGSGGAAARSRSLDQIVEVLVALIVVNCLATAAAALITPPDSLESLGSLGIPSSSASSSDDDDMSSGFYRIPHRLEGYPQLQQLQRGQNFKISPKPCSFGRVEGTCMFWECIKSEGKHVGMCVDSFMFGSCCTHNYTDNIVLPQTAFSYTRPTKPLTRPRPPAAPYKPMISGMTTIERPHGAGTLVIRPSGPHHQGTLARPHPPPYSKPTTASDLHGSASHPSSSSSSSSSSNPNSIWHTSTQQQQQQQHQQNQQHWQMTTEPSFITKPRPTGWTKPGIVNLPMPARPSKPSKPTKKPIVYDRTPPPPSVPPSTSTSTTSTSLIWPAQTHPPQPHRPTRPQLSPGTSLAASSSHWPSSTTSTTSSTTSTTTTTTTTRRTTTPTTTTRRTTTNKPTRPYQRPTATSSSSTSTTSSKTPTTTRPISSSSSSSSGIVTSSQRPTQPTHRTPVLASGIETNEISDSSIPDAGALGHVKTISAARSECGVPTLARPETRIVGGKSAFGRWPWQVSVRRTSFFGFSSTHRCGGALINENWIATAGHCVDDLLISQRIRVGEYDFSHVQEQLPYIERGVAKKVVHPKYSFLTYEYDLALVKLEQPEFAPHVSPICLPETDSLLIGMNATVTGWGRLSEGGTLPSVLQEVSVPIVNDNCKSMFMRAGRQEFIPDIFLCAGYETGGQDSCQGDSGGPLQAKSQDGFFLAGIISWGIGCAEANLPGVCTRISKFTPWILEHV</v>
      </c>
    </row>
    <row r="701" spans="1:15">
      <c r="A701" t="s">
        <v>3834</v>
      </c>
      <c r="B701" t="s">
        <v>290</v>
      </c>
      <c r="C701">
        <v>0.77800000000000002</v>
      </c>
      <c r="D701">
        <v>18</v>
      </c>
      <c r="E701">
        <v>0.84599999999999997</v>
      </c>
      <c r="F701">
        <v>18</v>
      </c>
      <c r="G701">
        <v>0.95</v>
      </c>
      <c r="H701">
        <v>1</v>
      </c>
      <c r="I701">
        <v>0.91200000000000003</v>
      </c>
      <c r="J701">
        <v>0.88200000000000001</v>
      </c>
      <c r="K701" t="s">
        <v>4779</v>
      </c>
      <c r="L701">
        <v>0.45</v>
      </c>
      <c r="M701" t="s">
        <v>4780</v>
      </c>
      <c r="N701" t="str">
        <f>MID(Table2[[#This Row],[Uncleaved Sequence]],Table2[[#This Row],[pos2]]-3,3)&amp;"-"&amp;MID(Table2[[#This Row],[Uncleaved Sequence]],Table2[[#This Row],[pos2]],3)</f>
        <v>ASG-QNS</v>
      </c>
      <c r="O701" t="str">
        <f>VLOOKUP(Table2[[#This Row],[name]],Sheet2!B:D,3,FALSE)</f>
        <v>MWRLCGFVLLLCGLASGQNSDEDLSKAIPDEEDPIGSNKELSDLVITTAGKIRGTILPSQSGRNFYAFRGIPYAKPPVDRLRFQPPEPVEQWFDTLDAFDGPKCPQLGLVSGDVSEDCLRVNIYTKELPSESQPNVRRPVIVFIHPGFYSLSGQSKNFAGPQYFMNRRLVLVTFNYRLGSLGFLATGTREAPGNMGKDQVQLLRWVKLHISRFGGDPSSITLLGYGAGAMAVTLHMVSPMSRGLFKAIVMSGAVTGQWSLPDHQMDVATKQATLLHCHTENVTEMMDCLKGKHYEFANTLPKMFEFDRNNPLILWKPVIEPDFGQERFLVEEPIRSYQNDDFMVPIITGMTKDEFVGPALSILQSPTLLSALNENFESLAPVFFMYNTSDARCNISQELRNHYFPDKLIDANRSLEALSNLYSDALTGFGIHRFVHLAARSKVYYYRFSYQGARSHIYYPEDAPYGVVHHDDLMYLFVEPSISRMFTEDDEFRMVDIMVRMFSAFAYKGDPNKPTDLALRDIRWRPFSFKKRYYLDIGKITLEENLNAENYEIWKRLFPLNWRRQTKE</v>
      </c>
    </row>
    <row r="702" spans="1:15">
      <c r="A702" t="s">
        <v>4525</v>
      </c>
      <c r="B702" t="s">
        <v>1370</v>
      </c>
      <c r="C702">
        <v>0.67600000000000005</v>
      </c>
      <c r="D702">
        <v>22</v>
      </c>
      <c r="E702">
        <v>0.79400000000000004</v>
      </c>
      <c r="F702">
        <v>22</v>
      </c>
      <c r="G702">
        <v>0.97299999999999998</v>
      </c>
      <c r="H702">
        <v>11</v>
      </c>
      <c r="I702">
        <v>0.93100000000000005</v>
      </c>
      <c r="J702">
        <v>0.86799999999999999</v>
      </c>
      <c r="K702" t="s">
        <v>4779</v>
      </c>
      <c r="L702">
        <v>0.45</v>
      </c>
      <c r="M702" t="s">
        <v>4780</v>
      </c>
      <c r="N702" t="str">
        <f>MID(Table2[[#This Row],[Uncleaved Sequence]],Table2[[#This Row],[pos2]]-3,3)&amp;"-"&amp;MID(Table2[[#This Row],[Uncleaved Sequence]],Table2[[#This Row],[pos2]],3)</f>
        <v>SQS-ASQ</v>
      </c>
      <c r="O702" t="str">
        <f>VLOOKUP(Table2[[#This Row],[name]],Sheet2!B:D,3,FALSE)</f>
        <v>MNRAWLCLLICLALSCGPSQSASQDRATNQTAASPLLKQSQNTFIQWVLLLPQRPGSSDSENATLATLSSSSMMPDAASTTSTTTPAPSSSTTTTRRATPAPPTLNPPRNCSDCVCGIANIQKRIVGGQETEVHQYPWVAMLLYGGRYCAASLLNDQFLLTASHCVYGFRKERISVRLLEHDRKMSHMQKIDRKVAVITHPKYNARNYDNDIAIIKLDEPVEFNEVLHPVCMPTPGRSFKGENGITGWGALKVGGPTSDTLQEVQVPILSQDECRKSRYGNKITDNMLCGGYDEGKDSCQGDSGGPLHIVASGTREHQIAGVVSWGEGCAKAGYPGVYARVNRGTWIKNLTKQACLCQQETKKI</v>
      </c>
    </row>
    <row r="703" spans="1:15">
      <c r="A703" t="s">
        <v>4308</v>
      </c>
      <c r="B703" t="s">
        <v>292</v>
      </c>
      <c r="C703">
        <v>0.13600000000000001</v>
      </c>
      <c r="D703">
        <v>21</v>
      </c>
      <c r="E703">
        <v>0.15</v>
      </c>
      <c r="F703">
        <v>21</v>
      </c>
      <c r="G703">
        <v>0.28399999999999997</v>
      </c>
      <c r="H703">
        <v>4</v>
      </c>
      <c r="I703">
        <v>0.16200000000000001</v>
      </c>
      <c r="J703">
        <v>0.156</v>
      </c>
      <c r="K703" t="s">
        <v>4781</v>
      </c>
      <c r="L703">
        <v>0.45</v>
      </c>
      <c r="M703" t="s">
        <v>4780</v>
      </c>
      <c r="N703" t="str">
        <f>MID(Table2[[#This Row],[Uncleaved Sequence]],Table2[[#This Row],[pos2]]-3,3)&amp;"-"&amp;MID(Table2[[#This Row],[Uncleaved Sequence]],Table2[[#This Row],[pos2]],3)</f>
        <v>VYS-IVA</v>
      </c>
      <c r="O703" t="str">
        <f>VLOOKUP(Table2[[#This Row],[name]],Sheet2!B:D,3,FALSE)</f>
        <v>MGRNFLRLPSVSGRSSFVYSIVACSNLPKRRSIVLSFGHIMTENMTLEQSANKCFEGEQRVYRHRSDTLKCDMTFGVFLPPAALEGKPCPVLFFLSGLCTHENFIQKSGFQQHAARHNLIVVNPDTSPRGVEIAGQDDAYDFGSGAGYVDAKEEPWSKHYKMYSYVTQELVDVVNANLPVVPGKRGIFGHSMGGHGLICALKNPGLYQSVSAFAPIANPTECPWGKKAFAGYLGSNPDDWALWDAHLVSQYESTPQELFIDQGAADNFLAGKQLLPENLLAAADGNDHIQTIFKREGYDHSYFYIATFVAEHIAYHAALLTAS</v>
      </c>
    </row>
    <row r="704" spans="1:15">
      <c r="A704" t="s">
        <v>4309</v>
      </c>
      <c r="B704" t="s">
        <v>292</v>
      </c>
      <c r="C704">
        <v>0.113</v>
      </c>
      <c r="D704">
        <v>44</v>
      </c>
      <c r="E704">
        <v>0.112</v>
      </c>
      <c r="F704">
        <v>44</v>
      </c>
      <c r="G704">
        <v>0.182</v>
      </c>
      <c r="H704">
        <v>39</v>
      </c>
      <c r="I704">
        <v>0.106</v>
      </c>
      <c r="J704">
        <v>0.109</v>
      </c>
      <c r="K704" t="s">
        <v>4781</v>
      </c>
      <c r="L704">
        <v>0.45</v>
      </c>
      <c r="M704" t="s">
        <v>4780</v>
      </c>
      <c r="N704" t="str">
        <f>MID(Table2[[#This Row],[Uncleaved Sequence]],Table2[[#This Row],[pos2]]-3,3)&amp;"-"&amp;MID(Table2[[#This Row],[Uncleaved Sequence]],Table2[[#This Row],[pos2]],3)</f>
        <v>LEG-KPC</v>
      </c>
      <c r="O704" t="str">
        <f>VLOOKUP(Table2[[#This Row],[name]],Sheet2!B:D,3,FALSE)</f>
        <v>MTLEQLSANKCFEGEQRVYRHRSDTLKCDMTFGVFLPPAALEGKPCPVLFLSGLTCTHENFIQKSGFQQHAARHNLIVVNPDTSPRGVEIAGQDDAYDGSGAGFYVDAKEEPWSKHYKMYSYVTQELVDVVNANLPVVPGKRGIFGHMGGHGALICALKNPGLYQSVSAFAPIANPTECPWGKKAFAGYLGSNPDDALWDATHLVSQYESTPQELFIDQGAADNFLAGKQLLPENLLAAADGNDHQTIFKQREGYDHSYFYIATFVAEHIAYHAALLTAS</v>
      </c>
    </row>
    <row r="705" spans="1:15">
      <c r="A705" t="s">
        <v>4685</v>
      </c>
      <c r="B705" t="s">
        <v>664</v>
      </c>
      <c r="C705">
        <v>0.109</v>
      </c>
      <c r="D705">
        <v>18</v>
      </c>
      <c r="E705">
        <v>0.109</v>
      </c>
      <c r="F705">
        <v>11</v>
      </c>
      <c r="G705">
        <v>0.128</v>
      </c>
      <c r="H705">
        <v>1</v>
      </c>
      <c r="I705">
        <v>0.10199999999999999</v>
      </c>
      <c r="J705">
        <v>0.105</v>
      </c>
      <c r="K705" t="s">
        <v>4781</v>
      </c>
      <c r="L705">
        <v>0.45</v>
      </c>
      <c r="M705" t="s">
        <v>4780</v>
      </c>
      <c r="N705" t="str">
        <f>MID(Table2[[#This Row],[Uncleaved Sequence]],Table2[[#This Row],[pos2]]-3,3)&amp;"-"&amp;MID(Table2[[#This Row],[Uncleaved Sequence]],Table2[[#This Row],[pos2]],3)</f>
        <v>GGS-GGA</v>
      </c>
      <c r="O705" t="str">
        <f>VLOOKUP(Table2[[#This Row],[name]],Sheet2!B:D,3,FALSE)</f>
        <v>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GAKKFVVTTGNTGRKTNNRFSSTNNYHSTVALHGSNALQYYSSHSESQGQTDHGFYQMVKKDEKEKILIPEKASSFKFHPGRLCEQCYYCSGKFGLYDTPCHVGQIKSVERQQKILANEEKLTVDNCLCDACFRVDRRANVPSYKKRLSASGHLEMGSAAGSALEKQFAGDSGVITESGGEAGTAAVAVQQRSCGVKDCVEAARHSLRRKCIRKRVKKYQLSLEIPAGSSNVLCEAHYNTVIQFSGCVLCKRRLGKNHMYNITTQDTIRLEKALSEMGIPVLGMGTAVCKLCRYFANLLIKPPDSTKAQKAEFVKNYRKRLLKVHNLQDGHELSEADEEEAPNATETERPTSDGHEDPEMPMVADYDGPTDSNSSSSSTALDTSKQMSKLQAILQQNVGADAAGAAGTGTVAASPGGSGSGADISNVLGNPNISMRELFHGEEELGVQFKVPFGCSSSQRTPEGWTRVQTFLQYDEPRRLWEELQKPYGNQSSFLRHLILLEKYYRNGDLVLAPHASSNATVYTETRQRLNSFDHGHCGGLNIAGSPSSSGSGKRSGVPQPTGASVLATALTTPLSHSSSSASISSEQHSSVDPVIPLVDLNDDDEGEDGAGGAGERESTNRQQVILECLRTASVDKLTKQLSSNAVTIIARPKDKSQLSCNSGSSTSISSSSAISSPEEVAVTKVTAVAPVQSKDAPPLAPASSGVSNSRSILKTNLLGMNAVELVPLTTAPHAYKPTGCHKPEKQQKILDVANKQPGSQGEPVPSSALLLQSKLKPPTHQQQVSGSGAGTSGSQKPSNVAQLLSSPPELISLHRRQTSAAAGSSSFLQGKRLQLPRSGAGPSGAGTGTGAGAAGSRSAGGPPPPNVVLPDALTPQERHESKSWKPTLIPLEDQHKVPNKSHALYQTADGRRLPALVVQSGGKPYLISIFDYNRMCILRREKLMRDQLLKSNAKPKPQNQQQQQGQHQQQQNSAASAAAFSNMVKLAQQHTARQQLQQLQQKPQQQQQLPTLQPGVRLARLPQKLLMPPLTNPQIGSQAPNLQPLLSSTLDNSNNCWLWKNFPDNQYLLNGNGGGAGSSSSKLPHLTAKPATATSSSGAANKSAGSLFTLKQQHQQKLIDNAIMSKIPKSLTVIPQQMGGNTGGDMGGSSSSGK</v>
      </c>
    </row>
    <row r="706" spans="1:15">
      <c r="A706" t="s">
        <v>4686</v>
      </c>
      <c r="B706" t="s">
        <v>664</v>
      </c>
      <c r="C706">
        <v>0.109</v>
      </c>
      <c r="D706">
        <v>18</v>
      </c>
      <c r="E706">
        <v>0.109</v>
      </c>
      <c r="F706">
        <v>11</v>
      </c>
      <c r="G706">
        <v>0.128</v>
      </c>
      <c r="H706">
        <v>1</v>
      </c>
      <c r="I706">
        <v>0.10199999999999999</v>
      </c>
      <c r="J706">
        <v>0.105</v>
      </c>
      <c r="K706" t="s">
        <v>4781</v>
      </c>
      <c r="L706">
        <v>0.45</v>
      </c>
      <c r="M706" t="s">
        <v>4780</v>
      </c>
      <c r="N706" t="str">
        <f>MID(Table2[[#This Row],[Uncleaved Sequence]],Table2[[#This Row],[pos2]]-3,3)&amp;"-"&amp;MID(Table2[[#This Row],[Uncleaved Sequence]],Table2[[#This Row],[pos2]],3)</f>
        <v>GGS-GGA</v>
      </c>
      <c r="O706" t="str">
        <f>VLOOKUP(Table2[[#This Row],[name]],Sheet2!B:D,3,FALSE)</f>
        <v>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GAKKFVVTTGNTGRKTNNRFSSTNNYHSTVALHGSNALQYYSSHSESQGQTDHGFYQMVKKDEKEKILIPEKASSFKFHPGRLCEQCYYCSGKFGLYDTPCHVGQIKSVERQQKILANEEKLTVDNCLCDACFRVDRRANVPSYKKRLSASGHLEMGSAAGSALEKQFAGDSGVITESGGEAGTAAVAVQQRSCGVKDCVEAARHSLRRKCIRKRVKKYQLSLEIPAGSSNVLCEAHYNTVIQFSGCVLCKRRLGKNHMYNITTQDTIRLEKALSEMGIPVLGMGTAVCKLCRYFANLLIKPPDSTKAQKAEFVKNYRKRLLKVHNLQDGHELSEADEEEAPNATETERPTSDGHEDPEMPMVADYDGPTDSNSSSSSTALDTSKQMSKLQAILQQNVGADAAGAAGTGTVAASPGGSGSGADISNVLGNPNISMRELFHGEEELGVQFKVPFGCSSSQRTPEGWTRVQTFLQYDEPRRLWEELQKPYGNQSSFLRHLILLEKYYRNGDLVLAPHASSNATVYTETRQRLNSFDHGHCGGLNIAGSPSSSGSGKRSGVPQPTGASVLATALTTPLSHSSSSASISSEQHSSVDPVIPLVDLNDDDEGEDGAGGAGERESTNRQQVILECLRTASVDKLTKQLSSNAVTIIARPKDKSQLSCNSGSSTSISSSSAISSPEEVAVTKVTAVAPVQSKDAPPLAPASSGVSNSRSILKTNLLGMNAVELVPLTTAPHAYKPTGCHKPEKQQKILDVANKQPGSQGEPVPSSALLLQSKLKPPTHQQQVSGSGAGTSGSQKPSNVAQLLSSPPELISLHRRQTSAAAGSSSFLQGKRLQLPRSGAGPSGAGTGTGAGAAGSRSAGGPPPPNVVLPDALTPQERHESKSWKPTLIPLEDQHKVPNKSHALYQTADGRRLPALVVQSGGKPYLISIFDYNRMCILRREKLMRDQLLKSNAKPKPQNQQQQQGQHQQQQNSAASAAAFSNMVKLAQQHTARQQLQQLQQKPQQQQQLPTLQPGVRLARLPQKLLMPPLTNPQIGSQAPNLQPLLSSTLDNSNNCWLWKNFPDNQYLLNGNGGGAGSSSSKLPHLTAKPATATSSSGAANKSAGSLFTLKQQHQQKLIDNAIMSKIPKSLTVIPQQMGGNTGGDMGGSSSSGK</v>
      </c>
    </row>
    <row r="707" spans="1:15">
      <c r="A707" t="s">
        <v>4215</v>
      </c>
      <c r="B707" t="s">
        <v>664</v>
      </c>
      <c r="C707">
        <v>0.109</v>
      </c>
      <c r="D707">
        <v>18</v>
      </c>
      <c r="E707">
        <v>0.109</v>
      </c>
      <c r="F707">
        <v>11</v>
      </c>
      <c r="G707">
        <v>0.128</v>
      </c>
      <c r="H707">
        <v>1</v>
      </c>
      <c r="I707">
        <v>0.10199999999999999</v>
      </c>
      <c r="J707">
        <v>0.105</v>
      </c>
      <c r="K707" t="s">
        <v>4781</v>
      </c>
      <c r="L707">
        <v>0.45</v>
      </c>
      <c r="M707" t="s">
        <v>4780</v>
      </c>
      <c r="N707" t="str">
        <f>MID(Table2[[#This Row],[Uncleaved Sequence]],Table2[[#This Row],[pos2]]-3,3)&amp;"-"&amp;MID(Table2[[#This Row],[Uncleaved Sequence]],Table2[[#This Row],[pos2]],3)</f>
        <v>GGS-GGA</v>
      </c>
      <c r="O707" t="str">
        <f>VLOOKUP(Table2[[#This Row],[name]],Sheet2!B:D,3,FALSE)</f>
        <v>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DSSHSESQGQTDHGFYQMVKKDEKEKILIPEKASSFFHPGRLCEDQCYYCSGKFGLYDTPCHVGQIKSVERQQKILANEEKLTVDCLCDACFRHVDRRANVPSYKKRLSASGHLEMGSAAGSALEKQFAGDSGVTESGGEAGSTAAVAVQQRSCGVKDCVEAARHSLRRKCIRKRVKKYQLSLIPAGSSNVGLCEAHYNTVIQFSGCVLCKRRLGKNHMYNITTQDTIRLEKLSEMGIPVQLGMGTAVCKLCRYFANLLIKPPDSTKAQKAEFVKNYRKRLKVHNLQDGSHELSEADEEEAPNATETERPTSDGHEDPEMPMVADYDGPTSNSSSSSTAALDTSKQMSKLQAILQQNVGADAAGAAGTGTVAASPGGSGGADISNVLRGNPNISMRELFHGEEELGVQFKVPFGCSSSQRTPEGWTRVTFLQYDEPTRRLWEELQKPYGNQSSFLRHLILLEKYYRNGDLVLAPHASNATVYTETVRQRLNSFDHGHCGGLNIAGSPSSSGSGKRSGVPQPTGASVATALTTPLTSHSSSSASISSEQHSSVDPVIPLVDLNDDDEGEDGAGGAGRESTNRQQDVILECLRTASVDKLTKQLSSNAVTIIARPKDKSQLSCNSGSTSISSSSSAISSPEEVAVTKVTAVAPVQSKDAPPLAPASSGVSNSRSIKTNLLGMNKAVELVPLTTAPHAYKPTGCHKPEKQQKILDVANKQPGSQGPVPSSALLGLQSKLKPPTHQQQVSGSGAGTSGSQKPSNVAQLLSSPPELSLHRRQTSGAAAGSSSFLQGKRLQLPRSGAGPSGAGTGTGAGAAGSRSAGPPPPNVVILPDALTPQERHESKSWKPTLIPLEDQHKVPNKSHALYQTAGRRLPALVQVQSGGKPYLISIFDYNRMCILRREKLMRDQLLKSNAKPKPNQQQQQGQTHQQQQNSAASAAAFSNMVKLAQQHTARQQLQQLQQKPQQQQLPTLQPGGVRLARLPQKLLMPPLTNPQIGSQAPNLQPLLSSTLDNSNNWLWKNFPDPNQYLLNGNGGGAGSSSSKLPHLTAKPATATSSSGAANKSASLFTLKQQQHQQKLIDNAIMSKIPKSLTVIPQQMGGNTGGDMGGSSSSG</v>
      </c>
    </row>
    <row r="708" spans="1:15">
      <c r="A708" t="s">
        <v>4216</v>
      </c>
      <c r="B708" t="s">
        <v>664</v>
      </c>
      <c r="C708">
        <v>0.109</v>
      </c>
      <c r="D708">
        <v>18</v>
      </c>
      <c r="E708">
        <v>0.109</v>
      </c>
      <c r="F708">
        <v>11</v>
      </c>
      <c r="G708">
        <v>0.128</v>
      </c>
      <c r="H708">
        <v>1</v>
      </c>
      <c r="I708">
        <v>0.10199999999999999</v>
      </c>
      <c r="J708">
        <v>0.105</v>
      </c>
      <c r="K708" t="s">
        <v>4781</v>
      </c>
      <c r="L708">
        <v>0.45</v>
      </c>
      <c r="M708" t="s">
        <v>4780</v>
      </c>
      <c r="N708" t="str">
        <f>MID(Table2[[#This Row],[Uncleaved Sequence]],Table2[[#This Row],[pos2]]-3,3)&amp;"-"&amp;MID(Table2[[#This Row],[Uncleaved Sequence]],Table2[[#This Row],[pos2]],3)</f>
        <v>GGS-GGA</v>
      </c>
      <c r="O708" t="str">
        <f>VLOOKUP(Table2[[#This Row],[name]],Sheet2!B:D,3,FALSE)</f>
        <v>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DSSHSESQGQTDHGFYQMVKKDEKEKILIPEKASSFFHPGRLCEDQCYYCSGKFGLYDTPCHVGQIKSVERQQKILANEEKLTVDCLCDACFRHVDRRANVPSYKKRLSASGHLEMGSAAGSALEKQFAGDSGVTESGGEAGSTAAVAVQQRSCGVKDCVEAARHSLRRKCIRKRVKKYQLSLIPAGSSNVGLCEAHYNTVIQFSGCVLCKRRLGKNHMYNITTQDTIRLEKLSEMGIPVQLGMGTAVCKLCRYFANLLIKPPDSTKAQKAEFVKNYRKRLKVHNLQDGSHELSEADEEEAPNATETERPTSDGHEDPEMPMVADYDGPTSNSSSSSTAALDTSKQMSKLQAILQQNVGADAAGAAGTGTVAASPGGSGGADISNVLRGNPNISMRELFHGEEELGVQFKVPFGCSSSQRTPEGWTRVTFLQYDEPTRRLWEELQKPYGNQSSFLRHLILLEKYYRNGDLVLAPHASNATVYTETVRQRLNSFDHGHCGGLNIAGSPSSSGSGKRSGVPQPTGASVATALTTPLTSHSSSSASISSEQHSSVDPVIPLVDLNDDDEGEDGAGGAGRESTNRQQDVILECLRTASVDKLTKQLSSNAVTIIARPKDKSQLSCNSGSTSISSSSSAISSPEEVAVTKVTAVAPVQSKDAPPLAPASSGVSNSRSIKTNLLGMNKAVELVPLTTAPHAYKPTGCHKPEKQQKILDVANKQPGSQGPVPSSALLGLQSKLKPPTHQQQVSGSGAGTSGSQKPSNVAQLLSSPPELSLHRRQTSGAAAGSSSFLQGKRLQLPRSGAGPSGAGTGTGAGAAGSRSAGPPPPNVVILPDALTPQERHESKSWKPTLIPLEDQHKVPNKSHALYQTAGRRLPALVQVQSGGKPYLISIFDYNRMCILRREKLMRDQLLKSNAKPKPNQQQQQGQTHQQQQNSAASAAAFSNMVKLAQQHTARQQLQQLQQKPQQQQLPTLQPGGVRLARLPQKLLMPPLTNPQIGSQAPNLQPLLSSTLDNSNNWLWKNFPDPNQYLLNGNGGGAGSSSSKLPHLTAKPATATSSSGAANKSASLFTLKQQQHQQKLIDNAIMSKIPKSLTVIPQQMGGNTGGDMGGSSSSG</v>
      </c>
    </row>
    <row r="709" spans="1:15">
      <c r="A709" t="s">
        <v>4217</v>
      </c>
      <c r="B709" t="s">
        <v>664</v>
      </c>
      <c r="C709">
        <v>0.109</v>
      </c>
      <c r="D709">
        <v>18</v>
      </c>
      <c r="E709">
        <v>0.109</v>
      </c>
      <c r="F709">
        <v>11</v>
      </c>
      <c r="G709">
        <v>0.128</v>
      </c>
      <c r="H709">
        <v>1</v>
      </c>
      <c r="I709">
        <v>0.10199999999999999</v>
      </c>
      <c r="J709">
        <v>0.105</v>
      </c>
      <c r="K709" t="s">
        <v>4781</v>
      </c>
      <c r="L709">
        <v>0.45</v>
      </c>
      <c r="M709" t="s">
        <v>4780</v>
      </c>
      <c r="N709" t="str">
        <f>MID(Table2[[#This Row],[Uncleaved Sequence]],Table2[[#This Row],[pos2]]-3,3)&amp;"-"&amp;MID(Table2[[#This Row],[Uncleaved Sequence]],Table2[[#This Row],[pos2]],3)</f>
        <v>GGS-GGA</v>
      </c>
      <c r="O709" t="str">
        <f>VLOOKUP(Table2[[#This Row],[name]],Sheet2!B:D,3,FALSE)</f>
        <v>MSSRKVPGGSGGADESTAAAAPLDDNANASVEIPDSSEEPAMGVGEEMSISKTRTSTLSVEPAKEPTVTAELEGEKELESNPVSKTPRSTPTPTLTPATPTASDGVAAKSVRVTRHSSPLLLIISPTTSRREVGDGELDTEEPTGSGQRKSSVERSLAPVIRGRKSIKDLKEAKEVKSEEPPAAASESRAASGVTPQVKEQHVADGNEMESLPITDKKDHKDTKDKGDERETDQEEEKEKSADTEIADTEKTSEKQKYTEKDKAADKDGGKEKDIDANKDIDKEKEKVKEVLPPVPIAPVTPTCNRVTRKSHAQEQAINTRVTRNRRQSSTVGANSTASLVAASSVTEQPPPSRGRRKKPVVVAPPLEPAVKRKRSQDVEADSDANNSTKYSVEVVKSEEAEAPEEDSSAVPIKQESVDGNEVSSISPTVTPTPTPAPTPAVPGSRRGRGRPQNRNSSSPATTTRATRLSKAGSPVILTPVAQEPAPPKRRVGSSTRKTVSASSLAPSSQGGAGDEDSKDSMASSMDDLLMAAADIKQELTPDFDDSLMPEGLPSTSGASSANGHSCTEPLTVDTEINVKPADSKVKPESPVVAVEESPSQSETQSAKVSAHAGKAPSLSPDMISEGVSAVSVRKFYKPEFLENNLGIEKDPELGEIVQTVSNNDTETDVEMAVDGEVNQPSTPKSDKKKEEQEKNQKSGLKAAKKAPAKLEPKAEDISEILTDVPVDISTEAVEIEEAEEDTCSNSSIKPGELRLDESNDEPELLLEDALIVNGDENETPDQPEKEDQVEFFHTGEYDDFEHEIMVELAKEGVLDASGNALSQQKVELEHPEVTLHESKNDIEAEESVERKPLKDPSVADEMEDMNEESYIDIKDQTNQLLEHLAEEAMEADCGPEDNKENLSTSASSTAADGLDIQLAIKEDDDEEKPLVIADEQKPGLLLTNDMKVDEKPNGKQESVCDEHVQLVPNLRQEQEIHLQLGLLTHQAAEHRRKCLLEAQARQAQMQLQQHHHHQHKRQGARGGGSATHESSGTLKTVIKLNRSSNGGVSGSGGLPTGTVIHGGCGSSSASSTSSSSVSATRKSSGTLGSGAGAGAGVRRQSLKMTFQKGRARGHGAADRSADQYGAAEDSYYTIQNENEDSSHSESQGQTDHGFYQMVKKDEKEKILIPEKASSFFHPGRLCEDQCYYCSGKFGLYDTPCHVGQIKSVERQQKILANEEKLTVDCLCDACFRHVDRRANVPSYKKRLSASGHLEMGSAAGSALEKQFAGDSGVTESGGEAGSTAAVAVQQRSCGVKDCVEAARHSLRRKCIRKRVKKYQLSLIPAGSSNVGLCEAHYNTVIQFSGCVLCKRRLGKNHMYNITTQDTIRLEKLSEMGIPVQLGMGTAVCKLCRYFANLLIKPPDSTKAQKAEFVKNYRKRLKVHNLQDGSHELSEADEEEAPNATETERPTSDGHEDPEMPMVADYDGPTSNSSSSSTAALDTSKQMSKLQAILQQNVGADAAGAAGTGTVAASPGGSGGADISNVLRGNPNISMRELFHGEEELGVQFKVPFGCSSSQRTPEGWTRVTFLQYDEPTRRLWEELQKPYGNQSSFLRHLILLEKYYRNGDLVLAPHASNATVYTETVRQRLNSFDHGHCGGLNIAGSPSSSGSGKRSGVPQPTGASVATALTTPLTSHSSSSASISSEQHSSVDPVIPLVDLNDDDEGEDGAGGAGRESTNRQQDVILECLRTASVDKLTKQLSSNAVTIIARPKDKSQLSCNSGSTSISSSSSAISSPEEVAVTKVTAVAPVQSKDAPPLAPASSGVSNSRSIKTNLLGMNKAVELVPLTTAPHAYKPTGCHKPEKQQKILDVANKQPGSQGPVPSSALLGLQSKLKPPTHQQQVSGSGAGTSGSQKPSNVAQLLSSPPELSLHRRQTSGAAAGSSSFLQGKRLQLPRSGAGPSGAGTGTGAGAAGSRSAGPPPPNVVILPDALTPQERHESKSWKPTLIPLEDQHKVPNKSHALYQTAGRRLPALVQVQSGGKPYLISIFDYNRMCILRREKLMRDQLLKSNAKPKPNQQQQQGQTHQQQQNSAASAAAFSNMVKLAQQHTARQQLQQLQQKPQQQQLPTLQPGGVRLARLPQKLLMPPLTNPQIGSQAPNLQPLLSSTLDNSNNWLWKNFPDPNQYLLNGNGGGAGSSSSKLPHLTAKPATATSSSGAANKSASLFTLKQQQHQQKLIDNAIMSKIPKSLTVIPQQMGGNTGGDMGGSSSSG</v>
      </c>
    </row>
    <row r="710" spans="1:15">
      <c r="A710" t="s">
        <v>4343</v>
      </c>
      <c r="B710" t="s">
        <v>711</v>
      </c>
      <c r="C710">
        <v>0.75800000000000001</v>
      </c>
      <c r="D710">
        <v>25</v>
      </c>
      <c r="E710">
        <v>0.83099999999999996</v>
      </c>
      <c r="F710">
        <v>25</v>
      </c>
      <c r="G710">
        <v>0.98199999999999998</v>
      </c>
      <c r="H710">
        <v>12</v>
      </c>
      <c r="I710">
        <v>0.91400000000000003</v>
      </c>
      <c r="J710">
        <v>0.876</v>
      </c>
      <c r="K710" t="s">
        <v>4779</v>
      </c>
      <c r="L710">
        <v>0.45</v>
      </c>
      <c r="M710" t="s">
        <v>4780</v>
      </c>
      <c r="N710" t="str">
        <f>MID(Table2[[#This Row],[Uncleaved Sequence]],Table2[[#This Row],[pos2]]-3,3)&amp;"-"&amp;MID(Table2[[#This Row],[Uncleaved Sequence]],Table2[[#This Row],[pos2]],3)</f>
        <v>VEA-DNT</v>
      </c>
      <c r="O710" t="str">
        <f>VLOOKUP(Table2[[#This Row],[name]],Sheet2!B:D,3,FALSE)</f>
        <v>MFNIMLVKFVVIFALILASCRVEADNTSVLPEGFVDAAQRSTHTNNWAVVDASRFWFNYRHVANVLSIYRSVKRLGIPDSQIILMIADDMACNARNPRGQVYNNANQHINVYGDDVEVDYRGYEVTVENFVRLLTGRTQNGTARSKKLSDAGSNVLIYLTGHGGDGFLKFQDSEEITSQELADGIQQMWEKKRYNEFFMVDTCQAASLYEKFTSPNVLAVASSLVGEDSLSHHVDPSIGVYMIDRTYYALEFLEKVQPFSKRTIGEFLQVCPKRVCISTVGVRKDLYPRDPHKVITDFFGAIRPTRVSTDRINVTLANEDDFIFDKDKMVTKKPFKIVMESQFSELF</v>
      </c>
    </row>
    <row r="711" spans="1:15">
      <c r="A711" t="s">
        <v>4602</v>
      </c>
      <c r="B711" t="s">
        <v>667</v>
      </c>
      <c r="C711">
        <v>0.46100000000000002</v>
      </c>
      <c r="D711">
        <v>43</v>
      </c>
      <c r="E711">
        <v>0.56100000000000005</v>
      </c>
      <c r="F711">
        <v>43</v>
      </c>
      <c r="G711">
        <v>0.88500000000000001</v>
      </c>
      <c r="H711">
        <v>31</v>
      </c>
      <c r="I711">
        <v>0.501</v>
      </c>
      <c r="J711">
        <v>0.52800000000000002</v>
      </c>
      <c r="K711" t="s">
        <v>4779</v>
      </c>
      <c r="L711">
        <v>0.45</v>
      </c>
      <c r="M711" t="s">
        <v>4780</v>
      </c>
      <c r="N711" t="str">
        <f>MID(Table2[[#This Row],[Uncleaved Sequence]],Table2[[#This Row],[pos2]]-3,3)&amp;"-"&amp;MID(Table2[[#This Row],[Uncleaved Sequence]],Table2[[#This Row],[pos2]],3)</f>
        <v>SKA-SSF</v>
      </c>
      <c r="O711" t="str">
        <f>VLOOKUP(Table2[[#This Row],[name]],Sheet2!B:D,3,FALSE)</f>
        <v>MEIFYTDFKLRRIKMLPKGGTPKTWLLLLLVSSVCVIQESKASSFCTKAQCALDEEIKTAADSVQARYDHTRIYQVELASEEHVRLFQALEQASDSCSMGHARQPGQKLTIMVTGAKVADFDDLVHSYNVTHRVLNYNFQALIDANYEVAPEDTKPEEFDWKRYHPLESINAWLKKLAETHPEVLLVELGVSAQGRILGVQIAFDNENRTTVFVESGIHAREWIAPATATYIIDQLVNSKDSAVQLARSQRWYIFPTVNPDGYQYTFKGDRMWRKNRALFGICRGVDLNRNFPFWNVTGASGDPCRYDYSGPSAASEVETQRMIEFIRHRVESERIRTFISLHYSQMIMFPYGHSAERVDNYHDLTDIGKLAANKIKDVSGRIYKSGSIYETYPSSGGSKDWAHGQLKIPITFSYELRGPADSEDLFILSAKEIEPTAAEAASIQTIVQEAGKRGYY</v>
      </c>
    </row>
    <row r="712" spans="1:15">
      <c r="A712" t="s">
        <v>3883</v>
      </c>
      <c r="B712" t="s">
        <v>667</v>
      </c>
      <c r="C712">
        <v>0.43</v>
      </c>
      <c r="D712">
        <v>54</v>
      </c>
      <c r="E712">
        <v>0.51300000000000001</v>
      </c>
      <c r="F712">
        <v>54</v>
      </c>
      <c r="G712">
        <v>0.84399999999999997</v>
      </c>
      <c r="H712">
        <v>47</v>
      </c>
      <c r="I712">
        <v>0.32800000000000001</v>
      </c>
      <c r="J712">
        <v>0.41299999999999998</v>
      </c>
      <c r="K712" t="s">
        <v>4781</v>
      </c>
      <c r="L712">
        <v>0.45</v>
      </c>
      <c r="M712" t="s">
        <v>4780</v>
      </c>
      <c r="N712" t="str">
        <f>MID(Table2[[#This Row],[Uncleaved Sequence]],Table2[[#This Row],[pos2]]-3,3)&amp;"-"&amp;MID(Table2[[#This Row],[Uncleaved Sequence]],Table2[[#This Row],[pos2]],3)</f>
        <v>SKA-SSF</v>
      </c>
      <c r="O712" t="str">
        <f>VLOOKUP(Table2[[#This Row],[name]],Sheet2!B:D,3,FALSE)</f>
        <v>MYACQSALQENEMEIFYTDFKLRRIKMLPKGGTPKTWLLLLLVSSVCVIESKASSFCTKADQCALDEEIKTAADSVQARYDHTRIYQVELASEEHVRLQALEQASDSCSFMGHARQPGQKLTIMVTGAKVADFDDLVHSYNVTHRVLYNFQALIDANYLEVAPEDTKPEEFDWKRYHPLESINAWLKKLAETHPEVLVELGVSAQGRPILGVQIAFDNENRTTVFVESGIHAREWIAPATATYIIQLVNSKDSAVQALARSQRWYIFPTVNPDGYQYTFKGDRMWRKNRALFGIRGVDLNRNFPFHWNVTGASGDPCRYDYSGPSAASEVETQRMIEFIRHRVSERIRTFISLHSYSQMIMFPYGHSAERVDNYHDLTDIGKLAANKIKDVSRIYKSGSIYETIYPSSGGSKDWAHGQLKIPITFSYELRGPADSEDLFILAKEIEPTAAEAFASIQTIVQEAGKRGYY</v>
      </c>
    </row>
    <row r="713" spans="1:15">
      <c r="A713" t="s">
        <v>3943</v>
      </c>
      <c r="B713" t="s">
        <v>607</v>
      </c>
      <c r="C713">
        <v>0.108</v>
      </c>
      <c r="D713">
        <v>56</v>
      </c>
      <c r="E713">
        <v>0.107</v>
      </c>
      <c r="F713">
        <v>12</v>
      </c>
      <c r="G713">
        <v>0.124</v>
      </c>
      <c r="H713">
        <v>3</v>
      </c>
      <c r="I713">
        <v>0.10299999999999999</v>
      </c>
      <c r="J713">
        <v>0.105</v>
      </c>
      <c r="K713" t="s">
        <v>4781</v>
      </c>
      <c r="L713">
        <v>0.45</v>
      </c>
      <c r="M713" t="s">
        <v>4780</v>
      </c>
      <c r="N713" t="str">
        <f>MID(Table2[[#This Row],[Uncleaved Sequence]],Table2[[#This Row],[pos2]]-3,3)&amp;"-"&amp;MID(Table2[[#This Row],[Uncleaved Sequence]],Table2[[#This Row],[pos2]],3)</f>
        <v>DDK-VFC</v>
      </c>
      <c r="O713" t="str">
        <f>VLOOKUP(Table2[[#This Row],[name]],Sheet2!B:D,3,FALSE)</f>
        <v>MKITVTTSDDKVFCLDVAQDLELENLKALCAMEIGAEVSQIAVIFNGRESSDKQTLQQCGVGDGDFIMLERRRSANRPVGGNPAISTLDFSNIAVPGTSGGSPPSRRVQQQGVQQPQFNNLTDIPTTDEFNVNFDDDPETVRQMFLSPETLSLLRQYNPSLAEAIDSGDKEKFARLLREHITERKRRNEHRMRMLNDPFDEETQRLIAEEIKQKNIQDNMAAAIEYNPEIFGTVTMLYINCKVNGPVKAFVDSGAQTTIMSKDCAERCHVNRLIDTRWNGVAKGVGTQPILGRIMVQLQIENDHLTSSFTVLGQQPMDMLLGLDMLKRHQCLIDLQRNLLIIGTGTTTPFLPESELPVSARLTGNSEDSMEQEAISNAIEQSKRESGGAGGGNTISPQERFTEQDVTDLMALGYPRSDVLTVLRLCGGNKQAARSVLLHRNAASGSEL</v>
      </c>
    </row>
    <row r="714" spans="1:15">
      <c r="A714" t="s">
        <v>3675</v>
      </c>
      <c r="B714" t="s">
        <v>712</v>
      </c>
      <c r="C714">
        <v>0.17100000000000001</v>
      </c>
      <c r="D714">
        <v>29</v>
      </c>
      <c r="E714">
        <v>0.14399999999999999</v>
      </c>
      <c r="F714">
        <v>29</v>
      </c>
      <c r="G714">
        <v>0.18</v>
      </c>
      <c r="H714">
        <v>28</v>
      </c>
      <c r="I714">
        <v>0.125</v>
      </c>
      <c r="J714">
        <v>0.13400000000000001</v>
      </c>
      <c r="K714" t="s">
        <v>4781</v>
      </c>
      <c r="L714">
        <v>0.45</v>
      </c>
      <c r="M714" t="s">
        <v>4780</v>
      </c>
      <c r="N714" t="str">
        <f>MID(Table2[[#This Row],[Uncleaved Sequence]],Table2[[#This Row],[pos2]]-3,3)&amp;"-"&amp;MID(Table2[[#This Row],[Uncleaved Sequence]],Table2[[#This Row],[pos2]],3)</f>
        <v>VLA-SAV</v>
      </c>
      <c r="O714" t="str">
        <f>VLOOKUP(Table2[[#This Row],[name]],Sheet2!B:D,3,FALSE)</f>
        <v>MLVGLSDQLARIMESVFEAYLGPDSVLASAVGQAVGSGEPEDIPRRNTDWVLGKKYNAIQELELIRRDIQSRLWCTYRHGFSPLGEVQLTTDKGWGCMRCGQMVLAQALIDLHLGRDWFWTPDCRDATYLKIVNRFEDVRNSFYSIHIAQMGESQNKAVGEWLGPNTVAQILKKLVRFDDWSSLAIHVAMDSTVVLDVYASCREGGSWKPLLLIIPLRLGITDINPLYVPALKRCLELDSSCGMIGRPNQALYFLGYVDDEVLYLDPHTTQRTGAVAQKTAAAEQDYDETYHQKAARLNFSAMDPSLAVCFLCKTSDSFESLLTKLKEEVLSLCSPALFEISQRAVDWDTTEDIDWPTMPDIDWPAGTSDSDSFAIVEESGRDSDAGCSGAISGKKPSERAV</v>
      </c>
    </row>
    <row r="715" spans="1:15">
      <c r="A715" t="s">
        <v>4570</v>
      </c>
      <c r="B715" t="s">
        <v>712</v>
      </c>
      <c r="C715">
        <v>0.17100000000000001</v>
      </c>
      <c r="D715">
        <v>29</v>
      </c>
      <c r="E715">
        <v>0.14399999999999999</v>
      </c>
      <c r="F715">
        <v>29</v>
      </c>
      <c r="G715">
        <v>0.18</v>
      </c>
      <c r="H715">
        <v>28</v>
      </c>
      <c r="I715">
        <v>0.125</v>
      </c>
      <c r="J715">
        <v>0.13400000000000001</v>
      </c>
      <c r="K715" t="s">
        <v>4781</v>
      </c>
      <c r="L715">
        <v>0.45</v>
      </c>
      <c r="M715" t="s">
        <v>4780</v>
      </c>
      <c r="N715" t="str">
        <f>MID(Table2[[#This Row],[Uncleaved Sequence]],Table2[[#This Row],[pos2]]-3,3)&amp;"-"&amp;MID(Table2[[#This Row],[Uncleaved Sequence]],Table2[[#This Row],[pos2]],3)</f>
        <v>VLA-SAV</v>
      </c>
      <c r="O715" t="str">
        <f>VLOOKUP(Table2[[#This Row],[name]],Sheet2!B:D,3,FALSE)</f>
        <v>MLVGLSDQLARIMESVFEAYLGPDSVLASAVGQAVGSGEPEDIPRRNTDWVLGKKYNAIQELELIRRDIQSRLWCTYRHGFSPLGEVQLTTDKGWGCMRCGQMVLAQALIDLHLGRDWFWTPDCRDATYLKIVNRFEDVRNSFYSIHIAQMGESQNKAVGEWLGPNTVAQILKKLVRFDDWSSLAIHVAMDSTVVLDVYASCREGGSWKPLLLIIPLRLGITDINPLYVPALKRCLELDSSCGMIGRPNQALYFLGYVDDEVLYLDPHTTQRTGAVAQKTAAAEQDYDETYHQKAARLNFSAMDPSLAVCFLCKTSDSFESLLTKLKEEVLSLCSPALFEISQRAVDWDTTEDIDWPTMPDIDWPAGTSDSDSFAIVESGRDSDAGCSGAIGGKKPSERAV</v>
      </c>
    </row>
    <row r="716" spans="1:15">
      <c r="A716" t="s">
        <v>4622</v>
      </c>
      <c r="B716" t="s">
        <v>4759</v>
      </c>
      <c r="C716">
        <v>0.13</v>
      </c>
      <c r="D716">
        <v>51</v>
      </c>
      <c r="E716">
        <v>0.21099999999999999</v>
      </c>
      <c r="F716">
        <v>51</v>
      </c>
      <c r="G716">
        <v>0.48</v>
      </c>
      <c r="H716">
        <v>50</v>
      </c>
      <c r="I716">
        <v>0.189</v>
      </c>
      <c r="J716">
        <v>0.20200000000000001</v>
      </c>
      <c r="K716" t="s">
        <v>4781</v>
      </c>
      <c r="L716">
        <v>0.5</v>
      </c>
      <c r="M716" t="s">
        <v>4782</v>
      </c>
      <c r="N716" t="str">
        <f>MID(Table2[[#This Row],[Uncleaved Sequence]],Table2[[#This Row],[pos2]]-3,3)&amp;"-"&amp;MID(Table2[[#This Row],[Uncleaved Sequence]],Table2[[#This Row],[pos2]],3)</f>
        <v>AVA-SAG</v>
      </c>
      <c r="O716" t="str">
        <f>VLOOKUP(Table2[[#This Row],[name]],Sheet2!B:D,3,FALSE)</f>
        <v>MRRRGSTCSAQQPQQRPHKQQQQQQQQNQRLIPGQRCSLLMLLIVGQAVASAGSEIIANRSASAGESLIMLSNFTVATPPPAPRFTSPFREQDVAEGELAGGGQVDWLDEQHPLTISRPPRAGRSERQAEEDQVDRCRLFVEGDPTKELYSPEYPNLYPKNINCTRVITAPKGQIIRLDFRNSFNIEAKEGCKFDFEIRDGQYGFSTLIGKFCGTDFPPEITSKERYLWLHFHSDETIEYTGFSAYEYLDRSRDAPSTDLNCTIDKGGFEGFINSTDVPAEIWEQVNRNKIALDIWRIQVKENWKIFLKFLDFKLSKPNDCQTNFLDIFPEQTVMPLRVKNFCSAGESITAESNILHLRFYADQTAINSTFGILFTAFRERGAACTEDEYDCDATCISKDLKCNNLDNCKFRWDEEGCTSEAAGQSEHVVIIVIVFGLILGMVITFIVNCIRKIIRDQKIIRDVPALSDGIYHIDSFILEAPKSAIFVGLNDFMCDFSYSSDGQMAPNLGHETRDEEAAVGGDSDFDSQMDSPKQTCDCFELDVNDGEQMEEDDEEELEEEQEQDHHVEDQEYDDGIGFSCDSDSGLTPEDDDEFVLVTGQCLPSNSSHSCSSSMQCSSGSSGREVATSSSNSMELDVLTPPPPPTLGKPKSGVHPLKFLHKI</v>
      </c>
    </row>
    <row r="717" spans="1:15">
      <c r="A717" t="s">
        <v>4623</v>
      </c>
      <c r="B717" t="s">
        <v>4759</v>
      </c>
      <c r="C717">
        <v>0.13</v>
      </c>
      <c r="D717">
        <v>51</v>
      </c>
      <c r="E717">
        <v>0.21099999999999999</v>
      </c>
      <c r="F717">
        <v>51</v>
      </c>
      <c r="G717">
        <v>0.48</v>
      </c>
      <c r="H717">
        <v>50</v>
      </c>
      <c r="I717">
        <v>0.189</v>
      </c>
      <c r="J717">
        <v>0.20200000000000001</v>
      </c>
      <c r="K717" t="s">
        <v>4781</v>
      </c>
      <c r="L717">
        <v>0.5</v>
      </c>
      <c r="M717" t="s">
        <v>4782</v>
      </c>
      <c r="N717" t="str">
        <f>MID(Table2[[#This Row],[Uncleaved Sequence]],Table2[[#This Row],[pos2]]-3,3)&amp;"-"&amp;MID(Table2[[#This Row],[Uncleaved Sequence]],Table2[[#This Row],[pos2]],3)</f>
        <v>AVA-SAG</v>
      </c>
      <c r="O717" t="str">
        <f>VLOOKUP(Table2[[#This Row],[name]],Sheet2!B:D,3,FALSE)</f>
        <v>MRRRGSTCSAQQPQQRPHKQQQQQQQQNQRLIPGQRCSLLMLLIVGQAVASAGSEIIANRSASAGESLIMLSNFTVATPPPAPRFTSPFREQDVAEGELAGGGQVDWLDEQHPLTISRPPRAGRSERQAEEDQVDRCRLFVEGDPTKELYSPEYPNLYPKNINCTRVITAPKGQIIRLDFRNSFNIEAKEGCKFDFEIRDGQYGFSTLIGKFCGTDFPPEITSKERYLWLHFHSDETIEYTGFSAYEYLDRSRDAPSTDLNCTIDKGGFEGFINSTDVPAEIWEQVNRNKIALDIWRIQVKENWKIFLKFLDFKLSKPNDCQTNFLDIFPEQTVMPLRVKNFCSAGESITAESNILHLRFYADQTAINSTFGILFTAFRERGAACTEDEYDCDATCISKDLKCNNLDNCKFRWDEEGCTSEAAGQSEHVVIIVIVFGLILGMVITFIVNCIRKIIRDQKIIREHIRESKESKLDEMGRNSKGRSRENISRKHSQTSLQILDDVSNRYYREAVPLSSQSSKADFKEKEHSILRRHADMTQSLCGVGEDDGESSSTTTATHEMMTKAAMSAVPSNACDMGCQTRESLFVNPGIGPSAGPGVGVAVGIGIAVAPGGGVATLMRQKSSSSSLGVGGGAGGGMMMPPPPPRFFSTFGYEPSGSPAVATLTRRSMHQQQQHPQMPRQESMEMERHSGRSHYGGLLVTSTAKQPQEICHHHHQHQQQHQQQHQQQQQQQQQQQQQQRMHHAHPHPPSIAARLPAMKGHGTVMGQTTILPGGNKQQQQHQQKEESKVFIDIRNSAPDVIIMTS</v>
      </c>
    </row>
    <row r="718" spans="1:15">
      <c r="A718" t="s">
        <v>4127</v>
      </c>
      <c r="B718" t="s">
        <v>529</v>
      </c>
      <c r="C718">
        <v>0.13200000000000001</v>
      </c>
      <c r="D718">
        <v>17</v>
      </c>
      <c r="E718">
        <v>0.20499999999999999</v>
      </c>
      <c r="F718">
        <v>17</v>
      </c>
      <c r="G718">
        <v>0.47399999999999998</v>
      </c>
      <c r="H718">
        <v>1</v>
      </c>
      <c r="I718">
        <v>0.26100000000000001</v>
      </c>
      <c r="J718">
        <v>0.23499999999999999</v>
      </c>
      <c r="K718" t="s">
        <v>4781</v>
      </c>
      <c r="L718">
        <v>0.45</v>
      </c>
      <c r="M718" t="s">
        <v>4780</v>
      </c>
      <c r="N718" t="str">
        <f>MID(Table2[[#This Row],[Uncleaved Sequence]],Table2[[#This Row],[pos2]]-3,3)&amp;"-"&amp;MID(Table2[[#This Row],[Uncleaved Sequence]],Table2[[#This Row],[pos2]],3)</f>
        <v>TLG-LFR</v>
      </c>
      <c r="O718" t="str">
        <f>VLOOKUP(Table2[[#This Row],[name]],Sheet2!B:D,3,FALSE)</f>
        <v>MTRSQMISSLRRSTLGLFRCHKALIFARIPAFQQVRCKSEDGSCNTCNLGVVVGLYAKDGDKGLKLSPGGEKFDDRVGGKITELIKESGLNGELGVGRYQNIDKEYWAVAVVGLGKEGAGFNAEEVIDEGMENVRVCAAVGARALQLGCTTCHVDGMEYPEQAAEGAAMAVWRYNVNKRKKNRIAIPKLELYGSTDDAWTRGLFKAESQNLARRLSDTPANQMTPSIFAQATVDALCPCGVSVEVSMDWIETQNLNSFLMVAKGSCEPPIILEVSYCGTSPEERPILMLGKGLTNSGGLCLHPKRGMDEYRGAVSGAAVCVAAIRAAAALSLPINVSAVLPLCNMPSGMATKPGDVVTLLNGKTMRIKDISLAGTVLLADPLLYAQSTFKPKVVEVGSMASGIRKGLGASATGLWTNNSFLWKNFQKAGALTGDRLWRMPLRYFRKLVAPRASYDICSTGEGHASSCLAAAILYELVPCSDWVHLDTHGTMLAKHGVPPYLLKDCMTGRPTRSIIQFLYQMAC</v>
      </c>
    </row>
    <row r="719" spans="1:15">
      <c r="A719" t="s">
        <v>4327</v>
      </c>
      <c r="B719" t="s">
        <v>532</v>
      </c>
      <c r="C719">
        <v>0.13</v>
      </c>
      <c r="D719">
        <v>59</v>
      </c>
      <c r="E719">
        <v>0.16</v>
      </c>
      <c r="F719">
        <v>57</v>
      </c>
      <c r="G719">
        <v>0.36</v>
      </c>
      <c r="H719">
        <v>49</v>
      </c>
      <c r="I719">
        <v>0.122</v>
      </c>
      <c r="J719">
        <v>0.14499999999999999</v>
      </c>
      <c r="K719" t="s">
        <v>4781</v>
      </c>
      <c r="L719">
        <v>0.5</v>
      </c>
      <c r="M719" t="s">
        <v>4782</v>
      </c>
      <c r="N719" t="str">
        <f>MID(Table2[[#This Row],[Uncleaved Sequence]],Table2[[#This Row],[pos2]]-3,3)&amp;"-"&amp;MID(Table2[[#This Row],[Uncleaved Sequence]],Table2[[#This Row],[pos2]],3)</f>
        <v>AYA-GPQ</v>
      </c>
      <c r="O719" t="str">
        <f>VLOOKUP(Table2[[#This Row],[name]],Sheet2!B:D,3,FALSE)</f>
        <v>MTNDPDLDDCAFLSGGESSGGRQTRTGVAVCSQRRALLVAGIVLGSLLLAIIIAYAGPQNDCSCGSKTVSGYETDEENNTQPFNPIATNGEPFPWLEKLPTSVRPLRYMVTIHPNLTTLDVKGQVTIDLHVEKETNFIVLHIQDLNVEKAIVTPGPKGYALKIVKVLEFPPRQQLYIEVKERLKKKSNYTLNLRWYKLNPEPEGFYVDQYESSNGVERLLAATVFRPNGARRAFPCFDEPHVRAPRISVFRDRFHIGLSNSIVHTTEDVGFYMGTGLLRDDFIETPPLPADAVAVVSDFQRESLQPSAAYIPTTPAPPGSGVGGKKSAQLNNYTQLKGKNPPVNITALTHSLNVNLTPRQNLTVVQPTTTTAWPVNLNGNGKPSNLTSLSQSGSSIKRAPSYTFYAPRDLLIRSSFILHTSRDVLEYLQTWLDISYPLTKVFVALPSLDRNMISSLGLVTLKTSFLTDPSSITSEQYQFSALRIAEAMVRFFGGITSRKVLKDVWLWEGLIQYLGIHALAPLQETWPLREMYLLKMATALDIDAIQGWDSIMNGTSHDGNNEEFFVQKTAAIFSMLHTAIGEDRFRGCGSFLKVNRFRTAEPTDLWTICTKKANGSKNIKDMMTLWTHQPGFPLLTVKMGNSISISQRPFRPAEFLAIHDDSYDGNNYNKTTLNATDMPSTVATTTGSKHKVAPHMKWIFPVTYVTDINNVSETLWMQNVDVTFNVPENVKWIKVAIQNGYYRVVYNDDNWASLIEELAANPNRFTSEDRLGMLSDAFTLCHANLPCEITMNMIQYLPSETHYGPMALALRHLEKWRRILKYSECFLMLSEFIMKISTVMEKVGWSDDGDVATRLLRPEVLLASVLWEDIDSITKAKNMLNQLYYNGTAIPPNLREVVYTGSILSGEYIYWQHCWERFVNLQRTSETFVERQLLRALGRTKDAWLQNRLLSHVTMLPTEEVVQVLKAIAGTPTGGAMACRLQAKWFELEKRLGPGTISFAKVISAITQYGATKFDYDELKSLVHRFGRGGMSVLNMTLSSVASNVEWVARSQTSLYKWVEGNLHSH</v>
      </c>
    </row>
    <row r="720" spans="1:15">
      <c r="A720" t="s">
        <v>4328</v>
      </c>
      <c r="B720" t="s">
        <v>532</v>
      </c>
      <c r="C720">
        <v>0.108</v>
      </c>
      <c r="D720">
        <v>32</v>
      </c>
      <c r="E720">
        <v>0.11</v>
      </c>
      <c r="F720">
        <v>48</v>
      </c>
      <c r="G720">
        <v>0.128</v>
      </c>
      <c r="H720">
        <v>36</v>
      </c>
      <c r="I720">
        <v>0.107</v>
      </c>
      <c r="J720">
        <v>0.109</v>
      </c>
      <c r="K720" t="s">
        <v>4781</v>
      </c>
      <c r="L720">
        <v>0.45</v>
      </c>
      <c r="M720" t="s">
        <v>4780</v>
      </c>
      <c r="N720" t="str">
        <f>MID(Table2[[#This Row],[Uncleaved Sequence]],Table2[[#This Row],[pos2]]-3,3)&amp;"-"&amp;MID(Table2[[#This Row],[Uncleaved Sequence]],Table2[[#This Row],[pos2]],3)</f>
        <v>QTN-GVF</v>
      </c>
      <c r="O720" t="str">
        <f>VLOOKUP(Table2[[#This Row],[name]],Sheet2!B:D,3,FALSE)</f>
        <v>MLCCGFCCGNMSKRDYKVATTDGIELEPLGGEKCDKDKDKDKEKQTNGVFGGESSGGRQTRTGVAVCSQRRALLVAGIVLGSLLLTAIIIAYAGPQNDSCGSKTVSGYETDEENNTQPFNPIATNGEPFPWLEKMLPTSVRPLRYMVIHPNLTTLDVKGQVTIDLHVEKETNFIVLHIQDLNVTEKAIVTPGPKGYLKIVKVLEFPPRQQLYIEVKERLKKKSNYTLNLRWYSKLNPEPEGFYVDYESSNGVERLLAATVFRPNGARRAFPCFDEPHVRAPFRISVFRDRFHIGSNSIVHTTEDVGFYMGTGLLRDDFIETPPLPADAVAWVVSDFQRESLQPAAYIPTTPAPPGSGVGGKKSAQLNNYTQLKGKNPPVRNITALTHSLNVNTPRQNLTVVQPTTTTAWPVNLNGNGKPSNLTSLSQSTGSSIKRAPSYTFAPRDLLIRSSFILHTSRDVLEYLQTWLDISYPLTKVDFVALPSLDRNMISLGLVTLKTSFLTDPSSITSEQYQFSALRIAEAMVRQFFGGITSRKVLKVWLWEGLIQYLGIHALAPLQETWPLREMYLLKMATAALDIDAIQGWDSINGTSHDGNNEEFFVQKTAAIFSMLHTAIGEDRFRGCLGSFLKVNRFRTAPTDLWTICTKKANGSKNIKDMMTLWTHQPGFPLLTVTKMGNSISISQRPRPAEFLAIHDDSYDGNNYNKTTLNATDMPSTVATTTQGSKHKVAPHMKWFPVTYVTDINNVSETLWMQNVDVTFNVPENVKWIKVNAIQNGYYRVVYNDNWASLIEELAANPNRFTSEDRLGMLSDAFTLCHANLLPCEITMNMIQYPSETHYGPMALALRHLEKWRRILKYSECFLMLSEFIKMKISTVMEKVGWDDGDVATRLLRPEVLLASVLWEDIDSITKAKNMLNQYLYYNGTAIPPNLEVVYTGSILSGEYIYWQHCWERFVNLQRTSETFVERMQLLRALGRTKDALQNRLLSHVTMLPTEEVVQVLKAIAGTPTGGAMACRFLQAKWFELEKRLPGTISFAKVISAITQYGATKFDYDELKSLVHRFGRGHGMSVLNMTLSSVSNVEWVARSQTSLYKWVEGNLHSH</v>
      </c>
    </row>
    <row r="721" spans="1:15">
      <c r="A721" t="s">
        <v>4520</v>
      </c>
      <c r="B721" t="s">
        <v>73</v>
      </c>
      <c r="C721">
        <v>0.83099999999999996</v>
      </c>
      <c r="D721">
        <v>21</v>
      </c>
      <c r="E721">
        <v>0.86799999999999999</v>
      </c>
      <c r="F721">
        <v>21</v>
      </c>
      <c r="G721">
        <v>0.96599999999999997</v>
      </c>
      <c r="H721">
        <v>13</v>
      </c>
      <c r="I721">
        <v>0.91</v>
      </c>
      <c r="J721">
        <v>0.89100000000000001</v>
      </c>
      <c r="K721" t="s">
        <v>4779</v>
      </c>
      <c r="L721">
        <v>0.45</v>
      </c>
      <c r="M721" t="s">
        <v>4780</v>
      </c>
      <c r="N721" t="str">
        <f>MID(Table2[[#This Row],[Uncleaved Sequence]],Table2[[#This Row],[pos2]]-3,3)&amp;"-"&amp;MID(Table2[[#This Row],[Uncleaved Sequence]],Table2[[#This Row],[pos2]],3)</f>
        <v>THA-ASN</v>
      </c>
      <c r="O721" t="str">
        <f>VLOOKUP(Table2[[#This Row],[name]],Sheet2!B:D,3,FALSE)</f>
        <v>MRFQLFYILGLLSVTSLTHAASNLICYYDSNSYLRQGLAKMHTNELDLAQFCTHLVYGYAGLKSGTLELFSLNVDLDMFYYKDITALRQKFPQLKILLVGGDRDVDEAHPNKYVELLEANRTAQQNFIDSSMILLKRNGFDGLDLAFLPRNKPRKVHGSLGSYWKSFKKLFTGDFVVDPQAEEHKSQFTDLVGNIKAFRSANLMLSLTVLPNVNSTWYFDVPKLHPQFDYINLAAFDFLTPLRNPEADFTAPIFFQDEQNRLPHLNVEFQINYWLQNHCPGQKLNLGIASYGRAKLSKGSGLSGAPIVHETCGVAPGGIQIQSAEGLLSWPEICSKLSQNASAYRGELAPLRKVTDLTQKYGNYALRPADDNGDFGVWLSFDDPDFAGIKAVAKGKGLGGIALFDLSYDDFRGLCTGQKYPILRSIKYFM</v>
      </c>
    </row>
    <row r="722" spans="1:15">
      <c r="A722" t="s">
        <v>4457</v>
      </c>
      <c r="B722" t="s">
        <v>76</v>
      </c>
      <c r="C722">
        <v>0.79100000000000004</v>
      </c>
      <c r="D722">
        <v>21</v>
      </c>
      <c r="E722">
        <v>0.872</v>
      </c>
      <c r="F722">
        <v>21</v>
      </c>
      <c r="G722">
        <v>0.98699999999999999</v>
      </c>
      <c r="H722">
        <v>11</v>
      </c>
      <c r="I722">
        <v>0.96099999999999997</v>
      </c>
      <c r="J722">
        <v>0.92</v>
      </c>
      <c r="K722" t="s">
        <v>4779</v>
      </c>
      <c r="L722">
        <v>0.45</v>
      </c>
      <c r="M722" t="s">
        <v>4780</v>
      </c>
      <c r="N722" t="str">
        <f>MID(Table2[[#This Row],[Uncleaved Sequence]],Table2[[#This Row],[pos2]]-3,3)&amp;"-"&amp;MID(Table2[[#This Row],[Uncleaved Sequence]],Table2[[#This Row],[pos2]],3)</f>
        <v>TEA-ASN</v>
      </c>
      <c r="O722" t="str">
        <f>VLOOKUP(Table2[[#This Row],[name]],Sheet2!B:D,3,FALSE)</f>
        <v>MKAWIWFTFVACLFAASTEAASNLVCYYDSSSYTREGLGKLLNPDLEIAQFCSHLVYGYAGLRGENLQAYSMNENLDIYKHQFSEVTSLKRKYPHLKVLSVGGDHDIDPDHPNKYIDLLEGEKVRQIGFIRSAYDLVKTYGFDGLDLYQFPKNKPRKVHGDLGLAWKSIKKLFTGDFIVDPHAALHKEQFTALVRDKDSLRADGFLLSLTVLPNVNSTWYFDIPALNGLVDFVNLATFDFLTPARPEEADYSAPIYHPDGSKDRLAHLNADFQVEYWLSQGFPSNKINLGVATYNAWKLTKDSGLEGVPVVPETSGPAPEGFQSQKPGLLSYAEICGKLSNPQQFLKGNESPLRRVSDPTKRFGGIAYRPVDGQITEGIWVSYDDPDSASNKAYARVKNLGGVALFDLSYDDFRGQCSGDKYPILRAIKYR</v>
      </c>
    </row>
    <row r="723" spans="1:15">
      <c r="A723" t="s">
        <v>4458</v>
      </c>
      <c r="B723" t="s">
        <v>76</v>
      </c>
      <c r="C723">
        <v>0.129</v>
      </c>
      <c r="D723">
        <v>40</v>
      </c>
      <c r="E723">
        <v>0.111</v>
      </c>
      <c r="F723">
        <v>40</v>
      </c>
      <c r="G723">
        <v>0.13100000000000001</v>
      </c>
      <c r="H723">
        <v>32</v>
      </c>
      <c r="I723">
        <v>9.5000000000000001E-2</v>
      </c>
      <c r="J723">
        <v>0.10299999999999999</v>
      </c>
      <c r="K723" t="s">
        <v>4781</v>
      </c>
      <c r="L723">
        <v>0.45</v>
      </c>
      <c r="M723" t="s">
        <v>4780</v>
      </c>
      <c r="N723" t="str">
        <f>MID(Table2[[#This Row],[Uncleaved Sequence]],Table2[[#This Row],[pos2]]-3,3)&amp;"-"&amp;MID(Table2[[#This Row],[Uncleaved Sequence]],Table2[[#This Row],[pos2]],3)</f>
        <v>IDP-DHP</v>
      </c>
      <c r="O723" t="str">
        <f>VLOOKUP(Table2[[#This Row],[name]],Sheet2!B:D,3,FALSE)</f>
        <v>MNENLDIYKHQFSEVTSLKRKYPHLKVLLSVGGDHDIDPDHPNKYIDLLGEKVRQIGFIRSAYDLVKTYGFDGLDLAYQFPKNKPRKVHGDLGLAWKSKKLFTGDFIVDPHAALHKEQFTALVRDVKDSLRADGFLLSLTVLPNVNSWYFDIPALNGLVDFVNLATFDFLTPARNPEEADYSAPIYHPDGSKDRLALNADFQVEYWLSQGFPSNKINLGVATYGNAWKLTKDSGLEGVPVVPETSPAPEGFQSQKPGLLSYAEICGKLSNPQNQFLKGNESPLRRVSDPTKRFGIAYRPVDGQITEGIWVSYDDPDSASNKAAYARVKNLGGVALFDLSYDDFGQCSGDKYPILRAIKYR</v>
      </c>
    </row>
    <row r="724" spans="1:15">
      <c r="A724" t="s">
        <v>4459</v>
      </c>
      <c r="B724" t="s">
        <v>76</v>
      </c>
      <c r="C724">
        <v>0.129</v>
      </c>
      <c r="D724">
        <v>40</v>
      </c>
      <c r="E724">
        <v>0.111</v>
      </c>
      <c r="F724">
        <v>40</v>
      </c>
      <c r="G724">
        <v>0.13100000000000001</v>
      </c>
      <c r="H724">
        <v>32</v>
      </c>
      <c r="I724">
        <v>9.5000000000000001E-2</v>
      </c>
      <c r="J724">
        <v>0.10299999999999999</v>
      </c>
      <c r="K724" t="s">
        <v>4781</v>
      </c>
      <c r="L724">
        <v>0.45</v>
      </c>
      <c r="M724" t="s">
        <v>4780</v>
      </c>
      <c r="N724" t="str">
        <f>MID(Table2[[#This Row],[Uncleaved Sequence]],Table2[[#This Row],[pos2]]-3,3)&amp;"-"&amp;MID(Table2[[#This Row],[Uncleaved Sequence]],Table2[[#This Row],[pos2]],3)</f>
        <v>IDP-DHP</v>
      </c>
      <c r="O724" t="str">
        <f>VLOOKUP(Table2[[#This Row],[name]],Sheet2!B:D,3,FALSE)</f>
        <v>MNENLDIYKHQFSEVTSLKRKYPHLKVLLSVGGDHDIDPDHPNKYIDLLGEKVRQIGFIRSAYDLVKTYGFDGLDLAYQFPKNKPRKVHGDLGLAWKSKKLFTGDFIVDPHAALHKEQFTALVRDVKDSLRADGFLLSLTVLPNVNSWYFDIPALNGLVDFVNLATFDFLTPARNPEEADYSAPIYHPDGSKDRLALNADFQVEYWLSQGFPSNKINLGVATYGNAWKLTKDSGLEGVPVVPETSPAPEGFQSQKPGLLSYAEICGKLSNPQNQFLKGNESPLRRVSDPTKRFGIAYRPVDGQITEGIWVSYDDPDSASNKAAYARVKNLGGVALFDLSYDDFGQCSGDKYPILRAIKYR</v>
      </c>
    </row>
    <row r="725" spans="1:15">
      <c r="A725" t="s">
        <v>4072</v>
      </c>
      <c r="B725" t="s">
        <v>1372</v>
      </c>
      <c r="C725">
        <v>0.64300000000000002</v>
      </c>
      <c r="D725">
        <v>23</v>
      </c>
      <c r="E725">
        <v>0.71499999999999997</v>
      </c>
      <c r="F725">
        <v>23</v>
      </c>
      <c r="G725">
        <v>0.88800000000000001</v>
      </c>
      <c r="H725">
        <v>4</v>
      </c>
      <c r="I725">
        <v>0.79500000000000004</v>
      </c>
      <c r="J725">
        <v>0.75800000000000001</v>
      </c>
      <c r="K725" t="s">
        <v>4779</v>
      </c>
      <c r="L725">
        <v>0.45</v>
      </c>
      <c r="M725" t="s">
        <v>4780</v>
      </c>
      <c r="N725" t="str">
        <f>MID(Table2[[#This Row],[Uncleaved Sequence]],Table2[[#This Row],[pos2]]-3,3)&amp;"-"&amp;MID(Table2[[#This Row],[Uncleaved Sequence]],Table2[[#This Row],[pos2]],3)</f>
        <v>CLG-DSP</v>
      </c>
      <c r="O725" t="str">
        <f>VLOOKUP(Table2[[#This Row],[name]],Sheet2!B:D,3,FALSE)</f>
        <v>MSSQNLFVLLVISFFPLYNCLGDSPRNAFSSLNRVKRLSDGDFDEDSIASNYCVSLRSRSAEKFFGDNHFCSGVILAPMFVMTSAHCLINKRRVLISSVLLIVAGTLNRLKYIPNRTFVTPVTHIWLPDSFTMRNKQDFGLLKVKNPPRNNEHISIARLPVHPPLPGLKCKVMGWGRMYKGGPLASYMLYIDVQVISEACAKWLRVPSVEHVCAVDSDDLTAQQPCGGDWGAPMLHNGTVYGIVTLAGCGVSHLPSLYTNVHSNANWIHEKIISSAGSILLVPPLFRYLSIALIVVTLFNFVMKYNGV</v>
      </c>
    </row>
    <row r="726" spans="1:15">
      <c r="A726" t="s">
        <v>4323</v>
      </c>
      <c r="B726" t="s">
        <v>1374</v>
      </c>
      <c r="C726">
        <v>0.41</v>
      </c>
      <c r="D726">
        <v>19</v>
      </c>
      <c r="E726">
        <v>0.318</v>
      </c>
      <c r="F726">
        <v>19</v>
      </c>
      <c r="G726">
        <v>0.44400000000000001</v>
      </c>
      <c r="H726">
        <v>17</v>
      </c>
      <c r="I726">
        <v>0.248</v>
      </c>
      <c r="J726">
        <v>0.28000000000000003</v>
      </c>
      <c r="K726" t="s">
        <v>4781</v>
      </c>
      <c r="L726">
        <v>0.45</v>
      </c>
      <c r="M726" t="s">
        <v>4780</v>
      </c>
      <c r="N726" t="str">
        <f>MID(Table2[[#This Row],[Uncleaved Sequence]],Table2[[#This Row],[pos2]]-3,3)&amp;"-"&amp;MID(Table2[[#This Row],[Uncleaved Sequence]],Table2[[#This Row],[pos2]],3)</f>
        <v>VWA-KGS</v>
      </c>
      <c r="O726" t="str">
        <f>VLOOKUP(Table2[[#This Row],[name]],Sheet2!B:D,3,FALSE)</f>
        <v>MSMVRRIILLGPKYSVWAKGSGAGQTHGSARCVILSAGSAENSDCGVRRHLATRNCARNRLMRLEPAMAIPAYIDVTNAHSRTPEDSSESGSGSEGGAASGGSGAKSPGGAAGSGASSTSGADPPGGGSDKFLSCPKCGSACTQVETVSSTRFVKCAKCNYFFVVLSEVETKQRTKDEPKNQRKPPPPPQKIMEYLKHVVGQDFAKKVLAVAVYNHYKRIHHNLPQLQNQGAGASNGAGGGLDGIRPDLLHITGIGHTLNSSPGNELPPKSPTQMGMGGGMGGPGLGAGLTGASSNARGGGDNRSGSEILDRQSTDVKLEKSNIIMLGPTGSGKTLIAQTIAKLDVPFAICDCTTLTQAGYVGEDIESVISKLLQDANYNVERAQTGIVFLDVDKIGAVPGIHQLRDVGGEGVQQGMLKMLEGTVVNVPERNSPRKLRGETQVDTTNILFVASGAYTGLDRLIARRLNEKYLGFGMPSTSGSGRRAAQSASPMDNDQEERDKCLTKVQARDLVEFGMIPEFVGRFPVIVPFHSLNVSMLRILTEPRNALVPQYKALLGLDEVDLTFTEDAVKSIAQLAMERHTGARGLSIMEQLLLDPMFIVPGSDIRGVHITADYVKGSATPEYSRDADAAASGTVTDSDTTTDNDKNFENSEKVRLK</v>
      </c>
    </row>
    <row r="727" spans="1:15">
      <c r="A727" t="s">
        <v>4324</v>
      </c>
      <c r="B727" t="s">
        <v>1374</v>
      </c>
      <c r="C727">
        <v>0.40200000000000002</v>
      </c>
      <c r="D727">
        <v>19</v>
      </c>
      <c r="E727">
        <v>0.29799999999999999</v>
      </c>
      <c r="F727">
        <v>19</v>
      </c>
      <c r="G727">
        <v>0.38800000000000001</v>
      </c>
      <c r="H727">
        <v>17</v>
      </c>
      <c r="I727">
        <v>0.224</v>
      </c>
      <c r="J727">
        <v>0.25800000000000001</v>
      </c>
      <c r="K727" t="s">
        <v>4781</v>
      </c>
      <c r="L727">
        <v>0.45</v>
      </c>
      <c r="M727" t="s">
        <v>4780</v>
      </c>
      <c r="N727" t="str">
        <f>MID(Table2[[#This Row],[Uncleaved Sequence]],Table2[[#This Row],[pos2]]-3,3)&amp;"-"&amp;MID(Table2[[#This Row],[Uncleaved Sequence]],Table2[[#This Row],[pos2]],3)</f>
        <v>VWA-KGK</v>
      </c>
      <c r="O727" t="str">
        <f>VLOOKUP(Table2[[#This Row],[name]],Sheet2!B:D,3,FALSE)</f>
        <v>MSMVRRIILLGPKYSVWAKGKCSGQTHGSARCVILSAGSAENSDCGVRRHLATRNCARNRLMRLEPAMAIPAYIDVTNAHSRTPEDSSESGSGSEGGAASGGSGAKSPGGAAGSGASSTSGADPPGGGSDKFLSCPKCGSACTQVETVSSTRFVKCAKCNYFFVVLSEVETKQRTKDEPKNQRKPPPPPQKIMEYLKHVVGQDFAKKVLAVAVYNHYKRIHHNLPQLQNQGAGASNGAGGGLDGIRPDLLHITGIGHTLNSSPGNELPPKSPTQMGMGGGMGGPGLGAGLTGASSNARGGGDNRSGSEILDRQSTDVKLEKSNIIMLGPTGSGKTLIAQTIAKLDVPFAICDCTTLTQAGYVGEDIESVISKLLQDANYNVERAQTGIVFLDVDKIGAVPGIHQLRDVGGEGVQQGMLKMLEGTVVNVPERNSPRKLRGETQVDTTNILFVASGAYTGLDRLIARRLNEKYLGFGMPSTSGSGRRAAQSASPMDNDQEERDKCLTKVQARDLVEFGMIPEFVGRFPVIVPFHSLNVSMLRILTEPRNALVPQYKALLGLDEVDLTFTEDAVKSIAQLAMERHTGARGLSIMEQLLLDPMFIVPGSDIRGVHITADYVKGSATPEYSRDADAAASGTVTDSDTTTDNDKNFENSEKVRLK</v>
      </c>
    </row>
    <row r="728" spans="1:15">
      <c r="A728" t="s">
        <v>3979</v>
      </c>
      <c r="B728" t="s">
        <v>79</v>
      </c>
      <c r="C728">
        <v>0.36199999999999999</v>
      </c>
      <c r="D728">
        <v>18</v>
      </c>
      <c r="E728">
        <v>0.58199999999999996</v>
      </c>
      <c r="F728">
        <v>18</v>
      </c>
      <c r="G728">
        <v>0.95499999999999996</v>
      </c>
      <c r="H728">
        <v>12</v>
      </c>
      <c r="I728">
        <v>0.93200000000000005</v>
      </c>
      <c r="J728">
        <v>0.72199999999999998</v>
      </c>
      <c r="K728" t="s">
        <v>4779</v>
      </c>
      <c r="L728">
        <v>0.5</v>
      </c>
      <c r="M728" t="s">
        <v>4782</v>
      </c>
      <c r="N728" t="str">
        <f>MID(Table2[[#This Row],[Uncleaved Sequence]],Table2[[#This Row],[pos2]]-3,3)&amp;"-"&amp;MID(Table2[[#This Row],[Uncleaved Sequence]],Table2[[#This Row],[pos2]],3)</f>
        <v>VLA-QFK</v>
      </c>
      <c r="O728" t="str">
        <f>VLOOKUP(Table2[[#This Row],[name]],Sheet2!B:D,3,FALSE)</f>
        <v>MTGSLWLSLALSLAVLAQFKVSAAPNLVCFYDSQGSQRQGLAQFSMIDILALQFCTHLVYGYAGVNADNYEMQSINKRLDLEQRHLAQITSMKERYPHKFLLSVGGDADTYEGNQYIKLLESGQQGHRRFIESARDLVRRYNFDGLDALQLPRNKPRKVHGDVGSAWKSFKKFFTGDFIVDTESETHKGQVTALIKLSAALKQNDLLLSLTVLPNVNSSWYYDAPSIAPSLDFINLGTFDFLTPQNPEEADFSAPTYEAVGQNRLGHYNLNFQMEHWLLQRVPANKINIGIATYRSWKMSKDSGDSGMPVVPSTQGPAPAGPQSKQEGLLNWAEICSLMPNPSSNARGPNAPVKRVVDPTKRYGSYAFRAADENGDHGLWISYDDPDSASSKMYARARNLGGVALFDLTQDDFRGQCTNDRFPMLRAIKYRL</v>
      </c>
    </row>
    <row r="729" spans="1:15">
      <c r="A729" t="s">
        <v>3980</v>
      </c>
      <c r="B729" t="s">
        <v>79</v>
      </c>
      <c r="C729">
        <v>0.36199999999999999</v>
      </c>
      <c r="D729">
        <v>18</v>
      </c>
      <c r="E729">
        <v>0.58199999999999996</v>
      </c>
      <c r="F729">
        <v>18</v>
      </c>
      <c r="G729">
        <v>0.95499999999999996</v>
      </c>
      <c r="H729">
        <v>12</v>
      </c>
      <c r="I729">
        <v>0.93200000000000005</v>
      </c>
      <c r="J729">
        <v>0.72199999999999998</v>
      </c>
      <c r="K729" t="s">
        <v>4779</v>
      </c>
      <c r="L729">
        <v>0.5</v>
      </c>
      <c r="M729" t="s">
        <v>4782</v>
      </c>
      <c r="N729" t="str">
        <f>MID(Table2[[#This Row],[Uncleaved Sequence]],Table2[[#This Row],[pos2]]-3,3)&amp;"-"&amp;MID(Table2[[#This Row],[Uncleaved Sequence]],Table2[[#This Row],[pos2]],3)</f>
        <v>VLA-QFK</v>
      </c>
      <c r="O729" t="str">
        <f>VLOOKUP(Table2[[#This Row],[name]],Sheet2!B:D,3,FALSE)</f>
        <v>MTGSLWLSLALSLAVLAQFKVSAAPNLVCFYDSQGSQRQGLAQFSMIDILALQFCTHLVYGYAGVNADNYEMQSINKRLDLEQRHLAQITSMKERYPHKFLLSVGGDADTYEGNQYIKLLESGQQGHRRFIESARDLVRRYNFDGLDALQLPRNKPRKVHGDVGSAWKSFKKFFTGDFIVDTESETHKGQVTALIKLSAALKQNDLLLSLTVLPNVNSSWYYDAPSIAPSLDFINLGTFDFLTPQNPEEADFSAPTYEAVGQNRLGHYNLNFQMEHWLLQRVPANKINIGIATYRSWKMSKDSGDSGMPVVPSTQGPAPAGPQSKQEGLLNWAEICSLMPNPSSNARGPNAPVKRVVDPTKRYGSYAFRAADENGDHGLWISYDDPDSASSKMYARARNLGGVALFDLTQDDFRGQCTNDRFPMLRAIKYRL</v>
      </c>
    </row>
    <row r="730" spans="1:15">
      <c r="A730" t="s">
        <v>3981</v>
      </c>
      <c r="B730" t="s">
        <v>79</v>
      </c>
      <c r="C730">
        <v>0.36199999999999999</v>
      </c>
      <c r="D730">
        <v>18</v>
      </c>
      <c r="E730">
        <v>0.58199999999999996</v>
      </c>
      <c r="F730">
        <v>18</v>
      </c>
      <c r="G730">
        <v>0.95499999999999996</v>
      </c>
      <c r="H730">
        <v>12</v>
      </c>
      <c r="I730">
        <v>0.93200000000000005</v>
      </c>
      <c r="J730">
        <v>0.72199999999999998</v>
      </c>
      <c r="K730" t="s">
        <v>4779</v>
      </c>
      <c r="L730">
        <v>0.5</v>
      </c>
      <c r="M730" t="s">
        <v>4782</v>
      </c>
      <c r="N730" t="str">
        <f>MID(Table2[[#This Row],[Uncleaved Sequence]],Table2[[#This Row],[pos2]]-3,3)&amp;"-"&amp;MID(Table2[[#This Row],[Uncleaved Sequence]],Table2[[#This Row],[pos2]],3)</f>
        <v>VLA-QFK</v>
      </c>
      <c r="O730" t="str">
        <f>VLOOKUP(Table2[[#This Row],[name]],Sheet2!B:D,3,FALSE)</f>
        <v>MTGSLWLSLALSLAVLAQFKVSAAPNLVCFYDSQGSQRQGLAQFSMIDILALQFCTHLVYGYAGVNADNYEMQSINKRLDLEQRHLAQITSMKERYPHKFLLSVGGDADTYEGNQYIKLLESGQQGHRRFIESARDLVRRYNFDGLDALQLPRNKPRKVHGDVGSAWKSFKKFFTGDFIVDTESETHKGQVTALIKLSAALKQNDLLLSLTVLPNVNSSWYYDAPSIAPSLDFINLGTFDFLTPQNPEEADFSAPTYEAVGQNRLGHYNLNFQMEHWLLQRVPANKINIGIATYRSWKMSKDSGDSGMPVVPSTQGPAPAGPQSKQEGLLNWAEICSLMPNPSSNARGPNAPVKRVVDPTKRYGSYAFRAADENGDHGLWISYDDPDSASSKMYARARNLGGVALFDLTQDDFRGQCTNDRFPMLRAIKYRL</v>
      </c>
    </row>
    <row r="731" spans="1:15">
      <c r="A731" t="s">
        <v>3939</v>
      </c>
      <c r="B731" t="s">
        <v>669</v>
      </c>
      <c r="C731">
        <v>0.70099999999999996</v>
      </c>
      <c r="D731">
        <v>27</v>
      </c>
      <c r="E731">
        <v>0.71199999999999997</v>
      </c>
      <c r="F731">
        <v>27</v>
      </c>
      <c r="G731">
        <v>0.89600000000000002</v>
      </c>
      <c r="H731">
        <v>6</v>
      </c>
      <c r="I731">
        <v>0.74</v>
      </c>
      <c r="J731">
        <v>0.72699999999999998</v>
      </c>
      <c r="K731" t="s">
        <v>4779</v>
      </c>
      <c r="L731">
        <v>0.45</v>
      </c>
      <c r="M731" t="s">
        <v>4780</v>
      </c>
      <c r="N731" t="str">
        <f>MID(Table2[[#This Row],[Uncleaved Sequence]],Table2[[#This Row],[pos2]]-3,3)&amp;"-"&amp;MID(Table2[[#This Row],[Uncleaved Sequence]],Table2[[#This Row],[pos2]],3)</f>
        <v>VEG-ERP</v>
      </c>
      <c r="O731" t="str">
        <f>VLOOKUP(Table2[[#This Row],[name]],Sheet2!B:D,3,FALSE)</f>
        <v>MKTATHCAFLIIATIVAISGAKGVEGERPYRRSFINPYPRYQFFDDGVDGEPLFLTPLINNASMSKQEVQKLARVVGSQFHGVESYSGYLTVDPGFKSMFFWYFPAEQEPEYAPVVLWLQGGPGASSLFGLFTENGPLELDGHGKLQRNYTWSKTHNLIYIDNPVGTGFSFTENDAGYATNEKDVGRNLHEAVMQLELFEWSNSSGFWVTGESYAGKYVPALAYHIHKVQNAIETRVYVPLKGVAGNGLSDPLHQLKYGDYLYQLGLIDEHGLQSFHDAEAKGAECIKSHDMECFDVFDSLINGDLTNGSLFSNLTGYNWYYNYLKTHDDDGANLGEFLQAGARRAIHVGNKTFHDLDKENKVELHLKKDIMDSVAPWIAELLAHYTVCIYSQLDIIVAYPLTRNYLNQLKFPGSDKYKVAPREVWRVGKEVAGYVKHAGHVEIMVRNAGHMAPHDQPKWLYMMIDHLTHYK</v>
      </c>
    </row>
    <row r="732" spans="1:15">
      <c r="A732" t="s">
        <v>3940</v>
      </c>
      <c r="B732" t="s">
        <v>669</v>
      </c>
      <c r="C732">
        <v>0.70099999999999996</v>
      </c>
      <c r="D732">
        <v>27</v>
      </c>
      <c r="E732">
        <v>0.71199999999999997</v>
      </c>
      <c r="F732">
        <v>27</v>
      </c>
      <c r="G732">
        <v>0.89600000000000002</v>
      </c>
      <c r="H732">
        <v>6</v>
      </c>
      <c r="I732">
        <v>0.74</v>
      </c>
      <c r="J732">
        <v>0.72699999999999998</v>
      </c>
      <c r="K732" t="s">
        <v>4779</v>
      </c>
      <c r="L732">
        <v>0.45</v>
      </c>
      <c r="M732" t="s">
        <v>4780</v>
      </c>
      <c r="N732" t="str">
        <f>MID(Table2[[#This Row],[Uncleaved Sequence]],Table2[[#This Row],[pos2]]-3,3)&amp;"-"&amp;MID(Table2[[#This Row],[Uncleaved Sequence]],Table2[[#This Row],[pos2]],3)</f>
        <v>VEG-ERP</v>
      </c>
      <c r="O732" t="str">
        <f>VLOOKUP(Table2[[#This Row],[name]],Sheet2!B:D,3,FALSE)</f>
        <v>MKTATHCAFLIIATIVAISGAKGVEGERPYRRSFINPYPRYQFFDDGVDGEPLFLTPLINNASMSKQEVQKLARVVGSQFHGVESYSGYLTVDPGFKSMFFWYFPAEQEPEYAPVVLWLQGGPGASSLFGLFTENGPLELDGHGKLQRNYTWSKTHNLIYIDNPVGTGFSFTENDAGYATNEKDVGRNLHEAVMQLELFEWSNSSGFWVTGESYAGKYVPALAYHIHKVQNAIETRVYVPLKGVAGNGLSDPLHQLKYGDYLYQLGLIDEHGLQSFHDAEAKGAECIKSHDMECFDVFDSLINGDLTNGSLFSNLTGYNWYYNYLKTHDDDGANLGEFLQAGARRAIHVGNKTFHDLDKENKVELHLKKDIMDSVAPWIAELLAHYTVCIYSQLDIIVAYPLTRNYLNQLKFPGSDKYKVAPREVWRVGKEVAGYVKHAGHVEIMVRNAGHMAPHDQPKWLYMMIDHLTHYK</v>
      </c>
    </row>
    <row r="733" spans="1:15">
      <c r="A733" t="s">
        <v>4615</v>
      </c>
      <c r="B733" t="s">
        <v>669</v>
      </c>
      <c r="C733">
        <v>0.70099999999999996</v>
      </c>
      <c r="D733">
        <v>27</v>
      </c>
      <c r="E733">
        <v>0.71199999999999997</v>
      </c>
      <c r="F733">
        <v>27</v>
      </c>
      <c r="G733">
        <v>0.89600000000000002</v>
      </c>
      <c r="H733">
        <v>6</v>
      </c>
      <c r="I733">
        <v>0.74</v>
      </c>
      <c r="J733">
        <v>0.72699999999999998</v>
      </c>
      <c r="K733" t="s">
        <v>4779</v>
      </c>
      <c r="L733">
        <v>0.45</v>
      </c>
      <c r="M733" t="s">
        <v>4780</v>
      </c>
      <c r="N733" t="str">
        <f>MID(Table2[[#This Row],[Uncleaved Sequence]],Table2[[#This Row],[pos2]]-3,3)&amp;"-"&amp;MID(Table2[[#This Row],[Uncleaved Sequence]],Table2[[#This Row],[pos2]],3)</f>
        <v>VEG-ERP</v>
      </c>
      <c r="O733" t="str">
        <f>VLOOKUP(Table2[[#This Row],[name]],Sheet2!B:D,3,FALSE)</f>
        <v>MKTATHCAFLIIATIVAISGAKGVEGERPYRRSFINPYPRYQFFDDGVDGEPLFLTPLINNASMSKQEVQKLARVVGSQFHGVESYSGYLTVDPGFKSMFFWYFPAEQEPEYAPVVLWLQGGPGASSLFGLFTENGPLELDGHGKLQRNYTWSKTHNLIYIDNPVGTGFSFTENDAGYATNEKDVGRNLHEAVMQLELFEWSNSSGFWVTGESYAGKYVPALAYHIHKVQNAIETRVYVPLKGVAGNGLSDPLHQLKYGDYLYQLGLIDEHGLQSFHDAEAKGAECIKSHDMECFDVFDSLINGDLTNGSLFSNLTGYNWYYNYLKTHDDDGANLGEFLQAGARRAIHVGNKTFHDLDKENKVELHLKKDIMDSVAPWIAELLAHYTVCIYSQLDIIVAYPLTRNYLNQLKFPGSDKYKVAPREVWRVGKEVAGYVKHAGHVEIMVRNAGHMAPHDQPKWLYMMIDHLTHYK</v>
      </c>
    </row>
    <row r="734" spans="1:15">
      <c r="A734" t="s">
        <v>3621</v>
      </c>
      <c r="B734" t="s">
        <v>384</v>
      </c>
      <c r="C734">
        <v>0.107</v>
      </c>
      <c r="D734">
        <v>23</v>
      </c>
      <c r="E734">
        <v>0.11600000000000001</v>
      </c>
      <c r="F734">
        <v>12</v>
      </c>
      <c r="G734">
        <v>0.14199999999999999</v>
      </c>
      <c r="H734">
        <v>1</v>
      </c>
      <c r="I734">
        <v>0.11600000000000001</v>
      </c>
      <c r="J734">
        <v>0.11600000000000001</v>
      </c>
      <c r="K734" t="s">
        <v>4781</v>
      </c>
      <c r="L734">
        <v>0.45</v>
      </c>
      <c r="M734" t="s">
        <v>4780</v>
      </c>
      <c r="N734" t="str">
        <f>MID(Table2[[#This Row],[Uncleaved Sequence]],Table2[[#This Row],[pos2]]-3,3)&amp;"-"&amp;MID(Table2[[#This Row],[Uncleaved Sequence]],Table2[[#This Row],[pos2]],3)</f>
        <v>IST-ASV</v>
      </c>
      <c r="O734" t="str">
        <f>VLOOKUP(Table2[[#This Row],[name]],Sheet2!B:D,3,FALSE)</f>
        <v>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FVFVQVGGQKKELRPVESLATSPKHRPSISAAAAMSVDVTVDRDGGRGEDSISIVAPSIQHQHSLDQSVSTSIRQVESSQFDVDLVLAEPLEILDHKSVKEKRLEMEKKLESLRKKHDKEKIKIAGQKSSPLEGKKPKFAINKLVKRLSNKSLEPGVEIPACPLDLGDSSEESAAADAGEDLAGGSSSLDRTQESRLRSACREYTSQYRELQEKYHEAIYSAAEKVLKTSQTGQTKQLKSLDKVTGEVMHQLQEARRNEVKNLATVHRDRDELIRMKREVASSVVERGAERVRLKQTFDRRTDELQKQHDSVRNALAEHRSKARQILDKEAESRSCVSNGFLVLFHGPHHHGCTGSGSSALSGNNLTLNLDAGAAGSHSAISPAKSNSIAAAAEMK</v>
      </c>
    </row>
    <row r="735" spans="1:15">
      <c r="A735" t="s">
        <v>3622</v>
      </c>
      <c r="B735" t="s">
        <v>384</v>
      </c>
      <c r="C735">
        <v>0.107</v>
      </c>
      <c r="D735">
        <v>23</v>
      </c>
      <c r="E735">
        <v>0.11600000000000001</v>
      </c>
      <c r="F735">
        <v>12</v>
      </c>
      <c r="G735">
        <v>0.14199999999999999</v>
      </c>
      <c r="H735">
        <v>1</v>
      </c>
      <c r="I735">
        <v>0.11600000000000001</v>
      </c>
      <c r="J735">
        <v>0.11600000000000001</v>
      </c>
      <c r="K735" t="s">
        <v>4781</v>
      </c>
      <c r="L735">
        <v>0.45</v>
      </c>
      <c r="M735" t="s">
        <v>4780</v>
      </c>
      <c r="N735" t="str">
        <f>MID(Table2[[#This Row],[Uncleaved Sequence]],Table2[[#This Row],[pos2]]-3,3)&amp;"-"&amp;MID(Table2[[#This Row],[Uncleaved Sequence]],Table2[[#This Row],[pos2]],3)</f>
        <v>IST-ASV</v>
      </c>
      <c r="O735" t="str">
        <f>VLOOKUP(Table2[[#This Row],[name]],Sheet2!B:D,3,FALSE)</f>
        <v>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FVFVQVGGQKKELRPVESLATSPKHRPSISAAAAMSVDVTVDRDGGRGEDSISIVAPSIQHQHSLDQSVSTSIRQVESSQFDVDLVLAEPLEILDHKSVKEKRLEMEKKLESLRKKHDKEKIKIAGQKSSPLEGKKPKFAINKLVKRLSNKSLNCLSPHSEPGVEIPACPLDLGDSSEESAAADAGEDLAGSSSLDGRTQESRLRSACREYTSQYRELQEKYHEAIYSAAEKVLKTSQTQTKQLKASLDKVTGEVMHQLQEARRNEVKNLATVHRDRDELIRMKREVASVVERGVAERVRLKQTFDRRTDELQKQHDSVRNALAEHRSKARQILDKEESRSCVSSNGFLVLFHGPHHHGCTGSGSSALSGNNLTLNLDAGAAGSHSISPAKSHNSIAAAAEMK</v>
      </c>
    </row>
    <row r="736" spans="1:15">
      <c r="A736" t="s">
        <v>3623</v>
      </c>
      <c r="B736" t="s">
        <v>384</v>
      </c>
      <c r="C736">
        <v>0.107</v>
      </c>
      <c r="D736">
        <v>23</v>
      </c>
      <c r="E736">
        <v>0.11600000000000001</v>
      </c>
      <c r="F736">
        <v>12</v>
      </c>
      <c r="G736">
        <v>0.14199999999999999</v>
      </c>
      <c r="H736">
        <v>1</v>
      </c>
      <c r="I736">
        <v>0.11600000000000001</v>
      </c>
      <c r="J736">
        <v>0.11600000000000001</v>
      </c>
      <c r="K736" t="s">
        <v>4781</v>
      </c>
      <c r="L736">
        <v>0.45</v>
      </c>
      <c r="M736" t="s">
        <v>4780</v>
      </c>
      <c r="N736" t="str">
        <f>MID(Table2[[#This Row],[Uncleaved Sequence]],Table2[[#This Row],[pos2]]-3,3)&amp;"-"&amp;MID(Table2[[#This Row],[Uncleaved Sequence]],Table2[[#This Row],[pos2]],3)</f>
        <v>IST-ASV</v>
      </c>
      <c r="O736" t="str">
        <f>VLOOKUP(Table2[[#This Row],[name]],Sheet2!B:D,3,FALSE)</f>
        <v>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CGQKKELRPVESLATSPKHRPSISAAAAMSVDVTVDRTDGGRGDSISIVAPSIQHQHSLDQSVSTSIRQVESSQFDVDLVLAEPLEKILDHKVKEKRLEMEKKLESLRKKHDKEKIKIAGQKSSPLEGKKPKFAITNKLVKLSNKSLNCLSPHSEPGVEIPACPLDLGDSSEESAAADAGEDLAGGSSSLGRTQESRLRSACREYTSQYRELQEKYHEAIYSAAEKVLKTSQTGQTKQLASLDKVTGEVMHQLQEARRNEVKNLATVHRDRDELIRMKREVASSVVERVAERVRLKQTFDRRTDELQKQHDSVRNALAEHRSKARQILDKEAESRSCSSNGFLVLFHGPHHHGCTGSGSSALSGNNLTLNLDAGAAGSHSAISPAKHNSIAAAAEMK</v>
      </c>
    </row>
    <row r="737" spans="1:15">
      <c r="A737" t="s">
        <v>3624</v>
      </c>
      <c r="B737" t="s">
        <v>384</v>
      </c>
      <c r="C737">
        <v>0.107</v>
      </c>
      <c r="D737">
        <v>23</v>
      </c>
      <c r="E737">
        <v>0.11600000000000001</v>
      </c>
      <c r="F737">
        <v>12</v>
      </c>
      <c r="G737">
        <v>0.14199999999999999</v>
      </c>
      <c r="H737">
        <v>1</v>
      </c>
      <c r="I737">
        <v>0.11600000000000001</v>
      </c>
      <c r="J737">
        <v>0.11600000000000001</v>
      </c>
      <c r="K737" t="s">
        <v>4781</v>
      </c>
      <c r="L737">
        <v>0.45</v>
      </c>
      <c r="M737" t="s">
        <v>4780</v>
      </c>
      <c r="N737" t="str">
        <f>MID(Table2[[#This Row],[Uncleaved Sequence]],Table2[[#This Row],[pos2]]-3,3)&amp;"-"&amp;MID(Table2[[#This Row],[Uncleaved Sequence]],Table2[[#This Row],[pos2]],3)</f>
        <v>IST-ASV</v>
      </c>
      <c r="O737" t="str">
        <f>VLOOKUP(Table2[[#This Row],[name]],Sheet2!B:D,3,FALSE)</f>
        <v>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CGQKKELRPVESLATSPKHRPSISAAAAMSVDVTVDRTDGGRGDSISIVAPSIQHQHSLDQSVSTSIRQVESSQFDVDLVLAEPLEKILDHKVKEKRLEMEKKLESLRKKHDKEKIKIAGQKSSPLEGKKPKFAITNKLVKLSNKSLNCLSPHSEPGVEIPACPLDLGDSSEESAAADAGEDLAGGSSSLGRTQESRLRSACREYTSQYRELQEKYHEAIYSAAEKVLKTSQTGQTKQLASLDKVTGEVMHQLQEARRNEVKNLATVHRDRDELIRMKREVASSVVERVAERVRLKQTFDRRTDELQKQHDSVRNALAEHRSKARQILDKEAESRSCSSNGFLVLFHGPHHHGCTGSGSSALSGNNLTLNLDAGAAGSHSAISPAKHNSIAAAAEMK</v>
      </c>
    </row>
    <row r="738" spans="1:15">
      <c r="A738" t="s">
        <v>4550</v>
      </c>
      <c r="B738" t="s">
        <v>384</v>
      </c>
      <c r="C738">
        <v>0.107</v>
      </c>
      <c r="D738">
        <v>23</v>
      </c>
      <c r="E738">
        <v>0.11600000000000001</v>
      </c>
      <c r="F738">
        <v>12</v>
      </c>
      <c r="G738">
        <v>0.14199999999999999</v>
      </c>
      <c r="H738">
        <v>1</v>
      </c>
      <c r="I738">
        <v>0.11600000000000001</v>
      </c>
      <c r="J738">
        <v>0.11600000000000001</v>
      </c>
      <c r="K738" t="s">
        <v>4781</v>
      </c>
      <c r="L738">
        <v>0.45</v>
      </c>
      <c r="M738" t="s">
        <v>4780</v>
      </c>
      <c r="N738" t="str">
        <f>MID(Table2[[#This Row],[Uncleaved Sequence]],Table2[[#This Row],[pos2]]-3,3)&amp;"-"&amp;MID(Table2[[#This Row],[Uncleaved Sequence]],Table2[[#This Row],[pos2]],3)</f>
        <v>IST-ASV</v>
      </c>
      <c r="O738" t="str">
        <f>VLOOKUP(Table2[[#This Row],[name]],Sheet2!B:D,3,FALSE)</f>
        <v>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VELDFWNGRTEEPVIVHGYTFVPEIFAKDVLEAIAESAFKTSEYPVILSENHCNPRQQAKIANYCREIFGDMLLDKPLDSHPLEPNMDLPPPAMLRRKIIKNKKKHHHHHHHHHHKKPAQVGTPAANNKLTTANSVDAKAAQQVGLSSHEDGGVTRSTANGDVATGTGTGSAAGTAGHAPPLQQIRQSSKDSTGSSSDSSSEDESLPNTTPNLPSGNEPPPEKAQKETEAGAEISALVNYVQPIHSSFENAEKKNRCYEMSSFDEKQATTLLKERPIEFVNYNKHQLSRVYPAGRFDSSNFMPQLFWNAGCQLVALNFQTLDLAMQLNLGIFEYNARSGYLLKEFMRRSDRRLDPFAESTVDGIIAGTVSITVLSGQFLTDKRANTFVEVDMGLPADTVRKKFRTKTVRDNGMNPLYDEEPFVFKKVVLPELASIRIAAYEGGKLIGHRVLPVIGLCPGYRHVNLRSEVGQPIALASLFLCVVVKDYVPDLSNFAEALANPIKYQSELEKRDIQLSVLTDEAEALGSADEDLSKSFVFVVGGQKKELRPVESLATSPKHRPSISAAAAMSVDVTVDRTDGGRGEDSISVAPSIQHQHSLDQSVSTSIRQVESSQFDVDLVLAEPLEKILDHKSVKEKLEMEKKLESLRKKHDKEKIKIAGQKSSPLEGKKPKFAITNKLVKRLSNKLEPGVEIPACPLDLGDSSEESAAADAGEDLAGGSSSLDGRTQESRLRSAREYTSQYRELQEKYHEAIYSAAEKVLKTSQTGQTKQLKASLDKVTGEVMQLQEARRNEVKNLATVHRDRDELIRMKREVASSVVERGVAERVRLKQTFRRTDELQKQHDSVRNALAEHRSKARQILDKEAESRSCVSSNGFLVLFHGHHHGCTGSGSSALSGNNLTLNLDAGAAGSHSAISPAKSHNSIAAAAEMK</v>
      </c>
    </row>
    <row r="739" spans="1:15">
      <c r="A739" t="s">
        <v>4551</v>
      </c>
      <c r="B739" t="s">
        <v>384</v>
      </c>
      <c r="C739">
        <v>0.107</v>
      </c>
      <c r="D739">
        <v>23</v>
      </c>
      <c r="E739">
        <v>0.11600000000000001</v>
      </c>
      <c r="F739">
        <v>12</v>
      </c>
      <c r="G739">
        <v>0.14199999999999999</v>
      </c>
      <c r="H739">
        <v>1</v>
      </c>
      <c r="I739">
        <v>0.11600000000000001</v>
      </c>
      <c r="J739">
        <v>0.11600000000000001</v>
      </c>
      <c r="K739" t="s">
        <v>4781</v>
      </c>
      <c r="L739">
        <v>0.45</v>
      </c>
      <c r="M739" t="s">
        <v>4780</v>
      </c>
      <c r="N739" t="str">
        <f>MID(Table2[[#This Row],[Uncleaved Sequence]],Table2[[#This Row],[pos2]]-3,3)&amp;"-"&amp;MID(Table2[[#This Row],[Uncleaved Sequence]],Table2[[#This Row],[pos2]],3)</f>
        <v>IST-ASV</v>
      </c>
      <c r="O739" t="str">
        <f>VLOOKUP(Table2[[#This Row],[name]],Sheet2!B:D,3,FALSE)</f>
        <v>MMSAGGTYISTASVEVPQALQDGEKFIRWDDDSGTGTPVTMRVDAKGFFYWVDQNNELDILDIATIRDVRTGQYAKRPKDNKLRQIVTLGPQDTLEEKVTVCHGSDFVNMTFVNFCCTRRDIAQLWTDGLIKLAYSLAQLNGSAIMFQKAHTKLCLQVDKSGRIPVKNIIKLFAQNKEDRKRVEKALDVTGLPSGKDSISVSKFQFEDFYNLYKYLTQRSEVERLFDSIVGNSKRKCMSIAQLVELNKTQRDPRLNEILYPYANPARAKELIQQYEPNKFNAQKGQLSLDGFLRLMGDDNPIMAPSKLDLCDDMDQPMSHYFINSSHNTYLTGHQLTGKSSVEYRQCLLAGCRCVELDFWNGRTEEPVIVHGYTFVPEIFAKDVLEAIAESAKTSEYPVILSFENHCNPRQQAKIANYCREIFGDMLLDKPLDSHPLEPNMLPPPAMLRRKIIIKNKKKHHHHHHHHHHKKPAQVGTPAANNKLTTANSVAKAAQQVGLSASHEDGGVTRSTANGDVATGTGTGSAAGTAGHAPPLQQIQSSKDSTGSSDSDSSSEDESLPNTTPNLPSGNEPPPEKAQKETEAGAEIALVNYVQPIHFSSFENAEKKNRCYEMSSFDEKQATTLLKERPIEFVNYNHQLSRVYPAGTRFDSSNFMPQLFWNAGCQLVALNFQTLDLAMQLNLGIFYNARSGYLLKPEFMRRSDRRLDPFAESTVDGIIAGTVSITVLSGQFLTDRANTFVEVDMYGLPADTVRKKFRTKTVRDNGMNPLYDEEPFVFKKVVLPLASIRIAAYEEGGKLIGHRVLPVIGLCPGYRHVNLRSEVGQPIALASLFCVVVKDYVPDDLSNFAEALANPIKYQSELEKRDIQLSVLTDEAEALGSAEDLSKSLGGQKKELRPVESLATSPKHRPSISAAAAMSVDVTVDRTDGGREDSISIVAPSIQHQHSLDQSVSTSIRQVESSQFDVDLVLAEPLEKILDHSVKEKRLEMEKKLESLRKKHDKEKIKIAGQKSSPLEGKKPKFAITNKLVRLSNKSLEPGVEIPACPLDLGDSSEESAAADAGEDLAGGSSSLDGRTQERLRSACREYTSQYRELQEKYHEAIYSAAEKVLKTSQTGQTKQLKASLDKTGEVMHQLQEARRNEVKNLATVHRDRDELIRMKREVASSVVERGVAERVLKQTFDRRTDELQKQHDSVRNALAEHRSKARQILDKEAESRSCVSSNGFVLFHGPHHHGCTGSGSSALSGNNLTLNLDAGAAGSHSAISPAKSHNSIAAAEMK</v>
      </c>
    </row>
    <row r="740" spans="1:15">
      <c r="A740" t="s">
        <v>3745</v>
      </c>
      <c r="B740" t="s">
        <v>867</v>
      </c>
      <c r="C740">
        <v>0.58099999999999996</v>
      </c>
      <c r="D740">
        <v>15</v>
      </c>
      <c r="E740">
        <v>0.745</v>
      </c>
      <c r="F740">
        <v>15</v>
      </c>
      <c r="G740">
        <v>0.96699999999999997</v>
      </c>
      <c r="H740">
        <v>1</v>
      </c>
      <c r="I740">
        <v>0.94699999999999995</v>
      </c>
      <c r="J740">
        <v>0.85399999999999998</v>
      </c>
      <c r="K740" t="s">
        <v>4779</v>
      </c>
      <c r="L740">
        <v>0.45</v>
      </c>
      <c r="M740" t="s">
        <v>4780</v>
      </c>
      <c r="N740" t="str">
        <f>MID(Table2[[#This Row],[Uncleaved Sequence]],Table2[[#This Row],[pos2]]-3,3)&amp;"-"&amp;MID(Table2[[#This Row],[Uncleaved Sequence]],Table2[[#This Row],[pos2]],3)</f>
        <v>VAA-SSN</v>
      </c>
      <c r="O740" t="str">
        <f>VLOOKUP(Table2[[#This Row],[name]],Sheet2!B:D,3,FALSE)</f>
        <v>MWIICLLLVPLVAASSNTRLLNGILSHVDKEANPCENYYNHACGQYNMRIDDTFFDIIQMLDHQVNQNLVKLMDELEMSSQLPDFNVSSVDGKVLRYYSCRGAPRNMDSLSQYLKVISPGEGLTWPQFIPDGSSWPQENFKWLKALALHRYGLTNVFFNLEVVSNPRNASEYMVELNTPTFGEESQLPNSFIEILSLYIIKVPSSEIITLARKMRTLELLLKTMINPIDTLNNRYISIRDFQMETHNWQRFFEILIGSSAAPELQVLVRNFRYFTALKELMDKQDARLVASYIMRFAIFLLDETMGGRESTECVSQVRRNMNLAANMLYKERFFEDSTFSANIEIKDIFEKLRHQFLLQVDQNHLELTALQMKFFVRKAEAIEINVVNLPKTDLRHFIGQYYQDLQFPTGELDYHQEHLKVLQFRTQKMLAQSSKGHSEEQILTYRSQAAPLPPPQPFFQLESEDVFKYSLMGYIMAHHLISAFATEGITGSDGNDQSFRSHRFEEAVSCLSRNSENIDESMGDIAGLELAYFTYAKMANRNRLDFTHLPPEQIFFLNVGQFFCGNSDMLVQYKEDQVRLQRAIEGFEFDKAFGCYRNKPKHEKCR</v>
      </c>
    </row>
    <row r="741" spans="1:15">
      <c r="A741" t="s">
        <v>4499</v>
      </c>
      <c r="B741" t="s">
        <v>206</v>
      </c>
      <c r="C741">
        <v>0.316</v>
      </c>
      <c r="D741">
        <v>34</v>
      </c>
      <c r="E741">
        <v>0.34399999999999997</v>
      </c>
      <c r="F741">
        <v>34</v>
      </c>
      <c r="G741">
        <v>0.47399999999999998</v>
      </c>
      <c r="H741">
        <v>25</v>
      </c>
      <c r="I741">
        <v>0.316</v>
      </c>
      <c r="J741">
        <v>0.33300000000000002</v>
      </c>
      <c r="K741" t="s">
        <v>4781</v>
      </c>
      <c r="L741">
        <v>0.5</v>
      </c>
      <c r="M741" t="s">
        <v>4782</v>
      </c>
      <c r="N741" t="str">
        <f>MID(Table2[[#This Row],[Uncleaved Sequence]],Table2[[#This Row],[pos2]]-3,3)&amp;"-"&amp;MID(Table2[[#This Row],[Uncleaved Sequence]],Table2[[#This Row],[pos2]],3)</f>
        <v>SIG-QPN</v>
      </c>
      <c r="O741" t="str">
        <f>VLOOKUP(Table2[[#This Row],[name]],Sheet2!B:D,3,FALSE)</f>
        <v>MSFKLFRRGSARCIGLLSAFVTILLCLYYISIGQPNPTPISETGAPSAARGSPLSGLTGFSVDGGSSSIIHQQKQQLVIASNQKKSSETKSAQTSVSPEQSEEQYTNSNWGDKCYELIQSNTNITASEEHSKFDFQPEWMRSKEYWDGFEERFDAQKKDKQRPPLKIIVVPHSHNDPGWLKTFTNYFQSDSRQILNLVTKMQEYTDMTFIWSEISFLQLWWDQAHPTKQRALKRLIDAGRIEITTGWVMTDEANVHIYPMLDQLIEGHQWLKNNLNVTPKVGWSIDPFGHGSTVYLLSGANFEGTIIQRIHYAWKQWFARQQSGDFIWKPYWRSRKDKDSEAGLLTHNMPFDIYSIKGSCGPHPFICLNFDFRKIPGEYTEYSVKAQFITDDLESKAQLLLEQYARTASLFPHNVALIPVGDDFRYNKDREVDQQYQNYKKIDHIMANRRLYNADIRFGTPSDYFEAIKERMKDHTPGFPTFKGDFFVYSIFSEGRPAYWSGYFTTRPFYKLLSSELEHQLRSAEIVFTLAYNTARQAKENAIKIYEKNYELIINARRNLGLFQHHDAITGTSKAAVMRDYAMRLFESQNMVKMQESCLELLLQKGQPRHHGFLLSEFERDNFNKLPRKMPIQMANGESTPTVPAGEGGAGGSSSSGSVGSFVLYNSLAQKRLEVVTLRVQHPNVKVNDKGVELNHIQINPVWNITDTYEQGLGTSVSGTVGRIRTSTRQFEVMFAELEPLSLSTYRVQVDEVNFKRNIATIYCDDCTESQPASVSPPEEIESSTSVFEARGKPAGDIQLENPHMRLLFDEKSGFLKTITRKNQKKELLKPLQNIKFAAYRSAQFHSGAYLFKTDPEQSEAEKEVLEGYTDMRIIITSGPIADVTVIYGPFLAHTVRIFNTRTHLDAAIYVENDIDFEPPPKNRETELFMRVTNIDNIAQAPMQRDPLKEPVDAATMPELPVFYSDQNGFQYHERIKVPAGIEGNYFPITSGAFIQDSRLRLTLLTTHAQGAASYEPGQLEVMLDRRTLDDYRGMGEGVVDSRLTRHKFWLLVEDLPGGQHVTQPPSYKVLSQQAQQLNALRYPPNLYFVSNLEQPELAAALLPLVRLLPKGPLPCDVHLTTLRTLSPELQLFPSASALLVLHRQGFDCSVSAGRELSMEAICPLSSKGLGNVQLGLSLHTIEATSLTGTEQKSSRESYHIRSLAEISLEPMELRTFNLTFRSE</v>
      </c>
    </row>
    <row r="742" spans="1:15">
      <c r="A742" t="s">
        <v>4746</v>
      </c>
      <c r="B742" t="s">
        <v>206</v>
      </c>
      <c r="C742">
        <v>0.316</v>
      </c>
      <c r="D742">
        <v>34</v>
      </c>
      <c r="E742">
        <v>0.34399999999999997</v>
      </c>
      <c r="F742">
        <v>34</v>
      </c>
      <c r="G742">
        <v>0.47399999999999998</v>
      </c>
      <c r="H742">
        <v>25</v>
      </c>
      <c r="I742">
        <v>0.316</v>
      </c>
      <c r="J742">
        <v>0.33300000000000002</v>
      </c>
      <c r="K742" t="s">
        <v>4781</v>
      </c>
      <c r="L742">
        <v>0.5</v>
      </c>
      <c r="M742" t="s">
        <v>4782</v>
      </c>
      <c r="N742" t="str">
        <f>MID(Table2[[#This Row],[Uncleaved Sequence]],Table2[[#This Row],[pos2]]-3,3)&amp;"-"&amp;MID(Table2[[#This Row],[Uncleaved Sequence]],Table2[[#This Row],[pos2]],3)</f>
        <v>SIG-QPN</v>
      </c>
      <c r="O742" t="str">
        <f>VLOOKUP(Table2[[#This Row],[name]],Sheet2!B:D,3,FALSE)</f>
        <v>MSFKLFRRGSARCIGLLSAFVTILLCLYYISIGQPNPTPISETGAPSAARGSPLSGLTGFSVDGGSSSIIHQQKQQLVIASNQKKSSETKSAQTSVSPEQSEEQYTNSNWGDKCYELIQSNTNITASEEHSKFDFQPEWMRSKEYWDGFEERFDAQKKDKQRPPLKIIVVPHSHNDPGWLKTFTNYFQSDSRQILNLVTKMQEYTDMTFIWSEISFLQLWWDQAHPTKQRALKRLIDAGRIEITTGWVMTDEANVHIYPMLDQLIEGHQWLKNNLNVTPKVGWSIDPFGHGSTVYLLSGANFEGTIIQRIHYAWKQWFARQQSGDFIWKPYWRSRKDKDSEAGLLTHNMPFDIYSIKGSCGPHPFICLNFDFRKIPGEYTEYSVKAQFITDDLESKAQLLLEQYARTASLFPHNVALIPVGDDFRYNKDREVDQQYQNYKKIDHIMANRRLYNADIRFGTPSDYFEAIKERMKDHTPGFPTFKGDFFVYSIFSEGRPAYWSGYFTTRPFYKLLSSELEHQLRSAEIVFTLAYNTARQAKENAIKIYEKNYELIINARRNLGLFQHHDAITGTSKAAVMRDYAMRLFESQNMVKMQESCLELLLQKGQPRHHGFLLSEFERDNFNKLPRKMPIQMANGESTPTVPAGEGGAGGSSSSGSVGSFVLYNSLAQKRLEVVTLRVQHPNVKVNDKGVELNHIQINPVWNITDTYEQGLGTSVSGTVGRIRTSTRQFEVMFAELEPLSLSTYRVQVDEVNFKRNIATIYCDDCTESQPASVSPPEEIESSTSVFEARGKPAGDIQLENPHMRLLFDEKSGFLKTITRKNQKKELLKPLQNIKFAAYRSAQFHSGAYLFKTDPEQSEAEKEVLEGYTDMRIIITSGPIADVTVIYGPFLAHTVRIFNTRTHLDAAIYVENDIDFEPPPKNRETELFMRVTNIDNIAQAPMQRDPLKEPVDAATMPELPVFYSDQNGFQYHERIKVPAGIEGNYFPITSGAFIQDSRLRLTLLTTHAQGAASYEPGQLEVMLDRRTLDDYRGMGEGVVDSRLTRHKFWLLVEDLPGGQHVTQPPSYKVLSQQAQQLNALRYPPNLYFVSNLEQPELAAALLPLVRLLPKGPLPCDVHLTTLRTLSPELQLFPSASALLVLHRQGFDCSVSAGRELSMEAICPLSSKGLGNVQLGLSLHTIEATSLTGTEQKSSRESYHIRSLAEISLEPMELRTFNLTFRSE</v>
      </c>
    </row>
    <row r="743" spans="1:15">
      <c r="A743" t="s">
        <v>4667</v>
      </c>
      <c r="B743" t="s">
        <v>1376</v>
      </c>
      <c r="C743">
        <v>0.86799999999999999</v>
      </c>
      <c r="D743">
        <v>24</v>
      </c>
      <c r="E743">
        <v>0.879</v>
      </c>
      <c r="F743">
        <v>24</v>
      </c>
      <c r="G743">
        <v>0.95299999999999996</v>
      </c>
      <c r="H743">
        <v>5</v>
      </c>
      <c r="I743">
        <v>0.88900000000000001</v>
      </c>
      <c r="J743">
        <v>0.88400000000000001</v>
      </c>
      <c r="K743" t="s">
        <v>4779</v>
      </c>
      <c r="L743">
        <v>0.45</v>
      </c>
      <c r="M743" t="s">
        <v>4780</v>
      </c>
      <c r="N743" t="str">
        <f>MID(Table2[[#This Row],[Uncleaved Sequence]],Table2[[#This Row],[pos2]]-3,3)&amp;"-"&amp;MID(Table2[[#This Row],[Uncleaved Sequence]],Table2[[#This Row],[pos2]],3)</f>
        <v>SWA-VYN</v>
      </c>
      <c r="O743" t="str">
        <f>VLOOKUP(Table2[[#This Row],[name]],Sheet2!B:D,3,FALSE)</f>
        <v>MKLNPPAFLLLLALISICDRSWAVYNYKPPSRGYFYPKPERLPPLPVNGTTSSTGPPPGVQSDFIDDLIEGHKQQILSNVLGVASETPSDTASSLGSTLSSSASPVFPLEGGGAKAFRVNRCASCTCGVPNVNRIVGGTQVRTNKYPIAQIIRGTFLFCGGTLINDRYVLTAAHCVHGMDMRGVSVRLLQLDRSSTLGVTRSVAFAHAHVGYDPVSLVHDIALLRLDQPIPLVDTMRPACLPSNWQNFDFQKAIVAGWGLSQEGGSTSSVLQEVVVPIITNAQCRATSYRSMIVTMMCAGYVKTGGRDACQGDSGGPLIVRDRIFRLAGVVSFGYGCAKPDAPVYTRVSRYLEWIAVNTRDSCYCI</v>
      </c>
    </row>
    <row r="744" spans="1:15">
      <c r="A744" t="s">
        <v>4668</v>
      </c>
      <c r="B744" t="s">
        <v>1376</v>
      </c>
      <c r="C744">
        <v>0.86799999999999999</v>
      </c>
      <c r="D744">
        <v>24</v>
      </c>
      <c r="E744">
        <v>0.879</v>
      </c>
      <c r="F744">
        <v>24</v>
      </c>
      <c r="G744">
        <v>0.95299999999999996</v>
      </c>
      <c r="H744">
        <v>5</v>
      </c>
      <c r="I744">
        <v>0.88900000000000001</v>
      </c>
      <c r="J744">
        <v>0.88400000000000001</v>
      </c>
      <c r="K744" t="s">
        <v>4779</v>
      </c>
      <c r="L744">
        <v>0.45</v>
      </c>
      <c r="M744" t="s">
        <v>4780</v>
      </c>
      <c r="N744" t="str">
        <f>MID(Table2[[#This Row],[Uncleaved Sequence]],Table2[[#This Row],[pos2]]-3,3)&amp;"-"&amp;MID(Table2[[#This Row],[Uncleaved Sequence]],Table2[[#This Row],[pos2]],3)</f>
        <v>SWA-VYN</v>
      </c>
      <c r="O744" t="str">
        <f>VLOOKUP(Table2[[#This Row],[name]],Sheet2!B:D,3,FALSE)</f>
        <v>MKLNPPAFLLLLALISICDRSWAVYNYKPPSRGYFYPKPERLPPLPVNGTTSSTGPPPGVQSDFIDDLIEGHKQQILSNVLGVASETPSDTASSLGSTLSSSASPVFPLEGGGAKAFRVNRCASCTCGVPNVNRIVGGTQVRTNKYPIAQIIRGTFLFCGGTLINDRYVLTAAHCVHGMDMRGVSVRLLQLDRSSTLGVTRSVAFAHAHVGYDPVSLVHDIALLRLDQPIPLVDTMRPACLPSNWQNFDFQKAIVAGWGLSQEGGSTSSVLQEVVVPIITNAQCRATSYRSMIVTMMCAGYVKTGGRDACQGDSGGPLIVRDRIFRLAGVVSFGYGCAKPDAPVYTRVSRYLEWIAVNTRDSCYCI</v>
      </c>
    </row>
    <row r="745" spans="1:15">
      <c r="A745" t="s">
        <v>4535</v>
      </c>
      <c r="B745" t="s">
        <v>715</v>
      </c>
      <c r="C745">
        <v>0.151</v>
      </c>
      <c r="D745">
        <v>27</v>
      </c>
      <c r="E745">
        <v>0.19800000000000001</v>
      </c>
      <c r="F745">
        <v>12</v>
      </c>
      <c r="G745">
        <v>0.51100000000000001</v>
      </c>
      <c r="H745">
        <v>2</v>
      </c>
      <c r="I745">
        <v>0.317</v>
      </c>
      <c r="J745">
        <v>0.26200000000000001</v>
      </c>
      <c r="K745" t="s">
        <v>4781</v>
      </c>
      <c r="L745">
        <v>0.45</v>
      </c>
      <c r="M745" t="s">
        <v>4780</v>
      </c>
      <c r="N745" t="str">
        <f>MID(Table2[[#This Row],[Uncleaved Sequence]],Table2[[#This Row],[pos2]]-3,3)&amp;"-"&amp;MID(Table2[[#This Row],[Uncleaved Sequence]],Table2[[#This Row],[pos2]],3)</f>
        <v>WAS-AAS</v>
      </c>
      <c r="O745" t="str">
        <f>VLOOKUP(Table2[[#This Row],[name]],Sheet2!B:D,3,FALSE)</f>
        <v>MDNHSSVPWASAASVTCLSLDAKCHSSSSSSSSKSAASSISAIPQEETQMRHIAHTQRCLSRLTSLVALLLIVLPMVFSPAHSCGPGRGLGRHRARNLPLVLKQTIPNLSEYTNSASGPLEGVIRRDSPKFKDLVPNYNRDILFRDEGTGADRLMSKRCKEKLNVLAYSVMNEWPGIRLLVTESWDEDYHHGQESLYEGRAVTIATSDRDQSKYGMLARLAVEAGFDWVSYVSRRHIYCSVKSDSISSHVHGCFTPESTALLESGVRKPLGELSIGDRVLSMTANGQAVYSEVIFMDRNLEQMQNFVQLHTDGGAVLTVTPAHLVSVWQPESQKLTFVFADRIEKNQVLVRDVETGELRPQRVVKVGSVRSKGVVAPLTREGTIVVNSVAASYAVINSQSLAHWGLAPMRLLSTLEAWLPAKEQLHSSPKVVSSAQQQNGIWYANALYKVKDYVLPQSWRH</v>
      </c>
    </row>
    <row r="746" spans="1:15">
      <c r="A746" t="s">
        <v>4306</v>
      </c>
      <c r="B746" t="s">
        <v>1378</v>
      </c>
      <c r="C746">
        <v>0.49299999999999999</v>
      </c>
      <c r="D746">
        <v>22</v>
      </c>
      <c r="E746">
        <v>0.61599999999999999</v>
      </c>
      <c r="F746">
        <v>22</v>
      </c>
      <c r="G746">
        <v>0.89600000000000002</v>
      </c>
      <c r="H746">
        <v>19</v>
      </c>
      <c r="I746">
        <v>0.76800000000000002</v>
      </c>
      <c r="J746">
        <v>0.69799999999999995</v>
      </c>
      <c r="K746" t="s">
        <v>4779</v>
      </c>
      <c r="L746">
        <v>0.45</v>
      </c>
      <c r="M746" t="s">
        <v>4780</v>
      </c>
      <c r="N746" t="str">
        <f>MID(Table2[[#This Row],[Uncleaved Sequence]],Table2[[#This Row],[pos2]]-3,3)&amp;"-"&amp;MID(Table2[[#This Row],[Uncleaved Sequence]],Table2[[#This Row],[pos2]],3)</f>
        <v>GSS-QYL</v>
      </c>
      <c r="O746" t="str">
        <f>VLOOKUP(Table2[[#This Row],[name]],Sheet2!B:D,3,FALSE)</f>
        <v>MDSVVIGISALLFLLPVPGSSQYLDGRCGLLTNGKIANNISSPWMAYLHSELLYVCGGTVITEKLVLTAAHCTRASEQLVARIGEFIGTDDANDTMLSYQVSQTFIHSLYNTTTSANDIAILGLATDIVFSKTIRPICIVWWTIWRKIDNIQVLSGAQWGLPNDRNESDAFRITDIRRQPANMCSTLNGTAILSSQCAGDSDSKLCNVDFSSPLGAIITFKNIQRYVLIGIATTNQKCKRASVYTVLSHTDFILSVWRQYRNGEKSPKTWDLQNNFDVENTTLKANSEEEHYF</v>
      </c>
    </row>
    <row r="747" spans="1:15">
      <c r="A747" t="s">
        <v>3850</v>
      </c>
      <c r="B747" t="s">
        <v>1380</v>
      </c>
      <c r="C747">
        <v>0.70199999999999996</v>
      </c>
      <c r="D747">
        <v>27</v>
      </c>
      <c r="E747">
        <v>0.78400000000000003</v>
      </c>
      <c r="F747">
        <v>27</v>
      </c>
      <c r="G747">
        <v>0.92800000000000005</v>
      </c>
      <c r="H747">
        <v>19</v>
      </c>
      <c r="I747">
        <v>0.86899999999999999</v>
      </c>
      <c r="J747">
        <v>0.83</v>
      </c>
      <c r="K747" t="s">
        <v>4779</v>
      </c>
      <c r="L747">
        <v>0.45</v>
      </c>
      <c r="M747" t="s">
        <v>4780</v>
      </c>
      <c r="N747" t="str">
        <f>MID(Table2[[#This Row],[Uncleaved Sequence]],Table2[[#This Row],[pos2]]-3,3)&amp;"-"&amp;MID(Table2[[#This Row],[Uncleaved Sequence]],Table2[[#This Row],[pos2]],3)</f>
        <v>VQS-SRL</v>
      </c>
      <c r="O747" t="str">
        <f>VLOOKUP(Table2[[#This Row],[name]],Sheet2!B:D,3,FALSE)</f>
        <v>MSPVQSYSHSRLLLLVVIVTLGVVQSSRLPAEVGSQPHSISLRRNGVHVGGALIREKWILTAAHCVSLGGGQQSYPAKSYNVRVGSIQRLTGGQLVPLKIIIHTNYSSSDAVGSNDLALLELETSVVLNANTNPIDLATERPAAGSQIFSGWGSSQVDGSLSHVLQVATRQSLSASDCQTELYLQQEDLLCLSPVDDFAGLCSGDAGAPASYNNQLVGIAAFFVSGCGSEQPDGYVDVTQHLEWIENA</v>
      </c>
    </row>
    <row r="748" spans="1:15">
      <c r="A748" t="s">
        <v>4301</v>
      </c>
      <c r="B748" t="s">
        <v>671</v>
      </c>
      <c r="C748">
        <v>0.72899999999999998</v>
      </c>
      <c r="D748">
        <v>34</v>
      </c>
      <c r="E748">
        <v>0.82599999999999996</v>
      </c>
      <c r="F748">
        <v>34</v>
      </c>
      <c r="G748">
        <v>0.98899999999999999</v>
      </c>
      <c r="H748">
        <v>23</v>
      </c>
      <c r="I748">
        <v>0.90800000000000003</v>
      </c>
      <c r="J748">
        <v>0.87</v>
      </c>
      <c r="K748" t="s">
        <v>4779</v>
      </c>
      <c r="L748">
        <v>0.45</v>
      </c>
      <c r="M748" t="s">
        <v>4780</v>
      </c>
      <c r="N748" t="str">
        <f>MID(Table2[[#This Row],[Uncleaved Sequence]],Table2[[#This Row],[pos2]]-3,3)&amp;"-"&amp;MID(Table2[[#This Row],[Uncleaved Sequence]],Table2[[#This Row],[pos2]],3)</f>
        <v>CDA-KTV</v>
      </c>
      <c r="O748" t="str">
        <f>VLOOKUP(Table2[[#This Row],[name]],Sheet2!B:D,3,FALSE)</f>
        <v>MILRTPLVAGHQLQLLLLPSVLLLMLHLLLCDAKTVNPGDSMQMQHHQMAEPGLPEPRAYMPDAQHLDFVYHDHEELTRFLRATSARYPNLTALYSIGSIQGRDLWVMVVSSSPYEHMVGKPDVKYVGNIHGNEPVGREMLLHLIQYVTSYNTDQYVKWLLDNTRIHILPTMNPDGYAVSKEGTCDGGQGRYNARGDLNRNFPDYFKQNNKRGQPETDSVKDWISKIQFVLSGSLHGGALVASYPDNTPNSSPLGAVFQTYSAAPSLTPDDDVFKHLSLVYARNHAKMSRGVACSATPAFENGITNGAAWYPLTGGMQDYNYVWYGCMEITLEISCCKFPPAYLKKYWEDNQLSLIKFLAEAHRGVQGFVFDPAGMPIERASIKIKGRDVGFTTKYGEFWRILLPGYYKVEVFAEGFAPREVEFVIVEQHPTLLNVTLQPSRLEGIGPMGPGGVPVGGVVGPGGLYRPIPSPQHYRPPVPPYAGAASSDSIFSTISNGLNSLYSNIF</v>
      </c>
    </row>
    <row r="749" spans="1:15">
      <c r="A749" t="s">
        <v>4302</v>
      </c>
      <c r="B749" t="s">
        <v>671</v>
      </c>
      <c r="C749">
        <v>0.72899999999999998</v>
      </c>
      <c r="D749">
        <v>34</v>
      </c>
      <c r="E749">
        <v>0.82599999999999996</v>
      </c>
      <c r="F749">
        <v>34</v>
      </c>
      <c r="G749">
        <v>0.98899999999999999</v>
      </c>
      <c r="H749">
        <v>23</v>
      </c>
      <c r="I749">
        <v>0.90800000000000003</v>
      </c>
      <c r="J749">
        <v>0.87</v>
      </c>
      <c r="K749" t="s">
        <v>4779</v>
      </c>
      <c r="L749">
        <v>0.45</v>
      </c>
      <c r="M749" t="s">
        <v>4780</v>
      </c>
      <c r="N749" t="str">
        <f>MID(Table2[[#This Row],[Uncleaved Sequence]],Table2[[#This Row],[pos2]]-3,3)&amp;"-"&amp;MID(Table2[[#This Row],[Uncleaved Sequence]],Table2[[#This Row],[pos2]],3)</f>
        <v>CDA-KTV</v>
      </c>
      <c r="O749" t="str">
        <f>VLOOKUP(Table2[[#This Row],[name]],Sheet2!B:D,3,FALSE)</f>
        <v>MILRTPLVAGHQLQLLLLPSVLLLMLHLLLCDAKTVNPGDSMQMQHHQMAEPGLPEPRAYMPDAQHLDFVYHDHEELTRFLRATSARYPNLTALYSIGSIQGRDLWVMVVSSSPYEHMVGKPDVKYVGNIHGNEPVGREMLLHLIQYVTSYNTDQYVKWLLDNTRIHILPTMNPDGYAVSKEGTCDGGQGRYNARGDLNRNFPDYFKQNNKRGQPETDSVKDWISKIQFVLSGSLHGGALVASYPDNTPNSRLLKGICRSSALCAMFQTYSAAPSLTPDDDVFKHLSLVYARNHKMSRGVACKSATPAFENGITNGAAWYPLTGGMQDYNYVWYGCMEITLEICCKFPPAYELKKYWEDNQLSLIKFLAEAHRGVQGFVFDPAGMPIERASIIKGRDVGFQTTKYGEFWRILLPGYYKVEVFAEGFAPREVEFVIVEQHPTLNVTLQPSKRLEGIGPMGPGGVPVGGVVGPGGLYRPIPSPQHYRPPVPPAGAASSDSGIFSTISNGLNSLYSNIF</v>
      </c>
    </row>
    <row r="750" spans="1:15">
      <c r="A750" t="s">
        <v>4303</v>
      </c>
      <c r="B750" t="s">
        <v>671</v>
      </c>
      <c r="C750">
        <v>0.72899999999999998</v>
      </c>
      <c r="D750">
        <v>34</v>
      </c>
      <c r="E750">
        <v>0.82599999999999996</v>
      </c>
      <c r="F750">
        <v>34</v>
      </c>
      <c r="G750">
        <v>0.98899999999999999</v>
      </c>
      <c r="H750">
        <v>23</v>
      </c>
      <c r="I750">
        <v>0.90800000000000003</v>
      </c>
      <c r="J750">
        <v>0.87</v>
      </c>
      <c r="K750" t="s">
        <v>4779</v>
      </c>
      <c r="L750">
        <v>0.45</v>
      </c>
      <c r="M750" t="s">
        <v>4780</v>
      </c>
      <c r="N750" t="str">
        <f>MID(Table2[[#This Row],[Uncleaved Sequence]],Table2[[#This Row],[pos2]]-3,3)&amp;"-"&amp;MID(Table2[[#This Row],[Uncleaved Sequence]],Table2[[#This Row],[pos2]],3)</f>
        <v>CDA-KTV</v>
      </c>
      <c r="O750" t="str">
        <f>VLOOKUP(Table2[[#This Row],[name]],Sheet2!B:D,3,FALSE)</f>
        <v>MILRTPLVAGHQLQLLLLPSVLLLMLHLLLCDAKTVNPGDSMQMQHHQMAEPGLPEPRAYMPDAQHLDFVYHDHEELTRFLRATSARYPNLTALYSIGSIQGRDLWVMVVSSSPYEHMVGKPDVKYVGNIHGNEPVGREMLLHLIQYVTSYNTDQYVKWLLDNTRIHILPTMNPDGYAVSKEGTCDGGQGRYNARGDLNRNFPDYFKQNNKRGQPETDSVKDWISKIQFVLSGSLHGGALVASYPDNTPNSSPLGAVFQTYSAAPSLTPDDDVFKHLSLVYARNHAKMSRGVACSATPAFENGITNGAAWYPLTGGMQDYNYVWYGCMEITLEISCCKFPPAYLKKYWEDNQLSLIKFLAEAHRGVQGFVFDPAGMPIERASIKIKGRDVGFTTKYGEFWRILLPGYYKVEVFAEGFAPREVEFVIVEQHPTLLNVTLQPSYLVATGTSTTTKSSTVNRRVNGKLQLSP</v>
      </c>
    </row>
    <row r="751" spans="1:15">
      <c r="A751" t="s">
        <v>4304</v>
      </c>
      <c r="B751" t="s">
        <v>671</v>
      </c>
      <c r="C751">
        <v>0.72899999999999998</v>
      </c>
      <c r="D751">
        <v>34</v>
      </c>
      <c r="E751">
        <v>0.82599999999999996</v>
      </c>
      <c r="F751">
        <v>34</v>
      </c>
      <c r="G751">
        <v>0.98899999999999999</v>
      </c>
      <c r="H751">
        <v>23</v>
      </c>
      <c r="I751">
        <v>0.90800000000000003</v>
      </c>
      <c r="J751">
        <v>0.87</v>
      </c>
      <c r="K751" t="s">
        <v>4779</v>
      </c>
      <c r="L751">
        <v>0.45</v>
      </c>
      <c r="M751" t="s">
        <v>4780</v>
      </c>
      <c r="N751" t="str">
        <f>MID(Table2[[#This Row],[Uncleaved Sequence]],Table2[[#This Row],[pos2]]-3,3)&amp;"-"&amp;MID(Table2[[#This Row],[Uncleaved Sequence]],Table2[[#This Row],[pos2]],3)</f>
        <v>CDA-KTV</v>
      </c>
      <c r="O751" t="str">
        <f>VLOOKUP(Table2[[#This Row],[name]],Sheet2!B:D,3,FALSE)</f>
        <v>MILRTPLVAGHQLQLLLLPSVLLLMLHLLLCDAKTVNPGDSMQMQHHQMAEPGLPEPRAYMPDAQHLDFVYHDHEELTRFLRATSARYPNLTALYSIGSIQGRDLWVMVVSSSPYEHMVGKPDVKYVGNIHGNEPVGREMLLHLIQYVTSYNTDQYVKWLLDNTRIHILPTMNPDGYAVSKEGTCDGGQGRYNARGDLNRNFPDYFKQNNKRGQPETDSVKDWISKIQFVLSGSLHGGALVASYPDNTPNSRLLKGICRSSALCAMFQTYSAAPSLTPDDDVFKHLSLVYARNHKMSRGVACKSATPAFENGITNGAAWYPLTGGMQDYNYVWYGCMEITLEICCKFPPAYELKKYWEDNQLSLIKFLAEAHRGVQGFVFDPAGMPIERASIIKGRDVGFQTTKYGEFWRILLPGYYKVEVFAEGFAPREVEFVIVEQHPTLNVTLQPSKYLVATGTSTTTKSSTVNRRVNGKLQLSP</v>
      </c>
    </row>
    <row r="752" spans="1:15">
      <c r="A752" t="s">
        <v>4305</v>
      </c>
      <c r="B752" t="s">
        <v>671</v>
      </c>
      <c r="C752">
        <v>0.72899999999999998</v>
      </c>
      <c r="D752">
        <v>34</v>
      </c>
      <c r="E752">
        <v>0.82599999999999996</v>
      </c>
      <c r="F752">
        <v>34</v>
      </c>
      <c r="G752">
        <v>0.98899999999999999</v>
      </c>
      <c r="H752">
        <v>23</v>
      </c>
      <c r="I752">
        <v>0.90800000000000003</v>
      </c>
      <c r="J752">
        <v>0.87</v>
      </c>
      <c r="K752" t="s">
        <v>4779</v>
      </c>
      <c r="L752">
        <v>0.45</v>
      </c>
      <c r="M752" t="s">
        <v>4780</v>
      </c>
      <c r="N752" t="str">
        <f>MID(Table2[[#This Row],[Uncleaved Sequence]],Table2[[#This Row],[pos2]]-3,3)&amp;"-"&amp;MID(Table2[[#This Row],[Uncleaved Sequence]],Table2[[#This Row],[pos2]],3)</f>
        <v>CDA-KTV</v>
      </c>
      <c r="O752" t="str">
        <f>VLOOKUP(Table2[[#This Row],[name]],Sheet2!B:D,3,FALSE)</f>
        <v>MILRTPLVAGHQLQLLLLPSVLLLMLHLLLCDAKTVNPGDSMQMQHHQMAEPGLPEPRAYMPDAQHLDFVYHDHEELTRFLRATSARYPNLTALYSIGSIQGRDLWVMVVSSSPYEHMVGKPDVKYVGNIHGNEPVGREMLLHLIQYVTSYNTDQYVKWLLDNTRIHILPTMNPDGYAVSKEGTCDGGQGRYNARGDLNRNFPDYFKQNNKRGQPETDSVKDWISKIQFVLSGSLHGGALVASYPDNTPNSMFQTYSAAPSLTPDDDVFKHLSLVYARNHAKMSRGVACKSATPFENGITNGAAWYPLTGGMQDYNYVWYGCMEITLEISCCKFPPAYELKKYEDNQLSLIKFLAEAHRGVQGFVFDPAGMPIERASIKIKGRDVGFQTTKYEFWRILLPGYYKVEVFAEGFAPREVEFVIVEQHPTLLNVTLQPSKRLEGGPMGPGGVPVGGVVGPGGLYRPIPSPQHYRPPVPPYAGAASSDSGIFSTSNGLNSLYSNIF</v>
      </c>
    </row>
    <row r="753" spans="1:15">
      <c r="A753" t="s">
        <v>3944</v>
      </c>
      <c r="B753" t="s">
        <v>869</v>
      </c>
      <c r="C753">
        <v>0.35099999999999998</v>
      </c>
      <c r="D753">
        <v>23</v>
      </c>
      <c r="E753">
        <v>0.55200000000000005</v>
      </c>
      <c r="F753">
        <v>23</v>
      </c>
      <c r="G753">
        <v>0.93899999999999995</v>
      </c>
      <c r="H753">
        <v>4</v>
      </c>
      <c r="I753">
        <v>0.86899999999999999</v>
      </c>
      <c r="J753">
        <v>0.72299999999999998</v>
      </c>
      <c r="K753" t="s">
        <v>4779</v>
      </c>
      <c r="L753">
        <v>0.45</v>
      </c>
      <c r="M753" t="s">
        <v>4780</v>
      </c>
      <c r="N753" t="str">
        <f>MID(Table2[[#This Row],[Uncleaved Sequence]],Table2[[#This Row],[pos2]]-3,3)&amp;"-"&amp;MID(Table2[[#This Row],[Uncleaved Sequence]],Table2[[#This Row],[pos2]],3)</f>
        <v>IDA-SVP</v>
      </c>
      <c r="O753" t="str">
        <f>VLOOKUP(Table2[[#This Row],[name]],Sheet2!B:D,3,FALSE)</f>
        <v>MASQPLGLLLGAILFSICAIDASVPHPLAANYSIDILRLAKAAHIKAYMDEKEQACNNFYNYACANWPRLHPARKSKTRTNYLEELQELYIRKSADMLSATRGAENSADRQLKYFYGSCRLQTNDTRSALNTLQNVTDFRGGWPEIRASWYQYEYDWLQVVANLKRKLGVDIFIGLEVILDYKEEKMHRLKIGAPQPMSRRHYLHPHFEGTREIYERSIENKLKLYFPEQSEHWRQEVASQVVQIQQLAKGLPHNPALTLAQTTRQRTAAEMKTAYGSYVDVTRYLQLIFNDNLMDLYETPEDYMSNLVDVIRETPKLQLANYTMWKALEALDIARVPASQRAIWCVQLAQQFFPHQLESLFHRNYNHMQMINELQSTWSDIKRVFREDLQAERLLWLTLETRQKAITKLEALKLHFRTHDDNKLIRQMHGLILNMDRFYPLVSVLQWKTQRGLAKLMTEPVAEDEVHKLPHYEIQKNRIQVPITFLQARFWDPAYPNGLKYATLGVLLARQMLHGFDGVGRRYDAYGYKNNWWDHTSESYSRRTQCFQEQYAIFVEYKGKPVQDKDLLRRIVADNGALDIAYRAYQQLKNAAETPVIYQRERLPLLDHDHNQIFYLGYAQLYCTDYPETVERFDELEQLRVNTALSNSQQFANAYGCSREEKLNARFKCTL</v>
      </c>
    </row>
    <row r="754" spans="1:15">
      <c r="A754" t="s">
        <v>4017</v>
      </c>
      <c r="B754" t="s">
        <v>871</v>
      </c>
      <c r="C754">
        <v>0.47799999999999998</v>
      </c>
      <c r="D754">
        <v>28</v>
      </c>
      <c r="E754">
        <v>0.61599999999999999</v>
      </c>
      <c r="F754">
        <v>28</v>
      </c>
      <c r="G754">
        <v>0.96</v>
      </c>
      <c r="H754">
        <v>19</v>
      </c>
      <c r="I754">
        <v>0.81100000000000005</v>
      </c>
      <c r="J754">
        <v>0.72099999999999997</v>
      </c>
      <c r="K754" t="s">
        <v>4779</v>
      </c>
      <c r="L754">
        <v>0.45</v>
      </c>
      <c r="M754" t="s">
        <v>4780</v>
      </c>
      <c r="N754" t="str">
        <f>MID(Table2[[#This Row],[Uncleaved Sequence]],Table2[[#This Row],[pos2]]-3,3)&amp;"-"&amp;MID(Table2[[#This Row],[Uncleaved Sequence]],Table2[[#This Row],[pos2]],3)</f>
        <v>VSG-EDL</v>
      </c>
      <c r="O754" t="str">
        <f>VLOOKUP(Table2[[#This Row],[name]],Sheet2!B:D,3,FALSE)</f>
        <v>MSDPCWTTVFLWLLWLPHLQQNALVSGEDLPPPFQRIYQSEQTVRRSKADMGSHVNKSIDPCVDFYAYACGNWKSTLTPQQQLQQQTDRELLLLVEEARREDSVIVRQAKELFKSCVSAQAHQSQQQQHFLSEFINQNGGFPAVPGSWAVHHHDYNWLSVLGGLRLRYGMDILIGLRVGYNYGNVNENSLYLSEPSLIPTELCTRNRSDIRDSIYEPLEHRVASELKSWLALGHDESARLAADILFEHELCGGMKGGSFESWDAEEQLYLANYTRKTLREFSNSIELDLDSYVRSFGQDIYKPVYMAAPEYFRQLKRTVSAHNISLVANYIMYRAVSALNFPLDRPQLRKRECLERTKELLPTALGELYARQFGTEDGRIDLDNLYDTLKTARQSLGAEWLVEGTQRVGQEKLRNLKLQMPTYERPVILKLQLERGNYWQNRQLLGVVQSQRNNRLFEEFLPAPTDPVEAYEARVRLRPVQRRLDMGLALQPPAYDPRYGHAIRYATLGVQLAQQLVMAFDDPHWSVGLLERDNWDGQTWQYHIRSNCFARQVDNYLRPNVSATTQLITDSAAINVAFRAYLTWLGFQPNNDFTKLTKETLPDLNYSNTALFFLAYAQEHCSLEEARPRDEQGTPEGLYSARQNHTWTRLLVNGPLRNSVEFASEFRCPIGSPMNPASKCII</v>
      </c>
    </row>
    <row r="755" spans="1:15">
      <c r="A755" t="s">
        <v>4270</v>
      </c>
      <c r="B755" t="s">
        <v>873</v>
      </c>
      <c r="C755">
        <v>0.55300000000000005</v>
      </c>
      <c r="D755">
        <v>30</v>
      </c>
      <c r="E755">
        <v>0.66</v>
      </c>
      <c r="F755">
        <v>30</v>
      </c>
      <c r="G755">
        <v>0.97799999999999998</v>
      </c>
      <c r="H755">
        <v>17</v>
      </c>
      <c r="I755">
        <v>0.82499999999999996</v>
      </c>
      <c r="J755">
        <v>0.749</v>
      </c>
      <c r="K755" t="s">
        <v>4779</v>
      </c>
      <c r="L755">
        <v>0.45</v>
      </c>
      <c r="M755" t="s">
        <v>4780</v>
      </c>
      <c r="N755" t="str">
        <f>MID(Table2[[#This Row],[Uncleaved Sequence]],Table2[[#This Row],[pos2]]-3,3)&amp;"-"&amp;MID(Table2[[#This Row],[Uncleaved Sequence]],Table2[[#This Row],[pos2]],3)</f>
        <v>TEA-RQN</v>
      </c>
      <c r="O755" t="str">
        <f>VLOOKUP(Table2[[#This Row],[name]],Sheet2!B:D,3,FALSE)</f>
        <v>MRATRSAWLGFLLELLLLFEIQLCDVTEARQNHMNRMQMSGNFPDSREELVRQKIATDVQKYMNLSADPCTDFFEYACGQWGRYHKRQLRPDELSTAQLMETKISEQLQQLLTQPLPPQHHPNGYSGASMTNVRKVRAFYESCVAVENASERRRFLMKILKDNGGLRNVPNSNWQHNRQWVQTLGELRRNYGLDILGLEIDLNLQTMKGNTIYFGEPKLTIIPAEHCNALATRGAQVRDEVYELVQQVTENLRDWFGMDTGEAARFAGDIIRFEFELCKQMGEQDIQKPEEEFPAIQAQIYGARSRTGQERLRRQKGGMTLTELTSEMGNHLDFKMLVEVILEQYPSQVYLRSPEYVKHVVRTVKANNRITVGGYILYVALNELNQPPEEAPQRARQCVQVTQRLFPQVLGEMFQRHVQRDNAKHDLDAVFNDVIKALEEQHVEWMDENDRRAARTRLSQYRVSLPDYQSLDLTDLQFQKSEDYWRRLEILKYRSHQQFEALRGNDFGQDADGLDAFEVRAALSPRQQMVLVGWGLLQAYYNYYYPKSLKYALLGHRLASALVQAFDDEGWNNHPQATAQWNEVTMSGRNASECQRAQYSSYLYNEPGEFRNATRLREIIADGSGLNLAFNAYLAWLQQDHKLRPLLAKETLSELNFTNTQLFFIYFAQTRCWAKDNQDAILDSMPMQHTPERWDVNGPLSNSAEFGREFGCALGTPMNSGDKCLV</v>
      </c>
    </row>
    <row r="756" spans="1:15">
      <c r="A756" t="s">
        <v>4533</v>
      </c>
      <c r="B756" t="s">
        <v>534</v>
      </c>
      <c r="C756">
        <v>0.12</v>
      </c>
      <c r="D756">
        <v>24</v>
      </c>
      <c r="E756">
        <v>0.122</v>
      </c>
      <c r="F756">
        <v>24</v>
      </c>
      <c r="G756">
        <v>0.19400000000000001</v>
      </c>
      <c r="H756">
        <v>22</v>
      </c>
      <c r="I756">
        <v>0.124</v>
      </c>
      <c r="J756">
        <v>0.123</v>
      </c>
      <c r="K756" t="s">
        <v>4781</v>
      </c>
      <c r="L756">
        <v>0.45</v>
      </c>
      <c r="M756" t="s">
        <v>4780</v>
      </c>
      <c r="N756" t="str">
        <f>MID(Table2[[#This Row],[Uncleaved Sequence]],Table2[[#This Row],[pos2]]-3,3)&amp;"-"&amp;MID(Table2[[#This Row],[Uncleaved Sequence]],Table2[[#This Row],[pos2]],3)</f>
        <v>RSG-QSV</v>
      </c>
      <c r="O756" t="str">
        <f>VLOOKUP(Table2[[#This Row],[name]],Sheet2!B:D,3,FALSE)</f>
        <v>MPSYKNMSLVRAGLRMVRQNRSGQSVIPSYRRYATSCKSPKGVVVGVYTDGDKPSKTTANAVTLDDALGGKLLTLIRERGMDGTPGKGLLFSGFEGEYAVAVVGVGKQGAAYNENEELDEGMENVRVAAGTGARALQLQGMYEVHVDMDYPEQAAEGAALAVWRYNANKRKKNRIQTPKLDMYGKGDRDAWVRGLFAESQNLARRLSDTPANMMTPSIFAQAAVDALCPCGVSVEVRSMDWIEDMLNSFLMIAKGSCEPPLLLECSYCGTTPEDRPVLLLGQGLTFHSGGLCLKKTGMDQYRGAMAGAAVCVGVLRAAAALSLPLNITAVMPLCEHMPSGMAVCGDVVTLLNGTTMGIKNVDKAPVVQLADPLLYAQATYKPKLVIDIGTVAGVNYAVGGGASGLWTTSKSVWQNFRKSGGLTGDRVWRFPLFKYYKQIVNNITYDLCNTGRGPASSCLAAAILHTLVPCAEWAHLDIRGTGMTTTINPRYLLKDSMTGRPTRTVIQFMYQMACS</v>
      </c>
    </row>
    <row r="757" spans="1:15">
      <c r="A757" t="s">
        <v>4534</v>
      </c>
      <c r="B757" t="s">
        <v>534</v>
      </c>
      <c r="C757">
        <v>0.12</v>
      </c>
      <c r="D757">
        <v>24</v>
      </c>
      <c r="E757">
        <v>0.122</v>
      </c>
      <c r="F757">
        <v>24</v>
      </c>
      <c r="G757">
        <v>0.19400000000000001</v>
      </c>
      <c r="H757">
        <v>22</v>
      </c>
      <c r="I757">
        <v>0.124</v>
      </c>
      <c r="J757">
        <v>0.123</v>
      </c>
      <c r="K757" t="s">
        <v>4781</v>
      </c>
      <c r="L757">
        <v>0.45</v>
      </c>
      <c r="M757" t="s">
        <v>4780</v>
      </c>
      <c r="N757" t="str">
        <f>MID(Table2[[#This Row],[Uncleaved Sequence]],Table2[[#This Row],[pos2]]-3,3)&amp;"-"&amp;MID(Table2[[#This Row],[Uncleaved Sequence]],Table2[[#This Row],[pos2]],3)</f>
        <v>RSG-QSV</v>
      </c>
      <c r="O757" t="str">
        <f>VLOOKUP(Table2[[#This Row],[name]],Sheet2!B:D,3,FALSE)</f>
        <v>MPSYKNMSLVRAGLRMVRQNRSGQSVIPSYRRYATSCKSPKGVVVGVYTDGDKPSKTTANAVTLDDALGGKLLTLIRERGMDGTPGKGLLFSGFEGEYAVAVVGVGKQGAAYNENEELDEGMENVRVAAGTGARALQLQGMYEVHVDMDYPEQAAEGAALAVWRYNANKRKKNRIQTPKLDMYGKGDRDAWVRGLFAESQNLARRLSDTPANMMTPSIFAQAAVDALCPCGVSVEVRSMDWIEDMLNSFLMIAKGSCEPPLLLECSYCGTTPEDRPVLLLGQGLTFHSGGLCLKKTGMDQYRGAMAGAAVCVGVLRAAAALSLPLNITAVMPLCEHMPSGMAVCGDVVTLLNGTTMGIKNVDKAPVVQLADPLLYAQATYKPKLVIDIGTVAGVNYAVGGGASGLWTTSKSVWQNFRKSGGLTGDRVWRFPLFKYYKQIVNNITYDLCNTGRGPASSCLAAAILHTLVPCAEWAHLDIRGTGMTTTINPRYLLKDSMTGRPTRTVIQFMYQMACS</v>
      </c>
    </row>
    <row r="758" spans="1:15">
      <c r="A758" t="s">
        <v>4394</v>
      </c>
      <c r="B758" t="s">
        <v>293</v>
      </c>
      <c r="C758">
        <v>0.68</v>
      </c>
      <c r="D758">
        <v>21</v>
      </c>
      <c r="E758">
        <v>0.79400000000000004</v>
      </c>
      <c r="F758">
        <v>21</v>
      </c>
      <c r="G758">
        <v>0.98599999999999999</v>
      </c>
      <c r="H758">
        <v>11</v>
      </c>
      <c r="I758">
        <v>0.92300000000000004</v>
      </c>
      <c r="J758">
        <v>0.86399999999999999</v>
      </c>
      <c r="K758" t="s">
        <v>4779</v>
      </c>
      <c r="L758">
        <v>0.45</v>
      </c>
      <c r="M758" t="s">
        <v>4780</v>
      </c>
      <c r="N758" t="str">
        <f>MID(Table2[[#This Row],[Uncleaved Sequence]],Table2[[#This Row],[pos2]]-3,3)&amp;"-"&amp;MID(Table2[[#This Row],[Uncleaved Sequence]],Table2[[#This Row],[pos2]],3)</f>
        <v>VLS-IEV</v>
      </c>
      <c r="O758" t="str">
        <f>VLOOKUP(Table2[[#This Row],[name]],Sheet2!B:D,3,FALSE)</f>
        <v>MLMLFVVELLVLLASSSVLSIEVDTELGRVRGANLTSRLGVNFHAFRGIYAEPPLGDLRFVNPQPVKPWSPKIFDASEDGPMCPQPWDNMTDVSEDCLLNVYTKDLKGRRPVIVFLHPGGFYVFSGQSKYLAGPEHFMDRDCVLVSLYRLGSLGFLATGSKEAPGNAGLKDQVLALRWIQQHIQRFGGDPDSVTLLYSAGSISVALHMLSPMSRGLFHRGICMSAAPYGPVKYKDNDLQLAKRQALLKCPQESIGEMVECMRRKPYLDYVSTYNGMFEFGWNPVLNWRIVVEKDGQERYLIESPFKTARRGDFHKVALITGITEFEFLSGAFFDLRNESIVNRNRDWEHYASIALLLEQNSTQSRAASRVFREKYMPESLDKLEYPKSLKGMELLSDALIGVSFHRFLQLMSPHTPIYTYLFRYKGRYTFLKNPDNQQTIGVHHDELIYLFHVGLLIPLLKREDPENFMIELLTRMWIEFAQKGDPHNKNEYLKGLNWPLYNAQDKGYLEIGNNLTAKSGGFFLNRYQIWEDLFPLSSF</v>
      </c>
    </row>
    <row r="759" spans="1:15">
      <c r="A759" t="s">
        <v>4721</v>
      </c>
      <c r="B759" t="s">
        <v>293</v>
      </c>
      <c r="C759">
        <v>0.68</v>
      </c>
      <c r="D759">
        <v>21</v>
      </c>
      <c r="E759">
        <v>0.79400000000000004</v>
      </c>
      <c r="F759">
        <v>21</v>
      </c>
      <c r="G759">
        <v>0.98599999999999999</v>
      </c>
      <c r="H759">
        <v>11</v>
      </c>
      <c r="I759">
        <v>0.92300000000000004</v>
      </c>
      <c r="J759">
        <v>0.86399999999999999</v>
      </c>
      <c r="K759" t="s">
        <v>4779</v>
      </c>
      <c r="L759">
        <v>0.45</v>
      </c>
      <c r="M759" t="s">
        <v>4780</v>
      </c>
      <c r="N759" t="str">
        <f>MID(Table2[[#This Row],[Uncleaved Sequence]],Table2[[#This Row],[pos2]]-3,3)&amp;"-"&amp;MID(Table2[[#This Row],[Uncleaved Sequence]],Table2[[#This Row],[pos2]],3)</f>
        <v>VLS-IEV</v>
      </c>
      <c r="O759" t="str">
        <f>VLOOKUP(Table2[[#This Row],[name]],Sheet2!B:D,3,FALSE)</f>
        <v>MLMLFVVELLVLLASSSVLSIEVDTELGRVRGANLTSRLGVNFHAFRGIYAEPPLGDLRFVNPQPVKPWSPKIFDASEDGPMCPQPWDNMTDVSEDCLLNVYTKDLKGRRPVIVFLHPGGFYVFSGQSKYLAGPEHFMDRDCVLVSLYRLGSLGFLATGSKEAPGNAGLKDQVLALRWIQQHIQRFGGDPDSVTLLYSAGSISVALHMLSPMSRGLFHRGICMSAAPYGPVKYKDNDLQLAKRQALLKCPQESIGEMVECMRRKPYLDYVSTYNGMFEFGWNPVLNWRIVVEKDGQERYLIESPFKTARRGDFHKVALITGITEFEFLSGAFFDLRNESIVNRNRDWEHYASIALLLEQNSTQSRAASRVFREKYMPESLDKLEYPKSLKGMELLSDALIGVSFHRFLQLMSPHTPIYTYLFRYKGRYTFLKNPDNQQTIGVHHDELIYLFHVGLLIPLLKREDPENFMIELLTRMWIEFAQKGDPHNKNEYLKGLNWPLYNAQDKGYLEIGNNLTAKSGGFFLNRYQIWEDLFPLSSF</v>
      </c>
    </row>
    <row r="760" spans="1:15">
      <c r="A760" t="s">
        <v>4063</v>
      </c>
      <c r="B760" t="s">
        <v>1382</v>
      </c>
      <c r="C760">
        <v>0.622</v>
      </c>
      <c r="D760">
        <v>19</v>
      </c>
      <c r="E760">
        <v>0.749</v>
      </c>
      <c r="F760">
        <v>19</v>
      </c>
      <c r="G760">
        <v>0.94599999999999995</v>
      </c>
      <c r="H760">
        <v>12</v>
      </c>
      <c r="I760">
        <v>0.90200000000000002</v>
      </c>
      <c r="J760">
        <v>0.83199999999999996</v>
      </c>
      <c r="K760" t="s">
        <v>4779</v>
      </c>
      <c r="L760">
        <v>0.45</v>
      </c>
      <c r="M760" t="s">
        <v>4780</v>
      </c>
      <c r="N760" t="str">
        <f>MID(Table2[[#This Row],[Uncleaved Sequence]],Table2[[#This Row],[pos2]]-3,3)&amp;"-"&amp;MID(Table2[[#This Row],[Uncleaved Sequence]],Table2[[#This Row],[pos2]],3)</f>
        <v>IQA-LFC</v>
      </c>
      <c r="O760" t="str">
        <f>VLOOKUP(Table2[[#This Row],[name]],Sheet2!B:D,3,FALSE)</f>
        <v>MDRLSILLLVLGFSRIQALFCGGSMAKECVQRNRCRIGTETGRPIIDFRLNNGNQGCESGQTCCPKTEILQYPVQADNQPLPTECGHVNRIGVGFTITARDIAQKGELPWMVALLDSRSRLPLGGGSLITRDVVLTSSTKTLEVPEKLIVRAGEWDFESITEERAHEDVAIRKIVRHTNLSVENGANNAALLFLARLKLDHHIGLICLPPPNRNFIHNRCIVSGWGKKTALDNSYMNILKKIELPVDRSVCQTKLQGPYGKDFILDNSLICAGGEPGKDTCKGDGGAPLACPLQDPNRYELLGIVNFGFGCGGPLPAAYTDVSQIRSWIDNCIQAEAVHYSPQGNVGQSPAPLDRYIPNIGLETQNEVHSPVQGSLHNVVYQTGGVGYIRGMQGTAFQGPVQVGELIPNEGTVSGGLVYDSNEIQKFNQGGIYIPHVGQGNDNRYYPNPEIGAVPVGNPIPNEGNAFGGRGYDFNEIQKHNQGGRYIPHVHGNGPNAPKEPLKIGGNIPNVGQGNRGNRYDLNPEIGAVPVGNPIPNEGAFGGRGYDLNEIQKHNQGGRYIPHVGHGNGPNAPKELLKIGGNIPNVGQNRGNIYDPNPEIGAVPVGNPIPNEGNAFGGRGYDLNEIQKHNQGGRYIPVGHGNGPNAPKEPLKIGGNIPNVGQGNRGNIYDPNPEIGAVPVGNPIPNGNAFGGRGYDLNEIQKHNQGGRYIPHVGHGNGPNAPKEPLKIGGNIPNVQGNRGNRYDPNPEIGAVPVGNPIPNEGNAFGGRGYDLNEIQKHNQGGRYPHVGHGNGPNAPKEPLKIGGNIPNVGQGNRGNRYDLNPEIGHATFGATGGMQGNNIDNPYKNNLGDRAENELERFPLENPNRDHVIRLSDFLITTPTPAPIKLVIEK</v>
      </c>
    </row>
    <row r="761" spans="1:15">
      <c r="A761" t="s">
        <v>3723</v>
      </c>
      <c r="B761" t="s">
        <v>1384</v>
      </c>
      <c r="C761">
        <v>0.79300000000000004</v>
      </c>
      <c r="D761">
        <v>18</v>
      </c>
      <c r="E761">
        <v>0.873</v>
      </c>
      <c r="F761">
        <v>18</v>
      </c>
      <c r="G761">
        <v>0.98</v>
      </c>
      <c r="H761">
        <v>10</v>
      </c>
      <c r="I761">
        <v>0.95799999999999996</v>
      </c>
      <c r="J761">
        <v>0.91900000000000004</v>
      </c>
      <c r="K761" t="s">
        <v>4779</v>
      </c>
      <c r="L761">
        <v>0.45</v>
      </c>
      <c r="M761" t="s">
        <v>4780</v>
      </c>
      <c r="N761" t="str">
        <f>MID(Table2[[#This Row],[Uncleaved Sequence]],Table2[[#This Row],[pos2]]-3,3)&amp;"-"&amp;MID(Table2[[#This Row],[Uncleaved Sequence]],Table2[[#This Row],[pos2]],3)</f>
        <v>TNG-AVI</v>
      </c>
      <c r="O761" t="str">
        <f>VLOOKUP(Table2[[#This Row],[name]],Sheet2!B:D,3,FALSE)</f>
        <v>MSLLIATFLALLALTNGAVIPIGLEPQTSSLGGRIVGGTASSIEDRPWQSLQRSGSHFCGGSIISNNIIVTAAHCLDTPTTVSNLRIRAGSNKRTYGGLVEVAAIKAHEAYNSNSKINDIGVVRLKTKLTFGSTIKAITMASATPAHSAASISGWGKTSTDGPSSATLLFVDTRIVGRSQCGSSTYGYGSFIKATMCAAATNKDACQGDSGGPLVSGGQLVGVVSWGRDCAVANYPGVYANIAELDWVLQAQKT</v>
      </c>
    </row>
    <row r="762" spans="1:15">
      <c r="A762" t="s">
        <v>4282</v>
      </c>
      <c r="B762" t="s">
        <v>1387</v>
      </c>
      <c r="C762">
        <v>0.49399999999999999</v>
      </c>
      <c r="D762">
        <v>22</v>
      </c>
      <c r="E762">
        <v>0.60299999999999998</v>
      </c>
      <c r="F762">
        <v>22</v>
      </c>
      <c r="G762">
        <v>0.85299999999999998</v>
      </c>
      <c r="H762">
        <v>19</v>
      </c>
      <c r="I762">
        <v>0.73599999999999999</v>
      </c>
      <c r="J762">
        <v>0.67500000000000004</v>
      </c>
      <c r="K762" t="s">
        <v>4779</v>
      </c>
      <c r="L762">
        <v>0.45</v>
      </c>
      <c r="M762" t="s">
        <v>4780</v>
      </c>
      <c r="N762" t="str">
        <f>MID(Table2[[#This Row],[Uncleaved Sequence]],Table2[[#This Row],[pos2]]-3,3)&amp;"-"&amp;MID(Table2[[#This Row],[Uncleaved Sequence]],Table2[[#This Row],[pos2]],3)</f>
        <v>TEA-GNR</v>
      </c>
      <c r="O762" t="str">
        <f>VLOOKUP(Table2[[#This Row],[name]],Sheet2!B:D,3,FALSE)</f>
        <v>MESGWTLVRLLLILNSVRTEAGNREEWTGRFHPRIYNGIKTTVESLGGVIQLFNGRKLVCSATLLTPRHILTAAHCFENLNRSKFHVIGGKSAEFTWHNNFNKNKLIRVQIHPKYAKMKFIADVAVAKTKYPLRSKYIGYAQLCRSVHPRDKLIAAGWGFEGGVWDESRKKTFRSMKVGIVSKRDCEKQLDRKMPPIICAGAYNNKTLCFGDSGGPLLLGRQVCGINTWTFKCGNNEKPDVYMGVYYAKFIKRTINRMG</v>
      </c>
    </row>
    <row r="763" spans="1:15">
      <c r="A763" t="s">
        <v>3756</v>
      </c>
      <c r="B763" t="s">
        <v>1389</v>
      </c>
      <c r="C763">
        <v>0.80900000000000005</v>
      </c>
      <c r="D763">
        <v>24</v>
      </c>
      <c r="E763">
        <v>0.84399999999999997</v>
      </c>
      <c r="F763">
        <v>24</v>
      </c>
      <c r="G763">
        <v>0.97899999999999998</v>
      </c>
      <c r="H763">
        <v>4</v>
      </c>
      <c r="I763">
        <v>0.88300000000000001</v>
      </c>
      <c r="J763">
        <v>0.86499999999999999</v>
      </c>
      <c r="K763" t="s">
        <v>4779</v>
      </c>
      <c r="L763">
        <v>0.45</v>
      </c>
      <c r="M763" t="s">
        <v>4780</v>
      </c>
      <c r="N763" t="str">
        <f>MID(Table2[[#This Row],[Uncleaved Sequence]],Table2[[#This Row],[pos2]]-3,3)&amp;"-"&amp;MID(Table2[[#This Row],[Uncleaved Sequence]],Table2[[#This Row],[pos2]],3)</f>
        <v>AKA-YRS</v>
      </c>
      <c r="O763" t="str">
        <f>VLOOKUP(Table2[[#This Row],[name]],Sheet2!B:D,3,FALSE)</f>
        <v>MMAKWLLGLWLAILLVDRPGAKAYRSGSGYHSEQSEPVGLSATGNAHSSGGDQQQPIYHRDSACPPHFTGLVAYPHDCHRYVNCFDGSPTIQTCSPGTFNDRTQVCDHPSNVVCPSAESASTRLGRLRQLDSEPKCQPGVNGLQPHPDCSKFLNCANGQAFIMDCAPGTAFSPASLVCVHKDLAKCGSGTGAVRDDSGTDNRQSKSYETSGRDQFGNRYTTRTTTTTRVIGDRWTDMNMQRPSGVVEQNPHHHHHGYNPGWSGQETSYVQRGPTQSTLYVEGSLQPNRNYPTNKPLAPMAPTNTGGVYYGQPVEDKQNVPSRQNYSRRIDYGSPGNGWKPMPPDPLGGQQPLNLDYSPHSPGAKEPQSQDSLPGQKPINLDYDEEPIPQYLHGLPPYPGSPPRFYPDQLPSGSKPIGRQQPVESSPDASGYPDQQKPLDPDGLHGSKVPPRHSPNPGYPLYNESNLYGGLLPPKPDSPVNTTPTPTPNPSSQAPTPQLANRLHTFPIYPPVDNKTSLRNPIQPHYSPSYAGIAHSRDAPAKVPVTSTTPAQDPDPFNPELDEPFYDDVDFLTTTVRNVLVPPPFDHKFSPQSTNPSINRNQSASGPNSQAAIKEALKLMLRPYFNHSGNAQEQLAQQESAIVSVISKPSTTTTTTPRPTSKTPKTDPDFDAELIKAGEQESLDSVDDYVFPDARETSRTEQTLDPSTTYASTNFQRSTRRAELDPDTLTATTMKTWHAPGHSRDYHRRHPNLPDPFTEHHPNSSPHQHHHHHRHPHEHSADFHIHPELPNPFPLKNETPQHQDLNDDWDLLPNSNAEEVTPKLATRSSFNTQCFDCGNGQCLKKEEICDGKKNCPNGKDEANCPPSDYEVRLSGGESPNMGREVKANGQWGYVCDDKFGLKDADVVCRELGFQMGAQEVRGSSFYAPPNQDNYLMDEVECHGNETKLGQCAFKGWGVHNCGVDEVAGVTCKVPVMKCPNNWLCHTSKECIPPAFVCDNTPDCADKSDECAAVCQAPVQYRLEGGRNSNERLEVKHHGVWGSVCDDDFNLKSAQVACNSMGFFGPAKIEKNIFGNSNGPWLDQVMCFGNETSIDQCNHWNWGEHNCNHTEDVALHCSAGPPPRSQRYSTQIKGGRSLGRETTPKTYSQIGLWERSSKAVHTPRRCGIFKDDLTDEYAREERVVRGNVAQRGRHPWQATIRTRGRGGISSHWCGAVVISKRHLLTAACLYGSPKGAYFVRVGDHYANIAESSEVDSFIENWYLHENFRKGTHMNNDALVVLKTPLKFSDYVQPICLPDKNAELVEDRKCTISGWGSIKSGVSTPAVLGSAELPILADHVCKQSNVYGSAMSEGMFCAGSMDESVDACEGDSGGPVCSDDDGETLYGLISWGQHCGFKNRPGVYVRVNHYIDWIYEKINESLLR</v>
      </c>
    </row>
    <row r="764" spans="1:15">
      <c r="A764" t="s">
        <v>3757</v>
      </c>
      <c r="B764" t="s">
        <v>1389</v>
      </c>
      <c r="C764">
        <v>0.80900000000000005</v>
      </c>
      <c r="D764">
        <v>24</v>
      </c>
      <c r="E764">
        <v>0.84399999999999997</v>
      </c>
      <c r="F764">
        <v>24</v>
      </c>
      <c r="G764">
        <v>0.97899999999999998</v>
      </c>
      <c r="H764">
        <v>4</v>
      </c>
      <c r="I764">
        <v>0.88300000000000001</v>
      </c>
      <c r="J764">
        <v>0.86499999999999999</v>
      </c>
      <c r="K764" t="s">
        <v>4779</v>
      </c>
      <c r="L764">
        <v>0.45</v>
      </c>
      <c r="M764" t="s">
        <v>4780</v>
      </c>
      <c r="N764" t="str">
        <f>MID(Table2[[#This Row],[Uncleaved Sequence]],Table2[[#This Row],[pos2]]-3,3)&amp;"-"&amp;MID(Table2[[#This Row],[Uncleaved Sequence]],Table2[[#This Row],[pos2]],3)</f>
        <v>AKA-YRS</v>
      </c>
      <c r="O764" t="str">
        <f>VLOOKUP(Table2[[#This Row],[name]],Sheet2!B:D,3,FALSE)</f>
        <v>MMAKWLLGLWLAILLVDRPGAKAYRSGSGYHSEQSEPVGLSATGNAHSSGGDQQQPIYHRDSACPPHFTGLVAYPHDCHRYVNCFDGSPTIQTCSPGTFNDRTQVCDHPSNVVCPSAESASTRLGRLRQLDSEPKCQPGVNGLQPHPDCSKFLNCANGQAFIMDCAPGTAFSPASLVCVHKDLAKCGSGTGAVRDDSGTGYPALPFDDLGCPPGTRGLRPHPHDVHKYLRCGIGVKPQVEQCPRGIFDGSSSVCVYSDSPRTSSSSFTSAEIQVNYLLCPVGAVGQFVHPFDQTFLSCKDGKSAVQNCQPNYVFSISRRYCQLKAQLAFTDYVTLIISEISYESLILNACPGNINGIFLYPYDAKKYVQCSSGGRMSILSCGPQMAFSVSQRCLPSHQVHISDRVQFWQEVQVQTTYTSQDLRGNVQSQLSSLRSCPPNVQNYPYPFHAGHYVRCQYGALEIICCPTGQLYSLSQRQCVPRSLLSAHDYLYSYISAELSTEFMVDRSTLSCPPQAQGLYLHPFDCTKYVRCWNHCTPGEFSFSNQKCVPKEQCKGPTDHVEYLIETTTVTTYDSDGPESASSLAKTGDSCPPGASGNHAHPFDCTKFLECSNGQTFVKNCGPGTAFSTAKHICDHANVDCSGRNSLPEQSQVTQNNIATSYPTKPLDILPILKTSPPSYPHAEHLTLLCPSGVNGQFVHPFDQTKFLLCQAGKLAVQSCQSGYVFSISKSICQPKQLVYSDYVTYKVSVISIDQTMILSACPDGTNGLHLYPYDAGKYVRCSDGKMSIQSCENQMAFSLSQRACRPSRLLSTEDRVRFREELQIQTTYSSQDIIQQSPLKECPSVLRGNYPYPFHAGHFVNCQNGHLQIVSCPPTALYSLSQECVVRQLLSPHDYLDYAYISVQLSTNIIHDTTALSCPPQAQGYYLHPFDTKYIVCWEKQTHIESCPQGEAFSISQQKCVARDKITQAYDRVEYLEDTQELSHEEAEEEEQTEPESNLSLDGGNQPPGKYQAPYYSNGGYPTPSQNNGYQTPSQNNGGYQAPFQNNGGYQPSYQGNGGYTPTYQNPFEGYHQPNQSSQTNGGYQPPLPPHGGYQPPSQTYGGFQQPNRTYEDFHNPSQTVGGFQPPSVKGGYQPHNQLNGGYNQPNQSSSFQANGGYQPPSQVNRGYQTSFESNGYQPPLETNKGHQVPSQINGGYQPRVDGNRGYQPPNELNGGYQPPNELNGYPAPSQLNGGYQPPLEGNLGYRPLSQQNSGYQPPQPSTGGYQPPFQSTGGHYPGQDAPYAIPTPLLCPEKISGLFPNPFDATGYLTCIDGHTLPRQCQLDVFSVSQGYCLPEQHVNKTDRVPFERTQTYQDNSLDCPRDFLGFVVYPDCSKYLSCGPSGMKLLNCPGEQHYSISHGFCKPVDQVQREDRLYTINELIIFEWTQKMMIVGAVTACPEGITGTLPHPRVPTKYLRCGPGQAEMYDCPQQIFSVSRRVCVLDDKLSSYDRTDYLVRGVNSGWMDPSNDNRQSKSYETGRDQFGNRYTTRTTTTTRVIGDRWTDMNMQRPSGVGVEQNPHHHHHGYNGWSGQETSYVQRGPTQSTLYVEGSLQPNRNYPTNKTPLAPMAPTNTGGVYGQPVEDKQNVPSRQNYSRRIDYGSPGNGWKPMPPLDPLGGQQPLNLDYPHSPGAKEPQSQDSLPGQKPINLDYDEEPIPQYLHNGLPPYPGSPPRFYDQLPSGSKPIGRQQPVESSPDASGYPDQQKPLDPDNGLHGSKVPPRHSPPGYPLYNESNLYGGLLPPKPDSPVNTTPTPTPNPSSSQAPTPQLANRLHFPIYPPVDNKTSLRNPIQPHYSPSYAGIAHSRDAPWAKVPVTSTTPAQDDPFNPELDEPFYDDVDFLTTTVRNVLVPPPFDHKFYSPQSTNPSINRNQASGPNSQAAIKEALKLMLRPYFNHSGNAQEQLAQQAESAIVSVISKPSTTTTTPRPTSKTPKTDPDFDAELIKAGEQESLDSVDDDYVFPDARETSRTQTLDPSTTYASTNFQRSTRRAELDPDTLTATTMKTNWHAPGHSRDYHRRPNLPDPFTEHHPNSSPHQHHHHHRHPHEHSADFHIRHPELPNPFPLKNEPQHQDLNDDWDLLPNSNAEEVTPKLATRSSFNTQCDFDCGNGQCLKKEECDGKKNCPNGKDEANCPPSDYEVRLSGGESPNMGRIEVKANGQWGYVCDKFGLKDADVVCRELGFQMGAQEVRGSSFYAPPNQDFNYLMDEVECHGNEKLGQCAFKGWGVHNCGVDEVAGVTCKVPVMKCPNNYWLCHTSKECIPPAVCDNTPDCADKSDECAAVCQAPVQYRLEGGRNSNEGRLEVKHHGVWGSVDDDFNLKSAQVACNSMGFFGPAKIEKNIFGNSNGPIWLDQVMCFGNETSDQCNHWNWGEHNCNHTEDVALHCSAGPPPRSQRYSQTQIKGGRSLGRETPKTYSQIGLWERSSKAVHTPRRCGIFKDDLTDEYAHREERVVRGNVAQRRHPWQATIRTRGRGGISSHWCGAVVISKRHLLTAAHCLYGSPKGAYFVRGDHYANIAESSEVDSFIENWYLHENFRKGTHMNNDIALVVLKTPLKFSDVQPICLPDKNAELVEDRKCTISGWGSIKSGVSTPAQVLGSAELPILADHCKQSNVYGSAMSEGMFCAGSMDESVDACEGDSGGPLVCSDDDGETLYGLSWGQHCGFKNRPGVYVRVNHYIDWIYEKINESLLR</v>
      </c>
    </row>
    <row r="765" spans="1:15">
      <c r="A765" t="s">
        <v>3758</v>
      </c>
      <c r="B765" t="s">
        <v>1389</v>
      </c>
      <c r="C765">
        <v>0.80900000000000005</v>
      </c>
      <c r="D765">
        <v>24</v>
      </c>
      <c r="E765">
        <v>0.84399999999999997</v>
      </c>
      <c r="F765">
        <v>24</v>
      </c>
      <c r="G765">
        <v>0.97899999999999998</v>
      </c>
      <c r="H765">
        <v>4</v>
      </c>
      <c r="I765">
        <v>0.88300000000000001</v>
      </c>
      <c r="J765">
        <v>0.86499999999999999</v>
      </c>
      <c r="K765" t="s">
        <v>4779</v>
      </c>
      <c r="L765">
        <v>0.45</v>
      </c>
      <c r="M765" t="s">
        <v>4780</v>
      </c>
      <c r="N765" t="str">
        <f>MID(Table2[[#This Row],[Uncleaved Sequence]],Table2[[#This Row],[pos2]]-3,3)&amp;"-"&amp;MID(Table2[[#This Row],[Uncleaved Sequence]],Table2[[#This Row],[pos2]],3)</f>
        <v>AKA-YRS</v>
      </c>
      <c r="O765" t="str">
        <f>VLOOKUP(Table2[[#This Row],[name]],Sheet2!B:D,3,FALSE)</f>
        <v>MMAKWLLGLWLAILLVDRPGAKAYRSGSGYHSEQSEPVGLSATGNAHSSGGDQQQPIYHRDSACPPHFTGLVAYPHDCHRYVNCFDGSPTIQTCSPGTFNDRTQVCDHPSNVVCPSAESASTRLGRLRQLDSEPKCQPGVNGLQPHPDCSKFLNCANGQAFIMDCAPGTAFSPASLVCVHKDLAKCGSGTGAVRDDSGTGYPALPFDDLGCPPGTRGLRPHPHDVHKYLRCGIGVKPQVEQCPRGIFDGSSSVCVYSDSPRTSSSSFTSAEIQVNYLLCPVGAVGQFVHPFDQTFLSCKDGKSAVQNCQPNYVFSISRRYCQLKAQLAFTDYVTLIISEISYESLILNACPGNINGIFLYPYDAKKYVQCSSGGRMSILSCGPQMAFSVSQRCLPSHQVHISDRVQFWQEVQVQTTYTSQDLRGNVQSQLSSLRSCPPNVQNYPYPFHAGHYVRCQYGALEIICCPTGQLYSLSQRQCVPRSLLSAHDYLYSYISAELSTEFMVDRSTLSCPPQAQGLYLHPFDCTKYVRCWNQQTFIECVVCAYAILRTI</v>
      </c>
    </row>
    <row r="766" spans="1:15">
      <c r="A766" t="s">
        <v>3759</v>
      </c>
      <c r="B766" t="s">
        <v>1389</v>
      </c>
      <c r="C766">
        <v>0.17299999999999999</v>
      </c>
      <c r="D766">
        <v>13</v>
      </c>
      <c r="E766">
        <v>0.127</v>
      </c>
      <c r="F766">
        <v>13</v>
      </c>
      <c r="G766">
        <v>0.106</v>
      </c>
      <c r="H766">
        <v>57</v>
      </c>
      <c r="I766">
        <v>0.09</v>
      </c>
      <c r="J766">
        <v>0.107</v>
      </c>
      <c r="K766" t="s">
        <v>4781</v>
      </c>
      <c r="L766">
        <v>0.45</v>
      </c>
      <c r="M766" t="s">
        <v>4780</v>
      </c>
      <c r="N766" t="str">
        <f>MID(Table2[[#This Row],[Uncleaved Sequence]],Table2[[#This Row],[pos2]]-3,3)&amp;"-"&amp;MID(Table2[[#This Row],[Uncleaved Sequence]],Table2[[#This Row],[pos2]],3)</f>
        <v>TNG-LHL</v>
      </c>
      <c r="O766" t="str">
        <f>VLOOKUP(Table2[[#This Row],[name]],Sheet2!B:D,3,FALSE)</f>
        <v>MILSACPDGTNGLHLYPYDAGKYVRCSDGGKMSIQSCENQMAFSLSQRARPSRLLSTEDRVRFREELQIQTTYSSQDIQIQQSPLKECPSVLRGNYPYFHAGHFVNCQNGHLQIVSCPPTALYSLSQRECVVRQLLSPHDYLDYAYIVQLSTNIIHDTTALSCPPQAQGYYLHPFDCTKYIVCWEKQTHIESCPQGAFSISQQKCVARDKITQAYDRVEYLEDTQHELSHEEAEEEEQTEPESNLLDGGNQPPGKYQAPYYSNGGYPTPSQNNGGYQTPSQNNGGYQAPFQNNGYQPSYQGNGGYTPTYQNPFEGYHQPNQSSYQTNGGYQPPLPPHGGYQPPQTYGGFQQPNRTYEDFHNPSQTVGGFQPPYSVKGGYQPHNQLNGGYNQPQSSSFQANGGYQPPSQVNRGYQTSFESNGGYQPPLETNKGHQVPSQINGYQPRVDGNRGYQPPNELNGGYQPPNELNGAYPAPSQLNGGYQPPLEGNLYRPLSQQNSGYQPPQPSTGGYQPPFQSTGSGHYPGQDAPYAIPTPLLCPKISGLFPNPFDATGYLTCIDGHTLPRQCQPLDVFSVSQGYCLPEQHVNKDRVPFERTQTYQDNSLDCPRDFLGFVVYPFDCSKYLSCGPSGMKLLNCPEQHYSISHGFCKPVDQVQREDRLYTINELHIIFEWTQKMMIVGAVTACPGITGTLPHPRVPTKYLRCGPGQAEMYDCPSQQIFSVSRRVCVLDDKLSSDRTDYLVRGVNSGWMDPSNDNRQSKSYETSGRDQFGNRYTTRTTTTTRVGDRWTDMNMQRPSGVGVEQNPHHHHHGYNPGWSGQETSYVQRGPTQSTLVEGSLQPNHARETSRTEQTLDPSTTYASTNFQRSTRRAELDPDTLTATTKTNWHAPGHSRDYHRRHPNLPDPFTEHHPNSSPHQHHHHHRHPHEHSADHIRHPELPNPFPLKNETPQHQDLNDDWDLLPNSNAEEVTPKLATRSSFNQCDFDCGNGQCLKKEEICDGKKNCPNGKDEANCPPSDYEVRLSGGESPNGRIEVKANGQWGYVCDDKFGLKDADVVCRELGFQMGAQEVRGSSFYAPPQDFNYLMDEVECHGNETKLGQCAFKGWGVHNCGVDEVAGVTCKVPVMKCNNYWLCHTSKECIPPAFVCDNTPDCADKSDECAAVCQAPVQYRLEGGRNNEGRLEVKHHGVWGSVCDDDFNLKSAQVACNSMGFFGPAKIEKNIFGNSGPIWLDQVMCFGNETSIDQCNHWNWGEHNCNHTEDVALHCSAGPPPRSQYSQTQIKGGRSLGRETTPKTYSQIGLWERSSKAVHTPRRCGIFKDDLTDYAHREERVVRGNVAQRGRHPWQATIRTRGRGGISSHWCGAVVISKRHLLAAHCLYGSPKGAYFVRVGDHYANIAESSEVDSFIENWYLHENFRKGTHMNDIALVVLKTPLKFSDYVQPICLPDKNAELVEDRKCTISGWGSIKSGVSPAQVLGSAELPILADHVCKQSNVYGSAMSEGMFCAGSMDESVDACEGDSGPLVCSDDDGETLYGLISWGQHCGFKNRPGVYVRVNHYIDWIYEKINESLR</v>
      </c>
    </row>
    <row r="767" spans="1:15">
      <c r="A767" t="s">
        <v>4091</v>
      </c>
      <c r="B767" t="s">
        <v>718</v>
      </c>
      <c r="C767">
        <v>0.78200000000000003</v>
      </c>
      <c r="D767">
        <v>17</v>
      </c>
      <c r="E767">
        <v>0.86</v>
      </c>
      <c r="F767">
        <v>17</v>
      </c>
      <c r="G767">
        <v>0.96899999999999997</v>
      </c>
      <c r="H767">
        <v>11</v>
      </c>
      <c r="I767">
        <v>0.93799999999999994</v>
      </c>
      <c r="J767">
        <v>0.90200000000000002</v>
      </c>
      <c r="K767" t="s">
        <v>4779</v>
      </c>
      <c r="L767">
        <v>0.45</v>
      </c>
      <c r="M767" t="s">
        <v>4780</v>
      </c>
      <c r="N767" t="str">
        <f>MID(Table2[[#This Row],[Uncleaved Sequence]],Table2[[#This Row],[pos2]]-3,3)&amp;"-"&amp;MID(Table2[[#This Row],[Uncleaved Sequence]],Table2[[#This Row],[pos2]],3)</f>
        <v>VSG-QGF</v>
      </c>
      <c r="O767" t="str">
        <f>VLOOKUP(Table2[[#This Row],[name]],Sheet2!B:D,3,FALSE)</f>
        <v>MKLLLVLPLLVAVVSGQGFGGGGFGGGFGGGLGGGFGGGLGGLGNNRVGALQNVAGAVQNAVGNIAKAVPKVPLLSNVQDFGDFLSQSGKTYLSAADRLHEGAFASTKNLVEAGNAAFAQGVHTFKQAVNAFADLTHSEFLSQLTGLRSPEAKARAAASLKLVNLPAKPIPDAFDWREHGGVTPVKFQGTCGSCWAATTGAIEGHTFRKTGSLPNLSEQNLVDCGPVEDFGLNGCDGGFQEAAFCIDEVQKGVSQEGAYPYIDNKGTCKYDGSKSGATLQGFAAIPPKDEEQLKVVATLGPVACSVNGLETLKNYAGGIYNDDECNKGEPNHSILVVGYGSEKQDYWIVKNSWDDTWGEKGYFRLPRGKNYCFIAEECSYPV</v>
      </c>
    </row>
    <row r="768" spans="1:15">
      <c r="A768" t="s">
        <v>4092</v>
      </c>
      <c r="B768" t="s">
        <v>718</v>
      </c>
      <c r="C768">
        <v>0.78200000000000003</v>
      </c>
      <c r="D768">
        <v>17</v>
      </c>
      <c r="E768">
        <v>0.86</v>
      </c>
      <c r="F768">
        <v>17</v>
      </c>
      <c r="G768">
        <v>0.96899999999999997</v>
      </c>
      <c r="H768">
        <v>11</v>
      </c>
      <c r="I768">
        <v>0.93799999999999994</v>
      </c>
      <c r="J768">
        <v>0.90200000000000002</v>
      </c>
      <c r="K768" t="s">
        <v>4779</v>
      </c>
      <c r="L768">
        <v>0.45</v>
      </c>
      <c r="M768" t="s">
        <v>4780</v>
      </c>
      <c r="N768" t="str">
        <f>MID(Table2[[#This Row],[Uncleaved Sequence]],Table2[[#This Row],[pos2]]-3,3)&amp;"-"&amp;MID(Table2[[#This Row],[Uncleaved Sequence]],Table2[[#This Row],[pos2]],3)</f>
        <v>VSG-QGF</v>
      </c>
      <c r="O768" t="str">
        <f>VLOOKUP(Table2[[#This Row],[name]],Sheet2!B:D,3,FALSE)</f>
        <v>MKLLLVLPLLVAVVSGQGFGGGGFGGGFGGGLGGGFGGGLGGLGNNRVGALQNVAGAVQNAVGNIAKAVPKVPLLSNVQDFGDFLSQSGKTYLSAADRLHEGAFASTKNLVEAGNAAFAQGVHTFKQAVNAFADLTHSEFLSQLTGLRSPEAKARAAASLKLVNLPAKPIPDAFDWREHGGVTPVKFQGTCGSCWAATTGAIEGHTFRKTGSLPNLSEQNLVDCGPVEDFGLNGCDGGFQEAAFCIDEVQKGVSQEGAYPYIDNKGTCKYDGSKSGATLQGFAAIPPKDEEQLKVVATLGPVACSVNGLETLKNYAGGIYNDDECNKGEPNHSILVVGYGSEKQDYWIVKNSWDDTWGEKGYFRLPRGKNYCFIAEECSYPV</v>
      </c>
    </row>
    <row r="769" spans="1:15">
      <c r="A769" t="s">
        <v>4094</v>
      </c>
      <c r="B769" t="s">
        <v>718</v>
      </c>
      <c r="C769">
        <v>0.78200000000000003</v>
      </c>
      <c r="D769">
        <v>17</v>
      </c>
      <c r="E769">
        <v>0.86</v>
      </c>
      <c r="F769">
        <v>17</v>
      </c>
      <c r="G769">
        <v>0.96899999999999997</v>
      </c>
      <c r="H769">
        <v>11</v>
      </c>
      <c r="I769">
        <v>0.93799999999999994</v>
      </c>
      <c r="J769">
        <v>0.90200000000000002</v>
      </c>
      <c r="K769" t="s">
        <v>4779</v>
      </c>
      <c r="L769">
        <v>0.45</v>
      </c>
      <c r="M769" t="s">
        <v>4780</v>
      </c>
      <c r="N769" t="str">
        <f>MID(Table2[[#This Row],[Uncleaved Sequence]],Table2[[#This Row],[pos2]]-3,3)&amp;"-"&amp;MID(Table2[[#This Row],[Uncleaved Sequence]],Table2[[#This Row],[pos2]],3)</f>
        <v>VSG-QGF</v>
      </c>
      <c r="O769" t="str">
        <f>VLOOKUP(Table2[[#This Row],[name]],Sheet2!B:D,3,FALSE)</f>
        <v>MKLLLVLPLLVAVVSGQGFGGGGFGGGFGGGLGGGFGGGLGGLGNNRVGALQNVAGAVQNAVGNIAKAVPKVPLLSNVQDFGDFLSQSGKTYLSAADRLHEGAFASTKNLVEAGNAAFAQGVHTFKQAVNAFADLTHSEFLSQLTGLRSPEAKARAAASLKLVNLPAKPIPDAFDWREHGGVTPVKFQGTCGSCWAATTGAIEGHTFRKTGSLPNLSEQNLVDCGPVEDFGLNGCDGGFQEAAFCIDEVQKGVSQEGAYPYIDNKGTCKYDGSKSGATLQGFAAIPPKDEEQLKVVATLGPVACSVNGLETLKNYAGGIYNDDECNKGEPNHSILVVGYGSEKQDYWIVKNSWDDTWGEKGYFRLPRGKNYCFIAEECSYPV</v>
      </c>
    </row>
    <row r="770" spans="1:15">
      <c r="A770" t="s">
        <v>4095</v>
      </c>
      <c r="B770" t="s">
        <v>718</v>
      </c>
      <c r="C770">
        <v>0.78200000000000003</v>
      </c>
      <c r="D770">
        <v>17</v>
      </c>
      <c r="E770">
        <v>0.86</v>
      </c>
      <c r="F770">
        <v>17</v>
      </c>
      <c r="G770">
        <v>0.96899999999999997</v>
      </c>
      <c r="H770">
        <v>11</v>
      </c>
      <c r="I770">
        <v>0.93799999999999994</v>
      </c>
      <c r="J770">
        <v>0.90200000000000002</v>
      </c>
      <c r="K770" t="s">
        <v>4779</v>
      </c>
      <c r="L770">
        <v>0.45</v>
      </c>
      <c r="M770" t="s">
        <v>4780</v>
      </c>
      <c r="N770" t="str">
        <f>MID(Table2[[#This Row],[Uncleaved Sequence]],Table2[[#This Row],[pos2]]-3,3)&amp;"-"&amp;MID(Table2[[#This Row],[Uncleaved Sequence]],Table2[[#This Row],[pos2]],3)</f>
        <v>VSG-QGF</v>
      </c>
      <c r="O770" t="str">
        <f>VLOOKUP(Table2[[#This Row],[name]],Sheet2!B:D,3,FALSE)</f>
        <v>MKLLLVLPLLVAVVSGQGFGGGGFGGGFGGGLGGGFGGGLGGLGNNRVGALQNVAGAVQNAVGNIAKAVPKVPLLSNVQDFGDFLSQSGKTYLSAADRLHEGAFASTKNLVEAGNAAFAQGVHTFKQAVNAFADLTHSEFLSQLTGLRSPEAKARAAASLKLVNLPAKPIPDAFDWREHGGVTPVKFQGTCGSCWAATTGAIEGHTFRKTGSLPNLSEQNLVDCGPVEDFGLNGCDGGFQEAAFCIDEVQKGVSQEGAYPYIDNKGTCKYDGSKSGATLQGFAAIPPKDEEQLKVVATLGPVACSVNGLETLKNYAGGIYNDDECNKGEPNHSILVVGYGSEKQDYWIVKNSWDDTWGEKGYFRLPRGKNYCFIAEECSYPV</v>
      </c>
    </row>
    <row r="771" spans="1:15">
      <c r="A771" t="s">
        <v>4093</v>
      </c>
      <c r="B771" t="s">
        <v>718</v>
      </c>
      <c r="C771">
        <v>0.505</v>
      </c>
      <c r="D771">
        <v>47</v>
      </c>
      <c r="E771">
        <v>0.40500000000000003</v>
      </c>
      <c r="F771">
        <v>47</v>
      </c>
      <c r="G771">
        <v>0.45600000000000002</v>
      </c>
      <c r="H771">
        <v>40</v>
      </c>
      <c r="I771">
        <v>0.25800000000000001</v>
      </c>
      <c r="J771">
        <v>0.34599999999999997</v>
      </c>
      <c r="K771" t="s">
        <v>4781</v>
      </c>
      <c r="L771">
        <v>0.5</v>
      </c>
      <c r="M771" t="s">
        <v>4782</v>
      </c>
      <c r="N771" t="str">
        <f>MID(Table2[[#This Row],[Uncleaved Sequence]],Table2[[#This Row],[pos2]]-3,3)&amp;"-"&amp;MID(Table2[[#This Row],[Uncleaved Sequence]],Table2[[#This Row],[pos2]],3)</f>
        <v>VSG-QGF</v>
      </c>
      <c r="O771" t="str">
        <f>VLOOKUP(Table2[[#This Row],[name]],Sheet2!B:D,3,FALSE)</f>
        <v>MQSNIISASPFHPSTTKPVGTNSFVFWQISMKLLLVLPLLVAVVSGQGFGGGFGGGFGGGLGGGFGGGLGGLGNNRVGGALQNVAGAVQNAVGNIAKAPKVPLLSNVQDFGDFLSQSGKTYLSAADRALHEGAFASTKNLVEAGNAAAQGVHTFKQAVNAFADLTHSEFLSQLTGLKRSPEAKARAAASLKLVNLPKPIPDAFDWREHGGVTPVKFQGTCGSCWAFATTGAIEGHTFRKTGSLPNSEQNLVDCGPVEDFGLNGCDGGFQEAAFCFIDEVQKGVSQEGAYPYIDNGTCKYDGSKSGATLQGFAAIPPKDEEQLKKVVATLGPVACSVNGLETLKYAGGIYNDDECNKGEPNHSILVVGYGSEKGQDYWIVKNSWDDTWGEKGYRLPRGKNYCFIAEECSYPV</v>
      </c>
    </row>
    <row r="772" spans="1:15">
      <c r="A772" t="s">
        <v>4098</v>
      </c>
      <c r="B772" t="s">
        <v>875</v>
      </c>
      <c r="C772">
        <v>0.121</v>
      </c>
      <c r="D772">
        <v>50</v>
      </c>
      <c r="E772">
        <v>0.106</v>
      </c>
      <c r="F772">
        <v>64</v>
      </c>
      <c r="G772">
        <v>0.13500000000000001</v>
      </c>
      <c r="H772">
        <v>52</v>
      </c>
      <c r="I772">
        <v>8.2000000000000003E-2</v>
      </c>
      <c r="J772">
        <v>9.7000000000000003E-2</v>
      </c>
      <c r="K772" t="s">
        <v>4781</v>
      </c>
      <c r="L772">
        <v>0.5</v>
      </c>
      <c r="M772" t="s">
        <v>4782</v>
      </c>
      <c r="N772" t="str">
        <f>MID(Table2[[#This Row],[Uncleaved Sequence]],Table2[[#This Row],[pos2]]-3,3)&amp;"-"&amp;MID(Table2[[#This Row],[Uncleaved Sequence]],Table2[[#This Row],[pos2]],3)</f>
        <v>RRF-ASV</v>
      </c>
      <c r="O772" t="str">
        <f>VLOOKUP(Table2[[#This Row],[name]],Sheet2!B:D,3,FALSE)</f>
        <v>MKNLSETEAEVTMQENVVHESLPQIPVATSVSCCFVLAVLYVGSLYIWSKHNRDHPTTVKRRFASVSMVMLAAPFFVYFFSSPELLSRVPFPKLLGLREGLWQAVVIPYSLTVLLFLGPIFVNMQNESVRSYFDLDYWRGSFGSIIWRNHVIAPLSEEFVFRACMMPLILQSFSPLVAVFITPLFFGVAHLHHIAELSLGVELSTALLIGLFQFIYTTLFGFYSAFLFARTGHVMAPILVHAFCNMGLPDLQDLWQQDLWRRVVAIILYLAGFVGWMFLVPLATDPSIYDNTLYN</v>
      </c>
    </row>
    <row r="773" spans="1:15">
      <c r="A773" t="s">
        <v>3958</v>
      </c>
      <c r="B773" t="s">
        <v>878</v>
      </c>
      <c r="C773">
        <v>0.58299999999999996</v>
      </c>
      <c r="D773">
        <v>25</v>
      </c>
      <c r="E773">
        <v>0.68</v>
      </c>
      <c r="F773">
        <v>25</v>
      </c>
      <c r="G773">
        <v>0.91500000000000004</v>
      </c>
      <c r="H773">
        <v>19</v>
      </c>
      <c r="I773">
        <v>0.78900000000000003</v>
      </c>
      <c r="J773">
        <v>0.73899999999999999</v>
      </c>
      <c r="K773" t="s">
        <v>4779</v>
      </c>
      <c r="L773">
        <v>0.45</v>
      </c>
      <c r="M773" t="s">
        <v>4780</v>
      </c>
      <c r="N773" t="str">
        <f>MID(Table2[[#This Row],[Uncleaved Sequence]],Table2[[#This Row],[pos2]]-3,3)&amp;"-"&amp;MID(Table2[[#This Row],[Uncleaved Sequence]],Table2[[#This Row],[pos2]],3)</f>
        <v>AQS-APV</v>
      </c>
      <c r="O773" t="str">
        <f>VLOOKUP(Table2[[#This Row],[name]],Sheet2!B:D,3,FALSE)</f>
        <v>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AVGDHQSNDEPIVPEVAERGNGAMSQSKLTSSSAVSTVITTILMCLVSKLIV</v>
      </c>
    </row>
    <row r="774" spans="1:15">
      <c r="A774" t="s">
        <v>3959</v>
      </c>
      <c r="B774" t="s">
        <v>878</v>
      </c>
      <c r="C774">
        <v>0.58299999999999996</v>
      </c>
      <c r="D774">
        <v>25</v>
      </c>
      <c r="E774">
        <v>0.68</v>
      </c>
      <c r="F774">
        <v>25</v>
      </c>
      <c r="G774">
        <v>0.91500000000000004</v>
      </c>
      <c r="H774">
        <v>19</v>
      </c>
      <c r="I774">
        <v>0.78900000000000003</v>
      </c>
      <c r="J774">
        <v>0.73899999999999999</v>
      </c>
      <c r="K774" t="s">
        <v>4779</v>
      </c>
      <c r="L774">
        <v>0.45</v>
      </c>
      <c r="M774" t="s">
        <v>4780</v>
      </c>
      <c r="N774" t="str">
        <f>MID(Table2[[#This Row],[Uncleaved Sequence]],Table2[[#This Row],[pos2]]-3,3)&amp;"-"&amp;MID(Table2[[#This Row],[Uncleaved Sequence]],Table2[[#This Row],[pos2]],3)</f>
        <v>AQS-APV</v>
      </c>
      <c r="O774" t="str">
        <f>VLOOKUP(Table2[[#This Row],[name]],Sheet2!B:D,3,FALSE)</f>
        <v>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GEWDRLSGSF</v>
      </c>
    </row>
    <row r="775" spans="1:15">
      <c r="A775" t="s">
        <v>3960</v>
      </c>
      <c r="B775" t="s">
        <v>878</v>
      </c>
      <c r="C775">
        <v>0.58299999999999996</v>
      </c>
      <c r="D775">
        <v>25</v>
      </c>
      <c r="E775">
        <v>0.68</v>
      </c>
      <c r="F775">
        <v>25</v>
      </c>
      <c r="G775">
        <v>0.91500000000000004</v>
      </c>
      <c r="H775">
        <v>19</v>
      </c>
      <c r="I775">
        <v>0.78900000000000003</v>
      </c>
      <c r="J775">
        <v>0.73899999999999999</v>
      </c>
      <c r="K775" t="s">
        <v>4779</v>
      </c>
      <c r="L775">
        <v>0.45</v>
      </c>
      <c r="M775" t="s">
        <v>4780</v>
      </c>
      <c r="N775" t="str">
        <f>MID(Table2[[#This Row],[Uncleaved Sequence]],Table2[[#This Row],[pos2]]-3,3)&amp;"-"&amp;MID(Table2[[#This Row],[Uncleaved Sequence]],Table2[[#This Row],[pos2]],3)</f>
        <v>AQS-APV</v>
      </c>
      <c r="O775" t="str">
        <f>VLOOKUP(Table2[[#This Row],[name]],Sheet2!B:D,3,FALSE)</f>
        <v>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GFKRRGYKNKN</v>
      </c>
    </row>
    <row r="776" spans="1:15">
      <c r="A776" t="s">
        <v>3961</v>
      </c>
      <c r="B776" t="s">
        <v>878</v>
      </c>
      <c r="C776">
        <v>0.58299999999999996</v>
      </c>
      <c r="D776">
        <v>25</v>
      </c>
      <c r="E776">
        <v>0.68</v>
      </c>
      <c r="F776">
        <v>25</v>
      </c>
      <c r="G776">
        <v>0.91500000000000004</v>
      </c>
      <c r="H776">
        <v>19</v>
      </c>
      <c r="I776">
        <v>0.78900000000000003</v>
      </c>
      <c r="J776">
        <v>0.73899999999999999</v>
      </c>
      <c r="K776" t="s">
        <v>4779</v>
      </c>
      <c r="L776">
        <v>0.45</v>
      </c>
      <c r="M776" t="s">
        <v>4780</v>
      </c>
      <c r="N776" t="str">
        <f>MID(Table2[[#This Row],[Uncleaved Sequence]],Table2[[#This Row],[pos2]]-3,3)&amp;"-"&amp;MID(Table2[[#This Row],[Uncleaved Sequence]],Table2[[#This Row],[pos2]],3)</f>
        <v>AQS-APV</v>
      </c>
      <c r="O776" t="str">
        <f>VLOOKUP(Table2[[#This Row],[name]],Sheet2!B:D,3,FALSE)</f>
        <v>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GEWDRLSGSF</v>
      </c>
    </row>
    <row r="777" spans="1:15">
      <c r="A777" t="s">
        <v>3962</v>
      </c>
      <c r="B777" t="s">
        <v>878</v>
      </c>
      <c r="C777">
        <v>0.58299999999999996</v>
      </c>
      <c r="D777">
        <v>25</v>
      </c>
      <c r="E777">
        <v>0.68</v>
      </c>
      <c r="F777">
        <v>25</v>
      </c>
      <c r="G777">
        <v>0.91500000000000004</v>
      </c>
      <c r="H777">
        <v>19</v>
      </c>
      <c r="I777">
        <v>0.78900000000000003</v>
      </c>
      <c r="J777">
        <v>0.73899999999999999</v>
      </c>
      <c r="K777" t="s">
        <v>4779</v>
      </c>
      <c r="L777">
        <v>0.45</v>
      </c>
      <c r="M777" t="s">
        <v>4780</v>
      </c>
      <c r="N777" t="str">
        <f>MID(Table2[[#This Row],[Uncleaved Sequence]],Table2[[#This Row],[pos2]]-3,3)&amp;"-"&amp;MID(Table2[[#This Row],[Uncleaved Sequence]],Table2[[#This Row],[pos2]],3)</f>
        <v>AQS-APV</v>
      </c>
      <c r="O777" t="str">
        <f>VLOOKUP(Table2[[#This Row],[name]],Sheet2!B:D,3,FALSE)</f>
        <v>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NIVEGSDNEFEQHSMIPHADDGNGDDFDAGEWDRLSGSF</v>
      </c>
    </row>
    <row r="778" spans="1:15">
      <c r="A778" t="s">
        <v>3963</v>
      </c>
      <c r="B778" t="s">
        <v>878</v>
      </c>
      <c r="C778">
        <v>0.58299999999999996</v>
      </c>
      <c r="D778">
        <v>25</v>
      </c>
      <c r="E778">
        <v>0.68</v>
      </c>
      <c r="F778">
        <v>25</v>
      </c>
      <c r="G778">
        <v>0.91500000000000004</v>
      </c>
      <c r="H778">
        <v>19</v>
      </c>
      <c r="I778">
        <v>0.78900000000000003</v>
      </c>
      <c r="J778">
        <v>0.73899999999999999</v>
      </c>
      <c r="K778" t="s">
        <v>4779</v>
      </c>
      <c r="L778">
        <v>0.45</v>
      </c>
      <c r="M778" t="s">
        <v>4780</v>
      </c>
      <c r="N778" t="str">
        <f>MID(Table2[[#This Row],[Uncleaved Sequence]],Table2[[#This Row],[pos2]]-3,3)&amp;"-"&amp;MID(Table2[[#This Row],[Uncleaved Sequence]],Table2[[#This Row],[pos2]],3)</f>
        <v>AQS-APV</v>
      </c>
      <c r="O778" t="str">
        <f>VLOOKUP(Table2[[#This Row],[name]],Sheet2!B:D,3,FALSE)</f>
        <v>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AVGDHQSNDEPIVPEVAERTGNGAMSQSKLTSSSAVSTVITTILMCLVSLIV</v>
      </c>
    </row>
    <row r="779" spans="1:15">
      <c r="A779" t="s">
        <v>3964</v>
      </c>
      <c r="B779" t="s">
        <v>878</v>
      </c>
      <c r="C779">
        <v>0.58299999999999996</v>
      </c>
      <c r="D779">
        <v>25</v>
      </c>
      <c r="E779">
        <v>0.68</v>
      </c>
      <c r="F779">
        <v>25</v>
      </c>
      <c r="G779">
        <v>0.91500000000000004</v>
      </c>
      <c r="H779">
        <v>19</v>
      </c>
      <c r="I779">
        <v>0.78900000000000003</v>
      </c>
      <c r="J779">
        <v>0.73899999999999999</v>
      </c>
      <c r="K779" t="s">
        <v>4779</v>
      </c>
      <c r="L779">
        <v>0.45</v>
      </c>
      <c r="M779" t="s">
        <v>4780</v>
      </c>
      <c r="N779" t="str">
        <f>MID(Table2[[#This Row],[Uncleaved Sequence]],Table2[[#This Row],[pos2]]-3,3)&amp;"-"&amp;MID(Table2[[#This Row],[Uncleaved Sequence]],Table2[[#This Row],[pos2]],3)</f>
        <v>AQS-APV</v>
      </c>
      <c r="O779" t="str">
        <f>VLOOKUP(Table2[[#This Row],[name]],Sheet2!B:D,3,FALSE)</f>
        <v>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APQVPSLNPNPNQGILPSWMWGLTNRF</v>
      </c>
    </row>
    <row r="780" spans="1:15">
      <c r="A780" t="s">
        <v>3965</v>
      </c>
      <c r="B780" t="s">
        <v>878</v>
      </c>
      <c r="C780">
        <v>0.58299999999999996</v>
      </c>
      <c r="D780">
        <v>25</v>
      </c>
      <c r="E780">
        <v>0.68</v>
      </c>
      <c r="F780">
        <v>25</v>
      </c>
      <c r="G780">
        <v>0.91500000000000004</v>
      </c>
      <c r="H780">
        <v>19</v>
      </c>
      <c r="I780">
        <v>0.78900000000000003</v>
      </c>
      <c r="J780">
        <v>0.73899999999999999</v>
      </c>
      <c r="K780" t="s">
        <v>4779</v>
      </c>
      <c r="L780">
        <v>0.45</v>
      </c>
      <c r="M780" t="s">
        <v>4780</v>
      </c>
      <c r="N780" t="str">
        <f>MID(Table2[[#This Row],[Uncleaved Sequence]],Table2[[#This Row],[pos2]]-3,3)&amp;"-"&amp;MID(Table2[[#This Row],[Uncleaved Sequence]],Table2[[#This Row],[pos2]],3)</f>
        <v>AQS-APV</v>
      </c>
      <c r="O780" t="str">
        <f>VLOOKUP(Table2[[#This Row],[name]],Sheet2!B:D,3,FALSE)</f>
        <v>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FKRRGYKNKN</v>
      </c>
    </row>
    <row r="781" spans="1:15">
      <c r="A781" t="s">
        <v>3966</v>
      </c>
      <c r="B781" t="s">
        <v>878</v>
      </c>
      <c r="C781">
        <v>0.58299999999999996</v>
      </c>
      <c r="D781">
        <v>25</v>
      </c>
      <c r="E781">
        <v>0.68</v>
      </c>
      <c r="F781">
        <v>25</v>
      </c>
      <c r="G781">
        <v>0.91500000000000004</v>
      </c>
      <c r="H781">
        <v>19</v>
      </c>
      <c r="I781">
        <v>0.78900000000000003</v>
      </c>
      <c r="J781">
        <v>0.73899999999999999</v>
      </c>
      <c r="K781" t="s">
        <v>4779</v>
      </c>
      <c r="L781">
        <v>0.45</v>
      </c>
      <c r="M781" t="s">
        <v>4780</v>
      </c>
      <c r="N781" t="str">
        <f>MID(Table2[[#This Row],[Uncleaved Sequence]],Table2[[#This Row],[pos2]]-3,3)&amp;"-"&amp;MID(Table2[[#This Row],[Uncleaved Sequence]],Table2[[#This Row],[pos2]],3)</f>
        <v>AQS-APV</v>
      </c>
      <c r="O781" t="str">
        <f>VLOOKUP(Table2[[#This Row],[name]],Sheet2!B:D,3,FALSE)</f>
        <v>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APQVPSLNPNPNQGILPSWMWGLTNRF</v>
      </c>
    </row>
    <row r="782" spans="1:15">
      <c r="A782" t="s">
        <v>4621</v>
      </c>
      <c r="B782" t="s">
        <v>878</v>
      </c>
      <c r="C782">
        <v>0.58299999999999996</v>
      </c>
      <c r="D782">
        <v>25</v>
      </c>
      <c r="E782">
        <v>0.68</v>
      </c>
      <c r="F782">
        <v>25</v>
      </c>
      <c r="G782">
        <v>0.91500000000000004</v>
      </c>
      <c r="H782">
        <v>19</v>
      </c>
      <c r="I782">
        <v>0.78900000000000003</v>
      </c>
      <c r="J782">
        <v>0.73899999999999999</v>
      </c>
      <c r="K782" t="s">
        <v>4779</v>
      </c>
      <c r="L782">
        <v>0.45</v>
      </c>
      <c r="M782" t="s">
        <v>4780</v>
      </c>
      <c r="N782" t="str">
        <f>MID(Table2[[#This Row],[Uncleaved Sequence]],Table2[[#This Row],[pos2]]-3,3)&amp;"-"&amp;MID(Table2[[#This Row],[Uncleaved Sequence]],Table2[[#This Row],[pos2]],3)</f>
        <v>AQS-APV</v>
      </c>
      <c r="O782" t="str">
        <f>VLOOKUP(Table2[[#This Row],[name]],Sheet2!B:D,3,FALSE)</f>
        <v>MTNCQSSVFIVVGTLFSIMAAAQSAPVSTTTQAEIYLSQFGYLPASARNASSGLHDQRTWVSAIEEFQSFAGLNITGELDAETMKLMSLPRCGVRDRVTGDSRSKRYALQGSRWRVKNLTYKISKYPKRLKRVDVDAEIGRAFAVWSDTDLTFTRKTSGPVHIEIKFVESEHGDGDAFDGQGGTLAHAFFPVFGGDHFDDAELWTIGSPRGTNLFQVAAHEFGHSLGLSHSDQSSALMAPFYRGFPVFKLDEDDKAAIQSLYGRKTNQLRPTNVYPATTQRPYSPPKVPLDDSIKDSKVDTLFNSAQGETYAFKGDKYYKLTTDSVEEGYPQLISKGWPGLPGIDAAFTYKNGKTYFFKGTQYWRYQGRQMDGVYPKEISEGFTGIPDHLDAMVWGGNGKIYFFKGSKFWRFDPAKRPPVKASYPKPISNWEGVPNNLDAAKYTNGYTYFFKGDKYYRFHDARFAVDSATPPFPRPTAHWWFGCKNTPSSGFKRRGYKNKN</v>
      </c>
    </row>
    <row r="783" spans="1:15">
      <c r="A783" t="s">
        <v>4281</v>
      </c>
      <c r="B783" t="s">
        <v>1392</v>
      </c>
      <c r="C783">
        <v>0.50700000000000001</v>
      </c>
      <c r="D783">
        <v>28</v>
      </c>
      <c r="E783">
        <v>0.69199999999999995</v>
      </c>
      <c r="F783">
        <v>28</v>
      </c>
      <c r="G783">
        <v>0.99399999999999999</v>
      </c>
      <c r="H783">
        <v>14</v>
      </c>
      <c r="I783">
        <v>0.94499999999999995</v>
      </c>
      <c r="J783">
        <v>0.82799999999999996</v>
      </c>
      <c r="K783" t="s">
        <v>4779</v>
      </c>
      <c r="L783">
        <v>0.45</v>
      </c>
      <c r="M783" t="s">
        <v>4780</v>
      </c>
      <c r="N783" t="str">
        <f>MID(Table2[[#This Row],[Uncleaved Sequence]],Table2[[#This Row],[pos2]]-3,3)&amp;"-"&amp;MID(Table2[[#This Row],[Uncleaved Sequence]],Table2[[#This Row],[pos2]],3)</f>
        <v>TSA-TPA</v>
      </c>
      <c r="O783" t="str">
        <f>VLOOKUP(Table2[[#This Row],[name]],Sheet2!B:D,3,FALSE)</f>
        <v>MMMLHLRHWPLVLAMASCLLFTAATSATPATPATPATSAPPATSTATSSSSIPGKYQALGAAHHQAKKLKIGDVNASSSDANKPVFRQNPIKNWFGAFRNNSPAAQNQTSPTCSCRCGERNDESRIVGGTTTGVSEYPWMARLSYFNFYCGGTLINDRYVLTAAHCVKGFMWFMIKVTFGEHDRCNDKERPETRFVRAFSQKFSFSNFDNDIALLRLNDRVPITSFIRPICLPRVEQRQDLFVGTAIATGWGTLKEDGKPSCLLQEVEVPVLDNDECVAQTNYTQKMITKNMMCGYPGVGGRDSCQGDSGGPLVRLRPDDKRFEQIGIVSWGNGCARPNYPGVTRVTKYLDWIVENSRDGCFCDED</v>
      </c>
    </row>
    <row r="784" spans="1:15">
      <c r="A784" t="s">
        <v>4057</v>
      </c>
      <c r="B784" t="s">
        <v>1393</v>
      </c>
      <c r="C784">
        <v>0.66400000000000003</v>
      </c>
      <c r="D784">
        <v>20</v>
      </c>
      <c r="E784">
        <v>0.73499999999999999</v>
      </c>
      <c r="F784">
        <v>20</v>
      </c>
      <c r="G784">
        <v>0.90700000000000003</v>
      </c>
      <c r="H784">
        <v>15</v>
      </c>
      <c r="I784">
        <v>0.81399999999999995</v>
      </c>
      <c r="J784">
        <v>0.77800000000000002</v>
      </c>
      <c r="K784" t="s">
        <v>4779</v>
      </c>
      <c r="L784">
        <v>0.45</v>
      </c>
      <c r="M784" t="s">
        <v>4780</v>
      </c>
      <c r="N784" t="str">
        <f>MID(Table2[[#This Row],[Uncleaved Sequence]],Table2[[#This Row],[pos2]]-3,3)&amp;"-"&amp;MID(Table2[[#This Row],[Uncleaved Sequence]],Table2[[#This Row],[pos2]],3)</f>
        <v>SSA-GQF</v>
      </c>
      <c r="O784" t="str">
        <f>VLOOKUP(Table2[[#This Row],[name]],Sheet2!B:D,3,FALSE)</f>
        <v>MLKPSIICLFLGILAKSSAGQFYFPNEAAQVPNYGRCITPNRERALCIHEDCKYLYGLLTTTPLRDTDRLYLSRSQCGYTNGKVLICCPDRYRESSSETPPPKPNVTSNSLLPLPGQCGNILSNRIYGGMKTKIDEFPWMALIEYTKQGKKGHHCGGSLISTRYVITASHCVNGKALPTDWRLSGVRLGEWDTNTNDCEVDVRGMKDCAPPHLDVPVERTIPHPDYIPASKNQVNDIALLRLAQQEYTDFVRPICLPLDVNLRSATFDGITMDVAGWGKTEQLSASNLKLKAAVGFRMDECQNVYSSQDILLEDTQMCAGGKEGVDSCRGDSGGPLIGLDTNKNTYYFLAGVVSFGPTPCGLAGWPGVYTLVGKYVDWIQNTIE</v>
      </c>
    </row>
    <row r="785" spans="1:15">
      <c r="A785" t="s">
        <v>4645</v>
      </c>
      <c r="B785" t="s">
        <v>1393</v>
      </c>
      <c r="C785">
        <v>0.14599999999999999</v>
      </c>
      <c r="D785">
        <v>22</v>
      </c>
      <c r="E785">
        <v>0.129</v>
      </c>
      <c r="F785">
        <v>22</v>
      </c>
      <c r="G785">
        <v>0.156</v>
      </c>
      <c r="H785">
        <v>39</v>
      </c>
      <c r="I785">
        <v>0.113</v>
      </c>
      <c r="J785">
        <v>0.12</v>
      </c>
      <c r="K785" t="s">
        <v>4781</v>
      </c>
      <c r="L785">
        <v>0.45</v>
      </c>
      <c r="M785" t="s">
        <v>4780</v>
      </c>
      <c r="N785" t="str">
        <f>MID(Table2[[#This Row],[Uncleaved Sequence]],Table2[[#This Row],[pos2]]-3,3)&amp;"-"&amp;MID(Table2[[#This Row],[Uncleaved Sequence]],Table2[[#This Row],[pos2]],3)</f>
        <v>SQG-KKG</v>
      </c>
      <c r="O785" t="str">
        <f>VLOOKUP(Table2[[#This Row],[name]],Sheet2!B:D,3,FALSE)</f>
        <v>MKTKIDEFPWMALIEYTKSQGKKGHHCGGSLISTRYVITASHCVNGKALTDWRLSGVRLGEWDTNTNPDCEVDVRGMKDCAPPHLDVPVERTIPHPDYPASKNQVNDIALLRLAQQVEYTDFVRPICLPLDVNLRSATFDGITMDVAWGKTEQLSASNLKLKAAVEGFRMDECQNVYSSQDILLEDTQMCAGGKEGDSCRGDSGGPLIGLDTNKVNTYYFLAGVVSFGPTPCGLAGWPGVYTLVGYVDWIQNTIE</v>
      </c>
    </row>
    <row r="786" spans="1:15">
      <c r="A786" t="s">
        <v>4082</v>
      </c>
      <c r="B786" t="s">
        <v>1396</v>
      </c>
      <c r="C786">
        <v>0.625</v>
      </c>
      <c r="D786">
        <v>20</v>
      </c>
      <c r="E786">
        <v>0.77100000000000002</v>
      </c>
      <c r="F786">
        <v>20</v>
      </c>
      <c r="G786">
        <v>0.98599999999999999</v>
      </c>
      <c r="H786">
        <v>12</v>
      </c>
      <c r="I786">
        <v>0.95099999999999996</v>
      </c>
      <c r="J786">
        <v>0.86799999999999999</v>
      </c>
      <c r="K786" t="s">
        <v>4779</v>
      </c>
      <c r="L786">
        <v>0.45</v>
      </c>
      <c r="M786" t="s">
        <v>4780</v>
      </c>
      <c r="N786" t="str">
        <f>MID(Table2[[#This Row],[Uncleaved Sequence]],Table2[[#This Row],[pos2]]-3,3)&amp;"-"&amp;MID(Table2[[#This Row],[Uncleaved Sequence]],Table2[[#This Row],[pos2]],3)</f>
        <v>ILS-EFC</v>
      </c>
      <c r="O786" t="str">
        <f>VLOOKUP(Table2[[#This Row],[name]],Sheet2!B:D,3,FALSE)</f>
        <v>MQVIFGILLILAVICSILSEFCDNGTGECKELSATDCPSIFFNLHLIRNVKYCDKSNHIVCCLLPNNMQPQSQQFSANIGLRRFEKECRRFNEIRTSCTTPFIVGGAKAAGREFPFMALLGQRGKNSSQIDWDCGAIIIHPKFVLTAHCLETSETKEQRLDPNYDGPKYVVRLGELDYNSTTDDAQPQDFRVLNYVHPAYGEDDDTGSRKNDIAVVELEMEATFSEYVAPACLPLDGGNEQLQVAAGWGATSESGHASSHLLKVSLDRYDVAECSQRLEHKIDVRTQLCAGSRSSADTCYGDSGGPVFVQHPIYSCLKQVIGITSYGLVCGVQGLPSVYTKVHYTDWIENIVWG</v>
      </c>
    </row>
    <row r="787" spans="1:15">
      <c r="A787" t="s">
        <v>3639</v>
      </c>
      <c r="B787" t="s">
        <v>881</v>
      </c>
      <c r="C787">
        <v>0.125</v>
      </c>
      <c r="D787">
        <v>27</v>
      </c>
      <c r="E787">
        <v>0.113</v>
      </c>
      <c r="F787">
        <v>27</v>
      </c>
      <c r="G787">
        <v>0.121</v>
      </c>
      <c r="H787">
        <v>6</v>
      </c>
      <c r="I787">
        <v>0.10199999999999999</v>
      </c>
      <c r="J787">
        <v>0.107</v>
      </c>
      <c r="K787" t="s">
        <v>4781</v>
      </c>
      <c r="L787">
        <v>0.45</v>
      </c>
      <c r="M787" t="s">
        <v>4780</v>
      </c>
      <c r="N787" t="str">
        <f>MID(Table2[[#This Row],[Uncleaved Sequence]],Table2[[#This Row],[pos2]]-3,3)&amp;"-"&amp;MID(Table2[[#This Row],[Uncleaved Sequence]],Table2[[#This Row],[pos2]],3)</f>
        <v>VLA-NVR</v>
      </c>
      <c r="O787" t="str">
        <f>VLOOKUP(Table2[[#This Row],[name]],Sheet2!B:D,3,FALSE)</f>
        <v>MVCALGIEGSANKIGIGIIRDGKVLANVRRTYITPPGEGFLPKETAKHHEAILGLVESSLKEAQLKSSDLDVICYTKGPGMAPPLLVGAIVARTLSLLNIPLLGVNHCIGHIEMGRLITGAQNPTVLYVSGGNTQVIAYSNKRYRIFETIDIAVGNCLDRFARIIKLSNDPSPGYNIEQLAKSSNRYIKLPYVVKGDVSFSGILSYIEDLAEPGKRQNKRKKPQEEEVNNYSQADLCYSLQETIFMLVEITERAMAHCGSNEVLIVGGVGCNERLQEMMRIMCEERGGKLFATDRYCIDNGLMIAHAGAEMFRSGTRMPFEESYVTQRFRTDEVLVSWRD</v>
      </c>
    </row>
    <row r="788" spans="1:15">
      <c r="A788" t="s">
        <v>4318</v>
      </c>
      <c r="B788" t="s">
        <v>387</v>
      </c>
      <c r="C788">
        <v>0.83899999999999997</v>
      </c>
      <c r="D788">
        <v>29</v>
      </c>
      <c r="E788">
        <v>0.88700000000000001</v>
      </c>
      <c r="F788">
        <v>29</v>
      </c>
      <c r="G788">
        <v>0.99399999999999999</v>
      </c>
      <c r="H788">
        <v>18</v>
      </c>
      <c r="I788">
        <v>0.94099999999999995</v>
      </c>
      <c r="J788">
        <v>0.91600000000000004</v>
      </c>
      <c r="K788" t="s">
        <v>4779</v>
      </c>
      <c r="L788">
        <v>0.45</v>
      </c>
      <c r="M788" t="s">
        <v>4780</v>
      </c>
      <c r="N788" t="str">
        <f>MID(Table2[[#This Row],[Uncleaved Sequence]],Table2[[#This Row],[pos2]]-3,3)&amp;"-"&amp;MID(Table2[[#This Row],[Uncleaved Sequence]],Table2[[#This Row],[pos2]],3)</f>
        <v>TDA-SVD</v>
      </c>
      <c r="O788" t="str">
        <f>VLOOKUP(Table2[[#This Row],[name]],Sheet2!B:D,3,FALSE)</f>
        <v>MGSLTGMHISHWLLWTCLLLLGAAGTDASVDYFAYAPGKCEVSISDVIQMITTEAGVILGRPRPSQTKLLRYDLYTPLNPEERQLLRPGDLTMLRNSHNPKWPVRVSIHGWAGKSVTCSNAAIKDAYLSRGNYNVIILDWSRQSLDIYPRVSKQLPSIAANVAKMLRFLHDNTGVPYEQIYMIGHSAGSHISGLTGLLRPHRLGAIFALDPAGLTQLSLGPEERLDVNDALYVESIHTDLTLLGNSTKLSHASFFANWGLGQPHCPNATATEFDFVCDHFAAMFYFAESVRQPKFAALRCSSAKSVLSATCNCNVGGSEKYAVNTCTGNEFMGGEPAVPKRGIYLSTRPQSPYGTSDGLVHIKRPRPSTIRETANRRSI</v>
      </c>
    </row>
    <row r="789" spans="1:15">
      <c r="A789" t="s">
        <v>4455</v>
      </c>
      <c r="B789" t="s">
        <v>1397</v>
      </c>
      <c r="C789">
        <v>0.63100000000000001</v>
      </c>
      <c r="D789">
        <v>20</v>
      </c>
      <c r="E789">
        <v>0.76200000000000001</v>
      </c>
      <c r="F789">
        <v>20</v>
      </c>
      <c r="G789">
        <v>0.95899999999999996</v>
      </c>
      <c r="H789">
        <v>12</v>
      </c>
      <c r="I789">
        <v>0.92100000000000004</v>
      </c>
      <c r="J789">
        <v>0.84799999999999998</v>
      </c>
      <c r="K789" t="s">
        <v>4779</v>
      </c>
      <c r="L789">
        <v>0.45</v>
      </c>
      <c r="M789" t="s">
        <v>4780</v>
      </c>
      <c r="N789" t="str">
        <f>MID(Table2[[#This Row],[Uncleaved Sequence]],Table2[[#This Row],[pos2]]-3,3)&amp;"-"&amp;MID(Table2[[#This Row],[Uncleaved Sequence]],Table2[[#This Row],[pos2]],3)</f>
        <v>SLA-EES</v>
      </c>
      <c r="O789" t="str">
        <f>VLOOKUP(Table2[[#This Row],[name]],Sheet2!B:D,3,FALSE)</f>
        <v>MRIRTSLLAVVLLATASLAEESNWGNEWAPMEDAMPSRRSVDTKPAEQAIQGRYLVHESIQSNSTTQIDEVIEQLINSRREGRNLGEYDAVYADGNIDALQQGNDMQARNLIRDKLCGLGLMSCDVEEKRPFYSTIYAQGPPPPSGFGGPYGPAKPMPPPSYFSGRPPMGGPPGSYGPPPSSLNSFGPPPSSVNSFPPRKVGYEGPYKPMSGPYRPSGPGGYLEHPPPSAIDGSSDGITYTKPPPALIYDSKPPGPIYTGGPSLGAGPVFTGASNGVPPYNYENPEGGIQGASSPNGFYSQQSSASSASATSSSTKVVVGAPLDGLQQHVHHHYHHVEGGEGAVPSVPIPIGAGQTINTDFSALAQSSATYTPSIQTSSGSSYSQSNAFNAGNGASQGGLLSQNGFGISQKPTGDLYKPNSGDLYKPNSGLGNFGSSSSGGSGSPSSSYHSQNPDYYKKELQGGASNQYNGISGGYQGQGQYQSGYDTSRQIVDCQCVPISQCPAADRIGRKEDLILPIDPRNLGKDIEALSDDALSSNTTTAEAKKDEEKADKDDKKRTRRQADQKDDEASDLSLDAQGRAYYGNRPEKTCRINEVCCRRPLRPQAPPQQFGRCGVRNAAGITGRIKNPVYVDGDSFGEYPWHVAILKKDPKESIYACGGTLIDAQHIISAAHCIKSQNGFDLRVLGEWDVNHDVEFFPYIERDVVSVHIHPEYYAGTLDNDLAVLKLDQPVDFKNPHISPACLPDKYSDFTGARCWTTGWGKDAFGEHGKYQNILKEVDVPISHQQCESQLRNTRLGYSYKLNPGFVCAGGEEGKDACKGDGGGPLVCDRNAMHVVGVVSWGIGCGQVNVPGVYVKVSAYLPWIQQITQSY</v>
      </c>
    </row>
    <row r="790" spans="1:15">
      <c r="A790" t="s">
        <v>4456</v>
      </c>
      <c r="B790" t="s">
        <v>1397</v>
      </c>
      <c r="C790">
        <v>0.63100000000000001</v>
      </c>
      <c r="D790">
        <v>20</v>
      </c>
      <c r="E790">
        <v>0.76200000000000001</v>
      </c>
      <c r="F790">
        <v>20</v>
      </c>
      <c r="G790">
        <v>0.95899999999999996</v>
      </c>
      <c r="H790">
        <v>12</v>
      </c>
      <c r="I790">
        <v>0.92100000000000004</v>
      </c>
      <c r="J790">
        <v>0.84799999999999998</v>
      </c>
      <c r="K790" t="s">
        <v>4779</v>
      </c>
      <c r="L790">
        <v>0.45</v>
      </c>
      <c r="M790" t="s">
        <v>4780</v>
      </c>
      <c r="N790" t="str">
        <f>MID(Table2[[#This Row],[Uncleaved Sequence]],Table2[[#This Row],[pos2]]-3,3)&amp;"-"&amp;MID(Table2[[#This Row],[Uncleaved Sequence]],Table2[[#This Row],[pos2]],3)</f>
        <v>SLA-EES</v>
      </c>
      <c r="O790" t="str">
        <f>VLOOKUP(Table2[[#This Row],[name]],Sheet2!B:D,3,FALSE)</f>
        <v>MRIRTSLLAVVLLATASLAEESNWGNEWAPMEDAMPSRRSVDTKPAEQAIQGRYLVHESIQSNSTTQIDEVIEQLINSRREGRNLGEYDAVYADGNIDALQQGNDMQARNLIRDKLCGLGLMSCDVEEKRPFYSTIYAQGPPPPSGFGGPYGPAKPMPPPSYFSGRPPMGGPPGSYGPPPSSLNSFGPPPSSVNSFPPRKVGYEGPYKPMSGPYRPSGPGGYLEHPPPSAIDGSSDGITYTKPPPALIYDSKPPGPIYTGGPSLGAGPVFTGASNGVPPYNYENPEGGIQGASSPNGFYSQQSSASSASATSSSTKVVVGAPLDGLQQHVHHHYHHVEGGEGAVPSVPIPIGAGQTINTDFSALAQSSATYTPSIQTSSGSSYSQSNAFNAGNGASQGGLLSQNGFGISQKPTGDLYKPNSGDLYKPNSGLGNFGSSSSGGSGSPSSSYHSQNPDYYKKELQGGASNQYNGISGGYQGQGQYQSGYDTSRQIVDCQCVPISQCPAADRIGRKEDLILPIDPRNLGKDIEALSDDALSSNTTTAEAKKDEEKADKDDKKRTRRQADQKDDEASDLSLDAQGRQSPLGGSLALPALQAIELIQRKVLPTYGVSFGLPYPTGGYGGYPSNILGDHVPAQNYFGSVGPNGLNLGLVNVNPLVSVQVAKTEYGEKVVKPLVNLHVTPNANLQKVGDFFKRKPTEAYSTHYHHHDHYSGYEHHDYDHHDHHDHHDHHSYPHYGGTGPGLHFSVEMVPSTPIFEYHSGPSVQYHHHHESSPYESSFNSIYPSSPDFGGYGEYSQHVERSANVSGGDTDRPSNSGRRGKQLNLGPLYNIPTAPGEAAGSDRITFPRDRRRRSVEDGVWAGAAPKEQRAYYGNRPVEKTCRNEVCCRRPLRPQAPPQQFGRCGVRNAAGITGRIKNPVYVDGDSEFGEYPHVAILKKDPKESIYACGGTLIDAQHIISAAHCIKSQNGFDLRVRLGEWDNHDVEFFPYIERDVVSVHIHPEYYAGTLDNDLAVLKLDQPVDFTKNPHIPACLPDKYSDFTGARCWTTGWGKDAFGEHGKYQNILKEVDVPILSHQQCSQLRNTRLGYSYKLNPGFVCAGGEEGKDACKGDGGGPLVCDRNGAMHVVVVSWGIGCGQVNVPGVYVKVSAYLPWIQQITQSY</v>
      </c>
    </row>
    <row r="791" spans="1:15">
      <c r="A791" t="s">
        <v>4440</v>
      </c>
      <c r="B791" t="s">
        <v>1399</v>
      </c>
      <c r="C791">
        <v>0.153</v>
      </c>
      <c r="D791">
        <v>22</v>
      </c>
      <c r="E791">
        <v>0.17299999999999999</v>
      </c>
      <c r="F791">
        <v>22</v>
      </c>
      <c r="G791">
        <v>0.33900000000000002</v>
      </c>
      <c r="H791">
        <v>14</v>
      </c>
      <c r="I791">
        <v>0.19500000000000001</v>
      </c>
      <c r="J791">
        <v>0.185</v>
      </c>
      <c r="K791" t="s">
        <v>4781</v>
      </c>
      <c r="L791">
        <v>0.45</v>
      </c>
      <c r="M791" t="s">
        <v>4780</v>
      </c>
      <c r="N791" t="str">
        <f>MID(Table2[[#This Row],[Uncleaved Sequence]],Table2[[#This Row],[pos2]]-3,3)&amp;"-"&amp;MID(Table2[[#This Row],[Uncleaved Sequence]],Table2[[#This Row],[pos2]],3)</f>
        <v>GRA-NSV</v>
      </c>
      <c r="O791" t="str">
        <f>VLOOKUP(Table2[[#This Row],[name]],Sheet2!B:D,3,FALSE)</f>
        <v>MLKTAVSRFLQISSVQCGGRANSVRNINLIPMVVEQTGRGERAYDIFSRLKERIICLMGNITDDISSTVVAQLLFLQSENVNKPIHLYINSPGGVVTALAIYDTMQYVKPPIATWCVGQACSMGSLLLAAGAPGMRYSLPNARIMIHPSGGAQGQATDILIHAEEIIKIKRQLTNIYVKHAKNTYEEMSGRMERDHMTPEEAKVLGIIDHVLEHPPETVSETGPASDGGVTSGKAVPEECEKKRSQA</v>
      </c>
    </row>
    <row r="792" spans="1:15">
      <c r="A792" t="s">
        <v>4729</v>
      </c>
      <c r="B792" t="s">
        <v>1399</v>
      </c>
      <c r="C792">
        <v>0.153</v>
      </c>
      <c r="D792">
        <v>22</v>
      </c>
      <c r="E792">
        <v>0.17299999999999999</v>
      </c>
      <c r="F792">
        <v>22</v>
      </c>
      <c r="G792">
        <v>0.33900000000000002</v>
      </c>
      <c r="H792">
        <v>14</v>
      </c>
      <c r="I792">
        <v>0.19500000000000001</v>
      </c>
      <c r="J792">
        <v>0.185</v>
      </c>
      <c r="K792" t="s">
        <v>4781</v>
      </c>
      <c r="L792">
        <v>0.45</v>
      </c>
      <c r="M792" t="s">
        <v>4780</v>
      </c>
      <c r="N792" t="str">
        <f>MID(Table2[[#This Row],[Uncleaved Sequence]],Table2[[#This Row],[pos2]]-3,3)&amp;"-"&amp;MID(Table2[[#This Row],[Uncleaved Sequence]],Table2[[#This Row],[pos2]],3)</f>
        <v>GRA-NSV</v>
      </c>
      <c r="O792" t="str">
        <f>VLOOKUP(Table2[[#This Row],[name]],Sheet2!B:D,3,FALSE)</f>
        <v>MLKTAVSRFLQISSVQCGGRANSVRNINLIPMVVEQTGRGERAYDIFSRLKERIICLMGNITDDISSTVVAQLLFLQSENVNKPIHLYINSPGGVVTALAIYDTMQYVKPPIATWCVGQACSMGSLLLAAGAPGMRYSLPNARIMIHPSGGAQGQATDILIHAEEIIKIKRQLTNIYVKHAKNTYEEMSGRMERDHMTPEEAKVLGIIDHVLEHPPETVSETGPASDGGVTSGKAVPEECEKKRSQA</v>
      </c>
    </row>
    <row r="793" spans="1:15">
      <c r="A793" t="s">
        <v>4220</v>
      </c>
      <c r="B793" t="s">
        <v>295</v>
      </c>
      <c r="C793">
        <v>0.109</v>
      </c>
      <c r="D793">
        <v>22</v>
      </c>
      <c r="E793">
        <v>0.105</v>
      </c>
      <c r="F793">
        <v>70</v>
      </c>
      <c r="G793">
        <v>0.115</v>
      </c>
      <c r="H793">
        <v>24</v>
      </c>
      <c r="I793">
        <v>0.10199999999999999</v>
      </c>
      <c r="J793">
        <v>0.10299999999999999</v>
      </c>
      <c r="K793" t="s">
        <v>4781</v>
      </c>
      <c r="L793">
        <v>0.45</v>
      </c>
      <c r="M793" t="s">
        <v>4780</v>
      </c>
      <c r="N793" t="str">
        <f>MID(Table2[[#This Row],[Uncleaved Sequence]],Table2[[#This Row],[pos2]]-3,3)&amp;"-"&amp;MID(Table2[[#This Row],[Uncleaved Sequence]],Table2[[#This Row],[pos2]],3)</f>
        <v>EKP-GPV</v>
      </c>
      <c r="O793" t="str">
        <f>VLOOKUP(Table2[[#This Row],[name]],Sheet2!B:D,3,FALSE)</f>
        <v>MSSLQRTMLKGKLPPTIPGGRIGRADSFKKSRIRDYKPGMWNEFFAEKEVTVDEQRTFRIYRTKQPEKPGPVLLLLHGGGYSALTWAHFCSEVTSMIHQCLCIDMRGHGDSKVDDEDDLSADTLAKDIGDLILKLYPEEVPQLFVVGSMGGAIAVHFAHMALVPNLIGITVIDVVEGTAMEALASMQSFLRSRPKYQSIPNAIEWCIRSGQVRNVDSAKVSMPGQIINCTTNKLATNDLPLPDDVEEAHHNSMFPNPFSISEDEESSPPGDDAADGSSESAAAGADFKKPNTTKTTEAAKNYTWRIDLSKSEKYWVGWFSGLSDKFLNLRLPKQLLLASIDGLRTLTVGQMQGRFQMQVLARCGHAVHEDRPHEVAEVISGYLIRNRFAEAAEFRCHMPS</v>
      </c>
    </row>
    <row r="794" spans="1:15">
      <c r="A794" t="s">
        <v>4689</v>
      </c>
      <c r="B794" t="s">
        <v>295</v>
      </c>
      <c r="C794">
        <v>0.109</v>
      </c>
      <c r="D794">
        <v>22</v>
      </c>
      <c r="E794">
        <v>0.105</v>
      </c>
      <c r="F794">
        <v>70</v>
      </c>
      <c r="G794">
        <v>0.115</v>
      </c>
      <c r="H794">
        <v>24</v>
      </c>
      <c r="I794">
        <v>0.10199999999999999</v>
      </c>
      <c r="J794">
        <v>0.10299999999999999</v>
      </c>
      <c r="K794" t="s">
        <v>4781</v>
      </c>
      <c r="L794">
        <v>0.45</v>
      </c>
      <c r="M794" t="s">
        <v>4780</v>
      </c>
      <c r="N794" t="str">
        <f>MID(Table2[[#This Row],[Uncleaved Sequence]],Table2[[#This Row],[pos2]]-3,3)&amp;"-"&amp;MID(Table2[[#This Row],[Uncleaved Sequence]],Table2[[#This Row],[pos2]],3)</f>
        <v>EKP-GPV</v>
      </c>
      <c r="O794" t="str">
        <f>VLOOKUP(Table2[[#This Row],[name]],Sheet2!B:D,3,FALSE)</f>
        <v>MSSLQRTMLKGKLPPTIPGGRIGRADSFKKSRIRDYKPGMWNEFFAEKEVTVDEQRTFRIYRTKQPEKPGPVLLLLHGGGYSALTWAHFCSEVTSMIHQCLCIDMRGHGDSKVDDEDDLSADTLAKDIGDLILKLYPEEVPQLFVVGSMGGAIAVHFAHMALVPNLIGITVIDVVEGTAMEALASMQSFLRSRPKYQSIPNAIEWCIRSGQVRNVDSAKVSMPGQIINCTTNKLATNDLPLPDDVEEAHHNSMFPNPFSISEDEESSPPGDDAADGSSESAAAGADFKKPNTTKTTEAAKNYTWRIDLSKSEKYWVGWFSGLSDKFLNLRLPKQLLLASIDGLRTLTVGQMQGRFQMQVLARCGHAVHEDRPHEVAEVISGYLIRNRFAEAAEFRCHMPS</v>
      </c>
    </row>
    <row r="795" spans="1:15">
      <c r="A795" t="s">
        <v>3878</v>
      </c>
      <c r="B795" t="s">
        <v>883</v>
      </c>
      <c r="C795">
        <v>0.121</v>
      </c>
      <c r="D795">
        <v>10</v>
      </c>
      <c r="E795">
        <v>0.11600000000000001</v>
      </c>
      <c r="F795">
        <v>21</v>
      </c>
      <c r="G795">
        <v>0.13500000000000001</v>
      </c>
      <c r="H795">
        <v>23</v>
      </c>
      <c r="I795">
        <v>0.115</v>
      </c>
      <c r="J795">
        <v>0.115</v>
      </c>
      <c r="K795" t="s">
        <v>4781</v>
      </c>
      <c r="L795">
        <v>0.45</v>
      </c>
      <c r="M795" t="s">
        <v>4780</v>
      </c>
      <c r="N795" t="str">
        <f>MID(Table2[[#This Row],[Uncleaved Sequence]],Table2[[#This Row],[pos2]]-3,3)&amp;"-"&amp;MID(Table2[[#This Row],[Uncleaved Sequence]],Table2[[#This Row],[pos2]],3)</f>
        <v>IEA-ITG</v>
      </c>
      <c r="O795" t="str">
        <f>VLOOKUP(Table2[[#This Row],[name]],Sheet2!B:D,3,FALSE)</f>
        <v>MEFLTKVWAKEATAPEAIEAITGAAQEKQNAKTEKASASKETSTEETTTQKDWGYDLYPERRGETFKPKWTRVLFGLEGQENIDRFKCEENVYWCVKNPLVKLMMGALKSSGCPIDLRRHISCEVCDPTVTGGYDPKLNQIVVCQNMRNKSMVHGVLTHEMIHMFDYCNNDMDFRNVDHLACTEIRAANLAHCSFLAMFQGDASPFNVKEAHQNCVKSKALASVLAVRNISKADAVAAVERVFPKYADLEPIGRRIRRNSTDQQKAYMEAPMYGYDV</v>
      </c>
    </row>
    <row r="796" spans="1:15">
      <c r="A796" t="s">
        <v>3804</v>
      </c>
      <c r="B796" t="s">
        <v>82</v>
      </c>
      <c r="C796">
        <v>0.86399999999999999</v>
      </c>
      <c r="D796">
        <v>27</v>
      </c>
      <c r="E796">
        <v>0.871</v>
      </c>
      <c r="F796">
        <v>27</v>
      </c>
      <c r="G796">
        <v>0.96699999999999997</v>
      </c>
      <c r="H796">
        <v>8</v>
      </c>
      <c r="I796">
        <v>0.88400000000000001</v>
      </c>
      <c r="J796">
        <v>0.878</v>
      </c>
      <c r="K796" t="s">
        <v>4779</v>
      </c>
      <c r="L796">
        <v>0.45</v>
      </c>
      <c r="M796" t="s">
        <v>4780</v>
      </c>
      <c r="N796" t="str">
        <f>MID(Table2[[#This Row],[Uncleaved Sequence]],Table2[[#This Row],[pos2]]-3,3)&amp;"-"&amp;MID(Table2[[#This Row],[Uncleaved Sequence]],Table2[[#This Row],[pos2]],3)</f>
        <v>TYA-EVG</v>
      </c>
      <c r="O796" t="str">
        <f>VLOOKUP(Table2[[#This Row],[name]],Sheet2!B:D,3,FALSE)</f>
        <v>MMWIQKNPFLGLLLCSFLAFFQSTYAEVGKLVCFYDAQSFVREGPAQMSAELEPALQFCNFLVYGYAGIDAVTYKIKSLDPSLTNDRQHYRHITALRKYPHVRFLLSVGGDRDVNSEGVADSDKYLRLLEQSEHRKSFQASVLAELNNGFDGIDLAWQFPKNRPKLQQGVFKRVWGSLRGWFSSSSVDEKSEEHREFATLLEELQSDLRRGGQLLTVSMLPHVSAELFIDVPKVLSNVDFVNLGTDFQTPERDPKVADLPTPLYAMYDRDPSHNVQYQVQYWMNQTSEISVHKLVGVTSYGRAWNMTRNSGITGYPPIPAANGAAPPGRQTVTPGLLSWPEICLLQQQPQDREVPHLRKVGDPTKRFGIYAYRAADDQGENGLWVGYEDPLTAIKAGFVHAQGLGGVAFHDLSMDDFRGQCAGEKFPILRSIKFK</v>
      </c>
    </row>
    <row r="797" spans="1:15">
      <c r="A797" t="s">
        <v>3775</v>
      </c>
      <c r="B797" t="s">
        <v>537</v>
      </c>
      <c r="C797">
        <v>0.34200000000000003</v>
      </c>
      <c r="D797">
        <v>18</v>
      </c>
      <c r="E797">
        <v>0.21299999999999999</v>
      </c>
      <c r="F797">
        <v>18</v>
      </c>
      <c r="G797">
        <v>0.19500000000000001</v>
      </c>
      <c r="H797">
        <v>16</v>
      </c>
      <c r="I797">
        <v>0.129</v>
      </c>
      <c r="J797">
        <v>0.16700000000000001</v>
      </c>
      <c r="K797" t="s">
        <v>4781</v>
      </c>
      <c r="L797">
        <v>0.45</v>
      </c>
      <c r="M797" t="s">
        <v>4780</v>
      </c>
      <c r="N797" t="str">
        <f>MID(Table2[[#This Row],[Uncleaved Sequence]],Table2[[#This Row],[pos2]]-3,3)&amp;"-"&amp;MID(Table2[[#This Row],[Uncleaved Sequence]],Table2[[#This Row],[pos2]],3)</f>
        <v>TTA-RNL</v>
      </c>
      <c r="O797" t="str">
        <f>VLOOKUP(Table2[[#This Row],[name]],Sheet2!B:D,3,FALSE)</f>
        <v>MRRIGLLNSLMRQKTTARNLFQFGKVKGDTGKYEQIVSTGQVSPERFVPEIKKPAYYFKNMPPGNTLGSPEIKSQVQIDAMRLSGRLAARILRECGKLTVGTTTDQIDAFAHERILESKAYPSPLRYAGFPKSICTSINNIACHGIPDRQLADGDIINIDVTVFLNGYHGDCSETFRVGNVDERGGFLVEATKSCLQCISLCGPGVEFNEIGKFIDRYCDEHDLASIAAFIGHGIGSYFHGPPEIHYYNEIPGKMQPGMTFTIEPILSLGGAEIAVLQDGWTAISLDGARSAQFHTILITETGTEILTRD</v>
      </c>
    </row>
    <row r="798" spans="1:15">
      <c r="A798" t="s">
        <v>4064</v>
      </c>
      <c r="B798" t="s">
        <v>85</v>
      </c>
      <c r="C798">
        <v>0.66</v>
      </c>
      <c r="D798">
        <v>19</v>
      </c>
      <c r="E798">
        <v>0.753</v>
      </c>
      <c r="F798">
        <v>19</v>
      </c>
      <c r="G798">
        <v>0.92100000000000004</v>
      </c>
      <c r="H798">
        <v>3</v>
      </c>
      <c r="I798">
        <v>0.85299999999999998</v>
      </c>
      <c r="J798">
        <v>0.80700000000000005</v>
      </c>
      <c r="K798" t="s">
        <v>4779</v>
      </c>
      <c r="L798">
        <v>0.45</v>
      </c>
      <c r="M798" t="s">
        <v>4780</v>
      </c>
      <c r="N798" t="str">
        <f>MID(Table2[[#This Row],[Uncleaved Sequence]],Table2[[#This Row],[pos2]]-3,3)&amp;"-"&amp;MID(Table2[[#This Row],[Uncleaved Sequence]],Table2[[#This Row],[pos2]],3)</f>
        <v>IQA-SKV</v>
      </c>
      <c r="O798" t="str">
        <f>VLOOKUP(Table2[[#This Row],[name]],Sheet2!B:D,3,FALSE)</f>
        <v>MIIKALAIVSLCLASIQASKVGAPQLPKKHLVCYYDSASFVKEGLGKLVDELEPALQFCDYLVYGYAGIERDSHKAVSLNQQLDLDLGKGLYRTVTRLRKYPNVKILLSVGGDKDIELDKDAKELPNKYLELLESPTGRTRFVNTVYLVKTYGFDGLDVAWQFPKNKPKKVHSGIGSLWKGFKKVFSGDSIVDEKSEHKEQFTALLRDVKNAFRPDNLLLSTTVLPNVNSSLFYDIPAVVNYLDFNLGTFDFFTPQRNPEVADYAAPIYELSERNPEFNVAAQVKYWLRNNCPAKINVGVATYGRPWKLTDDSGDTGVPPVKDVKDEAPVGGNTQVPGIYSWPVCALLPNQNNAYLKGANAPLIKVQDPAKRFGSYAYRAADKKGDNGIWVSEDPDTAADKAGYVRTENLGGVALFDLSYDDFRGLCTNEKYPILRAIKYRT</v>
      </c>
    </row>
    <row r="799" spans="1:15">
      <c r="A799" t="s">
        <v>4478</v>
      </c>
      <c r="B799" t="s">
        <v>1401</v>
      </c>
      <c r="C799">
        <v>0.82299999999999995</v>
      </c>
      <c r="D799">
        <v>19</v>
      </c>
      <c r="E799">
        <v>0.84499999999999997</v>
      </c>
      <c r="F799">
        <v>19</v>
      </c>
      <c r="G799">
        <v>0.94499999999999995</v>
      </c>
      <c r="H799">
        <v>1</v>
      </c>
      <c r="I799">
        <v>0.85</v>
      </c>
      <c r="J799">
        <v>0.84699999999999998</v>
      </c>
      <c r="K799" t="s">
        <v>4779</v>
      </c>
      <c r="L799">
        <v>0.45</v>
      </c>
      <c r="M799" t="s">
        <v>4780</v>
      </c>
      <c r="N799" t="str">
        <f>MID(Table2[[#This Row],[Uncleaved Sequence]],Table2[[#This Row],[pos2]]-3,3)&amp;"-"&amp;MID(Table2[[#This Row],[Uncleaved Sequence]],Table2[[#This Row],[pos2]],3)</f>
        <v>CSA-KSV</v>
      </c>
      <c r="O799" t="str">
        <f>VLOOKUP(Table2[[#This Row],[name]],Sheet2!B:D,3,FALSE)</f>
        <v>MKCLVLISVLVILSQCSAKSVKIHRRHQLNHHLGHVKPETRVIGGVDSPGFAPYQVSIMNTFGEHVCGGSIIAPQWILTAAHCMEWPIQYLKIVTGTVYTRPGAEYLVDGSKIHCSHDKPAYHNDIALIHTAKPIVYDDLTQPIKLAKGSLPKVGDKLTLTGWGSTKTWGRYSTQLQKIDLNYIDHDNCQSRVRNAWLSEGHVCTFTQEGEGSCHGDSGGPLVDANQTLVGVVNWGEACAIGYPDFGSVAYYHDWIEQMMTDAGTA</v>
      </c>
    </row>
    <row r="800" spans="1:15">
      <c r="A800" t="s">
        <v>4521</v>
      </c>
      <c r="B800" t="s">
        <v>1403</v>
      </c>
      <c r="C800">
        <v>0.76300000000000001</v>
      </c>
      <c r="D800">
        <v>17</v>
      </c>
      <c r="E800">
        <v>0.84799999999999998</v>
      </c>
      <c r="F800">
        <v>17</v>
      </c>
      <c r="G800">
        <v>0.97799999999999998</v>
      </c>
      <c r="H800">
        <v>8</v>
      </c>
      <c r="I800">
        <v>0.93700000000000006</v>
      </c>
      <c r="J800">
        <v>0.89600000000000002</v>
      </c>
      <c r="K800" t="s">
        <v>4779</v>
      </c>
      <c r="L800">
        <v>0.45</v>
      </c>
      <c r="M800" t="s">
        <v>4780</v>
      </c>
      <c r="N800" t="str">
        <f>MID(Table2[[#This Row],[Uncleaved Sequence]],Table2[[#This Row],[pos2]]-3,3)&amp;"-"&amp;MID(Table2[[#This Row],[Uncleaved Sequence]],Table2[[#This Row],[pos2]],3)</f>
        <v>SAA-SQI</v>
      </c>
      <c r="O800" t="str">
        <f>VLOOKUP(Table2[[#This Row],[name]],Sheet2!B:D,3,FALSE)</f>
        <v>MLLILLPLVLFTSSAASQILYPPQYTKNRIVGGEEAAAGLAPYQISLQGGSGAHSCGGAIIDERWIITAAHCTRGRQATAFRVLTGTQDLHQNGSKYYPDRIVEHSNYAPRKYRNDIALLHLNESIVFDNATQPVELDHEALVPGSRLLTGWGTLSLGGDVPARLQSLEVNYVPFEQCRAAHDNSTRVDIGHVCTFDKGRGACHGDSGGPLVHNGKLVALVNWGLPCAKGYPDAHASISYYHDFITHLSLSKTDSSEDIEEEMIALQ</v>
      </c>
    </row>
    <row r="801" spans="1:15">
      <c r="A801" t="s">
        <v>4439</v>
      </c>
      <c r="B801" t="s">
        <v>766</v>
      </c>
      <c r="C801">
        <v>0.106</v>
      </c>
      <c r="D801">
        <v>14</v>
      </c>
      <c r="E801">
        <v>0.10299999999999999</v>
      </c>
      <c r="F801">
        <v>32</v>
      </c>
      <c r="G801">
        <v>0.123</v>
      </c>
      <c r="H801">
        <v>13</v>
      </c>
      <c r="I801">
        <v>9.8000000000000004E-2</v>
      </c>
      <c r="J801">
        <v>0.10100000000000001</v>
      </c>
      <c r="K801" t="s">
        <v>4781</v>
      </c>
      <c r="L801">
        <v>0.45</v>
      </c>
      <c r="M801" t="s">
        <v>4780</v>
      </c>
      <c r="N801" t="str">
        <f>MID(Table2[[#This Row],[Uncleaved Sequence]],Table2[[#This Row],[pos2]]-3,3)&amp;"-"&amp;MID(Table2[[#This Row],[Uncleaved Sequence]],Table2[[#This Row],[pos2]],3)</f>
        <v>FTE-IAD</v>
      </c>
      <c r="O801" t="str">
        <f>VLOOKUP(Table2[[#This Row],[name]],Sheet2!B:D,3,FALSE)</f>
        <v>MNPVPSREFLEVHPLHQHQPHCKQQCFVFTEIADIELPAEITKFGGGNEIRCSNGGIPTYSSKKDSCSESSAERPERSRGRKILLGVGVVLVCIAMAGIPLALQLRSSSLLEARLAFIRRLLTESPLIEGSWKPPSTMSLNSSNLFERQNHIGAVLWPIAVPCGAQYLDAVQLTLEGIDRAKRITAATDSMHIVESDEMEQTHIRGEVAVLMGISGGHALGTSTAVLRSIYLLGARFVSITSLECTPWAAAAIRRPDYLVEENVTNSFNEFGQTMLFEMNRLGMLVEISMLSEAMLAVLKTAKAPVLLTNATPLSMCNSSNIASIPDHVLSLLPENGGVILLNERCGDRTLGVREAITAINYVRKVAGVDHIGLGGAPKSYALLLAELARDRWGNAAIKKLVGGNVMRILREIETLKNRLPLYEEWIPHESIESNSYCRYP</v>
      </c>
    </row>
    <row r="802" spans="1:15">
      <c r="A802" t="s">
        <v>4284</v>
      </c>
      <c r="B802" t="s">
        <v>453</v>
      </c>
      <c r="C802">
        <v>0.21099999999999999</v>
      </c>
      <c r="D802">
        <v>20</v>
      </c>
      <c r="E802">
        <v>0.25800000000000001</v>
      </c>
      <c r="F802">
        <v>20</v>
      </c>
      <c r="G802">
        <v>0.41</v>
      </c>
      <c r="H802">
        <v>1</v>
      </c>
      <c r="I802">
        <v>0.316</v>
      </c>
      <c r="J802">
        <v>0.28100000000000003</v>
      </c>
      <c r="K802" t="s">
        <v>4781</v>
      </c>
      <c r="L802">
        <v>0.5</v>
      </c>
      <c r="M802" t="s">
        <v>4782</v>
      </c>
      <c r="N802" t="str">
        <f>MID(Table2[[#This Row],[Uncleaved Sequence]],Table2[[#This Row],[pos2]]-3,3)&amp;"-"&amp;MID(Table2[[#This Row],[Uncleaved Sequence]],Table2[[#This Row],[pos2]],3)</f>
        <v>GVA-VCF</v>
      </c>
      <c r="O802" t="str">
        <f>VLOOKUP(Table2[[#This Row],[name]],Sheet2!B:D,3,FALSE)</f>
        <v>MNLSFAGCGFLGIYHVGVAVCFKKYAPHLLLEKIGGASAGSLAACCLLCLPLGSMTSDFFRVVNEARRYSLGPFSPSFNIQTCLLEGLQKHLPDDAHKVNGRLHISLTRVYDGKNVIISEFESREEVLQALLCACFIPGFSGILPPRRGVRYMDGAFSDNLPILDENTITVSPFCGESDICPRDQSSQLFHLNWANSIEISRQNINRFVRILFPPRPEFLSKFCQQGFDDALQFLHRNNLINCRRVAVQSTFVVSETVAQPQEFDPECRECKKHRKDALSSNMPQTVLDVIQDYEQANKGLANWIFKHRGIKLLSLPATVPMDFLLATISKISALTPKLTKQAVMVEDLILQLNHAMRIRLLNKFTLYDQPHFDATGLLHSSRLYGPRVSILDECGATPLEDDVDNFEHVLKMTTHNDALYAYYYTDSNTNKVKVTEIFDFEITEHDKLATDLQIYEGSVEDHPNPHQHSHNTVVSEWNGVESVQVMPTTELHDVA</v>
      </c>
    </row>
    <row r="803" spans="1:15">
      <c r="A803" t="s">
        <v>4285</v>
      </c>
      <c r="B803" t="s">
        <v>453</v>
      </c>
      <c r="C803">
        <v>0.21099999999999999</v>
      </c>
      <c r="D803">
        <v>20</v>
      </c>
      <c r="E803">
        <v>0.25800000000000001</v>
      </c>
      <c r="F803">
        <v>20</v>
      </c>
      <c r="G803">
        <v>0.41</v>
      </c>
      <c r="H803">
        <v>1</v>
      </c>
      <c r="I803">
        <v>0.316</v>
      </c>
      <c r="J803">
        <v>0.28100000000000003</v>
      </c>
      <c r="K803" t="s">
        <v>4781</v>
      </c>
      <c r="L803">
        <v>0.5</v>
      </c>
      <c r="M803" t="s">
        <v>4782</v>
      </c>
      <c r="N803" t="str">
        <f>MID(Table2[[#This Row],[Uncleaved Sequence]],Table2[[#This Row],[pos2]]-3,3)&amp;"-"&amp;MID(Table2[[#This Row],[Uncleaved Sequence]],Table2[[#This Row],[pos2]],3)</f>
        <v>GVA-VCF</v>
      </c>
      <c r="O803" t="str">
        <f>VLOOKUP(Table2[[#This Row],[name]],Sheet2!B:D,3,FALSE)</f>
        <v>MNLSFAGCGFLGIYHVGVAVCFKKYAPHLLLEKIGGASAGSLAACCLLCLPLGSMTSDFFRVVNEARRYSLGPFSPSFNIQTCLLEGLQKHLPDDAHKVNGRLHISLTRVYDGKNVIISEFESREEVLQALLCACFIPGFSGILPPRRGVRYMDGAFSDNLPILDENTITVSPFCGESDICPRDQSSQLFHLNWANSIEISRQNINRFVRILFPPRPEFLSKFCQQGFDDALQFLHRNNLINCRRVAVQSTFVVSETVAQPQEFDPECRECKKHRKDALSSNMPQTVLDVIQDYEQANKGLANWIFKHRGIKLLSLPATVPMDFLLATISKISALTPKLTKQAVMVEDLILQLNHAMRIRLLNKFTLYDQPHFDATGLLHSSRLYGPRVSILDECGATPLEDDVDNFEHVLKMTTHNDALYAYYYTDSNTNKVKVTEIFDFEITEHDKLATDLQIYEGSVEDHPNPHQHSHNTVVSEWNGVESDFFIDAHPNVEDSKTSAPQFSRLDLETESDASVLSDPEVDQTFSSTASTHSSDMYIIE</v>
      </c>
    </row>
    <row r="804" spans="1:15">
      <c r="A804" t="s">
        <v>4467</v>
      </c>
      <c r="B804" t="s">
        <v>209</v>
      </c>
      <c r="C804">
        <v>0.11</v>
      </c>
      <c r="D804">
        <v>23</v>
      </c>
      <c r="E804">
        <v>0.10299999999999999</v>
      </c>
      <c r="F804">
        <v>53</v>
      </c>
      <c r="G804">
        <v>0.106</v>
      </c>
      <c r="H804">
        <v>35</v>
      </c>
      <c r="I804">
        <v>9.6000000000000002E-2</v>
      </c>
      <c r="J804">
        <v>9.9000000000000005E-2</v>
      </c>
      <c r="K804" t="s">
        <v>4781</v>
      </c>
      <c r="L804">
        <v>0.45</v>
      </c>
      <c r="M804" t="s">
        <v>4780</v>
      </c>
      <c r="N804" t="str">
        <f>MID(Table2[[#This Row],[Uncleaved Sequence]],Table2[[#This Row],[pos2]]-3,3)&amp;"-"&amp;MID(Table2[[#This Row],[Uncleaved Sequence]],Table2[[#This Row],[pos2]],3)</f>
        <v>SSR-RFI</v>
      </c>
      <c r="O804" t="str">
        <f>VLOOKUP(Table2[[#This Row],[name]],Sheet2!B:D,3,FALSE)</f>
        <v>MINVHLVPHSHDDVGWLKTVDQYYYGSQNKIQHAGVQYILDTVVEELLKSSRRFIQVETFFFAKWYSEQTETVQRAVKKLVAQGRLEFAGGAWSMNDETVHYQSVVDQFNLGLRYLKDTFGDCGRPTVGWQIDPFGHSREMASIFAQAFNGEFFARMDYVDKKQRMLDLEMEMIWQSSESLKNSNIFTGMLYNHYSPPGFCFDINCEDAPIIDGESYDNNVDARVSEFIDYVKNMSKSYRSTHIMPMGDDFQYEDAAVNFKNMDKLIKYVNDRQSTGSQVNVFYSTPSCYLYELQLKQTWPNKTEDFFPYSSDSHSYWTGYFTSRPTQKRFHRDGNHFFQTVKLSVLANLSGTQYSEDLDNLSQAMGIMQHHDAVTGTEKQAVASDYDRLLFAIVGAENSARDALRSLTNLTSGEFESCLELNISVCAFTQDTANNVIVTLNPLAHSSTQYVRVPAKNENYIVTDEKGREVFSEVVPVPWQVLALEHRPNTQHELVFEASVDKIANFLIRVLPSPKNIAEDQVQFPVERSQDELTVETSVKLTFDTTTGGLKTVKMNGFTENIQQTFGIYKGYRGNNGESKNRSSGAYFRPYGDIEIVNNKVELSFYNGTKVKEVHQHVNEWISQVIRIYEDVNRVEEWLVGPIPTDDDVGKEIITRFSSNISSKGKFYTDSNGREILERERNQREFTPDMSEAISGNYYPVTGQISLQDDEKRITLLNDRAQGGTSLKDGELELLHRRLLNDDAFGVGEALNETQYGTGLIARGKIYLILDAVDGKPNQRLLQQLDQHFWKFFSKSNGVASVNRNMIPDFFGIPESVELLSLEPYSKDQILILENFNTEGNVVSFNIYPLFESLDGYQIWETTLDGNMLLEDVKRFKFAQDTGSIPSSVEYYHAPHNPLTANSTMNASGFVVTLVPMQIRTFIIQQKYIP</v>
      </c>
    </row>
    <row r="805" spans="1:15">
      <c r="A805" t="s">
        <v>4735</v>
      </c>
      <c r="B805" t="s">
        <v>209</v>
      </c>
      <c r="C805">
        <v>0.11</v>
      </c>
      <c r="D805">
        <v>23</v>
      </c>
      <c r="E805">
        <v>0.10299999999999999</v>
      </c>
      <c r="F805">
        <v>53</v>
      </c>
      <c r="G805">
        <v>0.106</v>
      </c>
      <c r="H805">
        <v>35</v>
      </c>
      <c r="I805">
        <v>9.6000000000000002E-2</v>
      </c>
      <c r="J805">
        <v>9.9000000000000005E-2</v>
      </c>
      <c r="K805" t="s">
        <v>4781</v>
      </c>
      <c r="L805">
        <v>0.45</v>
      </c>
      <c r="M805" t="s">
        <v>4780</v>
      </c>
      <c r="N805" t="str">
        <f>MID(Table2[[#This Row],[Uncleaved Sequence]],Table2[[#This Row],[pos2]]-3,3)&amp;"-"&amp;MID(Table2[[#This Row],[Uncleaved Sequence]],Table2[[#This Row],[pos2]],3)</f>
        <v>SSR-RFI</v>
      </c>
      <c r="O805" t="str">
        <f>VLOOKUP(Table2[[#This Row],[name]],Sheet2!B:D,3,FALSE)</f>
        <v>MINVHLVPHSHDDVGWLKTVDQYYYGSQNKIQHAGVQYILDTVVEELLKSSRRFIQVETFFFAKWYSEQTETVQRAVKKLVAQGRLEFAGGAWSMNDETVHYQSVVDQFNLGLRYLKDTFGDCGRPTVGWQIDPFGHSREMASIFAQAFNGEFFARMDYVDKKQRMLDLEMEMIWQSSESLKNSNIFTGMLYNHYSPPGFCFDINCEDAPIIDGESYDNNVDARVSEFIDYVKNMSKSYRSTHIMPMGDDFQYEDAAVNFKNMDKLIKYVNDRQSTGSQVNVFYSTPSCYLYELQLKQTWPNKTEDFFPYSSDSHSYWTGYFTSRPTQKRFHRDGNHFFQTVKLSVLANLSGTQYSEDLDNLSQAMGIMQHHDAVTGTEKQAVASDYDRLLFAIVGAENSARDALRSLTNLTSGEFESCLELNISVCAFTQDTANNVIVTLNPLAHSSTQYVRVPAKNENYIVTDEKGREVFSEVVPVPWQVLALEHRPNTQHELVFEASVDKIANFLIRVLPSPKNIAEDQVQFPVERSQDELTVETSVKLTFDTTTGGLKTVKMNGFTENIQQTFGIYKGYRGNNGESKNRSSGAYFRPYGDIEIVNNKVELSFYNGTKVKEVHQHVNEWISQVIRIYEDVNRVEEWLVGPIPTDDDVGKEIITRFSSNISSKGKFYTDSNGREILERERNQREFTPDMSEAISGNYYPVTGQISLQDDEKRITLLNDRAQGGTSLKDGELELLHRRLLNDDAFGVGEALNETQYGTGLIARGKIYLILDAVDGKPNQRLLQQLDQHFWKFFSKSNGVASVNRNMIPDFFGIPESVELLSLEPYSKDQILILENFNTEGNVVSFNIYPLFESLDGYQIWETTLDGNMLLEDVKRFKFAQDTGSIPSSVEYYHAPHNPLTANSTMNASGFVVTLVPMQIRTFIIQQKYIP</v>
      </c>
    </row>
    <row r="806" spans="1:15">
      <c r="A806" t="s">
        <v>3851</v>
      </c>
      <c r="B806" t="s">
        <v>1405</v>
      </c>
      <c r="C806">
        <v>0.123</v>
      </c>
      <c r="D806">
        <v>25</v>
      </c>
      <c r="E806">
        <v>0.157</v>
      </c>
      <c r="F806">
        <v>11</v>
      </c>
      <c r="G806">
        <v>0.374</v>
      </c>
      <c r="H806">
        <v>3</v>
      </c>
      <c r="I806">
        <v>0.19400000000000001</v>
      </c>
      <c r="J806">
        <v>0.17699999999999999</v>
      </c>
      <c r="K806" t="s">
        <v>4781</v>
      </c>
      <c r="L806">
        <v>0.45</v>
      </c>
      <c r="M806" t="s">
        <v>4780</v>
      </c>
      <c r="N806" t="str">
        <f>MID(Table2[[#This Row],[Uncleaved Sequence]],Table2[[#This Row],[pos2]]-3,3)&amp;"-"&amp;MID(Table2[[#This Row],[Uncleaved Sequence]],Table2[[#This Row],[pos2]],3)</f>
        <v>PLL-YRR</v>
      </c>
      <c r="O806" t="str">
        <f>VLOOKUP(Table2[[#This Row],[name]],Sheet2!B:D,3,FALSE)</f>
        <v>MHTIFRGPLLYRRICQIVVPKTLPRNYIHRELPSNLTRAMPSTLSAKLAPVARKDESVAEDFHGTQIKDVYRWLEDPDSTETEEFVNAQNSISRPFLEGEEWKKLNTKLTKLWNYPKYGCPMRYGNYYYYFMNTGLQNQSVMYQQKSGDESESKVFLDPNTLSEDGTIALTQKAFSEDGKYMAYGLSESGSDWIKIIRDAETGKDLSEVLEKVKFSEISWTKDNKGFFYGRYPDQDGKTDGSETKNENQKLYYHRVGESQDKDTLVVEFPEEPSWRIQSTVSDCGKYLILAIVKCRDNIVFYADLTPGAEITSKLNVKKIVEKFEADYDYITNEGSKIFFRTNNAPNYQVIAIDFNNSAEDKWETLIAEHKSDVLDWVKCVDNDKLLVCYIRVKSVLQVNSLKDGTLLREFDLDIGTIVGTSGEKKYSEIFYNFSSFLNPGIYRYDFKTPDKSPSVFREIKLNLEGFRREDYAVEQIFYKSKDGTKVPMFIRKKRDSVEPRPCLLYGYGGFNISMLPSFGLSGLMFIDTFDGVLAYPNLGGGEYGEKWHNGGRLLNKQNVFDDFQAAAEYLIENKYTTKDRLAIQGGSGGLLVGSCINQRPDLFGAAVAQVGVMDMLRFHKFTIGHAWCSDYGNPSEEHFDNLYKFSPLHNVHTPKGAETEYPSTLILTADHDDRVSPLHSLKFIALQEAVRDSEFQKNPVLLRVYQKAGHGAGKPTSKRIEEATDILTFLSKSLVDIVN</v>
      </c>
    </row>
    <row r="807" spans="1:15">
      <c r="A807" t="s">
        <v>4115</v>
      </c>
      <c r="B807" t="s">
        <v>720</v>
      </c>
      <c r="C807">
        <v>0.31</v>
      </c>
      <c r="D807">
        <v>21</v>
      </c>
      <c r="E807">
        <v>0.48299999999999998</v>
      </c>
      <c r="F807">
        <v>21</v>
      </c>
      <c r="G807">
        <v>0.89400000000000002</v>
      </c>
      <c r="H807">
        <v>2</v>
      </c>
      <c r="I807">
        <v>0.73899999999999999</v>
      </c>
      <c r="J807">
        <v>0.621</v>
      </c>
      <c r="K807" t="s">
        <v>4779</v>
      </c>
      <c r="L807">
        <v>0.45</v>
      </c>
      <c r="M807" t="s">
        <v>4780</v>
      </c>
      <c r="N807" t="str">
        <f>MID(Table2[[#This Row],[Uncleaved Sequence]],Table2[[#This Row],[pos2]]-3,3)&amp;"-"&amp;MID(Table2[[#This Row],[Uncleaved Sequence]],Table2[[#This Row],[pos2]],3)</f>
        <v>VTS-NLS</v>
      </c>
      <c r="O807" t="str">
        <f>VLOOKUP(Table2[[#This Row],[name]],Sheet2!B:D,3,FALSE)</f>
        <v>MWKLIFFGCLCGLNCQIVTSNLSEGNSSSANCKSEFEKFKNNNNRKYLRYDEMRSYKAFEENFKVIEEHNQNYKEGQTSFRLKPNIFADMSTDGYLKGLRLLKSNIEDSADNMAEIVGSPLMANVPESLDWRSKGFITPPYNQLSCGCYAFSIAESIMGQVFKRTGKILSLSKQQIVDCSVSHGNQGCVGGSLRNTSYLQSTGGIMRDQDYPYVARKGKCQFVPDLSVVNVTSWAILPVRDEQAIAAVTHIGPVAISINASPKTFQLYSDGIYDDPLCSSASVNHAMVVIGFGKYWILKNWWGQNWGENGYIRIRKGVNMCGIANYAAYAI</v>
      </c>
    </row>
    <row r="808" spans="1:15">
      <c r="A808" t="s">
        <v>4279</v>
      </c>
      <c r="B808" t="s">
        <v>722</v>
      </c>
      <c r="C808">
        <v>0.108</v>
      </c>
      <c r="D808">
        <v>61</v>
      </c>
      <c r="E808">
        <v>0.10199999999999999</v>
      </c>
      <c r="F808">
        <v>35</v>
      </c>
      <c r="G808">
        <v>0.108</v>
      </c>
      <c r="H808">
        <v>70</v>
      </c>
      <c r="I808">
        <v>9.4E-2</v>
      </c>
      <c r="J808">
        <v>9.8000000000000004E-2</v>
      </c>
      <c r="K808" t="s">
        <v>4781</v>
      </c>
      <c r="L808">
        <v>0.45</v>
      </c>
      <c r="M808" t="s">
        <v>4780</v>
      </c>
      <c r="N808" t="str">
        <f>MID(Table2[[#This Row],[Uncleaved Sequence]],Table2[[#This Row],[pos2]]-3,3)&amp;"-"&amp;MID(Table2[[#This Row],[Uncleaved Sequence]],Table2[[#This Row],[pos2]],3)</f>
        <v>TDA-KGC</v>
      </c>
      <c r="O808" t="str">
        <f>VLOOKUP(Table2[[#This Row],[name]],Sheet2!B:D,3,FALSE)</f>
        <v>MTDECVTRNYGVGIRSPNGSENRGSFIMADNTDAKGCTPESLVVGGATASPLPANKFVARMPVERYASEYNMSHKHRGVALIFNHEFFDIPSLKSRTGNVDAQELKKAFENLGFAVSVHKDCKLRDILKHVGKAAELDHTDNDCLAVILSHGEHGYLYAKDTQYKLDNIWHYFTATFCPSLAGKPKLFFIQACQGDLDGGITLEKGVTETDGESSTSYKIPIHADFLFSYSTIPGYFSWRNINNGWYMQSLIRELNANGKKYDLLTLLTFVNQRVALDFESNVPATPMMDRQKQPCLTSMLTRILRFGDKPNGNKA</v>
      </c>
    </row>
    <row r="809" spans="1:15">
      <c r="A809" t="s">
        <v>3803</v>
      </c>
      <c r="B809" t="s">
        <v>1407</v>
      </c>
      <c r="C809">
        <v>0.75600000000000001</v>
      </c>
      <c r="D809">
        <v>19</v>
      </c>
      <c r="E809">
        <v>0.83399999999999996</v>
      </c>
      <c r="F809">
        <v>19</v>
      </c>
      <c r="G809">
        <v>0.96599999999999997</v>
      </c>
      <c r="H809">
        <v>1</v>
      </c>
      <c r="I809">
        <v>0.91</v>
      </c>
      <c r="J809">
        <v>0.875</v>
      </c>
      <c r="K809" t="s">
        <v>4779</v>
      </c>
      <c r="L809">
        <v>0.45</v>
      </c>
      <c r="M809" t="s">
        <v>4780</v>
      </c>
      <c r="N809" t="str">
        <f>MID(Table2[[#This Row],[Uncleaved Sequence]],Table2[[#This Row],[pos2]]-3,3)&amp;"-"&amp;MID(Table2[[#This Row],[Uncleaved Sequence]],Table2[[#This Row],[pos2]],3)</f>
        <v>CGA-QDS</v>
      </c>
      <c r="O809" t="str">
        <f>VLOOKUP(Table2[[#This Row],[name]],Sheet2!B:D,3,FALSE)</f>
        <v>MILLNCLVICLCIFSCGAQDSSLDKLISDIFKTDETPKPSSPPPPVVNPDSSGSTGSENGGSSSTQYQSCGDQKECVPRWLCANDTINTSGDGIIDIRGTDAECKNYLDLCCDLPNKRKDPIFEFKPDHPEGCGYQNPNGVGFKITGVNQEAEFGEFPWMLAILREEGNLNLYECGGALIAPNVVLTAAHCVHNKQSSIVVRAGEWDTQTQTEIRRHEDRYVKEIIYHEQFNKGSLYNDVAVMLLSPFTLQENIQTVCLPNVGDKFDFDRCYATGWGKNKFGKDGEYQVILKKVMPVVPEQQCETNLRETRLGRHFILHDSFICAGGEKDKDTCKGDGGSPLVPIAGQKNRFKSAGIVAWGIGCGEVNIPGVYASVAKLRPWIDAKLKIWSIPRHYT</v>
      </c>
    </row>
    <row r="810" spans="1:15">
      <c r="A810" t="s">
        <v>4011</v>
      </c>
      <c r="B810" t="s">
        <v>885</v>
      </c>
      <c r="C810">
        <v>0.109</v>
      </c>
      <c r="D810">
        <v>27</v>
      </c>
      <c r="E810">
        <v>0.106</v>
      </c>
      <c r="F810">
        <v>22</v>
      </c>
      <c r="G810">
        <v>0.157</v>
      </c>
      <c r="H810">
        <v>4</v>
      </c>
      <c r="I810">
        <v>0.106</v>
      </c>
      <c r="J810">
        <v>0.106</v>
      </c>
      <c r="K810" t="s">
        <v>4781</v>
      </c>
      <c r="L810">
        <v>0.45</v>
      </c>
      <c r="M810" t="s">
        <v>4780</v>
      </c>
      <c r="N810" t="str">
        <f>MID(Table2[[#This Row],[Uncleaved Sequence]],Table2[[#This Row],[pos2]]-3,3)&amp;"-"&amp;MID(Table2[[#This Row],[Uncleaved Sequence]],Table2[[#This Row],[pos2]],3)</f>
        <v>EPI-LRL</v>
      </c>
      <c r="O810" t="str">
        <f>VLOOKUP(Table2[[#This Row],[name]],Sheet2!B:D,3,FALSE)</f>
        <v>MTIAESSQKSATRKPDSMEPILRLNNIEKSLQDTRDYRGLQLENGLKVLISDPNTDVSAAALSVQVGHMSDPTNLPGLAHFCEHMLFLGTEKYPHENGTTYLSQSGGSSNAATYPLMTKYHFHVAPDKLDGALDRFAQFFIAPLFTPATEREINAVNSEHEKNLPSDLWRIKQVNRHLAKPDHAYSKFGSGNKTTLEIPKSKNIDVRDELLKFHKQWYSANIMCLAVIGKESLDELEGMVLEKFSIENKNVKVPGWPRHPYAEERYGQKVKIVPIKDIRSLTISFTTDDLTQFYSGPDNYLTHLIGHEGKGSILSELRRLGWCNDLMAGHQNTQNGFGFFDIVDLTQEGLEHVDDIVKIVFQYLEMLRKEGPKKWIFDECVKLNEMRFRFKEEQPENLVTHAVSSMQIFPLEEVLIAPYLSNEWRPDLIKGLLDELVPSKSIVIVSQSFEPDCDLAEPYYKTKYGITRVAKDTVQSWENCELNENLKLALNSFIPTNFDISDVPADAPKHPTIILDTPILRVWHKQDNQFNKPKACMTFMSNPIAYLDPLNCNLNHMMVMLLKDQLNEYLYDAELASLKLSVMGKSCGDFTIRGFSDKQVVLLEKLLDHLFDFSIDEKRFDILKEEYVRSLKNFKAEPYQHSIYYLALLLTENAWANMELLDAMELVTYDRVLNFAKEFFQRLHTEFIFGNVTKQQATDIAGRVNTRLEATNASKLPILARQMLKKREYKLLAGDYLFEKENEFHKSSCAQLYLQCGAQTDHTNIMVNLVSQVLSEPCYDCLRTEQLGYIVFSGVRKVNGANGIRIIVQSAKHPSYVEDRIENFLQTYLQVIEMPLDEFERHKEALAVKKLEKPKTIFQQFSQFYGEIAMQTYHFEREEAEVILRKISKADFVDYFKKFIAKDGEERRVLSVHIVSQQTDENATSEAEPVETNMERHKPISDIVTFKSCKELYPIALPFLDIKAKGARSK</v>
      </c>
    </row>
    <row r="811" spans="1:15">
      <c r="A811" t="s">
        <v>3809</v>
      </c>
      <c r="B811" t="s">
        <v>539</v>
      </c>
      <c r="C811">
        <v>0.128</v>
      </c>
      <c r="D811">
        <v>47</v>
      </c>
      <c r="E811">
        <v>0.11</v>
      </c>
      <c r="F811">
        <v>70</v>
      </c>
      <c r="G811">
        <v>0.17100000000000001</v>
      </c>
      <c r="H811">
        <v>57</v>
      </c>
      <c r="I811">
        <v>7.0999999999999994E-2</v>
      </c>
      <c r="J811">
        <v>9.4E-2</v>
      </c>
      <c r="K811" t="s">
        <v>4781</v>
      </c>
      <c r="L811">
        <v>0.5</v>
      </c>
      <c r="M811" t="s">
        <v>4782</v>
      </c>
      <c r="N811" t="str">
        <f>MID(Table2[[#This Row],[Uncleaved Sequence]],Table2[[#This Row],[pos2]]-3,3)&amp;"-"&amp;MID(Table2[[#This Row],[Uncleaved Sequence]],Table2[[#This Row],[pos2]],3)</f>
        <v>TPP-SCI</v>
      </c>
      <c r="O811" t="str">
        <f>VLOOKUP(Table2[[#This Row],[name]],Sheet2!B:D,3,FALSE)</f>
        <v>MEGGYVNEGGQLKTKNGQKYVFNGPPSGVYVSKACLIIAAFITVLALLFIAITYFVTRQGLNPKEVTPPSCITADHPDVNATPIQTAGWVSMNSPPPLAATPTPMASPTPTNTPTVTTTLAMPASSEKPEIRMVDPKVGDIPVVEPAGEVEDNTTKPINRPLKLYEGWRPLHYSLLIEPSVATSISNGSLTIEIERVSKVTSWEPIVLDVHNVSISNVRVIRALADGASNASEEQDLDFDSDYGENATFVINLSKTLAVETQLRVLLSLDFVSQVTDTLQGIYKTSYTNPDTKNEWMISTQFSPVDARRAFPCFDRPDMKANFSISIVRPMQFKMALSNMPKSSRRFRRGFIRDDFETTPKMPTYLVAFIVSNMVDSRLASQDSGLTPRVEITRPQFVGMTHYAYKMVRKFLPYYEDFFGIKNKLPKIDLVSVPDFGFAAMNWGLITFRDSALLVPEDLQLASSSEHMQVVAGIIAHELAHQWFGNLVTPWWDDLWLKEGFACYMSYKALEHAHPEFQSMDTLTMLEFKESMEHDADNTHAISFDVRSTNDVRRIFDPISYSKGTILLRMLNSIVGDVAFRSATRDLLKFAYGNMDRDDLWAMLTRHGHEQGTLPKDLSVKQIMDSWITQPGYPVVNERRGADLVLRQERYLLPSKNTADQSTWFIPITFETDELRKGDNIPTHWMSEDEEELIVGNVFAHSSNSDNVIYLNLNRQGYYRVNYDMTSWLALKKNFTLPRITRAQLLDDALHLSQAEYLTYDIPLTFLMELFDAVDDELLWIAAKGLNYLIYNLKREPAYETFRAFMKFIVRPAFDHYGLHEPDNESHLQLKHRLVAYFACKFNYDRCTQKAQMKFREWMRDPKNNPIKPNLKSVIYCTSLAESSPEWYFAYKQYKTTTSASEKEEILTSLGCTTKPWLLSKYLNMTINPTSILKQDGALAFRAVASNAIGHEIAFDFLQGNIKEIVEYYGDGFSTLSEMISLTIYMNKDYHKHQLLDLAATCRKLGLHAVESAIELALEQVNNNIYWRSSYHSLKNFLEGIVSEFQINI</v>
      </c>
    </row>
    <row r="812" spans="1:15">
      <c r="A812" t="s">
        <v>3810</v>
      </c>
      <c r="B812" t="s">
        <v>539</v>
      </c>
      <c r="C812">
        <v>0.13800000000000001</v>
      </c>
      <c r="D812">
        <v>35</v>
      </c>
      <c r="E812">
        <v>0.129</v>
      </c>
      <c r="F812">
        <v>35</v>
      </c>
      <c r="G812">
        <v>0.157</v>
      </c>
      <c r="H812">
        <v>23</v>
      </c>
      <c r="I812">
        <v>0.11700000000000001</v>
      </c>
      <c r="J812">
        <v>0.123</v>
      </c>
      <c r="K812" t="s">
        <v>4781</v>
      </c>
      <c r="L812">
        <v>0.45</v>
      </c>
      <c r="M812" t="s">
        <v>4780</v>
      </c>
      <c r="N812" t="str">
        <f>MID(Table2[[#This Row],[Uncleaved Sequence]],Table2[[#This Row],[pos2]]-3,3)&amp;"-"&amp;MID(Table2[[#This Row],[Uncleaved Sequence]],Table2[[#This Row],[pos2]],3)</f>
        <v>TIT-TNT</v>
      </c>
      <c r="O812" t="str">
        <f>VLOOKUP(Table2[[#This Row],[name]],Sheet2!B:D,3,FALSE)</f>
        <v>MEGGYVNEAIISFTNPKLQIPLMASAIYAPTTITTNTTSTAGTPTSAKNSASASASASASLSSPAGPSAAGSASTSSAPAGGGPWQGLVAKLRNFKLDTKNIRKRFHFDYISKDRFLGGQLKTKNGQKYVFNGPPSGVYVSKACLIIAFITVLALLFTIAITYFVTRQGLNPKEVTPPSCITADHPDVNATPIQTAWVSMNSPPPLQAATPTPMASPTPTNTPTVTTTLAMPASSEKPEIRMVDPVGDIPVVEPAAGEVEDNTTKPINRPLKLYEGWRPLHYSLLIEPSVATSINGSLTIEIERDVSKVTSWEPIVLDVHNVSISNVRVIRALADGASNASEEDLDFDSDYGEDNATFVINLSKTLAVETQLRVLLSLDFVSQVTDTLQGIYTSYTNPDTKNEEWMISTQFSPVDARRAFPCFDRPDMKANFSISIVRPMQKMALSNMPKSGSRRFRRGFIRDDFETTPKMPTYLVAFIVSNMVDSRLASDSGLTPRVEIWTRPQFVGMTHYAYKMVRKFLPYYEDFFGIKNKLPKIDLSVPDFGFAAMENWGLITFRDSALLVPEDLQLASSSEHMQVVAGIIAHELHQWFGNLVTPKWWDDLWLKEGFACYMSYKALEHAHPEFQSMDTLTMLEFESMEHDADNTSHAISFDVRSTNDVRRIFDPISYSKGTILLRMLNSIVGDAFRSATRDLLKKFAYGNMDRDDLWAMLTRHGHEQGTLPKDLSVKQIMDSITQPGYPVVNVERRGADLVLRQERYLLPSKNTADQSTWFIPITFETDELKGDNIPTHWMRSEDEEELIVGNVFAHSSNSDNVIYLNLNRQGYYRVNYDTSWLALKKNFSTLPRITRAQLLDDALHLSQAEYLTYDIPLTFLMELFDADDELLWIAAKPGLNYLIYNLKREPAYETFRAFMKFIVRPAFDHYGLHEPNESHLQLKHRALVAYFACKFNYDRCTQKAQMKFREWMRDPKNNPIKPNLSVIYCTSLAEGSSPEWYFAYKQYKTTTSASEKEEILTSLGCTTKPWLLSYLNMTINPTSGILKQDGALAFRAVASNAIGHEIAFDFLQGNIKEIVEYYDGFSTLSEMIKSLTIYMNKDYHKHQLLDLAATCRKLGLHAVESAIELALQVNNNIYWRSHSYHSLKNFLEGIVSEFQINI</v>
      </c>
    </row>
    <row r="813" spans="1:15">
      <c r="A813" t="s">
        <v>3811</v>
      </c>
      <c r="B813" t="s">
        <v>539</v>
      </c>
      <c r="C813">
        <v>0.108</v>
      </c>
      <c r="D813">
        <v>62</v>
      </c>
      <c r="E813">
        <v>0.10199999999999999</v>
      </c>
      <c r="F813">
        <v>35</v>
      </c>
      <c r="G813">
        <v>0.108</v>
      </c>
      <c r="H813">
        <v>69</v>
      </c>
      <c r="I813">
        <v>8.8999999999999996E-2</v>
      </c>
      <c r="J813">
        <v>9.7000000000000003E-2</v>
      </c>
      <c r="K813" t="s">
        <v>4781</v>
      </c>
      <c r="L813">
        <v>0.5</v>
      </c>
      <c r="M813" t="s">
        <v>4782</v>
      </c>
      <c r="N813" t="str">
        <f>MID(Table2[[#This Row],[Uncleaved Sequence]],Table2[[#This Row],[pos2]]-3,3)&amp;"-"&amp;MID(Table2[[#This Row],[Uncleaved Sequence]],Table2[[#This Row],[pos2]],3)</f>
        <v>YVF-NGP</v>
      </c>
      <c r="O813" t="str">
        <f>VLOOKUP(Table2[[#This Row],[name]],Sheet2!B:D,3,FALSE)</f>
        <v>MEGGYVNEEDSDAIMGVESPGGQLKTKNGQKYVFNGPPSGVYVSKACLIAAFITVLALLFTIAITYFVTRQGLNPKEVTPPSCITADHPDVNATPIQTGWVSMNSPPPLQAATPTPMASPTPTNTPTVTTTLAMPASSEKPEIRMVDKVGDIPVVEPAAGEVEDNTTKPINRPLKLYEGWRPLHYSLLIEPSVATSSNGSLTIEIERDVSKVTSWEPIVLDVHNVSISNVRVIRALADGASNASEQDLDFDSDYGEDNATFVINLSKTLAVETQLRVLLSLDFVSQVTDTLQGIKTSYTNPDTKNEEWMISTQFSPVDARRAFPCFDRPDMKANFSISIVRPMFKMALSNMPKSGSRRFRRGFIRDDFETTPKMPTYLVAFIVSNMVDSRLAQDSGLTPRVEIWTRPQFVGMTHYAYKMVRKFLPYYEDFFGIKNKLPKIDVSVPDFGFAAMENWGLITFRDSALLVPEDLQLASSSEHMQVVAGIIAHEAHQWFGNLVTPKWWDDLWLKEGFACYMSYKALEHAHPEFQSMDTLTMLEKESMEHDADNTSHAISFDVRSTNDVRRIFDPISYSKGTILLRMLNSIVGVAFRSATRDLLKKFAYGNMDRDDLWAMLTRHGHEQGTLPKDLSVKQIMDWITQPGYPVVNVERRGADLVLRQERYLLPSKNTADQSTWFIPITFETDERKGDNIPTHWMRSEDEEELIVGNVFAHSSNSDNVIYLNLNRQGYYRVNYMTSWLALKKNFSTLPRITRAQLLDDALHLSQAEYLTYDIPLTFLMELFDVDDELLWIAAKPGLNYLIYNLKREPAYETFRAFMKFIVRPAFDHYGLHEDNESHLQLKHRALVAYFACKFNYDRCTQKAQMKFREWMRDPKNNPIKPNKSVIYCTSLAEGSSPEWYFAYKQYKTTTSASEKEEILTSLGCTTKPWLLKYLNMTINPTSGILKQDGALAFRAVASNAIGHEIAFDFLQGNIKEIVEYGDGFSTLSEMIKSLTIYMNKDYHKHQLLDLAATCRKLGLHAVESAIELAEQVNNNIYWRSHSYHSLKNFLEGIVSEFQINI</v>
      </c>
    </row>
    <row r="814" spans="1:15">
      <c r="A814" t="s">
        <v>4588</v>
      </c>
      <c r="B814" t="s">
        <v>539</v>
      </c>
      <c r="C814">
        <v>0.122</v>
      </c>
      <c r="D814">
        <v>47</v>
      </c>
      <c r="E814">
        <v>0.11600000000000001</v>
      </c>
      <c r="F814">
        <v>47</v>
      </c>
      <c r="G814">
        <v>0.14499999999999999</v>
      </c>
      <c r="H814">
        <v>35</v>
      </c>
      <c r="I814">
        <v>0.104</v>
      </c>
      <c r="J814">
        <v>0.11</v>
      </c>
      <c r="K814" t="s">
        <v>4781</v>
      </c>
      <c r="L814">
        <v>0.45</v>
      </c>
      <c r="M814" t="s">
        <v>4780</v>
      </c>
      <c r="N814" t="str">
        <f>MID(Table2[[#This Row],[Uncleaved Sequence]],Table2[[#This Row],[pos2]]-3,3)&amp;"-"&amp;MID(Table2[[#This Row],[Uncleaved Sequence]],Table2[[#This Row],[pos2]],3)</f>
        <v>TIT-TNT</v>
      </c>
      <c r="O814" t="str">
        <f>VLOOKUP(Table2[[#This Row],[name]],Sheet2!B:D,3,FALSE)</f>
        <v>MEGGYVNEEDSDAIMGVESPAIISFTNPKLQIPLMASAIYAPTTITTNTSTAGTPTSAKNASASASASASASLSSPAGPSAAGSASTSSAPAGGGPWQLVAKLRNFKLDDTKNIRKRFHFDYISKDRFLGGQLKTKNGQKYVFNGPPGVYVSKACLIIAAFITVLALLFTIAITYFVTRQGLNPKEVTPPSCITADPDVNATPIQTAGWVSMNSPPPLQAATPTPMASPTPTNTPTVTTTLAMPASEKPEIRMVDPKVGDIPVVEPAAGEVEDNTTKPINRPLKLYEGWRPLHYLLIEPSVATSISNGSLTIEIERDVSKVTSWEPIVLDVHNVSISNVRVIRLADGASNASEEQDLDFDSDYGEDNATFVINLSKTLAVETQLRVLLSLDFSQVTDTLQGIYKTSYTNPDTKNEEWMISTQFSPVDARRAFPCFDRPDMKNFSISIVRPMQFKMALSNMPKSGSRRFRRGFIRDDFETTPKMPTYLVAFVSNMVDSRLASQDSGLTPRVEIWTRPQFVGMTHYAYKMVRKFLPYYEDFGIKNKLPKIDLVSVPDFGFAAMENWGLITFRDSALLVPEDLQLASSSEHQVVAGIIAHELAHQWFGNLVTPKWWDDLWLKEGFACYMSYKALEHAHPEQSMDTLTMLEFKESMEHDADNTSHAISFDVRSTNDVRRIFDPISYSKGTLLRMLNSIVGDVAFRSATRDLLKKFAYGNMDRDDLWAMLTRHGHEQGTLKDLSVKQIMDSWITQPGYPVVNVERRGADLVLRQERYLLPSKNTADQSTFIPITFETDELRKGDNIPTHWMRSEDEEELIVGNVFAHSSNSDNVIYLNNRQGYYRVNYDMTSWLALKKNFSTLPRITRAQLLDDALHLSQAEYLTYDPLTFLMELFDAVDDELLWIAAKPGLNYLIYNLKREPAYETFRAFMKFIVPAFDHYGLHEPDNESHLQLKHRALVAYFACKFNYDRCTQKAQMKFREWMDPKNNPIKPNLKSVIYCTSLAEGSSPEWYFAYKQYKTTTSASEKEEILTLGCTTKPWLLSKYLNMTINPTSGILKQDGALAFRAVASNAIGHEIAFDFQGNIKEIVEYYGDGFSTLSEMIKSLTIYMNKDYHKHQLLDLAATCRKLGHAVESAIELALEQVNNNIYWRSHSYHSLKNFLEGIVSEFQINI</v>
      </c>
    </row>
    <row r="815" spans="1:15">
      <c r="A815" t="s">
        <v>4173</v>
      </c>
      <c r="B815" t="s">
        <v>888</v>
      </c>
      <c r="C815">
        <v>0.80500000000000005</v>
      </c>
      <c r="D815">
        <v>32</v>
      </c>
      <c r="E815">
        <v>0.70699999999999996</v>
      </c>
      <c r="F815">
        <v>32</v>
      </c>
      <c r="G815">
        <v>0.80700000000000005</v>
      </c>
      <c r="H815">
        <v>16</v>
      </c>
      <c r="I815">
        <v>0.61599999999999999</v>
      </c>
      <c r="J815">
        <v>0.65800000000000003</v>
      </c>
      <c r="K815" t="s">
        <v>4779</v>
      </c>
      <c r="L815">
        <v>0.45</v>
      </c>
      <c r="M815" t="s">
        <v>4780</v>
      </c>
      <c r="N815" t="str">
        <f>MID(Table2[[#This Row],[Uncleaved Sequence]],Table2[[#This Row],[pos2]]-3,3)&amp;"-"&amp;MID(Table2[[#This Row],[Uncleaved Sequence]],Table2[[#This Row],[pos2]],3)</f>
        <v>CEA-RSI</v>
      </c>
      <c r="O815" t="str">
        <f>VLOOKUP(Table2[[#This Row],[name]],Sheet2!B:D,3,FALSE)</f>
        <v>MLSISSYFRLPLYTRLAVCILICVILNDCEARSIGDESHENAITDETADLRSHGAMMKSYMNFSVDPCDDFYEFACGNWKNVKTPRQSPHRRSNILDIYTLMDVTEQLLTRTKLAEALNVSAELLVAQRFYNSCLAAELFPRPAADPYLSVIRSLGGFPAVDRDAWNASSFSWFNMSAHLSNYGVRSLIHEEILPQPFNPYFKLPELGFDHVVHTAHVANTSSRAYQLNEHRMRGYLKEYNLTKDISAVIEGVFAFWSEALSIEDKFESDRDKCDLLSEIEEVPRFGQWRSYYEAWNGIDFYNGSSGGEFCDFYYVELDKVCAKHTEAVANYLAMRFLYRMDDLKEPKQPEDQKVNCLMIVQMTLPNLFNRLYMAEHFTDEKHSEISDMVTERKAQRQILESVEWLDAETRAEALSKEAGITPVIGSYKNEELSDTLIREINLTIVEGSYAQSLINLRVLGTYLHRYAGLHADELPKDTKPLTLLVGMQVAFYYNLDNSVYVMAGVLHPPAYHRSWPDSLKFGTIGYLIGHELTHGFDTGSSFDSAGEVRDWWSRKSEAVFQERAQCYVDYFNQYLIPEINQTIRGNERDENIADAGGLRAALTGYRNHMKQLQRSGADGETLAHKNEQMPGLDLSPQLFFVGFAQLWCADYEPEHYWEELTGAHTVDKYRVLGAVSNNDDFAEVYCPLGSPMHPKAESCRM</v>
      </c>
    </row>
    <row r="816" spans="1:15">
      <c r="A816" t="s">
        <v>4354</v>
      </c>
      <c r="B816" t="s">
        <v>542</v>
      </c>
      <c r="C816">
        <v>0.112</v>
      </c>
      <c r="D816">
        <v>12</v>
      </c>
      <c r="E816">
        <v>0.11799999999999999</v>
      </c>
      <c r="F816">
        <v>12</v>
      </c>
      <c r="G816">
        <v>0.151</v>
      </c>
      <c r="H816">
        <v>13</v>
      </c>
      <c r="I816">
        <v>0.113</v>
      </c>
      <c r="J816">
        <v>0.115</v>
      </c>
      <c r="K816" t="s">
        <v>4781</v>
      </c>
      <c r="L816">
        <v>0.45</v>
      </c>
      <c r="M816" t="s">
        <v>4780</v>
      </c>
      <c r="N816" t="str">
        <f>MID(Table2[[#This Row],[Uncleaved Sequence]],Table2[[#This Row],[pos2]]-3,3)&amp;"-"&amp;MID(Table2[[#This Row],[Uncleaved Sequence]],Table2[[#This Row],[pos2]],3)</f>
        <v>GYA-VPM</v>
      </c>
      <c r="O816" t="str">
        <f>VLOOKUP(Table2[[#This Row],[name]],Sheet2!B:D,3,FALSE)</f>
        <v>MAAFQMGSGYAVPMTLFRNNRDRAGKAILKELLPGLKFNDGNLLVLLEGKDQSLYNTDVDYVFRQESYFQYLFGVKEPGCYGILTIDVKTGAQKSVLFPRFPDEYGTWMGELLGLQEFKAMYEVDEVFYVDEMSVYLEGASPKLILTSGTNSDSGLTLQPPDFAGKEKYVTDCNLLYPILSECRVIKSPEEIEVLRVAKVSSDAHIKVMRFMRPGRMEFEGESLFLHHAYSVGGCRHASYTCICGGTNSSILHYGHAGAPNSKPVQDGDLCLFDMGANYCGYAADITCTFPANGFTDDQKFIYNAVLDARNAVTESARDGVSWVDMHKLAGRVLLQRLKEGGMKGDVEEMLEAGVSGVFQPHGLGHLIGLDVHDVGGYLPKEPKRPSEPWLSLRFARILKAGMYVTIEPGCYFINWLMDRALADPNIAKFINAEMFNRFRNGGVRIEDDVLITKTGVENFAIVPRTVEDIEATMTCKYDSP</v>
      </c>
    </row>
    <row r="817" spans="1:15">
      <c r="A817" t="s">
        <v>4485</v>
      </c>
      <c r="B817" t="s">
        <v>211</v>
      </c>
      <c r="C817">
        <v>0.376</v>
      </c>
      <c r="D817">
        <v>33</v>
      </c>
      <c r="E817">
        <v>0.47799999999999998</v>
      </c>
      <c r="F817">
        <v>33</v>
      </c>
      <c r="G817">
        <v>0.82799999999999996</v>
      </c>
      <c r="H817">
        <v>28</v>
      </c>
      <c r="I817">
        <v>0.53100000000000003</v>
      </c>
      <c r="J817">
        <v>0.499</v>
      </c>
      <c r="K817" t="s">
        <v>4781</v>
      </c>
      <c r="L817">
        <v>0.5</v>
      </c>
      <c r="M817" t="s">
        <v>4782</v>
      </c>
      <c r="N817" t="str">
        <f>MID(Table2[[#This Row],[Uncleaved Sequence]],Table2[[#This Row],[pos2]]-3,3)&amp;"-"&amp;MID(Table2[[#This Row],[Uncleaved Sequence]],Table2[[#This Row],[pos2]],3)</f>
        <v>VLS-TET</v>
      </c>
      <c r="O817" t="str">
        <f>VLOOKUP(Table2[[#This Row],[name]],Sheet2!B:D,3,FALSE)</f>
        <v>MSTTSSESFVRGQRLMLIFLVAMCIVVACVLSTETTMPTQNMSNKERAEREEARDMFYHAYNAYMQNAYPADELMPLSCKGRYRGVTPSRGDMDDILGFSMTLVDTLDTLVLLGDFTEFDHAVKLVIRDVQFDSDIIVSVFETNIRMGGLLSAHILAEYLQKHADTMHWYKGELLEMSRELGYRLLPAFNTSTGIPARVNLRLGMKDPMLKKSRETCTACAGTILLEFAALSRLTGDPIFEVRAHAMDALWKLRHRGSDLMGTVLNVHSGDWVRRDSGVGAGIDSYYEYLFKSYLLGDDKYLARFNRHYNAVMKYVSEGPMLLDVLMHRPHAKSKNFMDSLLAWPGLQVLSGDLKPAVQTHEMLYQVMQMHTFIPEAFTVDFQIHWGQHPLREFIESTYFLYRATGDHHYLQVGKKALKTLQQHAKVSCGYAAVNDVRTGKEDRMDSFVLSETIKYLFLLFSDPQDLIINVDEFVFTTEAHLLPLSIAQLNATFSFRQTDEHNVLDFMRTCPSSNRLFPEKVRKPLRNFITGSCPRTTAKRLSALDFQASNADHLRAVYDMGITMVSVGDRSQGKVRLFHSFYNAKSHEGEMGLQFMQEMLELTKMQSINQLAQLQAVAYATDENSQDWIALMAGPSFSPELTGDQFVEGDVILAKPLRACDESLENAEEAKGKVLVAERGDCTFVKARLAQKVGAAALIVCDNVPGSSGETQPMFAMSGDGKDDVLIPVVFMYSEFGKLSAVMQRRKQPLRVRVMQMVEFKRWQLAKEQRQNQTASVAQKPEK</v>
      </c>
    </row>
    <row r="818" spans="1:15">
      <c r="A818" t="s">
        <v>4743</v>
      </c>
      <c r="B818" t="s">
        <v>211</v>
      </c>
      <c r="C818">
        <v>0.376</v>
      </c>
      <c r="D818">
        <v>33</v>
      </c>
      <c r="E818">
        <v>0.47799999999999998</v>
      </c>
      <c r="F818">
        <v>33</v>
      </c>
      <c r="G818">
        <v>0.82799999999999996</v>
      </c>
      <c r="H818">
        <v>28</v>
      </c>
      <c r="I818">
        <v>0.53100000000000003</v>
      </c>
      <c r="J818">
        <v>0.499</v>
      </c>
      <c r="K818" t="s">
        <v>4781</v>
      </c>
      <c r="L818">
        <v>0.5</v>
      </c>
      <c r="M818" t="s">
        <v>4782</v>
      </c>
      <c r="N818" t="str">
        <f>MID(Table2[[#This Row],[Uncleaved Sequence]],Table2[[#This Row],[pos2]]-3,3)&amp;"-"&amp;MID(Table2[[#This Row],[Uncleaved Sequence]],Table2[[#This Row],[pos2]],3)</f>
        <v>VLS-TET</v>
      </c>
      <c r="O818" t="str">
        <f>VLOOKUP(Table2[[#This Row],[name]],Sheet2!B:D,3,FALSE)</f>
        <v>MSTTSSESFVRGQRLMLIFLVAMCIVVACVLSTETTMPTQNMSNKERAEREEARDMFYHAYNAYMQNAYPADELMPLSCKGRYRGVTPSRGDMDDILGFSMTLVDTLDTLVLLGDFTEFDHAVKLVIRDVQFDSDIIVSVFETNIRMGGLLSAHILAEYLQKHADTMHWYKGELLEMSRELGYRLLPAFNTSTGIPARVNLRLGMKDPMLKKSRETCTACAGTILLEFAALSRLTGDPIFEVRAHAMDALWKLRHRGSDLMGTVLNVHSGDWVRRDSGVGAGIDSYYEYLFKSYLLGDDKYLARFNRHYNAVMKYVSEGPMLLDVLMHRPHAKSKNFMDSLLAWPGLQVLSGDLKPAVQTHEMLYQVMQMHTFIPEAFTVDFQIHWGQHPLREFIESTYFLYRATGDHHYLQVGKKALKTLQQHAKVSCGYAAVNDVRTGKEDRMDSFVLSETIKYLFLLFSDPQDLIINVDEFVFTTEAHLLPLSIAQLNATFSFRQTDEHNVLDFMRTCPSSNRLFPEKVRKPLRNFITGSCPRTTAKRLSALDFQASNADHLRAVYDMGITMVSVGDRSQGKAKSHEEGEMGLQFQEMLELTKMQSINQLAQLQAVAYATDENSQDWIALMAGPSHFSPELTGDFVEGDVILAKPLRACDESLENAEEAKGKVLVAERGDCTFVSKARLAQKVAAALIVCDNVPGSSGETQPMFAMSGDGKDDVLIPVVFMYSMEFGKLSAVQRRKQPLRVRVMQMVEFKRWQLAKEQRQNQTASVAQKPEKE</v>
      </c>
    </row>
    <row r="819" spans="1:15">
      <c r="A819" t="s">
        <v>4021</v>
      </c>
      <c r="B819" t="s">
        <v>889</v>
      </c>
      <c r="C819">
        <v>0.57099999999999995</v>
      </c>
      <c r="D819">
        <v>23</v>
      </c>
      <c r="E819">
        <v>0.70399999999999996</v>
      </c>
      <c r="F819">
        <v>23</v>
      </c>
      <c r="G819">
        <v>0.91400000000000003</v>
      </c>
      <c r="H819">
        <v>21</v>
      </c>
      <c r="I819">
        <v>0.86799999999999999</v>
      </c>
      <c r="J819">
        <v>0.79300000000000004</v>
      </c>
      <c r="K819" t="s">
        <v>4779</v>
      </c>
      <c r="L819">
        <v>0.45</v>
      </c>
      <c r="M819" t="s">
        <v>4780</v>
      </c>
      <c r="N819" t="str">
        <f>MID(Table2[[#This Row],[Uncleaved Sequence]],Table2[[#This Row],[pos2]]-3,3)&amp;"-"&amp;MID(Table2[[#This Row],[Uncleaved Sequence]],Table2[[#This Row],[pos2]],3)</f>
        <v>SLG-DSM</v>
      </c>
      <c r="O819" t="str">
        <f>VLOOKUP(Table2[[#This Row],[name]],Sheet2!B:D,3,FALSE)</f>
        <v>MGKSQNNTGSLLLLIILGISLGDSMPLEDMDSQEMIDLTDLGDTLFGNPVETTGALVEALGVESPLNPEELGTYHEGDILIPLSYRDARFNGTRNGILLSSRWPGGVVPYEIKGPFTSQELGNINHAFKEYHTKTCVRFKPRTTEKDISIGSGKSGCWSSIGRLGGRQEVNLQSPNCLRTYGTPIHELMHALGFFHQNRHERDSYVRVMKDNIKPEMMVNFEKSSSRTQYGFGVEYDYGSVMHYSTSFTRNGQPTLKALRATSDASQMGQRKGFSAGDVRKINAMYKCK</v>
      </c>
    </row>
    <row r="820" spans="1:15">
      <c r="A820" t="s">
        <v>4186</v>
      </c>
      <c r="B820" t="s">
        <v>545</v>
      </c>
      <c r="C820">
        <v>0.74399999999999999</v>
      </c>
      <c r="D820">
        <v>24</v>
      </c>
      <c r="E820">
        <v>0.72699999999999998</v>
      </c>
      <c r="F820">
        <v>24</v>
      </c>
      <c r="G820">
        <v>0.86299999999999999</v>
      </c>
      <c r="H820">
        <v>19</v>
      </c>
      <c r="I820">
        <v>0.71499999999999997</v>
      </c>
      <c r="J820">
        <v>0.72</v>
      </c>
      <c r="K820" t="s">
        <v>4779</v>
      </c>
      <c r="L820">
        <v>0.45</v>
      </c>
      <c r="M820" t="s">
        <v>4780</v>
      </c>
      <c r="N820" t="str">
        <f>MID(Table2[[#This Row],[Uncleaved Sequence]],Table2[[#This Row],[pos2]]-3,3)&amp;"-"&amp;MID(Table2[[#This Row],[Uncleaved Sequence]],Table2[[#This Row],[pos2]],3)</f>
        <v>SMG-ERE</v>
      </c>
      <c r="O820" t="str">
        <f>VLOOKUP(Table2[[#This Row],[name]],Sheet2!B:D,3,FALSE)</f>
        <v>MITPPSGVVVLVTLGLLVSGSMGERERSLRLPNATYPLFYQLHISSDIHGQLLFSGNATIDVAIRQSTNEIVLHAKNLTDIQITVHRLMAEGSEIVDDTHTLHPTAALLIIHPIENYQAFEEGQQYRLEILYTAIMASRPAGLYYMDRDEENNHTVYVAATQCEPTYGRLIFPCYDEPGFKSNFSIKITHGSSHSASNMPVKEVLAHGDLKTTSFHTTPPISTYLVAFVISDFGSISETYRGITQIYTSPTSKEKGQVALKNAVRTVAALEDYFGVSYPLPKLDHVALKKNYGAMENWGLITYKDVNLLKNISSDGQKRKLDLITQNHEIAHQWFGNLVSPEWTYTWMNEGFATYFSYVITDLIYPNDKMMDMFMTHEADSAYSYNSFFDVHMSHYVEGEKDIMGVFDIISYKRGACVIKMFHHAFRQKLFVRGISHFLEKRYSVANELNLFDALHSELQDDEYFSHQPWASRIREIMLSWTHSEWLPILVTRNYENNTITFTQRSVHMKDELWWIPINFATTQSPNFEDTQVDMFMPPPQYTVSLEDLNIHVSGRDWIMVNKQHTGFYLVRYDTDNLMAIARQLQTNSVIHPINRLGLFRDLGPLIEHNEIEQVEVVFELLKYLELEEDVLTWNQLDTIECLTRNLHGTSSQSLFNEFVRRLVGPTFRRVYVEQGVNLAEDGMFRILEIACSADLPECLEYTRRLAKEHIIDKIYFKDGSDYHAIIDSVLCMGVYLSDQDFQRIIDMMQEIDRASVYYDDIIYALRCTQSHRHLLYYLEGLMGNSTHMVLSEFEDLMYLLYIYKSNLASRPVIWQYIERNYKVLCRAPNFLEFKQLAGFVPRHQRSHFERLRQTIANHMMQEGLNTNQTLIEVDSPLVGKKKITENFQDKFEQQIHKWLLNELPQATSRSDALLSASLSAANGSSRPQGVKEATRVLRSALRIVDMY</v>
      </c>
    </row>
    <row r="821" spans="1:15">
      <c r="A821" t="s">
        <v>4187</v>
      </c>
      <c r="B821" t="s">
        <v>545</v>
      </c>
      <c r="C821">
        <v>0.74399999999999999</v>
      </c>
      <c r="D821">
        <v>24</v>
      </c>
      <c r="E821">
        <v>0.72699999999999998</v>
      </c>
      <c r="F821">
        <v>24</v>
      </c>
      <c r="G821">
        <v>0.86299999999999999</v>
      </c>
      <c r="H821">
        <v>19</v>
      </c>
      <c r="I821">
        <v>0.71499999999999997</v>
      </c>
      <c r="J821">
        <v>0.72</v>
      </c>
      <c r="K821" t="s">
        <v>4779</v>
      </c>
      <c r="L821">
        <v>0.45</v>
      </c>
      <c r="M821" t="s">
        <v>4780</v>
      </c>
      <c r="N821" t="str">
        <f>MID(Table2[[#This Row],[Uncleaved Sequence]],Table2[[#This Row],[pos2]]-3,3)&amp;"-"&amp;MID(Table2[[#This Row],[Uncleaved Sequence]],Table2[[#This Row],[pos2]],3)</f>
        <v>SMG-ERE</v>
      </c>
      <c r="O821" t="str">
        <f>VLOOKUP(Table2[[#This Row],[name]],Sheet2!B:D,3,FALSE)</f>
        <v>MITPPSGVVVLVTLGLLVSGSMGERERSLRLPNATYPLFYQLHISSDIHGQLLFSGNATIDVAIRQSTNEIVLHAKNLTDIQITVHRLMAEGSEIVDDTHTLHPTAALLIIHPIENYQAFEEGQQYRLEILYTAIMASRPAGLYYMDRDEENNHTVYVAATQCEPTYGRLIFPCYDEPGFKSNFSIKITHGSSHSASNMPVKEVLAHGDLKTTSFHTTPPISTYLVAFVISDFGSISETYRGITQIYTSPTSKEKGQVALKNAVRTVAALEDYFGVSYPLPKLDHVALKKNYGAMENWGLITYKDVNLLKNISSDGQKRKLDLITQNHEIAHQWFGNLVSPEWTYTWMNEGFATYFSYVITDLIYPNDKMMDMFMTHEADSAYSYNSFFDVHMSHYVEGEKDIMGVFDIISYKRGACVIKMFHHAFRQKLFVRGISHFLE</v>
      </c>
    </row>
    <row r="822" spans="1:15">
      <c r="A822" t="s">
        <v>4247</v>
      </c>
      <c r="B822" t="s">
        <v>610</v>
      </c>
      <c r="C822">
        <v>0.86</v>
      </c>
      <c r="D822">
        <v>18</v>
      </c>
      <c r="E822">
        <v>0.91300000000000003</v>
      </c>
      <c r="F822">
        <v>18</v>
      </c>
      <c r="G822">
        <v>0.98199999999999998</v>
      </c>
      <c r="H822">
        <v>11</v>
      </c>
      <c r="I822">
        <v>0.96699999999999997</v>
      </c>
      <c r="J822">
        <v>0.94199999999999995</v>
      </c>
      <c r="K822" t="s">
        <v>4779</v>
      </c>
      <c r="L822">
        <v>0.45</v>
      </c>
      <c r="M822" t="s">
        <v>4780</v>
      </c>
      <c r="N822" t="str">
        <f>MID(Table2[[#This Row],[Uncleaved Sequence]],Table2[[#This Row],[pos2]]-3,3)&amp;"-"&amp;MID(Table2[[#This Row],[Uncleaved Sequence]],Table2[[#This Row],[pos2]],3)</f>
        <v>VFA-TQK</v>
      </c>
      <c r="O822" t="str">
        <f>VLOOKUP(Table2[[#This Row],[name]],Sheet2!B:D,3,FALSE)</f>
        <v>MLRVLCFLLAFLSLVFATQKILKVPLYVRRSFNESEVFLARSATEGGETQLQLLLQTHNNMEYYGTIAMGNPRQNFTVIFDTGSSNTWLPSVNCPMSNACQNHRKYNSSRSSSYIPDGRNFTLRYGSGMVVGYLSKDTMHIAGAELPFTFGESLFLQHFAFSSVKFDGLVGLGLGVLSWSNTTPFLELLCAQRLLECVFSVYLRRDPREIVFGGFDESKFEGKLHYVPVSQWHTWSLQISKSSVGKQIGGKSNAILDTGTSLVLVPQQTYHNLLNTLSAKLQNGYFVVACKSGSPNINILIGDKVFPLTSSDYIMEVLLDRKPACVLAIAPINRGFWVLGDIFRRYYTVFDATEKRIGLAKA</v>
      </c>
    </row>
    <row r="823" spans="1:15">
      <c r="A823" t="s">
        <v>4283</v>
      </c>
      <c r="B823" t="s">
        <v>612</v>
      </c>
      <c r="C823">
        <v>0.91700000000000004</v>
      </c>
      <c r="D823">
        <v>24</v>
      </c>
      <c r="E823">
        <v>0.93600000000000005</v>
      </c>
      <c r="F823">
        <v>24</v>
      </c>
      <c r="G823">
        <v>0.995</v>
      </c>
      <c r="H823">
        <v>6</v>
      </c>
      <c r="I823">
        <v>0.95699999999999996</v>
      </c>
      <c r="J823">
        <v>0.94699999999999995</v>
      </c>
      <c r="K823" t="s">
        <v>4779</v>
      </c>
      <c r="L823">
        <v>0.45</v>
      </c>
      <c r="M823" t="s">
        <v>4780</v>
      </c>
      <c r="N823" t="str">
        <f>MID(Table2[[#This Row],[Uncleaved Sequence]],Table2[[#This Row],[pos2]]-3,3)&amp;"-"&amp;MID(Table2[[#This Row],[Uncleaved Sequence]],Table2[[#This Row],[pos2]],3)</f>
        <v>CQG-QLI</v>
      </c>
      <c r="O823" t="str">
        <f>VLOOKUP(Table2[[#This Row],[name]],Sheet2!B:D,3,FALSE)</f>
        <v>MHCLISLWLSLWILCLFWAKCQGQLIRIPMQFQASFMASRRQHRAGRSSLAKYNVVGGQEVTSRNGGATETLDNRLNLEYAGPISIGSPGQPFNMLFDGSANLWVPSAECSPKSVACHHHHRYNASASSTFVPDGRRFSIAYGTGSLGRLAQDTVAIGQLVVQNQTFGMATHEPGPTFVDTNFAGIVGLGFRPIAEGIKPLFESMCDQQLVDECVFSFYLKRNGSERKGGELLFGGVDKTKFSGSTYVPLTHAGYWQFPLDVIEVAGTRINQNRQAIADTGTSLLAAPPREYLINSLLGGLPTSNNEYLLNCSEIDSLPEIVFIIGGQRFGLQPRDYVMSATNDGSSICLSAFTLMDAEFWILGDVFIGRYYTAFDAGQRRIGFAPA</v>
      </c>
    </row>
    <row r="824" spans="1:15">
      <c r="A824" t="s">
        <v>4532</v>
      </c>
      <c r="B824" t="s">
        <v>1409</v>
      </c>
      <c r="C824">
        <v>0.443</v>
      </c>
      <c r="D824">
        <v>27</v>
      </c>
      <c r="E824">
        <v>0.56200000000000006</v>
      </c>
      <c r="F824">
        <v>27</v>
      </c>
      <c r="G824">
        <v>0.88800000000000001</v>
      </c>
      <c r="H824">
        <v>11</v>
      </c>
      <c r="I824">
        <v>0.73</v>
      </c>
      <c r="J824">
        <v>0.65300000000000002</v>
      </c>
      <c r="K824" t="s">
        <v>4779</v>
      </c>
      <c r="L824">
        <v>0.45</v>
      </c>
      <c r="M824" t="s">
        <v>4780</v>
      </c>
      <c r="N824" t="str">
        <f>MID(Table2[[#This Row],[Uncleaved Sequence]],Table2[[#This Row],[pos2]]-3,3)&amp;"-"&amp;MID(Table2[[#This Row],[Uncleaved Sequence]],Table2[[#This Row],[pos2]],3)</f>
        <v>ARA-DYA</v>
      </c>
      <c r="O824" t="str">
        <f>VLOOKUP(Table2[[#This Row],[name]],Sheet2!B:D,3,FALSE)</f>
        <v>MMIASSLAVLYGIAIVSSMGVQSARADYADDCTTPDGDQGQCMPFSSCRIEERLTEAQKAGQKVPADYASYLQKALCGEFNGVRHFCCPSANIQHNSKMSLFKDENFDCGNFLSQRVSNGYEVKLSSRPWMALLRYQQFGESRFLCGAMISERYILTAAHCVHGLQNDLYEIRLGEHRISTEEDCRQQGRKKKCAPVVNVGIEKHLIHEKYDARHIMHDIALLKLNRSVPFQKHIKPICLPITDEKEKAEQISTYFVTGWGTTENGSSSDVLLQANVPLQPRSACSQAYRRAVPSQLCVGGGDLQDSCKGDSGGPLQAPAQYLGEYAPKMVEFGIVSQGVVTCQISLPGLYTNVGEYVQWITDTMASNG</v>
      </c>
    </row>
    <row r="825" spans="1:15">
      <c r="A825" t="s">
        <v>4531</v>
      </c>
      <c r="B825" t="s">
        <v>1409</v>
      </c>
      <c r="C825">
        <v>0.125</v>
      </c>
      <c r="D825">
        <v>37</v>
      </c>
      <c r="E825">
        <v>0.112</v>
      </c>
      <c r="F825">
        <v>37</v>
      </c>
      <c r="G825">
        <v>0.114</v>
      </c>
      <c r="H825">
        <v>16</v>
      </c>
      <c r="I825">
        <v>9.8000000000000004E-2</v>
      </c>
      <c r="J825">
        <v>0.105</v>
      </c>
      <c r="K825" t="s">
        <v>4781</v>
      </c>
      <c r="L825">
        <v>0.45</v>
      </c>
      <c r="M825" t="s">
        <v>4780</v>
      </c>
      <c r="N825" t="str">
        <f>MID(Table2[[#This Row],[Uncleaved Sequence]],Table2[[#This Row],[pos2]]-3,3)&amp;"-"&amp;MID(Table2[[#This Row],[Uncleaved Sequence]],Table2[[#This Row],[pos2]],3)</f>
        <v>ALC-GEF</v>
      </c>
      <c r="O825" t="str">
        <f>VLOOKUP(Table2[[#This Row],[name]],Sheet2!B:D,3,FALSE)</f>
        <v>MPFSSCRTIEERLTEAQKAGQKVPADYASYLQKALCGEFNGVRHFCCPSNIQHNSKVMSLFKDENFDCGNFLSQRVSNGYEVKLSSRPWMALLRYQQFESRFLCGGAMISERYILTAAHCVHGLQNDLYEIRLGEHRISTEEDCRQQRKKKCAPPVVNVGIEKHLIHEKYDARHIMHDIALLKLNRSVPFQKHIKPCLPITDELKEKAEQISTYFVTGWGTTENGSSSDVLLQANVPLQPRSACSAYRRAVPLSQLCVGGGDLQDSCKGDSGGPLQAPAQYLGEYAPKMVEFGISQGVVTCGQISLPGLYTNVGEYVQWITDTMASNG</v>
      </c>
    </row>
    <row r="826" spans="1:15">
      <c r="A826" t="s">
        <v>3868</v>
      </c>
      <c r="B826" t="s">
        <v>891</v>
      </c>
      <c r="C826">
        <v>0.11</v>
      </c>
      <c r="D826">
        <v>27</v>
      </c>
      <c r="E826">
        <v>0.113</v>
      </c>
      <c r="F826">
        <v>16</v>
      </c>
      <c r="G826">
        <v>0.154</v>
      </c>
      <c r="H826">
        <v>46</v>
      </c>
      <c r="I826">
        <v>0.113</v>
      </c>
      <c r="J826">
        <v>0.113</v>
      </c>
      <c r="K826" t="s">
        <v>4781</v>
      </c>
      <c r="L826">
        <v>0.45</v>
      </c>
      <c r="M826" t="s">
        <v>4780</v>
      </c>
      <c r="N826" t="str">
        <f>MID(Table2[[#This Row],[Uncleaved Sequence]],Table2[[#This Row],[pos2]]-3,3)&amp;"-"&amp;MID(Table2[[#This Row],[Uncleaved Sequence]],Table2[[#This Row],[pos2]],3)</f>
        <v>EKP-LNN</v>
      </c>
      <c r="O826" t="str">
        <f>VLOOKUP(Table2[[#This Row],[name]],Sheet2!B:D,3,FALSE)</f>
        <v>MSQQHEATAAAAEKPLNNGYLQANAPLEELSATVVSPLLGQQQVQHQAPQMQQQQQQQQQNKLPTVVFLAPDGSGGVGIQRGNPAQGNPGMVTGTGSHDWLLKESQQRRRLLVLAIAFTVLGAAIGALAIYFASVHQRCHLYRLEPDDDRPNGRWNQDSGSAHEGQDNICMTQECVRTAASLLSAMDLNSDPCEDFQYACGTWNKMHPIPEDRSSISTFEVLSDQQQVILRAVLEEPIDERDNKAIKAKTFFKSCMDIPQIRKIGTGRLKQVLQSLGGWPVIERNWSPPADLSVRLMGQLRLNYSEPVMIELYVGADDKNSSVNILQMDQLQYALPSRDYYLKSSANDRRAYHRYMTQVALLLGADPATAAAELEKVVLFETQLVNVSLPEARHDTSLVYRKMLLPELQELVPEVQWQEYLQAALGPGIPLQEDEPLVTYGHYLTEMGKILAHTDRRVVHNYMLWRLVMSLMSHMIDEYQRERVEFRKILGIQSERTRWSQCVEWTNKKLGVAVGALFIRDNFNQESKEVALEMIHTIRAFNELLAENDWMDDETRAVAKEKADSMNERIGYPELLTNATELEQEYVNTIVPDNFINNVLSILQWESEKMLRLLRQPVDKEKWTTEPAVVNAFYNPNNDIVFPAGILQPLFYSQHFPKSLNYGGIGVVIGHEITHGFDDKGRQFDKGNMMQWWNNATIEAFRERTQCVIDQYSRYKINEVDMFMDGRMTQGENIANGGLKQAFRAYKKWETLHGREQQLPGLNMTHDQLFFLNYAQIWCGSMRPDALTKIRSAVHSPGFVRVLGPLSNSRDFASAYKCPLGSTMNPAEKCSV</v>
      </c>
    </row>
    <row r="827" spans="1:15">
      <c r="A827" t="s">
        <v>3869</v>
      </c>
      <c r="B827" t="s">
        <v>891</v>
      </c>
      <c r="C827">
        <v>0.11</v>
      </c>
      <c r="D827">
        <v>27</v>
      </c>
      <c r="E827">
        <v>0.113</v>
      </c>
      <c r="F827">
        <v>16</v>
      </c>
      <c r="G827">
        <v>0.154</v>
      </c>
      <c r="H827">
        <v>46</v>
      </c>
      <c r="I827">
        <v>0.113</v>
      </c>
      <c r="J827">
        <v>0.113</v>
      </c>
      <c r="K827" t="s">
        <v>4781</v>
      </c>
      <c r="L827">
        <v>0.45</v>
      </c>
      <c r="M827" t="s">
        <v>4780</v>
      </c>
      <c r="N827" t="str">
        <f>MID(Table2[[#This Row],[Uncleaved Sequence]],Table2[[#This Row],[pos2]]-3,3)&amp;"-"&amp;MID(Table2[[#This Row],[Uncleaved Sequence]],Table2[[#This Row],[pos2]],3)</f>
        <v>EKP-LNN</v>
      </c>
      <c r="O827" t="str">
        <f>VLOOKUP(Table2[[#This Row],[name]],Sheet2!B:D,3,FALSE)</f>
        <v>MSQQHEATAAAAEKPLNNGYLQANAPLEELSATVVSPLLGQQQVQHQAPQMQQQQQQQQQNKLPTVVFLAPDGSGGVGIQRGNPAQGNPGMVTGTGSHDWLLKESQQRRRLLVLAIAFTVLGAAIGALAIYFASVHQRCHLYRLEPDDDRPNGRWNQDSGSAHEGQDNICMTQECVRTAASLLSAMDLNSDPCEDFQYACGTWNKMHPIPEDRSSISTFEVLSDQQQVILRAVLEEPIDERDNKAIKAKTFFKSCMDIPQIRKIGTGRLKQVLQSLGGWPVIERNWSPPADLSVRLMGQLRLNYSEPVMIELYVGADDKNSSVNILQMDQLQYALPSRDYYLKSSANDRRAYHRYMTQVALLLGADPATAAAELEKVVLFETQLVNVSLPEARHDTSLVYRKMLLPELQELVPEVQWQEYLQAALGPGIPLQEDEPLVTYGHYLTEMGKILAHTDRRVVHNYMLWRLVMSLMSHMIDEYQRERVEFRKILGIQSERTRWSQCVEWTNKKLGVAVGALFIRDNFNQESKEVALEMIHTIRAFNELLAENDWMDDETRAVAKEKADSMNERIGYPELLTNATELEQEYVNTIVPDNFINNVLSILQWESEKMLRLLRQPVDKEKWTTEPAVVNAFYNPNNDIVFPAGILQPLFYSQHFPKSLNYGGIGVVIGHEITHGFDDKGRQFDKGNMMQWWNNATIEAFRERTQCVIDQYSRYKINEVDMFMDGRMTQGENIANGGLKQAFRAYKKWETLHGREQQLPGLNMTHDQLFFLNYAQIWCGSMRPDALTKIRSAVHSPGFVRVLGPLSNSRDFASAYKCPLGSTMNPAEKCSV</v>
      </c>
    </row>
    <row r="828" spans="1:15">
      <c r="A828" t="s">
        <v>4074</v>
      </c>
      <c r="B828" t="s">
        <v>1412</v>
      </c>
      <c r="C828">
        <v>0.71099999999999997</v>
      </c>
      <c r="D828">
        <v>22</v>
      </c>
      <c r="E828">
        <v>0.81799999999999995</v>
      </c>
      <c r="F828">
        <v>22</v>
      </c>
      <c r="G828">
        <v>0.96299999999999997</v>
      </c>
      <c r="H828">
        <v>15</v>
      </c>
      <c r="I828">
        <v>0.94099999999999995</v>
      </c>
      <c r="J828">
        <v>0.88400000000000001</v>
      </c>
      <c r="K828" t="s">
        <v>4779</v>
      </c>
      <c r="L828">
        <v>0.45</v>
      </c>
      <c r="M828" t="s">
        <v>4780</v>
      </c>
      <c r="N828" t="str">
        <f>MID(Table2[[#This Row],[Uncleaved Sequence]],Table2[[#This Row],[pos2]]-3,3)&amp;"-"&amp;MID(Table2[[#This Row],[Uncleaved Sequence]],Table2[[#This Row],[pos2]],3)</f>
        <v>VIS-QSS</v>
      </c>
      <c r="O828" t="str">
        <f>VLOOKUP(Table2[[#This Row],[name]],Sheet2!B:D,3,FALSE)</f>
        <v>MVSAAIRLGLLLCILPQLVISQSSCVTPAQAAGQCIRYQECPFVQKILGYGRNIPRKIHNQISEMQCRSTTNTRDFHLCCPNEAPPQSNQESQRKVVREGGNLNRYDRQGLQLLNSVTNCGNKGNPKVSGGKTARPGDFPWVALLKYINDPRPFRCGGSLISERHILTAAHCIIDQPEVIAVRLGEHDLESEEDCHLGGTNRVCIPPYEEYGIEQIRVHPNYVHGKISHDVAIIKLDRVVKEKSHKPVCLPIDQKSQELDFDQSFFVAGWGGTEKETVATKLQQALITRKSLNERQYYNKGEVSDNHICATGTGIKHTCQGDSGGPVFFKHRFKNTYRVVQYGVSFGGRLCGQNQPGVFASVIDMLPWITQNL</v>
      </c>
    </row>
    <row r="829" spans="1:15">
      <c r="A829" t="s">
        <v>4385</v>
      </c>
      <c r="B829" t="s">
        <v>456</v>
      </c>
      <c r="C829">
        <v>0.876</v>
      </c>
      <c r="D829">
        <v>20</v>
      </c>
      <c r="E829">
        <v>0.90200000000000002</v>
      </c>
      <c r="F829">
        <v>20</v>
      </c>
      <c r="G829">
        <v>0.97099999999999997</v>
      </c>
      <c r="H829">
        <v>13</v>
      </c>
      <c r="I829">
        <v>0.93</v>
      </c>
      <c r="J829">
        <v>0.91700000000000004</v>
      </c>
      <c r="K829" t="s">
        <v>4779</v>
      </c>
      <c r="L829">
        <v>0.45</v>
      </c>
      <c r="M829" t="s">
        <v>4780</v>
      </c>
      <c r="N829" t="str">
        <f>MID(Table2[[#This Row],[Uncleaved Sequence]],Table2[[#This Row],[pos2]]-3,3)&amp;"-"&amp;MID(Table2[[#This Row],[Uncleaved Sequence]],Table2[[#This Row],[pos2]],3)</f>
        <v>VLA-EKS</v>
      </c>
      <c r="O829" t="str">
        <f>VLOOKUP(Table2[[#This Row],[name]],Sheet2!B:D,3,FALSE)</f>
        <v>MNPIFCALLFSLVAGLVLAEKSDYCLSEIVKSDERIRSHGYPTETHEVTQDGYVLTLFRIPYSHKLKNQNEKRPPILLQHGLFSNSDCWLSSGPDNSLYLLADAGYDVWLGNARGNIYSRNNIIISLNSHKFWHFDWHEIGTIDIPAIDYILADTGFDQIHYAGHSQGTTVYLVMLSERPEYNALIKSGHLLAPCAFEHGTSFIFNALGPLVGTPGGIWNQLLVDTELIPNNNLVNRLVDNSCHLNTICNNAFIMFANGGYVNANASSMSVLIETHPAGSSSNQGIHYLQLWKSKFRQYDWGTKKNNELYGQDLPPDYDLSKIVAPTHLYSSTNDALCGPEDVTLVENFPHLTEDYRVPVQSFNHLDFIIAKNMKELVNDPIIERINSYEG</v>
      </c>
    </row>
    <row r="830" spans="1:15">
      <c r="A830" t="s">
        <v>3931</v>
      </c>
      <c r="B830" t="s">
        <v>457</v>
      </c>
      <c r="C830">
        <v>0.24199999999999999</v>
      </c>
      <c r="D830">
        <v>26</v>
      </c>
      <c r="E830">
        <v>0.27100000000000002</v>
      </c>
      <c r="F830">
        <v>26</v>
      </c>
      <c r="G830">
        <v>0.49199999999999999</v>
      </c>
      <c r="H830">
        <v>24</v>
      </c>
      <c r="I830">
        <v>0.30599999999999999</v>
      </c>
      <c r="J830">
        <v>0.28999999999999998</v>
      </c>
      <c r="K830" t="s">
        <v>4781</v>
      </c>
      <c r="L830">
        <v>0.45</v>
      </c>
      <c r="M830" t="s">
        <v>4780</v>
      </c>
      <c r="N830" t="str">
        <f>MID(Table2[[#This Row],[Uncleaved Sequence]],Table2[[#This Row],[pos2]]-3,3)&amp;"-"&amp;MID(Table2[[#This Row],[Uncleaved Sequence]],Table2[[#This Row],[pos2]],3)</f>
        <v>SRA-AVN</v>
      </c>
      <c r="O830" t="str">
        <f>VLOOKUP(Table2[[#This Row],[name]],Sheet2!B:D,3,FALSE)</f>
        <v>MYVANTTGGLMLQTMLYLANHTSRAAVNTLVDLPPAPKSDINEVKCFGVGCFPINGPWNTVTRSINVHPQKPSEIEPHFTLHTRRALDQPKYLDLNDPSVQGMGMNPKGKIFLLVHGYLESGEIPWMWDMAKALLAHEPEGRASVVLDWGGGASPPYVQAVANIRLVGAITAHVVHMLYEELRLPNLDNVHIIGHSGAHLSGYAGYHLQHDFGLKPARITGLDPAAPLFTDTDPIVRLDKTDAHFDIVHTDANPLMKGGLGINMRLGHVDFFPNGGFDNPGCNKKFQDVVKKKTFLTMQEFLGCNHIRSQQYFTESIGSQCPFLGITCDSFESFKDTKCTSCEPGHTCLRMGYHSQEDYQEQVDLGQLQQGDSPGVFYLWTGDSKPFCRLHYITVRVSGHDESTLHGGEVGILSIQLHDALVKKAGKNERAATEMMKFSQKMYFEPGYEYKALVAGRNLREPEYATVNWEYPTNILNPLTWRILSAPRIYEYILIEAMESSDLYLKLCPQHEGAILTGAENVLRSSYCK</v>
      </c>
    </row>
    <row r="831" spans="1:15">
      <c r="A831" t="s">
        <v>4222</v>
      </c>
      <c r="B831" t="s">
        <v>297</v>
      </c>
      <c r="C831">
        <v>0.111</v>
      </c>
      <c r="D831">
        <v>31</v>
      </c>
      <c r="E831">
        <v>0.104</v>
      </c>
      <c r="F831">
        <v>62</v>
      </c>
      <c r="G831">
        <v>0.106</v>
      </c>
      <c r="H831">
        <v>52</v>
      </c>
      <c r="I831">
        <v>9.6000000000000002E-2</v>
      </c>
      <c r="J831">
        <v>0.1</v>
      </c>
      <c r="K831" t="s">
        <v>4781</v>
      </c>
      <c r="L831">
        <v>0.45</v>
      </c>
      <c r="M831" t="s">
        <v>4780</v>
      </c>
      <c r="N831" t="str">
        <f>MID(Table2[[#This Row],[Uncleaved Sequence]],Table2[[#This Row],[pos2]]-3,3)&amp;"-"&amp;MID(Table2[[#This Row],[Uncleaved Sequence]],Table2[[#This Row],[pos2]],3)</f>
        <v>EGI-PFA</v>
      </c>
      <c r="O831" t="str">
        <f>VLOOKUP(Table2[[#This Row],[name]],Sheet2!B:D,3,FALSE)</f>
        <v>MDLRVSFSDKLKLGAKIIGHKVVQYKLGTGQTKELATKYGQLKGQQRRTYDGEPYYSFEGIPFAQPPVGELRFRAPQPPSSWQGVRDCTYAREKPMQRSITNAAEGSEDCLYLNVYAKRLESPKPLPVMVWIFGGGFQVGGASRELYPDYFMKHDILLVTINYRVGVLGFLSLKDKELKIPGNAGLKDQIQALRWVENIASFNGDPESITVFGESAGGASTHILMQTEQARGLFHRAIVQSGSALAWATQPDRKWPQRLGKELGYAGNLESEKELLEFFQQIPASKLAQYCNSITQEEQRDYEILAFAPVIEPYVGDDCVIPKSQQEQLSSAWGNSIPMIIGGSFEGLFSYRTTLDDPLYMLSAFEAIIPKQVRDAIDKEELAEMVRRLKKSFDDPDRASMELYECLHILSIKNFWHDIHRTLLARLAYATNLPTYLYRFDDSPHFNHYRILKCGKKVRGVCHADDISYMFYGILSSKLDKNSPEYRTIELVGMWTSFATTGDPNCEIIAPVKWDPLRPGGVENCLNIADGLEFIPLPEKQFVVWDSFYTRESL</v>
      </c>
    </row>
    <row r="832" spans="1:15">
      <c r="A832" t="s">
        <v>4527</v>
      </c>
      <c r="B832" t="s">
        <v>1414</v>
      </c>
      <c r="C832">
        <v>0.73199999999999998</v>
      </c>
      <c r="D832">
        <v>21</v>
      </c>
      <c r="E832">
        <v>0.83499999999999996</v>
      </c>
      <c r="F832">
        <v>21</v>
      </c>
      <c r="G832">
        <v>0.97899999999999998</v>
      </c>
      <c r="H832">
        <v>4</v>
      </c>
      <c r="I832">
        <v>0.95199999999999996</v>
      </c>
      <c r="J832">
        <v>0.89800000000000002</v>
      </c>
      <c r="K832" t="s">
        <v>4779</v>
      </c>
      <c r="L832">
        <v>0.45</v>
      </c>
      <c r="M832" t="s">
        <v>4780</v>
      </c>
      <c r="N832" t="str">
        <f>MID(Table2[[#This Row],[Uncleaved Sequence]],Table2[[#This Row],[pos2]]-3,3)&amp;"-"&amp;MID(Table2[[#This Row],[Uncleaved Sequence]],Table2[[#This Row],[pos2]],3)</f>
        <v>ASG-ESL</v>
      </c>
      <c r="O832" t="str">
        <f>VLOOKUP(Table2[[#This Row],[name]],Sheet2!B:D,3,FALSE)</f>
        <v>MAKVWAILAIALFLGALASGESLSSETAGKIEPKIVGGYDASIEQVSYQSIRLTANDKKSYGSGHLCGGVVISQRLVATAAHCCYITDKKKYRTAGEFLVMGSTYLTSSTDRTLMYYLQQLITHENYNPDALTNDIALMFINGYIPWWPTVTALALNSQLVATNTDCLISGWGLLQQNGTFSSNTLQAATVPIVSYTCRISYNSIPVSQVCAGYLSGGVDACQGDSGGPMSCNGMLAGIVSYGAGAAPGYPGVYTNVSYYYDWIVQKNSSLNYTIYHNGGVRQGSSWSYLGILPLVAFLLE</v>
      </c>
    </row>
    <row r="833" spans="1:15">
      <c r="A833" t="s">
        <v>3848</v>
      </c>
      <c r="B833" t="s">
        <v>1416</v>
      </c>
      <c r="C833">
        <v>0.78</v>
      </c>
      <c r="D833">
        <v>24</v>
      </c>
      <c r="E833">
        <v>0.85899999999999999</v>
      </c>
      <c r="F833">
        <v>24</v>
      </c>
      <c r="G833">
        <v>0.97799999999999998</v>
      </c>
      <c r="H833">
        <v>5</v>
      </c>
      <c r="I833">
        <v>0.94499999999999995</v>
      </c>
      <c r="J833">
        <v>0.90500000000000003</v>
      </c>
      <c r="K833" t="s">
        <v>4779</v>
      </c>
      <c r="L833">
        <v>0.45</v>
      </c>
      <c r="M833" t="s">
        <v>4780</v>
      </c>
      <c r="N833" t="str">
        <f>MID(Table2[[#This Row],[Uncleaved Sequence]],Table2[[#This Row],[pos2]]-3,3)&amp;"-"&amp;MID(Table2[[#This Row],[Uncleaved Sequence]],Table2[[#This Row],[pos2]],3)</f>
        <v>LRG-ATT</v>
      </c>
      <c r="O833" t="str">
        <f>VLOOKUP(Table2[[#This Row],[name]],Sheet2!B:D,3,FALSE)</f>
        <v>MFGLGQLLAVALLLIFLPSGLRGATTRTHLDTKAIRPRFNADPGRIINGEASLGATRHQVGIRKALNDGYFFGTGHLCGGSLIRPGWVLTAAHCFVDQIYDGTFVPKEEFIVVMGNLDRYNRTNTLTFTIEERIMQLDKFDLSTYDKIALLMLNGTVPTGHPTIRPIALNRFAIPEGVVCQVTGWGNTEDGYVSDIMTVDVPMISEEHCINDSDLGHLIQPGMICAGYLEVGEKDACAGDSGGPLCQSELAGVVSWGIQCALPRLPGVYTEVSYYYDWILQNMGENGEGSGEESEGSGEGSGEGSGEGSGEGSGDDGSGDDEDGSGDGGGAMAAVAGSLTLLLGILALRLMATQ</v>
      </c>
    </row>
    <row r="834" spans="1:15">
      <c r="A834" t="s">
        <v>3786</v>
      </c>
      <c r="B834" t="s">
        <v>1418</v>
      </c>
      <c r="C834">
        <v>0.23100000000000001</v>
      </c>
      <c r="D834">
        <v>26</v>
      </c>
      <c r="E834">
        <v>0.34200000000000003</v>
      </c>
      <c r="F834">
        <v>26</v>
      </c>
      <c r="G834">
        <v>0.72099999999999997</v>
      </c>
      <c r="H834">
        <v>8</v>
      </c>
      <c r="I834">
        <v>0.51100000000000001</v>
      </c>
      <c r="J834">
        <v>0.433</v>
      </c>
      <c r="K834" t="s">
        <v>4781</v>
      </c>
      <c r="L834">
        <v>0.45</v>
      </c>
      <c r="M834" t="s">
        <v>4780</v>
      </c>
      <c r="N834" t="str">
        <f>MID(Table2[[#This Row],[Uncleaved Sequence]],Table2[[#This Row],[pos2]]-3,3)&amp;"-"&amp;MID(Table2[[#This Row],[Uncleaved Sequence]],Table2[[#This Row],[pos2]],3)</f>
        <v>MQT-TYT</v>
      </c>
      <c r="O834" t="str">
        <f>VLOOKUP(Table2[[#This Row],[name]],Sheet2!B:D,3,FALSE)</f>
        <v>MQLNDHWRKIVKTLIFAFLCTEMQTTYTHRDLAAKRGIGLAEMDAIAAEGKEGFQLKMVAPHQASIRLLTLERDYFGKGHICSGALVAPSVVLTVTSCFSQVKKSYYHPSELRVVLGSPQRFAPNEQALVFGVTHIHQPPKDLALAIMLDKDVPENLPYIQAIGLPTPGATSILDSDHHNLLQINTWGYDGDIRELDLVTLNATHTSCHQHQSKSPRICVQPKTSNYIRGRLYMDAGATLTERDRLGLRSIDGAFEDVASHVEWILAKIGDGGNQNSSIWGILGFLVFTGYVITSRKSFS</v>
      </c>
    </row>
    <row r="835" spans="1:15">
      <c r="A835" t="s">
        <v>4376</v>
      </c>
      <c r="B835" t="s">
        <v>4761</v>
      </c>
      <c r="C835">
        <v>0.82</v>
      </c>
      <c r="D835">
        <v>24</v>
      </c>
      <c r="E835">
        <v>0.86</v>
      </c>
      <c r="F835">
        <v>24</v>
      </c>
      <c r="G835">
        <v>0.97599999999999998</v>
      </c>
      <c r="H835">
        <v>5</v>
      </c>
      <c r="I835">
        <v>0.90300000000000002</v>
      </c>
      <c r="J835">
        <v>0.88300000000000001</v>
      </c>
      <c r="K835" t="s">
        <v>4779</v>
      </c>
      <c r="L835">
        <v>0.45</v>
      </c>
      <c r="M835" t="s">
        <v>4780</v>
      </c>
      <c r="N835" t="str">
        <f>MID(Table2[[#This Row],[Uncleaved Sequence]],Table2[[#This Row],[pos2]]-3,3)&amp;"-"&amp;MID(Table2[[#This Row],[Uncleaved Sequence]],Table2[[#This Row],[pos2]],3)</f>
        <v>SQG-TVY</v>
      </c>
      <c r="O835" t="str">
        <f>VLOOKUP(Table2[[#This Row],[name]],Sheet2!B:D,3,FALSE)</f>
        <v>MGLSKIWLLVSCLLWTCLPQSQGTVYPRDILLKTPKFRRVWGGVQSNTGNFGGWLLRILNGDGNFACGAAYYAPLLVITSANCIYPYRNSLEGATVEGAFSECDRENYADIDTIQFPEKFIYQKLYMDVAVVRLRDPVRGRLTEFIRCSVKVQPKMQMVVFGWGFDNTEVEIPSSDPRNVTVTIISIKECRQKFKSKIASTSICARQPKNPKQCLYDGGSPLIYGRELCGVVSFGSHCIDTSRPGYTNIRRVKRFITETEESINAGDVFRSTKVVKETKKPPKKTIKPKSKPVKQRLLRTVMVEPLV</v>
      </c>
    </row>
    <row r="836" spans="1:15">
      <c r="A836" t="s">
        <v>4362</v>
      </c>
      <c r="B836" t="s">
        <v>547</v>
      </c>
      <c r="C836">
        <v>0.65900000000000003</v>
      </c>
      <c r="D836">
        <v>19</v>
      </c>
      <c r="E836">
        <v>0.77700000000000002</v>
      </c>
      <c r="F836">
        <v>19</v>
      </c>
      <c r="G836">
        <v>0.95399999999999996</v>
      </c>
      <c r="H836">
        <v>1</v>
      </c>
      <c r="I836">
        <v>0.90800000000000003</v>
      </c>
      <c r="J836">
        <v>0.84799999999999998</v>
      </c>
      <c r="K836" t="s">
        <v>4779</v>
      </c>
      <c r="L836">
        <v>0.45</v>
      </c>
      <c r="M836" t="s">
        <v>4780</v>
      </c>
      <c r="N836" t="str">
        <f>MID(Table2[[#This Row],[Uncleaved Sequence]],Table2[[#This Row],[pos2]]-3,3)&amp;"-"&amp;MID(Table2[[#This Row],[Uncleaved Sequence]],Table2[[#This Row],[pos2]],3)</f>
        <v>KLA-ESF</v>
      </c>
      <c r="O836" t="str">
        <f>VLOOKUP(Table2[[#This Row],[name]],Sheet2!B:D,3,FALSE)</f>
        <v>MLLKILVLFCTLLSAKLAESFVKPLRYNLTILTRLGSEDEQNQFEGIVSDIEATQPTRVIYLNSLNITISRQRTWIYRWASGRKIGALQIKRIIKKTSIKIVIELPLRSGEIYTLNMLFSGNLDRSQQYGYFAGYYDKTPRVFYSATLEPDYAHTVFPCFDDPRFRTPYNITLVHDRKYVALSNMPPVEEKPYKEINYVSTTFMGSPPLATQQVMWTLHQLEKVYSGPAAAGENITVWSRPHLAELAKVPEMTPNLFSKYETLFAYPLPKGADWGGKVDHVVLPRYTEMYSGQGMVYGEDIVDSGQNGLESLQETLAELVARQWNGLLVNLEDSDEEYVRNGIYYLSVQVMAMDKEAYNTTHLSKTRLDVLYHDSLAKVKSIATDVKESGHQLRKKKMCLLIHMLKVALGDKLFLKGLQEFFKRYANSSASSKELWEEFQRARRSHQLPTGVSLPTVMESWMKQPGFPLLTVQRDDAKQIVTITQSRYYQYLDNSSNDCWWVPVAYIVRNLTLPQVEWLGCQKNSRDILELSHIANPEDLLINVDAAVPLRVFYDSYNLQLISEALRQDFTQIPELSRIQLVDDALSLWSGRLPYNVTLNVISYLSNETSVLVWETALLNLEKLQSIMRMTTGFRIFLYMQKLIEPAFKTTLNSLSTKARTGSEIPINTKSPVTTESSGTTESPDTESPDTAESPDTTESSNTTESPDTTESSDTTESPDTTKSDLSLSAILYRLCQFEIKECLTDAQQRFQAAMDQKSSSSIPEEIREIVLCRGIRNGLEVHWMVRDMFFESENDKERSILLNSLSCTTEYWAMQKLLSWALDSKKVPRTMTSLLSAVLRSPLGYYVGKQFLIDHSKEILRSKDVKLILTPFINAMSTKAESALNDHLHRNLPSSMVSGLSSTLESGLDRVNWRNNLYFDLLKAIRDFTLDGPKNSSDSDS</v>
      </c>
    </row>
    <row r="837" spans="1:15">
      <c r="A837" t="s">
        <v>4547</v>
      </c>
      <c r="B837" t="s">
        <v>459</v>
      </c>
      <c r="C837">
        <v>0.60799999999999998</v>
      </c>
      <c r="D837">
        <v>23</v>
      </c>
      <c r="E837">
        <v>0.72199999999999998</v>
      </c>
      <c r="F837">
        <v>23</v>
      </c>
      <c r="G837">
        <v>0.95799999999999996</v>
      </c>
      <c r="H837">
        <v>2</v>
      </c>
      <c r="I837">
        <v>0.85799999999999998</v>
      </c>
      <c r="J837">
        <v>0.79500000000000004</v>
      </c>
      <c r="K837" t="s">
        <v>4779</v>
      </c>
      <c r="L837">
        <v>0.45</v>
      </c>
      <c r="M837" t="s">
        <v>4780</v>
      </c>
      <c r="N837" t="str">
        <f>MID(Table2[[#This Row],[Uncleaved Sequence]],Table2[[#This Row],[pos2]]-3,3)&amp;"-"&amp;MID(Table2[[#This Row],[Uncleaved Sequence]],Table2[[#This Row],[pos2]],3)</f>
        <v>VEG-ISL</v>
      </c>
      <c r="O837" t="str">
        <f>VLOOKUP(Table2[[#This Row],[name]],Sheet2!B:D,3,FALSE)</f>
        <v>MSVKLLIVALSLCLLQSGIVEGISLSLGDITLFNVNFKTPTFLGRSVAVSNVRLENDVDPNIQEDSHLNTYSLIKKYGYPAENHTLETDDGYILTLHRARPGATPVLLVHGLLDSSATWVMMGPNKGLGYLLYDQGYDVWMANVRGNYSRKHVKYSTHHAKFWDFTFHEMGKHDIPATMDYILNSTGVSQLHYIGHQGTVVFWIMASEKPEYMDKIILMQGLAPVAFLKHCRSPVVNFLAEWHLSSLVLKLIGVHEFLPKNEFISMFNRIICDETTITKEICSNVIFLTTGFDKQLNETMLPVIVGHSPAGASTKQMQHFGQLNRSGGFRQYDHGWLRNHWIYTIDPPSYHLENVRAKVALYYGQNDWLAPPEDVEMLNRKLPNVVEKYLVDKEFNHLDFIWGIDARELLWDRMLEIMRNHENSI</v>
      </c>
    </row>
    <row r="838" spans="1:15">
      <c r="A838" t="s">
        <v>4548</v>
      </c>
      <c r="B838" t="s">
        <v>459</v>
      </c>
      <c r="C838">
        <v>0.60799999999999998</v>
      </c>
      <c r="D838">
        <v>23</v>
      </c>
      <c r="E838">
        <v>0.72199999999999998</v>
      </c>
      <c r="F838">
        <v>23</v>
      </c>
      <c r="G838">
        <v>0.95799999999999996</v>
      </c>
      <c r="H838">
        <v>2</v>
      </c>
      <c r="I838">
        <v>0.85799999999999998</v>
      </c>
      <c r="J838">
        <v>0.79500000000000004</v>
      </c>
      <c r="K838" t="s">
        <v>4779</v>
      </c>
      <c r="L838">
        <v>0.45</v>
      </c>
      <c r="M838" t="s">
        <v>4780</v>
      </c>
      <c r="N838" t="str">
        <f>MID(Table2[[#This Row],[Uncleaved Sequence]],Table2[[#This Row],[pos2]]-3,3)&amp;"-"&amp;MID(Table2[[#This Row],[Uncleaved Sequence]],Table2[[#This Row],[pos2]],3)</f>
        <v>VEG-ISL</v>
      </c>
      <c r="O838" t="str">
        <f>VLOOKUP(Table2[[#This Row],[name]],Sheet2!B:D,3,FALSE)</f>
        <v>MSVKLLIVALSLCLLQSGIVEGISLSLGDITLFNVNFKTPTFLGRSVAVSNVRLENDVDPNIQEDSHLNTYSLIKKYGYPAENHTLETDDGYILTLHRARPGATPVLLVHGLLDSSATWVMMGPNKGLGYLLYDQGYDVWMANVRGNYSRKHVKYSTHHAKFWDFTFHEMGKHDIPATMDYILNSTGVSQLHYIGHQGTVVFWIMASEKPEYMDKIILMQGLAPVAFLKHCRSPVVNFLAEWHLSVLKLIGVHEFLPKNEFISMFNRIICDETTITKEICSNVIFLTTGFDKLQNETMLPVIVGHSPAGASTKQMQHFGQLNRSGGFRQYDHGWLRNHWIYGTDPPSYHLENVRAKVALYYGQNDWLAPPEDVEMLNRKLPNVVEKYLVDDKFNHLDFIWGIDARELLWDRMLEIMRNHENSI</v>
      </c>
    </row>
    <row r="839" spans="1:15">
      <c r="A839" t="s">
        <v>4755</v>
      </c>
      <c r="B839" t="s">
        <v>459</v>
      </c>
      <c r="C839">
        <v>0.374</v>
      </c>
      <c r="D839">
        <v>37</v>
      </c>
      <c r="E839">
        <v>0.35199999999999998</v>
      </c>
      <c r="F839">
        <v>37</v>
      </c>
      <c r="G839">
        <v>0.499</v>
      </c>
      <c r="H839">
        <v>25</v>
      </c>
      <c r="I839">
        <v>0.313</v>
      </c>
      <c r="J839">
        <v>0.33700000000000002</v>
      </c>
      <c r="K839" t="s">
        <v>4781</v>
      </c>
      <c r="L839">
        <v>0.5</v>
      </c>
      <c r="M839" t="s">
        <v>4782</v>
      </c>
      <c r="N839" t="str">
        <f>MID(Table2[[#This Row],[Uncleaved Sequence]],Table2[[#This Row],[pos2]]-3,3)&amp;"-"&amp;MID(Table2[[#This Row],[Uncleaved Sequence]],Table2[[#This Row],[pos2]],3)</f>
        <v>VEG-ISL</v>
      </c>
      <c r="O839" t="str">
        <f>VLOOKUP(Table2[[#This Row],[name]],Sheet2!B:D,3,FALSE)</f>
        <v>MCINSKNNTHIHPSGVVDCTLIALSLCLLQSGIVEGISLSLGDITLFNVFKTPTFLGRSVAVDSNVRLENDVDPNIQEDSHLNTYSLIKKYGYPAENHLETDDGYILTLHRIARPGATPVLLVHGLLDSSATWVMMGPNKGLGYLLYQGYDVWMANVRGNTYSRKHVKYSTHHAKFWDFTFHEMGKHDIPATMDYINSTGVSQLHYIGHSQGTVVFWIMASEKPEYMDKIILMQGLAPVAFLKHCSPVVNFLAEWHLSVSLVLKLIGVHEFLPKNEFISMFNRIICDETTITKECSNVIFLTTGFDKLQLNETMLPVIVGHSPAGASTKQMQHFGQLNRSGGFQYDHGWLRNHWIYGTIDPPSYHLENVRAKVALYYGQNDWLAPPEDVEMLRKLPNVVEKYLVDDKEFNHLDFIWGIDARELLWDRMLEIMRNHENSI</v>
      </c>
    </row>
    <row r="840" spans="1:15">
      <c r="A840" t="s">
        <v>3911</v>
      </c>
      <c r="B840" t="s">
        <v>768</v>
      </c>
      <c r="C840">
        <v>0.14899999999999999</v>
      </c>
      <c r="D840">
        <v>40</v>
      </c>
      <c r="E840">
        <v>0.23200000000000001</v>
      </c>
      <c r="F840">
        <v>40</v>
      </c>
      <c r="G840">
        <v>0.57999999999999996</v>
      </c>
      <c r="H840">
        <v>32</v>
      </c>
      <c r="I840">
        <v>0.31</v>
      </c>
      <c r="J840">
        <v>0.26300000000000001</v>
      </c>
      <c r="K840" t="s">
        <v>4781</v>
      </c>
      <c r="L840">
        <v>0.5</v>
      </c>
      <c r="M840" t="s">
        <v>4782</v>
      </c>
      <c r="N840" t="str">
        <f>MID(Table2[[#This Row],[Uncleaved Sequence]],Table2[[#This Row],[pos2]]-3,3)&amp;"-"&amp;MID(Table2[[#This Row],[Uncleaved Sequence]],Table2[[#This Row],[pos2]],3)</f>
        <v>ASS-ASG</v>
      </c>
      <c r="O840" t="str">
        <f>VLOOKUP(Table2[[#This Row],[name]],Sheet2!B:D,3,FALSE)</f>
        <v>MKSRKLPKGFVLCGLNCLTFVYFPLVLPILRCSAGAASSASGGGSKTADFDFRMQRVRNVLKEVPLIDGHNDLPWNIRKFLKNQLKDFHFGGDLRELAWSSSAWSHTDLRRLKEGMVSAQFWSAYAPCSSQHLDAVQLTLEQIDLIRLVQLYPHHMALVTTASGIEQTHRTGKIASLIGVEGGHAIGTSLSVLRMFQLGARYLTLTHTCNTPWADCCKVDEPGKYPHIGGLSQFGKLVVKEMNRLMIVDLSHVSVPTMLDALAASRAPLIFSHSSAHAICNSSRNVPDHVLQRIINGGLVMVAFYPHFVSCSGQATLHDVVAHINHIREVAGIDHVGIGAGYDVNLVPKGLEDVSKYPHLFAALLESDKWSEEDIAKLAGRNLIRVFKEVEARDQMELLRVAPIDQSIPAEDIMGRSYCRYQGPR</v>
      </c>
    </row>
    <row r="841" spans="1:15">
      <c r="A841" t="s">
        <v>4612</v>
      </c>
      <c r="B841" t="s">
        <v>768</v>
      </c>
      <c r="C841">
        <v>0.14899999999999999</v>
      </c>
      <c r="D841">
        <v>40</v>
      </c>
      <c r="E841">
        <v>0.23200000000000001</v>
      </c>
      <c r="F841">
        <v>40</v>
      </c>
      <c r="G841">
        <v>0.57999999999999996</v>
      </c>
      <c r="H841">
        <v>32</v>
      </c>
      <c r="I841">
        <v>0.31</v>
      </c>
      <c r="J841">
        <v>0.26300000000000001</v>
      </c>
      <c r="K841" t="s">
        <v>4781</v>
      </c>
      <c r="L841">
        <v>0.5</v>
      </c>
      <c r="M841" t="s">
        <v>4782</v>
      </c>
      <c r="N841" t="str">
        <f>MID(Table2[[#This Row],[Uncleaved Sequence]],Table2[[#This Row],[pos2]]-3,3)&amp;"-"&amp;MID(Table2[[#This Row],[Uncleaved Sequence]],Table2[[#This Row],[pos2]],3)</f>
        <v>ASS-ASG</v>
      </c>
      <c r="O841" t="str">
        <f>VLOOKUP(Table2[[#This Row],[name]],Sheet2!B:D,3,FALSE)</f>
        <v>MKSRKLPKGFVLCGLNCLTFVYFPLVLPILRCSAGAASSASGGGSKTADFDFRMQRVRNVLKEVPLIDGHNDLPWNIRKFLKNQLKDFHFGGDLRELAWSSSAWSHTDLRRLKEGMVSAQFWSAYAPCSSQHLDAVQLTLEQIDLIRLVQLYPHHMALVTTASGIEQTHRTGKIASLIGVEGGHAIGTSLSVLRMFQLGARYLTLTHTCNTPWADCCKVDEPGKYPHIGGLSQFGKLVVKEMNRLMIVDLSHVSVPTMLDALAASRAPLIFSHSSAHAICNSSRNVPDHVLQRIINGGLVMVAFYPHFVSCSGQATLHDVVAHINHIREVAGIDHVGIGAGYDVNLVPKGLEDVSKYPHLFAALLESDKWSEEDIAKLAGRNLIRVFKEVEARDQMELLRVAPIDQSIPAEDIMGRSYCRYQGPR</v>
      </c>
    </row>
    <row r="842" spans="1:15">
      <c r="A842" t="s">
        <v>4442</v>
      </c>
      <c r="B842" t="s">
        <v>894</v>
      </c>
      <c r="C842">
        <v>0.46600000000000003</v>
      </c>
      <c r="D842">
        <v>26</v>
      </c>
      <c r="E842">
        <v>0.41699999999999998</v>
      </c>
      <c r="F842">
        <v>26</v>
      </c>
      <c r="G842">
        <v>0.76300000000000001</v>
      </c>
      <c r="H842">
        <v>5</v>
      </c>
      <c r="I842">
        <v>0.48699999999999999</v>
      </c>
      <c r="J842">
        <v>0.44500000000000001</v>
      </c>
      <c r="K842" t="s">
        <v>4781</v>
      </c>
      <c r="L842">
        <v>0.5</v>
      </c>
      <c r="M842" t="s">
        <v>4782</v>
      </c>
      <c r="N842" t="str">
        <f>MID(Table2[[#This Row],[Uncleaved Sequence]],Table2[[#This Row],[pos2]]-3,3)&amp;"-"&amp;MID(Table2[[#This Row],[Uncleaved Sequence]],Table2[[#This Row],[pos2]],3)</f>
        <v>CQS-FHT</v>
      </c>
      <c r="O842" t="str">
        <f>VLOOKUP(Table2[[#This Row],[name]],Sheet2!B:D,3,FALSE)</f>
        <v>MPCWRSFIALICLAIIVVVITICQSFHTNFLTVGRNGTLRYEPTELNLGMRMIAGLSDPENLRKNVQRIAIKRAVSTPGHSEVRNYIVDYLKKLNWNVLDIFTQKVPIMSNVTFHNIVARQNPQTQRYLMFGCHYDSKYFKDFDFMATDSAVPCALMLNMATILKHQFHRSQVSLMLVFFDGEEAFGEWSQEDSPYSRHLAELWEKHGFLDKIDLFVLPDLIGAKDVVFKKNILDTSGWFHRLVQELKLFQAGIVRSERPLFKFEPGIDVDDDHLPFTRRNVPVIHLISNKYPAWHQAEDVEMNVDYNTTEQVGLVLRMFVMEYLNSAPSISNTL</v>
      </c>
    </row>
    <row r="843" spans="1:15">
      <c r="A843" t="s">
        <v>3742</v>
      </c>
      <c r="B843" t="s">
        <v>725</v>
      </c>
      <c r="C843">
        <v>0.114</v>
      </c>
      <c r="D843">
        <v>23</v>
      </c>
      <c r="E843">
        <v>0.11</v>
      </c>
      <c r="F843">
        <v>23</v>
      </c>
      <c r="G843">
        <v>0.125</v>
      </c>
      <c r="H843">
        <v>20</v>
      </c>
      <c r="I843">
        <v>0.105</v>
      </c>
      <c r="J843">
        <v>0.107</v>
      </c>
      <c r="K843" t="s">
        <v>4781</v>
      </c>
      <c r="L843">
        <v>0.45</v>
      </c>
      <c r="M843" t="s">
        <v>4780</v>
      </c>
      <c r="N843" t="str">
        <f>MID(Table2[[#This Row],[Uncleaved Sequence]],Table2[[#This Row],[pos2]]-3,3)&amp;"-"&amp;MID(Table2[[#This Row],[Uncleaved Sequence]],Table2[[#This Row],[pos2]],3)</f>
        <v>AAG-EGT</v>
      </c>
      <c r="O843" t="str">
        <f>VLOOKUP(Table2[[#This Row],[name]],Sheet2!B:D,3,FALSE)</f>
        <v>MNYDGLLSKLTDEKLMLFEAAGEGTIVEGSRICGQDADPLSLPLVEDGAEEEQAAPIQTIHRTVFAVPRVPSPSPVSTSGANLNLKTENAATATPQRKSTSSRFMNAFSQLYGGGNSGPSCGHVEQHNEEPGDLSANRTPTKGMESKVAMWHNVKYGWSGKMRQTSFSKEQPVWLLGRCYHRRFTPPVSMESSITEPSGADTTPDNATSAFDSIQATSTSTSLYPALNPQQIDEIVVPQELGMDAENQVGEQPWEEGIEGFRRDFYSRIWMTYRREFPIMNGSNYTSDCGWGCMRSGQMLFAQGLICHFLGRSWRYDSESQLHSTYEDNMHKKIVKWFGDSSSSSPFSIHALVRLGEHLGKKPGDWYGPASVSYLLKHALEHAAQENADFDNSVYVAKDCTIYLQDIEDQCSIPEPAPKPHVPWQQAKRPQAETTKTEQQQWKSLIVLIPLRLGSDKLNPVYAHCLKLLLSTEHCLGILGGKPKHSLYFVFQEDRLIHLDPHYCQEMVDVNQENFSLHSFHCKSPRKLKASKMDPSCCIFYCATKSDFDNFMESVQLYLHPMRCASGATVDKAAGSHHTTPQSSHQTETEMNYPLFSFSRGRCMDHERDEMSDSLYKPLIKQVASLAQELGAQLAPPHGDEHDQDDSESEEFVL</v>
      </c>
    </row>
    <row r="844" spans="1:15">
      <c r="A844" t="s">
        <v>3754</v>
      </c>
      <c r="B844" t="s">
        <v>214</v>
      </c>
      <c r="C844">
        <v>0.50900000000000001</v>
      </c>
      <c r="D844">
        <v>25</v>
      </c>
      <c r="E844">
        <v>0.64700000000000002</v>
      </c>
      <c r="F844">
        <v>25</v>
      </c>
      <c r="G844">
        <v>0.95</v>
      </c>
      <c r="H844">
        <v>4</v>
      </c>
      <c r="I844">
        <v>0.83</v>
      </c>
      <c r="J844">
        <v>0.746</v>
      </c>
      <c r="K844" t="s">
        <v>4779</v>
      </c>
      <c r="L844">
        <v>0.45</v>
      </c>
      <c r="M844" t="s">
        <v>4780</v>
      </c>
      <c r="N844" t="str">
        <f>MID(Table2[[#This Row],[Uncleaved Sequence]],Table2[[#This Row],[pos2]]-3,3)&amp;"-"&amp;MID(Table2[[#This Row],[Uncleaved Sequence]],Table2[[#This Row],[pos2]],3)</f>
        <v>ADL-RSI</v>
      </c>
      <c r="O844" t="str">
        <f>VLOOKUP(Table2[[#This Row],[name]],Sheet2!B:D,3,FALSE)</f>
        <v>MSAKTSVWLVFFCALGCLIHDADLRSIQPKASQCGYQSCHPTKPNMLNVLVAHTHDDVGWLKTVDQYYYGSETKIQKAGVQYIIDSVVEALLRDPEKRIYVESAFFFKWWKEQKPKVQEAVKMLVEQGRLEFIGGAWSMNDEATTHYSVIDQFSWGLRLLNDTFGECGRPRVGWQIDPFGHSREMASMFAQMGFDGFFGRLDYQDKDERLMTKNAEMIWHGSANLGEEADLFSGALYNNYQAPDGCFDILCNDAPIIDGKHSPDNNVKERIDTFLDFAKTQSQYYRTNNIIVTMGDFTYQAAQVYYKNLDKLIRYGNERQANGSNINLLYSTPSCYLKSLHDAITWPTKSDDFFPYASDPHAYWTGYFTSRPTLKRFERDGNHFLQVCKQLSLAPKKPEEFDPHLTFMRETLGIMQHHDAITGTEKEKVALDYAKRMSVAFACGATTRNALNQLTVQSKDNVKDTSAKYVFEFKTCALLNITSCPVSEANRFALTLYNPLAHTVNEYVRIPVPYSNYRIIDNKGVTLESQAVPIPQVLIIKHRNSTAKYEIVFLATNIPALGYRTYYVEKLDSTEGNTRSKALPKRTSVTVIGNSHIQLGFDTNGFLSEVTADGLTRLVSQEFLFYEGAVGNNAEFLRSSGAYIFRPNENKIHFATDQVEIEVYKGDLVHEVHQKFNDWISQVVRVNKDSYAEFEWLVGPIPIDDGIGKEVITRFNSDIASDGIFRTDSNGREMIRKINHRDTWSVKINEAVAGNYYPITTKIDVEDDTARMAILTDRAQGGSSKDGSLELMVHRRLLKDDAFGVGEALNETEYGDGLIARGKHHLFFGKSTDEGVSLKGIERLTQLEKLLPTWKFFSNMEDYSADEWQTAFTNIFSGISLVPKPVHLLTLEPWHENQLLVRFEHIMENGEDASYSQPVQFNVKNVLSAFDEGIRETTLDGNAWLDESRRLQFAPDPEEAAFNTYATFSQPAESVHLLSAKPMLGVKYADEALPAGQLGAESNRIRRETETRQEKKDEGRSSKSTEGPYSFKSDSSNQEYIIELSPMEIRTFIVYLTP</v>
      </c>
    </row>
    <row r="845" spans="1:15">
      <c r="A845" t="s">
        <v>3755</v>
      </c>
      <c r="B845" t="s">
        <v>214</v>
      </c>
      <c r="C845">
        <v>0.50900000000000001</v>
      </c>
      <c r="D845">
        <v>25</v>
      </c>
      <c r="E845">
        <v>0.64700000000000002</v>
      </c>
      <c r="F845">
        <v>25</v>
      </c>
      <c r="G845">
        <v>0.95</v>
      </c>
      <c r="H845">
        <v>4</v>
      </c>
      <c r="I845">
        <v>0.83</v>
      </c>
      <c r="J845">
        <v>0.746</v>
      </c>
      <c r="K845" t="s">
        <v>4779</v>
      </c>
      <c r="L845">
        <v>0.45</v>
      </c>
      <c r="M845" t="s">
        <v>4780</v>
      </c>
      <c r="N845" t="str">
        <f>MID(Table2[[#This Row],[Uncleaved Sequence]],Table2[[#This Row],[pos2]]-3,3)&amp;"-"&amp;MID(Table2[[#This Row],[Uncleaved Sequence]],Table2[[#This Row],[pos2]],3)</f>
        <v>ADL-RSI</v>
      </c>
      <c r="O845" t="str">
        <f>VLOOKUP(Table2[[#This Row],[name]],Sheet2!B:D,3,FALSE)</f>
        <v>MSAKTSVWLVFFCALGCLIHDADLRSIQPKASQCGYQSCHPTKPNMLNVLVAHTHDDVGWLKTVDQYYYGSETKIQKAGVQYIIDSVVEALLRDPEKRIYVESAFFFKWWKEQKPKVQEAVKMLVEQGRLEFIGGAWSMNDEATTHYSVIDQFSWGLRLLNDTFGECGRPRVGWQIDPFGHSREMASMFAQMGFDGFFGRLDYQDKDERLMTKNAEMIWHGSANLGEEADLFSGALYNNYQAPDGCFDILCNDAPIIDGKHSPDNNVKERVDAFLAYVTEMAEHFRTPNVILTMEDFHYQNADMWYKNLDKLIKYGNERQANGSNINLLYSTPSCYLKSLHDAITWPTKSDDFFPYASDPHAYWTGYFTSRPTLKRFERDGNHFLQVCKQLSLAPKKPEEFDPHLTFMRETLGIMQHHDAITGTEKEKVALDYAKRMSVAFACGATTRNALNQLTVQSKDNVKDTSAKYVFEFKTCALLNITSCPVSEANRFALTLYNPLAHTVNEYVRIPVPYSNYRIIDNKGVTLESQAVPIPQVLIIKHRNSTAKYEIVFLATNIPALGYRTYYVEKLDSTEGNTRSKALPKRTSVTVIGNSHIQLGFDTNGFLSEVTADGLTRLVSQEFLFYEGAVGNNAEFLRSSGAYIFRPNENKIHFATDQVEIEVYKGDLVHEVHQKFNDWISQVVRVNKDSYAEFEWLVGPIPIDDGIGKEVITRFNSDIASDGIFRTDSNGREMIRKINHRDTWSVKINEAVAGNYYPITTKIDVEDDTARMAILTDRAQGGSSKDGSLELMVHRRLLKDDAFGVGEALNETEYGDGLIARGKHHLFFGKSTDEGVSLKGIERLTQLEKLLPTWKFFSNMEDYSADEWQTAFTNIFSGISLVPKPVHLLTLEPWHENQLLVRFEHIMENGEDASYSQPVQFNVKNVLSAFDEGIRETTLDGNAWLDESRRLQFAPDPEEAAFNTYATFSQPAESVHLLSAKPMLGVKYADEALPAGQLGAESNRIRRETETRQEKKDEGRSSKSTEGPYSFKSDSSNQEYIIELSPMEIRTFIVYLTP</v>
      </c>
    </row>
    <row r="846" spans="1:15">
      <c r="A846" t="s">
        <v>4083</v>
      </c>
      <c r="B846" t="s">
        <v>549</v>
      </c>
      <c r="C846">
        <v>0.88</v>
      </c>
      <c r="D846">
        <v>24</v>
      </c>
      <c r="E846">
        <v>0.91600000000000004</v>
      </c>
      <c r="F846">
        <v>24</v>
      </c>
      <c r="G846">
        <v>0.98699999999999999</v>
      </c>
      <c r="H846">
        <v>15</v>
      </c>
      <c r="I846">
        <v>0.95099999999999996</v>
      </c>
      <c r="J846">
        <v>0.93500000000000005</v>
      </c>
      <c r="K846" t="s">
        <v>4779</v>
      </c>
      <c r="L846">
        <v>0.45</v>
      </c>
      <c r="M846" t="s">
        <v>4780</v>
      </c>
      <c r="N846" t="str">
        <f>MID(Table2[[#This Row],[Uncleaved Sequence]],Table2[[#This Row],[pos2]]-3,3)&amp;"-"&amp;MID(Table2[[#This Row],[Uncleaved Sequence]],Table2[[#This Row],[pos2]],3)</f>
        <v>VAA-EKP</v>
      </c>
      <c r="O846" t="str">
        <f>VLOOKUP(Table2[[#This Row],[name]],Sheet2!B:D,3,FALSE)</f>
        <v>MTTAKWIWRLALSILLVVGFVAAEKPTGYHREICQYRKGKHIQPMSVYHRLMAMREQMQIRATLQGPEIYGYILPSTDEHLNQEVAARDQRLRYLSGFGVRAFAAVTSHGAAIWVENRYAQQADGELECDWEIYLTSGNVSVADWLGHVHIDKRVGADPHLVPHSLWVQWERELEDKFLKLVRINTNLVDHIWGDEPEMPKNQVIKVHEKHFAGESWQDKVKELRRRLAHLGCDAMVVTSLTEIALLNIRGTDIPYTPVIKSYAVISRDDIFFYVDHSKISLGIDLHLRTDCFNDCVKIKEYNQIWSDIRTYAQIWKRVLVPAPCVQDLGASEAIYTSMPGKIVWEISPIIFMRAQKNSDEQAGMRRAHIRDGAAICEAMSNMETRFHTEQWEEKIKYEVELWRLSQKHAKGLSLRTVVAYGEHSALPYYISSNVTNIEVSQSLLVIESGGQYLEGTTDVSRTFIFGEPTHEMKKAYTNVLAGILHLAQLFPSDLKPSEVDALVRSMVWKDMTDFPQATGHGIGSFGSVEEPPISVSYGNSSFHFKQGYFFSSESGYYKRDDFGVRLKNVLEVVDTGHTHPSGARFLARDVTMVPYEPKLIDSTLLSAAEKRLLNEYNAKIRNDIGDELKRLGNMRAYWMMNQTRHIREYLPEDEYRSATGAGSCGHSASPLILLGLGLMVILSAIPSR</v>
      </c>
    </row>
    <row r="847" spans="1:15">
      <c r="A847" t="s">
        <v>4084</v>
      </c>
      <c r="B847" t="s">
        <v>549</v>
      </c>
      <c r="C847">
        <v>0.88</v>
      </c>
      <c r="D847">
        <v>24</v>
      </c>
      <c r="E847">
        <v>0.91600000000000004</v>
      </c>
      <c r="F847">
        <v>24</v>
      </c>
      <c r="G847">
        <v>0.98699999999999999</v>
      </c>
      <c r="H847">
        <v>15</v>
      </c>
      <c r="I847">
        <v>0.95099999999999996</v>
      </c>
      <c r="J847">
        <v>0.93500000000000005</v>
      </c>
      <c r="K847" t="s">
        <v>4779</v>
      </c>
      <c r="L847">
        <v>0.45</v>
      </c>
      <c r="M847" t="s">
        <v>4780</v>
      </c>
      <c r="N847" t="str">
        <f>MID(Table2[[#This Row],[Uncleaved Sequence]],Table2[[#This Row],[pos2]]-3,3)&amp;"-"&amp;MID(Table2[[#This Row],[Uncleaved Sequence]],Table2[[#This Row],[pos2]],3)</f>
        <v>VAA-EKP</v>
      </c>
      <c r="O847" t="str">
        <f>VLOOKUP(Table2[[#This Row],[name]],Sheet2!B:D,3,FALSE)</f>
        <v>MTTAKWIWRLALSILLVVGFVAAEKPTGYHREICQYRKGKHIQPMSVYHRLMAMREQMQIRATLQGPEIYGYILPSTDEHLNQEVAARDQRLRYLSGFGVRAFAAVTSHGAAIWVENRYAQQADGELECDWEIYLTSGNVSVADWLGHVHIDKRVGADPHLVPHSLWVQWERELEDKFLKLVRINTNLVDHIWGDEPEMPKNQVIKVHEKHFAGESWQDKVKELRRRLAHLGCDAMVVTSLTEIALLNIRGTDIPYTPVIKSYAVISRDDIFFYVDHSKISLGIDLHLRTDCFNDCVKIKEYNQIWSDIRTYAQIWKRVLVPAPCVQDLGASEAIYTSMPGKIVWEISPIIFMRAQKNSDEQAGMRRAHIRDGAAICEAMSNMETRFHTEQWEEKIKYEVELWRLSQKHAKGLSLRTVVAYGEHSALPYYISSNVTNIEVSQSLLVIESGGQYLEGTTDVSRTFIFGEPTHEMKKAYTNVLAGILHLAQLFPSDLKPSEVDALVRSMVWKDMTDFPQATGHGIGSFGSVEEPPISVSYGNSSFHFKQGYFFSSESGYYKRDDFGVRLKNVLEVVDTGHTHPSGARFLARDVTMVPYEPKLIDSTLLSAAEKRLLNEYNAKIRNDIGDELKRLGNMRAYWMMNQTRHIREYLPEDEYRSATGAGSCGHSASPLILLGLGLMVILSAIPSR</v>
      </c>
    </row>
    <row r="848" spans="1:15">
      <c r="A848" t="s">
        <v>4249</v>
      </c>
      <c r="B848" t="s">
        <v>896</v>
      </c>
      <c r="C848">
        <v>0.47399999999999998</v>
      </c>
      <c r="D848">
        <v>26</v>
      </c>
      <c r="E848">
        <v>0.59</v>
      </c>
      <c r="F848">
        <v>26</v>
      </c>
      <c r="G848">
        <v>0.96499999999999997</v>
      </c>
      <c r="H848">
        <v>12</v>
      </c>
      <c r="I848">
        <v>0.75800000000000001</v>
      </c>
      <c r="J848">
        <v>0.68</v>
      </c>
      <c r="K848" t="s">
        <v>4779</v>
      </c>
      <c r="L848">
        <v>0.45</v>
      </c>
      <c r="M848" t="s">
        <v>4780</v>
      </c>
      <c r="N848" t="str">
        <f>MID(Table2[[#This Row],[Uncleaved Sequence]],Table2[[#This Row],[pos2]]-3,3)&amp;"-"&amp;MID(Table2[[#This Row],[Uncleaved Sequence]],Table2[[#This Row],[pos2]],3)</f>
        <v>VQA-DLT</v>
      </c>
      <c r="O848" t="str">
        <f>VLOOKUP(Table2[[#This Row],[name]],Sheet2!B:D,3,FALSE)</f>
        <v>MAKLLLIFSILTILATIHDSSFVQADLTTKERIKKHQDWLREHRKPKTKKISINSYYELANLWHTRKDLSSPKQKPNNKEEYLENETTSKISNKSDEKLKSSTIISLNATNPSTSTFKSVLETTTLPSVTTKDLFESGNVATTRQTPVEEVFSSPNPPQEATSSTSKKAKKKVYPYPRWDKWSDWSSCSRSCGGGVYQVRKCINRNLLTNNQLTSNACVGYFKRYQLCNDVPCDEQSPDFRASQCAYNDKEFHGHRYRWEPYVKDDAECELNCMPFGMKSFATLNESVIDGTPCHPAEYFRSQFWERAVCVDGACKAVQASGEIDGLYAHSGSVSCGGLLCRPTGIFTRNPLPEHAYIHVTTLPVGASNISITELKNSINLLVLRTSNELAINGENTVSESGSYEAVGAVFDYHRIDGAEDSNGVTEWITSIGPIRDSLQLVFTKSANNTGVKYEYMLPIVSESEENEMSLESSDGLLRSGMEDTSSSSSRAGRKRIFNWKVIGFSSCTKSCGGGTQTPIIRCIRKNPLRYYSQRRCTHVKPVLNENLLHCNTQPCPAYWRFDDWGECRCSSSGGLRRREVSCVQELAGLVIHVDKAACMEDQPPMQKQCECPKNRRRNLSRYRLSGPSESSSNSSQKRSKIDGSDATAIWLVSDWNQYCSVTCGSGVEYRTVFCDRSKAGEQRCDSTTPESRRPCEKPACELGDWFTGPWSSCNGDCFDLTRTREVLCIRSQLIEHSECTPELKPQSVEKCSHEEVEYCAARWHYSDWSECTKPCGGGTQRRSRCLEYDIKMNALRESTHCRYTNREPIYRNCNVQACAEVPKTEVTPVCADFSNCQWASQAKLCSYDYYRDNCCFSCTGG</v>
      </c>
    </row>
    <row r="849" spans="1:15">
      <c r="A849" t="s">
        <v>4695</v>
      </c>
      <c r="B849" t="s">
        <v>896</v>
      </c>
      <c r="C849">
        <v>0.47399999999999998</v>
      </c>
      <c r="D849">
        <v>26</v>
      </c>
      <c r="E849">
        <v>0.59</v>
      </c>
      <c r="F849">
        <v>26</v>
      </c>
      <c r="G849">
        <v>0.96499999999999997</v>
      </c>
      <c r="H849">
        <v>12</v>
      </c>
      <c r="I849">
        <v>0.75800000000000001</v>
      </c>
      <c r="J849">
        <v>0.68</v>
      </c>
      <c r="K849" t="s">
        <v>4779</v>
      </c>
      <c r="L849">
        <v>0.45</v>
      </c>
      <c r="M849" t="s">
        <v>4780</v>
      </c>
      <c r="N849" t="str">
        <f>MID(Table2[[#This Row],[Uncleaved Sequence]],Table2[[#This Row],[pos2]]-3,3)&amp;"-"&amp;MID(Table2[[#This Row],[Uncleaved Sequence]],Table2[[#This Row],[pos2]],3)</f>
        <v>VQA-DLT</v>
      </c>
      <c r="O849" t="str">
        <f>VLOOKUP(Table2[[#This Row],[name]],Sheet2!B:D,3,FALSE)</f>
        <v>MAKLLLIFSILTILATIHDSSFVQADLTTKERIKKHQDWLREHRKPKTKKISINSYYELANLWHTRKDLSSPKQKPNNKEEYLENETTSKISNKSDEKLKSSTIISLNATNPSTSTFKSVLETTTLPSVTTKDLFESGNVATTRQTPVEEVFSSPNPPQEATSSTSKKAKKKVYPYPRWDKWSDWSSCSRSCGGGVYQVRKCINRNLLTNNQLTSNACVGYFKRYQLCNDVPCDEQSPDFRASQCAYNDKEFHGHRYRWEPYVKDDAECELNCMPFGMKSFATLNESVIDGTPCHPAEYFRSQFWERAVCVDGACKAVQASGEIDGLYAHSGSVSCGGLLCRPTGIFTRNPLPEHAYIHVTTLPVGASNISITELKNSINLLVLRTSNELAINGENTVSESGSYEAVGAVFDYHRIDGAEDSNGVTEWITSIGPIRDSLQLVFTKSANNTGVKYEYMLPIVSESEENEMSLESSDGLLRSGMEDTSSSSSRAGRKRIFNWKVIGFSSCTKSCGGGTQTPIIRCIRKNPLRYYSQRRCTHVKPVLNENLLHCNTQPCPAYWRFDDWGECRCSSSGGLRRREVSCVQELAGLVIHVDKAACMEDQPPMQKQCECPKNRRRNLSRYRLSGPSESSSNSSQKRSKIDGSDATAIWLVSDWNQYCSVTCGSGVEYRTVFCDRSKAGEQRCDSTTPESRRPCEKPACELGDWFTGPWSSCNGDCFDLTRTREVLCIRSQLIEHSECTPELKPQSVEKCSHEEVEYCAARWHYSDWSECTKPCGGGTQRRSRCLEYDIKMNALRESTHCRYTNREPIYRNCNVQACAVPKTEVTPVCADKSNCQWASQAKLCSYDYYRDNCCFSCTGG</v>
      </c>
    </row>
    <row r="850" spans="1:15">
      <c r="A850" t="s">
        <v>4250</v>
      </c>
      <c r="B850" t="s">
        <v>896</v>
      </c>
      <c r="C850">
        <v>0.51100000000000001</v>
      </c>
      <c r="D850">
        <v>17</v>
      </c>
      <c r="E850">
        <v>0.68</v>
      </c>
      <c r="F850">
        <v>17</v>
      </c>
      <c r="G850">
        <v>0.95499999999999996</v>
      </c>
      <c r="H850">
        <v>9</v>
      </c>
      <c r="I850">
        <v>0.89300000000000002</v>
      </c>
      <c r="J850">
        <v>0.79500000000000004</v>
      </c>
      <c r="K850" t="s">
        <v>4779</v>
      </c>
      <c r="L850">
        <v>0.45</v>
      </c>
      <c r="M850" t="s">
        <v>4780</v>
      </c>
      <c r="N850" t="str">
        <f>MID(Table2[[#This Row],[Uncleaved Sequence]],Table2[[#This Row],[pos2]]-3,3)&amp;"-"&amp;MID(Table2[[#This Row],[Uncleaved Sequence]],Table2[[#This Row],[pos2]],3)</f>
        <v>ASG-EID</v>
      </c>
      <c r="O850" t="str">
        <f>VLOOKUP(Table2[[#This Row],[name]],Sheet2!B:D,3,FALSE)</f>
        <v>MIALLPLLLLAVQASGEIDGLYAHSGSVSCGGLLCRPVTGIFTRNPLPEAYIHVTTLPVGASNISITELKNSINLLVLRTSNELAIFNGENTVSESGSEAVGAVFDYHRIDGAEDSNGVTEWITSIGPIRDSLQLMVFTKSANNTGVYEYMLPIVSESEENEMSLESSDGLLRSGMEDTSSSSSSRAGRKRIFNWKIGFSSCTKSCGGGTQTPIIRCIRKNPLRYYSQRRCTHSVKPVLNENLLHNTQPCPAYWRFDDWGECRCSSSGGLRRREVSCVQELASGLVIHVDKAACEDQPPMQKQCECPKNRRRNLSRYRLSGPSESSSNSSQVKRSKIDGSDATIWLVSDWNQYCSVTCGSGVEYRTVFCDRSKAGEQRCDPSTTPESRRPCEPACELGDWFTGPWSSCNGDCFDLTRTREVLCIRSQLITEHSECTPELKPSVEKCSHEEVEYCAARWHYSDWSECTKPCGGGTQRRSVRCLEYDIKMNARESTHCRYTNREPIYRNCNVQACAEVPKTEVTPVCADKFSNCQWASQAKCSYDYYRDNCCFSCTGG</v>
      </c>
    </row>
    <row r="851" spans="1:15">
      <c r="A851" t="s">
        <v>4251</v>
      </c>
      <c r="B851" t="s">
        <v>227</v>
      </c>
      <c r="C851">
        <v>0.17199999999999999</v>
      </c>
      <c r="D851">
        <v>55</v>
      </c>
      <c r="E851">
        <v>0.13500000000000001</v>
      </c>
      <c r="F851">
        <v>22</v>
      </c>
      <c r="G851">
        <v>0.14099999999999999</v>
      </c>
      <c r="H851">
        <v>6</v>
      </c>
      <c r="I851">
        <v>0.107</v>
      </c>
      <c r="J851">
        <v>0.12</v>
      </c>
      <c r="K851" t="s">
        <v>4781</v>
      </c>
      <c r="L851">
        <v>0.45</v>
      </c>
      <c r="M851" t="s">
        <v>4780</v>
      </c>
      <c r="N851" t="str">
        <f>MID(Table2[[#This Row],[Uncleaved Sequence]],Table2[[#This Row],[pos2]]-3,3)&amp;"-"&amp;MID(Table2[[#This Row],[Uncleaved Sequence]],Table2[[#This Row],[pos2]],3)</f>
        <v>VFC-EGP</v>
      </c>
      <c r="O851" t="str">
        <f>VLOOKUP(Table2[[#This Row],[name]],Sheet2!B:D,3,FALSE)</f>
        <v>MANKCRCGAEVLGGENRGVFCEGPLLDAVQRSKMFPDCKHFVDMSCIFTAQTLADFDMFTNCRRNDGSLRFLQMFVEKHFNDPGSELEHWTPPDWKAQSFLARISDPEIKQFGSDVNGLWKELGRRIKDEVKENPDQYSIIYVPNPFVPSSNCREYRYWESFWIIRGLLQCGMHQTARGMIDNYLELVQQYGFVPGGRIYCSGRSNPPLLIMMVKAYVEVTKDEQYAIEALPLLETEYDTFISKHVQVKGRTMYQYRDSSAGPRPEAYREDLECVASIKSPVVREVMYTELKSAESGTNFSSRWYVTVDGSNKGSFRDIKTSAIVPVELNCIVFRSGKILAEFRKAGNTKKADEYQDRACVLVKAIRDNLWNAQAGIWLDYDLVNNKPRNYFCTNFAPLWARAFPLVDTEKVSKGVMQYIKTNDLDAQYGGVPYTMNKESGNWDHPNVFPPMMFLIIEGLENLGTPPAKAMSKRWAHRWVKSNYAAYKYEFMFEKYYCEDFGTSGGSSPENTPLGYGWTNGVIIEFLCKYGKEISLADTDEGSKSKSRGSKPSGKYQYIITSEANMDDQPSKKRCVCGAPSMVGTMSHSTATTATSDFAQQTQPPCSCGIAQKQRSQTQPGEDGKCSCGAGAKEKSQQLQPKDAPSCGICGSQKQQPSQAQMQRSQQKVDDDQCTCSRKEALQQSQQQQRTLGIQHDPDCPCAGPQQKGAGLIVVQGQVPDTDPDCECSMDERQKQMEQQQKQQDCMRQQQQQQQEHQKQQQQLQSEQQQDCTTKPQTQDCSQHKKSNGGCGCQDDEDEDRHDALTGHYFPVADKDPDDVYQQESKSTQRESGDGCGRDDCPDPPQEDCGCSPVAKPQQTPIAECAPQPKAPQPAPADDCSCVGKSQSKAASVVPPPTFICPHCGGVTSEAFLSTHTIGTNRTMGPQDDCGAGQPLRGLASKGIQSGHSKVVAGGAGAECAPCKAHVTADFPAGHGPKPLNKQFPLADPASNFDACPPKRGSDPTNNKKKKCCNCDEKEDG</v>
      </c>
    </row>
    <row r="852" spans="1:15">
      <c r="A852" t="s">
        <v>4252</v>
      </c>
      <c r="B852" t="s">
        <v>227</v>
      </c>
      <c r="C852">
        <v>0.111</v>
      </c>
      <c r="D852">
        <v>19</v>
      </c>
      <c r="E852">
        <v>0.11899999999999999</v>
      </c>
      <c r="F852">
        <v>12</v>
      </c>
      <c r="G852">
        <v>0.155</v>
      </c>
      <c r="H852">
        <v>1</v>
      </c>
      <c r="I852">
        <v>0.12</v>
      </c>
      <c r="J852">
        <v>0.12</v>
      </c>
      <c r="K852" t="s">
        <v>4781</v>
      </c>
      <c r="L852">
        <v>0.45</v>
      </c>
      <c r="M852" t="s">
        <v>4780</v>
      </c>
      <c r="N852" t="str">
        <f>MID(Table2[[#This Row],[Uncleaved Sequence]],Table2[[#This Row],[pos2]]-3,3)&amp;"-"&amp;MID(Table2[[#This Row],[Uncleaved Sequence]],Table2[[#This Row],[pos2]],3)</f>
        <v>IDN-YLE</v>
      </c>
      <c r="O852" t="str">
        <f>VLOOKUP(Table2[[#This Row],[name]],Sheet2!B:D,3,FALSE)</f>
        <v>MHQTARGMIDNYLELVQQYGFVPGCGRIYCSGRSNPPLLIMMVKAYVEVKDEQYAIEALPLLETEYDTFISKHSVQVKGRTMYQYRDSSAGPRPEAYRDLECVASIKSPVVREVMYTELKSAAESGTNFSSRWYVTVDGSNKGSFRDKTSAIVPVELNCIVFRSGKILAEFNRKAGNTKKADEYQDRACVLVKAIRNLWNAQAGIWLDYDLVNNKPRNYFCCTNFAPLWARAFPLVDTEKVSKGVQYIKTNDLDAQYGGVPYTMNKESGQNWDHPNVFPPMMFLIIEGLENLGTPAKAMSKRWAHRWVKSNYAAYKYESFMFEKYYCEDFGTSGGSSPENTPLYGWTNGVIIEFLCKYGKEISLADTSDEGSKSKSRGSKPSGKYQYIITSENMDDQPSKKRCVCGAPSMVGTMSHKSTATTATSDFAQQTQPPCSCGIAQQRSQTQPGEDGKCSCGAGAKEKSQQQLQPKDAPSCGICGSQKQQPSQAQQRSQQKVDDDQCTCSRKEALQQSQSQQQRTLGIQHDPDCPCAGPQQKGALIVVQGQVPDTDPDCECSMDERQKQQMEQQQKQQDCMRQQQQQQQEHQKQQQLQSEQQQDCTTKPQTQDCSQHLKKSNGGCGCQDDEDEDRHDALTGHFPVADKDPDDVYQQESKSTQRESGCDGCGRDDCPDPPQEDCGCSPVAKPQTPIAECAPQPKAPQPAPADDCSCAVGKSQSKAASVVPPPTFICPHCGGTSEAFLSTHTIGTNRTMGPQDDCGAAGQPLRGLASKGIQSGHSKVVAGGGAECAPCKAHVTADFPAGHGPKPLFNKQFPLADPASNFDACPPKRGSDPNNKKKKCCNCDEKEDG</v>
      </c>
    </row>
    <row r="853" spans="1:15">
      <c r="A853" t="s">
        <v>4253</v>
      </c>
      <c r="B853" t="s">
        <v>227</v>
      </c>
      <c r="C853">
        <v>0.122</v>
      </c>
      <c r="D853">
        <v>28</v>
      </c>
      <c r="E853">
        <v>0.122</v>
      </c>
      <c r="F853">
        <v>12</v>
      </c>
      <c r="G853">
        <v>0.17599999999999999</v>
      </c>
      <c r="H853">
        <v>2</v>
      </c>
      <c r="I853">
        <v>0.13200000000000001</v>
      </c>
      <c r="J853">
        <v>0.128</v>
      </c>
      <c r="K853" t="s">
        <v>4781</v>
      </c>
      <c r="L853">
        <v>0.45</v>
      </c>
      <c r="M853" t="s">
        <v>4780</v>
      </c>
      <c r="N853" t="str">
        <f>MID(Table2[[#This Row],[Uncleaved Sequence]],Table2[[#This Row],[pos2]]-3,3)&amp;"-"&amp;MID(Table2[[#This Row],[Uncleaved Sequence]],Table2[[#This Row],[pos2]],3)</f>
        <v>RCV-CGA</v>
      </c>
      <c r="O853" t="str">
        <f>VLOOKUP(Table2[[#This Row],[name]],Sheet2!B:D,3,FALSE)</f>
        <v>MDDQPSKKRCVCGAPSMVGTMSHKSTATTATSDFAQQTQPPCSCGIAQKRSQTQPGEDGKCSCGAGAKEKSQQQLQPKDAPSCGICGSQKQQPSQAQMRSQQKVDDDQCTCSRKEALQQSQSQQQRTLGIQHDPDCPCAGPQQKGAGIVVQGQVPDTDPDCECSMDERQKQQMEQQQKQQDCMRQQQQQQQEHQKQQQLQSEQQQDCTTKPQTQDCSQHLKKSNGGCGCQDDEDEDRHDALTGHYPVADKDPDDVYQQESKSTQRESGCDGCGRDDCPDPPQEDCGCSPVAKPQTPIAECAPQPKAPQPAPADDCSCAVGKSQSKAASVVPPPTFICPHCGGVSEAFLSTHTIGTNRTMGPQDDCGAAGQPLRGLASKGIQSGHSKVVAGGAAECAPCKAHVTADFPAGHGPKPLFNKQFPLADPASNFDACPPKRGSDPTNKKKKCCNCDEKEDG</v>
      </c>
    </row>
    <row r="854" spans="1:15">
      <c r="A854" t="s">
        <v>3733</v>
      </c>
      <c r="B854" t="s">
        <v>898</v>
      </c>
      <c r="C854">
        <v>0.11700000000000001</v>
      </c>
      <c r="D854">
        <v>53</v>
      </c>
      <c r="E854">
        <v>0.11799999999999999</v>
      </c>
      <c r="F854">
        <v>11</v>
      </c>
      <c r="G854">
        <v>0.15</v>
      </c>
      <c r="H854">
        <v>49</v>
      </c>
      <c r="I854">
        <v>0.121</v>
      </c>
      <c r="J854">
        <v>0.11899999999999999</v>
      </c>
      <c r="K854" t="s">
        <v>4781</v>
      </c>
      <c r="L854">
        <v>0.45</v>
      </c>
      <c r="M854" t="s">
        <v>4780</v>
      </c>
      <c r="N854" t="str">
        <f>MID(Table2[[#This Row],[Uncleaved Sequence]],Table2[[#This Row],[pos2]]-3,3)&amp;"-"&amp;MID(Table2[[#This Row],[Uncleaved Sequence]],Table2[[#This Row],[pos2]],3)</f>
        <v>RIW-TTG</v>
      </c>
      <c r="O854" t="str">
        <f>VLOOKUP(Table2[[#This Row],[name]],Sheet2!B:D,3,FALSE)</f>
        <v>MTMEDRNRIWTTGNINHGFFGDNLQQQPLPLQRLQTPGNLSLLSAPIRAGSGNGNATANGHGQNSATESANGKQLPYEPISPNLIGIQSKFRRSYYHKVLGGLLALVIILLIAIIVISLGLKKSSSICRSKECLRTAASLIYAMDEQDPCEDFYQFTCGRWANEHPRPDSVTSNDWFRERQAHIMRVVREFLRSNIKSEPEAVGKAKTMYRACMDTKLLDKRDLEPLINYLLRFGLPVLPSALNLLGSGSKYATEAANVKYNWLQSIVSIKQHLTMDLIIGFDVFPDPFNRTINIALGTPETDSAFPFNNDDSHKMLRKIHRKTIFMQNSDDEDDSEDDRESEEEAAKQTSTGMTAYLHYVRKVIEKYLLYVDPNVNQEEATLGITELVKQGRVARKVHEFKEEAENMTKPSKNPADDIVYITLQDLQNQTDKNIAPKTLPWVRYMELILKGTRHAGNIQMTQNLTIITSQADITYLQNIVEYLDDTPASIESYLFLSTIEELVLHTSSSMRLLHSEYMRVAIGTEGSTPRSLYCANGVSLLGMAVSYVLADADFTKEKLPKVERMLSDIRRSFDRLVKSTSWMDAATRKTIQKSAEMKSFIGFPPWLRNASVLNAYYEGAEVNASTHLENLMDFVHQMMDKLNEMDKPEPIGWATSPSNVNAFHTFQSNAITVPIAILQYPFYDLL</v>
      </c>
    </row>
    <row r="855" spans="1:15">
      <c r="A855" t="s">
        <v>4578</v>
      </c>
      <c r="B855" t="s">
        <v>898</v>
      </c>
      <c r="C855">
        <v>0.11700000000000001</v>
      </c>
      <c r="D855">
        <v>53</v>
      </c>
      <c r="E855">
        <v>0.11799999999999999</v>
      </c>
      <c r="F855">
        <v>11</v>
      </c>
      <c r="G855">
        <v>0.15</v>
      </c>
      <c r="H855">
        <v>49</v>
      </c>
      <c r="I855">
        <v>0.121</v>
      </c>
      <c r="J855">
        <v>0.11899999999999999</v>
      </c>
      <c r="K855" t="s">
        <v>4781</v>
      </c>
      <c r="L855">
        <v>0.45</v>
      </c>
      <c r="M855" t="s">
        <v>4780</v>
      </c>
      <c r="N855" t="str">
        <f>MID(Table2[[#This Row],[Uncleaved Sequence]],Table2[[#This Row],[pos2]]-3,3)&amp;"-"&amp;MID(Table2[[#This Row],[Uncleaved Sequence]],Table2[[#This Row],[pos2]],3)</f>
        <v>RIW-TTG</v>
      </c>
      <c r="O855" t="str">
        <f>VLOOKUP(Table2[[#This Row],[name]],Sheet2!B:D,3,FALSE)</f>
        <v>MTMEDRNRIWTTGNINHGFFGDNLQQQPLPLQRLQTPGNLSLLSAPIRAGSGNGNATANGHGQNSATESANGKQLPYEPISPNLIGIQSKFRRSYYHKVLGGLLALVIILLIAIIVISLGLKKSSSICRSKECLRTAASLIYAMDEQDPCEDFYQFTCGRWANEHPRPDSVTSNDWFRERQAHIMRVVREFLRSNIKSEPEAVGKAKTMYRACMDTKLLDKRDLEPLINYLLRFGLPVLPSALNLLGSGSKYATEAANVKYNWLQSIVSIKQHLTMDLIIGFDVFPDPFNRTINIALGTPETDSAFPFNNDDSHKMLRKIHRKTIFMQNSDDEDDSEDDRESEEEAAKQTSTGMTAYLHYVRKVIEKYLLYVDPNVNQEEATLGITELVKQGRVARKVHEFKEEAENMTKPSKNPADDIVYITLQDLQNQTDKNIAPKTLPWVRYMELILKGTRHAGNIQMTQNLTIITSQADITYLQNIVEYLDDTPASIESYLFLSTIEELVLHTSSSMRLLHSEYMRVAIGTEGSTPRSLYCANGVSLLGMAVSYVLADADFTKEKLPKVERMLSDIRRSFDRLVKSTSWMDAATRKTIQKSAEMKSFIGFPPWLRNASVLNAYYEGAEVNASTHLENLMDFVHQMMDKLNEMDKPEPIGWATSPSNVNAFHTFQSNAITVPIAILQYPFYDLLEALNYGSIGTILGHELTHGFDDSGRRFDRAGNMVEWWSNRTIDEYVNRECFVEQYSRYHLADIDEYIDGELTLGENIADNGGMREAFYAYRLYVKEVRERSKLPGLEHYSHEQLFFISFGNLWCETYTPAASRYALTDSHCPGQMRRGVLSNSEEFARTFKCARGTPMNPDQPKCRI</v>
      </c>
    </row>
    <row r="856" spans="1:15">
      <c r="A856" t="s">
        <v>4579</v>
      </c>
      <c r="B856" t="s">
        <v>898</v>
      </c>
      <c r="C856">
        <v>0.11700000000000001</v>
      </c>
      <c r="D856">
        <v>53</v>
      </c>
      <c r="E856">
        <v>0.11799999999999999</v>
      </c>
      <c r="F856">
        <v>11</v>
      </c>
      <c r="G856">
        <v>0.15</v>
      </c>
      <c r="H856">
        <v>49</v>
      </c>
      <c r="I856">
        <v>0.121</v>
      </c>
      <c r="J856">
        <v>0.11899999999999999</v>
      </c>
      <c r="K856" t="s">
        <v>4781</v>
      </c>
      <c r="L856">
        <v>0.45</v>
      </c>
      <c r="M856" t="s">
        <v>4780</v>
      </c>
      <c r="N856" t="str">
        <f>MID(Table2[[#This Row],[Uncleaved Sequence]],Table2[[#This Row],[pos2]]-3,3)&amp;"-"&amp;MID(Table2[[#This Row],[Uncleaved Sequence]],Table2[[#This Row],[pos2]],3)</f>
        <v>RIW-TTG</v>
      </c>
      <c r="O856" t="str">
        <f>VLOOKUP(Table2[[#This Row],[name]],Sheet2!B:D,3,FALSE)</f>
        <v>MTMEDRNRIWTTGNINHGFFGDNLQQQPLPLQRLQTPGNLSLLSAPIRAGSGNGNATANGHGQNSATESANGKQLPYEPISPNLIGIQSKFRRSYYHKVLGGLLALVIILLIAIIVISLGLKKSSSICRSKECLRTAASLIYAMDEQDPCEDFYQFTCGRWANEHPRPDSVTSNDWFRERQAHIMRVVREFLRSNIKSEPEAVGKAKTMYRACMDTKLLDKRDLEPLINYLLRFGLPVLPSALNLLGSGSKYATEAANVKYNWLQSIVSIKQHLTMDLIIGFDVFPDPFNRTINIALGTPETDSAFPFNNDDSHKMLRKIHRKTIFMQNSDDEDDSEDDRESEEEAAKQTSTGMTAYLHYVRKVIEKYLLYVDPNVNQEEATLGITELVKQGRVARKVHEFKEEAENMTKPSKNPADDIVYITLQDLQNQTDKNIAPKTLPWVRYMELILKGTRHAGNIQMTQNLTIITSQADITYLQNIVEYLDDTPASIESYLFLSTIEELVLHTSSSMRLLHSEYMRVAIGTEGSTPRSLYCANGVSLLGMAVSYVLADADFTKEKLPKVERMLSDIRRSFDRLVKSTSWMDAATRKTIQKSAEMKSFIGFPPWLRNASVLNAYYEGAEVNASTHLENLMDFVHQMMDKLNEMDKPEPIGWATSPSNVNAFHTFQSNAITVPIAILQYPFYDLL</v>
      </c>
    </row>
    <row r="857" spans="1:15">
      <c r="A857" t="s">
        <v>3947</v>
      </c>
      <c r="B857" t="s">
        <v>390</v>
      </c>
      <c r="C857">
        <v>0.79100000000000004</v>
      </c>
      <c r="D857">
        <v>19</v>
      </c>
      <c r="E857">
        <v>0.86099999999999999</v>
      </c>
      <c r="F857">
        <v>19</v>
      </c>
      <c r="G857">
        <v>0.97199999999999998</v>
      </c>
      <c r="H857">
        <v>11</v>
      </c>
      <c r="I857">
        <v>0.93100000000000005</v>
      </c>
      <c r="J857">
        <v>0.89900000000000002</v>
      </c>
      <c r="K857" t="s">
        <v>4779</v>
      </c>
      <c r="L857">
        <v>0.45</v>
      </c>
      <c r="M857" t="s">
        <v>4780</v>
      </c>
      <c r="N857" t="str">
        <f>MID(Table2[[#This Row],[Uncleaved Sequence]],Table2[[#This Row],[pos2]]-3,3)&amp;"-"&amp;MID(Table2[[#This Row],[Uncleaved Sequence]],Table2[[#This Row],[pos2]],3)</f>
        <v>AYA-LEE</v>
      </c>
      <c r="O857" t="str">
        <f>VLOOKUP(Table2[[#This Row],[name]],Sheet2!B:D,3,FALSE)</f>
        <v>MKTFLILAIFALAASAYALEESERVNGENGWYVPQQDGSFEWVDMDVAEWMEAQEKLEGRGLTTVPVNFYLFTPKNPSSSKHIYATTKSISKSNFNPAPTRFVIHGWTQSYLNSMNSDIRKAFLSKGDYNVIVVDWARARSVDYATSMAVAATGKKVAKMINFLKDNHGLNLNDVYVIGHSLGAHVAGYAGKNTDGVHTIIGLDPALPLFSYNKPNKRLNSDDAWYVESIQTNGGTLGFLKPIGKAFYPNGGKTQPGCPLDVTGACSHGRSTTYYAEAVSEDNFGTMKCGDYEEVAKECGSTYSSVRMGADTNAYMVEGDFYVPVNSKAPFGMI</v>
      </c>
    </row>
    <row r="858" spans="1:15">
      <c r="A858" t="s">
        <v>4543</v>
      </c>
      <c r="B858" t="s">
        <v>391</v>
      </c>
      <c r="C858">
        <v>0.73799999999999999</v>
      </c>
      <c r="D858">
        <v>17</v>
      </c>
      <c r="E858">
        <v>0.82799999999999996</v>
      </c>
      <c r="F858">
        <v>17</v>
      </c>
      <c r="G858">
        <v>0.95199999999999996</v>
      </c>
      <c r="H858">
        <v>10</v>
      </c>
      <c r="I858">
        <v>0.92200000000000004</v>
      </c>
      <c r="J858">
        <v>0.879</v>
      </c>
      <c r="K858" t="s">
        <v>4779</v>
      </c>
      <c r="L858">
        <v>0.45</v>
      </c>
      <c r="M858" t="s">
        <v>4780</v>
      </c>
      <c r="N858" t="str">
        <f>MID(Table2[[#This Row],[Uncleaved Sequence]],Table2[[#This Row],[pos2]]-3,3)&amp;"-"&amp;MID(Table2[[#This Row],[Uncleaved Sequence]],Table2[[#This Row],[pos2]],3)</f>
        <v>ASA-IPI</v>
      </c>
      <c r="O858" t="str">
        <f>VLOOKUP(Table2[[#This Row],[name]],Sheet2!B:D,3,FALSE)</f>
        <v>MKTFLILAFFALAASAIPIKESERVHGENGWYVPQEDGTSEWVDMDVAEWMEAQELLESRGLTTVPVKFYLYTSSNPTKGKKITASTKSIDASSFNSAPTRFVIHGWTQSYTASMNKDIRSAWLSRGDYNVIVVDWARARSVDYATSLAVAATGKKVAKMINFLKDNHGLNLNDLYVIGHSLGAHVAGYAGKNTDGVHTIIGLDPALPLFSYNKPNKRLNSDDAWYVESIQTNGGTLGFLKPIGKAFYPNGGKTQPGCGLDLTGACSHGRSTTYYAEAVSEDNFGTMKCGDYEEVSKECGSTYSSVRMGADTNAYMVEGDYYVPVNSKAPFGMI</v>
      </c>
    </row>
    <row r="859" spans="1:15">
      <c r="A859" t="s">
        <v>3969</v>
      </c>
      <c r="B859" t="s">
        <v>462</v>
      </c>
      <c r="C859">
        <v>0.85599999999999998</v>
      </c>
      <c r="D859">
        <v>17</v>
      </c>
      <c r="E859">
        <v>0.90200000000000002</v>
      </c>
      <c r="F859">
        <v>17</v>
      </c>
      <c r="G859">
        <v>0.97099999999999997</v>
      </c>
      <c r="H859">
        <v>10</v>
      </c>
      <c r="I859">
        <v>0.94699999999999995</v>
      </c>
      <c r="J859">
        <v>0.92600000000000005</v>
      </c>
      <c r="K859" t="s">
        <v>4779</v>
      </c>
      <c r="L859">
        <v>0.45</v>
      </c>
      <c r="M859" t="s">
        <v>4780</v>
      </c>
      <c r="N859" t="str">
        <f>MID(Table2[[#This Row],[Uncleaved Sequence]],Table2[[#This Row],[pos2]]-3,3)&amp;"-"&amp;MID(Table2[[#This Row],[Uncleaved Sequence]],Table2[[#This Row],[pos2]],3)</f>
        <v>VSA-LPI</v>
      </c>
      <c r="O859" t="str">
        <f>VLOOKUP(Table2[[#This Row],[name]],Sheet2!B:D,3,FALSE)</f>
        <v>MKVFFVLAALLAAVSALPIEERVNGENGWFIPKLDGSFEWMDMQDAEDLANGAQMEGRISTNAVNFYVYTKSNPTDGKEIKAKSGSVEDSHFNKDHGTFVIHGWTQRYSDDMNTRITKAWLSKGDYNVIVVDWARARSVDYASSVLAPGAGGKVGEMIKYLHDHHGLDYDSLEVIGHSLGAHVAGYAGKTVGDKRVTIVGLDPALPLFSYDKPAKRLSTDDAHYVESIQTNGGKLGFLKPIGKGAYPNGGKSQPGCGLDATGSCSHARSVLYYAEAVTEDNFGSIKCHDYEDAVKNCGSTYSSVRMGAITNAYMVEGDFYVPVNSEAPFGKI</v>
      </c>
    </row>
    <row r="860" spans="1:15">
      <c r="A860" t="s">
        <v>3867</v>
      </c>
      <c r="B860" t="s">
        <v>551</v>
      </c>
      <c r="C860">
        <v>0.123</v>
      </c>
      <c r="D860">
        <v>25</v>
      </c>
      <c r="E860">
        <v>0.21199999999999999</v>
      </c>
      <c r="F860">
        <v>12</v>
      </c>
      <c r="G860">
        <v>0.56999999999999995</v>
      </c>
      <c r="H860">
        <v>2</v>
      </c>
      <c r="I860">
        <v>0.33700000000000002</v>
      </c>
      <c r="J860">
        <v>0.27900000000000003</v>
      </c>
      <c r="K860" t="s">
        <v>4781</v>
      </c>
      <c r="L860">
        <v>0.45</v>
      </c>
      <c r="M860" t="s">
        <v>4780</v>
      </c>
      <c r="N860" t="str">
        <f>MID(Table2[[#This Row],[Uncleaved Sequence]],Table2[[#This Row],[pos2]]-3,3)&amp;"-"&amp;MID(Table2[[#This Row],[Uncleaved Sequence]],Table2[[#This Row],[pos2]],3)</f>
        <v>LTR-LRE</v>
      </c>
      <c r="O860" t="str">
        <f>VLOOKUP(Table2[[#This Row],[name]],Sheet2!B:D,3,FALSE)</f>
        <v>MKRSTTQILTRLRELMLRAQVGDSCGISAYIVPSDDAHQSEYQCQHDERSFVSGFDGSAGTAVITTETALLWTDGRYYQQAEKQLDSNWVLMRDGLSAPSIGAWLAKNLPKGSFVGVDPRLLSFRVWKPIETELSSAECQLVPIEGNIDEVWGEDQPPQTSNKIITLKLEHSGVTIAKKWDVVRQQLKEKNADALVSALDEIAWFLNLRGSDIDFNPVFFSYLIVTNDELLLFVDSGKLPTDFVQQKENNVQISVLPYASIGIEISKIVSTRESKIWIAPTSSYYLTALIPKSRIQEVTPICVLKAIKNDVEIAGFINSHIRDGVALCQYFAWLEDQVNKGAEDEMSGADKLESFRSTKDKYMGLSFTTISASGPNGSVIHYHPKKETNRKIDKEIYLCDSGAQYLDGTTDVTRTLHFGEPTEFQKEAYTRVLKGQLSFGSVFPAKVKGQVLDTLARKALWDVGLDYGHGTGHGVGHFLNVHEGPMGVGILMPDDPGLQANMFISNEPGFYQDGEFGIRVEDIVQIVPGQVAHNFSNRGLTFKTITMCPKQTKMIKKELLSDAEVKLLNSYHQQVWDTLSPILSREGDFTLSWLKKEVQP</v>
      </c>
    </row>
    <row r="861" spans="1:15">
      <c r="A861" t="s">
        <v>4598</v>
      </c>
      <c r="B861" t="s">
        <v>551</v>
      </c>
      <c r="C861">
        <v>0.123</v>
      </c>
      <c r="D861">
        <v>25</v>
      </c>
      <c r="E861">
        <v>0.21199999999999999</v>
      </c>
      <c r="F861">
        <v>12</v>
      </c>
      <c r="G861">
        <v>0.56999999999999995</v>
      </c>
      <c r="H861">
        <v>2</v>
      </c>
      <c r="I861">
        <v>0.33700000000000002</v>
      </c>
      <c r="J861">
        <v>0.27900000000000003</v>
      </c>
      <c r="K861" t="s">
        <v>4781</v>
      </c>
      <c r="L861">
        <v>0.45</v>
      </c>
      <c r="M861" t="s">
        <v>4780</v>
      </c>
      <c r="N861" t="str">
        <f>MID(Table2[[#This Row],[Uncleaved Sequence]],Table2[[#This Row],[pos2]]-3,3)&amp;"-"&amp;MID(Table2[[#This Row],[Uncleaved Sequence]],Table2[[#This Row],[pos2]],3)</f>
        <v>LTR-LRE</v>
      </c>
      <c r="O861" t="str">
        <f>VLOOKUP(Table2[[#This Row],[name]],Sheet2!B:D,3,FALSE)</f>
        <v>MKRSTTQILTRLRELMLRAQVGDSCGISAYIVPSDDAHQSEYQCQHDERSFVSGFDGSAGTAVITTETALLWTDGRYYQQAEKQLDSNWVLMRDGLSAPSIGAWLAKNLPKGSFVGVDPRLLSFRVWKPIETELSSAECQLVPIEGNIDEVWGEDQPPQTSNKIITLKLEHSGVTIAKKWDVVRQQLKEKNADALVSALDEIAWFLNLRGSDIDFNPVFFSYLIVTNDELLLFVDSGKLPTDFVQQKENNVQISVLPYASIGIEISKIVSTRESKIWIAPTSSYYLTALIPKSRIQEVTPICVLKAIKNDVEIAGFINSHIRDGVALCQYFAWLEDQVNKGAEDEMSGADKLESFRSTKDKYMGLSFTTISASGPNGSVIHYHPKKETNRKIDKEIYLCDSGAQYLDGTTDVTRTLHFGEPTEFQKEAYTRVLKGQLSFGSVFPAKVKGQVLDTLARKALWDVGLDYGHGTGHGVGHFLNVHEGPMGVGILMPDDPGLQANMFISNEPGFYQDGEFGIRVEDIVQIVPGQVAHNFSNRGLTFKTITMCPKQTKMIKKELLSDAEVKLLNSYHQQVWDTLSPILSREGDFTLSWLKKEVQP</v>
      </c>
    </row>
    <row r="862" spans="1:15">
      <c r="A862" t="s">
        <v>4331</v>
      </c>
      <c r="B862" t="s">
        <v>393</v>
      </c>
      <c r="C862">
        <v>0.73799999999999999</v>
      </c>
      <c r="D862">
        <v>18</v>
      </c>
      <c r="E862">
        <v>0.84</v>
      </c>
      <c r="F862">
        <v>18</v>
      </c>
      <c r="G862">
        <v>0.97699999999999998</v>
      </c>
      <c r="H862">
        <v>9</v>
      </c>
      <c r="I862">
        <v>0.95499999999999996</v>
      </c>
      <c r="J862">
        <v>0.90200000000000002</v>
      </c>
      <c r="K862" t="s">
        <v>4779</v>
      </c>
      <c r="L862">
        <v>0.45</v>
      </c>
      <c r="M862" t="s">
        <v>4780</v>
      </c>
      <c r="N862" t="str">
        <f>MID(Table2[[#This Row],[Uncleaved Sequence]],Table2[[#This Row],[pos2]]-3,3)&amp;"-"&amp;MID(Table2[[#This Row],[Uncleaved Sequence]],Table2[[#This Row],[pos2]],3)</f>
        <v>ANA-VEV</v>
      </c>
      <c r="O862" t="str">
        <f>VLOOKUP(Table2[[#This Row],[name]],Sheet2!B:D,3,FALSE)</f>
        <v>MMKLFLALAFCVLAANAVEVRVNGENGWYVPQADGTMEWMDREFAEAYLTKNRMEGRNVLNPVTFYLYTNSNRNSPQEIKATSASISGSHFNPNHPTRTIHGWSSSKDEFINYGVRDAWFTHGDMNMIAVDWGRARSVDYASSVLAVGVGEQVATLINFMRSNHGLNLDNTMVIGHSLGAHVSGYAGKNVKNGQLHIIGLDPALPLFSYDSPNKRLSSTDAYYVESIQTNGGTLGFLKPIGKGAFPNGGKSQPGCGVDLTGSCAHSRSVIYYAESVTENNFPTMRCGDYEEAVAECGSSYSSVRMGATTNAYMVAGDYYVPVRSDAPYGMG</v>
      </c>
    </row>
    <row r="863" spans="1:15">
      <c r="A863" t="s">
        <v>4174</v>
      </c>
      <c r="B863" t="s">
        <v>395</v>
      </c>
      <c r="C863">
        <v>0.70499999999999996</v>
      </c>
      <c r="D863">
        <v>17</v>
      </c>
      <c r="E863">
        <v>0.81299999999999994</v>
      </c>
      <c r="F863">
        <v>17</v>
      </c>
      <c r="G863">
        <v>0.96099999999999997</v>
      </c>
      <c r="H863">
        <v>9</v>
      </c>
      <c r="I863">
        <v>0.93200000000000005</v>
      </c>
      <c r="J863">
        <v>0.877</v>
      </c>
      <c r="K863" t="s">
        <v>4779</v>
      </c>
      <c r="L863">
        <v>0.45</v>
      </c>
      <c r="M863" t="s">
        <v>4780</v>
      </c>
      <c r="N863" t="str">
        <f>MID(Table2[[#This Row],[Uncleaved Sequence]],Table2[[#This Row],[pos2]]-3,3)&amp;"-"&amp;MID(Table2[[#This Row],[Uncleaved Sequence]],Table2[[#This Row],[pos2]],3)</f>
        <v>ASA-WPV</v>
      </c>
      <c r="O863" t="str">
        <f>VLOOKUP(Table2[[#This Row],[name]],Sheet2!B:D,3,FALSE)</f>
        <v>MRLCLLVLGCVIAASAWPVDQLSVRDHGINGWFVPQREGGLRWIGKAEARQLEYYEAQEALEGRLSTNTVNFYLYTLQNPSTGQQIKATQDSIDGSFFPQNPTRITIHGWNSNYKDGVNTRVADAWFQYGDYNMIAVDWLRGRSLEYSSVAGAPGAGKKVAALVDFLVEGYGMSLDTLEIVGFSLGAHVAGHTAKQNSGKVGKVVGLDPASPLISYSNTEKRLSSDDALYVESIQTNGAILGFGQIGKASFYMNGGRSQPGCGIDITGSCSHTKAVLYYVEALLWNNFPSIKCESVDANKNNCGNTYSSVFMGASINFFVAEGIFYVPVNKESPYGLGELNSGEATTGTPEITSTTVDGEDESTTEVSTSTTTDKPEESTTEEPEEDSTTNGPEESSTTTEQPEDSTTTTEEPIDSTTEAPEDESTTSSPTDGGEQSTTEEETTTEKPEETSTSPIDTEDSTTKEPEDVSTTPKESEESTTSSPEDDDTTAPGEDDDTTAAPGGDEEETTTEDPEETTTSPSDADDSTTEEPEEDTTTTKPVEPSTTTEEPEDSTTEVPEESTTEEPDKETSTTNAEPEVTTTVEPDVSTVDPEGDQSTREDLEDVSTTAVPTKLPSTTGVPPEVPITTLAPEVPSTPPQDGNTKNIFIFNVFLVNVKIENK</v>
      </c>
    </row>
    <row r="864" spans="1:15">
      <c r="A864" t="s">
        <v>4154</v>
      </c>
      <c r="B864" t="s">
        <v>1420</v>
      </c>
      <c r="C864">
        <v>0.13</v>
      </c>
      <c r="D864">
        <v>51</v>
      </c>
      <c r="E864">
        <v>0.12</v>
      </c>
      <c r="F864">
        <v>51</v>
      </c>
      <c r="G864">
        <v>0.17</v>
      </c>
      <c r="H864">
        <v>50</v>
      </c>
      <c r="I864">
        <v>0.11</v>
      </c>
      <c r="J864">
        <v>0.114</v>
      </c>
      <c r="K864" t="s">
        <v>4781</v>
      </c>
      <c r="L864">
        <v>0.45</v>
      </c>
      <c r="M864" t="s">
        <v>4780</v>
      </c>
      <c r="N864" t="str">
        <f>MID(Table2[[#This Row],[Uncleaved Sequence]],Table2[[#This Row],[pos2]]-3,3)&amp;"-"&amp;MID(Table2[[#This Row],[Uncleaved Sequence]],Table2[[#This Row],[pos2]],3)</f>
        <v>LLA-AHC</v>
      </c>
      <c r="O864" t="str">
        <f>VLOOKUP(Table2[[#This Row],[name]],Sheet2!B:D,3,FALSE)</f>
        <v>MGHGIGGRIAGGELARANQFPYQVGLSIEEPNDMYCWCGASLISDRYLLAAHCVEKAVAITYYLGGVLRLAPRQLIRSTNPEVHLHPDWNCQSLENDILVRLPEDALLCDSIRPIRLPGLSSSRNSYDYVPAIASGWGRMNDESTAIDNLRYVYRFVESNEDCEYSYANIKPTNICMDTTGGKSTCTGDSGGPLVYDPVQNADILIGVTSYGKKSGCTKGYPSVFTRITAYLDWIAPKSPKVKHHTKDDIILHADWNSRTLRNDISLIRIPHVDYSSAIHNVELPKHEYHYASYGDEVIASGWGRTSDSSSAVAAHLQYAHMKVISNSECKRTYYSTIRDSNIVSTPAGVSTCNGDSGGPLVLASDKVQVGLTSFGSSAGCEKNYPAVFTRVSYLDWIKEHTG</v>
      </c>
    </row>
    <row r="865" spans="1:15">
      <c r="A865" t="s">
        <v>4155</v>
      </c>
      <c r="B865" t="s">
        <v>1420</v>
      </c>
      <c r="C865">
        <v>0.13</v>
      </c>
      <c r="D865">
        <v>51</v>
      </c>
      <c r="E865">
        <v>0.12</v>
      </c>
      <c r="F865">
        <v>51</v>
      </c>
      <c r="G865">
        <v>0.17</v>
      </c>
      <c r="H865">
        <v>50</v>
      </c>
      <c r="I865">
        <v>0.11</v>
      </c>
      <c r="J865">
        <v>0.114</v>
      </c>
      <c r="K865" t="s">
        <v>4781</v>
      </c>
      <c r="L865">
        <v>0.45</v>
      </c>
      <c r="M865" t="s">
        <v>4780</v>
      </c>
      <c r="N865" t="str">
        <f>MID(Table2[[#This Row],[Uncleaved Sequence]],Table2[[#This Row],[pos2]]-3,3)&amp;"-"&amp;MID(Table2[[#This Row],[Uncleaved Sequence]],Table2[[#This Row],[pos2]],3)</f>
        <v>LLA-AHC</v>
      </c>
      <c r="O865" t="str">
        <f>VLOOKUP(Table2[[#This Row],[name]],Sheet2!B:D,3,FALSE)</f>
        <v>MGHGIGGRIAGGELARANQFPYQVGLSIEEPNDMYCWCGASLISDRYLLAAHCVEKAVAITYYLGGVLRLAPRQLIRSTNPEVHLHPDWNCQSLENDILVRLPEDALLCDSIRPIRLPGLSSSRNSYDYVPAIASGWGRMNDESTAIDNLRYVYRFVESNEDCEYSYANIKPTNICMDTTGGKSTCTGDSGGPLVYDPVQNADILIGVTSYGKKSGCTKGYPSVFTRITAYLDWIGEVSGVHY</v>
      </c>
    </row>
    <row r="866" spans="1:15">
      <c r="A866" t="s">
        <v>4423</v>
      </c>
      <c r="B866" t="s">
        <v>727</v>
      </c>
      <c r="C866">
        <v>0.85699999999999998</v>
      </c>
      <c r="D866">
        <v>19</v>
      </c>
      <c r="E866">
        <v>0.88600000000000001</v>
      </c>
      <c r="F866">
        <v>19</v>
      </c>
      <c r="G866">
        <v>0.94899999999999995</v>
      </c>
      <c r="H866">
        <v>1</v>
      </c>
      <c r="I866">
        <v>0.90800000000000003</v>
      </c>
      <c r="J866">
        <v>0.89800000000000002</v>
      </c>
      <c r="K866" t="s">
        <v>4779</v>
      </c>
      <c r="L866">
        <v>0.45</v>
      </c>
      <c r="M866" t="s">
        <v>4780</v>
      </c>
      <c r="N866" t="str">
        <f>MID(Table2[[#This Row],[Uncleaved Sequence]],Table2[[#This Row],[pos2]]-3,3)&amp;"-"&amp;MID(Table2[[#This Row],[Uncleaved Sequence]],Table2[[#This Row],[pos2]],3)</f>
        <v>GWA-FNH</v>
      </c>
      <c r="O866" t="str">
        <f>VLOOKUP(Table2[[#This Row],[name]],Sheet2!B:D,3,FALSE)</f>
        <v>MFKLLLCCLLLTIDSGWAFNHGQDLVDFQTYEDNFNKTYASTSARNFANYFIYNRNQVAQHNAQADRNRTTYREAVNQFSDIRLIQFAALLPKAVNTVSAASDPPASQAASASFDIITDFGLTVAVEDQGVNCSSSWAYATAKAVEINAVQTANPLPSSLSAQQLLDCAGMGTGCSTQTPLAALNYLTQLTDAYLYEVDYPNNNSLKTPGMCQPPSSVSVGVKLAGYSTVADNDDAAVMRYVSNGPVIVEYNPATFGFMQYSSGVYVQETRALTNPKSSQFLVVVGYDHDVDSNDYWRCLNSFGDTWGEEGYIRIVRRSNQPIAKNAVFPSAL</v>
      </c>
    </row>
    <row r="867" spans="1:15">
      <c r="A867" t="s">
        <v>3694</v>
      </c>
      <c r="B867" t="s">
        <v>729</v>
      </c>
      <c r="C867">
        <v>0.45600000000000002</v>
      </c>
      <c r="D867">
        <v>24</v>
      </c>
      <c r="E867">
        <v>0.65700000000000003</v>
      </c>
      <c r="F867">
        <v>24</v>
      </c>
      <c r="G867">
        <v>0.98899999999999999</v>
      </c>
      <c r="H867">
        <v>16</v>
      </c>
      <c r="I867">
        <v>0.94499999999999995</v>
      </c>
      <c r="J867">
        <v>0.81299999999999994</v>
      </c>
      <c r="K867" t="s">
        <v>4779</v>
      </c>
      <c r="L867">
        <v>0.45</v>
      </c>
      <c r="M867" t="s">
        <v>4780</v>
      </c>
      <c r="N867" t="str">
        <f>MID(Table2[[#This Row],[Uncleaved Sequence]],Table2[[#This Row],[pos2]]-3,3)&amp;"-"&amp;MID(Table2[[#This Row],[Uncleaved Sequence]],Table2[[#This Row],[pos2]],3)</f>
        <v>VSL-QQL</v>
      </c>
      <c r="O867" t="str">
        <f>VLOOKUP(Table2[[#This Row],[name]],Sheet2!B:D,3,FALSE)</f>
        <v>MRMCSTMWLQMTLGLALLGAVSLQQLQSFPKLCDVQNFDDFLRQTGKVYDEERVYRESIFAAKMSLITLSNKNADNGVSGFRLGVNTLADMTRKEIATLGSKISEFGERYTNGHINFVTARNPASANLPEMFDWREKGGVTPPGFQGGCGACWSFATTGALEGHLFRRTGVLASLSQQNLVDCADDYGNMGCDGGFEYGFEYIRDHGVTLANKYPYTQTEMQCRQNETAGRPPRESLVKIRDYATTPGDEEKMKEVIATLGPLACSMNADTISFEQYSGGIYEDEECNQGELNHVTVVGYGTENGRDYWIIKNSYSQNWGEGGFMRILRNAGGFCGIASECSYI</v>
      </c>
    </row>
    <row r="868" spans="1:15">
      <c r="A868" t="s">
        <v>3659</v>
      </c>
      <c r="B868" t="s">
        <v>731</v>
      </c>
      <c r="C868">
        <v>0.85699999999999998</v>
      </c>
      <c r="D868">
        <v>23</v>
      </c>
      <c r="E868">
        <v>0.90100000000000002</v>
      </c>
      <c r="F868">
        <v>23</v>
      </c>
      <c r="G868">
        <v>0.97799999999999998</v>
      </c>
      <c r="H868">
        <v>15</v>
      </c>
      <c r="I868">
        <v>0.94699999999999995</v>
      </c>
      <c r="J868">
        <v>0.92600000000000005</v>
      </c>
      <c r="K868" t="s">
        <v>4779</v>
      </c>
      <c r="L868">
        <v>0.45</v>
      </c>
      <c r="M868" t="s">
        <v>4780</v>
      </c>
      <c r="N868" t="str">
        <f>MID(Table2[[#This Row],[Uncleaved Sequence]],Table2[[#This Row],[pos2]]-3,3)&amp;"-"&amp;MID(Table2[[#This Row],[Uncleaved Sequence]],Table2[[#This Row],[pos2]],3)</f>
        <v>ALG-VPV</v>
      </c>
      <c r="O868" t="str">
        <f>VLOOKUP(Table2[[#This Row],[name]],Sheet2!B:D,3,FALSE)</f>
        <v>MTSARILLGVPLLLYLMGVALGVPVSTSSPATQKINPEIGVTTGKSDADSTPTIEHTSGLSEFEEECQFAWQRFLVDFDVHYDNDYERQKRRDIFCENQKVRDHNLKYDLGVVSFKKGINQWSDLTFEEWKEKQTPKVMPEIASESSEERDKVNCQAAWEKFLIDFGAQYKNANETEKRRNVFCANWRAIVEHNVQEKWAEPFKRDINQWTDHTIEERSSPAPEIRKEEATTSTSEIDNDNIICQAWEKFLIDFKPSYQDDTETEKRRNVFCDNFKSIHKHNVQFDLGNISFKKINQWSDLTVEEWKNKQRPAFNPEFSKVEATTKISKDKRDDNTCQAAWKKLIDFGAKYQDEKETEKRRTIFCDNWKAIQEHNEQFELGVESFKKGINQWDLTVEEWKTKQRPNLAPEFSKEETTTKISKEKKYKKNV</v>
      </c>
    </row>
    <row r="869" spans="1:15">
      <c r="A869" t="s">
        <v>3751</v>
      </c>
      <c r="B869" t="s">
        <v>1423</v>
      </c>
      <c r="C869">
        <v>0.58799999999999997</v>
      </c>
      <c r="D869">
        <v>27</v>
      </c>
      <c r="E869">
        <v>0.72499999999999998</v>
      </c>
      <c r="F869">
        <v>27</v>
      </c>
      <c r="G869">
        <v>0.97099999999999997</v>
      </c>
      <c r="H869">
        <v>16</v>
      </c>
      <c r="I869">
        <v>0.89500000000000002</v>
      </c>
      <c r="J869">
        <v>0.81699999999999995</v>
      </c>
      <c r="K869" t="s">
        <v>4779</v>
      </c>
      <c r="L869">
        <v>0.45</v>
      </c>
      <c r="M869" t="s">
        <v>4780</v>
      </c>
      <c r="N869" t="str">
        <f>MID(Table2[[#This Row],[Uncleaved Sequence]],Table2[[#This Row],[pos2]]-3,3)&amp;"-"&amp;MID(Table2[[#This Row],[Uncleaved Sequence]],Table2[[#This Row],[pos2]],3)</f>
        <v>TVG-DEG</v>
      </c>
      <c r="O869" t="str">
        <f>VLOOKUP(Table2[[#This Row],[name]],Sheet2!B:D,3,FALSE)</f>
        <v>MAMISARRYFLLGLLVLTTSAYVTVGDEGDPCQVRSDIPGICLSSSACEIRGYLKSGTLSTSQVPSCGFGAREEIICCPTVACCATEPTTPNPNPSRVLPEKERPSVAACEKIRSGGKPLTVHILDGERVDRGVYPHMAAIAYNSFGAAFRCGGSLIASRFVLTAAHCVNSDDSTPSFVRLGALNIENPEPGYQDIVIDVQIHPDYSGSSKYYDIAILQLAEDAKESDVIRPACLYTDRSDPPANKYFVAGWGVMNVTNRAVSKILLRAALDLVPADECNASFAEQPSANRTLRGVIASQLCAADKNQRKDACQGDSGGPLILEIDDVDGTYSIVGVISSGFGATKTPGLYTRVSSFLDYIEGIVWPSNR</v>
      </c>
    </row>
    <row r="870" spans="1:15">
      <c r="A870" t="s">
        <v>3752</v>
      </c>
      <c r="B870" t="s">
        <v>1423</v>
      </c>
      <c r="C870">
        <v>0.58799999999999997</v>
      </c>
      <c r="D870">
        <v>27</v>
      </c>
      <c r="E870">
        <v>0.72499999999999998</v>
      </c>
      <c r="F870">
        <v>27</v>
      </c>
      <c r="G870">
        <v>0.97099999999999997</v>
      </c>
      <c r="H870">
        <v>16</v>
      </c>
      <c r="I870">
        <v>0.89500000000000002</v>
      </c>
      <c r="J870">
        <v>0.81699999999999995</v>
      </c>
      <c r="K870" t="s">
        <v>4779</v>
      </c>
      <c r="L870">
        <v>0.45</v>
      </c>
      <c r="M870" t="s">
        <v>4780</v>
      </c>
      <c r="N870" t="str">
        <f>MID(Table2[[#This Row],[Uncleaved Sequence]],Table2[[#This Row],[pos2]]-3,3)&amp;"-"&amp;MID(Table2[[#This Row],[Uncleaved Sequence]],Table2[[#This Row],[pos2]],3)</f>
        <v>TVG-DEG</v>
      </c>
      <c r="O870" t="str">
        <f>VLOOKUP(Table2[[#This Row],[name]],Sheet2!B:D,3,FALSE)</f>
        <v>MAMISARRYFLLGLLVLTTSAYVTVGDEGDPCQVRSDIPGICLSSSACEIRGYLKSGTLSTSQVPSCGFGAREEIICCPTVACCATDRGREVQFHATSERSSLPEPKREPTPEPEPLPPTTTEGKRERESRLDENQNFFDFNKLLSTVKPQKTHESLKLPTQESMKTPTHESMKMPTHESMKLPTHEPMKLPIQSVAWGIAPSKTQPIASTQRSFMEPEWGREPRIVNRPLTTPRSRPQRPNNSNNTNPSPNNNNLIHLVNDRLREQGMQIEPAREVPMVLQTTPTPTPAPTPTLIDPFEPYRFRGQDRDKDTQPQEPWNDVSNNLDADPAPSIFNPAETRPTPNPNPSRVNLPEKERPSVAACEKIRSGGKPLTVHILDGERVDRGVYPHMAIAYNSFGSAAFRCGGSLIASRFVLTAAHCVNSDDSTPSFVRLGALNIEPEPGYQDINVIDVQIHPDYSGSSKYYDIAILQLAEDAKESDVIRPACLYDRSDPPANYKYFVAGWGVMNVTNRAVSKILLRAALDLVPADECNASFAEPSANRTLRRGVIASQLCAADKNQRKDACQGDSGGPLILEIDDVDGTYSIGVISSGFGCATKTPGLYTRVSSFLDYIEGIVWPSNR</v>
      </c>
    </row>
    <row r="871" spans="1:15">
      <c r="A871" t="s">
        <v>4582</v>
      </c>
      <c r="B871" t="s">
        <v>1423</v>
      </c>
      <c r="C871">
        <v>0.58799999999999997</v>
      </c>
      <c r="D871">
        <v>27</v>
      </c>
      <c r="E871">
        <v>0.72499999999999998</v>
      </c>
      <c r="F871">
        <v>27</v>
      </c>
      <c r="G871">
        <v>0.97099999999999997</v>
      </c>
      <c r="H871">
        <v>16</v>
      </c>
      <c r="I871">
        <v>0.89500000000000002</v>
      </c>
      <c r="J871">
        <v>0.81699999999999995</v>
      </c>
      <c r="K871" t="s">
        <v>4779</v>
      </c>
      <c r="L871">
        <v>0.45</v>
      </c>
      <c r="M871" t="s">
        <v>4780</v>
      </c>
      <c r="N871" t="str">
        <f>MID(Table2[[#This Row],[Uncleaved Sequence]],Table2[[#This Row],[pos2]]-3,3)&amp;"-"&amp;MID(Table2[[#This Row],[Uncleaved Sequence]],Table2[[#This Row],[pos2]],3)</f>
        <v>TVG-DEG</v>
      </c>
      <c r="O871" t="str">
        <f>VLOOKUP(Table2[[#This Row],[name]],Sheet2!B:D,3,FALSE)</f>
        <v>MAMISARRYFLLGLLVLTTSAYVTVGDEGDPCQVRSDIPGICLSSSACEIRGYLKSGTLSTSQVPSCGFGAREEIICCPTVACCATEPTTPNPNPSRVLPEKERPSVAACEKIRSGGKPLTVHILDGERVDRGVYPHMAAIAYNSFGAAFRCGGSLIASRFVLTAAHCVNSDDSTPSFVRLGALNIENPEPGYQDIVIDVQIHPDYSGSSKYYDIAILQLAEDAKESDVIRPACLYTDRSDPPANKYFVAGWGVMNVTSKLCVRKLQDWIVFDGVFTDRAVSKILLRAALDLVPDECNASFAEQPSANRTLRRGVIASQLCAADKNQRKDACQGDSGGPLILEDDVDGTYSIVGVISSGFGCATKTPGLYTRVSSFLDYIEGIVWPSNR</v>
      </c>
    </row>
    <row r="872" spans="1:15">
      <c r="A872" t="s">
        <v>3689</v>
      </c>
      <c r="B872" t="s">
        <v>1425</v>
      </c>
      <c r="C872">
        <v>0.80900000000000005</v>
      </c>
      <c r="D872">
        <v>23</v>
      </c>
      <c r="E872">
        <v>0.871</v>
      </c>
      <c r="F872">
        <v>23</v>
      </c>
      <c r="G872">
        <v>0.98099999999999998</v>
      </c>
      <c r="H872">
        <v>13</v>
      </c>
      <c r="I872">
        <v>0.93799999999999994</v>
      </c>
      <c r="J872">
        <v>0.90700000000000003</v>
      </c>
      <c r="K872" t="s">
        <v>4779</v>
      </c>
      <c r="L872">
        <v>0.45</v>
      </c>
      <c r="M872" t="s">
        <v>4780</v>
      </c>
      <c r="N872" t="str">
        <f>MID(Table2[[#This Row],[Uncleaved Sequence]],Table2[[#This Row],[pos2]]-3,3)&amp;"-"&amp;MID(Table2[[#This Row],[Uncleaved Sequence]],Table2[[#This Row],[pos2]],3)</f>
        <v>VEA-AVT</v>
      </c>
      <c r="O872" t="str">
        <f>VLOOKUP(Table2[[#This Row],[name]],Sheet2!B:D,3,FALSE)</f>
        <v>MPLKWSLLLGTFVLISCSSVEAAVTVGRACKVTDTMPGICRTSSDCEPLDGYIKSGVLTLNDVPSCGLGAWGEIFCCPTKPCCDNSTITSVSTSSTTSKAPMTSGRVDVPTFGSGDRPAVAACKKIRERKQQRSGNQLVIHIVGGYPDPGVYPHMAAIGYITFGTDFRCGGSLIASRFVLTAAHCVNTDANTPAFVLGAVNIENPDHSYQDIVIRSVKIHPQYVGNKYNDIAILELERDVVETDNRPACLHTDATDPPSNSKFFVAGWGVLNVTTRARSKILLRAGLELVPLDQNISYAEQPGSIRLLKQGVIDSLLCAIDQKLIADACKGDSGGPLIHELNVDGMYTIMGVISSGFGCATVTPGLYTRVSSYLDFIEGIVWPDNR</v>
      </c>
    </row>
    <row r="873" spans="1:15">
      <c r="A873" t="s">
        <v>4447</v>
      </c>
      <c r="B873" t="s">
        <v>554</v>
      </c>
      <c r="C873">
        <v>0.23899999999999999</v>
      </c>
      <c r="D873">
        <v>55</v>
      </c>
      <c r="E873">
        <v>0.16500000000000001</v>
      </c>
      <c r="F873">
        <v>21</v>
      </c>
      <c r="G873">
        <v>0.27800000000000002</v>
      </c>
      <c r="H873">
        <v>3</v>
      </c>
      <c r="I873">
        <v>0.19500000000000001</v>
      </c>
      <c r="J873">
        <v>0.18099999999999999</v>
      </c>
      <c r="K873" t="s">
        <v>4781</v>
      </c>
      <c r="L873">
        <v>0.45</v>
      </c>
      <c r="M873" t="s">
        <v>4780</v>
      </c>
      <c r="N873" t="str">
        <f>MID(Table2[[#This Row],[Uncleaved Sequence]],Table2[[#This Row],[pos2]]-3,3)&amp;"-"&amp;MID(Table2[[#This Row],[Uncleaved Sequence]],Table2[[#This Row],[pos2]],3)</f>
        <v>VCR-RYV</v>
      </c>
      <c r="O873" t="str">
        <f>VLOOKUP(Table2[[#This Row],[name]],Sheet2!B:D,3,FALSE)</f>
        <v>MFGKTRQLLFSVCIRSPVCRRYVPKFIKRSYASQAVNQMLLLQQMDICAQPSRALVIGVYADEEDKNDAGILTPAGWRYNLQKTNGRLIEVLRMSGPMKRGEARLLFAVEPERIPYYSVVAVVGLGKECLGYNPYEVLDEQKEAIRRVAAACRILAELDTDRIEVENCGHAESAAEGAALGIWLYQELRDPKTRIFPAIDLYATKDEVCDIEGWRIGLQKAAAQNLTRQLQEMPSNLLTPTAFAQVVEVLCKSGVNVEVKVEGWAESQSMHAFLAVGKASCEPPIFLELSYYGTAEERPIVLVGQGITYDAGGLCLKKKKELFNMRGDMTGAAVVVATCRAVALRLPVNIRGLIPLCENVVGCNSFRPGDMVKSMNGKTIEVQCTDHEDVLVADALLYAQNFCPKCIIDIGTCSGYMRQSLDEAACGVFTNSEILWQQIKHSMHTGDRVWRFPLWNFYSKAVRAGGRSDVQNYGIGRGGRPCKAAAFLREVPCGQWMHIDATNVMVTNGIDFEYLRRGMAGRPTRTLIEFIAQTICKDTPKMG</v>
      </c>
    </row>
    <row r="874" spans="1:15">
      <c r="A874" t="s">
        <v>3972</v>
      </c>
      <c r="B874" t="s">
        <v>299</v>
      </c>
      <c r="C874">
        <v>0.73499999999999999</v>
      </c>
      <c r="D874">
        <v>25</v>
      </c>
      <c r="E874">
        <v>0.71399999999999997</v>
      </c>
      <c r="F874">
        <v>25</v>
      </c>
      <c r="G874">
        <v>0.85399999999999998</v>
      </c>
      <c r="H874">
        <v>1</v>
      </c>
      <c r="I874">
        <v>0.70599999999999996</v>
      </c>
      <c r="J874">
        <v>0.71</v>
      </c>
      <c r="K874" t="s">
        <v>4779</v>
      </c>
      <c r="L874">
        <v>0.45</v>
      </c>
      <c r="M874" t="s">
        <v>4780</v>
      </c>
      <c r="N874" t="str">
        <f>MID(Table2[[#This Row],[Uncleaved Sequence]],Table2[[#This Row],[pos2]]-3,3)&amp;"-"&amp;MID(Table2[[#This Row],[Uncleaved Sequence]],Table2[[#This Row],[pos2]],3)</f>
        <v>SDG-RNS</v>
      </c>
      <c r="O874" t="str">
        <f>VLOOKUP(Table2[[#This Row],[name]],Sheet2!B:D,3,FALSE)</f>
        <v>MSKDAGLWSIRVILLCICIQWSDGRNSQCLHVRLSHGGWLIGRHLTTHNRHMRAFMGVPYAEPPLDDLRFRPPVPKAPWEGERLAIKDAPICLQRDPFRDMILEGSEDCLYLNVYTPERPRTNGSLPVMVWFHGGGWQCGSGISSFYPDFLLDHDIVLVSANFRLGPLGFLSTETLDCPGNNGLKDQLEVLHWVRAIASFGGDPNSVTVFGESAGGASVTYHMLSEKSRGLLHRGIAQSGTYFNPAQPAHKGVAAGRATKLAQIVGCGNAGEWPEKLECLRKKPAEDIVASLYDFVWDFDPMIPFPPVVEPEHDGAFLTVAPRQAAKPHGLQLPLMVGATAEELLKTAALLNLPQLLAEFKSQFEQVLPVVLNYDHHDDSVRQTITQRIESFFKSGHDYDKANHQNLTDLISDGWFVAGIDEYLRLRMSQEDVAPTYVYLFHKGAASFTEIFKGGRNEFYGACHAEELQYLFPIGRELFVSAVPTQKDLERELMLHLWVSFAKTGNPNPTNVSFHLPNWSPASSYPVEFARLGTKMEDSSIFRLENELMQHRVDFWRDLQPHLPASHAHNE</v>
      </c>
    </row>
    <row r="875" spans="1:15">
      <c r="A875" t="s">
        <v>3968</v>
      </c>
      <c r="B875" t="s">
        <v>168</v>
      </c>
      <c r="C875">
        <v>0.64100000000000001</v>
      </c>
      <c r="D875">
        <v>23</v>
      </c>
      <c r="E875">
        <v>0.76900000000000002</v>
      </c>
      <c r="F875">
        <v>23</v>
      </c>
      <c r="G875">
        <v>0.97199999999999998</v>
      </c>
      <c r="H875">
        <v>11</v>
      </c>
      <c r="I875">
        <v>0.92100000000000004</v>
      </c>
      <c r="J875">
        <v>0.85099999999999998</v>
      </c>
      <c r="K875" t="s">
        <v>4779</v>
      </c>
      <c r="L875">
        <v>0.45</v>
      </c>
      <c r="M875" t="s">
        <v>4780</v>
      </c>
      <c r="N875" t="str">
        <f>MID(Table2[[#This Row],[Uncleaved Sequence]],Table2[[#This Row],[pos2]]-3,3)&amp;"-"&amp;MID(Table2[[#This Row],[Uncleaved Sequence]],Table2[[#This Row],[pos2]],3)</f>
        <v>VQG-QGH</v>
      </c>
      <c r="O875" t="str">
        <f>VLOOKUP(Table2[[#This Row],[name]],Sheet2!B:D,3,FALSE)</f>
        <v>MRVFLLYSIYLLLVLSPSLVQGQGHVLDKPVTELCLTCICEAISGCNATICTSAEKGACGIFRITWGYWVDAGKLTVNGEHPDSEKAFINCAKDPHCADLVQNYMKKFNQDCNDDGEMDCHDYARIHKLGAYGCQADMPYNFQSVFECIERYEDEGF</v>
      </c>
    </row>
    <row r="876" spans="1:15">
      <c r="A876" t="s">
        <v>4162</v>
      </c>
      <c r="B876" t="s">
        <v>170</v>
      </c>
      <c r="C876">
        <v>0.73699999999999999</v>
      </c>
      <c r="D876">
        <v>27</v>
      </c>
      <c r="E876">
        <v>0.81699999999999995</v>
      </c>
      <c r="F876">
        <v>27</v>
      </c>
      <c r="G876">
        <v>0.98199999999999998</v>
      </c>
      <c r="H876">
        <v>8</v>
      </c>
      <c r="I876">
        <v>0.91</v>
      </c>
      <c r="J876">
        <v>0.86699999999999999</v>
      </c>
      <c r="K876" t="s">
        <v>4779</v>
      </c>
      <c r="L876">
        <v>0.45</v>
      </c>
      <c r="M876" t="s">
        <v>4780</v>
      </c>
      <c r="N876" t="str">
        <f>MID(Table2[[#This Row],[Uncleaved Sequence]],Table2[[#This Row],[pos2]]-3,3)&amp;"-"&amp;MID(Table2[[#This Row],[Uncleaved Sequence]],Table2[[#This Row],[pos2]],3)</f>
        <v>IQA-QDK</v>
      </c>
      <c r="O876" t="str">
        <f>VLOOKUP(Table2[[#This Row],[name]],Sheet2!B:D,3,FALSE)</f>
        <v>MAANKLCCTLAIGALLCLGFAALIQAQDKPVTDVCLGCICEAISGCNQTYCGGGVCGLFRITWAYWADGGKLTLGNESPQSEDAYANCVNDPYCAANTQNYMTKFGQDCNGDNAIDCYDFAAIHKLGGYGCKGELSYQYQTQLTNCLSFQQIDVRSS</v>
      </c>
    </row>
    <row r="877" spans="1:15">
      <c r="A877" t="s">
        <v>3928</v>
      </c>
      <c r="B877" t="s">
        <v>397</v>
      </c>
      <c r="C877">
        <v>0.109</v>
      </c>
      <c r="D877">
        <v>46</v>
      </c>
      <c r="E877">
        <v>0.105</v>
      </c>
      <c r="F877">
        <v>46</v>
      </c>
      <c r="G877">
        <v>0.114</v>
      </c>
      <c r="H877">
        <v>30</v>
      </c>
      <c r="I877">
        <v>9.6000000000000002E-2</v>
      </c>
      <c r="J877">
        <v>0.1</v>
      </c>
      <c r="K877" t="s">
        <v>4781</v>
      </c>
      <c r="L877">
        <v>0.45</v>
      </c>
      <c r="M877" t="s">
        <v>4780</v>
      </c>
      <c r="N877" t="str">
        <f>MID(Table2[[#This Row],[Uncleaved Sequence]],Table2[[#This Row],[pos2]]-3,3)&amp;"-"&amp;MID(Table2[[#This Row],[Uncleaved Sequence]],Table2[[#This Row],[pos2]],3)</f>
        <v>MAQ-DVK</v>
      </c>
      <c r="O877" t="str">
        <f>VLOOKUP(Table2[[#This Row],[name]],Sheet2!B:D,3,FALSE)</f>
        <v>MDIPVLKTNGHERLASLDKSMPPASPTLPSPTIRRNKSDGKLMAQDVKERVKVIYTGGTIGMVRNERNVLAPIPNALVRSIRKYPNIHDEEYALRRFGSASMAPLVLPIVQGVDRRVIYQISEYTPLLDSSNMTMNDWARIASDIQQYEFFDGFVVLHGTDTLSYTASALSFMLENLGKTVIITGSQIPIFETRTDKDNFTSALIIAGNYIIPEVCIFFGHKLMRGNRTVKVSSNALDAFDSPNVPLARIGIDVNVDYRLIFRPCTIERFCVHLNLDENVGLLRIFPSISHSTFAFLAPPIRGVVLQSFGSGNIPSNRKDLIDELRAAGERGVIIINCTQCPNTVAEIYDTGKVLCDVGVIPGFDMTPEAALAKLAYVIGKEEWSLDMKKQMQSSLRGELTSLKAPKMEDYDLVDAVARSLHLSSPQELDQLGETLFPAMIAAVAEGDPKKINNLKAYGADLSGTNHDQRTALHLACQLGNVEIVKYLLQGVSVHVRDRYDRTPLLEAVATDSHEIIQLLINCGAHLTGSSRAVGEQLCAAARGSMIRLKSYQYAGADLAQSDPSGRTALHVAALHGFPEVVQYVLPYENPNEKDMLGLTAMDYAERGGHAAVMEVLK</v>
      </c>
    </row>
    <row r="878" spans="1:15">
      <c r="A878" t="s">
        <v>4139</v>
      </c>
      <c r="B878" t="s">
        <v>172</v>
      </c>
      <c r="C878">
        <v>0.33600000000000002</v>
      </c>
      <c r="D878">
        <v>23</v>
      </c>
      <c r="E878">
        <v>0.56200000000000006</v>
      </c>
      <c r="F878">
        <v>23</v>
      </c>
      <c r="G878">
        <v>0.97799999999999998</v>
      </c>
      <c r="H878">
        <v>12</v>
      </c>
      <c r="I878">
        <v>0.93799999999999994</v>
      </c>
      <c r="J878">
        <v>0.76500000000000001</v>
      </c>
      <c r="K878" t="s">
        <v>4779</v>
      </c>
      <c r="L878">
        <v>0.45</v>
      </c>
      <c r="M878" t="s">
        <v>4780</v>
      </c>
      <c r="N878" t="str">
        <f>MID(Table2[[#This Row],[Uncleaved Sequence]],Table2[[#This Row],[pos2]]-3,3)&amp;"-"&amp;MID(Table2[[#This Row],[Uncleaved Sequence]],Table2[[#This Row],[pos2]],3)</f>
        <v>VQA-EVQ</v>
      </c>
      <c r="O878" t="str">
        <f>VLOOKUP(Table2[[#This Row],[name]],Sheet2!B:D,3,FALSE)</f>
        <v>MHSAHILFFVLGLTFVGIWVQAEVQKPITEQCLICMCEALSGCNATAVCNGACGIFRITWDQWVDSGRLTIPGDSPLTDSSFTNCANDPYCAADTLQSMVKYGQDCNDDQKEDCYDYGAIHYMGPFNCKADMPYTYESIFKRCLRNARNDKRQNS</v>
      </c>
    </row>
    <row r="879" spans="1:15">
      <c r="A879" t="s">
        <v>4099</v>
      </c>
      <c r="B879" t="s">
        <v>464</v>
      </c>
      <c r="C879">
        <v>0.61</v>
      </c>
      <c r="D879">
        <v>20</v>
      </c>
      <c r="E879">
        <v>0.63400000000000001</v>
      </c>
      <c r="F879">
        <v>20</v>
      </c>
      <c r="G879">
        <v>0.83399999999999996</v>
      </c>
      <c r="H879">
        <v>14</v>
      </c>
      <c r="I879">
        <v>0.65</v>
      </c>
      <c r="J879">
        <v>0.64300000000000002</v>
      </c>
      <c r="K879" t="s">
        <v>4779</v>
      </c>
      <c r="L879">
        <v>0.45</v>
      </c>
      <c r="M879" t="s">
        <v>4780</v>
      </c>
      <c r="N879" t="str">
        <f>MID(Table2[[#This Row],[Uncleaved Sequence]],Table2[[#This Row],[pos2]]-3,3)&amp;"-"&amp;MID(Table2[[#This Row],[Uncleaved Sequence]],Table2[[#This Row],[pos2]],3)</f>
        <v>AQT-LLL</v>
      </c>
      <c r="O879" t="str">
        <f>VLOOKUP(Table2[[#This Row],[name]],Sheet2!B:D,3,FALSE)</f>
        <v>MKQIVVLCIFSLFAKDAQTLLLSQMDWKNLRNSGALDLNVLRCFLRDKNCPSPHIDHRLYAPNGPRRGTPLNVKNPITLYKGGFSKHRETVFIIHGFNTAIDIHLQFLRDAYLSRDFNVITVDWRPLTRYPCYLHSLINTRLTAQCTQIYAFLTHYGAVRERITCVGHSLGAHICGMISNHLTRKQYRIIGLDPARLIERMKSNKFRLSIDDANVIQVLHTNAGFLGQEDNSGHLNYCVNGGRIQFCKGNPIRKSRCSHFLSICYLATATFKHNKFMGVPCPNGCLNLSGSKRLVSGKVNPFEFASLIREYHIGNDAPDDARGCICIDVPYAKHCPFTD</v>
      </c>
    </row>
    <row r="880" spans="1:15">
      <c r="A880" t="s">
        <v>4100</v>
      </c>
      <c r="B880" t="s">
        <v>464</v>
      </c>
      <c r="C880">
        <v>0.81699999999999995</v>
      </c>
      <c r="D880">
        <v>25</v>
      </c>
      <c r="E880">
        <v>0.83499999999999996</v>
      </c>
      <c r="F880">
        <v>25</v>
      </c>
      <c r="G880">
        <v>0.95899999999999996</v>
      </c>
      <c r="H880">
        <v>4</v>
      </c>
      <c r="I880">
        <v>0.85799999999999998</v>
      </c>
      <c r="J880">
        <v>0.84699999999999998</v>
      </c>
      <c r="K880" t="s">
        <v>4779</v>
      </c>
      <c r="L880">
        <v>0.45</v>
      </c>
      <c r="M880" t="s">
        <v>4780</v>
      </c>
      <c r="N880" t="str">
        <f>MID(Table2[[#This Row],[Uncleaved Sequence]],Table2[[#This Row],[pos2]]-3,3)&amp;"-"&amp;MID(Table2[[#This Row],[Uncleaved Sequence]],Table2[[#This Row],[pos2]],3)</f>
        <v>TNA-SKY</v>
      </c>
      <c r="O880" t="str">
        <f>VLOOKUP(Table2[[#This Row],[name]],Sheet2!B:D,3,FALSE)</f>
        <v>MDKMLTSLIALLLSLLSLNPITNASKYHREALQFLLRNGNFDLNPLNCHLLWETCPKRFIDYQLFTSNGPRRGTPLNVKNPITLYKGGFSKHRETVFIHGFNGTAIDIHLQFLRDAYLSRDFNVITVDWRPLTRYPCYLHSLINTRLAQCTAQIYAFLTHYGAVRERITCVGHSLGAHICGMISNHLTRKQYRIIGDPARPLIERMKSNKFRLSIDDANVIQVLHTNAGFLGQEDNSGHLNYCVNGRIQPFCKGNPIRKSRCSHFLSICYLATATFKHNKFMGVPCPNGCLNLSSKRLPVSGKVNPFEFASLIREYHIGNDAPDDARGCICIDVPYAKHCPFT</v>
      </c>
    </row>
    <row r="881" spans="1:15">
      <c r="A881" t="s">
        <v>3706</v>
      </c>
      <c r="B881" t="s">
        <v>174</v>
      </c>
      <c r="C881">
        <v>0.66500000000000004</v>
      </c>
      <c r="D881">
        <v>18</v>
      </c>
      <c r="E881">
        <v>0.78600000000000003</v>
      </c>
      <c r="F881">
        <v>18</v>
      </c>
      <c r="G881">
        <v>0.96499999999999997</v>
      </c>
      <c r="H881">
        <v>9</v>
      </c>
      <c r="I881">
        <v>0.92300000000000004</v>
      </c>
      <c r="J881">
        <v>0.86</v>
      </c>
      <c r="K881" t="s">
        <v>4779</v>
      </c>
      <c r="L881">
        <v>0.45</v>
      </c>
      <c r="M881" t="s">
        <v>4780</v>
      </c>
      <c r="N881" t="str">
        <f>MID(Table2[[#This Row],[Uncleaved Sequence]],Table2[[#This Row],[pos2]]-3,3)&amp;"-"&amp;MID(Table2[[#This Row],[Uncleaved Sequence]],Table2[[#This Row],[pos2]],3)</f>
        <v>GSS-YEV</v>
      </c>
      <c r="O881" t="str">
        <f>VLOOKUP(Table2[[#This Row],[name]],Sheet2!B:D,3,FALSE)</f>
        <v>MLRLLVCLWLLVYSGSSYEVQNKPVTEDCLDCLCETMSGCNASAICVNGCGIFRITWGYWVEAGKLTLPTDTALSEDAFTNCVNQPHCAANTVQNYMFHGQDCNGDEHIDCLDFGALHKLGNLKCQEELPYIFAKVFNRCLKSKERMEEKIIKEQETVS</v>
      </c>
    </row>
    <row r="882" spans="1:15">
      <c r="A882" t="s">
        <v>3766</v>
      </c>
      <c r="B882" t="s">
        <v>1428</v>
      </c>
      <c r="C882">
        <v>0.59799999999999998</v>
      </c>
      <c r="D882">
        <v>22</v>
      </c>
      <c r="E882">
        <v>0.76300000000000001</v>
      </c>
      <c r="F882">
        <v>22</v>
      </c>
      <c r="G882">
        <v>0.98799999999999999</v>
      </c>
      <c r="H882">
        <v>15</v>
      </c>
      <c r="I882">
        <v>0.97399999999999998</v>
      </c>
      <c r="J882">
        <v>0.877</v>
      </c>
      <c r="K882" t="s">
        <v>4779</v>
      </c>
      <c r="L882">
        <v>0.45</v>
      </c>
      <c r="M882" t="s">
        <v>4780</v>
      </c>
      <c r="N882" t="str">
        <f>MID(Table2[[#This Row],[Uncleaved Sequence]],Table2[[#This Row],[pos2]]-3,3)&amp;"-"&amp;MID(Table2[[#This Row],[Uncleaved Sequence]],Table2[[#This Row],[pos2]],3)</f>
        <v>ASA-GAG</v>
      </c>
      <c r="O882" t="str">
        <f>VLOOKUP(Table2[[#This Row],[name]],Sheet2!B:D,3,FALSE)</f>
        <v>MAAATWSWLLAPFLLLHWASAGAGGGAGGSGAGLSGPAVFTSSFLVRFRGVDNSFAHDVADKYGFDNLGPLVGADGHEYHFKHRTLPHARSRRSLTHTALKSHPAVHTAVQQPGFKRVKRGLRPAVPAIHGMKFDLKVGEGNRIDEETDPYFPMQWYLKNTGQNGGKVRLDLNVQAAWAQGITGKNVTTAIMDDGVYMHPDLKFNYNAEASYDFSSNDPFPYPRYTDDWFNSHGTRCAGEVAAARNGICGVGVAYDSKIAGIRMLDQPYMTDLIEANSMGHEPHKIHIYSASWGTDDGKTVDGPRNATMRAIVQGVNEGRNGLGNIYVWASGDGGEEDDCNCDYAASMWTISINSAINDGQNAHYDESCSSTLASTFSNGAKDPNTGVATTDYGKCTTTHSGTSAAAPEAAGVFALALEANPQLTWRDIQHLTVLTSKRNSFDAKNRFHWTMNGVGLEFNHLFGFGVLDAGAMVTLSKQWHSVPPRYHCEGELTQPQAIVMGRSLFWEIKTDACKGTDTEVNYLEHVQAVISANASRRGLELFLTSPMGTKSMILSRRANDDDHRDGFTKWPFMTTHSWGEYPQGTWKEARFNSPQTRHGNLLEWSLVLHGTKEAPYRTLHPSSPHSKLAIVKKAHEKKM</v>
      </c>
    </row>
    <row r="883" spans="1:15">
      <c r="A883" t="s">
        <v>4040</v>
      </c>
      <c r="B883" t="s">
        <v>128</v>
      </c>
      <c r="C883">
        <v>0.623</v>
      </c>
      <c r="D883">
        <v>27</v>
      </c>
      <c r="E883">
        <v>0.74399999999999999</v>
      </c>
      <c r="F883">
        <v>27</v>
      </c>
      <c r="G883">
        <v>0.97499999999999998</v>
      </c>
      <c r="H883">
        <v>15</v>
      </c>
      <c r="I883">
        <v>0.89400000000000002</v>
      </c>
      <c r="J883">
        <v>0.82499999999999996</v>
      </c>
      <c r="K883" t="s">
        <v>4779</v>
      </c>
      <c r="L883">
        <v>0.45</v>
      </c>
      <c r="M883" t="s">
        <v>4780</v>
      </c>
      <c r="N883" t="str">
        <f>MID(Table2[[#This Row],[Uncleaved Sequence]],Table2[[#This Row],[pos2]]-3,3)&amp;"-"&amp;MID(Table2[[#This Row],[Uncleaved Sequence]],Table2[[#This Row],[pos2]],3)</f>
        <v>GSA-SEV</v>
      </c>
      <c r="O883" t="str">
        <f>VLOOKUP(Table2[[#This Row],[name]],Sheet2!B:D,3,FALSE)</f>
        <v>MQSLQLSQVLLIPLLLALVATNVGSASEVPRPLGVPLAKASLYQPRAGESWTCLDGSRTIPFSHINDDYCDCADGSDEPGTAACPQGQFHCVNKGHQPNIPSSQVQDGICDCCDGSDESETVGCPNTCLELGAAAAVQRRNAAELHKGAERRQEMITRGKQMRAEREARRLELDQRRKEQELLRAEKEQLKQTAEAEAEAIEIFKEQQREVDADTAQAEREPQQMRQEATLTFVRYDTNKDGFVETELMVDMNLDRDRNGVVTVEEAKYFLDERERVDLDAFVTLAWPRIKSLQLAEGLFQPPQPEEVAQQPEVTTESIQPTPPKLSEEQAELAGDDDIEADEGEEDQYDDEEPDVGVGEASPDAEEATPPNYDPETQRLIQQANEARNALEVERSLREIQQEVNEIDDQNNKGYGLTEEWAVHDGQCYNFEDREYVYTLCFDRASQKSRSGGPETTLGRWDKWSGEPKQYSQQKYTNGAACWNGPNRSAINISCALEPKITAVSEPNRCEYYFEFETPAACDSEAFQSESENLHDE</v>
      </c>
    </row>
    <row r="884" spans="1:15">
      <c r="A884" t="s">
        <v>4642</v>
      </c>
      <c r="B884" t="s">
        <v>128</v>
      </c>
      <c r="C884">
        <v>0.623</v>
      </c>
      <c r="D884">
        <v>27</v>
      </c>
      <c r="E884">
        <v>0.74399999999999999</v>
      </c>
      <c r="F884">
        <v>27</v>
      </c>
      <c r="G884">
        <v>0.97499999999999998</v>
      </c>
      <c r="H884">
        <v>15</v>
      </c>
      <c r="I884">
        <v>0.89400000000000002</v>
      </c>
      <c r="J884">
        <v>0.82499999999999996</v>
      </c>
      <c r="K884" t="s">
        <v>4779</v>
      </c>
      <c r="L884">
        <v>0.45</v>
      </c>
      <c r="M884" t="s">
        <v>4780</v>
      </c>
      <c r="N884" t="str">
        <f>MID(Table2[[#This Row],[Uncleaved Sequence]],Table2[[#This Row],[pos2]]-3,3)&amp;"-"&amp;MID(Table2[[#This Row],[Uncleaved Sequence]],Table2[[#This Row],[pos2]],3)</f>
        <v>GSA-SEV</v>
      </c>
      <c r="O884" t="str">
        <f>VLOOKUP(Table2[[#This Row],[name]],Sheet2!B:D,3,FALSE)</f>
        <v>MQSLQLSQVLLIPLLLALVATNVGSASEVPRPLGVPLAKASLYQPRAGESWTCLDGSRTIPFSHINDDYCDCADGSDEPGTAACPQGQFHCVNKGHQPNIPSSQVQDGICDCCDGSDESETVGCPNTCLELGAAAAVQRRNAAELHKGAERRQEMITRGKQMRAEREARRLELDQRRKEQELLRAEKEQLKQTAEAEAEAIEIFKEQQREVDADTAQAEREPQQMRQEATLTFVRYDTNKDGFVETELMVDMNLDRDRNGVVTVEEAKYFLDERERVDLDAFVTLAWPRIKSLQLAEGLFQPPQPEEVAQQPEVTTESIQPTPPKLSEEQAELAGDDDIEADEGEEDQYDDEEPDVGVGEASPDAEEATPPNYDPETQRLIQQANEARNALEVERSLREIQQEVNEIDDQNNKGYGLTEEWAVHDGQCYNFEDREYVYTLCFDRASQKSRSGGPETTLGRWDKWSGEPKQYSQQKYTNGAACWNGPNRSAINISCALEPKITAVSEPNRCEYYFEFETPAACDSEAFQSESENLHDE</v>
      </c>
    </row>
    <row r="885" spans="1:15">
      <c r="A885" t="s">
        <v>3835</v>
      </c>
      <c r="B885" t="s">
        <v>1431</v>
      </c>
      <c r="C885">
        <v>0.501</v>
      </c>
      <c r="D885">
        <v>17</v>
      </c>
      <c r="E885">
        <v>0.69199999999999995</v>
      </c>
      <c r="F885">
        <v>17</v>
      </c>
      <c r="G885">
        <v>0.98299999999999998</v>
      </c>
      <c r="H885">
        <v>10</v>
      </c>
      <c r="I885">
        <v>0.95399999999999996</v>
      </c>
      <c r="J885">
        <v>0.83399999999999996</v>
      </c>
      <c r="K885" t="s">
        <v>4779</v>
      </c>
      <c r="L885">
        <v>0.45</v>
      </c>
      <c r="M885" t="s">
        <v>4780</v>
      </c>
      <c r="N885" t="str">
        <f>MID(Table2[[#This Row],[Uncleaved Sequence]],Table2[[#This Row],[pos2]]-3,3)&amp;"-"&amp;MID(Table2[[#This Row],[Uncleaved Sequence]],Table2[[#This Row],[pos2]],3)</f>
        <v>ASA-GLL</v>
      </c>
      <c r="O885" t="str">
        <f>VLOOKUP(Table2[[#This Row],[name]],Sheet2!B:D,3,FALSE)</f>
        <v>MKVFVVLVLALASASAGLLPNIAPVHPRDRVSTPSITGRITNGKDAVAGFPYQVGLSFSSSAGSWWCGGSIIGNEWVLTAAHCTDGAASVTIYYGATVTSPEFTQVVSSSKFRQHESYLALTIRNDISLIQTSSVSFSATVNKISLPVSNSYSTYEGKTAVASGWGLTSDQATAVSRDLQYVDLTIISNSKCQETFSLIVTSRVLCVDTTNKASTCQGDSGGPLALDGVLIGATSFGSADGCESGPAAFTRITYYRDWIKETSG</v>
      </c>
    </row>
    <row r="886" spans="1:15">
      <c r="A886" t="s">
        <v>4056</v>
      </c>
      <c r="B886" t="s">
        <v>1434</v>
      </c>
      <c r="C886">
        <v>0.64800000000000002</v>
      </c>
      <c r="D886">
        <v>23</v>
      </c>
      <c r="E886">
        <v>0.73699999999999999</v>
      </c>
      <c r="F886">
        <v>23</v>
      </c>
      <c r="G886">
        <v>0.91100000000000003</v>
      </c>
      <c r="H886">
        <v>16</v>
      </c>
      <c r="I886">
        <v>0.83799999999999997</v>
      </c>
      <c r="J886">
        <v>0.79100000000000004</v>
      </c>
      <c r="K886" t="s">
        <v>4779</v>
      </c>
      <c r="L886">
        <v>0.45</v>
      </c>
      <c r="M886" t="s">
        <v>4780</v>
      </c>
      <c r="N886" t="str">
        <f>MID(Table2[[#This Row],[Uncleaved Sequence]],Table2[[#This Row],[pos2]]-3,3)&amp;"-"&amp;MID(Table2[[#This Row],[Uncleaved Sequence]],Table2[[#This Row],[pos2]],3)</f>
        <v>VKS-SEP</v>
      </c>
      <c r="O886" t="str">
        <f>VLOOKUP(Table2[[#This Row],[name]],Sheet2!B:D,3,FALSE)</f>
        <v>MAQYQATSAFFLLLLSSTLVKSSEPWLDTFEHPKEETPDDDDAIMERRWLGYENFRLRCEKFEMEGNQTAAVRTRIAGGELATRGMFPYQVGLVIQLSADLVKCGGSLITLQFVLTAAHCLTDAIAAKIYTGATVFADVEDSVEELQTHRDFIIYPDYLGFGGYSDLALIRLPRKVRTSEQVQPIELAGEFMHQNFVGKVVTLSGWGYLGDSTDKRTRLLQYLDAEVIDQERCICYFLPGLVSQRHLCTDGSNGRGACNGDSGGPVVYHWRNVSYLIGVTSFGSAEGCEVGGPTYTRITAYLPWIRQQTAMT</v>
      </c>
    </row>
    <row r="887" spans="1:15">
      <c r="A887" t="s">
        <v>4199</v>
      </c>
      <c r="B887" t="s">
        <v>901</v>
      </c>
      <c r="C887">
        <v>0.122</v>
      </c>
      <c r="D887">
        <v>27</v>
      </c>
      <c r="E887">
        <v>0.108</v>
      </c>
      <c r="F887">
        <v>27</v>
      </c>
      <c r="G887">
        <v>0.114</v>
      </c>
      <c r="H887">
        <v>2</v>
      </c>
      <c r="I887">
        <v>9.9000000000000005E-2</v>
      </c>
      <c r="J887">
        <v>0.10299999999999999</v>
      </c>
      <c r="K887" t="s">
        <v>4781</v>
      </c>
      <c r="L887">
        <v>0.45</v>
      </c>
      <c r="M887" t="s">
        <v>4780</v>
      </c>
      <c r="N887" t="str">
        <f>MID(Table2[[#This Row],[Uncleaved Sequence]],Table2[[#This Row],[pos2]]-3,3)&amp;"-"&amp;MID(Table2[[#This Row],[Uncleaved Sequence]],Table2[[#This Row],[pos2]],3)</f>
        <v>VHP-DPD</v>
      </c>
      <c r="O887" t="str">
        <f>VLOOKUP(Table2[[#This Row],[name]],Sheet2!B:D,3,FALSE)</f>
        <v>MATSKWESDEEIQYFREYLRIPSVHPDPDYAPCVEFLRRQANLMDLPMKYYPANEQNPVVVLTWKGLNPELPSILLNSHMDVVPVFPENWTHPPFGADDEEGRIFARGTQDMKSVGMQHLAAVRALKRSGAKFKRTIHISFVADEEMGRYGMRPFVPTEDFRALNVGFAMDEGLASPDEQLPLFYAERAVWRVYFNSGTAGHGSLLLPNTAGEKLNYIVGKMMEFRRSQVQRLQNNPELVIGDVTINLTKLGGGVQSNVVPPLLMVCFDCRLALDVDFEEFEANLHKWCADVGGIEITYEQKQPKVPPTAIDGSNPFWLAFKKATDEMHISIKPQIFTGGTDSYIRAVGIPALGFSPMNNTPVLLHDHDEFIQADIYLRGVQIFQKIISNIA</v>
      </c>
    </row>
    <row r="888" spans="1:15">
      <c r="A888" t="s">
        <v>3919</v>
      </c>
      <c r="B888" t="s">
        <v>1436</v>
      </c>
      <c r="C888">
        <v>0.63500000000000001</v>
      </c>
      <c r="D888">
        <v>16</v>
      </c>
      <c r="E888">
        <v>0.755</v>
      </c>
      <c r="F888">
        <v>16</v>
      </c>
      <c r="G888">
        <v>0.93600000000000005</v>
      </c>
      <c r="H888">
        <v>1</v>
      </c>
      <c r="I888">
        <v>0.88200000000000001</v>
      </c>
      <c r="J888">
        <v>0.82299999999999995</v>
      </c>
      <c r="K888" t="s">
        <v>4779</v>
      </c>
      <c r="L888">
        <v>0.45</v>
      </c>
      <c r="M888" t="s">
        <v>4780</v>
      </c>
      <c r="N888" t="str">
        <f>MID(Table2[[#This Row],[Uncleaved Sequence]],Table2[[#This Row],[pos2]]-3,3)&amp;"-"&amp;MID(Table2[[#This Row],[Uncleaved Sequence]],Table2[[#This Row],[pos2]],3)</f>
        <v>ASA-FPE</v>
      </c>
      <c r="O888" t="str">
        <f>VLOOKUP(Table2[[#This Row],[name]],Sheet2!B:D,3,FALSE)</f>
        <v>MKFLIILALAVAASAFPEPELRHRSREMPVVGDIGGRITGGSNAAVGQFYQVGLSLKLSALSSAWCGGSLIGSTWVLTAAHCTDGVQSVTVYLGATVRSAEITHTVSSSDIIIHSGWNSANLRNDISLIKIPATSSSSRISAVKLPSSNSYSTFVGDVAVASGWGRTSDTSSGVATNLQYVDLTVITNTKCAQTYGSVVTDSTLCVATTDAKSTCNGDSGGPLVLKSSSEQIGLTSFGASAGCEKYPAAFTRVTSYLDWIKTNTG</v>
      </c>
    </row>
    <row r="889" spans="1:15">
      <c r="A889" t="s">
        <v>4513</v>
      </c>
      <c r="B889" t="s">
        <v>1439</v>
      </c>
      <c r="C889">
        <v>0.53600000000000003</v>
      </c>
      <c r="D889">
        <v>17</v>
      </c>
      <c r="E889">
        <v>0.71299999999999997</v>
      </c>
      <c r="F889">
        <v>17</v>
      </c>
      <c r="G889">
        <v>0.96899999999999997</v>
      </c>
      <c r="H889">
        <v>10</v>
      </c>
      <c r="I889">
        <v>0.94399999999999995</v>
      </c>
      <c r="J889">
        <v>0.83799999999999997</v>
      </c>
      <c r="K889" t="s">
        <v>4779</v>
      </c>
      <c r="L889">
        <v>0.45</v>
      </c>
      <c r="M889" t="s">
        <v>4780</v>
      </c>
      <c r="N889" t="str">
        <f>MID(Table2[[#This Row],[Uncleaved Sequence]],Table2[[#This Row],[pos2]]-3,3)&amp;"-"&amp;MID(Table2[[#This Row],[Uncleaved Sequence]],Table2[[#This Row],[pos2]],3)</f>
        <v>ASA-GLL</v>
      </c>
      <c r="O889" t="str">
        <f>VLOOKUP(Table2[[#This Row],[name]],Sheet2!B:D,3,FALSE)</f>
        <v>MKVLVVFALALATASAGLLPQQVPIHPRDLPAVTNIEGRITNGKTATSGFPYQVGLSFASTSGSWWCGGSIIDNTWVLTAAHCTSGASAVTIYYGATVTSAQLVQTVSADNFVQHASYNSIVLRNDISLIKTPTVAFTALINKVELPIAGTYSTYTGQQAIASGWGKTSDSATSVANTLQYEVFEVVSVSQCQNTYSLVATNNVICVATPNKVSTCNGDSGGPLVLVSDSKLIGVTSFVSSAGCEGAPAGFTRVTSYLDWIKTNTGVS</v>
      </c>
    </row>
    <row r="890" spans="1:15">
      <c r="A890" t="s">
        <v>4101</v>
      </c>
      <c r="B890" t="s">
        <v>614</v>
      </c>
      <c r="C890">
        <v>0.55900000000000005</v>
      </c>
      <c r="D890">
        <v>22</v>
      </c>
      <c r="E890">
        <v>0.67300000000000004</v>
      </c>
      <c r="F890">
        <v>22</v>
      </c>
      <c r="G890">
        <v>0.86499999999999999</v>
      </c>
      <c r="H890">
        <v>14</v>
      </c>
      <c r="I890">
        <v>0.80900000000000005</v>
      </c>
      <c r="J890">
        <v>0.746</v>
      </c>
      <c r="K890" t="s">
        <v>4779</v>
      </c>
      <c r="L890">
        <v>0.45</v>
      </c>
      <c r="M890" t="s">
        <v>4780</v>
      </c>
      <c r="N890" t="str">
        <f>MID(Table2[[#This Row],[Uncleaved Sequence]],Table2[[#This Row],[pos2]]-3,3)&amp;"-"&amp;MID(Table2[[#This Row],[Uncleaved Sequence]],Table2[[#This Row],[pos2]],3)</f>
        <v>SMG-QLR</v>
      </c>
      <c r="O890" t="str">
        <f>VLOOKUP(Table2[[#This Row],[name]],Sheet2!B:D,3,FALSE)</f>
        <v>MEVGQLIIIPLFLLLLDHSMGQLRRTPITRQINQNKTHANVKAEKILLAKYFLVDRQSSQTTQVLANGFNLEYTIRLCIGTPPQCFNLQFDTGSSDLWPSVKCSSTNEACQKHNKYNSSASSSHVEDGKGFSIQYGSGSLSGFLSTDVDIDGMVIRNQTFAEAIDEPGSAFVNTIFDGIIGMAFASISGGVTTPFDIIRQGLVKHPVFSVYLRRDGTSQSGGEVIWGGIDRSIYRGCINYVPVSMAYWQFTANSVKIEGILLCNGCQAIADTGTSLIAVPLRAYKAINKVLNATAGDGEAFVDCSSLCRLPNVNLNIGGTTYTLTPKDYIYKVQADNNQTLCLGFTYLQGNLLWILGDIFLGKVYTVFDVGKERIGFAKLKKHSSYRVYASSVKEPSSYGIDYPFYGDEYSRFF</v>
      </c>
    </row>
    <row r="891" spans="1:15">
      <c r="A891" t="s">
        <v>4443</v>
      </c>
      <c r="B891" t="s">
        <v>903</v>
      </c>
      <c r="C891">
        <v>0.108</v>
      </c>
      <c r="D891">
        <v>41</v>
      </c>
      <c r="E891">
        <v>0.10299999999999999</v>
      </c>
      <c r="F891">
        <v>69</v>
      </c>
      <c r="G891">
        <v>0.11</v>
      </c>
      <c r="H891">
        <v>59</v>
      </c>
      <c r="I891">
        <v>8.6999999999999994E-2</v>
      </c>
      <c r="J891">
        <v>9.7000000000000003E-2</v>
      </c>
      <c r="K891" t="s">
        <v>4781</v>
      </c>
      <c r="L891">
        <v>0.5</v>
      </c>
      <c r="M891" t="s">
        <v>4782</v>
      </c>
      <c r="N891" t="str">
        <f>MID(Table2[[#This Row],[Uncleaved Sequence]],Table2[[#This Row],[pos2]]-3,3)&amp;"-"&amp;MID(Table2[[#This Row],[Uncleaved Sequence]],Table2[[#This Row],[pos2]],3)</f>
        <v>SYL-SKG</v>
      </c>
      <c r="O891" t="str">
        <f>VLOOKUP(Table2[[#This Row],[name]],Sheet2!B:D,3,FALSE)</f>
        <v>MFSNSSRGPAGKGGNSLGGRPLGENGGGGDRERWILLGAIGAVVLVGSFFFEMGYKEISWKEFVNSYLSKGVVEKLEVVNKKWVRVRLQQNSNSGSGVWFNIGSVDSFERNLEAAQTEQGTESINFVPVIYRNEVEAASLTGLLPTLIIGFLVYMMRKSADMMGGGRGRKGGGLFGGVMQSTAKLTNPNEIGVGFKVAGCEEAKIEIMEFVNFLKNPQQYIDLGAKIPKGAMLTGPPGTGKTLLAATAGEANVPFITVSGSEFLEMFVGVGPSRVRDMFAMARKHAPCILFIDEDAVGRKRGGKTFGGHSEQENTLNQLLVEMDGFNTTTNVVVLAATNRVDIDKALMRPGRFDRQIYVPAPDIKGRASIFKVHLGNLKTSLDKNELSRKMALTPGFTGADIANVCNEAALIAARDSKDSIVLKHFEQAIERVIAGMEKKTVLAPEEKRTVAHHEAGHAVAGWFLEHADPLLKVSIIPRGKGLGYAQYLPDHYLLSKEQLFDRMCMTLGGRVAEELFFNRITTGAQDDLKKITDIAYSQVRFGMNEKVGQVSFDVGQAGDPVFSKPYSEDTAQLIDNEVRSIIKCAHETTSLLTKHKENVQKVAERLLQNEVLSRDDMIELLGPRPFKEKSTYEEFVGTGSFEEDTTLPEGLKSWNKEKERTEPLDAGSTPSSPPTKPVTAQS</v>
      </c>
    </row>
    <row r="892" spans="1:15">
      <c r="A892" t="s">
        <v>4444</v>
      </c>
      <c r="B892" t="s">
        <v>903</v>
      </c>
      <c r="C892">
        <v>0.11899999999999999</v>
      </c>
      <c r="D892">
        <v>24</v>
      </c>
      <c r="E892">
        <v>0.13500000000000001</v>
      </c>
      <c r="F892">
        <v>11</v>
      </c>
      <c r="G892">
        <v>0.21199999999999999</v>
      </c>
      <c r="H892">
        <v>5</v>
      </c>
      <c r="I892">
        <v>0.17499999999999999</v>
      </c>
      <c r="J892">
        <v>0.157</v>
      </c>
      <c r="K892" t="s">
        <v>4781</v>
      </c>
      <c r="L892">
        <v>0.45</v>
      </c>
      <c r="M892" t="s">
        <v>4780</v>
      </c>
      <c r="N892" t="str">
        <f>MID(Table2[[#This Row],[Uncleaved Sequence]],Table2[[#This Row],[pos2]]-3,3)&amp;"-"&amp;MID(Table2[[#This Row],[Uncleaved Sequence]],Table2[[#This Row],[pos2]],3)</f>
        <v>TAK-TMA</v>
      </c>
      <c r="O892" t="str">
        <f>VLOOKUP(Table2[[#This Row],[name]],Sheet2!B:D,3,FALSE)</f>
        <v>MAFRLLGTAKTMAGMMRRNYTAGSLPGKGQRTHMGATGAGVYILPTELSLLRYVVKQIQLLCKKPPKGFEKYFEAGGKSSGQPKGSVGDKKPPAGSSKASEKPSTSTPASVKPSRSQTDAKSDWNFGMFSNSSRGPAGKGGNSLGGRLGENGGGGDRERWILLGAIGAVVLVGSFAFFEMGYKEISWKEFVNSYLSGVVEKLEVVNKKWVRVRLQQNSNSGSGVLWFNIGSVDSFERNLEAAQTEGTESINFVPVIYRNEVEAASLTGLLPTLLIIGFLVYMMRKSADMMGGGRRKGGGLFGGVMQSTAKLTNPNEIGVGFKDVAGCEEAKIEIMEFVNFLKNQQYIDLGAKIPKGAMLTGPPGTGKTLLAKATAGEANVPFITVSGSEFLEFVGVGPSRVRDMFAMARKHAPCILFIDEIDAVGRKRGGKTFGGHSEQENLNQLLVEMDGFNTTTNVVVLAATNRVDILDKALMRPGRFDRQIYVPAPDKGRASIFKVHLGNLKTSLDKNELSRKMAALTPGFTGADIANVCNEAALIARDSKDSIVLKHFEQAIERVIAGMEKKTNVLAPEEKRTVAHHEAGHAVAWFLEHADPLLKVSIIPRGKGLGYAQYLPKDHYLLSKEQLFDRMCMTLGGVAEELFFNRITTGAQDDLKKITDIAYSQVVRFGMNEKVGQVSFDVGQAGPVFSKPYSEDTAQLIDNEVRSIIKCAHEATTSLLTKHKENVQKVAERLLNEVLSRDDMIELLGPRPFKEKSTYEEFVEGTGSFEEDTTLPEGLKSWNKKERTEPLDAGSTPSSPPTKPVTAQS</v>
      </c>
    </row>
    <row r="893" spans="1:15">
      <c r="A893" t="s">
        <v>4510</v>
      </c>
      <c r="B893" t="s">
        <v>399</v>
      </c>
      <c r="C893">
        <v>0.11</v>
      </c>
      <c r="D893">
        <v>30</v>
      </c>
      <c r="E893">
        <v>0.11600000000000001</v>
      </c>
      <c r="F893">
        <v>17</v>
      </c>
      <c r="G893">
        <v>0.13900000000000001</v>
      </c>
      <c r="H893">
        <v>16</v>
      </c>
      <c r="I893">
        <v>0.121</v>
      </c>
      <c r="J893">
        <v>0.11899999999999999</v>
      </c>
      <c r="K893" t="s">
        <v>4781</v>
      </c>
      <c r="L893">
        <v>0.45</v>
      </c>
      <c r="M893" t="s">
        <v>4780</v>
      </c>
      <c r="N893" t="str">
        <f>MID(Table2[[#This Row],[Uncleaved Sequence]],Table2[[#This Row],[pos2]]-3,3)&amp;"-"&amp;MID(Table2[[#This Row],[Uncleaved Sequence]],Table2[[#This Row],[pos2]],3)</f>
        <v>HTA-SVI</v>
      </c>
      <c r="O893" t="str">
        <f>VLOOKUP(Table2[[#This Row],[name]],Sheet2!B:D,3,FALSE)</f>
        <v>MKPALTTVNATGKHTASVIFFHGSGDTGPNVLEWVRFLIGRNLEYPHIKIYPTAPKQKYTPLDGELSNVWFDRKSVNIAASESKKSMSQCYDAVNQLIEEVASGIPLNRIVVGGFSMGGALALHTGYHLRRSLAGVFAHSSFLNRGSVYDSLANGKDESFPELRMYHGERDTLVPKDWGLETFENLTKLGVKGTFHLRNTLHELKTASITDLQQWIYEKLPPLENQVQNK</v>
      </c>
    </row>
    <row r="894" spans="1:15">
      <c r="A894" t="s">
        <v>3937</v>
      </c>
      <c r="B894" t="s">
        <v>1442</v>
      </c>
      <c r="C894">
        <v>0.53800000000000003</v>
      </c>
      <c r="D894">
        <v>18</v>
      </c>
      <c r="E894">
        <v>0.71299999999999997</v>
      </c>
      <c r="F894">
        <v>18</v>
      </c>
      <c r="G894">
        <v>0.98499999999999999</v>
      </c>
      <c r="H894">
        <v>11</v>
      </c>
      <c r="I894">
        <v>0.94699999999999995</v>
      </c>
      <c r="J894">
        <v>0.83899999999999997</v>
      </c>
      <c r="K894" t="s">
        <v>4779</v>
      </c>
      <c r="L894">
        <v>0.45</v>
      </c>
      <c r="M894" t="s">
        <v>4780</v>
      </c>
      <c r="N894" t="str">
        <f>MID(Table2[[#This Row],[Uncleaved Sequence]],Table2[[#This Row],[pos2]]-3,3)&amp;"-"&amp;MID(Table2[[#This Row],[Uncleaved Sequence]],Table2[[#This Row],[pos2]],3)</f>
        <v>VAA-LER</v>
      </c>
      <c r="O894" t="str">
        <f>VLOOKUP(Table2[[#This Row],[name]],Sheet2!B:D,3,FALSE)</f>
        <v>MKVLGVLLFSAFALVAALERPVPVKDMPAGNKINGRITNGYPAYEGKVPIVALRFDNGNGGGWYCGGSIIGHEWVLTAAHCTYGASYVTISYGAVWRQPQFTHYDTGNLHNDIALIRTPHVDFWSLVNKVELPRYDDRYNNFYGWWALSGWGSSSDSSGMTDYLNCVDIQISDNSVCLDYYGSHYITSNHLCYATPNKGSCSGDSGGPLVLHDGNRQVGIVSFGSAAGCLSNSPKGLTRVTGYLDIRDHTGIS</v>
      </c>
    </row>
    <row r="895" spans="1:15">
      <c r="A895" t="s">
        <v>3630</v>
      </c>
      <c r="B895" t="s">
        <v>1445</v>
      </c>
      <c r="C895">
        <v>0.72399999999999998</v>
      </c>
      <c r="D895">
        <v>28</v>
      </c>
      <c r="E895">
        <v>0.81799999999999995</v>
      </c>
      <c r="F895">
        <v>28</v>
      </c>
      <c r="G895">
        <v>0.97599999999999998</v>
      </c>
      <c r="H895">
        <v>8</v>
      </c>
      <c r="I895">
        <v>0.92100000000000004</v>
      </c>
      <c r="J895">
        <v>0.873</v>
      </c>
      <c r="K895" t="s">
        <v>4779</v>
      </c>
      <c r="L895">
        <v>0.45</v>
      </c>
      <c r="M895" t="s">
        <v>4780</v>
      </c>
      <c r="N895" t="str">
        <f>MID(Table2[[#This Row],[Uncleaved Sequence]],Table2[[#This Row],[pos2]]-3,3)&amp;"-"&amp;MID(Table2[[#This Row],[Uncleaved Sequence]],Table2[[#This Row],[pos2]],3)</f>
        <v>CIA-LDW</v>
      </c>
      <c r="O895" t="str">
        <f>VLOOKUP(Table2[[#This Row],[name]],Sheet2!B:D,3,FALSE)</f>
        <v>MSKQSASASATLLLLIWLTWQTMQCIALDWQQVKPMYLVSMYPGPAGLSSSSSPFSSSGSLEHDAEMSASNVDNRHIKGLGMGREMSALSEEDDREPLLNLETTPLMEKMLPEGAMAMDRIFGGDVGNPHCFPYQVGMLLQRPKGLYCGGSLISDKHVITAAHCVDMAKRALVFLGANEIKNAKEKGQVRLMVPSEFQIYPTWNPKRLKDDIAIVRLPHAVSFNERIHPIQLPKRHYEYRSFKNKAIASGWGRYATGVHAISNVLRYVQLQIIDGRTCKSNFPLSYRGTNICTSRNARSTCNGDSGGPLVLQRRHSKKRVLVGITSFGSIYGCDRGYPAAFTKASYLDWISDETGVSAHQDTTEAIFFDQYVREYGKPRQSRRLETEEQLEDVPDELDVHPRPASDEDISENVRPRTRSRPHSEHEFYF</v>
      </c>
    </row>
    <row r="896" spans="1:15">
      <c r="A896" t="s">
        <v>4397</v>
      </c>
      <c r="B896" t="s">
        <v>1446</v>
      </c>
      <c r="C896">
        <v>0.55700000000000005</v>
      </c>
      <c r="D896">
        <v>21</v>
      </c>
      <c r="E896">
        <v>0.71799999999999997</v>
      </c>
      <c r="F896">
        <v>21</v>
      </c>
      <c r="G896">
        <v>0.97599999999999998</v>
      </c>
      <c r="H896">
        <v>7</v>
      </c>
      <c r="I896">
        <v>0.92600000000000005</v>
      </c>
      <c r="J896">
        <v>0.83</v>
      </c>
      <c r="K896" t="s">
        <v>4779</v>
      </c>
      <c r="L896">
        <v>0.45</v>
      </c>
      <c r="M896" t="s">
        <v>4780</v>
      </c>
      <c r="N896" t="str">
        <f>MID(Table2[[#This Row],[Uncleaved Sequence]],Table2[[#This Row],[pos2]]-3,3)&amp;"-"&amp;MID(Table2[[#This Row],[Uncleaved Sequence]],Table2[[#This Row],[pos2]],3)</f>
        <v>GNA-CRH</v>
      </c>
      <c r="O896" t="str">
        <f>VLOOKUP(Table2[[#This Row],[name]],Sheet2!B:D,3,FALSE)</f>
        <v>MKHCWAIGTLLLASVLMGNACRHTCVTRNFCLYEEPTFDYRSSNCGNTKCCAVLRKPGGTVLIEPNGPEDDKVGVNGINAQLSPTRELTRDRPNTIESVKEINDFSGRPTNNERNPATEPNNGGYTTPNGGYPVNNGGYPVNNGGYPNNGGYPSNNGGYPVNNGGYPVNNGGYPANNGGYPANNGGYPTTNVGNPTNGGNPTTNFGNPTNNGGNPTTNVGSSELLSPSCGMSNANGLQMVEGITIQARPAQYPWAVAIFHNGQYLAGGSLIQPNVVLTVAHRVITIETELVVRADWDLKSDREIFLSEQREVERAVIHEGFDFKSGANNLALLFLNSPFKLNDIRTICLPTPNKSFAGRRCTVAGWGKMRYEDQRYSTVLKKVQLLVVNRNVEKFLRSTRLGAKFELPKNIICAGGELGRDTCTGDGGSALFCSIGGENSGYEQAGIVNWGVGCGQEGIPAIYTEVSKFTNWITEKLLPFDYRS</v>
      </c>
    </row>
    <row r="897" spans="1:15">
      <c r="A897" t="s">
        <v>4427</v>
      </c>
      <c r="B897" t="s">
        <v>733</v>
      </c>
      <c r="C897">
        <v>0.75</v>
      </c>
      <c r="D897">
        <v>19</v>
      </c>
      <c r="E897">
        <v>0.84699999999999998</v>
      </c>
      <c r="F897">
        <v>19</v>
      </c>
      <c r="G897">
        <v>0.98799999999999999</v>
      </c>
      <c r="H897">
        <v>13</v>
      </c>
      <c r="I897">
        <v>0.95899999999999996</v>
      </c>
      <c r="J897">
        <v>0.90700000000000003</v>
      </c>
      <c r="K897" t="s">
        <v>4779</v>
      </c>
      <c r="L897">
        <v>0.45</v>
      </c>
      <c r="M897" t="s">
        <v>4780</v>
      </c>
      <c r="N897" t="str">
        <f>MID(Table2[[#This Row],[Uncleaved Sequence]],Table2[[#This Row],[pos2]]-3,3)&amp;"-"&amp;MID(Table2[[#This Row],[Uncleaved Sequence]],Table2[[#This Row],[pos2]],3)</f>
        <v>AQA-VSF</v>
      </c>
      <c r="O897" t="str">
        <f>VLOOKUP(Table2[[#This Row],[name]],Sheet2!B:D,3,FALSE)</f>
        <v>MRTAVLLPLLALLAVAQAVSFADVVMEEWHTFKLEHRKNYQDETEERFRKIFNENKHKIAKHNQRFAEGKVSFKLAVNKYADLLHHEFRQLMNGFNYTHKQLRAADESFKGVTFISPAHVTLPKSVDWRTKGAVTAVKDQGHCGSCWFSSTGALEGQHFRKSGVLVSLSEQNLVDCSTKYGNNGCNGGLMDNAFRYKDNGGIDTEKSYPYEAIDDSCHFNKGTVGATDRGFTDIPQGDEKKMAEAATVGPVSVAIDASHESFQFYSEGVYNEPQCDAQNLDHGVLVVGFGTDESEDYWLVKNSWGTTWGDKGFIKMLRNKENQCGIASASSYPL</v>
      </c>
    </row>
    <row r="898" spans="1:15">
      <c r="A898" t="s">
        <v>4428</v>
      </c>
      <c r="B898" t="s">
        <v>733</v>
      </c>
      <c r="C898">
        <v>0.75</v>
      </c>
      <c r="D898">
        <v>19</v>
      </c>
      <c r="E898">
        <v>0.84699999999999998</v>
      </c>
      <c r="F898">
        <v>19</v>
      </c>
      <c r="G898">
        <v>0.98799999999999999</v>
      </c>
      <c r="H898">
        <v>13</v>
      </c>
      <c r="I898">
        <v>0.95899999999999996</v>
      </c>
      <c r="J898">
        <v>0.90700000000000003</v>
      </c>
      <c r="K898" t="s">
        <v>4779</v>
      </c>
      <c r="L898">
        <v>0.45</v>
      </c>
      <c r="M898" t="s">
        <v>4780</v>
      </c>
      <c r="N898" t="str">
        <f>MID(Table2[[#This Row],[Uncleaved Sequence]],Table2[[#This Row],[pos2]]-3,3)&amp;"-"&amp;MID(Table2[[#This Row],[Uncleaved Sequence]],Table2[[#This Row],[pos2]],3)</f>
        <v>AQA-VSF</v>
      </c>
      <c r="O898" t="str">
        <f>VLOOKUP(Table2[[#This Row],[name]],Sheet2!B:D,3,FALSE)</f>
        <v>MRTAVLLPLLALLAVAQAVSFADVVMEEWHTFKLEHRKNYQDETEERFRKIFNENKHKIAKHNQRFAEGKVSFKLAVNKYADLLHHEFRQLMNGFNYTHKQLRAADESFKGVTFISPAHVTLPKSVDWRTKGAVTAVKDQGHCGSCWFSSTGALEGQHFRKSGVLVSLSEQNLVDCSTKYGNNGCNGGLMDNAFRYKDNGGIDTEKSYPYEAIDDSCHFNKGTVGATDRGFTDIPQGDEKKMAEAATVGPVSVAIDASHESFQFYSEGVYNEPQCDAQNLDHGVLVVGFGTDESEDYWLVKNSWGTTWGDKGFIKMLRNKENQCGIASASSYPL</v>
      </c>
    </row>
    <row r="899" spans="1:15">
      <c r="A899" t="s">
        <v>4429</v>
      </c>
      <c r="B899" t="s">
        <v>733</v>
      </c>
      <c r="C899">
        <v>0.51200000000000001</v>
      </c>
      <c r="D899">
        <v>52</v>
      </c>
      <c r="E899">
        <v>0.38400000000000001</v>
      </c>
      <c r="F899">
        <v>52</v>
      </c>
      <c r="G899">
        <v>0.51100000000000001</v>
      </c>
      <c r="H899">
        <v>37</v>
      </c>
      <c r="I899">
        <v>0.20100000000000001</v>
      </c>
      <c r="J899">
        <v>0.311</v>
      </c>
      <c r="K899" t="s">
        <v>4781</v>
      </c>
      <c r="L899">
        <v>0.5</v>
      </c>
      <c r="M899" t="s">
        <v>4782</v>
      </c>
      <c r="N899" t="str">
        <f>MID(Table2[[#This Row],[Uncleaved Sequence]],Table2[[#This Row],[pos2]]-3,3)&amp;"-"&amp;MID(Table2[[#This Row],[Uncleaved Sequence]],Table2[[#This Row],[pos2]],3)</f>
        <v>VFA-DVV</v>
      </c>
      <c r="O899" t="str">
        <f>VLOOKUP(Table2[[#This Row],[name]],Sheet2!B:D,3,FALSE)</f>
        <v>MNHLGVFETRFRPRTRHKSQRAQLIPEQITMRTAVLLPLLALLAVAQAVFADVVMEEWHTFKLEHRKNYQDETEERFRLKIFNENKHKIAKHNQRFAEKVSFKLAVNKYADLLHHEFRQLMNGFNYTLHKQLRAADESFKGVTFISPHVTLPKSVDWRTKGAVTAVKDQGHCGSCWAFSSTGALEGQHFRKSGVLVLSEQNLVDCSTKYGNNGCNGGLMDNAFRYIKDNGGIDTEKSYPYEAIDDCHFNKGTVGATDRGFTDIPQGDEKKMAEAVATVGPVSVAIDASHESFQFSEGVYNEPQCDAQNLDHGVLVVGFGTDESGEDYWLVKNSWGTTWGDKGFKMLRNKENQCGIASASSYPL</v>
      </c>
    </row>
    <row r="900" spans="1:15">
      <c r="A900" t="s">
        <v>4430</v>
      </c>
      <c r="B900" t="s">
        <v>733</v>
      </c>
      <c r="C900">
        <v>0.11799999999999999</v>
      </c>
      <c r="D900">
        <v>34</v>
      </c>
      <c r="E900">
        <v>0.109</v>
      </c>
      <c r="F900">
        <v>34</v>
      </c>
      <c r="G900">
        <v>0.12</v>
      </c>
      <c r="H900">
        <v>44</v>
      </c>
      <c r="I900">
        <v>0.10100000000000001</v>
      </c>
      <c r="J900">
        <v>0.104</v>
      </c>
      <c r="K900" t="s">
        <v>4781</v>
      </c>
      <c r="L900">
        <v>0.45</v>
      </c>
      <c r="M900" t="s">
        <v>4780</v>
      </c>
      <c r="N900" t="str">
        <f>MID(Table2[[#This Row],[Uncleaved Sequence]],Table2[[#This Row],[pos2]]-3,3)&amp;"-"&amp;MID(Table2[[#This Row],[Uncleaved Sequence]],Table2[[#This Row],[pos2]],3)</f>
        <v>TLP-KSV</v>
      </c>
      <c r="O900" t="str">
        <f>VLOOKUP(Table2[[#This Row],[name]],Sheet2!B:D,3,FALSE)</f>
        <v>MNGFNYTLHKQLRAADESFKGVTFISPAHVTLPKSVDWRTKGAVTAVKDGHCGSCWAFSSTGALEGQHFRKSGVLVSLSEQNLVDCSTKYGNNGCNGGMDNAFRYIKDNGGIDTEKSYPYEAIDDSCHFNKGTVGATDRGFTDIPQGEKKMAEAVATVGPVSVAIDASHESFQFYSEGVYNEPQCDAQNLDHGVLVGFGTDESGEDYWLVKNSWGTTWGDKGFIKMLRNKENQCGIASASSYPL</v>
      </c>
    </row>
    <row r="901" spans="1:15">
      <c r="A901" t="s">
        <v>4414</v>
      </c>
      <c r="B901" t="s">
        <v>905</v>
      </c>
      <c r="C901">
        <v>0.46600000000000003</v>
      </c>
      <c r="D901">
        <v>22</v>
      </c>
      <c r="E901">
        <v>0.66500000000000004</v>
      </c>
      <c r="F901">
        <v>22</v>
      </c>
      <c r="G901">
        <v>0.98599999999999999</v>
      </c>
      <c r="H901">
        <v>16</v>
      </c>
      <c r="I901">
        <v>0.95099999999999996</v>
      </c>
      <c r="J901">
        <v>0.82</v>
      </c>
      <c r="K901" t="s">
        <v>4779</v>
      </c>
      <c r="L901">
        <v>0.45</v>
      </c>
      <c r="M901" t="s">
        <v>4780</v>
      </c>
      <c r="N901" t="str">
        <f>MID(Table2[[#This Row],[Uncleaved Sequence]],Table2[[#This Row],[pos2]]-3,3)&amp;"-"&amp;MID(Table2[[#This Row],[Uncleaved Sequence]],Table2[[#This Row],[pos2]],3)</f>
        <v>ALA-LSA</v>
      </c>
      <c r="O901" t="str">
        <f>VLOOKUP(Table2[[#This Row],[name]],Sheet2!B:D,3,FALSE)</f>
        <v>MPRSALIVPGLICFWSALALALSATLEASTPATRKALLRARPAVPPAARGANMQMLRRHNSPAFNFWTEDSDTNIWEHCGLFEGDIMLHRELLRNGLLERLTWPEAAVPFYIDPQDFNANQTMVILKAFKEYHDRTCIRFRPYEQGDHWLLIKGNYSGCWSSVGRRSGGQVLNLNTPKCVTHGVVVHELLHALGFYQQSATERDEYVKINWENILDGHAHNFNKYARTHITNFGVEYDYQSVMHYSRAFSKNGKATIEPLDPYASLGQRRGLSDKDVSKLNEMYEQDCSEDYLLFDRFGNYIDELLDYFQGNIQDLL</v>
      </c>
    </row>
    <row r="902" spans="1:15">
      <c r="A902" t="s">
        <v>3747</v>
      </c>
      <c r="B902" t="s">
        <v>907</v>
      </c>
      <c r="C902">
        <v>0.11600000000000001</v>
      </c>
      <c r="D902">
        <v>49</v>
      </c>
      <c r="E902">
        <v>0.115</v>
      </c>
      <c r="F902">
        <v>12</v>
      </c>
      <c r="G902">
        <v>0.13700000000000001</v>
      </c>
      <c r="H902">
        <v>4</v>
      </c>
      <c r="I902">
        <v>0.12</v>
      </c>
      <c r="J902">
        <v>0.11700000000000001</v>
      </c>
      <c r="K902" t="s">
        <v>4781</v>
      </c>
      <c r="L902">
        <v>0.45</v>
      </c>
      <c r="M902" t="s">
        <v>4780</v>
      </c>
      <c r="N902" t="str">
        <f>MID(Table2[[#This Row],[Uncleaved Sequence]],Table2[[#This Row],[pos2]]-3,3)&amp;"-"&amp;MID(Table2[[#This Row],[Uncleaved Sequence]],Table2[[#This Row],[pos2]],3)</f>
        <v>EVP-LRP</v>
      </c>
      <c r="O902" t="str">
        <f>VLOOKUP(Table2[[#This Row],[name]],Sheet2!B:D,3,FALSE)</f>
        <v>METQPEVPEVPLRPFKLAHQVVSLTGISFERRSIIGVVELTIVPNSENLLIRLNAKQLRIYSVVLNDVCQADFTYFDPFQNICYKEHKSRALEVYSKHLTAAQYTDPDVNNGELLIQVPPEGYSMIQEGQGLRIRIEFSLENPKCGVFVIPPASTDEETQMNSSHMFTNCYENSSRLWFPCVDSFADPCTWRLEFTDKNMTAVSCGELLEVIMTPDLRKKTFHYSVSTPVCAPNIALAVGQFEIYDPHMHEVTHFCLPGLLPLLKNTVRYLHEAFEFYEETLSTRYPFSCYKQVVDELDTDISAYATMSIASVNLLHSIAIIDQTYISRTFMSRAVAEQFFGCITSHHWSDTWLAKGIAEYLCGLYSRKCFGNNEYRAWVQSELARVVRYEEYGGIILDCSQPPAPLPVSGTNQSAASSKQQEIVHYFPIKSLHTVSPKYVAMRRKAHFVIRMLENRIGQELLIQVFNKQLALASSAATTKIGAGLWSQLISTNIFIKAIFTVTGKDMSVFMDQWVRTGGHAKFSLTSVFNRKRNTIELIRQDYVNQRGIRKYNGPLMVQLQELDGTFKHTLQIESTLVKSDITCHSKRRNKKKKIPLCTGEEVDMDLSAMDDSPVLWIRLDPEMILLRDLIIEQPDQWQYQLRHERDVTAQFQAIQALQKYPTNATRLALTDTIESERCFYQVRCAAHSLTKVANQMVASWSGPPAMLNIFRKFFGSFSAPHIIKLNNFSNFQLFLQKAIPVAMAGLRTSHGICPPEVMRFLFDLFKYNENSRNHYTDAYYRALVEALGETLTPVVSVAIHGTQITTDSLSTDAKLVLDEVTRLLNMEKHLPYKYMVSVSCLKVIRKLQKFGHLPSLPHIYRSYAEYGIYLDLRIAAMECLDFVKVDGRSEDLEHLITLLETDPDPAARHALAQLLIDNPPFTRESRSRLKPNLVDRLWFSINRLPYDTKLRCDIVDLYYALYGTKRPNCLQAGENQSFKDLMKDNNSSVGSVTGSFKKTSDSKSHLPTPTNTLDNEPQERQKPAMVTKRTATEAFEVGDEIIKLERSEEITVLDEPVNVQAYDSETKVNALQADEERDTHQAAKRLKNEMYAEDDNSSTMLDVGDSTRYESSHEEGKLKSGDGGLKKKKKEKKKHKHKHKHRHSKDKDKDKDKERKDKDKRDPHISRLQARETAPDTLSSEDSSNSNSLPPMNL</v>
      </c>
    </row>
    <row r="903" spans="1:15">
      <c r="A903" t="s">
        <v>4580</v>
      </c>
      <c r="B903" t="s">
        <v>907</v>
      </c>
      <c r="C903">
        <v>0.11600000000000001</v>
      </c>
      <c r="D903">
        <v>49</v>
      </c>
      <c r="E903">
        <v>0.115</v>
      </c>
      <c r="F903">
        <v>12</v>
      </c>
      <c r="G903">
        <v>0.13700000000000001</v>
      </c>
      <c r="H903">
        <v>4</v>
      </c>
      <c r="I903">
        <v>0.12</v>
      </c>
      <c r="J903">
        <v>0.11700000000000001</v>
      </c>
      <c r="K903" t="s">
        <v>4781</v>
      </c>
      <c r="L903">
        <v>0.45</v>
      </c>
      <c r="M903" t="s">
        <v>4780</v>
      </c>
      <c r="N903" t="str">
        <f>MID(Table2[[#This Row],[Uncleaved Sequence]],Table2[[#This Row],[pos2]]-3,3)&amp;"-"&amp;MID(Table2[[#This Row],[Uncleaved Sequence]],Table2[[#This Row],[pos2]],3)</f>
        <v>EVP-LRP</v>
      </c>
      <c r="O903" t="str">
        <f>VLOOKUP(Table2[[#This Row],[name]],Sheet2!B:D,3,FALSE)</f>
        <v>METQPEVPEVPLRPFKLAHQVVSLTGISFERRSIIGVVELTIVPNSENLLIRLNAKQLRIYSVVLNDVCQADFTYFDPFQNICYKEHKSRALEVYSKHLTAAQYTDPDVNNGELLIQVPPEGYSMIQEGQGLRIRIEFSLENPKCGVFVIPPASTDEETQMNSSHMFTNCYENSSRLWFPCVDSFADPCTWRLEFTDKNMTAVSCGELLEVIMTPDLRKKTFHYSVSTPVCAPNIALAVGQFEIYDPHMHEVTHFCLPGLLPLLKNTVRYLHEAFEFYEETLSTRYPFSCYKQVVDELDTDISAYATMSIASVNLLHSIAIIDQTYISRTFMSRAVAEQFFGCITSHHWSDTWLAKGIAEYLCGLYSRKCFGNNEYRAWVQSELARVVRYEEYGGIILDCSQPPAPLPVSGTNQSAASSKQQEIVHYFPIKSLHTVSPKYVAMRRKAHFVIRMLENRIGQELLIQVFNKQLALASSAATTKIGAGLWSQLISTNIFIKAIFTVTGKDMSVFMDQWVRTGGHAKFSLTSVFNRKRNTIELIRQDYVNQRGIRKYNGPLMVQLQELDGTFKHTLQIESTLVKSDITCHSKRRNKKKKIPLCTGEEVDMDLSAMDDSPVLWIRLDPEMILLRDLIIEQPDQWQYQLRHERDVTAQFQAIQALQKYPTNATRLALTDTIESERCFYQVRCAAHSLTKVANQMVASWSGPPAMLNIFRKFFGSFSAPHIIKLNNFSNFQLFLQKAIPVAMAGLRTSHGICPPEVMRFLFDLFKYNENSRNHYTDAYYRALVEALGETLTPVVSVAIHGTQITTDSLSTDAKLVLDEVTRLLNMEKHLPYKYMVSVSCLKVIRKLQKFGHLPSLPHIYRSYAEYGIYLDLRIAAMECLDFVKVDGRSEDLEHLITLLETDPDPAARHALAQLLIDNPPFTRESRSRLKPNLVDRLWFSINRLPYDTKLRCDIVDLYYALYGTKRPNCLQAGENQSFKDLMKDNNSSVGSVTGSFKKTSDSKSHLPTPTNTLDNEPQERQKPAMVTKRTATEAFEVGDEIIKLERSEEITVLDEPVNVQAYDSETKVNALQADEERDTHQAAKRLKNEMYAEDDNSSTMLDVGDSTRYESSHEEGKLKSGDGGLKKKKKEKKKHKHKHKHRHSKDKDKDKDKERKDKDKRDPHISRLQARETAPDTLSSEDSSNSNSLPPMNL</v>
      </c>
    </row>
    <row r="904" spans="1:15">
      <c r="A904" t="s">
        <v>4334</v>
      </c>
      <c r="B904" t="s">
        <v>401</v>
      </c>
      <c r="C904">
        <v>0.253</v>
      </c>
      <c r="D904">
        <v>21</v>
      </c>
      <c r="E904">
        <v>0.45100000000000001</v>
      </c>
      <c r="F904">
        <v>21</v>
      </c>
      <c r="G904">
        <v>0.93</v>
      </c>
      <c r="H904">
        <v>1</v>
      </c>
      <c r="I904">
        <v>0.79100000000000004</v>
      </c>
      <c r="J904">
        <v>0.63400000000000001</v>
      </c>
      <c r="K904" t="s">
        <v>4779</v>
      </c>
      <c r="L904">
        <v>0.45</v>
      </c>
      <c r="M904" t="s">
        <v>4780</v>
      </c>
      <c r="N904" t="str">
        <f>MID(Table2[[#This Row],[Uncleaved Sequence]],Table2[[#This Row],[pos2]]-3,3)&amp;"-"&amp;MID(Table2[[#This Row],[Uncleaved Sequence]],Table2[[#This Row],[pos2]],3)</f>
        <v>LLG-VDQ</v>
      </c>
      <c r="O904" t="str">
        <f>VLOOKUP(Table2[[#This Row],[name]],Sheet2!B:D,3,FALSE)</f>
        <v>MAWMALGALASGFVLQRLLGVDQPANKVVEIKSEALGTLQVLARDDAMLFAPPFNSSNEKRAVYEIILQRPTSDSNTTSFSLYRSPVQQEAEERFNAFQRLPVFVSIVKEYYNVNGLQKACDALADNPSWTLSHLIAYFNLVDYISNKMLQCVDQADAATLMSPFQLAIKQGHMEMVKALLPLSKLEHLDINSNSVHYAASTTKEIINLIIDKSTVNLNHLNSDGYTPLHVACLADKPENVKALLAGANVNLNAKDIRKVYKTSAPTTVSSFLRTNVSKLYTQDMKYGGTPLHWSSRETLHALIMEGCDVNATNFDGRTALHVMVARNRFECVVTLLAHDAEIVLDKDGNAALHIAIEKKLVPIVQCLVVFGCDINLKNKDGKTPRHMVGNDSGNKDDEILYILHSVGAKRCKDTGSKCPPGCNAKGNYNGIPPEAPESVEREHIEHMLATTSRQMMGGFLNAAANGILEKQQPAQKPVVVDTEKELKGQIMDALLGMFTTKVNADEMKKENSSDSLASGSQKSAVSSPEQLPSPTSPIAEIGDKPYGRGRLLCLDGGGIRGLVLVQMLLEIEKLSRTPIIHMFDWIATSTGGILALALGCGKTMRQCMGLYLRMKEQCFVGSRPYNSEFFESILKDLGEFNVMTDIKHPKIMVTGVMADRKPVDLHLFRNYTSASDILGIVTPINRRIPPPQPSEQLVWRAARATGAAPSYFRAFGRFLDGGLIANNPTLDAMTIHEYNMALRSAGRESEAIPVSVVMSLGTGHIPVTELKDIDVFRPESIWDAKLAYGISTIGNLLVDQATCSDGRVVDRARAWCSTIGIPYFRFNPQLSEIAMDEKDDQKLINMLWHTKAYMHANRNKIIEMINFL</v>
      </c>
    </row>
    <row r="905" spans="1:15">
      <c r="A905" t="s">
        <v>4335</v>
      </c>
      <c r="B905" t="s">
        <v>401</v>
      </c>
      <c r="C905">
        <v>0.253</v>
      </c>
      <c r="D905">
        <v>21</v>
      </c>
      <c r="E905">
        <v>0.45100000000000001</v>
      </c>
      <c r="F905">
        <v>21</v>
      </c>
      <c r="G905">
        <v>0.93</v>
      </c>
      <c r="H905">
        <v>1</v>
      </c>
      <c r="I905">
        <v>0.79100000000000004</v>
      </c>
      <c r="J905">
        <v>0.63400000000000001</v>
      </c>
      <c r="K905" t="s">
        <v>4779</v>
      </c>
      <c r="L905">
        <v>0.45</v>
      </c>
      <c r="M905" t="s">
        <v>4780</v>
      </c>
      <c r="N905" t="str">
        <f>MID(Table2[[#This Row],[Uncleaved Sequence]],Table2[[#This Row],[pos2]]-3,3)&amp;"-"&amp;MID(Table2[[#This Row],[Uncleaved Sequence]],Table2[[#This Row],[pos2]],3)</f>
        <v>LLG-VDQ</v>
      </c>
      <c r="O905" t="str">
        <f>VLOOKUP(Table2[[#This Row],[name]],Sheet2!B:D,3,FALSE)</f>
        <v>MAWMALGALASGFVLQRLLGVDQPANKVVEIKSEALGTLQVLARDDAMLFAPPFNSSNEKRAVYEIILQRPTSDSNTTSFSLYRSPVQQEAEERFNAFQRLPVFVSIVKEYYNVNGLQKACDALADNPSWTLSHLIAYFNLVDYISNKMLQCVDQADAATLMSPFQLAIKQGHMEMVKALLPLSKLEHLDINSNSVHYAASTTKEIINLIIDKSTVNLNHLNSDGYTPLHVACLADKPENVKALLAGANVNLNAKDIRKVYKTSAPTTVSSFLRTNVSKLYTQDMKYGGTPLHWSSRETLHALIMEGCDVNATNFDGRTALHVMVARNRFECVVTLLAHDAEIVLDKDGNAALHIAIEKKLVPIVQCLVVFGCDINLKNKDGKTPRHMVGNDSGNKDDEILYILHSVGAKRCKDTGSKCPPGCNAKGNYNGIPPEAPESVEREHIEHMLATTSRQMMGGFLNAAANGILEKQQPAQKPVVVDTEKELKGQIMDALLGMFTTKVNADEMKKENSSDSLASGSQKSAVSSPEQLPSPTSPIAEIGDKPYGRGRLLCLDGGGIRGLVLVQMLLEIEKLSRTPIIHMFDWIATSTGGILALALGCGKTMRQCMGLYLRMKEQCFVGSRPYNSEFFESILKDLGEFNVMTDIKHPKIMVTGVMADRKPVDLHLFRNYTSASDILGIVTPINRRIPPPQPSEQLVWRAARATGAAPSYFRAFGRFLDGGLIANNPTLDAMTIHEYNMALRSAGRESEAIPVSVVMSLGTGHIPVTELKDIDVFRPESIWDAKLAYGISTIGNLLVDQATCSDGRVVDRARAWCSTIGIPYFRFNPQLSEIAMDEKDDQKLINMLWHTKAYMHANRNKIIEMINFL</v>
      </c>
    </row>
    <row r="906" spans="1:15">
      <c r="A906" t="s">
        <v>4336</v>
      </c>
      <c r="B906" t="s">
        <v>401</v>
      </c>
      <c r="C906">
        <v>0.253</v>
      </c>
      <c r="D906">
        <v>21</v>
      </c>
      <c r="E906">
        <v>0.45100000000000001</v>
      </c>
      <c r="F906">
        <v>21</v>
      </c>
      <c r="G906">
        <v>0.93</v>
      </c>
      <c r="H906">
        <v>1</v>
      </c>
      <c r="I906">
        <v>0.79100000000000004</v>
      </c>
      <c r="J906">
        <v>0.63400000000000001</v>
      </c>
      <c r="K906" t="s">
        <v>4779</v>
      </c>
      <c r="L906">
        <v>0.45</v>
      </c>
      <c r="M906" t="s">
        <v>4780</v>
      </c>
      <c r="N906" t="str">
        <f>MID(Table2[[#This Row],[Uncleaved Sequence]],Table2[[#This Row],[pos2]]-3,3)&amp;"-"&amp;MID(Table2[[#This Row],[Uncleaved Sequence]],Table2[[#This Row],[pos2]],3)</f>
        <v>LLG-VDQ</v>
      </c>
      <c r="O906" t="str">
        <f>VLOOKUP(Table2[[#This Row],[name]],Sheet2!B:D,3,FALSE)</f>
        <v>MAWMALGALASGFVLQRLLGVDQPANKVVEIKSEALGTLQVLARDDAMLFAPPFNSSNEKRAVYEIILQRPTSDSNTTSFSLYRSPVQQEAEERFNAFQRLPVFVSIVKEYYNVNGLQKACDALADNPSWTLSHLIAYFNLVDYISNKMLQCVDQADAATLMSPFQLAIKQGHMEMVKALLPLSKLEHLDINSNSVHYAASTTKEIINLIIDKSTVNLNHLNSDGYTPLHVACLADKPENVKALLAGANVNLNAKDIRKVYKTSAPTTVSSFLRTNVSKLYTQDMKYGGTPLHWSSRETLHALIMEGCDVNATNFDGRTALHVMVARNRFECVVTLLAHDAEIVLDKDGNAALHIAIEKKLVPIVQCLVVFGCDINLKNKDGKTPRHMVGNDSGNKDDEILYILHSVGAKRCKDTGSKCPPGCNAKGNYNGIPPEAPESVEREHIEHMLATTSRQMMGGFLNAAANGILEKQQPAQKPVVVDTEKELKGQIMDALLGMFTTKVNADEMKKENSSDSLASGSQKSAVSSPEQLPSPTSPIAEIGDKPYGRGRLLCLDGGGIRGLVLVQMLLEIEKLSRTPIIHMFDWIATSTGGILALALGCGKTMRQCMGLYLRMKEQCFVGSRPYNSEFFESILKDLGEFNVMTDIKHPKIMVTGVMADRKPVDLHLFRNYTSASDILGIVTPINRRIPPPQPSEQLVWRAARATGAAPSYFRAFGRFLDGGLIANNPTLDAMTIHEYNMALRSAGRESEAIPVSVVMSLGTGHIPVTELKDIDVFRPESIWDAKLAYGISTIGNLLVDQATCSDGRVVDRARAWCSTIGIPYFRFNPQLSEIAMDEKDDQKLINMLWHTKAYMHANRNKIIEMINFL</v>
      </c>
    </row>
    <row r="907" spans="1:15">
      <c r="A907" t="s">
        <v>4337</v>
      </c>
      <c r="B907" t="s">
        <v>401</v>
      </c>
      <c r="C907">
        <v>0.113</v>
      </c>
      <c r="D907">
        <v>35</v>
      </c>
      <c r="E907">
        <v>0.11799999999999999</v>
      </c>
      <c r="F907">
        <v>11</v>
      </c>
      <c r="G907">
        <v>0.153</v>
      </c>
      <c r="H907">
        <v>3</v>
      </c>
      <c r="I907">
        <v>0.13600000000000001</v>
      </c>
      <c r="J907">
        <v>0.128</v>
      </c>
      <c r="K907" t="s">
        <v>4781</v>
      </c>
      <c r="L907">
        <v>0.45</v>
      </c>
      <c r="M907" t="s">
        <v>4780</v>
      </c>
      <c r="N907" t="str">
        <f>MID(Table2[[#This Row],[Uncleaved Sequence]],Table2[[#This Row],[pos2]]-3,3)&amp;"-"&amp;MID(Table2[[#This Row],[Uncleaved Sequence]],Table2[[#This Row],[pos2]],3)</f>
        <v>LLG-VDQ</v>
      </c>
      <c r="O907" t="str">
        <f>VLOOKUP(Table2[[#This Row],[name]],Sheet2!B:D,3,FALSE)</f>
        <v>MFNVLQRLLGVDQPANKVVEIKSEALGTLQVLARDDAMLLFAPPFNSSNKRAVYEIILQRPTSDSNTTSFSLYRSPVQQEAEERFNAFLQRLPVFVSIKEYYNVNGLQKACDALADNPSWTLSHLIAYFNLVDYISNPKMLQCVDQAAATLMSPFQLAIKQGHMEMVKALLPLSKLEHLDINSNSVFHYAASTTKEINLIIDKSTVNLNHLNSDGYTPLHVACLADKPENVKALLLAGANVNLNADIRKVYKTSAPTTVSSFLRTNVSKLYTQDMKYGGTPLHWCSSRETLHALMEGCDVNATNFDGRTALHVMVARNRFECVVTLLAHDAEIDVLDKDGNAAHIAIEKKLVPIVQCLVVFGCDINLKNKDGKTPRHMVGNDASGNKDDEILILHSVGAKRCKDTGSKCPPGCNAKGNYNGIPPEAPESVEQREHIEHMLATSRQMMGGFLNAAANGILEKQQPAQKPVVVDTEKELKGQSIMDALLGMFTKVNADEMKKENSSDSLASGSQKSAVSSPEQLPSPTSPIAAEIGDKPYGGRLLCLDGGGIRGLVLVQMLLEIEKLSRTPIIHMFDWIAGTSTGGILALLGCGKTMRQCMGLYLRMKEQCFVGSRPYNSEFFESILKDNLGEFNVMTDKHPKIMVTGVMADRKPVDLHLFRNYTSASDILGIVTPINNRRIPPPQPSQLVWRAARATGAAPSYFRAFGRFLDGGLIANNPTLDAMTEIHEYNMALRAGRESEAIPVSVVMSLGTGHIPVTELKDIDVFRPESIWDTAKLAYGISTGNLLVDQATCSDGRVVDRARAWCSTIGIPYFRFNPQLSEDIAMDEKDDQLINMLWHTKAYMHANRNKIIEMINFL</v>
      </c>
    </row>
    <row r="908" spans="1:15">
      <c r="A908" t="s">
        <v>4102</v>
      </c>
      <c r="B908" t="s">
        <v>466</v>
      </c>
      <c r="C908">
        <v>0.64700000000000002</v>
      </c>
      <c r="D908">
        <v>23</v>
      </c>
      <c r="E908">
        <v>0.73299999999999998</v>
      </c>
      <c r="F908">
        <v>23</v>
      </c>
      <c r="G908">
        <v>0.89900000000000002</v>
      </c>
      <c r="H908">
        <v>14</v>
      </c>
      <c r="I908">
        <v>0.83</v>
      </c>
      <c r="J908">
        <v>0.78500000000000003</v>
      </c>
      <c r="K908" t="s">
        <v>4779</v>
      </c>
      <c r="L908">
        <v>0.45</v>
      </c>
      <c r="M908" t="s">
        <v>4780</v>
      </c>
      <c r="N908" t="str">
        <f>MID(Table2[[#This Row],[Uncleaved Sequence]],Table2[[#This Row],[pos2]]-3,3)&amp;"-"&amp;MID(Table2[[#This Row],[Uncleaved Sequence]],Table2[[#This Row],[pos2]],3)</f>
        <v>SRA-TLR</v>
      </c>
      <c r="O908" t="str">
        <f>VLOOKUP(Table2[[#This Row],[name]],Sheet2!B:D,3,FALSE)</f>
        <v>MRRERVVLLCLALLGLQQVSRATLRQSREIIITDAVRRIQNDGYNVERHVTTKDGYVLTLHRIPQVDPELGSLLRRPVVFLLSGLYASSDVWLLNGRESLAYLLWRAGYDVWLGNNRGNIYCRKNMWRNTTEREFWDFSWHEMGVYDPAQVDYVLRTTGQKAMHFVGISQGGTVFLVLNSMMPQYNAVFKSATLLAVAYVSNTKSGLAKVIGPVLGTRNYVSKMLEGVEMFSTNKFFKKFLSMTCENEKPLVCISRLWPAVGYDTRFLNKTLLPDLMANFPAGGSVKQLMHYFQYVSTRFRQYDYGPERNWLHYQQLEPPEYALENVSTPVTVFFSENDYIVAADIWRLLTRLPNVEAVYKVPWKRWNHFDFICGLGVREYIFDNIVLSMNREQRR</v>
      </c>
    </row>
    <row r="909" spans="1:15">
      <c r="A909" t="s">
        <v>4536</v>
      </c>
      <c r="B909" t="s">
        <v>910</v>
      </c>
      <c r="C909">
        <v>0.86299999999999999</v>
      </c>
      <c r="D909">
        <v>19</v>
      </c>
      <c r="E909">
        <v>0.90600000000000003</v>
      </c>
      <c r="F909">
        <v>19</v>
      </c>
      <c r="G909">
        <v>0.98299999999999998</v>
      </c>
      <c r="H909">
        <v>10</v>
      </c>
      <c r="I909">
        <v>0.94899999999999995</v>
      </c>
      <c r="J909">
        <v>0.92900000000000005</v>
      </c>
      <c r="K909" t="s">
        <v>4779</v>
      </c>
      <c r="L909">
        <v>0.45</v>
      </c>
      <c r="M909" t="s">
        <v>4780</v>
      </c>
      <c r="N909" t="str">
        <f>MID(Table2[[#This Row],[Uncleaved Sequence]],Table2[[#This Row],[pos2]]-3,3)&amp;"-"&amp;MID(Table2[[#This Row],[Uncleaved Sequence]],Table2[[#This Row],[pos2]],3)</f>
        <v>CQA-LPY</v>
      </c>
      <c r="O909" t="str">
        <f>VLOOKUP(Table2[[#This Row],[name]],Sheet2!B:D,3,FALSE)</f>
        <v>MSLKVFLVLALALSSCQALPYVSYDDVDDTEVIELPGNGIEEIPPTLGKIIDLTPLGTALFGKPDEELTANRVGNFSADADEMNPEELGSYLEGDMLVQTDLIMKNGLPTQSSRWPNGVVPYEIRGNFNARDMATIENAIGEYHRRTIRFVKRSSERDYISIRGDNSGCWSSVGRVGGKQEVNLQSPGCLSRPGTAHELMHALGFLHEQNRMERDGYVAIQYNNVQSSAMNNFEKAARTEAFGVPDYGSVMHYSKNAFSINGQPTILAMQANGADKMGQRNGFSDYDIQKLNRMDCGTVNAVPVAPGLPAPAPAPGAPAGSGNPIVDSFIGGLISGLGLGDEKETS</v>
      </c>
    </row>
    <row r="910" spans="1:15">
      <c r="A910" t="s">
        <v>4754</v>
      </c>
      <c r="B910" t="s">
        <v>910</v>
      </c>
      <c r="C910">
        <v>0.86299999999999999</v>
      </c>
      <c r="D910">
        <v>19</v>
      </c>
      <c r="E910">
        <v>0.90600000000000003</v>
      </c>
      <c r="F910">
        <v>19</v>
      </c>
      <c r="G910">
        <v>0.98299999999999998</v>
      </c>
      <c r="H910">
        <v>10</v>
      </c>
      <c r="I910">
        <v>0.94899999999999995</v>
      </c>
      <c r="J910">
        <v>0.92900000000000005</v>
      </c>
      <c r="K910" t="s">
        <v>4779</v>
      </c>
      <c r="L910">
        <v>0.45</v>
      </c>
      <c r="M910" t="s">
        <v>4780</v>
      </c>
      <c r="N910" t="str">
        <f>MID(Table2[[#This Row],[Uncleaved Sequence]],Table2[[#This Row],[pos2]]-3,3)&amp;"-"&amp;MID(Table2[[#This Row],[Uncleaved Sequence]],Table2[[#This Row],[pos2]],3)</f>
        <v>CQA-LPY</v>
      </c>
      <c r="O910" t="str">
        <f>VLOOKUP(Table2[[#This Row],[name]],Sheet2!B:D,3,FALSE)</f>
        <v>MSLKVFLVLALALSSCQALPYVSYDDVDDTEVIELPGNGIEEIPPTLGKIIDLTPLGTALFGKPDEELTANRVGNFSADADEMNPEELGSYLEGDMLVQTDLIMKNGLPTQSSRWPNGVVPYEIRGNFNARDMATIENAIGEYHRRTIRFVKRSSERDYISIRGDNSGCWSSVGRVGGKQEVNLQSPGCLSRPGTAHELMHALGFLHEQNRMERDGYVAIQYNNVQSSAMNNFEKAARTEAFGVPDYGSVMHYSKNAFSINGQPTILAMQANGADKMGQRNGFSDYDIQKLNRMDCGTVNAVPVAPGLPAPAPAPGAPAGSGNPIVDSFIGGLISGLGLGDEKETS</v>
      </c>
    </row>
    <row r="911" spans="1:15">
      <c r="A911" t="s">
        <v>3777</v>
      </c>
      <c r="B911" t="s">
        <v>468</v>
      </c>
      <c r="C911">
        <v>0.64200000000000002</v>
      </c>
      <c r="D911">
        <v>20</v>
      </c>
      <c r="E911">
        <v>0.71499999999999997</v>
      </c>
      <c r="F911">
        <v>20</v>
      </c>
      <c r="G911">
        <v>0.88300000000000001</v>
      </c>
      <c r="H911">
        <v>19</v>
      </c>
      <c r="I911">
        <v>0.79400000000000004</v>
      </c>
      <c r="J911">
        <v>0.75800000000000001</v>
      </c>
      <c r="K911" t="s">
        <v>4779</v>
      </c>
      <c r="L911">
        <v>0.45</v>
      </c>
      <c r="M911" t="s">
        <v>4780</v>
      </c>
      <c r="N911" t="str">
        <f>MID(Table2[[#This Row],[Uncleaved Sequence]],Table2[[#This Row],[pos2]]-3,3)&amp;"-"&amp;MID(Table2[[#This Row],[Uncleaved Sequence]],Table2[[#This Row],[pos2]],3)</f>
        <v>VNA-IAQ</v>
      </c>
      <c r="O911" t="str">
        <f>VLOOKUP(Table2[[#This Row],[name]],Sheet2!B:D,3,FALSE)</f>
        <v>MLSASYIILAMLMCHTVNAIAQEVARTVPTAPSPAHFAELSQAVHDQLMHEERQRERVRRGHRSRRAVKRVCYGELGCFEDSGPFAYLEMLPSSPEEITKFYFYSTRQRSDRPLMELSFLNMTNAFRGKRETEVSTSSPEGTSGRSSASAPSSMSAVNATTFTTERPGGGQKKPTPSIDDLEGFDELSVRVIVHGFSACPHVWIYEMKTALMAVEDCIVICVDWENGATFPNYVRAAANTRLVGKLAMLLRNLQQHKGLDLMRTHVIGFSLGAHVSGFAGAELPGLSRITGLDPGPLFEAQHPKVRLDSSDAEFVDVIHSNGENLILGGLGSWQPMGHVDYYPGGRVQTGCSNLFVGAVTDFIWSAQAAEDEEGRSLCNHRRAYKFFIDSVARCLFPAFPCGNYDDFLKGRCFPCAQDDEDLAEGVPRCGNMGYYADRSTGGQLYLLTREEEPFCAHQFQLQIFNSFNDLPLRTIGRLEAILEGDGGLNEFEISEKDDAEFFAGDIVSKIIVPHPALGFPTTLSLHYKSYSGWLSKGLPWDIDKVVLTDSFGRSHSLCRPSTKLSSGSPVRLRLQAGNCELDNQEDYGYTTQPPAAPPAQHAGNPTVAVPTDVPDSSVQESGLAASVDGVESAKQRKIFNLGTSFKLARNQTYPLDQGDELPWQPILVGNSLDNETAEAAESSRSLDSIAGEIFEPVLKDRRLAVNRGRNLQDYATTDSPEIMEPVLKATTPRVKGKDLDLSESELAAGMVTTLGAITSAVAGSSRLPAKTMAQVGTGRSPDPDPQTVQLLPFRLGELLQRAERYARETLLPLISVQAPRFFGFNVTPHDREPRPGESRKPRYIPRYEESAFLNTSSNARRRSQKASRRSSAQQRNLLRLVRRSHGLDDGEDGSDEQREGEREQRNEVNYYTNVLQSESRSMRPEAPEYRPFIDLPTYKPKTAAAFSTSAAVSAPLASAAVSGSVSLSRARRRGRSPKLI</v>
      </c>
    </row>
    <row r="912" spans="1:15">
      <c r="A912" t="s">
        <v>3670</v>
      </c>
      <c r="B912" t="s">
        <v>912</v>
      </c>
      <c r="C912">
        <v>0.63600000000000001</v>
      </c>
      <c r="D912">
        <v>34</v>
      </c>
      <c r="E912">
        <v>0.55400000000000005</v>
      </c>
      <c r="F912">
        <v>34</v>
      </c>
      <c r="G912">
        <v>0.77100000000000002</v>
      </c>
      <c r="H912">
        <v>4</v>
      </c>
      <c r="I912">
        <v>0.60599999999999998</v>
      </c>
      <c r="J912">
        <v>0.57499999999999996</v>
      </c>
      <c r="K912" t="s">
        <v>4779</v>
      </c>
      <c r="L912">
        <v>0.5</v>
      </c>
      <c r="M912" t="s">
        <v>4782</v>
      </c>
      <c r="N912" t="str">
        <f>MID(Table2[[#This Row],[Uncleaved Sequence]],Table2[[#This Row],[pos2]]-3,3)&amp;"-"&amp;MID(Table2[[#This Row],[Uncleaved Sequence]],Table2[[#This Row],[pos2]],3)</f>
        <v>VHA-KNP</v>
      </c>
      <c r="O912" t="str">
        <f>VLOOKUP(Table2[[#This Row],[name]],Sheet2!B:D,3,FALSE)</f>
        <v>MRRRRGTPLGVSWTNCVLLLATGLLVVLISVHAKNPRPHRGLPAPAPAPPASVDQVATENAHRREPTVDGSVLQRLSGSDRAVDEDEDVDEDEDEGLKQHLEHRQQFDAYLGTIRRLRRPYRSKYTIEQLMRLHVTPKVSGDIDMDPKAGGFMGDIALPEGDSGPVVAHTPIDDEEQERQEVEQLLADSPSPVHDPSVSGAANSGPTKFNATFQLDLEKLKQEVYHEGLQVEEEGLTDIIRKKTKPSSGPVNLKAGQSQSQSQSANEPVKPGSESPSDYAQASSYKNEVLPPSERIHTDKPARLTLAEIGPKFSNKTQSLHRNVDTRKIQSDNKDIEDDSGNNVAERRPSQIVPTSLPEQRSTPAHVYSNAGGNGMQLDDEVDFLHSRGVVRRHRRGPKQRRSNQHLEHEVKLQRLREELSRPVIEAHHHQSHHQKQAQHRHHQSHHRKKHRRQQQHHRRRGQSTTQYVNHSPPGFNQSQQAQQQSVPEMLLKAETSKDEEPLRHRVARAVTAKKERIWDYGVIPYEIDGNFSGIHKALKLAMRHWENSTCIKFVERDPEIHPNYIVFTVRSCGCCSFVGKRGNGPQASIGRNCDKFGIVVHELGHVVGFWHEHTRPDREKHVVIEHNNIMKGQDYNNMLSPDEVDSLGMAYDYDSIMHYARNTFSKGTYLDTILPIEMKGRKRPEGQRLRLSQGDIAQANLLYKCPKCGRTFQESSGIFASPSHYTAGALSNETHCEWRITATYGERVELKLENMNIFKSNNCETDYLEIRDGYFEKSPLIGRCGKVDKEVIRTESSRMLLTYVNTHRIEGFRGFKAEFDVVCGGELSVDDAGRLESPNYPLDYLPNKECVWKITVPESYQVALKFQSFEVENHDSCVYDYEVRDGPGQDAPLIGVFCGYKPPPNMKSSGNSMYVKFVSDTSVQKAGFSAFMKEVDECETQNHGCEHECINTLGGYECSCRIGFELHSDKKHCEDACGGIEYPNGTITSPSFPEMYPLLKECIWEIVAPPKHRISLNFTHFDLEGTAHQSDCGYDSVTVYSKLGENRLKRIGTFCGSSIPPTATSESNALRLEFHSDSIQRSGFAAVFFTDIDECAVNNGGCQHECRNTIGSYICMCHNGYSMHENHDCKEGECKYEISAPFGTIFSPNYPDSYPPNADCVWHFITTPGHRIKLINEFDVESHQECTYDNVAVYDGESESSSVLGRFCGDKIPFPISSTSNQMYVLKTDKNKQKNGFTASHSTACGGYLRATSQVQQFYSHARFGNQDYDDGMCEWTIAAPDNSYVQLIFLTFDIESSENCTFDYVQVFSDIDDVYGQYGPMGQYCGNVLPQDINSMTHSLLVRFKTDGSVPMKGFSASYVAVPNSGEYDHDEDVENSYSSEMVTPFPGSLKSIYIEDTQEETDEYSDFSGNQLVFNGQYGRYSLPKRYYSGK</v>
      </c>
    </row>
    <row r="913" spans="1:15">
      <c r="A913" t="s">
        <v>3671</v>
      </c>
      <c r="B913" t="s">
        <v>912</v>
      </c>
      <c r="C913">
        <v>0.63600000000000001</v>
      </c>
      <c r="D913">
        <v>34</v>
      </c>
      <c r="E913">
        <v>0.55400000000000005</v>
      </c>
      <c r="F913">
        <v>34</v>
      </c>
      <c r="G913">
        <v>0.77100000000000002</v>
      </c>
      <c r="H913">
        <v>4</v>
      </c>
      <c r="I913">
        <v>0.60599999999999998</v>
      </c>
      <c r="J913">
        <v>0.57499999999999996</v>
      </c>
      <c r="K913" t="s">
        <v>4779</v>
      </c>
      <c r="L913">
        <v>0.5</v>
      </c>
      <c r="M913" t="s">
        <v>4782</v>
      </c>
      <c r="N913" t="str">
        <f>MID(Table2[[#This Row],[Uncleaved Sequence]],Table2[[#This Row],[pos2]]-3,3)&amp;"-"&amp;MID(Table2[[#This Row],[Uncleaved Sequence]],Table2[[#This Row],[pos2]],3)</f>
        <v>VHA-KNP</v>
      </c>
      <c r="O913" t="str">
        <f>VLOOKUP(Table2[[#This Row],[name]],Sheet2!B:D,3,FALSE)</f>
        <v>MRRRRGTPLGVSWTNCVLLLATGLLVVLISVHAKNPRPHRGLPAPAPAPPASVDQVATENAHRREPTVDGSVLQRLSGSDRAVDEDEDVDEDEDEGLKQHLEHRQQFDAYLGTIRRLRRPYRSKYTIEQLMRLHVTPKVSGDIDMDPKAGGFMGDIALPEGDSGPVVAHTPIDDEEQERQEVEQLLADSPSPVHDPSVSGAANSGPTKFNATFQLDLEKLKQEVYHEGLQVEEEGLTDIIRKKTKPSSGPVNLKAGQSQSQSQSANEPVKPGSESPSDYAQASSYKNEVLPPSERIHTDKPARLTLAEIGPKFSNKTQSLHRNVDTRKIQSDNKDIEDDSGNNVAERRPSQIVPTSLPEQRSTPAHVYSNAGGNGMQLDDEVDFLHSRGVVRRHRRGPKQRRSNQHLEHEVKLQRLREELSRPVIEAHHHQSHHQKQAQHRHHQSHHRKKHRRQQQHHRRRGQSTTQYVNHSPPGFNQSQQAQQQSVPEMLLKAETSKDEEPLRHRVARAVTAKKERIWDYGVIPYEIDGNFSGIHKALKLAMRHWENSTCIKFVERDPEIHPNYIVFTVRSCGCCSFVGKRGNGPQASIGRNCDKFGIVVHELGHVVGFWHEHTRPDREKHVVIEHNNIMKGQDYNNMLSPDEVDSLGMAYDYDSIMHYARNTFSKGTYLDTILPIEMKGRKRPEGQRLRLSQGDIAQANLLYKCPKCGRTFQESSGIFASPSHYTAGALSNETHCEWRITATYGERVELKLENMNIFKSNNCETDYLEIRDGYFEKSPLIGRCGKVDKEVIRTESSRMLLTYVNTHRIEGFRGFKAEFDVVCGGELSVDDAGRLESPNYPLDYLPNKECVWKITVPESYQVALKFQSFEVENHDSCVYDYEVRDGPGQDAPLIGVFCGYKPPPNMKSSGNSMYVKFVSDTSVQKAGFSAFMKEVDECETQNHGCEHECINTLGGYECSCRIGFELHSDKKHCEDACGGIEYPNGTITSPSFPEMYPLLKECIWEIVAPPKHRISLNFTHFDLEGTAHQSDCGYDSVTVYSKLGENRLKRIGTFCGSSIPPTATSESNALRLEFHSDSIQRSGFAAVFFTDIDECAVNNGGCQHECRNTIGSYICMCHNGYSMHENHDCKEGECKYEISAPFGTIFSPNYPDSYPPNADCVWHFITTPGHRIKLINEFDVESHQECTYDNVAVYDGESESSSVLGRFCGDKIPFPISSTSNQMYVLKTDKNKQKNGFTASHSTACGGYLRATSQVQQFYSHARFGNQDYDDGMCEWTIAAPDNSYVQLIFLTFDIESSENCTFDYVQVFSDIDDVYGQYGPMGQYCGNVLPQDINSMTHSLLVRFKTDGSVPMKGFSASYVAVPNSGEYDHDEDVENSYSSEMVTPFPGSLKSIYIEDTQEETDEYSDFSGNQLVFNGQYGRYSLPKRYYSGK</v>
      </c>
    </row>
    <row r="914" spans="1:15">
      <c r="A914" t="s">
        <v>4568</v>
      </c>
      <c r="B914" t="s">
        <v>912</v>
      </c>
      <c r="C914">
        <v>0.63600000000000001</v>
      </c>
      <c r="D914">
        <v>34</v>
      </c>
      <c r="E914">
        <v>0.55400000000000005</v>
      </c>
      <c r="F914">
        <v>34</v>
      </c>
      <c r="G914">
        <v>0.77100000000000002</v>
      </c>
      <c r="H914">
        <v>4</v>
      </c>
      <c r="I914">
        <v>0.60599999999999998</v>
      </c>
      <c r="J914">
        <v>0.57499999999999996</v>
      </c>
      <c r="K914" t="s">
        <v>4779</v>
      </c>
      <c r="L914">
        <v>0.5</v>
      </c>
      <c r="M914" t="s">
        <v>4782</v>
      </c>
      <c r="N914" t="str">
        <f>MID(Table2[[#This Row],[Uncleaved Sequence]],Table2[[#This Row],[pos2]]-3,3)&amp;"-"&amp;MID(Table2[[#This Row],[Uncleaved Sequence]],Table2[[#This Row],[pos2]],3)</f>
        <v>VHA-KNP</v>
      </c>
      <c r="O914" t="str">
        <f>VLOOKUP(Table2[[#This Row],[name]],Sheet2!B:D,3,FALSE)</f>
        <v>MRRRRGTPLGVSWTNCVLLLATGLLVVLISVHAKNPRPHRGLPAPAPAPPASVDQVATENAHRREPTVDGSVLQRLSGSDRAVDEDEDVDEDEDEGLKQHLEHRQQFDAYLGTIRRLRRPYRSKYTIEQLMRLHVTPKVSGDIDMDPKAGGFMGDIALPEGDSGPVVAHTPIDDEEQERQEVEQLLADSPSPVHDPSVSGAANSGPTKFNATFQLDLEKLKQEVYHEGLQVEEEGLTDIIRKKTKPSSGPVNLKAGQSQSQSQSANEPVKPGSESPSDYAQASSYKNEVLPPSERIHTDKPARLTLAEIGPKFSNKTQSLHRNVDTRKIQSDNKDIEDDSGNNVAERRPSQIVPTSLPEQRSTPAHVYSNAGGNGMQLDDEVDFLHSRGVVRRHRRGPKQRRSNQHLEHEVKLQRLREELSRPVIEAHHHQSHHQKQAQHRHHQSHHRKKHRRQQQHHRRRGQSTTQYVNHSPPGFNQSQQAQQQSVPEMLLKAETSKDEEPLRHRVARAVTAKKERIWDYGVIPYEIDGNFSGIHKALKLAMRHWENSTCIKFVERDPEIHPNYIVFTVRSCGCCSFVGKRGNGPQASIGRNCDKFGIVVHELGHVVGFWHEHTRPDREKHVVIEHNNIMKGQDYNNMLSPDEVDSLGMAYDYDSIMHYARNTFSKGTYLDTILPIEMKGRKRPEGQRLRLSQGDIAQANLLYKCPKCGRTFQESSGIFASPSHYTAGALSNETHCEWRITATYGERVELKLENMNIFKSNNCETDYLEIRDGYFEKSPLIGRCGKVDKEVIRTESSRMLLTYVNTHRIEGFRGFKAEFDVVCGGELSVDDAGRLESPNYPLDYLPNKECVWKITVPESYQVALKFQSFEVENHDSCVYDYEVRDGPGQDAPLIGVFCGYKPPPNMKSSGNSMYVKFVSDTSVQKAGFSAFMKEVDECETQNHGCEHECINTLGGYECSCRIGFELHSDKKHCEDACGGIEYPNGTITSPSFPEMYPLLKECIWEIVAPPKHRISLNFTHFDLEGTAHQSDCGYDSVTVYSKLGENRLKRIGTFCGSSIPPTATSESNALRLEFHSDSIQRSGFAAVFFTDIDECAVNNGGCQHECRNTIGSYICMCHNGYSMHENHDCKEGECKYEISAPFGTIFSPNYPDSYPPNADCVWHFITTPGHRIKLINEFDVESHQECTYDNVAVYDGESESSSVLGRFCGDKIPFPISSTSNQMYVLKTDKNKQKNGFTASHSTACGGYLRATSQVQQFYSHARFGNQDYDDGMCEWTIAAPDNSYVQLIFLTFDIESSENCTFDYVQVFSDIDDVYGQYGPMGQYCGNVLPQDINSMTHSLLVRFKTDGSVPMKGFSASYVAVPNSGEYDHDEDVENSYSSEMVTPFPGSLKSIYIEDTQEETDEYSDFSGNQLVFNGQYGRYSLPKRYYSGK</v>
      </c>
    </row>
    <row r="915" spans="1:15">
      <c r="A915" t="s">
        <v>4078</v>
      </c>
      <c r="B915" t="s">
        <v>1448</v>
      </c>
      <c r="C915">
        <v>0.629</v>
      </c>
      <c r="D915">
        <v>20</v>
      </c>
      <c r="E915">
        <v>0.747</v>
      </c>
      <c r="F915">
        <v>20</v>
      </c>
      <c r="G915">
        <v>0.94299999999999995</v>
      </c>
      <c r="H915">
        <v>11</v>
      </c>
      <c r="I915">
        <v>0.88500000000000001</v>
      </c>
      <c r="J915">
        <v>0.82199999999999995</v>
      </c>
      <c r="K915" t="s">
        <v>4779</v>
      </c>
      <c r="L915">
        <v>0.45</v>
      </c>
      <c r="M915" t="s">
        <v>4780</v>
      </c>
      <c r="N915" t="str">
        <f>MID(Table2[[#This Row],[Uncleaved Sequence]],Table2[[#This Row],[pos2]]-3,3)&amp;"-"&amp;MID(Table2[[#This Row],[Uncleaved Sequence]],Table2[[#This Row],[pos2]],3)</f>
        <v>AQS-QIA</v>
      </c>
      <c r="O915" t="str">
        <f>VLOOKUP(Table2[[#This Row],[name]],Sheet2!B:D,3,FALSE)</f>
        <v>MLKIVFVVAVLSLVKCAQSQIAFSNQPCSVRNPKIVGGSEAERNEMPYMSLMRRGGHFCGGTIISERWILTAGHCICNGLQQFMKPAQIQGVVGLHSIEYLNGIGNGPDALRVDFKNIVPHPQYDCNDVKHDIALLELVQPIRFSSHQPSCVGSEEGHRSLEQEYGTVSGWGWTHENQAENDRSDVLRKATVKIWNEACERSYRSLGKSNTIGETQLCAGYENGQIDSCWADSGGPLMSKEHHLVVVSTGIGCARPGLPGIYTRVSKYVSWMQKVIDGR</v>
      </c>
    </row>
    <row r="916" spans="1:15">
      <c r="A916" t="s">
        <v>4077</v>
      </c>
      <c r="B916" t="s">
        <v>1448</v>
      </c>
      <c r="C916">
        <v>0.14599999999999999</v>
      </c>
      <c r="D916">
        <v>22</v>
      </c>
      <c r="E916">
        <v>0.11799999999999999</v>
      </c>
      <c r="F916">
        <v>22</v>
      </c>
      <c r="G916">
        <v>0.11799999999999999</v>
      </c>
      <c r="H916">
        <v>49</v>
      </c>
      <c r="I916">
        <v>9.5000000000000001E-2</v>
      </c>
      <c r="J916">
        <v>0.106</v>
      </c>
      <c r="K916" t="s">
        <v>4781</v>
      </c>
      <c r="L916">
        <v>0.45</v>
      </c>
      <c r="M916" t="s">
        <v>4780</v>
      </c>
      <c r="N916" t="str">
        <f>MID(Table2[[#This Row],[Uncleaved Sequence]],Table2[[#This Row],[pos2]]-3,3)&amp;"-"&amp;MID(Table2[[#This Row],[Uncleaved Sequence]],Table2[[#This Row],[pos2]],3)</f>
        <v>SEA-ERN</v>
      </c>
      <c r="O916" t="str">
        <f>VLOOKUP(Table2[[#This Row],[name]],Sheet2!B:D,3,FALSE)</f>
        <v>MTVSNQPCSVRNPKIVGGSEAERNEMPYMVSLMRRGGHFCGGTIISERWLTAGHCICNGLQQFMKPAQIQGVVGLHSIREYLNGIGNGPDALRVDFKNVPHPQYDCNDVKHDIALLELVQPIRFSSHIQPSCVGSEEGHRSLEQEYGVSGWGWTHENQAENDRSDVLRKATVKIWNNEACERSYRSLGKSNTIGETLCAGYENGQIDSCWADSGGPLMSKEHHLVGVVSTGIGCARPGLPGIYTRSKYVSWMQKVIDGR</v>
      </c>
    </row>
    <row r="917" spans="1:15">
      <c r="A917" t="s">
        <v>3971</v>
      </c>
      <c r="B917" t="s">
        <v>915</v>
      </c>
      <c r="C917">
        <v>0.6</v>
      </c>
      <c r="D917">
        <v>37</v>
      </c>
      <c r="E917">
        <v>0.39</v>
      </c>
      <c r="F917">
        <v>37</v>
      </c>
      <c r="G917">
        <v>0.46200000000000002</v>
      </c>
      <c r="H917">
        <v>3</v>
      </c>
      <c r="I917">
        <v>0.27</v>
      </c>
      <c r="J917">
        <v>0.34200000000000003</v>
      </c>
      <c r="K917" t="s">
        <v>4781</v>
      </c>
      <c r="L917">
        <v>0.5</v>
      </c>
      <c r="M917" t="s">
        <v>4782</v>
      </c>
      <c r="N917" t="str">
        <f>MID(Table2[[#This Row],[Uncleaved Sequence]],Table2[[#This Row],[pos2]]-3,3)&amp;"-"&amp;MID(Table2[[#This Row],[Uncleaved Sequence]],Table2[[#This Row],[pos2]],3)</f>
        <v>AEG-RRL</v>
      </c>
      <c r="O917" t="str">
        <f>VLOOKUP(Table2[[#This Row],[name]],Sheet2!B:D,3,FALSE)</f>
        <v>MKGMRLMPMKMKAKLVVLSVGALWMMMFFLVDYAEGRRLSQLPESECDFFKEQPEDFFGILDSSLVPPKEPKDDIYQLKTTRQHSGRRRKQSHKSQNKALRLPPPFLWTDDAVDVLQHSHSPTLNGQPIQRRRRAVTVRKERTWDYGIPYEIDTIFSGAHKALFKQAMRHWENFTCIKFVERDPNLHANYIYFTVKCGCCSFLGKNGNGRQPISIGRNCEKFGIIIHELGHTIGFHHEHARGDRDHIVINKGNIMRGQEYNFDVLSPEEVDLPLLPYDLNSIMHYAKNSFSKSPLDTITPIGIPPGTHLELGQRKRLSRGDIVQANLLYKCASCGRTYQQNSGIVSPHFIYSGNGVLSEFEGSGDAGEDPSAESEFDASLTNCEWRITATNGKVILHLQQLHLMSSDDCTQDYLEIRDGYWHKSPLVRRICGNVSGEVITTTSRMLLNYVNRNAAKGYRGFKARFEVVCGGDLKLTKDQSIDSPNYPMDYPDKECVWRITAPDNHQVALKFQSFELEKHDGCAYDFVEIRDGNHSDSRLGRFCGDKLPPNIKTRSNQMYIRFVSDSSVQKLGFSAALMLDVDECKFTDGCQHLCINTLGSYQCGCRAGYELQANGKTCEDACGGVVDATKSNGSLYSSYPDVYPNSKQCVWEVVAPPNHAVFLNFSHFDLEGTRFHYTKCNYDYLIYSKMRDNRLKKIGIYCGHELPPVVNSEQSILRLEFYSDRTVQRSGFVAKVIDVDECSMNNGGCQHRCRNTFGSYQCSCRNGYTLAENGHNCTETRCKFITTSYGVLQSPNYPEDYPRNIYCYWHFQTVLGHRIQLTFHDFEVESHQEIYDYVAIYDGRSENSSTLGIYCGGREPYAVIASTNEMFMVLATDAGLQRGFKATFVSECGGYLRATNHSQTFYSHPRYGSRPYKRNMYCDWRIQADPESVKIRFLHFEIEYSERCDYDYLEITEEGYSMNTIHGRFCGKHKPPIIISSDTLLLRFQTDESNSLRGFAISFMAVDPPEDSVGEDFDAVTPFPGYLKSYSSETGSDHLLPPSRL</v>
      </c>
    </row>
    <row r="918" spans="1:15">
      <c r="A918" t="s">
        <v>4412</v>
      </c>
      <c r="B918" t="s">
        <v>301</v>
      </c>
      <c r="C918">
        <v>0.82499999999999996</v>
      </c>
      <c r="D918">
        <v>22</v>
      </c>
      <c r="E918">
        <v>0.86199999999999999</v>
      </c>
      <c r="F918">
        <v>22</v>
      </c>
      <c r="G918">
        <v>0.94</v>
      </c>
      <c r="H918">
        <v>4</v>
      </c>
      <c r="I918">
        <v>0.9</v>
      </c>
      <c r="J918">
        <v>0.88300000000000001</v>
      </c>
      <c r="K918" t="s">
        <v>4779</v>
      </c>
      <c r="L918">
        <v>0.45</v>
      </c>
      <c r="M918" t="s">
        <v>4780</v>
      </c>
      <c r="N918" t="str">
        <f>MID(Table2[[#This Row],[Uncleaved Sequence]],Table2[[#This Row],[pos2]]-3,3)&amp;"-"&amp;MID(Table2[[#This Row],[Uncleaved Sequence]],Table2[[#This Row],[pos2]],3)</f>
        <v>SNA-SDT</v>
      </c>
      <c r="O918" t="str">
        <f>VLOOKUP(Table2[[#This Row],[name]],Sheet2!B:D,3,FALSE)</f>
        <v>MNYVGLGLIIVLSCLWLGSNASDTDDPLLVQLPQGKLRGRDNGSYYSYEIPYAEPPTGDLRFEAPEPYKQKWSDIFDATKTPVACLQWDQFTPGANKLGEEDCLTVSVYKPKNSKRNSFPVVAHIHGGAFMFGAAWQNGHENVMREGFILVKISYRLGPLGFVSTGDRDLPGNYGLKDQRLALKWIKQNIASFGGEQNVLLVGHSAGGASVHLQMLREDFGQLARAAFSFSGNALDPWVIQKGARRAFELGRNVGCESAEDSTSLKKCLKSKPASELVTAVRKFLIFSYVPFAPSPVLEPSDAPDAIITQDPRDVIKSGKFGQVPWAVSYVTEDGGYNAALLLERKSGIVIDDLNERWLELAPYLLFYRDTKTKKDMDDYSRKIKQEYIGNQFDIESYSELQRLFTDILFKNSTQESLDLHRKYGKSPAYAYVYDNPAEKGAQVLANRTDYDFGTVHGDDYFLIFENFVRDVEMRPDEQIISRNFINMLAFASSDNGSLKYGECDFKDNVGSEKFQLLAIYIDGCQNRQHVEF</v>
      </c>
    </row>
    <row r="919" spans="1:15">
      <c r="A919" t="s">
        <v>4723</v>
      </c>
      <c r="B919" t="s">
        <v>301</v>
      </c>
      <c r="C919">
        <v>0.82499999999999996</v>
      </c>
      <c r="D919">
        <v>22</v>
      </c>
      <c r="E919">
        <v>0.86199999999999999</v>
      </c>
      <c r="F919">
        <v>22</v>
      </c>
      <c r="G919">
        <v>0.94</v>
      </c>
      <c r="H919">
        <v>4</v>
      </c>
      <c r="I919">
        <v>0.9</v>
      </c>
      <c r="J919">
        <v>0.88300000000000001</v>
      </c>
      <c r="K919" t="s">
        <v>4779</v>
      </c>
      <c r="L919">
        <v>0.45</v>
      </c>
      <c r="M919" t="s">
        <v>4780</v>
      </c>
      <c r="N919" t="str">
        <f>MID(Table2[[#This Row],[Uncleaved Sequence]],Table2[[#This Row],[pos2]]-3,3)&amp;"-"&amp;MID(Table2[[#This Row],[Uncleaved Sequence]],Table2[[#This Row],[pos2]],3)</f>
        <v>SNA-SDT</v>
      </c>
      <c r="O919" t="str">
        <f>VLOOKUP(Table2[[#This Row],[name]],Sheet2!B:D,3,FALSE)</f>
        <v>MNYVGLGLIIVLSCLWLGSNASDTDDPLLVQLPQGKLRGRDNGSYYSYEIPYAEPPTGDLRFEAPEPYKQKWSDIFDATKTPVACLQWDQFTPGANKLGEEDCLTVSVYKPKNSKRNSFPVVAHIHGGAFMFGAAWQNGHENVMREGFILVKISYRLGPLGFVSTGDRDLPGNYGLKDQRLALKWIKQNIASFGGEQNVLLVGHSAGGASVHLQMLREDFGQLARAAFSFSGNALDPWVIQKGARRAFELGRNVGCESAEDSTSLKKCLKSKPASELVTAVRKFLIFSYVPFAPSPVLEPSDAPDAIITQDPRDVIKSGKFGQVPWAVSYVTEDGGYNAALLLERKSGIVIDDLNERWLELAPYLLFYRDTKTKKDMDDYSRKIKQEYIGNQFDIESYSELQRLFTDILFKNSTQESLDLHRKYGKSPAYAYVYDNPAEKGAQVLANRTDYDFGTVHGDDYFLIFENFVRDVEMRPDEQIISRNFINMLAFASSDNGSLKYGECDFKDNVGSEKFQLLAIYIDGCQNRQHVEF</v>
      </c>
    </row>
    <row r="920" spans="1:15">
      <c r="A920" t="s">
        <v>4097</v>
      </c>
      <c r="B920" t="s">
        <v>404</v>
      </c>
      <c r="C920">
        <v>0.16400000000000001</v>
      </c>
      <c r="D920">
        <v>29</v>
      </c>
      <c r="E920">
        <v>0.2</v>
      </c>
      <c r="F920">
        <v>12</v>
      </c>
      <c r="G920">
        <v>0.61899999999999999</v>
      </c>
      <c r="H920">
        <v>3</v>
      </c>
      <c r="I920">
        <v>0.38400000000000001</v>
      </c>
      <c r="J920">
        <v>0.29899999999999999</v>
      </c>
      <c r="K920" t="s">
        <v>4781</v>
      </c>
      <c r="L920">
        <v>0.45</v>
      </c>
      <c r="M920" t="s">
        <v>4780</v>
      </c>
      <c r="N920" t="str">
        <f>MID(Table2[[#This Row],[Uncleaved Sequence]],Table2[[#This Row],[pos2]]-3,3)&amp;"-"&amp;MID(Table2[[#This Row],[Uncleaved Sequence]],Table2[[#This Row],[pos2]],3)</f>
        <v>NLS-SRL</v>
      </c>
      <c r="O920" t="str">
        <f>VLOOKUP(Table2[[#This Row],[name]],Sheet2!B:D,3,FALSE)</f>
        <v>MSQTMPPENLSSRLLTVLSLPLFERVHELSILFDRCSLRQVQEIFPHVVSIFGIDGNPLGWGLRTTTLENNPVQFQTLHQFFGVCGPLMHVCHRLLVDYKFELDINLLPAKFVSLLQNGQNPSFYAELINVETMMHQVSTLSLNAFDYVIHFVLYALQPLHSINPIAMQIHNVRSKTVYLKLVAEYLNNFLPLLPDRIEPVHFSSGVKAPQPLPAQALQPQRQPRYIKIPSSYRNGGNVSGGGGISASVGVGNISPQSNSPSASSNRAYAWRSESVLHFFVDIWLRYDIESEHHPSSDFVRGVRTLVKQVHFFANGAQHDHSSLCALRKVSLSMVKARIYAFIGLIDRWPLDSSLMVVLELWLSYIQPWRYTIASLNNKTPSLSYRPPISSCDGFIIDNLIMYTHIFMQLLPHFGRLDYTVYRNAFMLYRLATIFSQHDLVKLQRFEAIHAGNSFGFDSPQRQVNIMNKSVSPGTPWNQAVNISSAKLFSTMQTQMETFLLLISMARNSVLRDIAKLRNEIAERQRSEGFLKNFYKKIFECTQEEVTLREFSRIPEVLRQCIDAFCRTFNVDQANLSMHETLPEEPSVSAPAVQNFSFFDASDTLDTSKLNPHQMSLNASSLHAAVDPATLPIQTNERALVRMLHFVSEKINNKYGSQLQGFYVRDDYFGKVARQLLYAPMTEQWFKSSGHVEICENLVPPRVCLRPLGSIPALTTIGCSMIFGQLVWGAPLLGIILATVLLVYIMLQALF</v>
      </c>
    </row>
    <row r="921" spans="1:15">
      <c r="A921" t="s">
        <v>4352</v>
      </c>
      <c r="B921" t="s">
        <v>918</v>
      </c>
      <c r="C921">
        <v>0.40100000000000002</v>
      </c>
      <c r="D921">
        <v>22</v>
      </c>
      <c r="E921">
        <v>0.56599999999999995</v>
      </c>
      <c r="F921">
        <v>22</v>
      </c>
      <c r="G921">
        <v>0.91700000000000004</v>
      </c>
      <c r="H921">
        <v>11</v>
      </c>
      <c r="I921">
        <v>0.79800000000000004</v>
      </c>
      <c r="J921">
        <v>0.69099999999999995</v>
      </c>
      <c r="K921" t="s">
        <v>4779</v>
      </c>
      <c r="L921">
        <v>0.45</v>
      </c>
      <c r="M921" t="s">
        <v>4780</v>
      </c>
      <c r="N921" t="str">
        <f>MID(Table2[[#This Row],[Uncleaved Sequence]],Table2[[#This Row],[pos2]]-3,3)&amp;"-"&amp;MID(Table2[[#This Row],[Uncleaved Sequence]],Table2[[#This Row],[pos2]],3)</f>
        <v>LVA-SEG</v>
      </c>
      <c r="O921" t="str">
        <f>VLOOKUP(Table2[[#This Row],[name]],Sheet2!B:D,3,FALSE)</f>
        <v>MFLKAVRYLLLAGIFAPNLVASEGIESYENYYNEIHIDDEQAEAKTRNATSPLQRWPGNKILYRISTDYSEQEVANVRTAMSSFGEQTCVQFEEIEGAPAGKRYVSFKKSPNMCGTRVGYQPLSFGPHEVVLNEKCLTMPAVIQHETHLLGLFHEQSRPDRDEYVQIDYDNIPRKYWSQFMAMDQTTTFNVPYDYEVMHYSKNAFAKDPSKPTIRALIGGKAVEREMGQVRGPSEGDWTKIRLMY</v>
      </c>
    </row>
    <row r="922" spans="1:15">
      <c r="A922" t="s">
        <v>4545</v>
      </c>
      <c r="B922" t="s">
        <v>673</v>
      </c>
      <c r="C922">
        <v>0.50800000000000001</v>
      </c>
      <c r="D922">
        <v>19</v>
      </c>
      <c r="E922">
        <v>0.67400000000000004</v>
      </c>
      <c r="F922">
        <v>19</v>
      </c>
      <c r="G922">
        <v>0.94799999999999995</v>
      </c>
      <c r="H922">
        <v>11</v>
      </c>
      <c r="I922">
        <v>0.89700000000000002</v>
      </c>
      <c r="J922">
        <v>0.79400000000000004</v>
      </c>
      <c r="K922" t="s">
        <v>4779</v>
      </c>
      <c r="L922">
        <v>0.45</v>
      </c>
      <c r="M922" t="s">
        <v>4780</v>
      </c>
      <c r="N922" t="str">
        <f>MID(Table2[[#This Row],[Uncleaved Sequence]],Table2[[#This Row],[pos2]]-3,3)&amp;"-"&amp;MID(Table2[[#This Row],[Uncleaved Sequence]],Table2[[#This Row],[pos2]],3)</f>
        <v>AQG-ASF</v>
      </c>
      <c r="O922" t="str">
        <f>VLOOKUP(Table2[[#This Row],[name]],Sheet2!B:D,3,FALSE)</f>
        <v>MALNSLPIVLALVVLAQGASFGQDERLRYDNYSVYKVKFETQAQRSILRLAEDRENFRLWHEAKDELHLMLSPGAFGELETEIQKTNVTAELFISNVQLIDSEEAANLKASRDGTFGWTKYNSLAEIYAWLDDILAAYPTITESFIVQSYEGRTIRGIKISYKSNNPGVLIESNIHAREWITSATATWLINEFLTSDELVRDLAENHDWYIVPVLNVDGFVYTHEKDRMWRKTRQPSEISSCIGAPNRNYDSHWMENEGASSNPCAEDYGGPKPFSEPEIQAMSEFVISIKDKIVLLAFHSYSQLLLSPYGHTKEEFPPNFDDMMEVAKAYGDAVESLPYGTVRYGSAAGILYPASGATIDWAYNEQGVEISYTIEFRDTGRYGFILPPVHIPNAEEALIGIAALLEKCKDLGYLGLKSA</v>
      </c>
    </row>
    <row r="923" spans="1:15">
      <c r="A923" t="s">
        <v>4386</v>
      </c>
      <c r="B923" t="s">
        <v>1450</v>
      </c>
      <c r="C923">
        <v>0.65800000000000003</v>
      </c>
      <c r="D923">
        <v>18</v>
      </c>
      <c r="E923">
        <v>0.77500000000000002</v>
      </c>
      <c r="F923">
        <v>18</v>
      </c>
      <c r="G923">
        <v>0.95399999999999996</v>
      </c>
      <c r="H923">
        <v>9</v>
      </c>
      <c r="I923">
        <v>0.90600000000000003</v>
      </c>
      <c r="J923">
        <v>0.84599999999999997</v>
      </c>
      <c r="K923" t="s">
        <v>4779</v>
      </c>
      <c r="L923">
        <v>0.45</v>
      </c>
      <c r="M923" t="s">
        <v>4780</v>
      </c>
      <c r="N923" t="str">
        <f>MID(Table2[[#This Row],[Uncleaved Sequence]],Table2[[#This Row],[pos2]]-3,3)&amp;"-"&amp;MID(Table2[[#This Row],[Uncleaved Sequence]],Table2[[#This Row],[pos2]],3)</f>
        <v>ASA-YES</v>
      </c>
      <c r="O923" t="str">
        <f>VLOOKUP(Table2[[#This Row],[name]],Sheet2!B:D,3,FALSE)</f>
        <v>MKVFLTILALAVASASAYESVVHPKDLSKVAKIEGRITNGYPAEEGKAPTVGLGFSGGWWCGGSIISNEWVLTAEHCIGGDAVTVYFGATWRTNAQFTWVGSGNFITHGSADIALIRIPHVDFWHMVNKVELPSYNDRYNDYNEWWAACGWGGTYDGSPLPDYLQCVDLQIIHNSECASYYGTGTVGDNIICVRVVGKGTCGGDSGGPLVTHDGSKLVGVTNWVSGAGCQAGHPAGFQRVTYHLDIRDHTGIAY</v>
      </c>
    </row>
    <row r="924" spans="1:15">
      <c r="A924" t="s">
        <v>4470</v>
      </c>
      <c r="B924" t="s">
        <v>1453</v>
      </c>
      <c r="C924">
        <v>0.317</v>
      </c>
      <c r="D924">
        <v>27</v>
      </c>
      <c r="E924">
        <v>0.49199999999999999</v>
      </c>
      <c r="F924">
        <v>27</v>
      </c>
      <c r="G924">
        <v>0.84199999999999997</v>
      </c>
      <c r="H924">
        <v>24</v>
      </c>
      <c r="I924">
        <v>0.746</v>
      </c>
      <c r="J924">
        <v>0.629</v>
      </c>
      <c r="K924" t="s">
        <v>4779</v>
      </c>
      <c r="L924">
        <v>0.45</v>
      </c>
      <c r="M924" t="s">
        <v>4780</v>
      </c>
      <c r="N924" t="str">
        <f>MID(Table2[[#This Row],[Uncleaved Sequence]],Table2[[#This Row],[pos2]]-3,3)&amp;"-"&amp;MID(Table2[[#This Row],[Uncleaved Sequence]],Table2[[#This Row],[pos2]],3)</f>
        <v>SSA-SSG</v>
      </c>
      <c r="O924" t="str">
        <f>VLOOKUP(Table2[[#This Row],[name]],Sheet2!B:D,3,FALSE)</f>
        <v>MLLSYRCIYSVLLSTIASIMVVLSSASSGSIQLPTVRKCGGGRSAGAAHMAMNLAAYGLLENRISTLEAPRQTHWTKKFLAKREATPHSAPYVVSIQMTPDQGLVHYCAGTIINEHWILTAAHCLSSPQAVENSVIVAGSHDIHDQKEASNIQMRHIDYYVRHELYLGGVNPYDIALIYTKEPLVFDTYVQPATLPQDAQPEGYGTLYGWGNVSMTAVPNYPHRLQEANMPILDMELCEQILARSLPLHETNLCTGPLTGGVSICTADSGGPLIQQCCEEHFEQANIVIGIVSWKMPCGQKNAPSVFVRVSAFTEWINQVISTATHI</v>
      </c>
    </row>
    <row r="925" spans="1:15">
      <c r="A925" t="s">
        <v>3915</v>
      </c>
      <c r="B925" t="s">
        <v>920</v>
      </c>
      <c r="C925">
        <v>0.60599999999999998</v>
      </c>
      <c r="D925">
        <v>25</v>
      </c>
      <c r="E925">
        <v>0.58099999999999996</v>
      </c>
      <c r="F925">
        <v>25</v>
      </c>
      <c r="G925">
        <v>0.71199999999999997</v>
      </c>
      <c r="H925">
        <v>20</v>
      </c>
      <c r="I925">
        <v>0.53200000000000003</v>
      </c>
      <c r="J925">
        <v>0.56200000000000006</v>
      </c>
      <c r="K925" t="s">
        <v>4779</v>
      </c>
      <c r="L925">
        <v>0.5</v>
      </c>
      <c r="M925" t="s">
        <v>4782</v>
      </c>
      <c r="N925" t="str">
        <f>MID(Table2[[#This Row],[Uncleaved Sequence]],Table2[[#This Row],[pos2]]-3,3)&amp;"-"&amp;MID(Table2[[#This Row],[Uncleaved Sequence]],Table2[[#This Row],[pos2]],3)</f>
        <v>GYA-KDI</v>
      </c>
      <c r="O925" t="str">
        <f>VLOOKUP(Table2[[#This Row],[name]],Sheet2!B:D,3,FALSE)</f>
        <v>MSSKCAFNIVFVSIIFIIIVNGYAKDISGVKRGECSVSNAENVLHKNGVCHERLNEYISHYETLNYDHEHIRASHNRARRSVTKDQYVHLKFASHGRDHLRLKRDLNTFSNKLDFYDSKGPIDVSTDHIYEGEVIGDRNSYVFGSIHGVFEGKIITERDAYYVEHAKHYFPTNRTATTTPPSTSTTSSATTATKSTPTRPLAKSNTSTTAVNSKTENFIKKIAESTTTSQQLPEYTESSSSSTTTPPTTEYFEDEKERNAEDELDFHSIIYKESHVEDAYENVREGHVAGCGITEVSQWMENIQNSAVEELPEPMSKDYQKLHRKQLHKKSAPQQQQQPHPPKYISGDEDFKYPHQKYTKEANFAEGAFYDPSTGRRLGSSANVADWHQLVHRVRRATDNGAGDRGSSGGSGRGREDNKNTCSLYIQTDPLIWRHIREGIAHDRGRKYEVDEKTREEITSLIAHHVTAVNYIYRNTKFDGRTEHRNIRFEQRIKIDDDSACRNSYNGPHNAFCNEHMDVSNFLNLHSLEDHSDFCLAYVTYRDFTGGTLGLAWVASASGASGGICEKYKTYTETVGGQYQSTKRSLNTIITFVNYNSRVPPKVSQLTLAHEIGHNFGSPHDYPQECRPGGLNGNYIMASATSGDRPNNSKFSPCSIRNISNVLDVLVGNTKRDCFKASEGAFCGNKVESGEECDCGFNEEECKDKCCYPRLISEYDQSLNSSAKGCTRRAKTQCSSQGPCCLSNSCTFVPTSYHQKCKEETECSWSSTCNGTTAECPEPRHRDDTMCNNGTALCIRGECSGSPCLLWNMTKCFLTSTTLPHVSKRKLCDLACQGNDTSTCRSTSEFADKYNIQKGGISLQPGSPCDNFQGYCDVFLKCRAVDDGPLLRLKNLLLNRKTLQTVAEWIVDNWYLVVLMGVAFIVVMGSFIKCCVHTPSSNPKKRRARRISETLRAPMNTLRRMQRHPNQRGAGPRSIPPPAHAQHYSRGGDGRGGGGGGGGRHGGSRSHHQQHPHDWDRHQGGHSIVPLPTGSHSSRNSAANQARRSDGRGPRSTSSGRPQAIASGSGAASGAARSHGGYAEQAIPGSIGGGVQAAISSGGVVARAQLPLPLPPPNGQQQMQQQQQLQLQPAISPQQQPQQAFYTPKELPPRNKSRSSRTNNTSNTTTTTNSSTAAAGGSVSGPGSGAGSSSKSKSGKSAKAKDSKSQKSQQANNSRSSSKEKGVKPRRNIV</v>
      </c>
    </row>
    <row r="926" spans="1:15">
      <c r="A926" t="s">
        <v>3912</v>
      </c>
      <c r="B926" t="s">
        <v>920</v>
      </c>
      <c r="C926">
        <v>0.59699999999999998</v>
      </c>
      <c r="D926">
        <v>25</v>
      </c>
      <c r="E926">
        <v>0.504</v>
      </c>
      <c r="F926">
        <v>25</v>
      </c>
      <c r="G926">
        <v>0.60399999999999998</v>
      </c>
      <c r="H926">
        <v>8</v>
      </c>
      <c r="I926">
        <v>0.434</v>
      </c>
      <c r="J926">
        <v>0.47599999999999998</v>
      </c>
      <c r="K926" t="s">
        <v>4781</v>
      </c>
      <c r="L926">
        <v>0.5</v>
      </c>
      <c r="M926" t="s">
        <v>4782</v>
      </c>
      <c r="N926" t="str">
        <f>MID(Table2[[#This Row],[Uncleaved Sequence]],Table2[[#This Row],[pos2]]-3,3)&amp;"-"&amp;MID(Table2[[#This Row],[Uncleaved Sequence]],Table2[[#This Row],[pos2]],3)</f>
        <v>GYA-KDI</v>
      </c>
      <c r="O926" t="str">
        <f>VLOOKUP(Table2[[#This Row],[name]],Sheet2!B:D,3,FALSE)</f>
        <v>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YGAEQAIPGSIGGGVQAAISGGVVARAQLPLPLPPPNGQQQMQQQQQLQLQQPAISPQQQPQQAFYTPELPPRNKSRSSRTNNTSNTTTTTNSSTAAAGSGSVSGPGSGAGSSSKSKGKSAKAKDSKSQKSQQANNSRSSSKEKGVKPVRRNIV</v>
      </c>
    </row>
    <row r="927" spans="1:15">
      <c r="A927" t="s">
        <v>3913</v>
      </c>
      <c r="B927" t="s">
        <v>920</v>
      </c>
      <c r="C927">
        <v>0.59699999999999998</v>
      </c>
      <c r="D927">
        <v>25</v>
      </c>
      <c r="E927">
        <v>0.504</v>
      </c>
      <c r="F927">
        <v>25</v>
      </c>
      <c r="G927">
        <v>0.60399999999999998</v>
      </c>
      <c r="H927">
        <v>8</v>
      </c>
      <c r="I927">
        <v>0.434</v>
      </c>
      <c r="J927">
        <v>0.47599999999999998</v>
      </c>
      <c r="K927" t="s">
        <v>4781</v>
      </c>
      <c r="L927">
        <v>0.5</v>
      </c>
      <c r="M927" t="s">
        <v>4782</v>
      </c>
      <c r="N927" t="str">
        <f>MID(Table2[[#This Row],[Uncleaved Sequence]],Table2[[#This Row],[pos2]]-3,3)&amp;"-"&amp;MID(Table2[[#This Row],[Uncleaved Sequence]],Table2[[#This Row],[pos2]],3)</f>
        <v>GYA-KDI</v>
      </c>
      <c r="O927" t="str">
        <f>VLOOKUP(Table2[[#This Row],[name]],Sheet2!B:D,3,FALSE)</f>
        <v>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YGAEQAIPGSIGGGVQAAISGGVVARAQLPLPLPPPNGQQQMQQQQQLQLQQPAISPQQQPQQAFYTPELPPRNKSRSSRTNNTSNTTTTTNSSTAAAGSGSVSGPGSGAGSSSKSKGKSAKAKDSKSQKSQQANNSRSSSKEKGVKPVRRNIV</v>
      </c>
    </row>
    <row r="928" spans="1:15">
      <c r="A928" t="s">
        <v>3914</v>
      </c>
      <c r="B928" t="s">
        <v>920</v>
      </c>
      <c r="C928">
        <v>0.59699999999999998</v>
      </c>
      <c r="D928">
        <v>25</v>
      </c>
      <c r="E928">
        <v>0.504</v>
      </c>
      <c r="F928">
        <v>25</v>
      </c>
      <c r="G928">
        <v>0.60399999999999998</v>
      </c>
      <c r="H928">
        <v>8</v>
      </c>
      <c r="I928">
        <v>0.434</v>
      </c>
      <c r="J928">
        <v>0.47599999999999998</v>
      </c>
      <c r="K928" t="s">
        <v>4781</v>
      </c>
      <c r="L928">
        <v>0.5</v>
      </c>
      <c r="M928" t="s">
        <v>4782</v>
      </c>
      <c r="N928" t="str">
        <f>MID(Table2[[#This Row],[Uncleaved Sequence]],Table2[[#This Row],[pos2]]-3,3)&amp;"-"&amp;MID(Table2[[#This Row],[Uncleaved Sequence]],Table2[[#This Row],[pos2]],3)</f>
        <v>GYA-KDI</v>
      </c>
      <c r="O928" t="str">
        <f>VLOOKUP(Table2[[#This Row],[name]],Sheet2!B:D,3,FALSE)</f>
        <v>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RRAASATSK</v>
      </c>
    </row>
    <row r="929" spans="1:15">
      <c r="A929" t="s">
        <v>3916</v>
      </c>
      <c r="B929" t="s">
        <v>920</v>
      </c>
      <c r="C929">
        <v>0.59699999999999998</v>
      </c>
      <c r="D929">
        <v>25</v>
      </c>
      <c r="E929">
        <v>0.504</v>
      </c>
      <c r="F929">
        <v>25</v>
      </c>
      <c r="G929">
        <v>0.60399999999999998</v>
      </c>
      <c r="H929">
        <v>8</v>
      </c>
      <c r="I929">
        <v>0.434</v>
      </c>
      <c r="J929">
        <v>0.47599999999999998</v>
      </c>
      <c r="K929" t="s">
        <v>4781</v>
      </c>
      <c r="L929">
        <v>0.5</v>
      </c>
      <c r="M929" t="s">
        <v>4782</v>
      </c>
      <c r="N929" t="str">
        <f>MID(Table2[[#This Row],[Uncleaved Sequence]],Table2[[#This Row],[pos2]]-3,3)&amp;"-"&amp;MID(Table2[[#This Row],[Uncleaved Sequence]],Table2[[#This Row],[pos2]],3)</f>
        <v>GYA-KDI</v>
      </c>
      <c r="O929" t="str">
        <f>VLOOKUP(Table2[[#This Row],[name]],Sheet2!B:D,3,FALSE)</f>
        <v>MSSKCAFNIVFVSIIFIIIVNGYAKDISGVKRGHERLNEYISHYETLNYHEHIRASHNRARRSVTKDQYVHLKFASHGRDFHLRLKRDLNTFSNKLDFDSKGPIDVSTDHIYEGEVIGDRNSYVFGSIHNGVFEGKIITERDAYYVEAKHYFPTNRTATTTPPSTSTTSSATTATKSTQPTRPLAKSNTSTTAVNSTENFIKKIAESTTTSQQLPEYTESSSSSTTTFPPTTEYFEDEKERNAEDLDFHSIIYKESHVEDAYENVREGHVAGCGITDEVSQWMENIQNSAVEELEPMSKDYQKLHRKQLHKKSAPQQQQQPHPPKKYISGDEDFKYPHQKYTKANFAEGAFYDPSTGRRLGSSANVADWHQLVHERVRRATDNGAGDRGSSGSGRGREDNKNTCSLYIQTDPLIWRHIREGIADHDRGRKYEVDEKTREEISLIAHHVTAVNYIYRNTKFDGRTEHRNIRFEVQRIKIDDDSACRNSYNGHNAFCNEHMDVSNFLNLHSLEDHSDFCLAYVFTYRDFTGGTLGLAWVASSGASGGICEKYKTYTETVGGQYQSTKRSLNTGIITFVNYNSRVPPKVSQTLAHEIGHNFGSPHDYPQECRPGGLNGNYIMFASATSGDRPNNSKFSPCIRNISNVLDVLVGNTKRDCFKASEGAFCGNKIVESGEECDCGFNEEECKKCCYPRLISEYDQSLNSSAKGCTRRAKTQCSPSQGPCCLSNSCTFVPTSHQKCKEETECSWSSTCNGTTAECPEPRHRDDKTMCNNGTALCIRGECSGPCLLWNMTKCFLTSTTLPHVSKRKLCDLACQDGNDTSTCRSTSEFADKYIQKGGISLQPGSPCDNFQGYCDVFLKCRAVDADGPLLRLKNLLLNRKTLTVAEWIVDNWYLVVLMGVAFIVVMGSFIKCCAVHTPSSNPKKRRARRISTLRAPMNTLRRMQRHPNQRGAGPRSIPPPAHEAQHYSRGGDGRGGGGGGGRHGGSRSHHQQHPHDWDRHQGGHSIVPLPTGGSHSSRNSAANQARRSDRGPRSTSSGRPQAIASGSGAASGAARSHGGYGAEQAIPGSIGGGVQAAISGGVVARAQLPLPLPPPNGQQQMQQQQQLQLQQPAISPQQQPQQAFYTPGVAPPPLQVSFSRPTSLHEQQQQQHHLQQQQQHQQQLEPQQQHAYADAYALGRGQYESTTRAPNNSK</v>
      </c>
    </row>
    <row r="930" spans="1:15">
      <c r="A930" t="s">
        <v>4147</v>
      </c>
      <c r="B930" t="s">
        <v>1455</v>
      </c>
      <c r="C930">
        <v>0.47</v>
      </c>
      <c r="D930">
        <v>19</v>
      </c>
      <c r="E930">
        <v>0.64100000000000001</v>
      </c>
      <c r="F930">
        <v>19</v>
      </c>
      <c r="G930">
        <v>0.93</v>
      </c>
      <c r="H930">
        <v>3</v>
      </c>
      <c r="I930">
        <v>0.874</v>
      </c>
      <c r="J930">
        <v>0.76700000000000002</v>
      </c>
      <c r="K930" t="s">
        <v>4779</v>
      </c>
      <c r="L930">
        <v>0.45</v>
      </c>
      <c r="M930" t="s">
        <v>4780</v>
      </c>
      <c r="N930" t="str">
        <f>MID(Table2[[#This Row],[Uncleaved Sequence]],Table2[[#This Row],[pos2]]-3,3)&amp;"-"&amp;MID(Table2[[#This Row],[Uncleaved Sequence]],Table2[[#This Row],[pos2]],3)</f>
        <v>LDA-FKT</v>
      </c>
      <c r="O930" t="str">
        <f>VLOOKUP(Table2[[#This Row],[name]],Sheet2!B:D,3,FALSE)</f>
        <v>MNVFTFLFIISAICSLDAFKTAVVPNEFIVHFHSKYFAPVRESYIAAKLGSNVTNWRIVPRLNLAWQYPSDFDILRVCDGYESSSEFIIERLQTHPSVAVVPQRSVRRILNYDAYSNLTYIHRHPQGVLRNRNPNNDRHRQLCSVLHNILWKLGITGKGVKVAIFDTGLTKNHPHFRNVKERTNWTNEKSLDDRVSGTFVAGVIASSRECLGFAPDADLYIFKVFTNSQVSYTSWFLDAFNYAIYKINILNLSIGGPDFMDSPFVEKVLELSANNVIMISAAGNDGPLYGTLNNGDQSDVVGVGGIQFDDKIAKFSSRGMTTWELPLGYGRMGLDIVTYGSQVGSDVRKGCRRLSGTSVSSPVVAGAAALLISGAFQKIDYINPASLKQVLIGAEKLPHYNMFEQGAGKLNLLKSMQLLLSYKPKITLIPAYLDFTQNYMWYSSQPLYYGSSVAIANVTILNGISVTSHIVGIPKWIPDFENQGQFLQVSQVSPIVWPWTGWMSVFIAVKKEGENFEGVCKGSITLVLESFKQTTNETHTEVDFPLTIKVTPKPPRNKRILWDQYHSLRYPPRYIPRDDLKVKLDPLDRADHIHTNFRDMYTHLRNVGYYIDVLREPFTCFNASDYGALLIVDPERGGDEEINALQENVYKRGLNVVVFGDWYNTTVMKKIKFFDENTRQWWTPDTGANIPALNDLLKPFGIAFGDFVGEGHFKLGDHSMYYASGATIVKFPMNPDIIVGTKLNDQGLSIINSKTPSKVAKLDVPIFGMFQTKANSIQSNEEIVNAESNLAEAIPTDYSTFKNRVLLLRTKQRSISFAKSNNHETKNEGRIAVGDSNCLDSTHLEKACYWLLITFLDFAINSHKSSLLQNLNRITEFHKLERPLPLRISQSIIKSRSQDNNCEQFKWLAPTKQNNAEERKSSIIDVTILENEHEINLIKNLLGEEIAKLGQNNDYLTGMQSADSLMTPIIFLIILSLIVILFVLFLKRRFI</v>
      </c>
    </row>
    <row r="931" spans="1:15">
      <c r="A931" t="s">
        <v>4130</v>
      </c>
      <c r="B931" t="s">
        <v>1458</v>
      </c>
      <c r="C931">
        <v>0.55800000000000005</v>
      </c>
      <c r="D931">
        <v>18</v>
      </c>
      <c r="E931">
        <v>0.71</v>
      </c>
      <c r="F931">
        <v>18</v>
      </c>
      <c r="G931">
        <v>0.94399999999999995</v>
      </c>
      <c r="H931">
        <v>1</v>
      </c>
      <c r="I931">
        <v>0.89300000000000002</v>
      </c>
      <c r="J931">
        <v>0.80900000000000005</v>
      </c>
      <c r="K931" t="s">
        <v>4779</v>
      </c>
      <c r="L931">
        <v>0.45</v>
      </c>
      <c r="M931" t="s">
        <v>4780</v>
      </c>
      <c r="N931" t="str">
        <f>MID(Table2[[#This Row],[Uncleaved Sequence]],Table2[[#This Row],[pos2]]-3,3)&amp;"-"&amp;MID(Table2[[#This Row],[Uncleaved Sequence]],Table2[[#This Row],[pos2]],3)</f>
        <v>ASG-ATM</v>
      </c>
      <c r="O931" t="str">
        <f>VLOOKUP(Table2[[#This Row],[name]],Sheet2!B:D,3,FALSE)</f>
        <v>MKAFIAILALAVASASGATMPRLATEKLTPVHTKDMQGRITNGYPAEEGAPYTVGLGFSGGWWCGGSIIAHDWVLTAEHCIGDADSVTVYFGATWRTNQFTHWVGNGNFIKHSSADIALIRIPHVDFWHMVNKVELPSYNDRYNDYNWWAVACGWGGTYDGSPLPDYLQCVDLQIIHNSECSGYYGSVGDNILCVRPDGKSTCGGDSGGPLVTHDGTKLVGVTNFGSVAGCQSGAPAGFQRVTYHDWIRDHTGIAY</v>
      </c>
    </row>
    <row r="932" spans="1:15">
      <c r="A932" t="s">
        <v>3795</v>
      </c>
      <c r="B932" t="s">
        <v>470</v>
      </c>
      <c r="C932">
        <v>0.85099999999999998</v>
      </c>
      <c r="D932">
        <v>25</v>
      </c>
      <c r="E932">
        <v>0.879</v>
      </c>
      <c r="F932">
        <v>25</v>
      </c>
      <c r="G932">
        <v>0.97599999999999998</v>
      </c>
      <c r="H932">
        <v>15</v>
      </c>
      <c r="I932">
        <v>0.90700000000000003</v>
      </c>
      <c r="J932">
        <v>0.89400000000000002</v>
      </c>
      <c r="K932" t="s">
        <v>4779</v>
      </c>
      <c r="L932">
        <v>0.45</v>
      </c>
      <c r="M932" t="s">
        <v>4780</v>
      </c>
      <c r="N932" t="str">
        <f>MID(Table2[[#This Row],[Uncleaved Sequence]],Table2[[#This Row],[pos2]]-3,3)&amp;"-"&amp;MID(Table2[[#This Row],[Uncleaved Sequence]],Table2[[#This Row],[pos2]],3)</f>
        <v>IQG-QLI</v>
      </c>
      <c r="O932" t="str">
        <f>VLOOKUP(Table2[[#This Row],[name]],Sheet2!B:D,3,FALSE)</f>
        <v>MRCSLRMQLLLLLGLCVFISRIQGQLIGGEEDEEDEEEEEEEEESVEDEPEDRLQRKNIKQDSTLSVDKLIAKYGYESEVHHVTTEDGYILTMHRIRKGAPPFLLQHGLVDSSAGFVVMGPNVSLAYLLADHNYDVWLGNARGNRYSNHTTLDPDESKFWDFSWHEIGMYDLPAMIDHVLKVTGFPKLHYAGHSQGTSFFVMCSMRPAYNDKVVSMQALAPAVYAKETEDHPYIRAISLYFNSLVSSIREMFNGEFRFLCRMTEETERLCIEAVFGIVGRNWNEFNRKMFPVILHYPAGVAAKQVKHFIQIIKSGRFAPYSYSSNKNMQLYRDHLPPRYNLSLTVPTFVYYSTNDLLCHPKDVESMCDDLGNVTGKYLVPQKEFNHMDFLWADVRKMLYRRMLQVLGKVPEGSPEEANRSRREIRGKFIR</v>
      </c>
    </row>
    <row r="933" spans="1:15">
      <c r="A933" t="s">
        <v>4061</v>
      </c>
      <c r="B933" t="s">
        <v>473</v>
      </c>
      <c r="C933">
        <v>0.30499999999999999</v>
      </c>
      <c r="D933">
        <v>21</v>
      </c>
      <c r="E933">
        <v>0.48499999999999999</v>
      </c>
      <c r="F933">
        <v>21</v>
      </c>
      <c r="G933">
        <v>0.85699999999999998</v>
      </c>
      <c r="H933">
        <v>11</v>
      </c>
      <c r="I933">
        <v>0.76600000000000001</v>
      </c>
      <c r="J933">
        <v>0.63700000000000001</v>
      </c>
      <c r="K933" t="s">
        <v>4779</v>
      </c>
      <c r="L933">
        <v>0.45</v>
      </c>
      <c r="M933" t="s">
        <v>4780</v>
      </c>
      <c r="N933" t="str">
        <f>MID(Table2[[#This Row],[Uncleaved Sequence]],Table2[[#This Row],[pos2]]-3,3)&amp;"-"&amp;MID(Table2[[#This Row],[Uncleaved Sequence]],Table2[[#This Row],[pos2]],3)</f>
        <v>GSG-VLG</v>
      </c>
      <c r="O933" t="str">
        <f>VLOOKUP(Table2[[#This Row],[name]],Sheet2!B:D,3,FALSE)</f>
        <v>MPHAICILVVLGIYTLDGSGVLGGFMENTYPASVIEDAHLNTIQLLEKYHPAETHQVTTDDKYILTLHRIARPGAKPVLLVHGLEDTSSTWIVMGPESLGYFLYANGYDVWMGNVRGNRYSKGHVKLNPNTDKSYWSFSWHEIGMYDPAMIDGVLQKTGYQKLSYFGHSQGTTSFFVMASSRPEYNAKIHLMSALAVAFMKHMKAPLMGIARMGMNMFGDNFELFPHSEVFLNQCLSSAAMLKTCRFYWQIVGKNREEQNMTMFPVVLGHLPGGCNIKQALHYLQMQKSDRFCQDYESKENQRLYGRSTPPDYRLERIKAPVALYYGSNDYLSAVEDVHRLAKLPNVVENHLYRKWNHMDMIWGISARRSIQPRILQVMQYWETGGGGTKDGTGSPVEEDVPQLTTETPIEEGTTQGDEKIGNVQGNEEQGHAEETEQVQVTSPTSE</v>
      </c>
    </row>
    <row r="934" spans="1:15">
      <c r="A934" t="s">
        <v>4646</v>
      </c>
      <c r="B934" t="s">
        <v>473</v>
      </c>
      <c r="C934">
        <v>0.30499999999999999</v>
      </c>
      <c r="D934">
        <v>21</v>
      </c>
      <c r="E934">
        <v>0.48499999999999999</v>
      </c>
      <c r="F934">
        <v>21</v>
      </c>
      <c r="G934">
        <v>0.85699999999999998</v>
      </c>
      <c r="H934">
        <v>11</v>
      </c>
      <c r="I934">
        <v>0.76600000000000001</v>
      </c>
      <c r="J934">
        <v>0.63700000000000001</v>
      </c>
      <c r="K934" t="s">
        <v>4779</v>
      </c>
      <c r="L934">
        <v>0.45</v>
      </c>
      <c r="M934" t="s">
        <v>4780</v>
      </c>
      <c r="N934" t="str">
        <f>MID(Table2[[#This Row],[Uncleaved Sequence]],Table2[[#This Row],[pos2]]-3,3)&amp;"-"&amp;MID(Table2[[#This Row],[Uncleaved Sequence]],Table2[[#This Row],[pos2]],3)</f>
        <v>GSG-VLG</v>
      </c>
      <c r="O934" t="str">
        <f>VLOOKUP(Table2[[#This Row],[name]],Sheet2!B:D,3,FALSE)</f>
        <v>MPHAICILVVLGIYTLDGSGVLGGFMENTYPASVIEDAHLNTIQLLEKYHPAETHQVTTDDKYILTLHRIARPGAKPVLLVHGLEDTSSTWIVMGPESLGYFLYANGYDVWMGNVRGNRYSKGHVKLNPNTDKSYWSFSWHEIGMYDPAMIDGVLQKTGYQKLSYFGHSQGTTSFFVMASSRPEYNAKIHLMSALAVAFMKHMKAPLMGIARMGMNMFGDNFELFPHSEVFLNQCLSSAAMLKTCRFYWQIVGKNREEQNMTMFPVVLGHLPGGCNIKQALHYLQMQKSDRFCQDYESKENQRLYGRSTPPDYRLERIKAPVALYYGSNDYLSAVEDVHRLAKLPNVVENHLYRKWNHMDMIWGISARRSIQPRILQVMQYWETGGGGTKDGTGSPVEEDVPQLTTETPIEEGTTQGDEKIGNVQGNEEQGHAEETEQVQVTSPTSE</v>
      </c>
    </row>
    <row r="935" spans="1:15">
      <c r="A935" t="s">
        <v>4435</v>
      </c>
      <c r="B935" t="s">
        <v>557</v>
      </c>
      <c r="C935">
        <v>0.14199999999999999</v>
      </c>
      <c r="D935">
        <v>18</v>
      </c>
      <c r="E935">
        <v>0.17</v>
      </c>
      <c r="F935">
        <v>18</v>
      </c>
      <c r="G935">
        <v>0.27600000000000002</v>
      </c>
      <c r="H935">
        <v>14</v>
      </c>
      <c r="I935">
        <v>0.189</v>
      </c>
      <c r="J935">
        <v>0.18</v>
      </c>
      <c r="K935" t="s">
        <v>4781</v>
      </c>
      <c r="L935">
        <v>0.45</v>
      </c>
      <c r="M935" t="s">
        <v>4780</v>
      </c>
      <c r="N935" t="str">
        <f>MID(Table2[[#This Row],[Uncleaved Sequence]],Table2[[#This Row],[pos2]]-3,3)&amp;"-"&amp;MID(Table2[[#This Row],[Uncleaved Sequence]],Table2[[#This Row],[pos2]],3)</f>
        <v>ART-YSS</v>
      </c>
      <c r="O935" t="str">
        <f>VLOOKUP(Table2[[#This Row],[name]],Sheet2!B:D,3,FALSE)</f>
        <v>MRLLLCVQAIRNHLARTYSSARFKKMATDVKFNESLGCSDPQTHPVLIIQLRHLNLLKFSHLESKLSPRVTEETFLNAVACLHPAPTDKVSLYLDVATAALPLKASRHNTASRAHAITRLVKNHVLNVSEESVVLVCERENLFASACVVRAFPLYSRKTGNLLASSQPKLNLGCGDGNANSGRNVVNVEFVLINKDCIESEPLTDDELNCLNETTRAIRMTARIVDMPCNEMNVDHFIQEVEDVGELCITPKVIRGEELLEQGFGGIYGVGKAAAVPPALVVLSHEPKGAQETILVGKGIVYDTGGLSIKAKTGMPGMKRDCGGAAAILGTFYAAVQCGFRDNHAVFCLAENSVGPNATRPDDIHTLYSGRTVEINNTDAEGRLVLADGVCYNKDLKANIILDMATLTGAQGVATGKYHGAILTNSETWEAKSLQAGRKSGLLAPIIYCPELHFSEFASAIADMKNSVADRQNAQSSCAGLFIAAHLGFDPGIWMHVDMATPVHCGERATGYGVSLLLTLFGGHTDSKLLQSIASTDEEPSKRWCR</v>
      </c>
    </row>
    <row r="936" spans="1:15">
      <c r="A936" t="s">
        <v>4436</v>
      </c>
      <c r="B936" t="s">
        <v>557</v>
      </c>
      <c r="C936">
        <v>0.109</v>
      </c>
      <c r="D936">
        <v>70</v>
      </c>
      <c r="E936">
        <v>0.104</v>
      </c>
      <c r="F936">
        <v>70</v>
      </c>
      <c r="G936">
        <v>0.122</v>
      </c>
      <c r="H936">
        <v>32</v>
      </c>
      <c r="I936">
        <v>9.9000000000000005E-2</v>
      </c>
      <c r="J936">
        <v>0.10100000000000001</v>
      </c>
      <c r="K936" t="s">
        <v>4781</v>
      </c>
      <c r="L936">
        <v>0.45</v>
      </c>
      <c r="M936" t="s">
        <v>4780</v>
      </c>
      <c r="N936" t="str">
        <f>MID(Table2[[#This Row],[Uncleaved Sequence]],Table2[[#This Row],[pos2]]-3,3)&amp;"-"&amp;MID(Table2[[#This Row],[Uncleaved Sequence]],Table2[[#This Row],[pos2]],3)</f>
        <v>LYL-DVA</v>
      </c>
      <c r="O936" t="str">
        <f>VLOOKUP(Table2[[#This Row],[name]],Sheet2!B:D,3,FALSE)</f>
        <v>MATDVKFNESLGCSDPQTHPVLIIGQLRHLNLLKFSHLESKLSPRVTEEFLNAVACLHPAPTDKVSLYLDVATVAALPLKASRHNTASRAHAITRLVKHVLNVSEESVVLVCERENLFASACAVVRAFPLYSRKTGNLLASSQPKLNGCGDGNANSGRNVVNVEFVLINKDGCIESEPLTDDELNCLNETTRAIRMARIVDMPCNEMNVDHFIQEVEDVGRELCITPKVIRGEELLEQGFGGIYGGKAAAVPPALVVLSHEPKGAQETIALVGKGIVYDTGGLSIKAKTGMPGMRDCGGAAAILGTFYAAVQCGFRDNLHAVFCLAENSVGPNATRPDDIHTLSGRTVEINNTDAEGRLVLADGVCYANKDLKANIILDMATLTGAQGVATGYHGAILTNSETWEAKSLQAGRKSGDLLAPIIYCPELHFSEFASAIADMKSVADRQNAQSSCAGLFIAAHLGFDYPGIWMHVDMATPVHCGERATGYGVLLLTLFGGHTDSKLLQSIASTDEEPPSKRWCR</v>
      </c>
    </row>
    <row r="937" spans="1:15">
      <c r="A937" t="s">
        <v>4152</v>
      </c>
      <c r="B937" t="s">
        <v>405</v>
      </c>
      <c r="C937">
        <v>0.13500000000000001</v>
      </c>
      <c r="D937">
        <v>16</v>
      </c>
      <c r="E937">
        <v>0.13200000000000001</v>
      </c>
      <c r="F937">
        <v>16</v>
      </c>
      <c r="G937">
        <v>0.17499999999999999</v>
      </c>
      <c r="H937">
        <v>13</v>
      </c>
      <c r="I937">
        <v>0.13300000000000001</v>
      </c>
      <c r="J937">
        <v>0.13200000000000001</v>
      </c>
      <c r="K937" t="s">
        <v>4781</v>
      </c>
      <c r="L937">
        <v>0.45</v>
      </c>
      <c r="M937" t="s">
        <v>4780</v>
      </c>
      <c r="N937" t="str">
        <f>MID(Table2[[#This Row],[Uncleaved Sequence]],Table2[[#This Row],[pos2]]-3,3)&amp;"-"&amp;MID(Table2[[#This Row],[Uncleaved Sequence]],Table2[[#This Row],[pos2]],3)</f>
        <v>LHA-AQD</v>
      </c>
      <c r="O937" t="str">
        <f>VLOOKUP(Table2[[#This Row],[name]],Sheet2!B:D,3,FALSE)</f>
        <v>MFGTVNNYLSGVLHAAQDLDGESLATYLSLRDVHVQNHNLYIAQPEKLVRFLKPPLDEVVSAHLKVLYHLAQEPPGYMEAYTQQSAACGAVVRLLQQLDENWCLPLMYRVCLDLRYLAQACEKHCQGFTPGHVLEKAADCIMACFRVAADGRASEEDTKRLGMMNLVNQLFKIYFRINKLHLCKPLIRAIDNCIFKSFPLPEQITYKYFVGRRAMFDSNYQAAVQYLSYAFSNCPDRFASNKRLIIYLVPVKMLLGYLPSKSLLQRYDLLLFLDLAMAMKAGNVNRFDEIVRDQLVLIRSGIYLLVEKLKFLVYRNLFKKVFVIRKSHQLDMGDFLSALHFVGTDVSLDETHCIVANLIYDGKIKGYISHAHNKLVVSKQNPFPSVS</v>
      </c>
    </row>
    <row r="938" spans="1:15">
      <c r="A938" t="s">
        <v>4347</v>
      </c>
      <c r="B938" t="s">
        <v>408</v>
      </c>
      <c r="C938">
        <v>0.84899999999999998</v>
      </c>
      <c r="D938">
        <v>23</v>
      </c>
      <c r="E938">
        <v>0.88700000000000001</v>
      </c>
      <c r="F938">
        <v>23</v>
      </c>
      <c r="G938">
        <v>0.95499999999999996</v>
      </c>
      <c r="H938">
        <v>15</v>
      </c>
      <c r="I938">
        <v>0.92600000000000005</v>
      </c>
      <c r="J938">
        <v>0.90800000000000003</v>
      </c>
      <c r="K938" t="s">
        <v>4779</v>
      </c>
      <c r="L938">
        <v>0.45</v>
      </c>
      <c r="M938" t="s">
        <v>4780</v>
      </c>
      <c r="N938" t="str">
        <f>MID(Table2[[#This Row],[Uncleaved Sequence]],Table2[[#This Row],[pos2]]-3,3)&amp;"-"&amp;MID(Table2[[#This Row],[Uncleaved Sequence]],Table2[[#This Row],[pos2]],3)</f>
        <v>VTS-QRT</v>
      </c>
      <c r="O938" t="str">
        <f>VLOOKUP(Table2[[#This Row],[name]],Sheet2!B:D,3,FALSE)</f>
        <v>MSSSRLICFGLLFLLAFGHVTSQRTSLDVALKNVYRPLRLLGLAFTGRSDDPQNVQRLQIAGKTQKSNPRTRALLEFCDADHGPGKRSPERPTSVHRLPGDIDVIGAMGDSLTAGNGIFATNLLHVTVENRGVVWSIGGQYDWRKYLLPNILKEFNPNLYGYAIKDGISTDRSSRFDVAELAAMSRDMPHMAKVLVRMQRDPRVNMTSDWKLVTLFIGNNDFCTDICYYPEPEKTVDWHERNMLKYRYLRDNVPRLMLNIVPAPNLRFLTNLTGLPPICYSTLRFECPCLMGKGGQLDYLEGIMKRWIAKDFEIANREEFNTETFTINVQPFSQFQDFPRTRSQTDTRFFSEDCFHLSQRGHAAAANSIWNNMLELPGHKSGFATHLFETFRPSEMRPFLITRENSRPEFVISSK</v>
      </c>
    </row>
    <row r="939" spans="1:15">
      <c r="A939" t="s">
        <v>4710</v>
      </c>
      <c r="B939" t="s">
        <v>408</v>
      </c>
      <c r="C939">
        <v>0.84899999999999998</v>
      </c>
      <c r="D939">
        <v>23</v>
      </c>
      <c r="E939">
        <v>0.88700000000000001</v>
      </c>
      <c r="F939">
        <v>23</v>
      </c>
      <c r="G939">
        <v>0.95499999999999996</v>
      </c>
      <c r="H939">
        <v>15</v>
      </c>
      <c r="I939">
        <v>0.92600000000000005</v>
      </c>
      <c r="J939">
        <v>0.90800000000000003</v>
      </c>
      <c r="K939" t="s">
        <v>4779</v>
      </c>
      <c r="L939">
        <v>0.45</v>
      </c>
      <c r="M939" t="s">
        <v>4780</v>
      </c>
      <c r="N939" t="str">
        <f>MID(Table2[[#This Row],[Uncleaved Sequence]],Table2[[#This Row],[pos2]]-3,3)&amp;"-"&amp;MID(Table2[[#This Row],[Uncleaved Sequence]],Table2[[#This Row],[pos2]],3)</f>
        <v>VTS-QRT</v>
      </c>
      <c r="O939" t="str">
        <f>VLOOKUP(Table2[[#This Row],[name]],Sheet2!B:D,3,FALSE)</f>
        <v>MSSSRLICFGLLFLLAFGHVTSQRTSLDVALKNVYRPLRLLGLAFTGRSDDPQNVQRLQIAGKTQKSNPRTRALLEFCDADHGPGKRSPERPTSVHRLPGDIDVIGAMGDSLTAGNGIFATNLLHVTVENRGVVWSIGGQYDWRKYLLPNILKEFNPNLYGYAIKDGISTDRSSRFDVAELAAMSRDMPHMAKVLVRMQRDPRVNMTSDWKLVTLFIGNNDFCTDICYYPEPEKTVDWHERNMLKYRYLRDNVPRLMLNIVPAPNLRFLTNLTGLPPICYSTLRFECPCLMGKGGQLDYLEGIMKRWIAKDFEIANREEFNTETFTINVQPFSQFQDFPRTRSQTDTRFFSEDCFHLSQRGHAAAANSIWNNMLELPGHKSGFATHLFETFRPSEMRPFLITRENSRPEFVISSK</v>
      </c>
    </row>
    <row r="940" spans="1:15">
      <c r="A940" t="s">
        <v>4339</v>
      </c>
      <c r="B940" t="s">
        <v>475</v>
      </c>
      <c r="C940">
        <v>0.58799999999999997</v>
      </c>
      <c r="D940">
        <v>22</v>
      </c>
      <c r="E940">
        <v>0.73799999999999999</v>
      </c>
      <c r="F940">
        <v>22</v>
      </c>
      <c r="G940">
        <v>0.98599999999999999</v>
      </c>
      <c r="H940">
        <v>5</v>
      </c>
      <c r="I940">
        <v>0.92400000000000004</v>
      </c>
      <c r="J940">
        <v>0.83899999999999997</v>
      </c>
      <c r="K940" t="s">
        <v>4779</v>
      </c>
      <c r="L940">
        <v>0.45</v>
      </c>
      <c r="M940" t="s">
        <v>4780</v>
      </c>
      <c r="N940" t="str">
        <f>MID(Table2[[#This Row],[Uncleaved Sequence]],Table2[[#This Row],[pos2]]-3,3)&amp;"-"&amp;MID(Table2[[#This Row],[Uncleaved Sequence]],Table2[[#This Row],[pos2]],3)</f>
        <v>IRG-EVA</v>
      </c>
      <c r="O940" t="str">
        <f>VLOOKUP(Table2[[#This Row],[name]],Sheet2!B:D,3,FALSE)</f>
        <v>MLALCWLCGLALSCWMVGIRGEVALNQEDYNKTWIYMPNGQGKPEVAYLEPPPENRINLPQLIKFELYGSDSSSSADFWIDENNFEFPQRHKRDTWQEAEKFNPELDTKILVHGWKSSTMSNSIQSIRGAYIERGQVNVFAINWKDQDNIYYLTPARYTVQVGRAVAKLIDLLVEEKDADPNRIHLIGHSLGAHIMYAGSYTKYRVNRITGLDPARPAFEDCIGPENHLDDTDANFVDVIHSCAGLGFRKPIGMVDFYPNGGGPPQPGCKELSQIFTGCSHGRSYEYYAESINSKGFYGVPCSGLDELKGKNCTGGKILMGDPVPREARGIFFVKTANKPSYAGIDDLWS</v>
      </c>
    </row>
    <row r="941" spans="1:15">
      <c r="A941" t="s">
        <v>4708</v>
      </c>
      <c r="B941" t="s">
        <v>475</v>
      </c>
      <c r="C941">
        <v>0.58799999999999997</v>
      </c>
      <c r="D941">
        <v>22</v>
      </c>
      <c r="E941">
        <v>0.73799999999999999</v>
      </c>
      <c r="F941">
        <v>22</v>
      </c>
      <c r="G941">
        <v>0.98599999999999999</v>
      </c>
      <c r="H941">
        <v>5</v>
      </c>
      <c r="I941">
        <v>0.92400000000000004</v>
      </c>
      <c r="J941">
        <v>0.83899999999999997</v>
      </c>
      <c r="K941" t="s">
        <v>4779</v>
      </c>
      <c r="L941">
        <v>0.45</v>
      </c>
      <c r="M941" t="s">
        <v>4780</v>
      </c>
      <c r="N941" t="str">
        <f>MID(Table2[[#This Row],[Uncleaved Sequence]],Table2[[#This Row],[pos2]]-3,3)&amp;"-"&amp;MID(Table2[[#This Row],[Uncleaved Sequence]],Table2[[#This Row],[pos2]],3)</f>
        <v>IRG-EVA</v>
      </c>
      <c r="O941" t="str">
        <f>VLOOKUP(Table2[[#This Row],[name]],Sheet2!B:D,3,FALSE)</f>
        <v>MLALCWLCGLALSCWMVGIRGEVALNQEDYNKTWIYMPNGQGKPEVAYLEPPPENRINLPQLIKFELYGSDSSSSADFWIDENNFEFPQRHKRDTWQEAEKFNPELDTKILVHGWKSSTMSNSIQSIRGAYIERGQVNVFAINWKDQDNIYYLTPARYTVQVGRAVAKLIDLLVEEKDADPNRIHLIGHSLGAHIMYAGSYTKYRVNRITGLDPARPAFEDCIGPENHLDDTDANFVDVIHSCAGLGFRKPIGMVDFYPNGGGPPQPGCKELSQIFTGCSHGRSYEYYAESINSKGFYGVPCSGLDELKGKNCTGGKILMGDPVPREARGIFFVKTANKPSYAGIDDLWS</v>
      </c>
    </row>
    <row r="942" spans="1:15">
      <c r="A942" t="s">
        <v>4340</v>
      </c>
      <c r="B942" t="s">
        <v>475</v>
      </c>
      <c r="C942">
        <v>0.15</v>
      </c>
      <c r="D942">
        <v>19</v>
      </c>
      <c r="E942">
        <v>0.182</v>
      </c>
      <c r="F942">
        <v>19</v>
      </c>
      <c r="G942">
        <v>0.29599999999999999</v>
      </c>
      <c r="H942">
        <v>18</v>
      </c>
      <c r="I942">
        <v>0.214</v>
      </c>
      <c r="J942">
        <v>0.19500000000000001</v>
      </c>
      <c r="K942" t="s">
        <v>4781</v>
      </c>
      <c r="L942">
        <v>0.5</v>
      </c>
      <c r="M942" t="s">
        <v>4782</v>
      </c>
      <c r="N942" t="str">
        <f>MID(Table2[[#This Row],[Uncleaved Sequence]],Table2[[#This Row],[pos2]]-3,3)&amp;"-"&amp;MID(Table2[[#This Row],[Uncleaved Sequence]],Table2[[#This Row],[pos2]],3)</f>
        <v>CRN-EVS</v>
      </c>
      <c r="O942" t="str">
        <f>VLOOKUP(Table2[[#This Row],[name]],Sheet2!B:D,3,FALSE)</f>
        <v>MSSNALACICNVINPCRNEVSTTFVVVQWLITGFAALAQVVRPVLLLFGRGEVALNQEDYNKTWIYMPNGQGKPEVAYLVEPPPENRINLPQLIKFELGSDSSSSADFWIDENNFEFPQRHKRDTWQEMAEKFNPELDTKILVHGWKSTMSNSIQSIRGAYIERGQVNVFAINWKDQADNIYYLTPARYTVQVGRAAKLIDLLVEEKDADPNRIHLIGHSLGAHIMGYAGSYTKYRVNRITGLDPRPAFEDCIGPENHLDDTDANFVDVIHSCAGYLGFRKPIGMVDFYPNGGGPQPGCKELSQIFTGCSHGRSYEYYAESINSPKGFYGVPCSGLDELKGKNTGGKILMGDPVPREARGIFFVKTANKPSYALGIDDLWS</v>
      </c>
    </row>
    <row r="943" spans="1:15">
      <c r="A943" t="s">
        <v>3656</v>
      </c>
      <c r="B943" t="s">
        <v>1461</v>
      </c>
      <c r="C943">
        <v>0.83699999999999997</v>
      </c>
      <c r="D943">
        <v>27</v>
      </c>
      <c r="E943">
        <v>0.85599999999999998</v>
      </c>
      <c r="F943">
        <v>27</v>
      </c>
      <c r="G943">
        <v>0.96899999999999997</v>
      </c>
      <c r="H943">
        <v>15</v>
      </c>
      <c r="I943">
        <v>0.878</v>
      </c>
      <c r="J943">
        <v>0.86799999999999999</v>
      </c>
      <c r="K943" t="s">
        <v>4779</v>
      </c>
      <c r="L943">
        <v>0.45</v>
      </c>
      <c r="M943" t="s">
        <v>4780</v>
      </c>
      <c r="N943" t="str">
        <f>MID(Table2[[#This Row],[Uncleaved Sequence]],Table2[[#This Row],[pos2]]-3,3)&amp;"-"&amp;MID(Table2[[#This Row],[Uncleaved Sequence]],Table2[[#This Row],[pos2]],3)</f>
        <v>AQG-QSD</v>
      </c>
      <c r="O943" t="str">
        <f>VLOOKUP(Table2[[#This Row],[name]],Sheet2!B:D,3,FALSE)</f>
        <v>MIGKMQTKVFLLCLVLSLGTFPTAQGQSDAGNDEEQPLHLTNDASFFQPLHDRRLGRQLIEDLAESQSSASSVSSGSSQSGSAYEDDDDDVEGSSEYYSDEEQSEGSNESLPRLLSQSTFNRISETLGALNHVGHMLVDITRGGQDQKMEGAEKSEDTSQDNSQSGGSSSATASASSTTEVVPSSTSSPRGNSEQLGVSDKLMDPLPITLSANSLLPAGKPANLSVIQVATKRIGMDDSAPMFVEKELKLKKKKKKNKNKQKVKKPSEEGVLVPVAQGAQQSQQKIKIPTTPRTTTSTTTEAPITLTPLDQLAEASDEAGTGKDVENYCKTPSGRRGRCEDLSCPALLLNLSSLRESLCFKSLYVPGVCCPISSSSTVLTTQKPLRLTTRPTTTSTTKATQPTKKSTVRPTTRPTSGLVLIPQKKPPTTTTTTTTEVPLEPGLDEIGNNIVDPDECGQQEYSTGRIVGGVEAPNGQWPWMAAIFLHGPKREFWCGGSLIGTKYILTAAHCTRDSRQKPFAARQFTVRLGDIDLSTDAEPDPVTFAVKEVRTHERFSRIGFYNDIAILVLDKPVRKSKYVIPVCLPKGIMPPKERLPGRRATVVGWGTTYYGGKESTSQRQAELPIWRNEDCDRSYFQINENFICAGYSDGGVDACQGDSGGPLMMRYDSHWVQLGVVSFGNKCGEPYPGVYTRVTEYLDWIRDHTR</v>
      </c>
    </row>
    <row r="944" spans="1:15">
      <c r="A944" t="s">
        <v>3798</v>
      </c>
      <c r="B944" t="s">
        <v>736</v>
      </c>
      <c r="C944">
        <v>0.14799999999999999</v>
      </c>
      <c r="D944">
        <v>46</v>
      </c>
      <c r="E944">
        <v>0.11799999999999999</v>
      </c>
      <c r="F944">
        <v>46</v>
      </c>
      <c r="G944">
        <v>0.13500000000000001</v>
      </c>
      <c r="H944">
        <v>5</v>
      </c>
      <c r="I944">
        <v>0.10100000000000001</v>
      </c>
      <c r="J944">
        <v>0.108</v>
      </c>
      <c r="K944" t="s">
        <v>4781</v>
      </c>
      <c r="L944">
        <v>0.45</v>
      </c>
      <c r="M944" t="s">
        <v>4780</v>
      </c>
      <c r="N944" t="str">
        <f>MID(Table2[[#This Row],[Uncleaved Sequence]],Table2[[#This Row],[pos2]]-3,3)&amp;"-"&amp;MID(Table2[[#This Row],[Uncleaved Sequence]],Table2[[#This Row],[pos2]],3)</f>
        <v>SDA-TYI</v>
      </c>
      <c r="O944" t="str">
        <f>VLOOKUP(Table2[[#This Row],[name]],Sheet2!B:D,3,FALSE)</f>
        <v>MAGSNLLIHLDTIDQNDLIYVERDMNFAQKVGLCFLLYGDDHSDATYILKLLAMTRSDFPQSDLLIKFAKSRPETWRRHLVEALCIIGARKVLRRLGFWQELRMHYLPHIAGITLHVHPLLKSLYRMCEELSLVQSGRLLLDVREKVSQQAGDPLRFYDPAYLEIFLLDWLTRRSIKLGDINAAGSDVQLLVGHLKNGLQAQANLLKDTIISNAPEPDAAGTAAMAVKQEIESDNQQSYCSTQIDLKLTRENAGIALIINQQKFHRNKFLSPDPLRRRDGTDVDKERLIEVFSSGYNVEAYDNVDHMGIIERIRSACDRSLVRDSLVVFILSHGFEEAVYASNIAMKITDIEDLLCSYDTLYYKPKLLIIQACQEKLVHKKKPNELFRIDVTVSPDQHIDMLRAMSTVNGYAALRHTQTGSWFIGSLCDAIDRRSASEHIAILTIVTNEVSKKRGSNDESMVPNVKSTFRQHVYFPPR</v>
      </c>
    </row>
    <row r="945" spans="1:15">
      <c r="A945" t="s">
        <v>3799</v>
      </c>
      <c r="B945" t="s">
        <v>736</v>
      </c>
      <c r="C945">
        <v>0.14799999999999999</v>
      </c>
      <c r="D945">
        <v>46</v>
      </c>
      <c r="E945">
        <v>0.11799999999999999</v>
      </c>
      <c r="F945">
        <v>46</v>
      </c>
      <c r="G945">
        <v>0.13500000000000001</v>
      </c>
      <c r="H945">
        <v>5</v>
      </c>
      <c r="I945">
        <v>0.10100000000000001</v>
      </c>
      <c r="J945">
        <v>0.108</v>
      </c>
      <c r="K945" t="s">
        <v>4781</v>
      </c>
      <c r="L945">
        <v>0.45</v>
      </c>
      <c r="M945" t="s">
        <v>4780</v>
      </c>
      <c r="N945" t="str">
        <f>MID(Table2[[#This Row],[Uncleaved Sequence]],Table2[[#This Row],[pos2]]-3,3)&amp;"-"&amp;MID(Table2[[#This Row],[Uncleaved Sequence]],Table2[[#This Row],[pos2]],3)</f>
        <v>SDA-TYI</v>
      </c>
      <c r="O945" t="str">
        <f>VLOOKUP(Table2[[#This Row],[name]],Sheet2!B:D,3,FALSE)</f>
        <v>MAGSNLLIHLDTIDQNDLIYVERDMNFAQKVGLCFLLYGDDHSDATYILKLLAMTRSDFPQSDLLIKFAKSRPETWRRHLVEALCIIGARKVLRRLGFWQELRMHYLPHIAGITLHVHPLLKSLYRMCEELSLVQSGRLLLDVREKVSQQAGDPLRFYDPAYLEIFLLDWLTRRSIKLGDINAAGSDVQLLVGHLKNGLQAQANLLKDTIISNAPEPDAAGTAAMAVKQEIESDNQQSYCSTQIDLKLTRENAGIALIINQQKFHRNVSRDNMKFLSPDPLRRRDGTDVDKERLEVFSSMGYNVEAYDNVDHMGIIERIRSACDRSLVRDSLVVFILSHGFEEVYASNSIAMKITDIEDLLCSYDTLYYKPKLLIIQACQEKLVHKKKPNELRIDVTTVSPDQHIDMLRAMSTVNGYAALRHTQTGSWFIGSLCDAIDRRSSEHIADILTIVTNEVSKKRGSNDESMVPNVKSTFRQHVYFPPR</v>
      </c>
    </row>
    <row r="946" spans="1:15">
      <c r="A946" t="s">
        <v>3800</v>
      </c>
      <c r="B946" t="s">
        <v>736</v>
      </c>
      <c r="C946">
        <v>0.14799999999999999</v>
      </c>
      <c r="D946">
        <v>46</v>
      </c>
      <c r="E946">
        <v>0.11799999999999999</v>
      </c>
      <c r="F946">
        <v>46</v>
      </c>
      <c r="G946">
        <v>0.13500000000000001</v>
      </c>
      <c r="H946">
        <v>5</v>
      </c>
      <c r="I946">
        <v>0.10100000000000001</v>
      </c>
      <c r="J946">
        <v>0.108</v>
      </c>
      <c r="K946" t="s">
        <v>4781</v>
      </c>
      <c r="L946">
        <v>0.45</v>
      </c>
      <c r="M946" t="s">
        <v>4780</v>
      </c>
      <c r="N946" t="str">
        <f>MID(Table2[[#This Row],[Uncleaved Sequence]],Table2[[#This Row],[pos2]]-3,3)&amp;"-"&amp;MID(Table2[[#This Row],[Uncleaved Sequence]],Table2[[#This Row],[pos2]],3)</f>
        <v>SDA-TYI</v>
      </c>
      <c r="O946" t="str">
        <f>VLOOKUP(Table2[[#This Row],[name]],Sheet2!B:D,3,FALSE)</f>
        <v>MAGSNLLIHLDTIDQNDLIYVERDMNFAQKVGLCFLLYGDDHSDATYILKLLAMTRSDFPQSDLLIKFAKSRPETWRRHLVEALCIIGARKVLRRLGFWQELRMHYLPHIAGITLHVHPLLKSLYRMCEELSLVQSGRLLLDVREKVSQQAGDPLRFYDPAYLEIFLLDWLTRRSIKLGDINAAGSDVQLLVGHLKNGLQAQANLLKDTIISNAPEPDAAGTAAMAVKQEIESDNQQSYCSTQIDLKLTRENAGIALIINQQKFHRNVSRDNMVSSLQ</v>
      </c>
    </row>
    <row r="947" spans="1:15">
      <c r="A947" t="s">
        <v>4161</v>
      </c>
      <c r="B947" t="s">
        <v>304</v>
      </c>
      <c r="C947">
        <v>0.54</v>
      </c>
      <c r="D947">
        <v>37</v>
      </c>
      <c r="E947">
        <v>0.49</v>
      </c>
      <c r="F947">
        <v>37</v>
      </c>
      <c r="G947">
        <v>0.69</v>
      </c>
      <c r="H947">
        <v>2</v>
      </c>
      <c r="I947">
        <v>0.39300000000000002</v>
      </c>
      <c r="J947">
        <v>0.45100000000000001</v>
      </c>
      <c r="K947" t="s">
        <v>4781</v>
      </c>
      <c r="L947">
        <v>0.5</v>
      </c>
      <c r="M947" t="s">
        <v>4782</v>
      </c>
      <c r="N947" t="str">
        <f>MID(Table2[[#This Row],[Uncleaved Sequence]],Table2[[#This Row],[pos2]]-3,3)&amp;"-"&amp;MID(Table2[[#This Row],[Uncleaved Sequence]],Table2[[#This Row],[pos2]],3)</f>
        <v>ADA-SET</v>
      </c>
      <c r="O947" t="str">
        <f>VLOOKUP(Table2[[#This Row],[name]],Sheet2!B:D,3,FALSE)</f>
        <v>MRRRGVYVMLTLCGVLTAGLTAFLVIFLTGGQGADASETATVTVELYNGGTVLGNYAYTAWTDRAFMQFRGIPFAEPPIEELRFRPPVARSPWTGTLNLNFGQRCPVITNLDSQMSDAELEDCLTLSVYTKNLSASQPVMFYIYGGGYNGSSEDHPPNYLLEKDVVLVVPQYRVGALGWLSTYTEELPGNAPIADIMALDWVQMHISSFGGDPQKVTIFGQSAGAGVASSLLLSPKTGDNMFKRAVQSGSIFASWAINKDPKAQSRRICIQLGCSGCEQHDQLVKCIQKAKVIDLKATASESFSPIVGDLHGILPQQPSELVKSYRRQIPILTGFTQHDGSFVASYYDALAAKVANVSSLSVRQFSQGINDLVNDTSGLTDNILNRLLFKPQLNSHDHSAAVSSYFDLTTNIFMKSPVITLATKMYTQQRSTPVYVYSFEYGTYTRFGYEFGNSHYPFNGGVHHSNDNIYLFATHPLEGQDTQMSQKMVDWTSFAIEGVPRNLSPLSSASGPYNKLNLEVTKGDDLLDTLTAAIDDPDNRLQREDME</v>
      </c>
    </row>
    <row r="948" spans="1:15">
      <c r="A948" t="s">
        <v>3785</v>
      </c>
      <c r="B948" t="s">
        <v>1463</v>
      </c>
      <c r="C948">
        <v>0.73399999999999999</v>
      </c>
      <c r="D948">
        <v>18</v>
      </c>
      <c r="E948">
        <v>0.82399999999999995</v>
      </c>
      <c r="F948">
        <v>18</v>
      </c>
      <c r="G948">
        <v>0.97</v>
      </c>
      <c r="H948">
        <v>8</v>
      </c>
      <c r="I948">
        <v>0.92100000000000004</v>
      </c>
      <c r="J948">
        <v>0.876</v>
      </c>
      <c r="K948" t="s">
        <v>4779</v>
      </c>
      <c r="L948">
        <v>0.45</v>
      </c>
      <c r="M948" t="s">
        <v>4780</v>
      </c>
      <c r="N948" t="str">
        <f>MID(Table2[[#This Row],[Uncleaved Sequence]],Table2[[#This Row],[pos2]]-3,3)&amp;"-"&amp;MID(Table2[[#This Row],[Uncleaved Sequence]],Table2[[#This Row],[pos2]],3)</f>
        <v>VHA-YSD</v>
      </c>
      <c r="O948" t="str">
        <f>VLOOKUP(Table2[[#This Row],[name]],Sheet2!B:D,3,FALSE)</f>
        <v>MFRLLVLAACLAISVHAYSDGAPKAACRDLTPQHGAKLQVTKPPYSISGSHVRSDQKLTLTLGGDEFLGFMIQARDGQNRVVGQFQVVDSVHSQTLDCGKDDTITHLSAQKGKPLTGITFDWIPPAGYKGNVKFMATVVQTGFVYWVRVTKDIDV</v>
      </c>
    </row>
    <row r="949" spans="1:15">
      <c r="A949" t="s">
        <v>4088</v>
      </c>
      <c r="B949" t="s">
        <v>1466</v>
      </c>
      <c r="C949">
        <v>0.82799999999999996</v>
      </c>
      <c r="D949">
        <v>17</v>
      </c>
      <c r="E949">
        <v>0.89400000000000002</v>
      </c>
      <c r="F949">
        <v>17</v>
      </c>
      <c r="G949">
        <v>0.98299999999999998</v>
      </c>
      <c r="H949">
        <v>11</v>
      </c>
      <c r="I949">
        <v>0.96199999999999997</v>
      </c>
      <c r="J949">
        <v>0.93100000000000005</v>
      </c>
      <c r="K949" t="s">
        <v>4779</v>
      </c>
      <c r="L949">
        <v>0.45</v>
      </c>
      <c r="M949" t="s">
        <v>4780</v>
      </c>
      <c r="N949" t="str">
        <f>MID(Table2[[#This Row],[Uncleaved Sequence]],Table2[[#This Row],[pos2]]-3,3)&amp;"-"&amp;MID(Table2[[#This Row],[Uncleaved Sequence]],Table2[[#This Row],[pos2]],3)</f>
        <v>CTA-VPL</v>
      </c>
      <c r="O949" t="str">
        <f>VLOOKUP(Table2[[#This Row],[name]],Sheet2!B:D,3,FALSE)</f>
        <v>MMKLLVCVLLVGSCTAVPLLTDVEPYITNGEPAEVGQFPYQAGLNVSFGWSTWCGGTLISHYWIITAAHCMDGAESVTVYLGAINIGDESEEGQERIMEKSGIIVHSNYMASTVVNDISLIRLPAFVGFTDRIRAASLPRRLNGQFPYESIRAFASGWGRESDASDSVSPVLRYVEMPIMPHSLCRMYWSGAVSEKICMSTTSGKSTCHGDSGGPLVYKQGNSSYLIGSTSFGTSMGCQVGFPAVTRISSYLDWILNHIIAHNK</v>
      </c>
    </row>
    <row r="950" spans="1:15">
      <c r="A950" t="s">
        <v>3813</v>
      </c>
      <c r="B950" t="s">
        <v>739</v>
      </c>
      <c r="C950">
        <v>0.111</v>
      </c>
      <c r="D950">
        <v>28</v>
      </c>
      <c r="E950">
        <v>0.106</v>
      </c>
      <c r="F950">
        <v>11</v>
      </c>
      <c r="G950">
        <v>0.13300000000000001</v>
      </c>
      <c r="H950">
        <v>25</v>
      </c>
      <c r="I950">
        <v>0.107</v>
      </c>
      <c r="J950">
        <v>0.107</v>
      </c>
      <c r="K950" t="s">
        <v>4781</v>
      </c>
      <c r="L950">
        <v>0.45</v>
      </c>
      <c r="M950" t="s">
        <v>4780</v>
      </c>
      <c r="N950" t="str">
        <f>MID(Table2[[#This Row],[Uncleaved Sequence]],Table2[[#This Row],[pos2]]-3,3)&amp;"-"&amp;MID(Table2[[#This Row],[Uncleaved Sequence]],Table2[[#This Row],[pos2]],3)</f>
        <v>LRQ-AGQ</v>
      </c>
      <c r="O950" t="str">
        <f>VLOOKUP(Table2[[#This Row],[name]],Sheet2!B:D,3,FALSE)</f>
        <v>MDDLRGFLRQAGQEFLNAAGEAAMGAAKDVVGSVINEIFIKKEADTKRVPSIKNMRVLGEKSSSLGPYSEVQDYETILNSCLASGSLFEDPLFPASNELQFSRRPDRHIEWLRPHEIAENPQFFVEGYSRFDVQQGELGDCWLLAATNLTQESNLFFRVIPAEQSFEENYAGIFHFRFWQYGKWVDVIIDDRLPTYGELMYMHSTEKNEFWSALLEKAYAKLHGSYEALKGGSTCEAMEDFTGGVEWYDLKEAPGNLFTILQKAAERNSMMGCSIEPDPNVTEAETPQGLIRGHYSITKVCLIDIVTPNRQGKIPMIRMRNPWGNEAEWNGPWSDSSPEWRYIEEQKAEIGLTFDRDGEFWMSFQDFLNHFDRVEICNLSPDSLTEDQQNSGRKWEMSMYEGEWTPGVTAGGCRNFLDTFWHNPQYIITLVDPDEEDEEGQTVIVALMQKNRRSKRNMGMECLTIGFAIYSLNDRELENRPQGLNFFRYKSVGRSPHFINTREVCARFKLPPGHYLIVPSTFDPNEEGEFIIRVFSETQNMEENDDHVGYGGKADTITPGFPTPKPIDPQKEGLRRLFDSIAGKDMEVWMELKRILDHSMRDDLPKPVVFNRFSNNMAFETQAAGPGDDGAGACGLLLICGPFLKGTPFEEQLGMNDQSNKRLIGDNPADGGPVTANAIVDETHGFKDVCRSMVAMLDADKSGKLGFEEFETLLSEIAKWKAIFKVYDVENTGRVGFQLREALNSAGYHLNNRVLNVLGHRYGSRDGKIAFDDFIMCAVKIKTYDIFKERDTEKNETATFTLEEWIERTIY</v>
      </c>
    </row>
    <row r="951" spans="1:15">
      <c r="A951" t="s">
        <v>3814</v>
      </c>
      <c r="B951" t="s">
        <v>739</v>
      </c>
      <c r="C951">
        <v>0.111</v>
      </c>
      <c r="D951">
        <v>28</v>
      </c>
      <c r="E951">
        <v>0.106</v>
      </c>
      <c r="F951">
        <v>11</v>
      </c>
      <c r="G951">
        <v>0.13300000000000001</v>
      </c>
      <c r="H951">
        <v>25</v>
      </c>
      <c r="I951">
        <v>0.107</v>
      </c>
      <c r="J951">
        <v>0.107</v>
      </c>
      <c r="K951" t="s">
        <v>4781</v>
      </c>
      <c r="L951">
        <v>0.45</v>
      </c>
      <c r="M951" t="s">
        <v>4780</v>
      </c>
      <c r="N951" t="str">
        <f>MID(Table2[[#This Row],[Uncleaved Sequence]],Table2[[#This Row],[pos2]]-3,3)&amp;"-"&amp;MID(Table2[[#This Row],[Uncleaved Sequence]],Table2[[#This Row],[pos2]],3)</f>
        <v>LRQ-AGQ</v>
      </c>
      <c r="O951" t="str">
        <f>VLOOKUP(Table2[[#This Row],[name]],Sheet2!B:D,3,FALSE)</f>
        <v>MDDLRGFLRQAGQEFLNAAGEAAMGAAKDVVGSVINEIFIKKEADTKRVPSIKNMRVLGEKSSSLGPYSEVQDYETILNSCLASGSLFEDPLFPASNELQFSRRPDRHIEWLRPHEIAENPQFFVEGYSRFDVQQGELGDCWLLAATNLTQESNLFFRVIPAEQSFEENYAGIFHFRFWQYGKWVDVIIDDRLPTYGELMYMHSTEKNEFWSALLEKAYAKLHGSYEALKGGSTCEAMEDFTGGVEWYDLKEAPGNLFTILQKAAERNSMMGCSIEPDPNVTEAETPQGLIRGHYSITKVCLIDIVTPNRQGKIPMIRMRNPWGNEAEWNGPWSDSSPEWRYIEEQKAEIGLTFDRDGEFWMSFQDFLNHFDRVEICNLSPDSLTEDQQNSGRKWEMSMYEGEWTPGVTAGGCRNFLDTFWHNPQYIITLVDPDEEDEEGQTVIVALMQKNRRSKRNMGMECLTIGFAIYSLNDRELENRPQGLNFFRYKSVGRSPHFINTREVCARFKLPPGHYLIVPSTFDPNEEGEFIIRVFSETQNMECVQVDNDNEFV</v>
      </c>
    </row>
    <row r="952" spans="1:15">
      <c r="A952" t="s">
        <v>3815</v>
      </c>
      <c r="B952" t="s">
        <v>739</v>
      </c>
      <c r="C952">
        <v>0.111</v>
      </c>
      <c r="D952">
        <v>28</v>
      </c>
      <c r="E952">
        <v>0.106</v>
      </c>
      <c r="F952">
        <v>11</v>
      </c>
      <c r="G952">
        <v>0.13300000000000001</v>
      </c>
      <c r="H952">
        <v>25</v>
      </c>
      <c r="I952">
        <v>0.107</v>
      </c>
      <c r="J952">
        <v>0.107</v>
      </c>
      <c r="K952" t="s">
        <v>4781</v>
      </c>
      <c r="L952">
        <v>0.45</v>
      </c>
      <c r="M952" t="s">
        <v>4780</v>
      </c>
      <c r="N952" t="str">
        <f>MID(Table2[[#This Row],[Uncleaved Sequence]],Table2[[#This Row],[pos2]]-3,3)&amp;"-"&amp;MID(Table2[[#This Row],[Uncleaved Sequence]],Table2[[#This Row],[pos2]],3)</f>
        <v>LRQ-AGQ</v>
      </c>
      <c r="O952" t="str">
        <f>VLOOKUP(Table2[[#This Row],[name]],Sheet2!B:D,3,FALSE)</f>
        <v>MDDLRGFLRQAGQEFLNAAGEAAMGAAKDVVGSVINEIFIKKEADTKRVPSIKNMRVLGEKSSSLGPYSEVQDYETILNSCLASGSLFEDPLFPASNELQFSRRPDRHIEWLRPHEIAENPQFFVEGYSRFDVQQGELGDCWLLAATNLTQESNLFFRVIPAEQSFEENYAGIFHFRFWQYGKWVDVIIDDRLPTYGELMYMHSTEKNEFWSALLEKAYAKLHGSYEALKGGSTCEAMEDFTGGVEWYDLKEAPGNLFTILQKAAERNSMMGCSIEPDPNVTEAETPQGLIRGHYSITKVCLIDIVTPNRQGKIPMIRMRNPWGNEAEWNGPWSDSSPEWRYIEEQKAEIGLTFDRDGEFWMSFQDFLNHFDRVEICNLSPDSLTEDQQNSGRKWEMSMYEGEWTPGVTAGGCRNFLDTFWHNPQYIITLVDPDEEDEEGQTVIVALMQKNRRSKRNMGMECLTIGFAIYSLNDRELENRPQGLNFFRYKSVGRSPHFINTREVCARFKLPPGHYLIVPSTFDPNEEGEFIIRVFSETQNMEENDDHVGYGGKADTITPGFPTPKPIDPQKEGLRRLFDSIAGKDMEVWMELKRILDHSMRDDLPKPVVFNRFSNNMAFETQAAGPGDDGAGACGLLLICGPFLKGTPFEEQLGMNDQSNKRLIGDNPADGGPVTANAIVDETHGFKDVCRSMVAMLDADKSGKLGFEEFETLLSEIAKWKAIFKVYDVENTGRVGFQLREALNSAGYHLNNRVLNVLGHRYGSRDGKIAFDDFIMCAVKIKTYDIFKERDTEKNETATFTLEEWIERTIY</v>
      </c>
    </row>
    <row r="953" spans="1:15">
      <c r="A953" t="s">
        <v>4465</v>
      </c>
      <c r="B953" t="s">
        <v>87</v>
      </c>
      <c r="C953">
        <v>0.72899999999999998</v>
      </c>
      <c r="D953">
        <v>24</v>
      </c>
      <c r="E953">
        <v>0.74099999999999999</v>
      </c>
      <c r="F953">
        <v>24</v>
      </c>
      <c r="G953">
        <v>0.85899999999999999</v>
      </c>
      <c r="H953">
        <v>10</v>
      </c>
      <c r="I953">
        <v>0.749</v>
      </c>
      <c r="J953">
        <v>0.745</v>
      </c>
      <c r="K953" t="s">
        <v>4779</v>
      </c>
      <c r="L953">
        <v>0.45</v>
      </c>
      <c r="M953" t="s">
        <v>4780</v>
      </c>
      <c r="N953" t="str">
        <f>MID(Table2[[#This Row],[Uncleaved Sequence]],Table2[[#This Row],[pos2]]-3,3)&amp;"-"&amp;MID(Table2[[#This Row],[Uncleaved Sequence]],Table2[[#This Row],[pos2]],3)</f>
        <v>AYA-DVT</v>
      </c>
      <c r="O953" t="str">
        <f>VLOOKUP(Table2[[#This Row],[name]],Sheet2!B:D,3,FALSE)</f>
        <v>MVQVGKRICNLLLLATAMSSAYADVTTQNALLVGSKKHKETSPDNSVGGISPNLVCHKMLRHVFENATPRDEQQAGVFEEYKPPPDAVEPLEEEAYLWCLQACCEKPRNGSSACNVVLVFKAKCYHIRCQSNEACLPKLRVRMPNEKQMVLVNPLGDATWPQLLKAEAAKQNAEILPYDEAALNFWKQPRRLSYLANQETPVYEDEDFPLADKRMNQMIFQPDENDVLANEELGYYDSNAKFTTCMETPCPPPQQCVPLQPNAVRGVCTCPEGFVWNKQRKCVMAAVPYSSYLTNEAGQQEAAASENSPEVSTPPLKAEQNKDIVVSVMSKEVRLPEQEVTLAFTVPDEQTSDTKYKYLWTLISQPKGPMNGTISDQSKSKVKLSNLSEGLYFKVTVTGDNGTFGEATANVTVLPENRINQPPQVIISPREQIIRQPTTNALDGSTSTDDDKITNWHWEVISGPIGYQPVLPEVNTLQLDLTSPGNYTFKTVTDSNNVTNSTTATIAVLKETDYAPVANAGDAVILYLPNNNVTLNGTASDDHEIVAWEWTKDASDEAKAVDMQNTRTPYVQLSNLEEGMYTFVLKVTGSGQSSTAKVHVFVKPPTNSPPVAEAGSNTTTSLPINWVLLNGSDSKDDGIKSYLWKQLSGPNNAVILKSNSSIANATSLTLGLYEFELTVADENNNTTDTTWVKIVQERNAAPIANAGGDHTVTLPATAIYFNGSKSWDDLAVVKYWTRDEHSLAAGVIVADTDKEPVMILTNLVQGRYVFTLTVSDDQGLTSSDVSVNVRRDPKLLNLVQMTLPMGISVLVQSELDSVVQKLQLLLGDENKIQRELKYDLHTDATVLVFYVNDGQGKALDGLQVERQLRTQLQKDASILGAFVDIRTSVCQSDCSGHGSCNPITRACICEAFWMPSAGYFFNNQEANCDWSLYVFVGVIVGCLLLSGVFWGIACACRQSKKPRLRQKVQKYSLIGNKDEEANYSRNTSLTESETDSDVLFETRTKSNGLGKHKSHNSHSHGHGSSGGSGSGRDGHKYGTQKLGRKIK</v>
      </c>
    </row>
    <row r="954" spans="1:15">
      <c r="A954" t="s">
        <v>4151</v>
      </c>
      <c r="B954" t="s">
        <v>923</v>
      </c>
      <c r="C954">
        <v>0.11600000000000001</v>
      </c>
      <c r="D954">
        <v>59</v>
      </c>
      <c r="E954">
        <v>0.13200000000000001</v>
      </c>
      <c r="F954">
        <v>59</v>
      </c>
      <c r="G954">
        <v>0.188</v>
      </c>
      <c r="H954">
        <v>50</v>
      </c>
      <c r="I954">
        <v>0.113</v>
      </c>
      <c r="J954">
        <v>0.124</v>
      </c>
      <c r="K954" t="s">
        <v>4781</v>
      </c>
      <c r="L954">
        <v>0.5</v>
      </c>
      <c r="M954" t="s">
        <v>4782</v>
      </c>
      <c r="N954" t="str">
        <f>MID(Table2[[#This Row],[Uncleaved Sequence]],Table2[[#This Row],[pos2]]-3,3)&amp;"-"&amp;MID(Table2[[#This Row],[Uncleaved Sequence]],Table2[[#This Row],[pos2]],3)</f>
        <v>ILC-CRQ</v>
      </c>
      <c r="O954" t="str">
        <f>VLOOKUP(Table2[[#This Row],[name]],Sheet2!B:D,3,FALSE)</f>
        <v>MNSFALYQDPLRGEVLKISGNQIGMSVVPRKLSFSDPILLRHILCLVIVHNSFHLILCCRQLKLCKRTSVPPKQMEGILSQEAFQASKDKQLHASSLEFNIAIDTLYSCLDLYLCTLAFLWKLTVGWYHYADSTWLNVTFMTVFSTYVVRKLPSLFYEKLVLDPRYNVDPEKTPPLLGLICALVFVVVFLQVAVIPTAIFMAIHMLSEWYFTLFVWLGLVGLSVLVLAFVGLFGVPCLGKSRKMNTDMDNSLKAVLDDFNFPGRVYMVHTFHVGRPTAWVMGCCCCLRLDIHDNKWNRGFSSDDFDWGQMGAGLNDEQLAAFVAHQLAHWQLWHVAKGLALIYYLLIYLLLFGICNRWITLYAAAGFTTFYPSSVGFWLVYKYLMPIYHDISWIVFFCIRHFEYAADAYVNRRGYGLPMRAALLKLFSDDYEFPYVDQCYLWHRLRPSVLQRIDNLQRLNMINGVST</v>
      </c>
    </row>
    <row r="955" spans="1:15">
      <c r="A955" t="s">
        <v>4508</v>
      </c>
      <c r="B955" t="s">
        <v>925</v>
      </c>
      <c r="C955">
        <v>0.623</v>
      </c>
      <c r="D955">
        <v>21</v>
      </c>
      <c r="E955">
        <v>0.746</v>
      </c>
      <c r="F955">
        <v>21</v>
      </c>
      <c r="G955">
        <v>0.97599999999999998</v>
      </c>
      <c r="H955">
        <v>11</v>
      </c>
      <c r="I955">
        <v>0.88900000000000001</v>
      </c>
      <c r="J955">
        <v>0.82299999999999995</v>
      </c>
      <c r="K955" t="s">
        <v>4779</v>
      </c>
      <c r="L955">
        <v>0.45</v>
      </c>
      <c r="M955" t="s">
        <v>4780</v>
      </c>
      <c r="N955" t="str">
        <f>MID(Table2[[#This Row],[Uncleaved Sequence]],Table2[[#This Row],[pos2]]-3,3)&amp;"-"&amp;MID(Table2[[#This Row],[Uncleaved Sequence]],Table2[[#This Row],[pos2]],3)</f>
        <v>IFP-APF</v>
      </c>
      <c r="O955" t="str">
        <f>VLOOKUP(Table2[[#This Row],[name]],Sheet2!B:D,3,FALSE)</f>
        <v>MIRVWFQLFLLGTLCSGIFPAPFNTHYDETDPELTAGYFQGDMDVDYARGQLSETRRWPNATVPYRISEEFDAPHVEYIKLGMQFIEYSSCIRFVPADDEENYLFVLPSTSGCSSKVGYQPGERTVKLKPGSLDTGCFKLGTIQHELHTLGFHHQQCSPNRDEFVKIVEENISEGHEKNFVKYEEDEVGDFDQPYDGSILHYSSLAFSINGEATIVALNPEGQEQMGQRLMMSDTDVKRLNTMYKPIQ</v>
      </c>
    </row>
    <row r="956" spans="1:15">
      <c r="A956" t="s">
        <v>4080</v>
      </c>
      <c r="B956" t="s">
        <v>927</v>
      </c>
      <c r="C956">
        <v>0.66300000000000003</v>
      </c>
      <c r="D956">
        <v>20</v>
      </c>
      <c r="E956">
        <v>0.79300000000000004</v>
      </c>
      <c r="F956">
        <v>20</v>
      </c>
      <c r="G956">
        <v>0.98</v>
      </c>
      <c r="H956">
        <v>11</v>
      </c>
      <c r="I956">
        <v>0.94599999999999995</v>
      </c>
      <c r="J956">
        <v>0.876</v>
      </c>
      <c r="K956" t="s">
        <v>4779</v>
      </c>
      <c r="L956">
        <v>0.45</v>
      </c>
      <c r="M956" t="s">
        <v>4780</v>
      </c>
      <c r="N956" t="str">
        <f>MID(Table2[[#This Row],[Uncleaved Sequence]],Table2[[#This Row],[pos2]]-3,3)&amp;"-"&amp;MID(Table2[[#This Row],[Uncleaved Sequence]],Table2[[#This Row],[pos2]],3)</f>
        <v>CLQ-QHI</v>
      </c>
      <c r="O956" t="str">
        <f>VLOOKUP(Table2[[#This Row],[name]],Sheet2!B:D,3,FALSE)</f>
        <v>MLHLHLFLLPLLLLNTCLQQHILQPAEATAFHQSEGEKSKAHPVLEEFSYTVIRPQVEHGRTKRSLLTTLDATDGLHTPQISLSYTHEGKRVVVDLQRDLLLPNSHFLRYQNASRGATPGHVVTTFTKTEVDLCHYQGHIRGKPESVALSTCDGALDGIVIDGRQTYFIHPHIDGRGRLQDDHYLLKQADMHPTNACGYDNHRDDHSHDYEKADGDNGLGGGIPSLPLRLDGGEFSRTLLRKRRQDDSSQLIRGPYNANKYSSYVELVIVVDNKVYKNFQENTKKVHQYCKGIAIINALYVPLNIFVALVGVVIWNESNEIEFSSDGDLTLRNFLNYRSTKLVDHPNDNAQLLTKENFAGGVVGKALKGPICTYEYSGGVSMQHSPNPAMVATMAHEMGHNFGMEHDTSDCHCRDEKCVMAASSTSFIPVNWSSCSIDQLTAFSRGMNYCLRNKPERLFESPTCGNGFVEPGEQCDCGLPEHCENACCNATCMLHSKNATCATGECCDLTTCRPKLAGSACREAENECDLPEYCTGESECPADVFRRDTEPCDGGQAYCFHGTCRSHSNQCRTLWGPTGDNSEHCYNKTEGTRLGNCGYNRLNKTFLRCEEQHVNCGMLHCIHLNERLEFGMESAAVSHSYISHDRKIVACRTALVDLGLQTTDPGLTPNGAKCGVDKMCVDQRCLVDAVRQKGMGKPCPEDCNGNGICNSRGHCHCDVGFGGESCSKAGSGGSPSGPATDPNGSVGFKRFLYVLFFFVLPVVALFWFLYHCYKNGMLTRGKLANILKSSGGSKPITTRTNQNGTGPPPSNGLLKSTPSSTDDMDSALLKSPSSTPSAGLFGKFDGFTLRPLNDASSPASNYNGPNVAFVQPTVQQDGPQRMPPPPVVKPGTAPIHPPSPKPEATWVRPAPALPPPNPGSTARPIISPPKLSSTLTMVPLKDSTEDLSPSRSAPPVPLHADPKLNVKRDGTIRRFASFLKEEKPPLKEKTYIDRERLRTLEISAPMPVPAAPQAESSNSDSETTPREEEQNLVKRAQSMRSPTKKAPLQSFGSMRSPPGLPRPKSGQVNSNGASRPKSPPRPPPVVVKKTNSISSSGYQRPVSTAQRSVENTYDDCEFVENEVRASNDIYSVIDEIPPAAQTLKRSDLVANRASNGSDMGLLNEIVNELEKINGDSYSGKPVAAAASAAQPTPADPPKSPQRPAPPKPASSVLEEKAANASASTYRPPPANAPVARVKPTVADKSQAQAQAQPSMSSFKPAAGGNVGQSQPAPVQLAKRSSSGSMSGVTNYARPKSFMKSTTKTLPNGTAGASTTAPSATIQKKPLSAKPSFSGGGAGGVLGKRANGGAAPTPPTVKAATLAAAPKSNIASLQRFEQS</v>
      </c>
    </row>
    <row r="957" spans="1:15">
      <c r="A957" t="s">
        <v>4081</v>
      </c>
      <c r="B957" t="s">
        <v>927</v>
      </c>
      <c r="C957">
        <v>0.66300000000000003</v>
      </c>
      <c r="D957">
        <v>20</v>
      </c>
      <c r="E957">
        <v>0.79300000000000004</v>
      </c>
      <c r="F957">
        <v>20</v>
      </c>
      <c r="G957">
        <v>0.98</v>
      </c>
      <c r="H957">
        <v>11</v>
      </c>
      <c r="I957">
        <v>0.94599999999999995</v>
      </c>
      <c r="J957">
        <v>0.876</v>
      </c>
      <c r="K957" t="s">
        <v>4779</v>
      </c>
      <c r="L957">
        <v>0.45</v>
      </c>
      <c r="M957" t="s">
        <v>4780</v>
      </c>
      <c r="N957" t="str">
        <f>MID(Table2[[#This Row],[Uncleaved Sequence]],Table2[[#This Row],[pos2]]-3,3)&amp;"-"&amp;MID(Table2[[#This Row],[Uncleaved Sequence]],Table2[[#This Row],[pos2]],3)</f>
        <v>CLQ-QHI</v>
      </c>
      <c r="O957" t="str">
        <f>VLOOKUP(Table2[[#This Row],[name]],Sheet2!B:D,3,FALSE)</f>
        <v>MLHLHLFLLPLLLLNTCLQQHILQPAEATAFHQSEGEKSKAHPVLEEFSYTVIRPQVEHGRTKRSLLTTLDATDGLHTPQISLSYTHEGKRVVVDLQRDLLLPNSHFLRYQNASRGATPGHVVTTFTKTEVDLCHYQGHIRGKPESVALSTCDGALDGIVIDGRQTYFIHPHIDGRGRLQDDHYLLKQADMHPTNACGYDNHRDDHSHDYEKADGDNGLGGGIPSLPLRLDGGEFSRTLLRKRRQDDSSQLIRGPYNANKYSSYVELVIVVDNKVYKNFQENTKKVHQYCKGIAIINALYVPLNIFVALVGVVIWNESNEIEFSSDGDLTLRNFLNYRSTKLVDHPNDNAQLLTKENFAGGVVGKALKGPICTYEYSGGVSMQHSPNPAMVATMAHEMGHNFGMEHDTSDCHCRDEKCVMAASSTSFIPVNWSSCSIDQLTAFSRGMNYCLRNKPERLFESPTCGNGFVEPGEQCDCGLPEHCENACCNATCMLHSKNATCATGECCDLTTCRPKLAGSACREAENECDLPEYCTGESECPADVFRRDTEPCDGGQAYCFHGTCRSHSNQCRTLWGPTGDNSEHCYNKTEGTRLGNCGYNRLNKTFLRCEEQHVNCGMLHCIHLNERLEFGMESAAVSHSYISHDRKIVACRTALVDLGLQTTDPGLTPNGAKCGVDKMCVDQRCLVDAVRQKGMGKPCPEDCNGNGICNSRGHCHCDVGFGGESCSKAGSGGSPSGPATDPNGSVGFKRFLYVLFFFVLPVVALFWFLYHCYKNGMLTRGKLANMYVSTSSFSIGSKEDTSPDSSISTTLAHKQTPARTAPPPLPLHTNRQLGIVTNTAPATITNIHAILPRHKSNPDVVHQLNIPPPSVPKSHSTHEVRPAATLKPLTLLHSTHSTSNNNNTESLNQNDKSNTNNSTLRRKLDITAPRLATTNPLALTEGAQFIQSDPARCAK</v>
      </c>
    </row>
    <row r="958" spans="1:15">
      <c r="A958" t="s">
        <v>4633</v>
      </c>
      <c r="B958" t="s">
        <v>560</v>
      </c>
      <c r="C958">
        <v>0.109</v>
      </c>
      <c r="D958">
        <v>63</v>
      </c>
      <c r="E958">
        <v>0.105</v>
      </c>
      <c r="F958">
        <v>63</v>
      </c>
      <c r="G958">
        <v>0.113</v>
      </c>
      <c r="H958">
        <v>46</v>
      </c>
      <c r="I958">
        <v>9.7000000000000003E-2</v>
      </c>
      <c r="J958">
        <v>0.10100000000000001</v>
      </c>
      <c r="K958" t="s">
        <v>4781</v>
      </c>
      <c r="L958">
        <v>0.45</v>
      </c>
      <c r="M958" t="s">
        <v>4780</v>
      </c>
      <c r="N958" t="str">
        <f>MID(Table2[[#This Row],[Uncleaved Sequence]],Table2[[#This Row],[pos2]]-3,3)&amp;"-"&amp;MID(Table2[[#This Row],[Uncleaved Sequence]],Table2[[#This Row],[pos2]],3)</f>
        <v>FSV-NNF</v>
      </c>
      <c r="O958" t="str">
        <f>VLOOKUP(Table2[[#This Row],[name]],Sheet2!B:D,3,FALSE)</f>
        <v>MPSFDEPSLKATFNVTMGHHKRFQSYGNMKVQAVLPNREIQDYVWSVHETPTIPTHLLAFSVNNFNCRYSQAASLSPVRFRTCAQSADVRATSFAAQMPQILEFLDRVLQVALPLEKIDQLVVDDFPTEAMENFGLVVYRSKHLLLRDGPMSKEKLQTLELIAHEMAHMWFDNLLGMDSYSDLWLTEGLAGYFKSLVDHLQSKMGRRILLRYRESSMMYESQVGGISLVPLSSNASLNAETQLYQATSLTSMLIGFLGNETFYDGLQRHMWQNSFGSSTPDLFWRSLQLASERETFDKTWDVKSIMDTWTMQSGYPLVTVIRNGSEVFLKQGHALNRSSSHLWIPLTYLIEGGSLSKNLKPKAWLSPNSHGIKLNDIVPRNQWILLNLQAVGYRVNYDELTWQLLATTLFNDFRSINVLNRAQIVSDVLFLWNQDLLAWSTLNVLKYIIDEDEYEPLMAFVVGWTNGFWGISTESSFNIAKWLGIAAKWYEFISYTFDKFVVQDPNQNLNSLDYP</v>
      </c>
    </row>
    <row r="959" spans="1:15">
      <c r="A959" t="s">
        <v>4219</v>
      </c>
      <c r="B959" t="s">
        <v>130</v>
      </c>
      <c r="C959">
        <v>0.14699999999999999</v>
      </c>
      <c r="D959">
        <v>43</v>
      </c>
      <c r="E959">
        <v>0.13900000000000001</v>
      </c>
      <c r="F959">
        <v>43</v>
      </c>
      <c r="G959">
        <v>0.224</v>
      </c>
      <c r="H959">
        <v>40</v>
      </c>
      <c r="I959">
        <v>0.12</v>
      </c>
      <c r="J959">
        <v>0.13200000000000001</v>
      </c>
      <c r="K959" t="s">
        <v>4781</v>
      </c>
      <c r="L959">
        <v>0.5</v>
      </c>
      <c r="M959" t="s">
        <v>4782</v>
      </c>
      <c r="N959" t="str">
        <f>MID(Table2[[#This Row],[Uncleaved Sequence]],Table2[[#This Row],[pos2]]-3,3)&amp;"-"&amp;MID(Table2[[#This Row],[Uncleaved Sequence]],Table2[[#This Row],[pos2]],3)</f>
        <v>AFS-LNQ</v>
      </c>
      <c r="O959" t="str">
        <f>VLOOKUP(Table2[[#This Row],[name]],Sheet2!B:D,3,FALSE)</f>
        <v>MRKTWVKRENIYFKPFYKQKSKMFLLLIFLVGISFIAYQAFSLNQLPGVAPWNLQQIKRKHQQMMQSLGSKQRDVDDFDGGGADAVAPAGGETSPVAGEDPIKIVRGTRLFDYDAYKPNFEGKFRCLDGSKEIPFDHLNDNYCDCEEGSDEPSTNACAKGRFYCRYQKRHITGRGLDIYVASSRINDHVCDCCDGSEWSTATKCPNDC</v>
      </c>
    </row>
    <row r="960" spans="1:15">
      <c r="A960" t="s">
        <v>4688</v>
      </c>
      <c r="B960" t="s">
        <v>130</v>
      </c>
      <c r="C960">
        <v>0.13700000000000001</v>
      </c>
      <c r="D960">
        <v>39</v>
      </c>
      <c r="E960">
        <v>0.153</v>
      </c>
      <c r="F960">
        <v>39</v>
      </c>
      <c r="G960">
        <v>0.28199999999999997</v>
      </c>
      <c r="H960">
        <v>35</v>
      </c>
      <c r="I960">
        <v>0.14399999999999999</v>
      </c>
      <c r="J960">
        <v>0.14899999999999999</v>
      </c>
      <c r="K960" t="s">
        <v>4781</v>
      </c>
      <c r="L960">
        <v>0.5</v>
      </c>
      <c r="M960" t="s">
        <v>4782</v>
      </c>
      <c r="N960" t="str">
        <f>MID(Table2[[#This Row],[Uncleaved Sequence]],Table2[[#This Row],[pos2]]-3,3)&amp;"-"&amp;MID(Table2[[#This Row],[Uncleaved Sequence]],Table2[[#This Row],[pos2]],3)</f>
        <v>IAY-QLP</v>
      </c>
      <c r="O960" t="str">
        <f>VLOOKUP(Table2[[#This Row],[name]],Sheet2!B:D,3,FALSE)</f>
        <v>MRKTWVKRENIYFKPFYKQKSKMFLLLIFLVGISFIAYQLPGVPAPWNLQIKRKHQQMMQSLGSKQRDVDDFDGGGADAVAPAGGETSPVAGHEDPIKVRGTRLFDYDAYKPNFEGKFRCLDGSKEIPFDHLNDNYCDCEEDGSDEPTNACAKGRFYCRYQKRHITGRGLDIYVASSRINDHVCDCCDGSDEWSTAKCPNDC</v>
      </c>
    </row>
    <row r="961" spans="1:15">
      <c r="A961" t="s">
        <v>3702</v>
      </c>
      <c r="B961" t="s">
        <v>1468</v>
      </c>
      <c r="C961">
        <v>0.58199999999999996</v>
      </c>
      <c r="D961">
        <v>25</v>
      </c>
      <c r="E961">
        <v>0.69399999999999995</v>
      </c>
      <c r="F961">
        <v>25</v>
      </c>
      <c r="G961">
        <v>0.95899999999999996</v>
      </c>
      <c r="H961">
        <v>12</v>
      </c>
      <c r="I961">
        <v>0.83399999999999996</v>
      </c>
      <c r="J961">
        <v>0.76900000000000002</v>
      </c>
      <c r="K961" t="s">
        <v>4779</v>
      </c>
      <c r="L961">
        <v>0.45</v>
      </c>
      <c r="M961" t="s">
        <v>4780</v>
      </c>
      <c r="N961" t="str">
        <f>MID(Table2[[#This Row],[Uncleaved Sequence]],Table2[[#This Row],[pos2]]-3,3)&amp;"-"&amp;MID(Table2[[#This Row],[Uncleaved Sequence]],Table2[[#This Row],[pos2]],3)</f>
        <v>VEA-TGR</v>
      </c>
      <c r="O961" t="str">
        <f>VLOOKUP(Table2[[#This Row],[name]],Sheet2!B:D,3,FALSE)</f>
        <v>MAVYGIVATVLVLLLLGDASDVEATGRIIGGSDQLIRNAPWQVSIQISAHECGGVIYSKEIIITAGHCLHERSVTLMKVRVGAQNHNYGGTLVPVAAYVHEQFDSRFLHYDIAVLRLSTPLTFGLSTRAINLASTSPSGGTTVTVTGGHTDNGALSDSLQKAQLQIIDRGECASQKFGYGADFVGEETICAASTDAACTGDSGGPLVASSQLVGIVSWGYRCADDNYPGVYADVAILRPWIVKAAA</v>
      </c>
    </row>
    <row r="962" spans="1:15">
      <c r="A962" t="s">
        <v>3725</v>
      </c>
      <c r="B962" t="s">
        <v>132</v>
      </c>
      <c r="C962">
        <v>0.154</v>
      </c>
      <c r="D962">
        <v>60</v>
      </c>
      <c r="E962">
        <v>0.13300000000000001</v>
      </c>
      <c r="F962">
        <v>60</v>
      </c>
      <c r="G962">
        <v>0.17799999999999999</v>
      </c>
      <c r="H962">
        <v>3</v>
      </c>
      <c r="I962">
        <v>0.111</v>
      </c>
      <c r="J962">
        <v>0.121</v>
      </c>
      <c r="K962" t="s">
        <v>4781</v>
      </c>
      <c r="L962">
        <v>0.45</v>
      </c>
      <c r="M962" t="s">
        <v>4780</v>
      </c>
      <c r="N962" t="str">
        <f>MID(Table2[[#This Row],[Uncleaved Sequence]],Table2[[#This Row],[pos2]]-3,3)&amp;"-"&amp;MID(Table2[[#This Row],[Uncleaved Sequence]],Table2[[#This Row],[pos2]],3)</f>
        <v>SMA-YKK</v>
      </c>
      <c r="O962" t="str">
        <f>VLOOKUP(Table2[[#This Row],[name]],Sheet2!B:D,3,FALSE)</f>
        <v>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FADLSRFYIASDNELMIDILKGEINFKSAWDLLGRPLVTLVLKRIHLDQDKIPLAMIQTMRKLKSGYINGTRVMLSLKDFLNTSAITDLSFLGSTEDGYPDRLHPDVQTYLDEHLLRSFSNRSTNLRGGQLRPRTLRRRMSCKGAIKKTRSINVDSDNLGMEGPSPLTERRLSIVPPPWLQANKQSHVSVFATTPEEGPTSSPLSLGNDLIRENIYPVDPHHRSAIDRRSEFVRQQEMPKILIQRHRAETNFADTEVEELIAMLRETENLEQGDILQYLVDTQGLDFNTAGLGFKNKSEENATPNANNAGMLEEGRVVTVDLLKGLYEKACQQKLWGLVRHTAGMLGKRVEDLAKAVTDLLVRQKQVTVMPPNNEHTITAPLPEVELRQLIHDAYGDDESTAMLTQELMVYLAMFIRTPQLFHEMLRLRVGLIIQVMAKELSRTLNCDGEAASEHLLNLSPFEMKNLYHILSGKEFAVSSVARGNLSIVSCKSSRVSKKSQIGLGDPEGEDALIATDDRQGQWLRRRRLDGALNRVPRDFYSRVWTVLEKCQGLAIEGRVLQQSLQEMTPGELKFALEVETALNQIPQPEYRQLVVEALMVLTLVTEHNMVPSLGVIYVEHLVHKANQLFLEDQRKVQGDATLCCAKIKDGKEQQQAASGMLLGGAAYICQHLYDSAPSGSYGTMTYMSRAVALVLDCVPKHGEMECAI</v>
      </c>
    </row>
    <row r="963" spans="1:15">
      <c r="A963" t="s">
        <v>3726</v>
      </c>
      <c r="B963" t="s">
        <v>132</v>
      </c>
      <c r="C963">
        <v>0.154</v>
      </c>
      <c r="D963">
        <v>60</v>
      </c>
      <c r="E963">
        <v>0.13300000000000001</v>
      </c>
      <c r="F963">
        <v>60</v>
      </c>
      <c r="G963">
        <v>0.17799999999999999</v>
      </c>
      <c r="H963">
        <v>3</v>
      </c>
      <c r="I963">
        <v>0.111</v>
      </c>
      <c r="J963">
        <v>0.121</v>
      </c>
      <c r="K963" t="s">
        <v>4781</v>
      </c>
      <c r="L963">
        <v>0.45</v>
      </c>
      <c r="M963" t="s">
        <v>4780</v>
      </c>
      <c r="N963" t="str">
        <f>MID(Table2[[#This Row],[Uncleaved Sequence]],Table2[[#This Row],[pos2]]-3,3)&amp;"-"&amp;MID(Table2[[#This Row],[Uncleaved Sequence]],Table2[[#This Row],[pos2]],3)</f>
        <v>SMA-YKK</v>
      </c>
      <c r="O963" t="str">
        <f>VLOOKUP(Table2[[#This Row],[name]],Sheet2!B:D,3,FALSE)</f>
        <v>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HIDYEEYYTTRDPDLLASNFTTNLAFTNNWRHMLGRPTITLMATHYMLDQDKIPLAMIQTMRKLKSGYINGTRVMGSLKDFLNTSAITDLSFLGSTEDGYPDRLHPDVQTYLDEHLLRSFSNRSMNLRGGQLRPRTLRRRMSCKGAIKKTRSINVDSDNLGMEGPSPLTERRLSIVPPPWLQANKQSHVSVFATTPEEGPTSSPLSLGNDLIRENIYPVDPHSRSAIDRRSEFVRQQEMPKILIQRHRAETNFADTEVEELIAMLRETENLEQGDILQYLVDTQGLDFNTAGLGFKNKSEENATPNANNAGMLEEGRVVTRDLLKGLYEKACQQKLWGLVRHTAGMLGKRVEDLAKAVTDLLVRQKQVTGMPPNNEHTITAPLPEVELRQLIHDAYGDDESTAMLTQELMVYLAMFIREPQLFHEMLRLRVGLIIQVMAKELSRTLNCDGEAASEHLLNLSPFEMKNLYHILSGKEFAVSSVARGNLSIVSCKSSRVSKKSQIGLGDPEGEDALIAIDDRQGQWLRRRRLDGALNRVPRDFYSRVWTVLEKCQGLAIEGRVLQQSTQEMTPGELKFALEVETALNQIPQPEYRQLVVEALMVLTLVTEHNMVPSGGVIYVEHLVHKANQLFLEDQRKVQGDATLCCAKIKDGKEQQQAASGMLCGGAAYICQHLYDSAPSGSYGTMTYMSRAVALVLDCVPKHGEMECAI</v>
      </c>
    </row>
    <row r="964" spans="1:15">
      <c r="A964" t="s">
        <v>3727</v>
      </c>
      <c r="B964" t="s">
        <v>132</v>
      </c>
      <c r="C964">
        <v>0.154</v>
      </c>
      <c r="D964">
        <v>60</v>
      </c>
      <c r="E964">
        <v>0.13300000000000001</v>
      </c>
      <c r="F964">
        <v>60</v>
      </c>
      <c r="G964">
        <v>0.17799999999999999</v>
      </c>
      <c r="H964">
        <v>3</v>
      </c>
      <c r="I964">
        <v>0.111</v>
      </c>
      <c r="J964">
        <v>0.121</v>
      </c>
      <c r="K964" t="s">
        <v>4781</v>
      </c>
      <c r="L964">
        <v>0.45</v>
      </c>
      <c r="M964" t="s">
        <v>4780</v>
      </c>
      <c r="N964" t="str">
        <f>MID(Table2[[#This Row],[Uncleaved Sequence]],Table2[[#This Row],[pos2]]-3,3)&amp;"-"&amp;MID(Table2[[#This Row],[Uncleaved Sequence]],Table2[[#This Row],[pos2]],3)</f>
        <v>SMA-YKK</v>
      </c>
      <c r="O964" t="str">
        <f>VLOOKUP(Table2[[#This Row],[name]],Sheet2!B:D,3,FALSE)</f>
        <v>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HIDYEEYYTTRDPDLLASNFTTNLAFTNNWRHMLGRPTITLMATHYMLDQDKIPLAMIQTMRKLKSGYINGTRVMGSLKDFLNTSAITDLSFLGSTEDGYPDRLHPDVQTYLDEHLLRSFSNRSMNLRGGQLRPRTLRRRMSCKGAIKKTRSINVDSDNLGMEGPSPLTERRLSIVPPPWLQANKQSHVSVFATTPEEGPTSSPLSLGNDLIRENIYPVDPHSRSAIDRRSEFVRQQEITVPKILIQRHRAETNFADTEVEELIAMLRETELEEQGDILQYLVDTQGLDFNTELEQAFVDDAVLELADGGGGAGAGAGGGGAKKSPTIVLPTVIIDAATIPAGTGTDPDNAAHPSSATANSNNSHCIGNSNISSSSSNISNHNNMSPHENNHDSSQSEGMLEEGRVVTVRDLLKGLYEACQQKLWGLVRHTAGMLGKRVEDLAKAVTDLLVRQKQVTVGMPPNNEHTTAPLPEVELRQLIHDAYGDDESTAMLTQELMVYLAMFIRTEPQLFHEMLLRVGLIIQVMAKELSRTLNCDGEAASEHLLNLSPFEMKNLLYHILSGKEAVSSVARGNLSIVSCKSSRVSKKSQIGLGDPEGEDALIATIDDRQGQWLRRRLDGALNRVPRDFYSRVWTVLEKCQGLAIEGRVLQQSLTQEMTPGELFALEVETALNQIPQPEYRQLVVEALMVLTLVTEHNMVPSLGGVIYVEHLHKANQLFLEDQRKVQGDATLCCAKIKDGKEQQQAASGMLLCGGAAYICQLYDSAPSGSYGTMTYMSRAVALVLDCVPKHGEMECAI</v>
      </c>
    </row>
    <row r="965" spans="1:15">
      <c r="A965" t="s">
        <v>3728</v>
      </c>
      <c r="B965" t="s">
        <v>132</v>
      </c>
      <c r="C965">
        <v>0.154</v>
      </c>
      <c r="D965">
        <v>60</v>
      </c>
      <c r="E965">
        <v>0.13300000000000001</v>
      </c>
      <c r="F965">
        <v>60</v>
      </c>
      <c r="G965">
        <v>0.17799999999999999</v>
      </c>
      <c r="H965">
        <v>3</v>
      </c>
      <c r="I965">
        <v>0.111</v>
      </c>
      <c r="J965">
        <v>0.121</v>
      </c>
      <c r="K965" t="s">
        <v>4781</v>
      </c>
      <c r="L965">
        <v>0.45</v>
      </c>
      <c r="M965" t="s">
        <v>4780</v>
      </c>
      <c r="N965" t="str">
        <f>MID(Table2[[#This Row],[Uncleaved Sequence]],Table2[[#This Row],[pos2]]-3,3)&amp;"-"&amp;MID(Table2[[#This Row],[Uncleaved Sequence]],Table2[[#This Row],[pos2]],3)</f>
        <v>SMA-YKK</v>
      </c>
      <c r="O965" t="str">
        <f>VLOOKUP(Table2[[#This Row],[name]],Sheet2!B:D,3,FALSE)</f>
        <v>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HIDYEEYYTTRDPDLLASNFTTNLAFTNNWRHMLGRPTITLMATHYMLDQDKIPLAMIQTMRKLKSGYINGTRVMGSLKDFLNTSAITDLSFLGSTEDGYPDRLHPDVQTYLDEHLLRSFSNRSMNLRGGQLRPRTLRRRMSCKGAIKKTRSINVDSDNLGMEGPSPLTERRLSIVPPPWLQANKQSHVSVFATTPEEGPTSSPLSLGNDLIRENIYPVDPHSRSAIDRRSEFVRQQEITVPKILIQRHRAETNFADTEVEELIAMLRETELEEQGDILQYLVDTQGLDFNTAGLGFKNKSEENATPNANNAELEQAFVDAVLELADGGGGAGAGAGGGDGAKKSPTIVLPTVIIDAATIPAGTGTDPDAAHPSSATANSNNSHCIGNTSNISSSSSNISNHNNMSPHENNHDSSQSEMLEEGRVVTVRDLLKGLYEKACQQKLWGLVRHTAGMLGKRVEDLAKAVTLLVRQKQVTVGMPPNNEHTITAPLPEVELRQLIHDAYGDDESTAMLTQEMVYLAMFIRTEPQLFHEMLRLRVGLIIQVMAKELSRTLNCDGEAASEHLNLSPFEMKNLLYHILSGKEFAVSSVARGNLSIVSCKSSRVSKKSQIGLGPEGEDALIATIDDRQGQWLRRRRLDGALNRVPRDFYSRVWTVLEKCQGLIEGRVLQQSLTQEMTPGELKFALEVETALNQIPQPEYRQLVVEALMVLTVTEHNMVPSLGGVIYVEHLVHKANQLFLEDQRKVQGDATLCCAKIKDGKQQQAASGMLLCGGAAYICQHLYDSAPSGSYGTMTYMSRAVALVLDCVPKGEMECAI</v>
      </c>
    </row>
    <row r="966" spans="1:15">
      <c r="A966" t="s">
        <v>3729</v>
      </c>
      <c r="B966" t="s">
        <v>132</v>
      </c>
      <c r="C966">
        <v>0.154</v>
      </c>
      <c r="D966">
        <v>60</v>
      </c>
      <c r="E966">
        <v>0.13300000000000001</v>
      </c>
      <c r="F966">
        <v>60</v>
      </c>
      <c r="G966">
        <v>0.17799999999999999</v>
      </c>
      <c r="H966">
        <v>3</v>
      </c>
      <c r="I966">
        <v>0.111</v>
      </c>
      <c r="J966">
        <v>0.121</v>
      </c>
      <c r="K966" t="s">
        <v>4781</v>
      </c>
      <c r="L966">
        <v>0.45</v>
      </c>
      <c r="M966" t="s">
        <v>4780</v>
      </c>
      <c r="N966" t="str">
        <f>MID(Table2[[#This Row],[Uncleaved Sequence]],Table2[[#This Row],[pos2]]-3,3)&amp;"-"&amp;MID(Table2[[#This Row],[Uncleaved Sequence]],Table2[[#This Row],[pos2]],3)</f>
        <v>SMA-YKK</v>
      </c>
      <c r="O966" t="str">
        <f>VLOOKUP(Table2[[#This Row],[name]],Sheet2!B:D,3,FALSE)</f>
        <v>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FADLSRFYIASDNELMIDILKGEINFKSAWDLLGRPLVTLVLKRIHLDQDKIPLAMIQTMRKLKSGYINGTRVMLSLKDFLNTSAITDLSFLGSTEDGYPDRLHPDVQTYLDEHLLRSFSNRSTNLRGGQLRPRTLRRRMSCKGAIKKTRSINVDSDNLGMEGPSPLTERRLSIVPPPWLQANKQSHVSVFATTPEEGPTSSPLSLGNDLIRENIYPVDPHHRSAIDRRSEFVRQQEMPKILIQRHRAETNFADTEVEELIAMLRETENLEQGDILQYLVDTQGLDFNTAGLGFKNKSEENATPNANNAAGTGTDPDNAAPSSATANSNNSHCIGNTSNISSSSSNISNHNNMSPHENNHDSSQSEGMLEGRVVTVRDLLKGLYEKACQQKLWGLVRHTAGMLGKRVEDLAKAVTDLLRQKQVTVGMPPNNEHTITAPLPEVELRQLIHDAYGDDESTAMLTQELMVLAMFIRTEPQLFHEMLRLRVGLIIQVMAKELSRTLNCDGEAASEHLLNLPFEMKNLLYHILSGKEFAVSSVARGNLSIVSCKSSRVSKKSQIGLGDPEEDALIATIDDRQGQWLRRRRLDGALNRVPRDFYSRVWTVLEKCQGLAIERVLQQSLTQEMTPGELKFALEVETALNQIPQPEYRQLVVEALMVLTLVTHNMVPSLGGVIYVEHLVHKANQLFLEDQRKVQGDATLCCAKIKDGKEQQAASGMLLCGGAAYICQHLYDSAPSGSYGTMTYMSRAVALVLDCVPKHGEECAI</v>
      </c>
    </row>
    <row r="967" spans="1:15">
      <c r="A967" t="s">
        <v>3730</v>
      </c>
      <c r="B967" t="s">
        <v>132</v>
      </c>
      <c r="C967">
        <v>0.154</v>
      </c>
      <c r="D967">
        <v>60</v>
      </c>
      <c r="E967">
        <v>0.13300000000000001</v>
      </c>
      <c r="F967">
        <v>60</v>
      </c>
      <c r="G967">
        <v>0.17799999999999999</v>
      </c>
      <c r="H967">
        <v>3</v>
      </c>
      <c r="I967">
        <v>0.111</v>
      </c>
      <c r="J967">
        <v>0.121</v>
      </c>
      <c r="K967" t="s">
        <v>4781</v>
      </c>
      <c r="L967">
        <v>0.45</v>
      </c>
      <c r="M967" t="s">
        <v>4780</v>
      </c>
      <c r="N967" t="str">
        <f>MID(Table2[[#This Row],[Uncleaved Sequence]],Table2[[#This Row],[pos2]]-3,3)&amp;"-"&amp;MID(Table2[[#This Row],[Uncleaved Sequence]],Table2[[#This Row],[pos2]],3)</f>
        <v>SMA-YKK</v>
      </c>
      <c r="O967" t="str">
        <f>VLOOKUP(Table2[[#This Row],[name]],Sheet2!B:D,3,FALSE)</f>
        <v>MRSRSNSGVRLDYYQRIVHRLILAHQEPVTGLFPASNVNSHAWIRDNVYILAVWGLSMAYKKIADQDEDRAKCYELEQSCVKLMRGLLMAMMNQKDKVKFKMTQSPYDSLHAKYSSKNGLPVVDDNEWGHLQIDAVSLYLLILAQMTSGLQIVFSLDEVSFIQNLVFYIESAYSIPDYGIWERGDKTNHGEPELNASIGMAKAALEAMNELDLFGARGGPASVIHVLADEAHKCQAVLQSMLPRENSKELDSGLLCVIGFPAFAVDDAQLIHNTKDAILSRLQGKYGCKRFLRDYRTPKEDPSRLYYERWELRMFENIECEWPLFYCYLILFHAFQSDKRAVEYASRLEKIMVRSEDGILLVPESYAVPQDLVGFEYQKPGSQVREVVGRCPLWGQSLFILGRLLQEGFLAVGELDPLNRRLGAQKKPDVVVQVVIIAEDNIRDKLAEHDLHVQTIAEVAPIEVQPARVLSHLYTYLGRNRKLGLSGRKSDVGILSTSKLYSLKDRIFAFTPQFADLSRFYIASDNELMIDILKGEINFKSAWDLLGRPLVTLVLKRIHLDQDKIPLAMIQTMRKLKSGYINGTRVMLSLKDFLNTSAITDLSFLGSTEDGYPDRLHPDVQTYLDEHLLRSFSNRSTNLRGGQLRPRTLRRRMSCKGAIKKTRSINVDSDNLGMEGPSPLTERRLSIVPPPWLQANKQSHVSVFATTPEEGPTSSPLSLGNDLIRENIYPVDPHHRSAIDRRSEFVRQQEMPKILIQRHRAETNFADTEVEELIAMLRETENLEQGDILQYLVDTQGLDFNTGMLEEGRVVTVRDLLKGLYEKACQQKLWGLVHTAGMLGKRVEDLAKAVTDLLVRQKQVTVGMPPNNEHTITAPLPEVELRLIHDAYGDDESTAMLTQELMVYLAMFIRTEPQLFHEMLRLRVGLIIQVMKELSRTLNCDGEAASEHLLNLSPFEMKNLLYHILSGKEFAVSSVARGNLIVSCKSSRVSKKSQIGLGDPEGEDALIATIDDRQGQWLRRRRLDGALNRPRDFYSRVWTVLEKCQGLAIEGRVLQQSLTQEMTPGELKFALEVETALNIPQPEYRQLVVEALMVLTLVTEHNMVPSLGGVIYVEHLVHKANQLFLEDRKVQGDATLCCAKIKDGKEQQQAASGMLLCGGAAYICQHLYDSAPSGSYTMTYMSRAVALVLDCVPKHGEMECAI</v>
      </c>
    </row>
    <row r="968" spans="1:15">
      <c r="A968" t="s">
        <v>3619</v>
      </c>
      <c r="B968" t="s">
        <v>742</v>
      </c>
      <c r="C968">
        <v>0.11</v>
      </c>
      <c r="D968">
        <v>63</v>
      </c>
      <c r="E968">
        <v>0.104</v>
      </c>
      <c r="F968">
        <v>31</v>
      </c>
      <c r="G968">
        <v>0.109</v>
      </c>
      <c r="H968">
        <v>12</v>
      </c>
      <c r="I968">
        <v>9.8000000000000004E-2</v>
      </c>
      <c r="J968">
        <v>0.10100000000000001</v>
      </c>
      <c r="K968" t="s">
        <v>4781</v>
      </c>
      <c r="L968">
        <v>0.45</v>
      </c>
      <c r="M968" t="s">
        <v>4780</v>
      </c>
      <c r="N968" t="str">
        <f>MID(Table2[[#This Row],[Uncleaved Sequence]],Table2[[#This Row],[pos2]]-3,3)&amp;"-"&amp;MID(Table2[[#This Row],[Uncleaved Sequence]],Table2[[#This Row],[pos2]],3)</f>
        <v>DAL-GSV</v>
      </c>
      <c r="O968" t="str">
        <f>VLOOKUP(Table2[[#This Row],[name]],Sheet2!B:D,3,FALSE)</f>
        <v>MDATNNGESADQVGIRVGNPEQPNDHTDALGSVGSGGAGSSGLVAGSSHYGSGAIGQLANGYSSPSSSYRKNVAKMVTDRHAAEYNMRHKNRGMALIFHEHFEVPTLKSRAGTNVDCENLTRVLKQLDFEVTVYKDCRYKDILRTIEAASQNHSDSDCILVAILSHGEMGYIYAKDTQYKLDNIWSFFTANHCPSLGKPKLFFIQACQGDRLDGGVTMQRSQTETDGDSSMSYKIPVHADFLIAYTVPGFYSWRNTTRGSWFMQSLCAELAANGKRLDILTLLTFVCQRVAVDFSCTPDTPEMHQQKQIPCITTMLTRILRFSDKQLAPAGR</v>
      </c>
    </row>
    <row r="969" spans="1:15">
      <c r="A969" t="s">
        <v>4076</v>
      </c>
      <c r="B969" t="s">
        <v>930</v>
      </c>
      <c r="C969">
        <v>0.14299999999999999</v>
      </c>
      <c r="D969">
        <v>30</v>
      </c>
      <c r="E969">
        <v>0.152</v>
      </c>
      <c r="F969">
        <v>30</v>
      </c>
      <c r="G969">
        <v>0.26500000000000001</v>
      </c>
      <c r="H969">
        <v>9</v>
      </c>
      <c r="I969">
        <v>0.16300000000000001</v>
      </c>
      <c r="J969">
        <v>0.158</v>
      </c>
      <c r="K969" t="s">
        <v>4781</v>
      </c>
      <c r="L969">
        <v>0.45</v>
      </c>
      <c r="M969" t="s">
        <v>4780</v>
      </c>
      <c r="N969" t="str">
        <f>MID(Table2[[#This Row],[Uncleaved Sequence]],Table2[[#This Row],[pos2]]-3,3)&amp;"-"&amp;MID(Table2[[#This Row],[Uncleaved Sequence]],Table2[[#This Row],[pos2]],3)</f>
        <v>ATA-FNA</v>
      </c>
      <c r="O969" t="str">
        <f>VLOOKUP(Table2[[#This Row],[name]],Sheet2!B:D,3,FALSE)</f>
        <v>MLEFGRTLLRWRTRHCSRRVSTWTPLATAFNAPPARRINFTHDDVGLFGPELRSFEGFYLLRDNVESRTQELISEATSDQRRRKMVDIFDELSDSLCKADLAEFVRIAHPQSRYTQAAEQACISICGMVESLNTHKPIYKALSHVVDGDKLPTSEVDRHVSRLFLFDFEQCGIHLPEEERMRVVRLNDYILQLGQKMSGAVQPSVLPRSQVPESFRNYFPTSGENVIITGLCTNAENVQMREAAYLYLQPSKSQEDLLRDLLLCRHELARSCGFDTYAHRALKGSTMEKPEVVRFIDELSEKLRPRADCDFALMSQMKRREGGKADARAEVWDTPYYTNQLRRLFEEHANEFLPYFSLGGCMEGLDNLLHALYGIRLQNTDLKPGEAWHNDIKLAVVHEREGLLGYIYCDFYERVGKPNQDCHFTIQGGKRMPDGSYQLPVVVMLGLAQPRWSGPTLLSPARLDNLFHEMGHAMHSMLARTEHQHVTGTRSTDFAEVPSVLMEYFAGDPRVLRTFARHFQTHEPISEDMLRRLCASKNLAASETQLQVFYSALDQEYHGASARHGQSSTDTLRSVQDHYYGLPYVDNTWQLRFSHLVGYGAKYYAYLVSKTIASWIWQTYFEANPFNRQAGEKYRAELAHGGAVPSRKLVANFLQREMTPSVLADSLITEIDTDESKIKDLMITR</v>
      </c>
    </row>
    <row r="970" spans="1:15">
      <c r="A970" t="s">
        <v>4194</v>
      </c>
      <c r="B970" t="s">
        <v>176</v>
      </c>
      <c r="C970">
        <v>0.83099999999999996</v>
      </c>
      <c r="D970">
        <v>18</v>
      </c>
      <c r="E970">
        <v>0.89700000000000002</v>
      </c>
      <c r="F970">
        <v>18</v>
      </c>
      <c r="G970">
        <v>0.98299999999999998</v>
      </c>
      <c r="H970">
        <v>4</v>
      </c>
      <c r="I970">
        <v>0.96599999999999997</v>
      </c>
      <c r="J970">
        <v>0.93400000000000005</v>
      </c>
      <c r="K970" t="s">
        <v>4779</v>
      </c>
      <c r="L970">
        <v>0.45</v>
      </c>
      <c r="M970" t="s">
        <v>4780</v>
      </c>
      <c r="N970" t="str">
        <f>MID(Table2[[#This Row],[Uncleaved Sequence]],Table2[[#This Row],[pos2]]-3,3)&amp;"-"&amp;MID(Table2[[#This Row],[Uncleaved Sequence]],Table2[[#This Row],[pos2]],3)</f>
        <v>ATG-RQV</v>
      </c>
      <c r="O970" t="str">
        <f>VLOOKUP(Table2[[#This Row],[name]],Sheet2!B:D,3,FALSE)</f>
        <v>MWPIWLLVLLTLSLATGRQVGRCSLARQLYRYGMAYNELPDWLCLVEGESFNTKAINPSNVDGSVDWGLFQINDRYWCKPADGRPSNDLCRLPCRLLLDDIRYSIACAKYIRKQQGFSAWVAWNNRCQGVKPNVNHCFRRRHRNS</v>
      </c>
    </row>
    <row r="971" spans="1:15">
      <c r="A971" t="s">
        <v>3936</v>
      </c>
      <c r="B971" t="s">
        <v>1471</v>
      </c>
      <c r="C971">
        <v>0.46700000000000003</v>
      </c>
      <c r="D971">
        <v>20</v>
      </c>
      <c r="E971">
        <v>0.64600000000000002</v>
      </c>
      <c r="F971">
        <v>20</v>
      </c>
      <c r="G971">
        <v>0.95299999999999996</v>
      </c>
      <c r="H971">
        <v>11</v>
      </c>
      <c r="I971">
        <v>0.89400000000000002</v>
      </c>
      <c r="J971">
        <v>0.78</v>
      </c>
      <c r="K971" t="s">
        <v>4779</v>
      </c>
      <c r="L971">
        <v>0.45</v>
      </c>
      <c r="M971" t="s">
        <v>4780</v>
      </c>
      <c r="N971" t="str">
        <f>MID(Table2[[#This Row],[Uncleaved Sequence]],Table2[[#This Row],[pos2]]-3,3)&amp;"-"&amp;MID(Table2[[#This Row],[Uncleaved Sequence]],Table2[[#This Row],[pos2]],3)</f>
        <v>CLS-LES</v>
      </c>
      <c r="O971" t="str">
        <f>VLOOKUP(Table2[[#This Row],[name]],Sheet2!B:D,3,FALSE)</f>
        <v>MMYKLWWKLLLLQASGCLSLESRPDPRIVGGFPADIANIPYIVSIQLYGHHCGGSIINNHTILTAGHCLNGVPHRLLKVKVGGTSRYRKDGELFSVADQVHENFNPKTMDYDIGIIRLTKNLTLSRKVKAIPINPERVAEGTYATIAWGFKSMNGPPSDSLRYARVPIVNQTACRNLLGKTVTDRMLCAGYLKGGTACQMDSGGPLSVREQLVGIVSWGVGCALADKPGVYSRLDALHPWLDQVLKS</v>
      </c>
    </row>
    <row r="972" spans="1:15">
      <c r="A972" t="s">
        <v>4073</v>
      </c>
      <c r="B972" t="s">
        <v>745</v>
      </c>
      <c r="C972">
        <v>0.122</v>
      </c>
      <c r="D972">
        <v>34</v>
      </c>
      <c r="E972">
        <v>0.13100000000000001</v>
      </c>
      <c r="F972">
        <v>11</v>
      </c>
      <c r="G972">
        <v>0.19500000000000001</v>
      </c>
      <c r="H972">
        <v>1</v>
      </c>
      <c r="I972">
        <v>0.127</v>
      </c>
      <c r="J972">
        <v>0.129</v>
      </c>
      <c r="K972" t="s">
        <v>4781</v>
      </c>
      <c r="L972">
        <v>0.45</v>
      </c>
      <c r="M972" t="s">
        <v>4780</v>
      </c>
      <c r="N972" t="str">
        <f>MID(Table2[[#This Row],[Uncleaved Sequence]],Table2[[#This Row],[pos2]]-3,3)&amp;"-"&amp;MID(Table2[[#This Row],[Uncleaved Sequence]],Table2[[#This Row],[pos2]],3)</f>
        <v>SET-DRS</v>
      </c>
      <c r="O972" t="str">
        <f>VLOOKUP(Table2[[#This Row],[name]],Sheet2!B:D,3,FALSE)</f>
        <v>MGWWSKKSETDRSQPSQELVAQDPRTRVQTTSAATETTNTAVQNSTITDNKQTVTFLTTRQTVTHTQRALITETTTRRTPSQAELEALFAKIKMGGEGIGSTTTTTTTTSSRSRPPSLNGVSFRSTQPFKATASNAGKRSSTLVKTETTVTQKNGRTVTQHLETHRVDLKGSRPKATWASFASTANSSTSSYVSPYQKPSMAITCTSPNIKTPKTTSSTSSSSASSITSPPKPSSSVSSISSIFKAPKQVDKPLSSTATPKPFISLGSSGGTKPKVTAVAQSQDAQGTISTSLGSKSSLTKNKLKPARVYIFNHERFDNKNEFRKGSAQDVKVLRATFEQLKCVEVITDATLVTIKKTVRMLQTKDFEDKSALVLVILSHGTRHDQIAAKDDYSLDDDVVFPILRNRTLKDKPKLIFVQACKGDCQLGGFMTDAAQPNGSPEILKCYSTYEGFVSFRTEDGTPFIQTLCEALNRSGKTSDIDTIMMNVRQVKMQSKDRQIPSVTSTLTSKYVFGDY</v>
      </c>
    </row>
    <row r="973" spans="1:15">
      <c r="A973" t="s">
        <v>4650</v>
      </c>
      <c r="B973" t="s">
        <v>745</v>
      </c>
      <c r="C973">
        <v>0.122</v>
      </c>
      <c r="D973">
        <v>34</v>
      </c>
      <c r="E973">
        <v>0.13100000000000001</v>
      </c>
      <c r="F973">
        <v>11</v>
      </c>
      <c r="G973">
        <v>0.19500000000000001</v>
      </c>
      <c r="H973">
        <v>1</v>
      </c>
      <c r="I973">
        <v>0.127</v>
      </c>
      <c r="J973">
        <v>0.129</v>
      </c>
      <c r="K973" t="s">
        <v>4781</v>
      </c>
      <c r="L973">
        <v>0.45</v>
      </c>
      <c r="M973" t="s">
        <v>4780</v>
      </c>
      <c r="N973" t="str">
        <f>MID(Table2[[#This Row],[Uncleaved Sequence]],Table2[[#This Row],[pos2]]-3,3)&amp;"-"&amp;MID(Table2[[#This Row],[Uncleaved Sequence]],Table2[[#This Row],[pos2]],3)</f>
        <v>SET-DRS</v>
      </c>
      <c r="O973" t="str">
        <f>VLOOKUP(Table2[[#This Row],[name]],Sheet2!B:D,3,FALSE)</f>
        <v>MGWWSKKSETDRSQPSQELVAQDPRTRVQTTSAATETTNTAVQNSTITDNKQTVTFLTTRQTVTHTQRALITETTTRRTPSQAELEALFAKIKMGGEGIGSTTTTTTTTSSRSRPPSLNGVSFRSTQPFKATASNAGKRSSTLVKTETTVTQKNGRTVTQHLETHRVDLKGSRPKATWASFASTANSSTSSYVSPYQKPSMAITCTSPNIKTPKTTSSTSSSSASSITSPPKPSSSVSSISSIFKAPKQVDKPLSSTATPKPFISLGSSGGTKPKVTAVAQSQDAQGTISTSLGSKSSLTKNKLKPARVYIFNHERFDNKNEFRKGSAQDVKVLRATFEQLKCVEVITDATLVTIKKTVRMLQTKDFEDKSALVLVILSHGTRHDQIAAKDDYSLDDDVVFPILRNRTLKDKPKLIFVQACKGDCQLGGFMTDAAQPNGSPEILKCYSTYEGFVSFRTEDGTPFIQTLCEALNRSGKTSDIDTIMMNVRQVKMQSKDRQIPSVTSTLTSKYVFGDY</v>
      </c>
    </row>
    <row r="974" spans="1:15">
      <c r="A974" t="s">
        <v>4037</v>
      </c>
      <c r="B974" t="s">
        <v>932</v>
      </c>
      <c r="C974">
        <v>0.43</v>
      </c>
      <c r="D974">
        <v>29</v>
      </c>
      <c r="E974">
        <v>0.443</v>
      </c>
      <c r="F974">
        <v>29</v>
      </c>
      <c r="G974">
        <v>0.78100000000000003</v>
      </c>
      <c r="H974">
        <v>8</v>
      </c>
      <c r="I974">
        <v>0.53400000000000003</v>
      </c>
      <c r="J974">
        <v>0.47899999999999998</v>
      </c>
      <c r="K974" t="s">
        <v>4781</v>
      </c>
      <c r="L974">
        <v>0.5</v>
      </c>
      <c r="M974" t="s">
        <v>4782</v>
      </c>
      <c r="N974" t="str">
        <f>MID(Table2[[#This Row],[Uncleaved Sequence]],Table2[[#This Row],[pos2]]-3,3)&amp;"-"&amp;MID(Table2[[#This Row],[Uncleaved Sequence]],Table2[[#This Row],[pos2]],3)</f>
        <v>CAA-LQK</v>
      </c>
      <c r="O974" t="str">
        <f>VLOOKUP(Table2[[#This Row],[name]],Sheet2!B:D,3,FALSE)</f>
        <v>MFTKCISCCGLAIISVFFACLFVENCAALQKTLRHYEIFHKDDVVHRVVRGAKHSTNPFNTIKEVEFTTLGKNFRLILHPHRDVLHSKFRAYAVDADGETVVHMDHDSFYSGRVFGELESSVRAHIEDGTMTMSIHLPEETYHIEPSRHLPEAKKDTMVAYKASDVKVHKNEAGATPKTCGYIKEGLELEDKEHGDLDNELHTREKRQSDQYEYTPTKTRCPLLLVADYRFFQEMGGGNTKTTINLVSFLKNPRSI</v>
      </c>
    </row>
    <row r="975" spans="1:15">
      <c r="A975" t="s">
        <v>4038</v>
      </c>
      <c r="B975" t="s">
        <v>932</v>
      </c>
      <c r="C975">
        <v>0.43</v>
      </c>
      <c r="D975">
        <v>29</v>
      </c>
      <c r="E975">
        <v>0.443</v>
      </c>
      <c r="F975">
        <v>29</v>
      </c>
      <c r="G975">
        <v>0.78100000000000003</v>
      </c>
      <c r="H975">
        <v>8</v>
      </c>
      <c r="I975">
        <v>0.53400000000000003</v>
      </c>
      <c r="J975">
        <v>0.47899999999999998</v>
      </c>
      <c r="K975" t="s">
        <v>4781</v>
      </c>
      <c r="L975">
        <v>0.5</v>
      </c>
      <c r="M975" t="s">
        <v>4782</v>
      </c>
      <c r="N975" t="str">
        <f>MID(Table2[[#This Row],[Uncleaved Sequence]],Table2[[#This Row],[pos2]]-3,3)&amp;"-"&amp;MID(Table2[[#This Row],[Uncleaved Sequence]],Table2[[#This Row],[pos2]],3)</f>
        <v>CAA-LQK</v>
      </c>
      <c r="O975" t="str">
        <f>VLOOKUP(Table2[[#This Row],[name]],Sheet2!B:D,3,FALSE)</f>
        <v>MFTKCISCCGLAIISVFFACLFVENCAALQKTLRHYEIFHKDDVVHRVVRGAKHSTNPFNTIKEVEFTTLGKNFRLILHPHRDVLHSKFRAYAVDADGETVVHMDHDSFYSGRVFGELESSVRAHIEDGTMTMSIHLPEETYHIEPSRHLPEAKKDTMVAYKASDVKVHKNEAGATPKTCGYIKEGLELEDKEHGDLDNELHTREKRQSDQYEYTPTKTRCPLLLVADYRFFQEMGGGNTKTTINLISLIDRVHKIYNDTVWQDRSDQEGFKGMGFVIKKIVVHSEPTRLRGGEHYNMIREKWDVRNLLEVFSREYSHKDFCLAHLFTDLKFEGGILGLAYVGPRRNSVGGICTPEYFKNGYTLYLNSGLSSSRNHYGQRVITREADLVTAHFGHNWGSEHDPDIPECSPSASQGGSFLMYTYSVSGYDVNNKKFSPCSLRIRKVLQAKSGRCFSEPEESFCGNLRVEGDEQCDAGLLGTEDNDSCCDKNKLRRNQGAMCSDKNSPCCQNCQFMASGMKCREAQYATCEQEARCTGAHACPKSPAMADGTTCQERGQCRNGKCVPYCETQGLQSCMCDIIADACKRCCMSINETCFPVEPPDVLPDGTPCITGFCNKGVCEKTIQDVVERFWDIIEENVAKTLRFLKDNIVMAVVLVTAVFWIPISCVISYFDRKKLRHEMKLIEWQKLDLIHPSDERRRVIHIRVPRQKISVARAC</v>
      </c>
    </row>
    <row r="976" spans="1:15">
      <c r="A976" t="s">
        <v>3673</v>
      </c>
      <c r="B976" t="s">
        <v>1473</v>
      </c>
      <c r="C976">
        <v>0.34399999999999997</v>
      </c>
      <c r="D976">
        <v>28</v>
      </c>
      <c r="E976">
        <v>0.498</v>
      </c>
      <c r="F976">
        <v>28</v>
      </c>
      <c r="G976">
        <v>0.97499999999999998</v>
      </c>
      <c r="H976">
        <v>10</v>
      </c>
      <c r="I976">
        <v>0.76500000000000001</v>
      </c>
      <c r="J976">
        <v>0.64200000000000002</v>
      </c>
      <c r="K976" t="s">
        <v>4779</v>
      </c>
      <c r="L976">
        <v>0.45</v>
      </c>
      <c r="M976" t="s">
        <v>4780</v>
      </c>
      <c r="N976" t="str">
        <f>MID(Table2[[#This Row],[Uncleaved Sequence]],Table2[[#This Row],[pos2]]-3,3)&amp;"-"&amp;MID(Table2[[#This Row],[Uncleaved Sequence]],Table2[[#This Row],[pos2]],3)</f>
        <v>LEA-LDA</v>
      </c>
      <c r="O976" t="str">
        <f>VLOOKUP(Table2[[#This Row],[name]],Sheet2!B:D,3,FALSE)</f>
        <v>MIILWSLIVHLQLTCLHLILQTPNLEALDALEIINYQTTKYTIPEVWKEPVATIGEDVDDQDTEDEESYLKFGDDAEVRTSVSEGLHEGAFCRRSFDGSGYCILAYQCLHVIREYRVHGTRIDICTHRNNVPVICCPLADKHVLAQRSATKCQEYNAAARRLHLTDTGRTFSGKQCVPSVPLIVGGTPTRHGLFPHAALGWTQGSGSKDQDIKWGCGGALVSELYVLTAAHCATSGSKPPDMVRLARQLNETSATQQDIKILIIVLHPKYRSSAYYHDIALLKLTRRVKFSEQVPACLWQLPELQIPTVVAAGWGRTEFLGAKSNALRQVDLDVVPQMTCKQIRKERRLPRGIIEGQFCAGYLPGGRDTCQGDSGGPIHALLPEYNCVAFVVITSFGKFCAAPNAPGVYTRLYSYLDWIEKIAFKQ</v>
      </c>
    </row>
    <row r="977" spans="1:15">
      <c r="A977" t="s">
        <v>3674</v>
      </c>
      <c r="B977" t="s">
        <v>1473</v>
      </c>
      <c r="C977">
        <v>0.34399999999999997</v>
      </c>
      <c r="D977">
        <v>28</v>
      </c>
      <c r="E977">
        <v>0.498</v>
      </c>
      <c r="F977">
        <v>28</v>
      </c>
      <c r="G977">
        <v>0.97499999999999998</v>
      </c>
      <c r="H977">
        <v>10</v>
      </c>
      <c r="I977">
        <v>0.76500000000000001</v>
      </c>
      <c r="J977">
        <v>0.64200000000000002</v>
      </c>
      <c r="K977" t="s">
        <v>4779</v>
      </c>
      <c r="L977">
        <v>0.45</v>
      </c>
      <c r="M977" t="s">
        <v>4780</v>
      </c>
      <c r="N977" t="str">
        <f>MID(Table2[[#This Row],[Uncleaved Sequence]],Table2[[#This Row],[pos2]]-3,3)&amp;"-"&amp;MID(Table2[[#This Row],[Uncleaved Sequence]],Table2[[#This Row],[pos2]],3)</f>
        <v>LEA-LDA</v>
      </c>
      <c r="O977" t="str">
        <f>VLOOKUP(Table2[[#This Row],[name]],Sheet2!B:D,3,FALSE)</f>
        <v>MIILWSLIVHLQLTCLHLILQTPNLEALDALEIINYQTTKYTIPEVWKEPVATIGEDVDDQDTEDEESYLKFGDDAEVRTSVSEGLHEGAFCRRSFDGSGYCILAYQCLHVIREYRVHGTRIDICTHRNNVPVICCPLADKHVLAQRSATKCQEYNAAARRLHLTDTGRTFSGKQCVPSVPLIVGGTPTRHGLFPHAALGWTQGSGSKDQDIKWGCGGALVSELYVLTAAHCATSGSKPPDMVRLARQLNETSATQQDIKILIIVLHPKYRSSAYYHDIALLKLTRRVKFSEQVPACLWQLPELQIPTVVAAGWGRTEFLGAKSNALRQVDLDVVPQMTCKQIRKERRLPRGIIEGQFCAGYLPGGRDTCQGDSGGPIHALLPEYNCVAFVVITSFGKFCAAPNAPGVYTRLYSYLDWIEKIAFKQ</v>
      </c>
    </row>
    <row r="978" spans="1:15">
      <c r="A978" t="s">
        <v>4569</v>
      </c>
      <c r="B978" t="s">
        <v>1473</v>
      </c>
      <c r="C978">
        <v>0.34399999999999997</v>
      </c>
      <c r="D978">
        <v>28</v>
      </c>
      <c r="E978">
        <v>0.498</v>
      </c>
      <c r="F978">
        <v>28</v>
      </c>
      <c r="G978">
        <v>0.97499999999999998</v>
      </c>
      <c r="H978">
        <v>10</v>
      </c>
      <c r="I978">
        <v>0.76500000000000001</v>
      </c>
      <c r="J978">
        <v>0.64200000000000002</v>
      </c>
      <c r="K978" t="s">
        <v>4779</v>
      </c>
      <c r="L978">
        <v>0.45</v>
      </c>
      <c r="M978" t="s">
        <v>4780</v>
      </c>
      <c r="N978" t="str">
        <f>MID(Table2[[#This Row],[Uncleaved Sequence]],Table2[[#This Row],[pos2]]-3,3)&amp;"-"&amp;MID(Table2[[#This Row],[Uncleaved Sequence]],Table2[[#This Row],[pos2]],3)</f>
        <v>LEA-LDA</v>
      </c>
      <c r="O978" t="str">
        <f>VLOOKUP(Table2[[#This Row],[name]],Sheet2!B:D,3,FALSE)</f>
        <v>MIILWSLIVHLQLTCLHLILQTPNLEALDALEIINYQTTKYTIPEVWKEPVATIGEDVDDQDTEDEESYLKFGDDAEVRTSVSEGLHEGAFCRRSFDGSGYCILAYQCLHVIREYRVHGTRIDICTHRNNVPVICCPLADKHVLAQRSATKCQEYNAAARRLHLTDTGRTFSGKQCVPSVPLIVGGTPTRHGLFPHAALGWTQGSGSKDQDIKWGCGGALVSELYVLTAAHCATSANHRTWFAWAA</v>
      </c>
    </row>
    <row r="979" spans="1:15">
      <c r="A979" t="s">
        <v>3844</v>
      </c>
      <c r="B979" t="s">
        <v>102</v>
      </c>
      <c r="C979">
        <v>0.67700000000000005</v>
      </c>
      <c r="D979">
        <v>24</v>
      </c>
      <c r="E979">
        <v>0.78800000000000003</v>
      </c>
      <c r="F979">
        <v>24</v>
      </c>
      <c r="G979">
        <v>0.96299999999999997</v>
      </c>
      <c r="H979">
        <v>7</v>
      </c>
      <c r="I979">
        <v>0.91600000000000004</v>
      </c>
      <c r="J979">
        <v>0.85699999999999998</v>
      </c>
      <c r="K979" t="s">
        <v>4779</v>
      </c>
      <c r="L979">
        <v>0.45</v>
      </c>
      <c r="M979" t="s">
        <v>4780</v>
      </c>
      <c r="N979" t="str">
        <f>MID(Table2[[#This Row],[Uncleaved Sequence]],Table2[[#This Row],[pos2]]-3,3)&amp;"-"&amp;MID(Table2[[#This Row],[Uncleaved Sequence]],Table2[[#This Row],[pos2]],3)</f>
        <v>SMG-LDN</v>
      </c>
      <c r="O979" t="str">
        <f>VLOOKUP(Table2[[#This Row],[name]],Sheet2!B:D,3,FALSE)</f>
        <v>MYGTWGVFLGGILLLQVLQLSMGLDNGLALKPPMGWMSWERFRCITDCKYPDECISEKLFQRHADLLVSEGYADAGYEYVIIDDCWLEKNRDNDTQKLPDRKRFPNGLNALSDHIHNQGLKFGLYQDYGTNTCAGYPGVIKHMKLDATFADWDVDYVKLDGCYANISDMASGYPEFGRLLNETGRPMVYSCSWPAYEDAGEMPDYESLKQHCNLWRNWDDIEDSLESLMQIIDYFAKNQDRIQPHGPGHWNDPDMLLLGNYGLSYDQSKLQMAIWAIMAAPLIMSNDLAAVRPEKAILQNRAVIAVDQDELGIQGRRVLSRNQIEVWKRPITPVTKSGHHSYAAFVSRRDDGAPYRIPFTVKELGLTNPKGYNVQDLYDASSKLGVFQSESQITRVNPNGVTFYKFTA</v>
      </c>
    </row>
    <row r="980" spans="1:15">
      <c r="A980" t="s">
        <v>3845</v>
      </c>
      <c r="B980" t="s">
        <v>102</v>
      </c>
      <c r="C980">
        <v>0.67700000000000005</v>
      </c>
      <c r="D980">
        <v>24</v>
      </c>
      <c r="E980">
        <v>0.78800000000000003</v>
      </c>
      <c r="F980">
        <v>24</v>
      </c>
      <c r="G980">
        <v>0.96299999999999997</v>
      </c>
      <c r="H980">
        <v>7</v>
      </c>
      <c r="I980">
        <v>0.91600000000000004</v>
      </c>
      <c r="J980">
        <v>0.85699999999999998</v>
      </c>
      <c r="K980" t="s">
        <v>4779</v>
      </c>
      <c r="L980">
        <v>0.45</v>
      </c>
      <c r="M980" t="s">
        <v>4780</v>
      </c>
      <c r="N980" t="str">
        <f>MID(Table2[[#This Row],[Uncleaved Sequence]],Table2[[#This Row],[pos2]]-3,3)&amp;"-"&amp;MID(Table2[[#This Row],[Uncleaved Sequence]],Table2[[#This Row],[pos2]],3)</f>
        <v>SMG-LDN</v>
      </c>
      <c r="O980" t="str">
        <f>VLOOKUP(Table2[[#This Row],[name]],Sheet2!B:D,3,FALSE)</f>
        <v>MYGTWGVFLGGILLLQVLQLSMGLDNGLALKPPMGWMSWERFRCITDCKYPDECISEKLFQRHADLLVSEGYADAGYEYVIIDDCWLEKNRDNDTQKLPDRKRFPNGLNALSDHIHNQGLKFGLYQDYGTNTCAGYPGVIKHMKLDATFADWDVDYVKLDGCYANISDMASGYPEFGRLLNETGRPMVYSCSWPAYEDAGEMPDYESLKQHCNLWRNWDDIEDSLESLMQIIDYFAKNQDRIQPHGPGHWNDPDMLLLGNYGLSYDQSKLQMAIWAIMAAPLIMSNDLAAVRPEKAILQNRAVIAVDQDELGIQGRRVLSRNQIEVWKRPITPVTKSGHHSYAAFVSRRDDGAPYRIPFTVKELGLTNPKGYNVQDLYDASSKLGVFQSESQITRVNPNGVTFYKFTA</v>
      </c>
    </row>
    <row r="981" spans="1:15">
      <c r="A981" t="s">
        <v>4231</v>
      </c>
      <c r="B981" t="s">
        <v>307</v>
      </c>
      <c r="C981">
        <v>0.121</v>
      </c>
      <c r="D981">
        <v>37</v>
      </c>
      <c r="E981">
        <v>0.129</v>
      </c>
      <c r="F981">
        <v>11</v>
      </c>
      <c r="G981">
        <v>0.22</v>
      </c>
      <c r="H981">
        <v>6</v>
      </c>
      <c r="I981">
        <v>0.16200000000000001</v>
      </c>
      <c r="J981">
        <v>0.14699999999999999</v>
      </c>
      <c r="K981" t="s">
        <v>4781</v>
      </c>
      <c r="L981">
        <v>0.45</v>
      </c>
      <c r="M981" t="s">
        <v>4780</v>
      </c>
      <c r="N981" t="str">
        <f>MID(Table2[[#This Row],[Uncleaved Sequence]],Table2[[#This Row],[pos2]]-3,3)&amp;"-"&amp;MID(Table2[[#This Row],[Uncleaved Sequence]],Table2[[#This Row],[pos2]],3)</f>
        <v>GPT-TGH</v>
      </c>
      <c r="O981" t="str">
        <f>VLOOKUP(Table2[[#This Row],[name]],Sheet2!B:D,3,FALSE)</f>
        <v>MLCALVRGPTTGHKLVLYRSVAELLGPVHDIRCLSAGRGVYQRQSRSQSSQSQLQNPAHRPDLLSLSRPALSSKLSVRSLHSENDAMFYSMYAYLSNLRLHVLGMAVVAYVVYYLIQVVKRPIIACSDGPFKQYLIRKVPTLENKYWTFWCVESRAQTVLASLLRSKSLPRVNYRREILSLKDGGEVALDWMEEGCQSAPCILILPGLTGESQAEYIKCLVFAAQQAGMRVVVFNNRGLGGIELKPRLYCAANCEDLCEVVQHVRRTLPEKCKLGATGISMGGLILGNYLARKSEARSFLSAAKIISVPWDVHKGSASIEKPVINSLLGRHLAGSLCRTLRNHDIYRDIYQDSDIDIQRILRCKTIKEFDALFTAKQFGYAHVNDYYSDATLNKLDHISVPLLCLSAADDPFQPLDAIPIKAANQCTHVAIVITARGGHIGLEGWWPSTKDQYMGRLFTEYFTKALFDEDGEFQHTANKMHERFLAKQTVLASSSPVLFAKKIDADQLDHKVKL</v>
      </c>
    </row>
    <row r="982" spans="1:15">
      <c r="A982" t="s">
        <v>4232</v>
      </c>
      <c r="B982" t="s">
        <v>307</v>
      </c>
      <c r="C982">
        <v>0.121</v>
      </c>
      <c r="D982">
        <v>37</v>
      </c>
      <c r="E982">
        <v>0.129</v>
      </c>
      <c r="F982">
        <v>11</v>
      </c>
      <c r="G982">
        <v>0.22</v>
      </c>
      <c r="H982">
        <v>6</v>
      </c>
      <c r="I982">
        <v>0.16200000000000001</v>
      </c>
      <c r="J982">
        <v>0.14699999999999999</v>
      </c>
      <c r="K982" t="s">
        <v>4781</v>
      </c>
      <c r="L982">
        <v>0.45</v>
      </c>
      <c r="M982" t="s">
        <v>4780</v>
      </c>
      <c r="N982" t="str">
        <f>MID(Table2[[#This Row],[Uncleaved Sequence]],Table2[[#This Row],[pos2]]-3,3)&amp;"-"&amp;MID(Table2[[#This Row],[Uncleaved Sequence]],Table2[[#This Row],[pos2]],3)</f>
        <v>GPT-TGH</v>
      </c>
      <c r="O982" t="str">
        <f>VLOOKUP(Table2[[#This Row],[name]],Sheet2!B:D,3,FALSE)</f>
        <v>MLCALVRGPTTGHKLVLYRSVAELLGPVHDIRCLSAGRGVYQRQSRSQSSQSQLQNPAHRPDLLSLSRPALSSKLSVRSLHSENDAMFYSMYAYLSNLRLHVLGMAVVAYVVYYLIQVVKRPIIACSDGPFKQYLIRKVPTLENKYWTFWCVESRAQTVLASLLRSKSLPRVNYRREILSLKDGGEVALDWMEEGCQSAPCILILPGLTGESQAEYIKCLVFAAQQAGMRVVVFNNRGLGGIELKPRLYCAANCEDLCEVVQHVRRTLPEKCKLGATGISMGGLILGNYLARKSEARSFLSAAKIISVPWDVHKGSASIEKPVINSLLGRHLAGSLCRTLRNHDIYRDIYQDSDIDIQRILRCKTIKEFDALFTAKQFGYAHVNDYYSDATLNKLDHISVPLLCLSAADDPFQPLDAIPIKAANQCTHVAIVITARGGHIGLEGWWPSTKDQYMGRLFTEYFTKALFDEDGEFQHTANKMHERFLAKQTVLASSSPVLFAKKIDADQLDHKVKL</v>
      </c>
    </row>
    <row r="983" spans="1:15">
      <c r="A983" t="s">
        <v>4233</v>
      </c>
      <c r="B983" t="s">
        <v>307</v>
      </c>
      <c r="C983">
        <v>0.108</v>
      </c>
      <c r="D983">
        <v>20</v>
      </c>
      <c r="E983">
        <v>0.17100000000000001</v>
      </c>
      <c r="F983">
        <v>11</v>
      </c>
      <c r="G983">
        <v>0.35099999999999998</v>
      </c>
      <c r="H983">
        <v>1</v>
      </c>
      <c r="I983">
        <v>0.27</v>
      </c>
      <c r="J983">
        <v>0.21099999999999999</v>
      </c>
      <c r="K983" t="s">
        <v>4781</v>
      </c>
      <c r="L983">
        <v>0.5</v>
      </c>
      <c r="M983" t="s">
        <v>4782</v>
      </c>
      <c r="N983" t="str">
        <f>MID(Table2[[#This Row],[Uncleaved Sequence]],Table2[[#This Row],[pos2]]-3,3)&amp;"-"&amp;MID(Table2[[#This Row],[Uncleaved Sequence]],Table2[[#This Row],[pos2]],3)</f>
        <v>YLS-NLP</v>
      </c>
      <c r="O983" t="str">
        <f>VLOOKUP(Table2[[#This Row],[name]],Sheet2!B:D,3,FALSE)</f>
        <v>MFYSMYAYLSNLPRLHVLGMAVVAYVVYYLIQVVKRPIIACSDGPFKQYIRKVPTLENKYWPTFWCVESRAQTVLASLLRSKSLPRVNYRREILSLKDGEVALDWMEEGCDQSAPCILILPGLTGESQAEYIKCLVFAAQQAGMRVVFNNRGLGGIELKTPRLYCAANCEDLCEVVQHVRRTLPEKCKLGATGISMGLILGNYLARKSDEARSFLSAAKIISVPWDVHKGSASIEKPVINSLLGRLAGSLCRTLRNHLDIYRDIYQDSDIDIQRILRCKTIKEFDALFTAKQFGAHVNDYYSDATLHNKLDHISVPLLCLSAADDPFQPLDAIPIKAANQCTHAIVITARGGHIGFLEGWWPSTKDQYMGRLFTEYFTKALFDEDGEFQHTAKMHERFLAKQTVALASSSPVLFAKKIDADQLDHKVKL</v>
      </c>
    </row>
    <row r="984" spans="1:15">
      <c r="A984" t="s">
        <v>4692</v>
      </c>
      <c r="B984" t="s">
        <v>307</v>
      </c>
      <c r="C984">
        <v>0.108</v>
      </c>
      <c r="D984">
        <v>20</v>
      </c>
      <c r="E984">
        <v>0.17100000000000001</v>
      </c>
      <c r="F984">
        <v>11</v>
      </c>
      <c r="G984">
        <v>0.35099999999999998</v>
      </c>
      <c r="H984">
        <v>1</v>
      </c>
      <c r="I984">
        <v>0.27</v>
      </c>
      <c r="J984">
        <v>0.21099999999999999</v>
      </c>
      <c r="K984" t="s">
        <v>4781</v>
      </c>
      <c r="L984">
        <v>0.5</v>
      </c>
      <c r="M984" t="s">
        <v>4782</v>
      </c>
      <c r="N984" t="str">
        <f>MID(Table2[[#This Row],[Uncleaved Sequence]],Table2[[#This Row],[pos2]]-3,3)&amp;"-"&amp;MID(Table2[[#This Row],[Uncleaved Sequence]],Table2[[#This Row],[pos2]],3)</f>
        <v>YLS-NLP</v>
      </c>
      <c r="O984" t="str">
        <f>VLOOKUP(Table2[[#This Row],[name]],Sheet2!B:D,3,FALSE)</f>
        <v>MFYSMYAYLSNLPRLHVLGMAVVAYVVYYLIQVVKRPIIACSDGPFKQYIRKVPTLENKYWPTFWCVESRAQTVLASLLRSKSLPRVNYRREILSLKDGEVALDWMEEGCDQSAPCILILPGLTGESQAEYIKCLVFAAQQAGMRVVFNNRGLGGIELKTPRLYCAANCEDLCEVVQHVRRTLPEKCKLGATGISMGLILGNYLARKSDEARSFLSAAKIISVPWDVHKGSASIEKPVINSLLGRLAGSLCRTLRNHLDIYRDIYQDSDIDIQRILRCKTIKEFDALFTAKQFGAHVNDYYSDATLHNKLDHISVPLLCLSAADDPFQPLDAIPIKAANQCTHAIVITARGGHIGFLEGWWPSTKDQYMGRLFTEYFTKALFDEDGEFQHTAKMHERFLAKQTVALASSSPVLFAKKIDADQLDHKVKL</v>
      </c>
    </row>
    <row r="985" spans="1:15">
      <c r="A985" t="s">
        <v>4693</v>
      </c>
      <c r="B985" t="s">
        <v>307</v>
      </c>
      <c r="C985">
        <v>0.108</v>
      </c>
      <c r="D985">
        <v>20</v>
      </c>
      <c r="E985">
        <v>0.17100000000000001</v>
      </c>
      <c r="F985">
        <v>11</v>
      </c>
      <c r="G985">
        <v>0.35099999999999998</v>
      </c>
      <c r="H985">
        <v>1</v>
      </c>
      <c r="I985">
        <v>0.27</v>
      </c>
      <c r="J985">
        <v>0.21099999999999999</v>
      </c>
      <c r="K985" t="s">
        <v>4781</v>
      </c>
      <c r="L985">
        <v>0.5</v>
      </c>
      <c r="M985" t="s">
        <v>4782</v>
      </c>
      <c r="N985" t="str">
        <f>MID(Table2[[#This Row],[Uncleaved Sequence]],Table2[[#This Row],[pos2]]-3,3)&amp;"-"&amp;MID(Table2[[#This Row],[Uncleaved Sequence]],Table2[[#This Row],[pos2]],3)</f>
        <v>YLS-NLP</v>
      </c>
      <c r="O985" t="str">
        <f>VLOOKUP(Table2[[#This Row],[name]],Sheet2!B:D,3,FALSE)</f>
        <v>MFYSMYAYLSNLPRLHVLGMAVVAYVVYYLIQVVKRPIIACSDGPFKQYIRKVPTLENKYWPTFWCVESRAQTVLASLLRSKSLPRVNYRREILSLKDGEVALDWMEEGCDQSAPCILILPGLTGESQAEYIKCLVFAAQQAGMRVVFNNRGLGGIELKTPRLYCAANCEDLCEVVQHVRRTLPEKCKLGATGISMGLILGNYLARKSDEARSFLSAAKIISVPWDVHKGSASIEKPVINSLLGRLAGSLCRTLRNHLDIYRDIYQDSDIDIQRILRCKTIKEFDALFTAKQFGAHVNDYYSDATLHNKLDHISVPLLCLSAADDPFQPLDAIPIKAANQCTHAIVITARGGHIGFLEGWWPSTKDQYMGRLFTEYFTKALFDEDGEFQHTAKMHERFLAKQTVALASSSPVLFAKKIDADQLDHKVKL</v>
      </c>
    </row>
    <row r="986" spans="1:15">
      <c r="A986" t="s">
        <v>4449</v>
      </c>
      <c r="B986" t="s">
        <v>748</v>
      </c>
      <c r="C986">
        <v>0.11899999999999999</v>
      </c>
      <c r="D986">
        <v>57</v>
      </c>
      <c r="E986">
        <v>0.112</v>
      </c>
      <c r="F986">
        <v>11</v>
      </c>
      <c r="G986">
        <v>0.14499999999999999</v>
      </c>
      <c r="H986">
        <v>8</v>
      </c>
      <c r="I986">
        <v>0.124</v>
      </c>
      <c r="J986">
        <v>0.11799999999999999</v>
      </c>
      <c r="K986" t="s">
        <v>4781</v>
      </c>
      <c r="L986">
        <v>0.45</v>
      </c>
      <c r="M986" t="s">
        <v>4780</v>
      </c>
      <c r="N986" t="str">
        <f>MID(Table2[[#This Row],[Uncleaved Sequence]],Table2[[#This Row],[pos2]]-3,3)&amp;"-"&amp;MID(Table2[[#This Row],[Uncleaved Sequence]],Table2[[#This Row],[pos2]],3)</f>
        <v>IGM-PKR</v>
      </c>
      <c r="O986" t="str">
        <f>VLOOKUP(Table2[[#This Row],[name]],Sheet2!B:D,3,FALSE)</f>
        <v>MQPPELEIGMPKRHREHIRKNLNILVEWTNYERLAMECVQQGILTVQMLNTQDLNGKPFNMDEKDVRVEQHRRLLLKITQRGPTAYNLLINALRNINCDAAVLLESVDESDSRPPFISLNERRTSRKSADIVDTPSPEASEGPCVSKRNEPLGALTPYVGVVDGPEVKKSKKIHGGDSAILGTYKMQSRFNRGVLLVNIMDYPDQNRRRIGAEKDSKSLIHLFQELNFTIFPYGNVNQDQFFKLLMVTSSSYVQNTECFVMVLMTHGNSVEGKEKVEFCDGSVVDMQKIKDHFQAKCPYLVNKPKVLMFPFCRGDEYDLGHPKNQGNLMEPVYTAQEEKWPDTTEGIPSPSTNVPSLADTLVCYANTPGYVTHRDLDTGSWYIQKFCQVMADAHDTDLEDILKKTSEAVGNKRTKKGSMQTGAYDNLGFNKKLYFNPGFFN</v>
      </c>
    </row>
    <row r="987" spans="1:15">
      <c r="A987" t="s">
        <v>3872</v>
      </c>
      <c r="B987" t="s">
        <v>477</v>
      </c>
      <c r="C987">
        <v>0.79</v>
      </c>
      <c r="D987">
        <v>19</v>
      </c>
      <c r="E987">
        <v>0.86</v>
      </c>
      <c r="F987">
        <v>19</v>
      </c>
      <c r="G987">
        <v>0.96899999999999997</v>
      </c>
      <c r="H987">
        <v>10</v>
      </c>
      <c r="I987">
        <v>0.93</v>
      </c>
      <c r="J987">
        <v>0.89800000000000002</v>
      </c>
      <c r="K987" t="s">
        <v>4779</v>
      </c>
      <c r="L987">
        <v>0.45</v>
      </c>
      <c r="M987" t="s">
        <v>4780</v>
      </c>
      <c r="N987" t="str">
        <f>MID(Table2[[#This Row],[Uncleaved Sequence]],Table2[[#This Row],[pos2]]-3,3)&amp;"-"&amp;MID(Table2[[#This Row],[Uncleaved Sequence]],Table2[[#This Row],[pos2]],3)</f>
        <v>ANA-LPA</v>
      </c>
      <c r="O987" t="str">
        <f>VLOOKUP(Table2[[#This Row],[name]],Sheet2!B:D,3,FALSE)</f>
        <v>MLVVQLIAVFLSLGLANALPADTGRASSVTTVTIVRGHGYEIEEHEVQTDGYILTMHRIPYSKNTGYDGPRPVVFLMHGLLCSSSDWVLAGPHSGLAYLSEAGYDVWMGNARGNTYSKRHASKSPLLQPFWNFEWHDIGIYDLPAMMYVLYWTNVTQLTYVGHSQGTTSFFVLNSMIPRFKSRIRSAHLLAPVAWMHMESPLATVGGPLLGQPNAFVELFGSAEFLPNTQLMNLFGALLCSDEAIQFMCTNTLFLLGGWNSPYINETLLPDIMATTPAGCSVNQIFHYLQEYNSYFRQFDYGSTRNKKEYSSKTPPEYDVEGIDVPTYLYYSDNDYFASLIDVRLRYTMNPSALKSAYRMPEEKWNHIDFLWGLNIKEILYDRVINDINN</v>
      </c>
    </row>
    <row r="988" spans="1:15">
      <c r="A988" t="s">
        <v>3909</v>
      </c>
      <c r="B988" t="s">
        <v>751</v>
      </c>
      <c r="C988">
        <v>0.14799999999999999</v>
      </c>
      <c r="D988">
        <v>34</v>
      </c>
      <c r="E988">
        <v>0.14399999999999999</v>
      </c>
      <c r="F988">
        <v>28</v>
      </c>
      <c r="G988">
        <v>0.185</v>
      </c>
      <c r="H988">
        <v>6</v>
      </c>
      <c r="I988">
        <v>0.14499999999999999</v>
      </c>
      <c r="J988">
        <v>0.14399999999999999</v>
      </c>
      <c r="K988" t="s">
        <v>4781</v>
      </c>
      <c r="L988">
        <v>0.45</v>
      </c>
      <c r="M988" t="s">
        <v>4780</v>
      </c>
      <c r="N988" t="str">
        <f>MID(Table2[[#This Row],[Uncleaved Sequence]],Table2[[#This Row],[pos2]]-3,3)&amp;"-"&amp;MID(Table2[[#This Row],[Uncleaved Sequence]],Table2[[#This Row],[pos2]],3)</f>
        <v>GYS-KNE</v>
      </c>
      <c r="O988" t="str">
        <f>VLOOKUP(Table2[[#This Row],[name]],Sheet2!B:D,3,FALSE)</f>
        <v>MYGIDNYPKNYHASGIGLVNLAALGYSKNEVSGGNEGGGAPKPKAGLYPLPYPSSESVGGMPYVVKQTSHAQNASYAGPTMGMGMPVPEAPSAPAPYPATPYPGSGLYPSLPSANVSSLPYPTAPMAPYPTGMPYPTGMPQPNLPYPAPLAPYPSAMPGLPGMPMPYAPMPTSPAPQHNIGFPALPYPTAPPPESATQEEEPSVGVAELSFTSVKVPENQNMFWMGRKATSARQNSVSKGDFQSLDSCLANGTMFEDPDFPATNASLMYSRRPDRYYEWLRPGDIADDPQFFVEYSRFDVQQGELGDCWLLAAAANLTQDSTLFFRVIPPDQDFQENYAGIFHKFWQYGKWVEVVIDDRLPTYNGELIYMHSTEKNEFWSALLEKAYAKLHGYEALKGGTTCEAMEDFTGGVTEWYDIKEAPPNLFSIMMKAAERGSMMGCLEPDPHVLEAETPQGLIRGHAYSITKVCLMDISTPNRQGKLPMIRMRNPGNDAEWSGPWSDSSPEWRFIPEHTKEEIGLNFDRDGEFWMSFQDFLNHFRVEICNLSPDSLTEDQQHSSRRKWEMSMFEGEWTSGVTAGGCRNFLETFHNPQYIISLEDPDDEDDDGKCTAIVALMQKNRRSKRNVGIDCLTIGFAIHLTDRDMQVKPQGLNFFKYRASVARSPHFINTREVCARFKLPPGHYLIVSTFDPNEEGEFIIRVFSETRNNMEENDDEVGFGETDDRIAPSLPPPTPKEDDPQRIALRRLFDSVAGSDEEVDWQELKRILDHSMRDVMVGSDGFSKDVRSMVAMLDKDRSGRLGFEEFEALLTDIAKWRAVFKLYDTRRTGSIDGFLRGALNSAGYHLNNRLLNALAHRYGSREGQIPFDDFLMCAIKVRTFIEMRERDTDNSDTAFFNLDDWLERTIY</v>
      </c>
    </row>
    <row r="989" spans="1:15">
      <c r="A989" t="s">
        <v>4611</v>
      </c>
      <c r="B989" t="s">
        <v>751</v>
      </c>
      <c r="C989">
        <v>0.14799999999999999</v>
      </c>
      <c r="D989">
        <v>34</v>
      </c>
      <c r="E989">
        <v>0.14399999999999999</v>
      </c>
      <c r="F989">
        <v>28</v>
      </c>
      <c r="G989">
        <v>0.185</v>
      </c>
      <c r="H989">
        <v>6</v>
      </c>
      <c r="I989">
        <v>0.14499999999999999</v>
      </c>
      <c r="J989">
        <v>0.14399999999999999</v>
      </c>
      <c r="K989" t="s">
        <v>4781</v>
      </c>
      <c r="L989">
        <v>0.45</v>
      </c>
      <c r="M989" t="s">
        <v>4780</v>
      </c>
      <c r="N989" t="str">
        <f>MID(Table2[[#This Row],[Uncleaved Sequence]],Table2[[#This Row],[pos2]]-3,3)&amp;"-"&amp;MID(Table2[[#This Row],[Uncleaved Sequence]],Table2[[#This Row],[pos2]],3)</f>
        <v>GYS-KNE</v>
      </c>
      <c r="O989" t="str">
        <f>VLOOKUP(Table2[[#This Row],[name]],Sheet2!B:D,3,FALSE)</f>
        <v>MYGIDNYPKNYHASGIGLVNLAALGYSKNEVSGGNEGGGAPKPKAGLYPLPYPSSESVGGMPYVVKQTSHAQNASYAGPTMGMGMPVPEAPSAPAPYPATPYPGSGLYPSLPSANVSSLPYPTAPMAPYPTGMPYPTGMPQPNLPYPAPLAPYPSAMPGLPGMPMPYAPMPTSPAPQHNIGFPALPYPTAPPPESATQEEEPSVGVAELSFTSVKVPENQNMFWMGRKATSARQNSVSKGDFQSLDSCLANGTMFEDPDFPATNASLMYSRRPDRYYEWLRPGDIADDPQFFVEYSRFDVQQGELGDCWLLAAAANLTQDSTLFFRVIPPDQDFQENYAGIFHKFWQYGKWVEVVIDDRLPTYNGELIYMHSTEKNEFWSALLEKAYAKLHGYEALKGGTTCEAMEDFTGGVTEWYDIKEAPPNLFSIMMKAAERGSMMGCLEPDPHVLEAETPQGLIRGHAYSITKVCLMDISTPNRQGKLPMIRMRNPGNDAEWSGPWSDSSPEWRFIPEHTKEEIGLNFDRDGEFWMSFQDFLNHFRVEICNLSPDSLTEDQQHSSRRKWEMSMFEGEWTSGVTAGGCRNFLETFHNPQYIISLEDPDDEDDDGKCTAIVALMQKNRRSKRNVGIDCLTIGFAIHLTDRDMQVKPQGLNFFKYRASVARSPHFINTREVCARFKLPPGHYLIVSTFDPNEEGEFIIRVFSETRNNMEENDDEVGFGETDDRIAPSLPPPTPKEDDPQRIALRRLFDSVAGSDEEVDWQELKRILDHSMRDVMVGSDGFSKDVRSMVAMLDKDRSGRLGFEEFEALLTDIAKWRAVFKLYDTRRTGSIDGFLRGALNSAGYHLNNRLLNALAHRYGSREGQIPFDDFLMCAIKVRTFIEMRERDTDNSDTAFFNLDDWLERTIY</v>
      </c>
    </row>
    <row r="990" spans="1:15">
      <c r="A990" t="s">
        <v>3977</v>
      </c>
      <c r="B990" t="s">
        <v>1476</v>
      </c>
      <c r="C990">
        <v>0.20300000000000001</v>
      </c>
      <c r="D990">
        <v>45</v>
      </c>
      <c r="E990">
        <v>0.33400000000000002</v>
      </c>
      <c r="F990">
        <v>42</v>
      </c>
      <c r="G990">
        <v>0.68899999999999995</v>
      </c>
      <c r="H990">
        <v>35</v>
      </c>
      <c r="I990">
        <v>0.318</v>
      </c>
      <c r="J990">
        <v>0.32700000000000001</v>
      </c>
      <c r="K990" t="s">
        <v>4781</v>
      </c>
      <c r="L990">
        <v>0.5</v>
      </c>
      <c r="M990" t="s">
        <v>4782</v>
      </c>
      <c r="N990" t="str">
        <f>MID(Table2[[#This Row],[Uncleaved Sequence]],Table2[[#This Row],[pos2]]-3,3)&amp;"-"&amp;MID(Table2[[#This Row],[Uncleaved Sequence]],Table2[[#This Row],[pos2]],3)</f>
        <v>CCA-SSA</v>
      </c>
      <c r="O990" t="str">
        <f>VLOOKUP(Table2[[#This Row],[name]],Sheet2!B:D,3,FALSE)</f>
        <v>MLVATDENNTNTTTASRSTRNTWRWSRLALAVSLFAYCCCASSAATPTTVTTAALLSGHQLLPWQTAAATAATTPSTARNLYAPHQSFSRHDDISFKDRQRSDGTVVQSFGSYRTARQFGGYSTTAQRRSDPAVEIIPAPSVELPQGLITVPKQLVPTMPENVTRQGRRRNYMYIPLQTEGENGSAALLQLRPSRNTLSALGPPADGVAAVAHEFGADLATQGSGPEQPPLALELGPERTERSDLAAASSTDKLEYAEPENTSRRVGFQFPSYSLKPASPFHPQAYREDNPIFGTSAGGYEPQPYSEDASPVPPPTQYEQHETRHTRQLYFDSDTASSSFEFPLVSNSKPHGLKLYRDDVTKFGDINGPITALPQQRPQRGFYFGDTEFRTGPAPVRQFGPQKNFQEYVGPSEYQGTRKSRYYPYKSSRSPRVVFPTNDNVTTGPSGPAGSSGPSGNGVYFSDNIAFRDQNFGINELAAVQDVRNDYSLQLDSASEATSSPQSASTFKEKVDITTDTECQHRGGTCEFFLGCWLSGGLIGTCDGLLRGCCHRTAKSANLGSSDFVGNAVDLTDLPQKNYGPVNNEPSCISLAKQTAQRRIVGGDDAGFGSFPWQAYIRIGSSRCGGSLISRRHVVTAHCVARATPRQVHVTLGDYVINSAVEPLPAYTFGVRRIDVHPYFKFTPQARFDISVLTLERTVHFMPHIAPICLPEKNEDFLGKFGWAAGWGALNPGSRRPKTLQAVDVPVIENRICERWHRQNGINVVIYQEMLCAGYRNGGKDSCQDSGGPLMHDKNGRWYLIGVVSAGYSCASRGQPGIYHSVSKTVDWVSYVVLTMN</v>
      </c>
    </row>
    <row r="991" spans="1:15">
      <c r="A991" t="s">
        <v>3978</v>
      </c>
      <c r="B991" t="s">
        <v>1476</v>
      </c>
      <c r="C991">
        <v>0.20300000000000001</v>
      </c>
      <c r="D991">
        <v>45</v>
      </c>
      <c r="E991">
        <v>0.33400000000000002</v>
      </c>
      <c r="F991">
        <v>42</v>
      </c>
      <c r="G991">
        <v>0.68899999999999995</v>
      </c>
      <c r="H991">
        <v>35</v>
      </c>
      <c r="I991">
        <v>0.318</v>
      </c>
      <c r="J991">
        <v>0.32700000000000001</v>
      </c>
      <c r="K991" t="s">
        <v>4781</v>
      </c>
      <c r="L991">
        <v>0.5</v>
      </c>
      <c r="M991" t="s">
        <v>4782</v>
      </c>
      <c r="N991" t="str">
        <f>MID(Table2[[#This Row],[Uncleaved Sequence]],Table2[[#This Row],[pos2]]-3,3)&amp;"-"&amp;MID(Table2[[#This Row],[Uncleaved Sequence]],Table2[[#This Row],[pos2]],3)</f>
        <v>CCA-SSA</v>
      </c>
      <c r="O991" t="str">
        <f>VLOOKUP(Table2[[#This Row],[name]],Sheet2!B:D,3,FALSE)</f>
        <v>MLVATDENNTNTTTASRSTRNTWRWSRLALAVSLFAYCCCASSAATPTTVTTAALLSGHQLLPWQTAAATAATTPSTARNLYAPHQSFSRHDDISFKDRQRSDGTVVQSFGSYRTARQFGGYSTTAQRRSDPAVEIIPAPSVELPQGLITVPKQLVPTMPENVTRQGRRRNYMYIPLQTEGENGSAALLQLRPSRNTLSALGPPADGVAAVAHEFGADLATQGSGPEQPPLALELGPERTERSDLAAASSTDKLEYAEPENTSRRVGFQFPSYSLKPASPFHPQAYREDNPIFGTSAGGYEPQPYSEDASPVPPPTQYEQHETRHTRQLYFDSDTASSSFEFPLVSNSKPHGLKLYRDDVTKFGDINGPITALPQQRPQRGFYFGDTEFRTGPAPVRQFGPQKNFQEYVGPSEYQGTRKSRYYPYKSSRSPRVVFPTNDNVTTGPSGPAGSSGPSGNGVYFSDNIAFRDQNFGINELAAVQDVRNDYSLQLDSASEATSSPQSASTFKEKGCGISLAKQTAQRRIVGGDDAGFGSFPWQYIRIGSSRCGGSLISRRHVVTAGHCVARATPRQVHVTLGDYVINSAVEPPAYTFGVRRIDVHPYFKFTPQADRFDISVLTLERTVHFMPHIAPICLPENEDFLGKFGWAAGWGALNPGSRLRPKTLQAVDVPVIENRICERWHRQNGNVVIYQEMLCAGYRNGGKDSCQGDSGGPLMHDKNGRWYLIGVVSAGYSCSRGQPGIYHSVSKTVDWVSYVVGLTMN</v>
      </c>
    </row>
    <row r="992" spans="1:15">
      <c r="A992" t="s">
        <v>4295</v>
      </c>
      <c r="B992" t="s">
        <v>1477</v>
      </c>
      <c r="C992">
        <v>0.40400000000000003</v>
      </c>
      <c r="D992">
        <v>20</v>
      </c>
      <c r="E992">
        <v>0.58399999999999996</v>
      </c>
      <c r="F992">
        <v>20</v>
      </c>
      <c r="G992">
        <v>0.91500000000000004</v>
      </c>
      <c r="H992">
        <v>15</v>
      </c>
      <c r="I992">
        <v>0.84799999999999998</v>
      </c>
      <c r="J992">
        <v>0.72699999999999998</v>
      </c>
      <c r="K992" t="s">
        <v>4779</v>
      </c>
      <c r="L992">
        <v>0.45</v>
      </c>
      <c r="M992" t="s">
        <v>4780</v>
      </c>
      <c r="N992" t="str">
        <f>MID(Table2[[#This Row],[Uncleaved Sequence]],Table2[[#This Row],[pos2]]-3,3)&amp;"-"&amp;MID(Table2[[#This Row],[Uncleaved Sequence]],Table2[[#This Row],[pos2]],3)</f>
        <v>AAG-HSS</v>
      </c>
      <c r="O992" t="str">
        <f>VLOOKUP(Table2[[#This Row],[name]],Sheet2!B:D,3,FALSE)</f>
        <v>MRPPQQLLVLLLATVAAAGHSSYNSVYNEVIPPKLKQAIDQELPKEAKFDELDLIPQSCRFRGHKFECGLSISCVLGGGKPLDLCSGGMIWSCCVDKDDAEESPHAAPVNNTSCGEVYTRSNRIVGGHSTGFGSHPWQVALIKSGFLRKLSCGGALISNRWVITAAHCVASTPNSNMKIRLGEWDVRGQEERLNHEYGIERKEVHPHYNPADFVNDVALIRLDRNVVYKQHIIPVCLPPSTTKLTKMATVAGWGRTRHGQSTVPSVLQEVDVEVISNDRCQRWFRAAGRREAIHVFLCAGYKDGGRDSCQGDSGGPLTLTMDGRKTLIGLVSWGIGCGREHLPVYTNIQRFVPWINKVMANDN</v>
      </c>
    </row>
    <row r="993" spans="1:15">
      <c r="A993" t="s">
        <v>4296</v>
      </c>
      <c r="B993" t="s">
        <v>1477</v>
      </c>
      <c r="C993">
        <v>0.40400000000000003</v>
      </c>
      <c r="D993">
        <v>20</v>
      </c>
      <c r="E993">
        <v>0.58399999999999996</v>
      </c>
      <c r="F993">
        <v>20</v>
      </c>
      <c r="G993">
        <v>0.91500000000000004</v>
      </c>
      <c r="H993">
        <v>15</v>
      </c>
      <c r="I993">
        <v>0.84799999999999998</v>
      </c>
      <c r="J993">
        <v>0.72699999999999998</v>
      </c>
      <c r="K993" t="s">
        <v>4779</v>
      </c>
      <c r="L993">
        <v>0.45</v>
      </c>
      <c r="M993" t="s">
        <v>4780</v>
      </c>
      <c r="N993" t="str">
        <f>MID(Table2[[#This Row],[Uncleaved Sequence]],Table2[[#This Row],[pos2]]-3,3)&amp;"-"&amp;MID(Table2[[#This Row],[Uncleaved Sequence]],Table2[[#This Row],[pos2]],3)</f>
        <v>AAG-HSS</v>
      </c>
      <c r="O993" t="str">
        <f>VLOOKUP(Table2[[#This Row],[name]],Sheet2!B:D,3,FALSE)</f>
        <v>MRPPQQLLVLLLATVAAAGHSSYNSVYNEVIPPKLKQAIDQELPKEAKFDELDLIPQSCRFRGHKFECGLSISCVLGGGKPLDLCSGGMIWSCCVDKDDAEESPHAAPVNNTSDIIHLHDIYPDLSTNANKPQHHLHHHSGNGLSAASTSSTASSSARPAYPSSYYGTKRPTHYSGSNPYKPGSSAGGSSRPSSSSSSLNSWEHETGGHLGSISGITNHLDSFFDAESQAPLDSAGAPPPHEPLPAQAFAVGNVLDLNAGEAADEYQSGGSGGYHDASYRPVPGCGEVYTRSNRVGGHSTGFGSHPWQVALIKSGFLTRKLSCGGALISNRWVITAAHCVASTNSNMKIRLGEWDVRGQEERLNHEEYGIERKEVHPHYNPADFVNDVALIRDRNVVYKQHIIPVCLPPSTTKLTGKMATVAGWGRTRHGQSTVPSVLQEVVEVISNDRCQRWFRAAGRREAIHDVFLCAGYKDGGRDSCQGDSGGPLTLMDGRKTLIGLVSWGIGCGREHLPGVYTNIQRFVPWINKVMANDN</v>
      </c>
    </row>
    <row r="994" spans="1:15">
      <c r="A994" t="s">
        <v>4297</v>
      </c>
      <c r="B994" t="s">
        <v>1477</v>
      </c>
      <c r="C994">
        <v>0.69699999999999995</v>
      </c>
      <c r="D994">
        <v>33</v>
      </c>
      <c r="E994">
        <v>0.70699999999999996</v>
      </c>
      <c r="F994">
        <v>33</v>
      </c>
      <c r="G994">
        <v>0.89100000000000001</v>
      </c>
      <c r="H994">
        <v>4</v>
      </c>
      <c r="I994">
        <v>0.746</v>
      </c>
      <c r="J994">
        <v>0.72799999999999998</v>
      </c>
      <c r="K994" t="s">
        <v>4779</v>
      </c>
      <c r="L994">
        <v>0.45</v>
      </c>
      <c r="M994" t="s">
        <v>4780</v>
      </c>
      <c r="N994" t="str">
        <f>MID(Table2[[#This Row],[Uncleaved Sequence]],Table2[[#This Row],[pos2]]-3,3)&amp;"-"&amp;MID(Table2[[#This Row],[Uncleaved Sequence]],Table2[[#This Row],[pos2]],3)</f>
        <v>ADA-LGY</v>
      </c>
      <c r="O994" t="str">
        <f>VLOOKUP(Table2[[#This Row],[name]],Sheet2!B:D,3,FALSE)</f>
        <v>MLPLPRHSKDTWLRLVVLCALICLSAPRRADALGYPSAQQEHDMLILDASRRSGTGYYGENSVMEMLSRMIPQSCRFRGHKFECGLSISCVLGGGKPLLCSGGMIWSCCVDKDLDAEESPHAAPVNNTSDIIHLHDIYPDLSTNANKQHHLHHHSGNGLSAAPSTSSTASSSARPAYPSSYYGTKRPTHYSGSNPYPGSSAGGSSRPSSSSSSSLNSWEHETGGHLGSISGITNHLDSFFDAESQPLDSAGAPPPHEPLPNAQAFAVGNVLDLNAGEAADEYQSGGSGGYHDASRPVPGCGEVYTRSNRIVGGHSTGFGSHPWQVALIKSGFLTRKLSCGGALSNRWVITAAHCVASTPNSNMKIRLGEWDVRGQEERLNHEEYGIERKEVHHYNPADFVNDVALIRLDRNVVYKQHIIPVCLPPSTTKLTGKMATVAGWGTRHGQSTVPSVLQEVDVEVISNDRCQRWFRAAGRREAIHDVFLCAGYKDGRDSCQGDSGGPLTLTMDGRKTLIGLVSWGIGCGREHLPGVYTNIQRFVWINKVMANDN</v>
      </c>
    </row>
    <row r="995" spans="1:15">
      <c r="A995" t="s">
        <v>4702</v>
      </c>
      <c r="B995" t="s">
        <v>1477</v>
      </c>
      <c r="C995">
        <v>0.111</v>
      </c>
      <c r="D995">
        <v>47</v>
      </c>
      <c r="E995">
        <v>0.106</v>
      </c>
      <c r="F995">
        <v>47</v>
      </c>
      <c r="G995">
        <v>0.11700000000000001</v>
      </c>
      <c r="H995">
        <v>25</v>
      </c>
      <c r="I995">
        <v>9.8000000000000004E-2</v>
      </c>
      <c r="J995">
        <v>0.10199999999999999</v>
      </c>
      <c r="K995" t="s">
        <v>4781</v>
      </c>
      <c r="L995">
        <v>0.45</v>
      </c>
      <c r="M995" t="s">
        <v>4780</v>
      </c>
      <c r="N995" t="str">
        <f>MID(Table2[[#This Row],[Uncleaved Sequence]],Table2[[#This Row],[pos2]]-3,3)&amp;"-"&amp;MID(Table2[[#This Row],[Uncleaved Sequence]],Table2[[#This Row],[pos2]],3)</f>
        <v>LIR-LDR</v>
      </c>
      <c r="O995" t="str">
        <f>VLOOKUP(Table2[[#This Row],[name]],Sheet2!B:D,3,FALSE)</f>
        <v>MKIRLGEWDVRGQEERLNHEEYGIERKEVHPHYNPADFVNDVALIRLDRVVYKQHIIPVCLPPSTTKLTGKMATVAGWGRTRHGQSTVPSVLQEVDVEISNDRCQRWFRAAGRREAIHDVFLCAGYKDGGRDSCQGDSGGPLTLTMDRKTLIGLVSWGIGCGREHLPGVYTNIQRFVPWINKVMANDN</v>
      </c>
    </row>
    <row r="996" spans="1:15">
      <c r="A996" t="s">
        <v>4218</v>
      </c>
      <c r="B996" t="s">
        <v>935</v>
      </c>
      <c r="C996">
        <v>0.80500000000000005</v>
      </c>
      <c r="D996">
        <v>19</v>
      </c>
      <c r="E996">
        <v>0.876</v>
      </c>
      <c r="F996">
        <v>19</v>
      </c>
      <c r="G996">
        <v>0.98399999999999999</v>
      </c>
      <c r="H996">
        <v>10</v>
      </c>
      <c r="I996">
        <v>0.94799999999999995</v>
      </c>
      <c r="J996">
        <v>0.91500000000000004</v>
      </c>
      <c r="K996" t="s">
        <v>4779</v>
      </c>
      <c r="L996">
        <v>0.45</v>
      </c>
      <c r="M996" t="s">
        <v>4780</v>
      </c>
      <c r="N996" t="str">
        <f>MID(Table2[[#This Row],[Uncleaved Sequence]],Table2[[#This Row],[pos2]]-3,3)&amp;"-"&amp;MID(Table2[[#This Row],[Uncleaved Sequence]],Table2[[#This Row],[pos2]],3)</f>
        <v>ATA-AAN</v>
      </c>
      <c r="O996" t="str">
        <f>VLOOKUP(Table2[[#This Row],[name]],Sheet2!B:D,3,FALSE)</f>
        <v>MGLLLLLVLIAGIGCATAAANIDLEAKTFVNQSSDRYYRFYNEIAAETYANNEEDFDALFSKLNNVKRIAEELVSISRQAATYDLDRIRSPQTKMALQLRTAGDLFVLGDDYFSSVQMNLAALQTLSTDKDIEPYLGGANMPNEDDSLAYFPDIQKIVQSSKDADELKYYWEAWRDKNQLWASLNFYTIVQSYQRAKILEVPVHKLWYRYDSQEMLQQMEQAMTELRPAYQQLHAFVRQELHKKYSDVVNLNGPIPDHLFQQVLEQAWASGSILEDYYPRAQLPEFDEYVSHLTKTMVNESENFYTSLGFEPLSAEFHKNQLKEPNQDSPNDDCRPSIFDLTPVYLMYCEKVSFRKLMQYHSHMARVYYAQQKSHLPSYYFKAYNLEFAVGEVVLSASSPAHLTGRRLAKEVLSETALMSRLFRMAIHTILSIPLYYVHTKMHDLLNDTVDMDTVNKHYWRLMEQHAGIEAPSDRSEGAIDFPYKFYVNIQSFQTQKFISEVLGYQFYREFCKKSYNRGPLHNCDFYGSLAVGNDLKAMSLGSTKPWKQVVGKILPNNTGLSSLALLEYYQPVLDWLNKYNKDANSKIWTASKKKI</v>
      </c>
    </row>
    <row r="997" spans="1:15">
      <c r="A997" t="s">
        <v>4687</v>
      </c>
      <c r="B997" t="s">
        <v>935</v>
      </c>
      <c r="C997">
        <v>0.112</v>
      </c>
      <c r="D997">
        <v>60</v>
      </c>
      <c r="E997">
        <v>0.109</v>
      </c>
      <c r="F997">
        <v>16</v>
      </c>
      <c r="G997">
        <v>0.13300000000000001</v>
      </c>
      <c r="H997">
        <v>44</v>
      </c>
      <c r="I997">
        <v>0.113</v>
      </c>
      <c r="J997">
        <v>0.111</v>
      </c>
      <c r="K997" t="s">
        <v>4781</v>
      </c>
      <c r="L997">
        <v>0.45</v>
      </c>
      <c r="M997" t="s">
        <v>4780</v>
      </c>
      <c r="N997" t="str">
        <f>MID(Table2[[#This Row],[Uncleaved Sequence]],Table2[[#This Row],[pos2]]-3,3)&amp;"-"&amp;MID(Table2[[#This Row],[Uncleaved Sequence]],Table2[[#This Row],[pos2]],3)</f>
        <v>FVL-GDD</v>
      </c>
      <c r="O997" t="str">
        <f>VLOOKUP(Table2[[#This Row],[name]],Sheet2!B:D,3,FALSE)</f>
        <v>MALQELRTAGDLFVLGDDYFSSVQMNLAALQTLSTDKDIEPYLGGANMPEDDSPLAYFPDIQKIVQSSKDADELKYYWEAWRDKNQLWASLNFYTIVQYQRAAKILEVPVHKLWYRYDSQEMLQQMEQAMTELRPAYQQLHAFVRQEHKKYGSDVVNLNGPIPDHLFQQVLEQAWASGSILEDYYPRAQLPEFDEYSHLTAKTMVNESENFYTSLGFEPLSAEFHKNQLKEPNQDSPNDDCRPSIDLTPHVYLMYCEKVSFRKLMQYHSHMARVYYAQQKSHLPSYYFKAYNLEAVGEAVVLSASSPAHLTGRRLAKEVLSETALMSRLFRMAIHTILSIPLYVHTKVMHDLLNDTVDMDTVNKHYWRLMEQHAGIEAPSDRSEGAIDFPYKYVNIDQSFQTQKFISEVLGYQFYREFCKKSYNRGPLHNCDFYGSLAVGNLKAMMSLGSTKPWKQVVGKILPNNTGLSSLALLEYYQPVLDWLNKYNKDNSKIGWTASKKKI</v>
      </c>
    </row>
    <row r="998" spans="1:15">
      <c r="A998" t="s">
        <v>3902</v>
      </c>
      <c r="B998" t="s">
        <v>1478</v>
      </c>
      <c r="C998">
        <v>0.23200000000000001</v>
      </c>
      <c r="D998">
        <v>24</v>
      </c>
      <c r="E998">
        <v>0.27400000000000002</v>
      </c>
      <c r="F998">
        <v>24</v>
      </c>
      <c r="G998">
        <v>0.434</v>
      </c>
      <c r="H998">
        <v>12</v>
      </c>
      <c r="I998">
        <v>0.34799999999999998</v>
      </c>
      <c r="J998">
        <v>0.30399999999999999</v>
      </c>
      <c r="K998" t="s">
        <v>4781</v>
      </c>
      <c r="L998">
        <v>0.5</v>
      </c>
      <c r="M998" t="s">
        <v>4782</v>
      </c>
      <c r="N998" t="str">
        <f>MID(Table2[[#This Row],[Uncleaved Sequence]],Table2[[#This Row],[pos2]]-3,3)&amp;"-"&amp;MID(Table2[[#This Row],[Uncleaved Sequence]],Table2[[#This Row],[pos2]],3)</f>
        <v>TTA-ATT</v>
      </c>
      <c r="O998" t="str">
        <f>VLOOKUP(Table2[[#This Row],[name]],Sheet2!B:D,3,FALSE)</f>
        <v>MFKWVTPASTATLSRCTLPATTAATTTTTAMAATRTATTTTRTTRPQLLIALTSLIIIVASFVPTTSGFRSIETNGGGRKLFGGYRITPKHCRATKTLSSDPRANGPTICMFNHECAQRGGEVVGACMDGFLFGACCQIPPTHELASLINEAQNAYFQQHQQQTKLQQSAAQSSFESYGEQQQSLSEEQVAQQPSQIYDQQNLDKVYQQLDSSSSISPPNGAYGDEPQQQEYQSESEQPVRDENAPTSSSSTEATQSQSSSASVEFEQEPSQPADASNDQTTQKINKQPVQPPNHVHKHSVTINSPSSPPQNDDFVMQVLSTLPPEHADDHHIVFTTEVPTKISGLQDQTSSESNSFEEVSSTPAATQKPKPKPTQMPTQKTTQKATQKPTPPTQKAKPKPVPQLAESMKRPIQQKPQQVAKPKPSPKPAQSTNNHHHNHLLDGGEFTHSDITHPGADADLVEDLQFSTGYGPQPVYAEPPKQQQQQQPAQSYISSSTSAKRPTTGHNSPTTVSSITTHVDSIESIILQLNNTSHGPSYVVSQQTPSYGYPGAAVVQTEPAAQNPTFYQENESEKVQESDSQSDYGYTTVNYESFYDKVSDEQDASAAVSQSAEMPTARPGYGEDVSAVLEDHTMPAGYHDAEAPVAPQTSEFNKMPVMGIAYPVDMSYMEEEGNLPATAAGYGQMSDSYEASTESTYQKLSTVQTEEPQPTYVRPTTNANKQNRPVASYIGMVTQHYNPQPGNGDYQAQVPPEVSVSSHTTKVQEQMDETSNGYQQSETTSGYSPPTAVPAPAQRPQYDAVQGDASSERPVLVTASPRPRPKPSTKRPAVKRISGESTKKKPQPQPSAGAYNQEKISEHSTRKPVSNGYDKVPESPITHIQKKPSATQHKEQEQTGYPRPASPAGYEQTTAAAPAPAAPSLNYDKPDAPPQYDQPSAPSASYDQLAPMPSLNYNEQHASSPGRKPSTAKPISTSYVTGPTPRPPATVDYHYDNVPPLFMADDKLDAFIQSTAENIVGSTPGNYQPPLVTASTPAYAHRPTSSGSYGHKKPGFVQINGTPKPPRPTVLITPKPTAINLTYSSLSDDSNKLASSTSSYVTGRPGVQGVSSNDFKDPGYFGSSPVHVAFQSTTEAVYAVPSDDKPAFPGYFGPTPSYPAFSVPGEKVGQNVMEETYTSNDFVNFPPVRNPNLNMSAASSAVTSDLDLSTPAFVEDVVLKDKMHTLVHLVASLQGNFEALADMIEEPGSNKTVATYQAGAGGTAKPVRVVTTRKPVRATTTRPKVTTKKPVTRVTTKAPNKKTSAVSTTTRKPATRRTTVAAKVTTTRRPATKKPTRRVSSTVKTTTVSSARPADDEIVDEEDEEDVNPNPSDNEDQGATLSSYGGANGRKIQCGVRPHVKSGRIVGGKGSTFGAYPWQVLVRETWLGLFTKNKCGGVLITSRYVITAAHCQPGFLASLVAVMGEFDISGDLEKRSVTKNVKRVIVHRQYDPATFENDLALLELDSPVQFDTHIVPICMPNDADFTGRMATVTGWGRLKYGGGVPSVLQEVQVPIIENSVCQEMFHTAGHNKILTSFLCAGYANGQKDSCEGDSGGPLVLQRPDGRYELAGTVSHGIKCAPYLPGVYMRTTFYKPWLRSITGV</v>
      </c>
    </row>
    <row r="999" spans="1:15">
      <c r="A999" t="s">
        <v>3903</v>
      </c>
      <c r="B999" t="s">
        <v>1478</v>
      </c>
      <c r="C999">
        <v>0.23200000000000001</v>
      </c>
      <c r="D999">
        <v>24</v>
      </c>
      <c r="E999">
        <v>0.27400000000000002</v>
      </c>
      <c r="F999">
        <v>24</v>
      </c>
      <c r="G999">
        <v>0.434</v>
      </c>
      <c r="H999">
        <v>12</v>
      </c>
      <c r="I999">
        <v>0.34799999999999998</v>
      </c>
      <c r="J999">
        <v>0.30399999999999999</v>
      </c>
      <c r="K999" t="s">
        <v>4781</v>
      </c>
      <c r="L999">
        <v>0.5</v>
      </c>
      <c r="M999" t="s">
        <v>4782</v>
      </c>
      <c r="N999" t="str">
        <f>MID(Table2[[#This Row],[Uncleaved Sequence]],Table2[[#This Row],[pos2]]-3,3)&amp;"-"&amp;MID(Table2[[#This Row],[Uncleaved Sequence]],Table2[[#This Row],[pos2]],3)</f>
        <v>TTA-ATT</v>
      </c>
      <c r="O999" t="str">
        <f>VLOOKUP(Table2[[#This Row],[name]],Sheet2!B:D,3,FALSE)</f>
        <v>MFKWVTPASTATLSRCTLPATTAATTTTTAMAATRTATTTTRTTRPQLLIALTSLIIIVASFVPTTSGFRSIETNGGGRKLFGGYRITPKHCRATKTLSSDPRANGPTICMFNHECAQRGGEVVGACMDGFLFGACCQIPPTHELASLINEAQNAYFQQHQQQTKLQQSAAQSSFESYGEQQQSLSEEQVAQQPSQIYDQQNLDKVYQQLDSSSSISPPNGAYGDEPQQQEYQSESEQPVRDENAPTSSSSTEATQSQSSSASVEFEQEPSQPADASNDQTTQKINKQPVQPPNHVHKHSVTINSPSSPPQNDDFVMQVLSTLPPEHADDHHIVFTTEVPTKISGLQDQTSSESNSFEEVSSTPAATQKPKPKPTQMPTQKTTQKATQKPTPPTQKAKPKPVPQLAESMKRPIQQKPQQVAKPKPSPKPAQSTNNHHHNHLLDGGEFTHSDITHPGADADLVEDLQFSTGYGPQPVYAEPPKQQQQQQPAQSYISSSTSAKRPTTGHNSPTTVSSITTHVDSIESIILQLNNTSHGPSYVVSQQTPSYGYPGAAVVQTEPAAQNPTFYQENESEKVQESDSQSDYGYTTVNYESFYDKVSDEQDASAAVSQSAEMPTARPGYGEDVSAVLEDHTMPAGYHDAEAPVAPQTSEFNKMPVMGIAYPVDMSYMEEEGNLPATAAGYGQMSDSYEASTESTYQKLSTVQTEEPQPTYVRPTTNANKQNRPVASYIGMVTQHYNPQPGNGDYQAQVPPEVSVSSHTTKVQEQMDETSNGYQQSETTSGYSPPTAVPAPAQRPQYDAVQGDASSERPVLVTASPRPRPKPSTKRPAVKRISGESTKKKPQPQPSAGAYNQEKISEHSTRKPVSNGYDKVPESPITHIQKKPSATQHKEQEQTGYPRPASPAGYEQTTAAAPAPAAPSLNYDKPDAPPQYDQPSAPSASYDQLAPMPSLNYNEQHASSPGRKPSTAKPISTSYVTGPTPRPPATVDYHYDNVPPLFMADDKLDAFIQSTAENIVGSTPGNYQPPLVTASTPAYAHRPTSSGSYGHKKPGFVQINGTPKPPRPTVLITPKPTAINLTYSSLSDDSNKLASSTSSYVTGRPGVQGVSSNDFKDPGYFGSSPVHVAFQSTTEAVYAVPSDDKPAFPGYFGPTPSYPAFSVPGEKVGQNVMEETYTSNDFVNFPPVRNPNLNMSAASSAVTSDLDLSTPAFVEDVVLKDKMHTLVHLVASLQGNFEALADMIEEPGSNKTVATYQAGAGGTAKPVRVVTTRKPVRATTTRPKVTTKKPVTRVTTKAPNKKTSAVSTTTRKPATRRTTVAAKVTTTRRPATKKPTRRVSSTVKTTTVSSARPADDEIVDEEDEEDVNPNPSDNEDQGATLSSYGGANGRKIHSTSRTLPTPNLAFHSPSTECGVRPHVKSGRIGGKGSTFGAYPWQVLVRESTWLGLFTKNKCGGVLITSRYVITAAHCQPGLASLVAVMGEFDISGDLESKRSVTKNVKRVIVHRQYDPATFENDLALLEDSPVQFDTHIVPICMPNDVADFTGRMATVTGWGRLKYGGGVPSVLQEVQPIIENSVCQEMFHTAGHNKKILTSFLCAGYANGQKDSCEGDSGGPLVLQPDGRYELAGTVSHGIKCAAPYLPGVYMRTTFYKPWLRSITGV</v>
      </c>
    </row>
    <row r="1000" spans="1:15">
      <c r="A1000" t="s">
        <v>4608</v>
      </c>
      <c r="B1000" t="s">
        <v>1478</v>
      </c>
      <c r="C1000">
        <v>0.23200000000000001</v>
      </c>
      <c r="D1000">
        <v>24</v>
      </c>
      <c r="E1000">
        <v>0.27400000000000002</v>
      </c>
      <c r="F1000">
        <v>24</v>
      </c>
      <c r="G1000">
        <v>0.434</v>
      </c>
      <c r="H1000">
        <v>12</v>
      </c>
      <c r="I1000">
        <v>0.34799999999999998</v>
      </c>
      <c r="J1000">
        <v>0.30399999999999999</v>
      </c>
      <c r="K1000" t="s">
        <v>4781</v>
      </c>
      <c r="L1000">
        <v>0.5</v>
      </c>
      <c r="M1000" t="s">
        <v>4782</v>
      </c>
      <c r="N1000" t="str">
        <f>MID(Table2[[#This Row],[Uncleaved Sequence]],Table2[[#This Row],[pos2]]-3,3)&amp;"-"&amp;MID(Table2[[#This Row],[Uncleaved Sequence]],Table2[[#This Row],[pos2]],3)</f>
        <v>TTA-ATT</v>
      </c>
      <c r="O1000" t="str">
        <f>VLOOKUP(Table2[[#This Row],[name]],Sheet2!B:D,3,FALSE)</f>
        <v>MFKWVTPASTATLSRCTLPATTAATTTTTAMAATRTATTTTRTTRPQLLIALTSLIIIVASFVPTTSGFRSIETNGGGRKLFGGYRITPKHCRATKTLSSDPRANGPTICMFNHECAQRGGEVVGACMDGFLFGACCQIPPTHELASLINEAQNAYFQQHQQQTKLQQSAAQSSFESYGEQQQSLSEEQVAQQPSQIYDQQNLDKVYQQLDSSSSISPPNGAYGDEPQQQEYQSESEQPVRDENAPTSSSSTEATQSQSSSASVEFEQEPSQPADASNDQTTQKINKQPVQPPNHVHKHSVTINSPSSPPQNDDFVMQVLSTLPPEHADDHHIVFTTEVPTKISGLQDQTSSESNSFEEVSSTPAATQKPKPKPTQMPTQKTTQKATQKPTPPTQKAKPKPVPQLAESMKRPIQQKPQQVAKPKPSPKPAQSTNNHHHNHLLDGGEFTHSDITHPGADADLVEDLQFSTGYGPQPVYAEPPKQQQQQQPAQSYISSSTSAKRPTTGHNSPTTVSSITTHVDSIESIILQLNNTSHGPSYVVSQQTPSYGYPGAAVVQTEPAAQNPTFYQENESEKVQESDSQSDYGYTTVNYESFYDKVSDEQDASAAVSQSAEMPTARPGYGEDVSAVLEDHTMPAGYHDAEAPVAPQTSEFNKMPVMGIAYPVDMSYMEEEGNLPATAAGYGQMSDSYEASTESTYQKLSTVQTEEPQPTYVRPTTNANKQNRPVASYIGMVTQHYNPQPGNGDYQAQVPPEVSVSSHTTKVQEQMDETSNGYQQSETTSGYSPPTAVPAPAQRPQYDAVQGDASSERPVLVTASPRPRPKPSTKRPAVKRISGESTKKKPQPQPSAGAYNQEKISEHSTRKPVSNGYDKVPESPITHIQKKPSATQHKEQEQTGYPRPASPAGYEQTTAAAPAPAAPSLNYDKPDAPPQYDQPSAPSASYDQLAPMPSLNYNEQHASSPGRKPSTAKPISTSYVTGPTPRPPATVDYHYDNVPPLFMADDKLDAFIQSTAENIVGSTPGNYQPPLVTASTPAYAHRPTSSGSYGHKKPGFVQINGTPKPPRPTVLITPKPTAINLTYSSLSDDSNKLASSTSSYVTGRPGVQGVSSNDFKDPGYFGSSPVHVAFQSTTEAVYAVPSDDKPAFPGYFGPTPSYPAFSVPGEKVGQNVMEETYTSNDFVNFPPVRNPNLNMSAASSAVTSDLDLSTPAFVEDVVLKDKMHTLVHLVASLQGNFEALADMIEEPGSNKTVATYQAGAGGTAKPVRVVTTRKPVRATTTRPKVTTKKPVTRVTTKAPNKKTSAVSTTTRKPATRRTTVAAKVTTTRRPATKKPTRRVSSTVKTTTVSSARPADDEIVDEEDEEDVNPNPSDNEDQGATLSSYGGANGRKIPRRKHKRRNQKT</v>
      </c>
    </row>
    <row r="1001" spans="1:15">
      <c r="A1001" t="s">
        <v>3918</v>
      </c>
      <c r="B1001" t="s">
        <v>29</v>
      </c>
      <c r="C1001">
        <v>0.40300000000000002</v>
      </c>
      <c r="D1001">
        <v>20</v>
      </c>
      <c r="E1001">
        <v>0.60599999999999998</v>
      </c>
      <c r="F1001">
        <v>20</v>
      </c>
      <c r="G1001">
        <v>0.96099999999999997</v>
      </c>
      <c r="H1001">
        <v>13</v>
      </c>
      <c r="I1001">
        <v>0.90900000000000003</v>
      </c>
      <c r="J1001">
        <v>0.77</v>
      </c>
      <c r="K1001" t="s">
        <v>4779</v>
      </c>
      <c r="L1001">
        <v>0.45</v>
      </c>
      <c r="M1001" t="s">
        <v>4780</v>
      </c>
      <c r="N1001" t="str">
        <f>MID(Table2[[#This Row],[Uncleaved Sequence]],Table2[[#This Row],[pos2]]-3,3)&amp;"-"&amp;MID(Table2[[#This Row],[Uncleaved Sequence]],Table2[[#This Row],[pos2]],3)</f>
        <v>SLA-QHN</v>
      </c>
      <c r="O1001" t="str">
        <f>VLOOKUP(Table2[[#This Row],[name]],Sheet2!B:D,3,FALSE)</f>
        <v>MFKFALTLTLCLAGSLSLAQHNPHWWGNRNTIVHLFEWKWSDIAQECESLGPRGFAGVQVSPVNENILSAGRPWWERYQPISYKLTTRSGNEEEFGDMRRCNDVGVRIYVDVLLNHMSGDFDGVAVGTAGTEAEPSKKSFPGVPYTADFHPTCEITDWNDRFQVQQCELVGLKDLDQSSDWVRSKLIEFLDHLIELVAGFRVDAAKHMASEDLEYIYSSLSNLNIDHGFPHNSRPFIFQEVIDHGETVSRDEYKDLGAVTEFRFSEEIGNAFRGNNALKWLQSWGTDWGFLPSGALTFVDNHDNQRDAGAVLNYKSPRQYKMATAFHLAYPYGISRVMSSFAFDHDTPPPQDAQERIISPEFDADGACVNGWICEHRWRQIYAMVGFKNAVRTEITGWWDNGDNQISFCRGNKGFLAINNNLYDLSQDLNTCLPAGTYCDVSGSLIDGSCTGKSVTVNENGYGYIHIGSDDFDGVLALHVDAK</v>
      </c>
    </row>
    <row r="1002" spans="1:15">
      <c r="A1002" t="s">
        <v>4280</v>
      </c>
      <c r="B1002" t="s">
        <v>1480</v>
      </c>
      <c r="C1002">
        <v>0.52700000000000002</v>
      </c>
      <c r="D1002">
        <v>22</v>
      </c>
      <c r="E1002">
        <v>0.70199999999999996</v>
      </c>
      <c r="F1002">
        <v>22</v>
      </c>
      <c r="G1002">
        <v>0.98499999999999999</v>
      </c>
      <c r="H1002">
        <v>12</v>
      </c>
      <c r="I1002">
        <v>0.93500000000000005</v>
      </c>
      <c r="J1002">
        <v>0.82799999999999996</v>
      </c>
      <c r="K1002" t="s">
        <v>4779</v>
      </c>
      <c r="L1002">
        <v>0.45</v>
      </c>
      <c r="M1002" t="s">
        <v>4780</v>
      </c>
      <c r="N1002" t="str">
        <f>MID(Table2[[#This Row],[Uncleaved Sequence]],Table2[[#This Row],[pos2]]-3,3)&amp;"-"&amp;MID(Table2[[#This Row],[Uncleaved Sequence]],Table2[[#This Row],[pos2]],3)</f>
        <v>TDS-ASI</v>
      </c>
      <c r="O1002" t="str">
        <f>VLOOKUP(Table2[[#This Row],[name]],Sheet2!B:D,3,FALSE)</f>
        <v>MSLRLGLFLLAALGVVILTDSASISTHIVGGDQADIADFPYQVSVRLETMLLHICGGSIYAPRVVITAAHCIKGRYASYIRIVAGQNSIADLEEQGVKSKLIPHAGYNKKTYVNDIGLIITREPLEYSALVQPIAVALEAPPSGAQAVSGWGKRAEDDEALPAMLRAVELQIIEKSTCGAQYLTKDYTVTDEMLCAYLEGGKDTCNGDSGGPLAVDGVLVGVVSWGVGCGREGFPGVYTSVNSHIWIEEQAEAY</v>
      </c>
    </row>
    <row r="1003" spans="1:15">
      <c r="A1003" t="s">
        <v>4165</v>
      </c>
      <c r="B1003" t="s">
        <v>1482</v>
      </c>
      <c r="C1003">
        <v>0.81100000000000005</v>
      </c>
      <c r="D1003">
        <v>18</v>
      </c>
      <c r="E1003">
        <v>0.85699999999999998</v>
      </c>
      <c r="F1003">
        <v>18</v>
      </c>
      <c r="G1003">
        <v>0.93100000000000005</v>
      </c>
      <c r="H1003">
        <v>10</v>
      </c>
      <c r="I1003">
        <v>0.90200000000000002</v>
      </c>
      <c r="J1003">
        <v>0.88100000000000001</v>
      </c>
      <c r="K1003" t="s">
        <v>4779</v>
      </c>
      <c r="L1003">
        <v>0.45</v>
      </c>
      <c r="M1003" t="s">
        <v>4780</v>
      </c>
      <c r="N1003" t="str">
        <f>MID(Table2[[#This Row],[Uncleaved Sequence]],Table2[[#This Row],[pos2]]-3,3)&amp;"-"&amp;MID(Table2[[#This Row],[Uncleaved Sequence]],Table2[[#This Row],[pos2]],3)</f>
        <v>VCA-HRN</v>
      </c>
      <c r="O1003" t="str">
        <f>VLOOKUP(Table2[[#This Row],[name]],Sheet2!B:D,3,FALSE)</f>
        <v>MSKKLVLLLLFVATVCAHRNRNRTAHHGGGPKDIIVNGYPAYEGKAPYAGLRMNNGAVGGGSVIGNNWVLTAAHCLTTDSVTIHYGSNRAWNGQLQHTNKNNFFRHPGYPNSAGHDIGLIRTPYVSFTNLINKVSLPKFSQKGERFEWWCVACGWGGMANGGLADWLQCMDVQVISNGECARSYGSVASTDMCTRADGKSVCGGDSGGALVTHDNPIQVGVITFASIGCKSGPSGYTRVSDHLDWREKSGIAY</v>
      </c>
    </row>
    <row r="1004" spans="1:15">
      <c r="A1004" t="s">
        <v>3691</v>
      </c>
      <c r="B1004" t="s">
        <v>938</v>
      </c>
      <c r="C1004">
        <v>0.84199999999999997</v>
      </c>
      <c r="D1004">
        <v>28</v>
      </c>
      <c r="E1004">
        <v>0.86599999999999999</v>
      </c>
      <c r="F1004">
        <v>28</v>
      </c>
      <c r="G1004">
        <v>0.98599999999999999</v>
      </c>
      <c r="H1004">
        <v>16</v>
      </c>
      <c r="I1004">
        <v>0.90100000000000002</v>
      </c>
      <c r="J1004">
        <v>0.88400000000000001</v>
      </c>
      <c r="K1004" t="s">
        <v>4779</v>
      </c>
      <c r="L1004">
        <v>0.45</v>
      </c>
      <c r="M1004" t="s">
        <v>4780</v>
      </c>
      <c r="N1004" t="str">
        <f>MID(Table2[[#This Row],[Uncleaved Sequence]],Table2[[#This Row],[pos2]]-3,3)&amp;"-"&amp;MID(Table2[[#This Row],[Uncleaved Sequence]],Table2[[#This Row],[pos2]],3)</f>
        <v>CEA-RSL</v>
      </c>
      <c r="O1004" t="str">
        <f>VLOOKUP(Table2[[#This Row],[name]],Sheet2!B:D,3,FALSE)</f>
        <v>MFHESLKLISLMLLWVIVAAVLTDCEARSLVDRSENSDSNGSSTNRSAAYQLQEYAEFMKSYMNQSVEPCENFYEYACGNYRNVKPDRYSPGSRSNLGVTYTLIDITEQLLGRMDLAEALNVSSELAVAQRFYNACLGANLHPFNAAPAYLSLIRSIGGFPAVDGDAWKASNFNWINMSAHLANYGANGLIRETLQRYPFEPYTKLPELGFDHIIVHEENISRNTTRAFRLNEERMHGYLRAFGLEDRIREAIAGVFAFWRDALEIPPQCEVFDPYRIKRVFPQSEYYYNISWSLHSTNKLFCDFYYVELDKVCARHRKAVANYLAMKLLYRFDPKLKAPRYQNYCSVTLYQSMRFLFNKLYMANNFSEAKRLEMSEMVRELRKSLRKALEDDWLDAESRARALLKESRIQPRIGSFQDDALSDRIIREINSLKVIEDRYATNINLQHLVVQINRFSSRHFQELTNDTKPQKILTGLQVGAGYYTPDNSIVMAGVVEPPIYQRHLPISLKFGTLGFIVGHELIHGFDTTSSYFDGNGHMSLLSEISQQALEDRAECYMDYYGKYQVPEISRRVNGKTTLDENIADNSGRQALTAYRSHRQQLLEHPGQERISDAMPGLDLTPEQLFFLGFAQLFCSHEEEHYWKGLSDVHTFDQFRVLGVLSNSEDFFHAYNCSVGSGMRPGAKTCL</v>
      </c>
    </row>
    <row r="1005" spans="1:15">
      <c r="A1005" t="s">
        <v>4374</v>
      </c>
      <c r="B1005" t="s">
        <v>310</v>
      </c>
      <c r="C1005">
        <v>0.57899999999999996</v>
      </c>
      <c r="D1005">
        <v>18</v>
      </c>
      <c r="E1005">
        <v>0.74299999999999999</v>
      </c>
      <c r="F1005">
        <v>18</v>
      </c>
      <c r="G1005">
        <v>0.98</v>
      </c>
      <c r="H1005">
        <v>12</v>
      </c>
      <c r="I1005">
        <v>0.95099999999999996</v>
      </c>
      <c r="J1005">
        <v>0.85499999999999998</v>
      </c>
      <c r="K1005" t="s">
        <v>4779</v>
      </c>
      <c r="L1005">
        <v>0.45</v>
      </c>
      <c r="M1005" t="s">
        <v>4780</v>
      </c>
      <c r="N1005" t="str">
        <f>MID(Table2[[#This Row],[Uncleaved Sequence]],Table2[[#This Row],[pos2]]-3,3)&amp;"-"&amp;MID(Table2[[#This Row],[Uncleaved Sequence]],Table2[[#This Row],[pos2]],3)</f>
        <v>AVG-DSL</v>
      </c>
      <c r="O1005" t="str">
        <f>VLOOKUP(Table2[[#This Row],[name]],Sheet2!B:D,3,FALSE)</f>
        <v>MLFAGFGVLLFVAVAVGDSLDVCLEDMGCMRGTLMPGYQSGEFEAFMGIFAQPPVGPLRLKNPVPNEPWEGVLDAGAAKDSCIQRSYFAKEWGLMGVECLYLNVYRPKNRAEDKLPVMVYIHGGGFFSGSAHPMASGPEYLMDTNKVMVTMNYRLGPFGFLSTGDEHMPGNFGFKDQRLALQWIQKHIATFGGDPKVTVLGHSAGGISAHLHMISPNSKGLFQNSMSLTGTMFLSAMKILKDPLSARRLGKELAIDQAESLSSQDLAEALRNVCPKKLLVSVDSLKVWDNMPHLTLPVLEAPSPDAFLVEDPLDAHRAGRINQMPWILSLSSRAGEGSLFIMRFINPKLRAEFNENFLEHMALLLNLPEGTPVQMVSEILDAYDFKGDSLNNTMLKLAEISGDFNFYYPIYETISSYVTYANLEENPLFIYIFEFAGLNSIKFFAGTTDDYGLGAVHMDDGLHTIRIPVSFDDFPKDSEDAKVIQRMSSLTDFAKTGVFHEESICKVSDFKEQGMCNYLHFGGNKEKYLEDIRNSITLTFPIWKKLF</v>
      </c>
    </row>
    <row r="1006" spans="1:15">
      <c r="A1006" t="s">
        <v>4315</v>
      </c>
      <c r="B1006" t="s">
        <v>89</v>
      </c>
      <c r="C1006">
        <v>0.83499999999999996</v>
      </c>
      <c r="D1006">
        <v>24</v>
      </c>
      <c r="E1006">
        <v>0.88800000000000001</v>
      </c>
      <c r="F1006">
        <v>24</v>
      </c>
      <c r="G1006">
        <v>0.97799999999999998</v>
      </c>
      <c r="H1006">
        <v>16</v>
      </c>
      <c r="I1006">
        <v>0.94199999999999995</v>
      </c>
      <c r="J1006">
        <v>0.91700000000000004</v>
      </c>
      <c r="K1006" t="s">
        <v>4779</v>
      </c>
      <c r="L1006">
        <v>0.45</v>
      </c>
      <c r="M1006" t="s">
        <v>4780</v>
      </c>
      <c r="N1006" t="str">
        <f>MID(Table2[[#This Row],[Uncleaved Sequence]],Table2[[#This Row],[pos2]]-3,3)&amp;"-"&amp;MID(Table2[[#This Row],[Uncleaved Sequence]],Table2[[#This Row],[pos2]],3)</f>
        <v>VRG-TLA</v>
      </c>
      <c r="O1006" t="str">
        <f>VLOOKUP(Table2[[#This Row],[name]],Sheet2!B:D,3,FALSE)</f>
        <v>MRAPDALLLRVALLLLLLTTVRGTLAPDSHKSKSKTKESALRGGPQDQDFDLGLVSPEPLAKDIVSNHRGYFKETGLRRFNGTTLGYVTPWNSHGYDVKIFAKKFDIISPVWLQIVKQGDRYAVAGTHDIDAGWLTDVRRKGKQVHNRTVKVFPRFIFDHFTDRDIKLLLSDAQERTKVNDVLIKCCKDNGFDGLVEVWSQLAGRIDDKILYTLVLQMAKELQKQQLRLILVIPPFRKETGHLFGKHMDKLFKHIYAFSLMTYDFSSVQRPGANAPLYFVRKAVETIAPEGCADTAKRAKILLGLNMYGNDYTPDGGGPITFSQYLDLVRHVKKHLTYDERDVNFFEIKNDDGRHIVFYPTLYSINERIKLAQELGTGISIWELGQGLNYFYL</v>
      </c>
    </row>
    <row r="1007" spans="1:15">
      <c r="A1007" t="s">
        <v>4124</v>
      </c>
      <c r="B1007" t="s">
        <v>1483</v>
      </c>
      <c r="C1007">
        <v>0.17299999999999999</v>
      </c>
      <c r="D1007">
        <v>19</v>
      </c>
      <c r="E1007">
        <v>0.16300000000000001</v>
      </c>
      <c r="F1007">
        <v>19</v>
      </c>
      <c r="G1007">
        <v>0.27500000000000002</v>
      </c>
      <c r="H1007">
        <v>2</v>
      </c>
      <c r="I1007">
        <v>0.14899999999999999</v>
      </c>
      <c r="J1007">
        <v>0.156</v>
      </c>
      <c r="K1007" t="s">
        <v>4781</v>
      </c>
      <c r="L1007">
        <v>0.45</v>
      </c>
      <c r="M1007" t="s">
        <v>4780</v>
      </c>
      <c r="N1007" t="str">
        <f>MID(Table2[[#This Row],[Uncleaved Sequence]],Table2[[#This Row],[pos2]]-3,3)&amp;"-"&amp;MID(Table2[[#This Row],[Uncleaved Sequence]],Table2[[#This Row],[pos2]],3)</f>
        <v>CIA-SPV</v>
      </c>
      <c r="O1007" t="str">
        <f>VLOOKUP(Table2[[#This Row],[name]],Sheet2!B:D,3,FALSE)</f>
        <v>MALRGSHRLEVIFKRCIASPVLHSHAANRRSSQLAIKEGDPNSNGNSGQQQNGEQKEKGWRRLVRFFVPFSLGAVVSAAIIQREDLTPTIAASKMTGRRDFNFIADVVAGCADSVVYIEIKDTRHFDYFSGQPITASNGSGFIIEQNLILTNAHVVINKPHTMVQVRLSDGRTFPATIEDVDQTSDLATLRIQVNNSVMRLGKSSTLRSGEWVVALGSPLALSNTVTAGVISSTQRASQELGLRNDINYLQTDAAITFGNSGGPLVNLDGEAIGVNSMKVTAGISFAIPIDYVKFLERAAEKRKKGSAYKTGYPVKRYMGITMLTLTPDILFELKSRSQNMPSLTHGVLVWKVIVGSPAHSGGLQPGDIVTHINKKEIKNSSDVYDALADNSTLDIVILRGVKQMHVTITPED</v>
      </c>
    </row>
    <row r="1008" spans="1:15">
      <c r="A1008" t="s">
        <v>4659</v>
      </c>
      <c r="B1008" t="s">
        <v>1483</v>
      </c>
      <c r="C1008">
        <v>0.17299999999999999</v>
      </c>
      <c r="D1008">
        <v>19</v>
      </c>
      <c r="E1008">
        <v>0.16300000000000001</v>
      </c>
      <c r="F1008">
        <v>19</v>
      </c>
      <c r="G1008">
        <v>0.27500000000000002</v>
      </c>
      <c r="H1008">
        <v>2</v>
      </c>
      <c r="I1008">
        <v>0.14899999999999999</v>
      </c>
      <c r="J1008">
        <v>0.156</v>
      </c>
      <c r="K1008" t="s">
        <v>4781</v>
      </c>
      <c r="L1008">
        <v>0.45</v>
      </c>
      <c r="M1008" t="s">
        <v>4780</v>
      </c>
      <c r="N1008" t="str">
        <f>MID(Table2[[#This Row],[Uncleaved Sequence]],Table2[[#This Row],[pos2]]-3,3)&amp;"-"&amp;MID(Table2[[#This Row],[Uncleaved Sequence]],Table2[[#This Row],[pos2]],3)</f>
        <v>CIA-SPV</v>
      </c>
      <c r="O1008" t="str">
        <f>VLOOKUP(Table2[[#This Row],[name]],Sheet2!B:D,3,FALSE)</f>
        <v>MALRGSHRLEVIFKRCIASPVLHSHAANRRSSQLAIKEGDPNSNGNSGQQQNGEQKEKGWRRLVRFFVPFSLGAVVSAAIIQREDLTPTIAASKMTGRRDFNFIADVVAGCADSVVYIEIKDTRHFDYFSGQPITASNGSGFIIEQNLILTNAHVVINKPHTMVQVRLSDGRTFPATIEDVDQTSDLATLRIQVNNSVMRLGKSSTLRSGEWVVALGSPLALSNTVTAGVISSTQRASQELGLRNDINYLQTDAAITFGNSGGPLVNLDGEAIGVNSMKVTAGISFAIPIDYVKFLERAAEKRKKGSAYKTGYPVKRYMGITMLTLTPDILFELKSRSQNMPSLTHGVLVWKVIVGSPAHSGGLQPGDIVTHINKKEIKNSSDVYDALADNSTLDIVILRGVKQMHVTITPED</v>
      </c>
    </row>
    <row r="1009" spans="1:15">
      <c r="A1009" t="s">
        <v>4244</v>
      </c>
      <c r="B1009" t="s">
        <v>1486</v>
      </c>
      <c r="C1009">
        <v>0.121</v>
      </c>
      <c r="D1009">
        <v>42</v>
      </c>
      <c r="E1009">
        <v>0.115</v>
      </c>
      <c r="F1009">
        <v>42</v>
      </c>
      <c r="G1009">
        <v>0.21099999999999999</v>
      </c>
      <c r="H1009">
        <v>41</v>
      </c>
      <c r="I1009">
        <v>0.105</v>
      </c>
      <c r="J1009">
        <v>0.109</v>
      </c>
      <c r="K1009" t="s">
        <v>4781</v>
      </c>
      <c r="L1009">
        <v>0.45</v>
      </c>
      <c r="M1009" t="s">
        <v>4780</v>
      </c>
      <c r="N1009" t="str">
        <f>MID(Table2[[#This Row],[Uncleaved Sequence]],Table2[[#This Row],[pos2]]-3,3)&amp;"-"&amp;MID(Table2[[#This Row],[Uncleaved Sequence]],Table2[[#This Row],[pos2]],3)</f>
        <v>SET-ARM</v>
      </c>
      <c r="O1009" t="str">
        <f>VLOOKUP(Table2[[#This Row],[name]],Sheet2!B:D,3,FALSE)</f>
        <v>MGLPPFNVSGSPFNVVPIHNYPELMKDTCALINAEWPRSETARMRSLEACDSLPCSLVLTTEGMCRVIAHLKLSPINSKKKACFVESVVVDKRHRGQGGKLIMKFAEDYCRVVLDLKTIYLSTIDQDGFYERIGYEYCAPITMYGPRCELPSLQNAKKKYMKKV</v>
      </c>
    </row>
    <row r="1010" spans="1:15">
      <c r="A1010" t="s">
        <v>4245</v>
      </c>
      <c r="B1010" t="s">
        <v>1486</v>
      </c>
      <c r="C1010">
        <v>0.109</v>
      </c>
      <c r="D1010">
        <v>39</v>
      </c>
      <c r="E1010">
        <v>0.106</v>
      </c>
      <c r="F1010">
        <v>53</v>
      </c>
      <c r="G1010">
        <v>0.156</v>
      </c>
      <c r="H1010">
        <v>51</v>
      </c>
      <c r="I1010">
        <v>9.8000000000000004E-2</v>
      </c>
      <c r="J1010">
        <v>0.10100000000000001</v>
      </c>
      <c r="K1010" t="s">
        <v>4781</v>
      </c>
      <c r="L1010">
        <v>0.45</v>
      </c>
      <c r="M1010" t="s">
        <v>4780</v>
      </c>
      <c r="N1010" t="str">
        <f>MID(Table2[[#This Row],[Uncleaved Sequence]],Table2[[#This Row],[pos2]]-3,3)&amp;"-"&amp;MID(Table2[[#This Row],[Uncleaved Sequence]],Table2[[#This Row],[pos2]],3)</f>
        <v>TAR-MRS</v>
      </c>
      <c r="O1010" t="str">
        <f>VLOOKUP(Table2[[#This Row],[name]],Sheet2!B:D,3,FALSE)</f>
        <v>MRYIKSEPYYEGLPPFNVSGSPFNVVPIHNYPELMKDTCALINAEWPRSTARMRSLEASCDSLPCSLVLTTEGMCRVIAHLKLSPINSKKKACFVESVVDKRHRGQGFGKLIMKFAEDYCRVVLDLKTIYLSTIDQDGFYERIGYEYAPITMYGPRHCELPSLQNAKKKYMKKV</v>
      </c>
    </row>
    <row r="1011" spans="1:15">
      <c r="A1011" t="s">
        <v>4594</v>
      </c>
      <c r="B1011" t="s">
        <v>177</v>
      </c>
      <c r="C1011">
        <v>0.61099999999999999</v>
      </c>
      <c r="D1011">
        <v>18</v>
      </c>
      <c r="E1011">
        <v>0.747</v>
      </c>
      <c r="F1011">
        <v>18</v>
      </c>
      <c r="G1011">
        <v>0.95099999999999996</v>
      </c>
      <c r="H1011">
        <v>3</v>
      </c>
      <c r="I1011">
        <v>0.90900000000000003</v>
      </c>
      <c r="J1011">
        <v>0.83399999999999996</v>
      </c>
      <c r="K1011" t="s">
        <v>4779</v>
      </c>
      <c r="L1011">
        <v>0.45</v>
      </c>
      <c r="M1011" t="s">
        <v>4780</v>
      </c>
      <c r="N1011" t="str">
        <f>MID(Table2[[#This Row],[Uncleaved Sequence]],Table2[[#This Row],[pos2]]-3,3)&amp;"-"&amp;MID(Table2[[#This Row],[Uncleaved Sequence]],Table2[[#This Row],[pos2]],3)</f>
        <v>ATA-KIF</v>
      </c>
      <c r="O1011" t="str">
        <f>VLOOKUP(Table2[[#This Row],[name]],Sheet2!B:D,3,FALSE)</f>
        <v>MLRWPVVCLLLPLLATAKIFDRCELANLLQHRFGLPAAQVATLVCIAQHSDFNTAAFGGGVGLGGGSHGLFQISDVYWCSPPGQGKGCGLSCSRLRDDIADDVLCVRKIYAEHQRISGDGFTAWQAYDAYCRQDANSYVAGCGGPGSALSVAASYHKPQQVQVHSYPVQQYHQVAQIQPQGKIYSRCELAQELYYQKLPMPQIPTWVCIAQHESSFNTAAVGRLNADGSADHGLFQISDLFWCTHQRAGKGCHATCNQFLDSSIGDDVQCIRRIHQEHTQISGDGFNAWTVYKRCLNQHYEQIAACFAKPPAHQPQHHPNAIAGGPVKSKVSYAYQYGQVQVHTPIAPAVNQYYRPPQPSPVLSYQTNVAAYSGNPFLRPRPVNPPRQHPNAGVPLKNQTPANPFYIHKQQTQYQPQYQTHFQTHYQRTGKVYNRCELAQEYFSHKFPMQDLATWVCIAEHESSFNTTAVGRLNADGSADHGLFQISDLYCTHNDGGGKGCHIDCNRLLDSDITDDVKCVRTIHEEHTRISGDGFTAWTYNGHCRQKTRADVANCFDGKDLPAEVAKPSKGNELVKKTSPTPKAKIYNCELAKELYHRHKFPMREIPTWVCIAEHESSFNTAAVGKLNADGSEDHGLQISDIYWCTHDQTSGKACHIECDRLLDSDISDDVQCIRTIHEEHTRLSGGFNAWTVYNGHCRNQNLAKLSDCFDGNEISEADKTSHYGERPQVMPHQSPQKPQHKTATIQEYAGNPFLQNLQAAKPPQPTLNKNKLTNNVVAPKEQKNKLYATNPFFNGQVQSKPPPTQGAPVYSTKKPNYDHNPFLKAPGSVTPSKPSHASQEVKLHDSTSYAQNPFLSLLGKPIVPAQAPIKPQSKPPSPSKSQLVSRPYVSSDSFRNEVIKFTATSAAVATTASFTKQSVTTTTRKPQTASTKPVSTTAKTTSLPLWSWQTSTTAKPTISESGNRYTTSTTRSVITNKPNHPTIAAVSRPTTRATTRSTNGPIRTTSQPGTYLNTPLSSRSPIRQSTIRSTVFTTRSTTRPTIRSTTHAISRPTSSPTTRPTTRLTTRPTTRTTTRASSPTTRPTVGLTTYQPTRTPTSITRRPIYTTQKQYTTTTRATTPYPTVSKTTRPSTTTRPLTTTRYIPTTRQSVITQTTNRNSAIYLPRNNTISTNRSTKSPYHYVSINKPTTRSTTSTRPSTTIRYSPTTRQPPTTRSTTRYSAITASTRQTSTTPRPYLFTSTTKKSVTTKDPFDHPFFQKFKAKFEKTTTTTNQASTLAVNQNQTTISPYYAKYQENKVKTGAKTVLSYDFGQNRNTTSRPKSFDVYLNWNK</v>
      </c>
    </row>
    <row r="1012" spans="1:15">
      <c r="A1012" t="s">
        <v>3949</v>
      </c>
      <c r="B1012" t="s">
        <v>410</v>
      </c>
      <c r="C1012">
        <v>0.154</v>
      </c>
      <c r="D1012">
        <v>43</v>
      </c>
      <c r="E1012">
        <v>0.127</v>
      </c>
      <c r="F1012">
        <v>43</v>
      </c>
      <c r="G1012">
        <v>0.13100000000000001</v>
      </c>
      <c r="H1012">
        <v>7</v>
      </c>
      <c r="I1012">
        <v>0.108</v>
      </c>
      <c r="J1012">
        <v>0.11600000000000001</v>
      </c>
      <c r="K1012" t="s">
        <v>4781</v>
      </c>
      <c r="L1012">
        <v>0.45</v>
      </c>
      <c r="M1012" t="s">
        <v>4780</v>
      </c>
      <c r="N1012" t="str">
        <f>MID(Table2[[#This Row],[Uncleaved Sequence]],Table2[[#This Row],[pos2]]-3,3)&amp;"-"&amp;MID(Table2[[#This Row],[Uncleaved Sequence]],Table2[[#This Row],[pos2]],3)</f>
        <v>VLA-RQL</v>
      </c>
      <c r="O1012" t="str">
        <f>VLOOKUP(Table2[[#This Row],[name]],Sheet2!B:D,3,FALSE)</f>
        <v>MPAAKCGCLKKEARVHVIYVGGTIGMIRNESGVLHTAPKVLARQLQEFPCHDRNYTSKDNDGPMMVLPAVSGAPYRVLYDLIEFCPLMDSSCMGFCDWRIANEVGKTYKSYDGFVILHGTDTLAYSASALAFMLESLNKPVVFTGAQPIFEARSDGRENFLGALLIAGNYSIPEVLVFFGNKILRGCRSTKLNSDSHALDSPNFAPLGRASVNIEINSRQIFRPCNIKPFSLHSELEKNVALLRIPGISASVVQAILKEPTKGVVLQTFGAGNFPVNREDLLDELREAVHRGVIVNITQCSAGMVANIYETSQGLMEVGVIPGYDMTQEAAFTKLAYVLSKPEDIPNKKKVMLLSLRGELTTNKVAKINDIDLIEGVARTLHMSTAMERQQMSTFYPALVAAAVTEGDVHKLGDLKQYGANLCDTNCDGRSAMHLACFLGKNCVCFLISAGCPVNVHDRFNRTPLHEAIDTDNHDIINALLKNGAKLNDQLVQAELLRALTERGKIKRLESFRLAGANLTLADRTGRTALHYACQLGNHVVDYLLPHYENPYIKDELGMSPIDYAKAANHAHILTLMRFKEKELAKKDCSCT</v>
      </c>
    </row>
    <row r="1013" spans="1:15">
      <c r="A1013" t="s">
        <v>4617</v>
      </c>
      <c r="B1013" t="s">
        <v>410</v>
      </c>
      <c r="C1013">
        <v>0.154</v>
      </c>
      <c r="D1013">
        <v>43</v>
      </c>
      <c r="E1013">
        <v>0.127</v>
      </c>
      <c r="F1013">
        <v>43</v>
      </c>
      <c r="G1013">
        <v>0.13100000000000001</v>
      </c>
      <c r="H1013">
        <v>7</v>
      </c>
      <c r="I1013">
        <v>0.108</v>
      </c>
      <c r="J1013">
        <v>0.11600000000000001</v>
      </c>
      <c r="K1013" t="s">
        <v>4781</v>
      </c>
      <c r="L1013">
        <v>0.45</v>
      </c>
      <c r="M1013" t="s">
        <v>4780</v>
      </c>
      <c r="N1013" t="str">
        <f>MID(Table2[[#This Row],[Uncleaved Sequence]],Table2[[#This Row],[pos2]]-3,3)&amp;"-"&amp;MID(Table2[[#This Row],[Uncleaved Sequence]],Table2[[#This Row],[pos2]],3)</f>
        <v>VLA-RQL</v>
      </c>
      <c r="O1013" t="str">
        <f>VLOOKUP(Table2[[#This Row],[name]],Sheet2!B:D,3,FALSE)</f>
        <v>MPAAKCGCLKKEARVHVIYVGGTIGMIRNESGVLHTAPKVLARQLQEFPCHDRNYTSKDNDGPMMVLPAVSGAPYRVLYDLIEFCPLMDSSCMGFCDWRIANEVGTYKSYDGFVILHGTDTLAYSASALAFMLESLNKPVVFTGAQIIFEARSDGRENFLGALLIAGNYSIPEVLVFFGNKILRGCRSTKLNSDSFALDSPNFAPLGRASVNIEINSRQIFRPCNIKPFSLHSELEKNVALLRIYGISASVVQAILKEPTKGVVLQTFGAGNFPVNREDLLDELREAVHRGVIINITQCSAGMVANIYETSQGLMEVGVIPGYDMTQEAAFTKLAYVLSKPEWIPNKKKVMLLSLRGELTTNKVAKINDIDLIEGVARTLHMSTAMERQQMCTFYPALVAAAVTEGDVHKLGDLKQYGANLCDTNCDGRSAMHLACFLGKLCVCFLISAGCPVNVHDRFNRTPLHEAIDTDNHDIINALLKNGAKLNDQPVQAELLRALTERGKIKRLESFRLAGANLTLADRTGRTALHYACQLGNHEVDYLLPHYENPYIKDELGMSPIDYAKAANHAHILTLMRFKEKELAKKDPSCT</v>
      </c>
    </row>
    <row r="1014" spans="1:15">
      <c r="A1014" t="s">
        <v>3929</v>
      </c>
      <c r="B1014" t="s">
        <v>675</v>
      </c>
      <c r="C1014">
        <v>0.51800000000000002</v>
      </c>
      <c r="D1014">
        <v>23</v>
      </c>
      <c r="E1014">
        <v>0.63700000000000001</v>
      </c>
      <c r="F1014">
        <v>23</v>
      </c>
      <c r="G1014">
        <v>0.94899999999999995</v>
      </c>
      <c r="H1014">
        <v>2</v>
      </c>
      <c r="I1014">
        <v>0.78400000000000003</v>
      </c>
      <c r="J1014">
        <v>0.71599999999999997</v>
      </c>
      <c r="K1014" t="s">
        <v>4779</v>
      </c>
      <c r="L1014">
        <v>0.45</v>
      </c>
      <c r="M1014" t="s">
        <v>4780</v>
      </c>
      <c r="N1014" t="str">
        <f>MID(Table2[[#This Row],[Uncleaved Sequence]],Table2[[#This Row],[pos2]]-3,3)&amp;"-"&amp;MID(Table2[[#This Row],[Uncleaved Sequence]],Table2[[#This Row],[pos2]],3)</f>
        <v>SEA-REV</v>
      </c>
      <c r="O1014" t="str">
        <f>VLOOKUP(Table2[[#This Row],[name]],Sheet2!B:D,3,FALSE)</f>
        <v>MWKILCGIVVLVTIVVNQLSEAREVRRRRGLMLQLDNYLSYDGIMQYLDLALSHSNRVTLKDVARTYENRALKMAIITNGDGRPGKRVIFLDAALHSRWMTPAAALLTIHKLVVEFAENSDLLTDYDWHIMPLANPDGYEYSRNTERWRNTRTPNGGNCFGTNLNRNFAVDWNVGFPELKDPCDENYAGSSPFSEVARTVRDIMHGLVESKRAVMYLSLHTANRSVFYPWVYDTDPVSNQKEHDEGRFVADRILQSTGTFIKTWQYAKYAGTFGGTSMDYALLAGFPLSFVFEMGTGRDHVEYKFFPPARDIRHLAEESWTGIKAFAEKTIEKYPPSRVISYNMVKLAENAATRNLGFNSMVATVCLFFTYLTNCNF</v>
      </c>
    </row>
    <row r="1015" spans="1:15">
      <c r="A1015" t="s">
        <v>4613</v>
      </c>
      <c r="B1015" t="s">
        <v>675</v>
      </c>
      <c r="C1015">
        <v>0.51800000000000002</v>
      </c>
      <c r="D1015">
        <v>23</v>
      </c>
      <c r="E1015">
        <v>0.63700000000000001</v>
      </c>
      <c r="F1015">
        <v>23</v>
      </c>
      <c r="G1015">
        <v>0.94899999999999995</v>
      </c>
      <c r="H1015">
        <v>2</v>
      </c>
      <c r="I1015">
        <v>0.78400000000000003</v>
      </c>
      <c r="J1015">
        <v>0.71599999999999997</v>
      </c>
      <c r="K1015" t="s">
        <v>4779</v>
      </c>
      <c r="L1015">
        <v>0.45</v>
      </c>
      <c r="M1015" t="s">
        <v>4780</v>
      </c>
      <c r="N1015" t="str">
        <f>MID(Table2[[#This Row],[Uncleaved Sequence]],Table2[[#This Row],[pos2]]-3,3)&amp;"-"&amp;MID(Table2[[#This Row],[Uncleaved Sequence]],Table2[[#This Row],[pos2]],3)</f>
        <v>SEA-REV</v>
      </c>
      <c r="O1015" t="str">
        <f>VLOOKUP(Table2[[#This Row],[name]],Sheet2!B:D,3,FALSE)</f>
        <v>MWKILCGIVVLVTIVVNQLSEAREVRRRRGLMLQLDNYLSYDGIMQYLDLALSHSNRVTLKDVARTYENRALKMAIITNGDGRPGKRVIFLDAALHSRWMTPAAALLTIHKLVVEFAENSDLLTDYDWHIMPLANPDGYEYSRNTERWRNTRTPNGGNCFGTNLNRNFAVDWNVGFPELKDPCDENYAGSSPFSEVARTVRDIMHGLVESKRAVMYLSLHTANRSVFYPWVYDTDPVSNQKEHDEGRFVADRILQSTGTFIKTWQYAKYAGTFGGTSMDYALLAGFPLSFVFEMGTGRDHVEYKFFPPARDIRHLAEESWTGIKAFAEKTIEKYPPSRVISYNMVKLAENAATRNLGFNSMVATVCLFFTYLTNCNF</v>
      </c>
    </row>
    <row r="1016" spans="1:15">
      <c r="A1016" t="s">
        <v>3681</v>
      </c>
      <c r="B1016" t="s">
        <v>940</v>
      </c>
      <c r="C1016">
        <v>0.73699999999999999</v>
      </c>
      <c r="D1016">
        <v>21</v>
      </c>
      <c r="E1016">
        <v>0.83899999999999997</v>
      </c>
      <c r="F1016">
        <v>21</v>
      </c>
      <c r="G1016">
        <v>0.98699999999999999</v>
      </c>
      <c r="H1016">
        <v>12</v>
      </c>
      <c r="I1016">
        <v>0.95199999999999996</v>
      </c>
      <c r="J1016">
        <v>0.9</v>
      </c>
      <c r="K1016" t="s">
        <v>4779</v>
      </c>
      <c r="L1016">
        <v>0.45</v>
      </c>
      <c r="M1016" t="s">
        <v>4780</v>
      </c>
      <c r="N1016" t="str">
        <f>MID(Table2[[#This Row],[Uncleaved Sequence]],Table2[[#This Row],[pos2]]-3,3)&amp;"-"&amp;MID(Table2[[#This Row],[Uncleaved Sequence]],Table2[[#This Row],[pos2]],3)</f>
        <v>IQA-IVD</v>
      </c>
      <c r="O1016" t="str">
        <f>VLOOKUP(Table2[[#This Row],[name]],Sheet2!B:D,3,FALSE)</f>
        <v>MGCLLLLCSCLVALFIPIQAIVDINVATSNDIHNNLNRTTSPCTNFWNFCGRFSSASKYVDNFERVEDQFATAMVEFMESHLGENDTLAPRLIKQMRQYKACKEDTRKLHGNPRPEELVNQWILHPKKFLVYGLNGVFIDERVDVAADSMRWVIQLRMPDPADRYSDRRVLQLMRLYEEAWYSMGVVKLVEKMHQLDKYRAEYPVVYTWSFSELRQEIPIPHSFFIELLGVNHTEELYHLTFEVSVEYLRECFRCLRDFASEPKDTYIRARQYVLVEESEPRERNPRSCIHHMRYLPLGMNYIYDRFIYQNREEDTSKVLEILSTLKAAFGQYLDANRLQLTPQLAYVRAKLEGIQIKIGNLPEEKSPEFYNNHYGSANFSATNFLANLLEAALRTRLQNAGLLARNSRVDLRHYYVNDNVRKARTSPFYENERNTITVPMFLQWPLFDHREHTIFQHSLLGAVLGHEMNHAFEQEGILFDAAGNESPVGEIRESKPFRDAIKCAEEQPFVSLKERLADLNGLQLAYDAFFGLAHDSRQEYRPYAFEQEFTAPQLFHLSYAQFFCGSLPPVIAHDRDDERVNVSVGNLQFAYDFNCETSPSSVCEMWRPGDVANSNRNVH</v>
      </c>
    </row>
    <row r="1017" spans="1:15">
      <c r="A1017" t="s">
        <v>3830</v>
      </c>
      <c r="B1017" t="s">
        <v>411</v>
      </c>
      <c r="C1017">
        <v>0.114</v>
      </c>
      <c r="D1017">
        <v>64</v>
      </c>
      <c r="E1017">
        <v>0.108</v>
      </c>
      <c r="F1017">
        <v>35</v>
      </c>
      <c r="G1017">
        <v>0.13900000000000001</v>
      </c>
      <c r="H1017">
        <v>12</v>
      </c>
      <c r="I1017">
        <v>0.104</v>
      </c>
      <c r="J1017">
        <v>0.106</v>
      </c>
      <c r="K1017" t="s">
        <v>4781</v>
      </c>
      <c r="L1017">
        <v>0.45</v>
      </c>
      <c r="M1017" t="s">
        <v>4780</v>
      </c>
      <c r="N1017" t="str">
        <f>MID(Table2[[#This Row],[Uncleaved Sequence]],Table2[[#This Row],[pos2]]-3,3)&amp;"-"&amp;MID(Table2[[#This Row],[Uncleaved Sequence]],Table2[[#This Row],[pos2]],3)</f>
        <v>VTG-LSF</v>
      </c>
      <c r="O1017" t="str">
        <f>VLOOKUP(Table2[[#This Row],[name]],Sheet2!B:D,3,FALSE)</f>
        <v>MSERSKGDVSARVNNNANQTRVVKNPLLSASVTGLSFDDFPNKPQLLPAPPVVHATPPAAPVLIAGILNREPKSLVTVGQPSSIDDSEALDEINLNTSEDSVGAGGSSPYLGAGDQNANPLLEPPTEAGNDSLLSQAASSFTALPAVSNVFSTFSKRIYAGSRETSEEPKLDIQPSYIQQASYVQPVAPVPAPFYAPPAAANEVVAPEPPKFYAPTEVPPPNVGVPAPPPTSGNPNTYRFTARKKYAPIPGLSEQSGQPAQQPQVPQAPQAAPSFQTPPYPPQLTYAANPAPFDSAQPAAIPAEERKSGGGLFSLTSLVPTGVLQNITGIVQSATGRSSEPEHNVQQAGGYLDITTASAPAPSTNLFGGPNSTFPPGGNYFVPGAPPSLPSTVVGPPSVGNFFAPAAPLPVAQTAAPPAVGAFFTSAAPSVTPSVFTPGTVPLAPQPFQSATVNQSALPPNNPPTASAVGELFVPAPTTIAQGTSPAVPFDTQAVPTIPLTVPPGNPPPTSTLGGFFTTGEVAPVVAPFGTQASPATQSGFFNPGEVRPNVPLAEPVPTIPITSSGVPPIGLFPPAPAQPGVQTASNPPLPGAAAPPPAAGQASYRLQKGTRLYKSPLTPQETATSSGFAAPLPPTSTPAIFNPFGAPAPGSFNSVGHLEGQSSQGVPFFTPPVQNPPGQVAAPTVVPQSAPIAPPPGTSSTSVAPPLTASIANPPPTSGFASVPLFAAPTISSTIPFFNPQPTGAEVTTGLSQQENEATASTTLEGLVQGPAPTLSASQFFDTLPTGTQPENQVASVSSERENLVQEPISNQGIPFFAPPQTNIFTPQLQQEIAPAEDSKRSEIQEEFLSAPPQESNLSTELREDTHTGPPVIEPVLEETPSSSESSVPPASKVDQEDIVYPEPSAPVEQEIPLFVPVPGLPGLSQDIPLPPPPTGSTTASSIFAAPPVASSAPLFVPVPGPPSVSSLFSPSQVDSTSSFAPPPTSANTTILTPAPDTTSTLFANNIPTTTPSIPDIVPTTSAELVDAPGFQGSSDDTATNLFQGNTETQTVFSPFAQTKATPLVQETKPELVPPPIFFAPKSESEVLSQPPLAPSPLQSFFSTAPETATTTDFNFFGSPAPGSVFDLPVQQGIAPPPLALESPPQNSVSNIATSAIGFDLLNQTQQASSLVENSQNSSVNSFDGYFGGPSASAAQTFANETTNALVAPAINCDPVNFFDQVPQQSQIQQANEDQRIQNFFNNPPLQDQPAVPGELKYDIVHSGVAVKQLQERQTPVSNLVEPPSSACSEFSTLAPAPTQTDRQSGDDLLQQHLGELPEDILELRMASASSEKGQVATPPVAIPYSPVVAHWFYKRSVDTKFIWTPFSHYDALLETSLNLDDSTLIIPVEGGRYDVNIKERTKTPVYWEGKAIEVRRCSWYKGVDSKYVPYTEDTAALLEAEYKRSAETGEWHQKIMLANGEQVVFHGPVIVHFLPQQNADTWGASTQGSMRPRVVKRDLDDFTIEQGESQRVDHLLFVHGIGSACDLKMRSVEEVVDDFRVIAQQLVQSHYKNSTDMGLVGRVEVLISWHGHLHSEELGIDEKLKSITLESIPRLRNFTNDTLLDVLFYTSPKYCKIMNTVADALNDVYLKYRMRHPEFNGGVSLAGHSLGSLILFDLLCHQEPKESEEENKENPDQLPQKQSSQKVQLPTSDPLPKQVSYAMGPEGTGQPVIYTQLIFHPKKFFALGSPIGMFVTIRGIDKLGLDFHLPTCPGFYNIFHPFPVAYRIEALVNPDMNGIRPVLIPHHKGRKRMHLELKETMTRVGADIKQRMDTFKTTLDSVNFLTTVTKVKKEAEESLEKETSQTSSQAFQKQTEDQDESVASSSCKLRNRTDSNSTTASDPEFIELDFPLGKLNDSKRVDYVLQEAPEFINEYIFALSSHVCYWGSEDTILFVMKEIYASLGISTDSQVPQSSMTIRPVSHESSVSHSLLP</v>
      </c>
    </row>
    <row r="1018" spans="1:15">
      <c r="A1018" t="s">
        <v>3831</v>
      </c>
      <c r="B1018" t="s">
        <v>411</v>
      </c>
      <c r="C1018">
        <v>0.11600000000000001</v>
      </c>
      <c r="D1018">
        <v>26</v>
      </c>
      <c r="E1018">
        <v>0.11</v>
      </c>
      <c r="F1018">
        <v>26</v>
      </c>
      <c r="G1018">
        <v>0.125</v>
      </c>
      <c r="H1018">
        <v>25</v>
      </c>
      <c r="I1018">
        <v>0.105</v>
      </c>
      <c r="J1018">
        <v>0.107</v>
      </c>
      <c r="K1018" t="s">
        <v>4781</v>
      </c>
      <c r="L1018">
        <v>0.45</v>
      </c>
      <c r="M1018" t="s">
        <v>4780</v>
      </c>
      <c r="N1018" t="str">
        <f>MID(Table2[[#This Row],[Uncleaved Sequence]],Table2[[#This Row],[pos2]]-3,3)&amp;"-"&amp;MID(Table2[[#This Row],[Uncleaved Sequence]],Table2[[#This Row],[pos2]],3)</f>
        <v>VVA-HWF</v>
      </c>
      <c r="O1018" t="str">
        <f>VLOOKUP(Table2[[#This Row],[name]],Sheet2!B:D,3,FALSE)</f>
        <v>MASASSEKGQVATPPVAIPYSPVVAHWFYKRSVDTKFIWTPFSHYDSALETSLNLDDSTLIIPVEGGRYDVNIKERTKTPVYWEGKAIEVRRCSWFYKVDSKYVPYTEDTAALLEAEYKRSAETGEWHQKIMLANGEQVVFHGPTVIHFLPQQNADTWGASTQGSMRPRVVKRDLDDFTIEQGESQRVDHLLFMVHIGSACDLKMRSVEEVVDDFRVIAQQLVQSHYKNSTDMGLVGRVEVLPISHGHLHSEELGIDEKLKSITLESIPRLRNFTNDTLLDVLFYTSPKYCQKINTVADALNDVYLKYRMRHPEFNGGVSLAGHSLGSLILFDLLCHQEPLKEEEENKENPDQLPQKQSSQKVQLPTSDPLPKQVSYAMGPEGTGQPVITYTLIFHPKKFFALGSPIGMFVTIRGIDKLGLDFHLPTCPGFYNIFHPFDPVYRIEALVNPDMNGIRPVLIPHHKGRKRMHLELKETMTRVGADIKQRFMDFKTTLDSVNFLTTVTKVKKEAEESLEKETSQTSSQAFQKQTEDQDESSVSSSCKLRNRTDSNSTTASDPEFIELDFPLGKLNDSKRVDYVLQEAPLEFNEYIFALSSHVCYWGSEDTILFVMKEIYASLGISTDSQVPQSSMTIERPSHESSVSHSLLP</v>
      </c>
    </row>
    <row r="1019" spans="1:15">
      <c r="A1019" t="s">
        <v>4590</v>
      </c>
      <c r="B1019" t="s">
        <v>411</v>
      </c>
      <c r="C1019">
        <v>0.114</v>
      </c>
      <c r="D1019">
        <v>64</v>
      </c>
      <c r="E1019">
        <v>0.108</v>
      </c>
      <c r="F1019">
        <v>35</v>
      </c>
      <c r="G1019">
        <v>0.13900000000000001</v>
      </c>
      <c r="H1019">
        <v>12</v>
      </c>
      <c r="I1019">
        <v>0.104</v>
      </c>
      <c r="J1019">
        <v>0.106</v>
      </c>
      <c r="K1019" t="s">
        <v>4781</v>
      </c>
      <c r="L1019">
        <v>0.45</v>
      </c>
      <c r="M1019" t="s">
        <v>4780</v>
      </c>
      <c r="N1019" t="str">
        <f>MID(Table2[[#This Row],[Uncleaved Sequence]],Table2[[#This Row],[pos2]]-3,3)&amp;"-"&amp;MID(Table2[[#This Row],[Uncleaved Sequence]],Table2[[#This Row],[pos2]],3)</f>
        <v>VTG-LSF</v>
      </c>
      <c r="O1019" t="str">
        <f>VLOOKUP(Table2[[#This Row],[name]],Sheet2!B:D,3,FALSE)</f>
        <v>MSERSKGDVSARVNNNANQTRVVKNPLLSASVTGLSFDDFPNKPQLLPAPPVVHATPPAAPVLIAGILNREPKSLVTVGQPSSIDDSEALDEINLNTSEDSVGAGGSSPYLGAGDQNANPLLEPPTEAGNDSLLSQAASSFTALPAVSNVFSTFSKRIYAGSRETSEEPKLDIQPSYIQQASYVQPVAPVPAPFYAPPAAANEVVAPEPPKFYAPTEVPPPNVGVPAPPPTSGNPNTYRFTARKKYAPIPGLSEQSGQPAQQPQVPQAPQAAPSFQTPPYPPQLTYAANPAPFDSAQPAAIPAEERKSGGGLFSLTSLVPTGVLQNITGIVQSATGRSSEPEHNVQQAGGYLDITTASAPAPSTNLFGGPNSTFPPGGNYFVPGAPPSLPSTVVGPPSVGNFFAPAAPLPVAQTAAPPAVGAFFTSAAPSVTPSVFTPGTVPLAPQPFQSATVNQSALPPNNPPTASAVGELFVPAPTTIAQGTSPAVPFDTQAVPTIPLTVPPGNPPPTSTLGGFFTTGEVAPVVAPFGTQASPATQSGFFNPGEVRPNVPLAEPVPTIPITSSGVPPIGLFPPAPAQPGVQTASNPPLPGAAAPPPAAGQASYRLQKGTRLYKSPLTPQETATSSGFAAPLPPTSTPAIFNPFGAPAPGSFNSVGHLEGQSSQGVPFFTPPVQNPPGQVAAPTVVPQSAPIAPPPGTSSTSVAPPLTASIANPPPTSGFASVPLFAAPTISSTIPFFNPQPTGAEVTTGLSQQENEATASTTLEGLVQGPAPTLSASQFFDTLPTGTQPENQVASVSSERENLVQEPISNQGIPFFAPPQTNIFTPQLQQEIAPAEDSKRSEIQEEFLSAPPQESNLSTELREDTHTGPPVIEPVLEETPSSSESSVPPASKVDQEDIVYPEPSAPVEQEIPLFVPVPGLPGLSQDIPLPPPPTGSTTASSIFAAPPVASSAPLFVPVPGPPSVSSLFSPSQVDSTSSFAPPPTSANTTILTPAPDTTSTLFANNIPTTTPSIPDIVPTTSAELVDAPGFQGSSDDTATNLFQGNTETQTVFSPFAQTKATPLVQETKPELVPPPIFFAPKSESEVLSQPPLAPSPLQSFFSTAPETATTTDFNFFGSPAPGSVFDLPVQQGIAPPPLALESPPQNSVSNIATSAIGFDLLNQTQQASSLVENSQNSSVNSFDGYFGGPSASAAQTFANETTNALVAPAINCDPVNFFDQVPQQSQIQQANEDQRIQNFFNNPPLQDQPAVPGELKYDIVHSGVAVKQLQERQTPVSNLVEPPSSACSEFSTLAPAPTQTDRQSGDDLLQQHLGELPEDILELRMASASSEKGQVATPPVAIPYSPVVAHWFYKRSVDTKFIWTPFSHYDALLETSLNLDDSTLIIPVEGGRYDVNIKERTKTPVYWEGKAIEVRRCSWYKGVDSKYVPYTEDTAALLEAEYKRSAETGEWHQKIMLANGEQVVFHGPVIVHFLPQQNADTWGASTQGSMRPRVVKRDLDDFTIEQGESQRVDHLLFVHGIGSACDLKMRSVEEVVDDFRVIAQQLVQSHYKNSTDMGLVGRVEVLISWHGHLHSEELGIDEKLKSITLESIPRLRNFTNDTLLDVLFYTSPKYCKIMNTVADALNDVYLKYRMRHPEFNGGVSLAGHSLGSLILFDLLCHQEPKESEEENKNPDQLPQKQSSQKVQLPTSDPLPKQVSYAMGPEGTGQPVITTQLIFHPKKFFALGSPIGMFVTIRGIDKLGLDFHLPTCPGFYNIFHPFDVAYRIEALVNPDMNGIRPVLIPHHKGRKRMHLELKETMTRVGADIKQRFDTFKTTLDSVNFLTTVTKVKKEAEESLEKETSQTSSQAFQKQTEDQDESVASSSCKLRNRTDSNSTTASDPEFIELDFPLGKLNDSKRVDYVLQEAPLFINEYIFALSSHVCYWGSEDTILFVMKEIYASLGISTDSQVPQSSMTIEPVSHESSVSHSLLP</v>
      </c>
    </row>
    <row r="1020" spans="1:15">
      <c r="A1020" t="s">
        <v>3657</v>
      </c>
      <c r="B1020" t="s">
        <v>676</v>
      </c>
      <c r="C1020">
        <v>0.83599999999999997</v>
      </c>
      <c r="D1020">
        <v>18</v>
      </c>
      <c r="E1020">
        <v>0.89400000000000002</v>
      </c>
      <c r="F1020">
        <v>18</v>
      </c>
      <c r="G1020">
        <v>0.98299999999999998</v>
      </c>
      <c r="H1020">
        <v>10</v>
      </c>
      <c r="I1020">
        <v>0.95099999999999996</v>
      </c>
      <c r="J1020">
        <v>0.92500000000000004</v>
      </c>
      <c r="K1020" t="s">
        <v>4779</v>
      </c>
      <c r="L1020">
        <v>0.45</v>
      </c>
      <c r="M1020" t="s">
        <v>4780</v>
      </c>
      <c r="N1020" t="str">
        <f>MID(Table2[[#This Row],[Uncleaved Sequence]],Table2[[#This Row],[pos2]]-3,3)&amp;"-"&amp;MID(Table2[[#This Row],[Uncleaved Sequence]],Table2[[#This Row],[pos2]],3)</f>
        <v>ALA-VEN</v>
      </c>
      <c r="O1020" t="str">
        <f>VLOOKUP(Table2[[#This Row],[name]],Sheet2!B:D,3,FALSE)</f>
        <v>MLKLFAVVLLLASVALAVENYDGYKIYDINARNAFEKQLLLRLSGNEAYFFDLPRSLDASSRVMVKPEDQEGFEHLLEKYGVNYSVINENFGESLRQEDENQNQRLMNLRSAERSVSFKAFHRHAEINAYLDELAAAYPSRVSVQVAKSYENRDIKTITITNGDGKTGKNVVFLDAGIHAREWIAHAGALYVIHQLENFAANSELLKDFDWVILPVVNPDGYEYSHTTTRMWRKTRKPISSACYGDANRNFDFHWGEVGASSYSCSDTFKGETAFSEPETQLIRDILLSLTGRGFYLTLHSYGNYLLYPWGWTSALPSSWRDNDEVAQGGADAIKSATGTKYTGSSTNVLYAAAGGSDDYAFGVANFPVSITMELPAGGTGFNPSTSQIEGFSETWVGIKAMAQKVADK</v>
      </c>
    </row>
    <row r="1021" spans="1:15">
      <c r="A1021" t="s">
        <v>4564</v>
      </c>
      <c r="B1021" t="s">
        <v>676</v>
      </c>
      <c r="C1021">
        <v>0.83599999999999997</v>
      </c>
      <c r="D1021">
        <v>18</v>
      </c>
      <c r="E1021">
        <v>0.89400000000000002</v>
      </c>
      <c r="F1021">
        <v>18</v>
      </c>
      <c r="G1021">
        <v>0.98299999999999998</v>
      </c>
      <c r="H1021">
        <v>10</v>
      </c>
      <c r="I1021">
        <v>0.95099999999999996</v>
      </c>
      <c r="J1021">
        <v>0.92500000000000004</v>
      </c>
      <c r="K1021" t="s">
        <v>4779</v>
      </c>
      <c r="L1021">
        <v>0.45</v>
      </c>
      <c r="M1021" t="s">
        <v>4780</v>
      </c>
      <c r="N1021" t="str">
        <f>MID(Table2[[#This Row],[Uncleaved Sequence]],Table2[[#This Row],[pos2]]-3,3)&amp;"-"&amp;MID(Table2[[#This Row],[Uncleaved Sequence]],Table2[[#This Row],[pos2]],3)</f>
        <v>ALA-VEN</v>
      </c>
      <c r="O1021" t="str">
        <f>VLOOKUP(Table2[[#This Row],[name]],Sheet2!B:D,3,FALSE)</f>
        <v>MLKLFAVVLLLASVALAVENYDGYKIYDINARNAFEKQLLLRLSGNEAYFFDLPRSLDASSRVMVKPEDQEGFEHLLEKYGVNYSVINENFGESLRQEDENQNQRLMNLRSAERSVSFKAFHRHAEINAYLDELAAAYPSRVSVQVAKSYENRDIKTITITNGDGKTGKNVVFLDAGIHAREWIAHAGALYVIHQLENFAANSELLKDFDWVILPVVNPDGYEYSHTTTRMWRKTRKPISSACYGDANRNFDFHWGEVGASSYSCSDTFKGETAFSEPETQLIRDILLSLTGRGFYLTLHSYGNYLLYPWGWTSALPSSWRDNDEVAQGGADAIKSATGTKYTGSSTNVLYAAAGGSDDYAFGVANFPVSITMELPAGGTGFNPSTSQIEGFSETWVGIKAMAQKVADK</v>
      </c>
    </row>
    <row r="1022" spans="1:15">
      <c r="A1022" t="s">
        <v>4450</v>
      </c>
      <c r="B1022" t="s">
        <v>678</v>
      </c>
      <c r="C1022">
        <v>0.86399999999999999</v>
      </c>
      <c r="D1022">
        <v>20</v>
      </c>
      <c r="E1022">
        <v>0.90200000000000002</v>
      </c>
      <c r="F1022">
        <v>20</v>
      </c>
      <c r="G1022">
        <v>0.97599999999999998</v>
      </c>
      <c r="H1022">
        <v>11</v>
      </c>
      <c r="I1022">
        <v>0.93700000000000006</v>
      </c>
      <c r="J1022">
        <v>0.92100000000000004</v>
      </c>
      <c r="K1022" t="s">
        <v>4779</v>
      </c>
      <c r="L1022">
        <v>0.45</v>
      </c>
      <c r="M1022" t="s">
        <v>4780</v>
      </c>
      <c r="N1022" t="str">
        <f>MID(Table2[[#This Row],[Uncleaved Sequence]],Table2[[#This Row],[pos2]]-3,3)&amp;"-"&amp;MID(Table2[[#This Row],[Uncleaved Sequence]],Table2[[#This Row],[pos2]],3)</f>
        <v>VAA-EQD</v>
      </c>
      <c r="O1022" t="str">
        <f>VLOOKUP(Table2[[#This Row],[name]],Sheet2!B:D,3,FALSE)</f>
        <v>MKFSLGLLVLFLGATLVAAEQDYEGYRIYEVIPSTADQADLLHQLSLQGDFISETRLLGHPSRVIVSPAQLKHFQQLVEAEKMTLTLVNSNLGASIAEFAQRQMQRLLAPITGKGRLSTERYYTHEEIINYIDDLAQRFPSRVFVKTGWSYEQRVLKTITITNGDGKANKKVIFMDGGFHAREWISPAAVLYVIDQVEQFEENAHLLKDYDWVILPLVNADGYEHTQTGTLARMWRKTRQPYTYAQTCYGADPNRNFDFHWNEEGASSNPCADTYAGPTAFSEPETITVRDLMHLADRGIMYLTLHSYGNYLLYPWGWTSDLPENWEDLDAVARTGAEAIENAGTVYTYGSSTNVLYIAAGASDDYGYYAGFNVSITMELPGAGSIGFNPPVRIDEFVTETWIGIRAMAEKVIEM</v>
      </c>
    </row>
    <row r="1023" spans="1:15">
      <c r="A1023" t="s">
        <v>3950</v>
      </c>
      <c r="B1023" t="s">
        <v>680</v>
      </c>
      <c r="C1023">
        <v>0.51400000000000001</v>
      </c>
      <c r="D1023">
        <v>23</v>
      </c>
      <c r="E1023">
        <v>0.68799999999999994</v>
      </c>
      <c r="F1023">
        <v>23</v>
      </c>
      <c r="G1023">
        <v>0.98199999999999998</v>
      </c>
      <c r="H1023">
        <v>14</v>
      </c>
      <c r="I1023">
        <v>0.92200000000000004</v>
      </c>
      <c r="J1023">
        <v>0.81499999999999995</v>
      </c>
      <c r="K1023" t="s">
        <v>4779</v>
      </c>
      <c r="L1023">
        <v>0.45</v>
      </c>
      <c r="M1023" t="s">
        <v>4780</v>
      </c>
      <c r="N1023" t="str">
        <f>MID(Table2[[#This Row],[Uncleaved Sequence]],Table2[[#This Row],[pos2]]-3,3)&amp;"-"&amp;MID(Table2[[#This Row],[Uncleaved Sequence]],Table2[[#This Row],[pos2]],3)</f>
        <v>GIA-NNL</v>
      </c>
      <c r="O1023" t="str">
        <f>VLOOKUP(Table2[[#This Row],[name]],Sheet2!B:D,3,FALSE)</f>
        <v>MWQGIVCSLALCLVGLAGLGIANNLAGYEGYTKYTVQHGDENAFKYMVDQTNDAELDFWLLTRNSSVLTVSPRRKTQFEASLSSLGVSYEMQPLMELMALQANSSFADDNYDGEYEECQQDECEQAERPRRRTRRQARGFFSHYPRYEVLSFMSGLAARYPQFCRYESLGRSNEGRHIAALSISLNSRVRPRRVAYQAATHGREWITTQTVLYLAYELLSNLRAFTRVLQDVEIFLVPLVNPDGYYTHTTDRFWRKNRHRYAGHSCSGVDINRNFGNHWNYQGASQNLCSEVYSTAPNSEPETSAVVRYLEFNRNRVKLSLDVHSFGKFIFYPYGYAKNTVPPVGTLRSVALRAANQIGRYRGTRYTTGTSASILYEASGSLDDFAYGNLGILSYTLELPGDEFHVPAHDIIHVCKETFAGFIEFIRHVSL</v>
      </c>
    </row>
    <row r="1024" spans="1:15">
      <c r="A1024" t="s">
        <v>4618</v>
      </c>
      <c r="B1024" t="s">
        <v>680</v>
      </c>
      <c r="C1024">
        <v>0.51400000000000001</v>
      </c>
      <c r="D1024">
        <v>23</v>
      </c>
      <c r="E1024">
        <v>0.68799999999999994</v>
      </c>
      <c r="F1024">
        <v>23</v>
      </c>
      <c r="G1024">
        <v>0.98199999999999998</v>
      </c>
      <c r="H1024">
        <v>14</v>
      </c>
      <c r="I1024">
        <v>0.92200000000000004</v>
      </c>
      <c r="J1024">
        <v>0.81499999999999995</v>
      </c>
      <c r="K1024" t="s">
        <v>4779</v>
      </c>
      <c r="L1024">
        <v>0.45</v>
      </c>
      <c r="M1024" t="s">
        <v>4780</v>
      </c>
      <c r="N1024" t="str">
        <f>MID(Table2[[#This Row],[Uncleaved Sequence]],Table2[[#This Row],[pos2]]-3,3)&amp;"-"&amp;MID(Table2[[#This Row],[Uncleaved Sequence]],Table2[[#This Row],[pos2]],3)</f>
        <v>GIA-NNL</v>
      </c>
      <c r="O1024" t="str">
        <f>VLOOKUP(Table2[[#This Row],[name]],Sheet2!B:D,3,FALSE)</f>
        <v>MWQGIVCSLALCLVGLAGLGIANNLAGYEGYTKYTVQHGDENAFKYMVDQTNDAELDFWLLTRNSSVLTVSPRRKTQFEASLSSLGVSYEMQPLMELMALQANSSFADDNYDGEYEECQQDECEQAERPRRRTRRQARGFFSHYPRYEVLSFMSGLAARYPQFCRYESLGRSNEGRHIAALSISLNSRVRPRRVAYQAATHGREWITTQTVLYLAYELLSNLRAFTRVLQDVEIFLVPLVNPDGYYTHTTDRFWRKNRHRYAGHSCSGVDINRNFGNHWNYQGASQNLCSEVYSTAPNSEPETSAVVRYLEFNRNRVKLSLDVHSFGKFIFYPYGYAKNTVPPVGTLRSVALRAANQIGRYRGTRYTTGTSASILYEASGSLDDFAYGNLGILSYTLELPGDEFHVPAHDIIHVCKETFAGFIEFIRHVSL</v>
      </c>
    </row>
    <row r="1025" spans="1:15">
      <c r="A1025" t="s">
        <v>3625</v>
      </c>
      <c r="B1025" t="s">
        <v>682</v>
      </c>
      <c r="C1025">
        <v>0.109</v>
      </c>
      <c r="D1025">
        <v>62</v>
      </c>
      <c r="E1025">
        <v>0.107</v>
      </c>
      <c r="F1025">
        <v>22</v>
      </c>
      <c r="G1025">
        <v>0.129</v>
      </c>
      <c r="H1025">
        <v>4</v>
      </c>
      <c r="I1025">
        <v>0.108</v>
      </c>
      <c r="J1025">
        <v>0.108</v>
      </c>
      <c r="K1025" t="s">
        <v>4781</v>
      </c>
      <c r="L1025">
        <v>0.45</v>
      </c>
      <c r="M1025" t="s">
        <v>4780</v>
      </c>
      <c r="N1025" t="str">
        <f>MID(Table2[[#This Row],[Uncleaved Sequence]],Table2[[#This Row],[pos2]]-3,3)&amp;"-"&amp;MID(Table2[[#This Row],[Uncleaved Sequence]],Table2[[#This Row],[pos2]],3)</f>
        <v>DAT-TAL</v>
      </c>
      <c r="O1025" t="str">
        <f>VLOOKUP(Table2[[#This Row],[name]],Sheet2!B:D,3,FALSE)</f>
        <v>MATITKRKNQTAKDRSRTDATTALRRLVIPRPDILHTYLDYKQVNQYLQLAQRYAHFVHVHILGHTHEKREIRALEINWMNSENVELSPQMREHSPRLDIGPNGRFTVPVIHVGEHCRKTVFIEAGTHAREWISVSTALNCIYQLTEYTRNIEVLRKLRFIIVPLVNPDGYEYSRTKNPKWRKNRRPHKSAKFVGTCNRNYDIFWNSGPSKINRNTYKGESPFSEPETRAMRCILDRMSSNLLFFSLHSYGQSIMYPWGYCRDNPIYWRELSSLANSGKSAIKSYNGREYRTGSSCLTKRTIAGSVVDYVYGVLKVPMALVMELPSRELGFQPPVEMISQIGHSWYGIREMCKRSFDLRHQIVREKEPPLPWPSRHESSNEGVAIENTSTTTETNTAGGDFAKTTSKKKRSKRTTIRAQHENILRLQRSLKAREALDLPEGQALPPGLFPRQMEPQYPPIKQSGLSRDGQGGGDGAILTSRGKPTISSPVLVL</v>
      </c>
    </row>
    <row r="1026" spans="1:15">
      <c r="A1026" t="s">
        <v>4552</v>
      </c>
      <c r="B1026" t="s">
        <v>682</v>
      </c>
      <c r="C1026">
        <v>0.129</v>
      </c>
      <c r="D1026">
        <v>28</v>
      </c>
      <c r="E1026">
        <v>0.186</v>
      </c>
      <c r="F1026">
        <v>14</v>
      </c>
      <c r="G1026">
        <v>0.4</v>
      </c>
      <c r="H1026">
        <v>5</v>
      </c>
      <c r="I1026">
        <v>0.29699999999999999</v>
      </c>
      <c r="J1026">
        <v>0.246</v>
      </c>
      <c r="K1026" t="s">
        <v>4781</v>
      </c>
      <c r="L1026">
        <v>0.45</v>
      </c>
      <c r="M1026" t="s">
        <v>4780</v>
      </c>
      <c r="N1026" t="str">
        <f>MID(Table2[[#This Row],[Uncleaved Sequence]],Table2[[#This Row],[pos2]]-3,3)&amp;"-"&amp;MID(Table2[[#This Row],[Uncleaved Sequence]],Table2[[#This Row],[pos2]],3)</f>
        <v>LAL-LVV</v>
      </c>
      <c r="O1026" t="str">
        <f>VLOOKUP(Table2[[#This Row],[name]],Sheet2!B:D,3,FALSE)</f>
        <v>MEDKPKQGTRLALLVVERLHLNIKCQTAKDRSRTDATTALRRLVIPRPDLHTYLDYKQVNQYLQYLAQRYAHFVHVHILGHTHEKREIRALEINWMNSNVELSPQMREHSPRLFDIGPNGRFTVPVIHVGEHCRKTVFIEAGTHAREISVSTALNCIYQLTERYTRNIEVLRKLRFIIVPLVNPDGYEYSRTKNPKRKNRRPHKSAKFVGTDCNRNYDIFWNSGPSKINRNTYKGESPFSEPETRMRCILDRMSSNLLFFLSLHSYGQSIMYPWGYCRDNPIYWRELSSLANSGSAIKSYNGREYRTGSISCLTKRTIAGSVVDYVYGVLKVPMALVMELPSRLGFQPPVEMISQIGHESWYGIREMCKRSFDLRHQIVREKEPPLPWPSRHSSNEGVAIENTSTTTEETNTAGGDFAKTTSKKKRSKRTTIRAQHENILRQRSLKAREALDLPEGIQALPPGLFPRQMEPQYPPIKQSGLSRDGQGGGDAILTSRGKPTISSPVSLVL</v>
      </c>
    </row>
    <row r="1027" spans="1:15">
      <c r="A1027" t="s">
        <v>4338</v>
      </c>
      <c r="B1027" t="s">
        <v>40</v>
      </c>
      <c r="C1027">
        <v>0.53100000000000003</v>
      </c>
      <c r="D1027">
        <v>22</v>
      </c>
      <c r="E1027">
        <v>0.68700000000000006</v>
      </c>
      <c r="F1027">
        <v>22</v>
      </c>
      <c r="G1027">
        <v>0.95799999999999996</v>
      </c>
      <c r="H1027">
        <v>12</v>
      </c>
      <c r="I1027">
        <v>0.88700000000000001</v>
      </c>
      <c r="J1027">
        <v>0.79500000000000004</v>
      </c>
      <c r="K1027" t="s">
        <v>4779</v>
      </c>
      <c r="L1027">
        <v>0.45</v>
      </c>
      <c r="M1027" t="s">
        <v>4780</v>
      </c>
      <c r="N1027" t="str">
        <f>MID(Table2[[#This Row],[Uncleaved Sequence]],Table2[[#This Row],[pos2]]-3,3)&amp;"-"&amp;MID(Table2[[#This Row],[Uncleaved Sequence]],Table2[[#This Row],[pos2]],3)</f>
        <v>AQG-VYV</v>
      </c>
      <c r="O1027" t="str">
        <f>VLOOKUP(Table2[[#This Row],[name]],Sheet2!B:D,3,FALSE)</f>
        <v>MVSKVALLLAVLVCSQYMAQGVYVVSKAEWGGRGAKWTVGLGNYLSYAIHHTAGSYCETRAQCNAVLQSVQNYHMDSLGWPDIGYNFLIGGDGNVYEGGWNNMGAHAAEWNPYSIGISFLGNYNWDTLEPNMISAAQQLLNDAVNRGLSSGYILYGHRQVSATECPGTHIWNEIRGWSHWS</v>
      </c>
    </row>
    <row r="1028" spans="1:15">
      <c r="A1028" t="s">
        <v>4707</v>
      </c>
      <c r="B1028" t="s">
        <v>40</v>
      </c>
      <c r="C1028">
        <v>0.53100000000000003</v>
      </c>
      <c r="D1028">
        <v>22</v>
      </c>
      <c r="E1028">
        <v>0.68700000000000006</v>
      </c>
      <c r="F1028">
        <v>22</v>
      </c>
      <c r="G1028">
        <v>0.95799999999999996</v>
      </c>
      <c r="H1028">
        <v>12</v>
      </c>
      <c r="I1028">
        <v>0.88700000000000001</v>
      </c>
      <c r="J1028">
        <v>0.79500000000000004</v>
      </c>
      <c r="K1028" t="s">
        <v>4779</v>
      </c>
      <c r="L1028">
        <v>0.45</v>
      </c>
      <c r="M1028" t="s">
        <v>4780</v>
      </c>
      <c r="N1028" t="str">
        <f>MID(Table2[[#This Row],[Uncleaved Sequence]],Table2[[#This Row],[pos2]]-3,3)&amp;"-"&amp;MID(Table2[[#This Row],[Uncleaved Sequence]],Table2[[#This Row],[pos2]],3)</f>
        <v>AQG-VYV</v>
      </c>
      <c r="O1028" t="str">
        <f>VLOOKUP(Table2[[#This Row],[name]],Sheet2!B:D,3,FALSE)</f>
        <v>MVSKVALLLAVLVCSQYMAQGVYVVSKAEWGGRGAKWTVGLGNYLSYAIHHTAGSYCETRAQCNAVLQSVQNYHMDSLGWPDIGYNFLIGGDGNVYEGGWNNMGAHAAEWNPYSIGISFLGNYNWDTLEPNMISAAQQLLNDAVNRGLSSGYILYGHRQVSATECPGTHIWNEIRGWSHWS</v>
      </c>
    </row>
    <row r="1029" spans="1:15">
      <c r="A1029" t="s">
        <v>3833</v>
      </c>
      <c r="B1029" t="s">
        <v>1488</v>
      </c>
      <c r="C1029">
        <v>0.66500000000000004</v>
      </c>
      <c r="D1029">
        <v>16</v>
      </c>
      <c r="E1029">
        <v>0.79700000000000004</v>
      </c>
      <c r="F1029">
        <v>16</v>
      </c>
      <c r="G1029">
        <v>0.97099999999999997</v>
      </c>
      <c r="H1029">
        <v>9</v>
      </c>
      <c r="I1029">
        <v>0.95099999999999996</v>
      </c>
      <c r="J1029">
        <v>0.88</v>
      </c>
      <c r="K1029" t="s">
        <v>4779</v>
      </c>
      <c r="L1029">
        <v>0.45</v>
      </c>
      <c r="M1029" t="s">
        <v>4780</v>
      </c>
      <c r="N1029" t="str">
        <f>MID(Table2[[#This Row],[Uncleaved Sequence]],Table2[[#This Row],[pos2]]-3,3)&amp;"-"&amp;MID(Table2[[#This Row],[Uncleaved Sequence]],Table2[[#This Row],[pos2]],3)</f>
        <v>ASA-GVV</v>
      </c>
      <c r="O1029" t="str">
        <f>VLOOKUP(Table2[[#This Row],[name]],Sheet2!B:D,3,FALSE)</f>
        <v>MKLFVFLACLAVASAGVVPSESARAVPVKDMPRAGKIEGRITNGYPAYEKIPYIVGLSFNDGGYWCGGSIIDHTWVLTAAHCTNSANHVLIYFGASFREAQYTHWVSRSDMIQHPDWNDFLNNDIALIRIPHVDFWSLVNKVELPSYDRYNSYSGWWAVASGWGLTDNNSGMSNYLNCVDVQIIDNNDCRNYYGSNITDNTICINTDGGKSSCSGDSGGPLVLHDNNRIVGIVSFGSGEGCTAGRAGFTRVTGYLDWIRDHTGIV</v>
      </c>
    </row>
    <row r="1030" spans="1:15">
      <c r="A1030" t="s">
        <v>3858</v>
      </c>
      <c r="B1030" t="s">
        <v>1491</v>
      </c>
      <c r="C1030">
        <v>0.8</v>
      </c>
      <c r="D1030">
        <v>21</v>
      </c>
      <c r="E1030">
        <v>0.879</v>
      </c>
      <c r="F1030">
        <v>21</v>
      </c>
      <c r="G1030">
        <v>0.98899999999999999</v>
      </c>
      <c r="H1030">
        <v>13</v>
      </c>
      <c r="I1030">
        <v>0.96499999999999997</v>
      </c>
      <c r="J1030">
        <v>0.92500000000000004</v>
      </c>
      <c r="K1030" t="s">
        <v>4779</v>
      </c>
      <c r="L1030">
        <v>0.45</v>
      </c>
      <c r="M1030" t="s">
        <v>4780</v>
      </c>
      <c r="N1030" t="str">
        <f>MID(Table2[[#This Row],[Uncleaved Sequence]],Table2[[#This Row],[pos2]]-3,3)&amp;"-"&amp;MID(Table2[[#This Row],[Uncleaved Sequence]],Table2[[#This Row],[pos2]],3)</f>
        <v>SMG-QDT</v>
      </c>
      <c r="O1030" t="str">
        <f>VLOOKUP(Table2[[#This Row],[name]],Sheet2!B:D,3,FALSE)</f>
        <v>MSWLISAVFLLLSLCAFSMGQDTISAMCLSDERCTSLKRCEDSDDSGRRIRPRSSRICGTQRVCCEKAQLDSYDRWLVERTTTVPSTIRNKVSSVLEPPNESCGQNMECVPRKLCRDNIINDSGISLINPRISPIQCSKSLYRCCAVQKVDDSESPYLVKQANFKYKNCGYSNPKGLIPDNDKFPYSEDVSIFGEFWMVGIFTGRQEFLCGGTLIHPRLVVTTSHNLVNETVDTLVARAGDWDLNLNEPYPHQGSRIKEIIMHSEFDPNSLYNDIALLLLDEPIRLAPHIQPLCPPPESPELTNQLLSVTCYATGWGTKEAGSDKLEHVLKRINLPLVEREECAKLRNTRLEARFRLRPSFICAGGDPGKDTCKGDGGSPLFCQMPGEMDRYLVGIVSWGVECAVEDIPAVYVNVPHLRGWIDEKIRGLGIVLQA</v>
      </c>
    </row>
    <row r="1031" spans="1:15">
      <c r="A1031" t="s">
        <v>4595</v>
      </c>
      <c r="B1031" t="s">
        <v>1491</v>
      </c>
      <c r="C1031">
        <v>0.8</v>
      </c>
      <c r="D1031">
        <v>21</v>
      </c>
      <c r="E1031">
        <v>0.879</v>
      </c>
      <c r="F1031">
        <v>21</v>
      </c>
      <c r="G1031">
        <v>0.98899999999999999</v>
      </c>
      <c r="H1031">
        <v>13</v>
      </c>
      <c r="I1031">
        <v>0.96499999999999997</v>
      </c>
      <c r="J1031">
        <v>0.92500000000000004</v>
      </c>
      <c r="K1031" t="s">
        <v>4779</v>
      </c>
      <c r="L1031">
        <v>0.45</v>
      </c>
      <c r="M1031" t="s">
        <v>4780</v>
      </c>
      <c r="N1031" t="str">
        <f>MID(Table2[[#This Row],[Uncleaved Sequence]],Table2[[#This Row],[pos2]]-3,3)&amp;"-"&amp;MID(Table2[[#This Row],[Uncleaved Sequence]],Table2[[#This Row],[pos2]],3)</f>
        <v>SMG-QDT</v>
      </c>
      <c r="O1031" t="str">
        <f>VLOOKUP(Table2[[#This Row],[name]],Sheet2!B:D,3,FALSE)</f>
        <v>MSWLISAVFLLLSLCAFSMGQDTISAMCLSDERCTSLKRCEDSDDSGRRIRPRSSRICGTQRVCCEKAQLDSYDRWLVERTTTVPSTIRNKVSSVLEPPNESCGQNMECVPRKLCRDNIINDSGISLINPRISPIQCSKSLYRCCAVQKVDDSESPYLVKQANFKYKNCGYSNPKGLIPDNDKFPYSEDVSIFGEFWMVGIFTGRQEFLCGGTLIHPRLVVTTSHNLVNETVDTLVARAGDWDLNLNEPYPHQGSRIKEIIMHSEFDPNSLYNDIALLLLDEPIRLAPHIQPLCPPPESPELTNQLLSVTCYATGWGTKEAGSDKLEHVLKRINLPLVEREECAKLRNTRLEARFRLRPSFICAGGDPGKDTCKGDGGSPLFCQMPGEMDRYLVGIVSWGVECAVEDIPAVYVNVPHLRGWIDEKIRGLGIVLQA</v>
      </c>
    </row>
    <row r="1032" spans="1:15">
      <c r="A1032" t="s">
        <v>4596</v>
      </c>
      <c r="B1032" t="s">
        <v>1491</v>
      </c>
      <c r="C1032">
        <v>0.8</v>
      </c>
      <c r="D1032">
        <v>21</v>
      </c>
      <c r="E1032">
        <v>0.879</v>
      </c>
      <c r="F1032">
        <v>21</v>
      </c>
      <c r="G1032">
        <v>0.98899999999999999</v>
      </c>
      <c r="H1032">
        <v>13</v>
      </c>
      <c r="I1032">
        <v>0.96499999999999997</v>
      </c>
      <c r="J1032">
        <v>0.92500000000000004</v>
      </c>
      <c r="K1032" t="s">
        <v>4779</v>
      </c>
      <c r="L1032">
        <v>0.45</v>
      </c>
      <c r="M1032" t="s">
        <v>4780</v>
      </c>
      <c r="N1032" t="str">
        <f>MID(Table2[[#This Row],[Uncleaved Sequence]],Table2[[#This Row],[pos2]]-3,3)&amp;"-"&amp;MID(Table2[[#This Row],[Uncleaved Sequence]],Table2[[#This Row],[pos2]],3)</f>
        <v>SMG-QDT</v>
      </c>
      <c r="O1032" t="str">
        <f>VLOOKUP(Table2[[#This Row],[name]],Sheet2!B:D,3,FALSE)</f>
        <v>MSWLISAVFLLLSLCAFSMGQDTISAMCLSDERCTSLKRCEDSDDSGRRIRPRSSRICGTQRVCCEKAQLDSYDRWLVERTTTVPSTIRNKVSSVLEPPNESCGQNMECVPRKLCRDNIINDSGISLINPRISPIQCSKSLYRCCAVQKVDDSESPYLVKQANFKYKNCGYSNPKGLIPDNDKFPYSEDVSIFGEFWMVGIFTGRQEFLCGGTLIHPRLVVTTSHNLVNETVDTLVARAGDWDLNLNEPYPHQGSRIKEIIMHSEFDPNSLYNDIALLLLDEPIRLAPHIQPLCPPPESPELTNQLLSVTCYATGWGTKEAGSDKLEHVLKRINLPLVEREECAKLRNTRLEARFRLRPSFICAGGDPGKDTCKGDGGSPLFCQMPGEMDRYLVGIVSWGVECAVEDIPAVYVNVPHLRGWIDEKIRGLGIVLQA</v>
      </c>
    </row>
    <row r="1033" spans="1:15">
      <c r="A1033" t="s">
        <v>4319</v>
      </c>
      <c r="B1033" t="s">
        <v>133</v>
      </c>
      <c r="C1033">
        <v>0.65300000000000002</v>
      </c>
      <c r="D1033">
        <v>20</v>
      </c>
      <c r="E1033">
        <v>0.78400000000000003</v>
      </c>
      <c r="F1033">
        <v>20</v>
      </c>
      <c r="G1033">
        <v>0.98</v>
      </c>
      <c r="H1033">
        <v>10</v>
      </c>
      <c r="I1033">
        <v>0.93700000000000006</v>
      </c>
      <c r="J1033">
        <v>0.86699999999999999</v>
      </c>
      <c r="K1033" t="s">
        <v>4779</v>
      </c>
      <c r="L1033">
        <v>0.45</v>
      </c>
      <c r="M1033" t="s">
        <v>4780</v>
      </c>
      <c r="N1033" t="str">
        <f>MID(Table2[[#This Row],[Uncleaved Sequence]],Table2[[#This Row],[pos2]]-3,3)&amp;"-"&amp;MID(Table2[[#This Row],[Uncleaved Sequence]],Table2[[#This Row],[pos2]],3)</f>
        <v>NEA-CQV</v>
      </c>
      <c r="O1033" t="str">
        <f>VLOOKUP(Table2[[#This Row],[name]],Sheet2!B:D,3,FALSE)</f>
        <v>MELLSLLTLLLLAIASNEACQVQSSSSETTKDWWQTAQFYQIYPRSFKDDGDGIGDLNGITSKLEYLKDLGVTAAWLSPIFKSPMVDFGYDISDFFDIPEYGTLEDFRTLIKRAKELDLKIVLDFVPNHSSNESEWFLKSVKREKGYDYYVWHDGKVNSTTGKREPPTNWLQYFRGSAWEWNEVRQQYYLHQFAVQPDLNYRNPLVVEQMKRVLRYWLNEGVSGFRCDALPPLFEVVPDSDGQFPEVVSGATEDKEDRDYLTTTYIENQPETIDMVYQWRTVLDDHKRIFGGNSVLLIETYSPAWFTMQFYGNRSTEGAHLPFNFNLITVMEQSGLSASNVQEIDLWLKNMPAGRTPNWVLGNHDKRRAASRYGKENIDGMNMLVMILPGVSTYQGEEIGMTDGEISWEDTVDPWGCNSNPNIYEQYTRDPERTPFQWTGGNAGFTNGSSTWLPLAADYATINVEKELSDDHSHLKIYKALVALRKSSKTQNGSTKYQALSEDIFVVQRSLTKSATIVLVINFGSVAKTVDLSQFDKSRESLQLLIRSIDSTKKEGTRYDPKALSLDPSEALVLTT</v>
      </c>
    </row>
    <row r="1034" spans="1:15">
      <c r="A1034" t="s">
        <v>4195</v>
      </c>
      <c r="B1034" t="s">
        <v>136</v>
      </c>
      <c r="C1034">
        <v>0.59799999999999998</v>
      </c>
      <c r="D1034">
        <v>21</v>
      </c>
      <c r="E1034">
        <v>0.76300000000000001</v>
      </c>
      <c r="F1034">
        <v>21</v>
      </c>
      <c r="G1034">
        <v>0.995</v>
      </c>
      <c r="H1034">
        <v>14</v>
      </c>
      <c r="I1034">
        <v>0.97599999999999998</v>
      </c>
      <c r="J1034">
        <v>0.878</v>
      </c>
      <c r="K1034" t="s">
        <v>4779</v>
      </c>
      <c r="L1034">
        <v>0.45</v>
      </c>
      <c r="M1034" t="s">
        <v>4780</v>
      </c>
      <c r="N1034" t="str">
        <f>MID(Table2[[#This Row],[Uncleaved Sequence]],Table2[[#This Row],[pos2]]-3,3)&amp;"-"&amp;MID(Table2[[#This Row],[Uncleaved Sequence]],Table2[[#This Row],[pos2]],3)</f>
        <v>VDA-AAP</v>
      </c>
      <c r="O1034" t="str">
        <f>VLOOKUP(Table2[[#This Row],[name]],Sheet2!B:D,3,FALSE)</f>
        <v>MTTWTSLFLLLGLGLLAVDAAAPWWKTASFYQIYPRSFKDSDGNGVGDLGVTEKLEYLKEIGVTATWLSPFLKSPMADFGYDISDFKAVDPLFGTMEDENMVSRAKELGVKIILDFVPNHSSDECDWFLRSAAGEEEYKDYYMWHPGLDEDGTRRPPTNWVSVFRGSAWEWHEGRQEYYLHQFHKKQPDFNFRNPVREEMNNVLRFWLEKGVDGFRVDAIYHAFEIEADENGNYPDEPRNDWTNDDEYGYTHKIYTVDQPETPHLVYEWRQILEQFQADNGGDERILMVETWSPEIVMHYYGNETADGAQIPFNFQLISNLHYDSDAYHYEYLINNWLNLMPEKSANWVIGNHDKNRVGSRFGADRVDLFNILLLTLPGCSITYQGEELGMLGYVSWEDTVDPQACNGYEANYMDNSRDPARTPMHWSDETMAGFTTGNSTLPVSTDYRQRNVKTERGVSLSHLNVFKRLQQLRQEPSIEEGSAEVKAVSYVLAVKRHLSGDFVYISLFNIFDSIENVNLSSVFGSLPAKFQYALVTEKIKKVGDQVSAGSVTLMPHESIVLRSTTT</v>
      </c>
    </row>
    <row r="1035" spans="1:15">
      <c r="A1035" t="s">
        <v>3792</v>
      </c>
      <c r="B1035" t="s">
        <v>139</v>
      </c>
      <c r="C1035">
        <v>0.64900000000000002</v>
      </c>
      <c r="D1035">
        <v>24</v>
      </c>
      <c r="E1035">
        <v>0.73799999999999999</v>
      </c>
      <c r="F1035">
        <v>24</v>
      </c>
      <c r="G1035">
        <v>0.94099999999999995</v>
      </c>
      <c r="H1035">
        <v>5</v>
      </c>
      <c r="I1035">
        <v>0.84</v>
      </c>
      <c r="J1035">
        <v>0.79300000000000004</v>
      </c>
      <c r="K1035" t="s">
        <v>4779</v>
      </c>
      <c r="L1035">
        <v>0.45</v>
      </c>
      <c r="M1035" t="s">
        <v>4780</v>
      </c>
      <c r="N1035" t="str">
        <f>MID(Table2[[#This Row],[Uncleaved Sequence]],Table2[[#This Row],[pos2]]-3,3)&amp;"-"&amp;MID(Table2[[#This Row],[Uncleaved Sequence]],Table2[[#This Row],[pos2]],3)</f>
        <v>GTA-DID</v>
      </c>
      <c r="O1035" t="str">
        <f>VLOOKUP(Table2[[#This Row],[name]],Sheet2!B:D,3,FALSE)</f>
        <v>MPKWAHLGLAALLLISTTQEGTADIDWWENASLYQIYPRSFQDSDGDGIDLKGITSRLGYLKEIGITATWLSPIFTSPMSDFGYDISNFYDIDPIFGTEDFDDLIVEAKSLGVKIILDFVPNHSSDENVWFEKSVNREDGYDDFYVWDGKLNEETGARDPPSNWVSVFSGPMWTWNEKRQQYFLHQFQVKQPDLNFNPMVREHMLDVLKFWLDRGVDGFRIDAVPHIYEHRNADGSYPDEPVSGWSDPNAYDYHDHIYTKDQPATVDLMYEWREFLDNYRAQNGGDSRVLLAEASSVETLSAYFGNSTHQGTQLPMNFQLMYLSGYSTAKDVVGSIDYWMNTMKEHQTANWVVGNHDTNRVADRMGAHKVDLLNVIVNALPGASVTYYGEEIMSNVDVECTGDSCEDRDGERTPMQWTAGKNADFSDGESTWLPLSPEYQRNVQTERGVSRSSLNIFKGLQELKSSSAFLAFKEDGGFSYEAVTEQVLQIRTNKISEEYRILVNMGNGMEILDGLAPKTYEYVLATAYSTHYSGQKADLQRIILMPYEAVVLRWL</v>
      </c>
    </row>
    <row r="1036" spans="1:15">
      <c r="A1036" t="s">
        <v>3614</v>
      </c>
      <c r="B1036" t="s">
        <v>142</v>
      </c>
      <c r="C1036">
        <v>0.77100000000000002</v>
      </c>
      <c r="D1036">
        <v>20</v>
      </c>
      <c r="E1036">
        <v>0.86499999999999999</v>
      </c>
      <c r="F1036">
        <v>20</v>
      </c>
      <c r="G1036">
        <v>0.99099999999999999</v>
      </c>
      <c r="H1036">
        <v>11</v>
      </c>
      <c r="I1036">
        <v>0.96899999999999997</v>
      </c>
      <c r="J1036">
        <v>0.92100000000000004</v>
      </c>
      <c r="K1036" t="s">
        <v>4779</v>
      </c>
      <c r="L1036">
        <v>0.45</v>
      </c>
      <c r="M1036" t="s">
        <v>4780</v>
      </c>
      <c r="N1036" t="str">
        <f>MID(Table2[[#This Row],[Uncleaved Sequence]],Table2[[#This Row],[pos2]]-3,3)&amp;"-"&amp;MID(Table2[[#This Row],[Uncleaved Sequence]],Table2[[#This Row],[pos2]],3)</f>
        <v>SLA-EVG</v>
      </c>
      <c r="O1036" t="str">
        <f>VLOOKUP(Table2[[#This Row],[name]],Sheet2!B:D,3,FALSE)</f>
        <v>MFKLLVLSCLLALALPSLAEVGWWKTGQFYQIYPRSFKDSDGDGVGDLIITQQLPYLKEIGITATWLSPIFTSPMADFGYDVADLKGIDPIFGTMEDFALLARAKELDIKIILDFVPNHTSDECDWFIRSAAGEEEYKDFYVWHTGKVNGIRQPPTNWVSVFRGSMWTWNEQRQAYYLHQFHAKQPDLNYRNPKVVAMKDVLRFWLRKGAYGFRIDAVPHVYEIPADADGNWPDEPRNEAVSDPEYTYLQHIYTTDQPETLELVYAFRDVIEEIDAELGGDDRVLLTEAYSPLELMQYYGNGTHLGSQIPFNFELLAKISYSSDAYHYSELIHNWLDNMPEGQANWVFGNHDQSRIGSRLGADRIDACNMIILGLPGVSVTYQGEEMGMTDVISWEDTVDPQACQSNEQEFERLTRDPVRTPFQWSDEVNAGFSNASVTWLVASNYKLVNVKKERGIALSHLNVYKQLRALRDEPTLKQGDVSVTAIGPNLAFKRSLAGYKSYITLININDDVESINLDSVFTSITTQLQYVVVNDKSVRKNDLTFANSVLLLPKEAVVLST</v>
      </c>
    </row>
    <row r="1037" spans="1:15">
      <c r="A1037" t="s">
        <v>4399</v>
      </c>
      <c r="B1037" t="s">
        <v>145</v>
      </c>
      <c r="C1037">
        <v>0.80900000000000005</v>
      </c>
      <c r="D1037">
        <v>20</v>
      </c>
      <c r="E1037">
        <v>0.85199999999999998</v>
      </c>
      <c r="F1037">
        <v>20</v>
      </c>
      <c r="G1037">
        <v>0.93500000000000005</v>
      </c>
      <c r="H1037">
        <v>12</v>
      </c>
      <c r="I1037">
        <v>0.89900000000000002</v>
      </c>
      <c r="J1037">
        <v>0.878</v>
      </c>
      <c r="K1037" t="s">
        <v>4779</v>
      </c>
      <c r="L1037">
        <v>0.45</v>
      </c>
      <c r="M1037" t="s">
        <v>4780</v>
      </c>
      <c r="N1037" t="str">
        <f>MID(Table2[[#This Row],[Uncleaved Sequence]],Table2[[#This Row],[pos2]]-3,3)&amp;"-"&amp;MID(Table2[[#This Row],[Uncleaved Sequence]],Table2[[#This Row],[pos2]],3)</f>
        <v>VGA-TEW</v>
      </c>
      <c r="O1037" t="str">
        <f>VLOOKUP(Table2[[#This Row],[name]],Sheet2!B:D,3,FALSE)</f>
        <v>MRPQSAACLLLAIVGFVGATEWWESGNYYQIYPRSFRDSDGDGIGDLNGTEKLQYLKDIGFTGTWLSPIFKSPMVDFGYDISDFYQIHPEYGTMEDFEMIAKAKEVGIKIILDFVPNHSSTENEWFTKSVDSDPVYKDFYIWHDGKINETGEREPPSNWNSEFRYSAWEWNEVRQQYYLHQFAIQQADLNYRNPAVNEMKNVIRFWLGKGVSGFRIDAVPYLFEVDLDRYNQYPDEPLTNDSVNCDPDDHCYTQHIYTQDMPETIDMVYQWRELVDEFHVENGGDKRLLMTEAYSFENIMTYYGNGVRNGSHIPFNFDFLTSINNASKAGEYVEHIKKWMDAMEGVYANWVLGNHDNKRVASRFGVQRTDLINILLQTLPGHAVTYNGEELGTDVWISWEDTVDPNACNSDPDNYYARSRDPARSPYQWDASSKAGFTSADTWLPVADDYKTNNALQQLRAPRSHLQIFKKLVRVRKEPSFRQGELNIQADDDVIIYSRQKTGSDLYVIVLNLGSTSKTLDLTKYYELGTQAEVITTSLSQYIDGDVIKSTEFVANPYVGTVLVA</v>
      </c>
    </row>
    <row r="1038" spans="1:15">
      <c r="A1038" t="s">
        <v>3685</v>
      </c>
      <c r="B1038" t="s">
        <v>942</v>
      </c>
      <c r="C1038">
        <v>0.121</v>
      </c>
      <c r="D1038">
        <v>40</v>
      </c>
      <c r="E1038">
        <v>0.14599999999999999</v>
      </c>
      <c r="F1038">
        <v>19</v>
      </c>
      <c r="G1038">
        <v>0.27700000000000002</v>
      </c>
      <c r="H1038">
        <v>12</v>
      </c>
      <c r="I1038">
        <v>0.20399999999999999</v>
      </c>
      <c r="J1038">
        <v>0.17699999999999999</v>
      </c>
      <c r="K1038" t="s">
        <v>4781</v>
      </c>
      <c r="L1038">
        <v>0.45</v>
      </c>
      <c r="M1038" t="s">
        <v>4780</v>
      </c>
      <c r="N1038" t="str">
        <f>MID(Table2[[#This Row],[Uncleaved Sequence]],Table2[[#This Row],[pos2]]-3,3)&amp;"-"&amp;MID(Table2[[#This Row],[Uncleaved Sequence]],Table2[[#This Row],[pos2]],3)</f>
        <v>TWR-TFP</v>
      </c>
      <c r="O1038" t="str">
        <f>VLOOKUP(Table2[[#This Row],[name]],Sheet2!B:D,3,FALSE)</f>
        <v>MMNGRSIGMLKKLRHTWRTFPRLMATKVTSLGGDEVGSGTGIGQITGGVTSDGPQKVNTPSKEIVTHLPPLTEPLPNLPEAVYAAPLAESAITKVTTLNGLRIASEPRYGQFCTVGLVIDSGPRYEVAYPSGVSHFLEKLAFNSTVNPNKDAILKELEKNGGICDCQSSRDTLIYAASIDSRAIDSVTRLLADVTLPTLSDQEVSLARRAVNFELETLGMRPEQEPILMDMIHAAAFRDNTLGLPLCPLENLDHINRNVLMNYLKYHHSPKRMVIAGVGVDHDELVSHVQRYFVDKAIWETEALEDSGPKQVDTSIAQYTGGLVKEQCEIPIYAAAGLPELAHILGFEGCSHQDKDFVPLCVLNIMMGGGGSFSAGGPGKGMYSRLYTKVLNYHWMYSATAYNHAYGDCGLFCVHGSAPPQHMNDMVEVLTREMMGMAAEPREELMRSKIQLQSMLLMNLESRPVVFEDVGRQVLVTGQRKRPQHFIKEISVTAADIQRVAQRLLSSPPSVAARGDIHNLPEMSHITNAVSGSGRTGLGRLSLF</v>
      </c>
    </row>
    <row r="1039" spans="1:15">
      <c r="A1039" t="s">
        <v>3870</v>
      </c>
      <c r="B1039" t="s">
        <v>1493</v>
      </c>
      <c r="C1039">
        <v>0.54800000000000004</v>
      </c>
      <c r="D1039">
        <v>23</v>
      </c>
      <c r="E1039">
        <v>0.68</v>
      </c>
      <c r="F1039">
        <v>23</v>
      </c>
      <c r="G1039">
        <v>0.94299999999999995</v>
      </c>
      <c r="H1039">
        <v>13</v>
      </c>
      <c r="I1039">
        <v>0.84399999999999997</v>
      </c>
      <c r="J1039">
        <v>0.76900000000000002</v>
      </c>
      <c r="K1039" t="s">
        <v>4779</v>
      </c>
      <c r="L1039">
        <v>0.45</v>
      </c>
      <c r="M1039" t="s">
        <v>4780</v>
      </c>
      <c r="N1039" t="str">
        <f>MID(Table2[[#This Row],[Uncleaved Sequence]],Table2[[#This Row],[pos2]]-3,3)&amp;"-"&amp;MID(Table2[[#This Row],[Uncleaved Sequence]],Table2[[#This Row],[pos2]],3)</f>
        <v>ILS-IRT</v>
      </c>
      <c r="O1039" t="str">
        <f>VLOOKUP(Table2[[#This Row],[name]],Sheet2!B:D,3,FALSE)</f>
        <v>MNVEQVLLISLALISLAPAILSIRTCGSHEVCVSKKKCDESDDSGKGKLKRILDNSCGRDLECCDREQLENFEAYQAEIEYRNQRRKNIWASSDNPLEEPKPNLVGAKEDEPGYKSCGVKRECVPRHLCSTGVVNEDGRYIIKPRINESNFGCRVVEECCPLGDQIEEGRNPIQRNVKDFLLKGCGYSNPKGLYYQDGYNNGESVFAEFPWMVALMDMEGNFVCGGTLIHPQLVLTSAHNVFNRSDSLLVRAGDWDLNSQTELHPYQMRAISELHRHENFNNLTLYNDIALVVLRPFQVAPHIQPICLPPPETPQMEAELRSASCLATGWGLRYSTSRTMENLKRIELPAVDHESCQRLLRHTVLGRRYNLHPSFTCAGGVKGKDTCMGDGGPLFCTLPGQKDRYQLVGLVSWGIECAEKDVPAAYTNVAYLRNWIDEQVTSGFPLIEG</v>
      </c>
    </row>
    <row r="1040" spans="1:15">
      <c r="A1040" t="s">
        <v>3910</v>
      </c>
      <c r="B1040" t="s">
        <v>562</v>
      </c>
      <c r="C1040">
        <v>0.186</v>
      </c>
      <c r="D1040">
        <v>28</v>
      </c>
      <c r="E1040">
        <v>0.24399999999999999</v>
      </c>
      <c r="F1040">
        <v>16</v>
      </c>
      <c r="G1040">
        <v>0.57499999999999996</v>
      </c>
      <c r="H1040">
        <v>3</v>
      </c>
      <c r="I1040">
        <v>0.372</v>
      </c>
      <c r="J1040">
        <v>0.29499999999999998</v>
      </c>
      <c r="K1040" t="s">
        <v>4781</v>
      </c>
      <c r="L1040">
        <v>0.5</v>
      </c>
      <c r="M1040" t="s">
        <v>4782</v>
      </c>
      <c r="N1040" t="str">
        <f>MID(Table2[[#This Row],[Uncleaved Sequence]],Table2[[#This Row],[pos2]]-3,3)&amp;"-"&amp;MID(Table2[[#This Row],[Uncleaved Sequence]],Table2[[#This Row],[pos2]],3)</f>
        <v>GLA-LTA</v>
      </c>
      <c r="O1040" t="str">
        <f>VLOOKUP(Table2[[#This Row],[name]],Sheet2!B:D,3,FALSE)</f>
        <v>MIVTAKLVAIGLGLALTAFTVSTIVLAVQKANLKSDLRDAQEKLDLLEAYTSTAAPTTASTANPGSTASPGSTAEPGSTAEPGSTAEPGSTASPGSTVPGSTASTSEPGTTASPEKIDYRLPGTLKPTHYDLYLFPNIETGEFSGQEITITVEEATDQIVLHSLNLNISSVSIMNTGSDTLEILETTVDAVREFLIQLNEPLTKGRTVRLHIGFEGSMANKIVGLYSSSYVKEDETRKWIATSKFPTYARQAFPCFDEPALKAEFTITLVHPSGEDYHALSNMNVDSSVSQGAFEVTFAKSVPMSTYLACFIVSDFAYKQVSIDTKGIGETFSMSVYATPEQLKVDLAVTIGKGVIEYYIDYFQIAYPLPKLDMAAIPDFVSGAMEHWGLVTRETSLLYDEATSSATNKQRIASVIAHEFAHMWFGNLVTMNWWNDLWLNEFASFVEYLGVDAVYPEWKMRDQFTVSTLHSVLTLDGTLGSHPIIQTVENDQITEIFDTITYSKGSSLVRMLEDFLGETTFRQAVTNYLNEYKYSTAETNFFTEIDKLELGYNVTEIMLTWTVQMGLPVVTIEKVSDTEYKLTQKRFLNPNDYDADHEPSEFNYRWSIPITYFTSSDSVVQRLWFYHDQSEITVTVPAVEWIKFNADQVGYYRVNYDTDLWNDLADQLVVQPSAFGSVDRAHLLNDFALADSTQLPYATAFELTRYLDKETDYVPWSVAASRLTSLKRTLYYTSTAKYKKYATALIEPIYTALTWTVGEDHLDNRLRVTALSAACSLGLESCLTAGEQFNAWLAKPEDRPKADVRETVYYYGIQSVGSQEDWDAVWELFVNESASEKSKLMYGLSAIQIPWILQRYIDLAWNEEYVRGQDYFTCLTYISANPGESLVWDYVRENWQRLVDRFGLNERYLGNLIPSITARFSTQTKLEEMEQFAKYPEAGAGTAARVRALETVKNNIVWLAENLEGVDAWLDKQP</v>
      </c>
    </row>
    <row r="1041" spans="1:15">
      <c r="A1041" t="s">
        <v>4206</v>
      </c>
      <c r="B1041" t="s">
        <v>564</v>
      </c>
      <c r="C1041">
        <v>0.47899999999999998</v>
      </c>
      <c r="D1041">
        <v>23</v>
      </c>
      <c r="E1041">
        <v>0.50600000000000001</v>
      </c>
      <c r="F1041">
        <v>23</v>
      </c>
      <c r="G1041">
        <v>0.77500000000000002</v>
      </c>
      <c r="H1041">
        <v>3</v>
      </c>
      <c r="I1041">
        <v>0.57699999999999996</v>
      </c>
      <c r="J1041">
        <v>0.53400000000000003</v>
      </c>
      <c r="K1041" t="s">
        <v>4779</v>
      </c>
      <c r="L1041">
        <v>0.5</v>
      </c>
      <c r="M1041" t="s">
        <v>4782</v>
      </c>
      <c r="N1041" t="str">
        <f>MID(Table2[[#This Row],[Uncleaved Sequence]],Table2[[#This Row],[pos2]]-3,3)&amp;"-"&amp;MID(Table2[[#This Row],[Uncleaved Sequence]],Table2[[#This Row],[pos2]],3)</f>
        <v>ATA-TVV</v>
      </c>
      <c r="O1041" t="str">
        <f>VLOOKUP(Table2[[#This Row],[name]],Sheet2!B:D,3,FALSE)</f>
        <v>MFLSGYWLQVVLSWAVVAFATATVVVAVQKAQLERDLRDVQDKIDVFEESGESRTRMKREDTTDYRLPTNLVPTHYELYWHPDLETGNFTGQQRISIKVEATNQIILHSYLLDITSVYVLNREVEKFELEEERQFLIITLTEELAVDSITLGIIFGGQMKDKLVGLYSSTYLNEAGATRTISTTKFEPTYARQAFPFDEPAMKATFAITVVHPSGSYHAVSNMQQTESNYLGDYTEAIFETSVSMTYLVCIIVSDFASQSTTVKANGIGEDFSMQAYATSHQINKVEFALEFGQVTEYYIQYYKVPYPLTKLDMAAIPDFASGAMEHWGLVTYRETALLYDPSSSTANKQSIAGTLAHEIAHQWFGNLVTMKWWNDLWLNEGFARYMQYKGVAVHPDWGMLEQFQIVALQPVLLYDAKLSSHPIVQKVESPDEITAIFDTIYEKGGSVIRMLETLVGAEKFEEAVTNYLVKHQFNNTVTDDFLTEVEAVVDLDIKKLMLTWTEQMGYPVLNVSKVADGSFKVTQQRFLSNPASYEEAPSSAYGYKWSVPITWFADDGSENSFIYDYDVDSVGIAVPSEVQWIKLNVNQGYYRVNYEESLWALLIQQLTTSPARFEIADRGHLLNDAFALADANQLSYIPLDMTAYLAQERDFVPWYVASNKLRSLHRSLMFSEGYVSYLTYARSLIGVYEEVGWTVDADNHLKNRLRVSILTAACALGVPDCLQQASERFSTFLEPTTRPSPDLREIVYYYGMQQSTSQSSWDQLFQLFVAETDASEKLKLMYGSGVRNSQYLFDFLAQASSDESIVRSQDYFTCVQYIAANPVGEPVVWEFYEQWPQLTTRFGLNNRNFGRLIAQITANFASSVKLEEVQHFFSKYPESGAANSRLEAVETIKYNIEWLSRNEADITDWLSGTASPLTKKNQ</v>
      </c>
    </row>
    <row r="1042" spans="1:15">
      <c r="A1042" t="s">
        <v>4205</v>
      </c>
      <c r="B1042" t="s">
        <v>564</v>
      </c>
      <c r="C1042">
        <v>0.109</v>
      </c>
      <c r="D1042">
        <v>31</v>
      </c>
      <c r="E1042">
        <v>0.10100000000000001</v>
      </c>
      <c r="F1042">
        <v>60</v>
      </c>
      <c r="G1042">
        <v>0.108</v>
      </c>
      <c r="H1042">
        <v>2</v>
      </c>
      <c r="I1042">
        <v>9.4E-2</v>
      </c>
      <c r="J1042">
        <v>9.7000000000000003E-2</v>
      </c>
      <c r="K1042" t="s">
        <v>4781</v>
      </c>
      <c r="L1042">
        <v>0.45</v>
      </c>
      <c r="M1042" t="s">
        <v>4780</v>
      </c>
      <c r="N1042" t="str">
        <f>MID(Table2[[#This Row],[Uncleaved Sequence]],Table2[[#This Row],[pos2]]-3,3)&amp;"-"&amp;MID(Table2[[#This Row],[Uncleaved Sequence]],Table2[[#This Row],[pos2]],3)</f>
        <v>DIT-SVY</v>
      </c>
      <c r="O1042" t="str">
        <f>VLOOKUP(Table2[[#This Row],[name]],Sheet2!B:D,3,FALSE)</f>
        <v>MKREDTTDYRLPTNLVPTHYELYWHPDLETGNFTGQQRISIKVVEATNQILHSYLLDITSVYVLNREVEKFELEEERQFLIITLTEELAVDASITLGIFGGQMKDKLVGLYSSTYLNEAGATRTISTTKFEPTYARQAFPCFDEPAMATFAITVVHPSGSYHAVSNMQQTESNYLGDYTEAIFETSVSMSTYLVCIVSDFASQSTTVKANGIGEDFSMQAYATSHQINKVEFALEFGQAVTEYYIYYKVPYPLTKLDMAAIPDFASGAMEHWGLVTYRETALLYDPSYSSTANKSIAGTLAHEIAHQWFGNLVTMKWWNDLWLNEGFARYMQYKGVNAVHPDWMLEQFQIVALQPVLLYDAKLSSHPIVQKVESPDEITAIFDTISYEKGGSIRMLETLVGAEKFEEAVTNYLVKHQFNNTVTDDFLTEVEAVVTDLDIKKMLTWTEQMGYPVLNVSKVADGSFKVTQQRFLSNPASYEEAPSDSAYGYKSVPITWFADDGSENSFIYDYDVDSVGIAVPSEVQWIKLNVNQTGYYRVNEESLWALLIQQLTTSPARFEIADRGHLLNDAFALADANQLSYKIPLDMTYLAQERDFVPWYVASNKLRSLHRSLMFSEGYVSYLTYARSLIAGVYEEVWTVDADNHLKNRLRVSILTAACALGVPDCLQQASERFSTFLENPTTRPSDLREIVYYYGMQQSTSQSSWDQLFQLFVAETDASEKLKLMYGLSGVRNSYLFDFLAQASSDESIVRSQDYFTCVQYIAANPVGEPVVWEFYREQWPQLTRFGLNNRNFGRLIAQITANFASSVKLEEVQHFFSKYPESGAGANSRLEVETIKYNIEWLSRNEADITDWLSGTASPLTKKNQ</v>
      </c>
    </row>
    <row r="1043" spans="1:15">
      <c r="A1043" t="s">
        <v>3646</v>
      </c>
      <c r="B1043" t="s">
        <v>1495</v>
      </c>
      <c r="C1043">
        <v>0.124</v>
      </c>
      <c r="D1043">
        <v>27</v>
      </c>
      <c r="E1043">
        <v>0.14499999999999999</v>
      </c>
      <c r="F1043">
        <v>12</v>
      </c>
      <c r="G1043">
        <v>0.26200000000000001</v>
      </c>
      <c r="H1043">
        <v>1</v>
      </c>
      <c r="I1043">
        <v>0.14099999999999999</v>
      </c>
      <c r="J1043">
        <v>0.14299999999999999</v>
      </c>
      <c r="K1043" t="s">
        <v>4781</v>
      </c>
      <c r="L1043">
        <v>0.45</v>
      </c>
      <c r="M1043" t="s">
        <v>4780</v>
      </c>
      <c r="N1043" t="str">
        <f>MID(Table2[[#This Row],[Uncleaved Sequence]],Table2[[#This Row],[pos2]]-3,3)&amp;"-"&amp;MID(Table2[[#This Row],[Uncleaved Sequence]],Table2[[#This Row],[pos2]],3)</f>
        <v>RPM-MRG</v>
      </c>
      <c r="O1043" t="str">
        <f>VLOOKUP(Table2[[#This Row],[name]],Sheet2!B:D,3,FALSE)</f>
        <v>MLARAIRVRPMMRGIASSSVWNRNRPIQSSLMQYCRDRSLRLQRLHGANMVQRFYSRKRDDSNGDIIMGPDLMSDQDTHLPATVAVPDVWPHVPLLAMKNPLFPRFMKIVEVSNPIIMDLLRRKVKLNQPYVGVFLKKTDGEEELITLNDVYNLGTFAQIQELQDLGDKLRMVVVAHRRIRITGQVVEDVPPPKPADQSTDQADAAPIKSRSDPARKPRGRIPRSRTGKSRESAAAEELIQNQTLPPLKSGKVESSSLPKPPTEEKIVEPETGAKENVNQSAPSAQPVLIVEVEVKQPIYKQTEEVKALTQEIIKTLRDIITMNPLYRESLQQMLHQNQRVVDPIYLCDLGASLSAGEPAELQKILEETDIPERLQLALTLLKKELELSRLQKIGREVEEKVKQQHRKYILQEQLKVIKKELGIEKDDKDAIGEKYREKLKKVVPEAIMTVIDEELTKLNFLESHSSEFNVTRNYLDWLTSLPWGVISTELCLEKATETLNDDHYGMEDIKKRILEFIAVSSLKGSTQGKILCFHGPPGGKTSIAKSIARALNREYFRFSVGGMTDVAEIKGHRRTYVGAMPGKLIQCKKTKIENPLVLIDEVDKIGKGYQGDPSSALLELLDPEQNANFLDHYLDVVDLSRVLFICTANVIDTIPEPLRDRMELIEMSGYVAEEKIAIARQYLMPAMKDCGLTDKHINISEDALNMLIRSYCRESGVRNLQKHIEKVIRKVAFRVKKEGEHFPVNADNLTTFLGKQIFSSDRMYATTPVGVVMGLAWTAMGGSLYIETSRRHIRQGAKTDPNTVAGSLHITGNLGDVMKESAQIALTVARNFYSLEPNNLFLEQEHIHLHVPEGATPKDGPSAGITIITALVSLATGKPVRDIAMTGEVSLKGKVLPVGGIKEKTIAARRSGVNCLILPVDNKKDFEELPYITDGLEVHFATTYEDVYKIAFTDVTETTTNNVEEQEPLQKLSSAAAAKETWPY</v>
      </c>
    </row>
    <row r="1044" spans="1:15">
      <c r="A1044" t="s">
        <v>3647</v>
      </c>
      <c r="B1044" t="s">
        <v>1495</v>
      </c>
      <c r="C1044">
        <v>0.124</v>
      </c>
      <c r="D1044">
        <v>27</v>
      </c>
      <c r="E1044">
        <v>0.14499999999999999</v>
      </c>
      <c r="F1044">
        <v>12</v>
      </c>
      <c r="G1044">
        <v>0.26200000000000001</v>
      </c>
      <c r="H1044">
        <v>1</v>
      </c>
      <c r="I1044">
        <v>0.14099999999999999</v>
      </c>
      <c r="J1044">
        <v>0.14299999999999999</v>
      </c>
      <c r="K1044" t="s">
        <v>4781</v>
      </c>
      <c r="L1044">
        <v>0.45</v>
      </c>
      <c r="M1044" t="s">
        <v>4780</v>
      </c>
      <c r="N1044" t="str">
        <f>MID(Table2[[#This Row],[Uncleaved Sequence]],Table2[[#This Row],[pos2]]-3,3)&amp;"-"&amp;MID(Table2[[#This Row],[Uncleaved Sequence]],Table2[[#This Row],[pos2]],3)</f>
        <v>RPM-MRG</v>
      </c>
      <c r="O1044" t="str">
        <f>VLOOKUP(Table2[[#This Row],[name]],Sheet2!B:D,3,FALSE)</f>
        <v>MLARAIRVRPMMRGIASSSVWNRNRPIQSSLMQYCRDRSLRLQRLHGANMVQRFYSRKRDDSNGDIIMGPDLMSDQDTHLPATVAVPDVWPHVPLLAMKNPLFPRFMKIVEVSNPIIMDLLRRKVKLNQPYVGVFLKKTDGEEELITLNDVYNLGTFAQIQELQDLGDKLRMVVVAHRRIRITGQVVEDVPPPKPVMTTLHYPLFNIKLQIPAEDQSTDQADAAPIKSRSDPARKPRGRIPRSRTKSRESAAAEELIQNQTLEPPLKSGKVESSSLPKPPTEEKIVEPETGAKEVNQSAPSAQPVLIVEVENVKQPIYKQTEEVKALTQEIIKTLRDIITMNPYRESLQQMLHQNQRVVDNPIYLCDLGASLSAGEPAELQKILEETDIPERQLALTLLKKELELSRLQQKIGREVEEKVKQQHRKYILQEQLKVIKKELGEKDDKDAIGEKYREKLKDKVVPEAIMTVIDEELTKLNFLESHSSEFNVTNYLDWLTSLPWGVISTENLCLEKATETLNDDHYGMEDIKKRILEFIAVSLKGSTQGKILCFHGPPGVGKTSIAKSIARALNREYFRFSVGGMTDVAEIGHRRTYVGAMPGKLIQCLKKTKIENPLVLIDEVDKIGKGYQGDPSSALLLLDPEQNANFLDHYLDVPVDLSRVLFICTANVIDTIPEPLRDRMELIEMGYVAEEKIAIARQYLMPQAMKDCGLTDKHINISEDALNMLIRSYCRESGRNLQKHIEKVIRKVAFRVVKKEGEHFPVNADNLTTFLGKQIFSSDRMYATPVGVVMGLAWTAMGGSSLYIETSRRHIRQGAKTDPNTVAGSLHITGNLDVMKESAQIALTVARNFLYSLEPNNLFLEQEHIHLHVPEGATPKDGPSAITIITALVSLATGKPVRQDIAMTGEVSLKGKVLPVGGIKEKTIAARRSGNCLILPVDNKKDFEELPTYITDGLEVHFATTYEDVYKIAFTDVTETTTNVEEQEPLQKLSSAAAAKSETWPY</v>
      </c>
    </row>
    <row r="1045" spans="1:15">
      <c r="A1045" t="s">
        <v>3970</v>
      </c>
      <c r="B1045" t="s">
        <v>479</v>
      </c>
      <c r="C1045">
        <v>0.80700000000000005</v>
      </c>
      <c r="D1045">
        <v>21</v>
      </c>
      <c r="E1045">
        <v>0.86099999999999999</v>
      </c>
      <c r="F1045">
        <v>21</v>
      </c>
      <c r="G1045">
        <v>0.97299999999999998</v>
      </c>
      <c r="H1045">
        <v>14</v>
      </c>
      <c r="I1045">
        <v>0.92100000000000004</v>
      </c>
      <c r="J1045">
        <v>0.89300000000000002</v>
      </c>
      <c r="K1045" t="s">
        <v>4779</v>
      </c>
      <c r="L1045">
        <v>0.45</v>
      </c>
      <c r="M1045" t="s">
        <v>4780</v>
      </c>
      <c r="N1045" t="str">
        <f>MID(Table2[[#This Row],[Uncleaved Sequence]],Table2[[#This Row],[pos2]]-3,3)&amp;"-"&amp;MID(Table2[[#This Row],[Uncleaved Sequence]],Table2[[#This Row],[pos2]],3)</f>
        <v>VLA-GSR</v>
      </c>
      <c r="O1045" t="str">
        <f>VLOOKUP(Table2[[#This Row],[name]],Sheet2!B:D,3,FALSE)</f>
        <v>MTRGALKVTILLVGLGLVLAGSRPISDCGERIEDDGYPMERHEVVTSDNILTMHRIPYSPKTGESSNRPVAFLMHGMLSSSSDWVLMGPERSLAYMLAAGYDVWMGNARGNTYSKAHKYWPTYWQIFWNFSWNEIGMYDVPAMIDYVAKTGQQQVQYVGHSQGTTVYLVMVSERPEYNDKIKSAHLLGPAAYMGNMSPLTRAFAPILGQPNAIVEVCGSMEFMPSNKFKQDLGIEMCQATSPYADCANEIFLIGGYDTEQLDYELLEHIKATSPAGASVNQNLHFCQEYNSGKFKFDYTALRNPYEYGSYFPPDYKLKNAKAPVLLYYGANDWMCDVSDVRKLDELPNMALDYLVPFEKWAHLDFIWGTEARKYVYDEVLKQMQSY</v>
      </c>
    </row>
    <row r="1046" spans="1:15">
      <c r="A1046" t="s">
        <v>4310</v>
      </c>
      <c r="B1046" t="s">
        <v>944</v>
      </c>
      <c r="C1046">
        <v>0.73599999999999999</v>
      </c>
      <c r="D1046">
        <v>18</v>
      </c>
      <c r="E1046">
        <v>0.83499999999999996</v>
      </c>
      <c r="F1046">
        <v>18</v>
      </c>
      <c r="G1046">
        <v>0.97799999999999998</v>
      </c>
      <c r="H1046">
        <v>9</v>
      </c>
      <c r="I1046">
        <v>0.94099999999999995</v>
      </c>
      <c r="J1046">
        <v>0.89300000000000002</v>
      </c>
      <c r="K1046" t="s">
        <v>4779</v>
      </c>
      <c r="L1046">
        <v>0.45</v>
      </c>
      <c r="M1046" t="s">
        <v>4780</v>
      </c>
      <c r="N1046" t="str">
        <f>MID(Table2[[#This Row],[Uncleaved Sequence]],Table2[[#This Row],[pos2]]-3,3)&amp;"-"&amp;MID(Table2[[#This Row],[Uncleaved Sequence]],Table2[[#This Row],[pos2]],3)</f>
        <v>TQA-LVK</v>
      </c>
      <c r="O1046" t="str">
        <f>VLOOKUP(Table2[[#This Row],[name]],Sheet2!B:D,3,FALSE)</f>
        <v>MRLFLLALLATLAVTQALVKEEIQAKEYLENLNKELAKRTNVETEAAWAGSNITDENEKKKNEISAELAKFMKEVASDTTKFQWRSYQSEDLKRQFKATKLGYAALPEDDYAELLDTLSAMESNFAKVKVCDYKDSTKCDLALDPEIEVISKSRDHEELAYYWREFYDKAGTAVRSQFERYVELNTKAAKLNNFTSAEAWLDEYEDDTFEQQLEDIFADIRPLYQQIHGYVRFRLRKHYGDAVVSTGPIPMHLLGNMWAQQWSEIADIVSPFPEKPLVDVSAEMEKQGYTPLKMQMGDDFFTSMNLTKLPQDFWDKSIIEKPTDGRDLVCHASAWDFYLTDDVIKQCTRVTQDQLFTVHHELGHIQYFLQYQHQPFVYRTGANPGFHEAVGDLSLSVSTPKHLEKIGLLKDYVRDDEARINQLFLTALDKIVFLPFAFTMDYRWSLFRGEVDKANWNCAFWKLRDEYSGIEPPVVRSEKDFDAPAKYHISDVEYLRYLVSFIIQFQFYKSACIKAGQYDPDNVELPLDNCDIYGSAAAGAFHNMLSMGASKPWPDALEAFNGERIMSGKAIAEYFEPLRVWLEAENIKNVHIGWTTSNKCVS</v>
      </c>
    </row>
    <row r="1047" spans="1:15">
      <c r="A1047" t="s">
        <v>4311</v>
      </c>
      <c r="B1047" t="s">
        <v>944</v>
      </c>
      <c r="C1047">
        <v>0.73599999999999999</v>
      </c>
      <c r="D1047">
        <v>18</v>
      </c>
      <c r="E1047">
        <v>0.83499999999999996</v>
      </c>
      <c r="F1047">
        <v>18</v>
      </c>
      <c r="G1047">
        <v>0.97799999999999998</v>
      </c>
      <c r="H1047">
        <v>9</v>
      </c>
      <c r="I1047">
        <v>0.94099999999999995</v>
      </c>
      <c r="J1047">
        <v>0.89300000000000002</v>
      </c>
      <c r="K1047" t="s">
        <v>4779</v>
      </c>
      <c r="L1047">
        <v>0.45</v>
      </c>
      <c r="M1047" t="s">
        <v>4780</v>
      </c>
      <c r="N1047" t="str">
        <f>MID(Table2[[#This Row],[Uncleaved Sequence]],Table2[[#This Row],[pos2]]-3,3)&amp;"-"&amp;MID(Table2[[#This Row],[Uncleaved Sequence]],Table2[[#This Row],[pos2]],3)</f>
        <v>TQA-LVK</v>
      </c>
      <c r="O1047" t="str">
        <f>VLOOKUP(Table2[[#This Row],[name]],Sheet2!B:D,3,FALSE)</f>
        <v>MRLFLLALLATLAVTQALVKEEIQAKEYLENLNKELAKRTNVETEAAWAGSNITDENEKKKNEISAELAKFMKEVASDTTKFQWRSYQSEDLKRQFKATKLGYAALPEDDYAELLDTLSAMESNFAKVKVCDYKDSTKCDLALDPEIEVISKSRDHEELAYYWREFYDKAGTAVRSQFERYVELNTKAAKLNNFTSAEAWLDEYEDDTFEQQLEDIFADIRPLYQQIHGYVRFRLRKHYGDAVVSTGPIPMHLLGNMWAQQWSEIADIVSPFPEKPLVDVSAEMEKQGYTPLKMQMGDDFFTSMNLTKLPQDFWDKSIIEKPTDGRDLVCHASAWDFYLTDDVIKQCTRVTQDQLFTVHHELGHIQYFLQYQHQPFVYRTGANPGFHEAVGDLSLSVSTPKHLEKIGLLKDYVRDDEARINQLFLTALDKIVFLPFAFTMDYRWSLFRGEVDKANWNCAFWKLRDEYSGIEPPVVRSEKDFDAPAKYHISDVEYLRYLVSFIIQFQFYKSACIKAGQYDPDNVELPLDNCDIYGSAAAGAFHNMLSMGASKPWPDALEAFNGERIMSGKAIAEYFEPLRVWLEAENIKNVHIGWTTSNKCVS</v>
      </c>
    </row>
    <row r="1048" spans="1:15">
      <c r="A1048" t="s">
        <v>3696</v>
      </c>
      <c r="B1048" t="s">
        <v>1497</v>
      </c>
      <c r="C1048">
        <v>0.78900000000000003</v>
      </c>
      <c r="D1048">
        <v>17</v>
      </c>
      <c r="E1048">
        <v>0.86</v>
      </c>
      <c r="F1048">
        <v>17</v>
      </c>
      <c r="G1048">
        <v>0.96499999999999997</v>
      </c>
      <c r="H1048">
        <v>8</v>
      </c>
      <c r="I1048">
        <v>0.93500000000000005</v>
      </c>
      <c r="J1048">
        <v>0.9</v>
      </c>
      <c r="K1048" t="s">
        <v>4779</v>
      </c>
      <c r="L1048">
        <v>0.45</v>
      </c>
      <c r="M1048" t="s">
        <v>4780</v>
      </c>
      <c r="N1048" t="str">
        <f>MID(Table2[[#This Row],[Uncleaved Sequence]],Table2[[#This Row],[pos2]]-3,3)&amp;"-"&amp;MID(Table2[[#This Row],[Uncleaved Sequence]],Table2[[#This Row],[pos2]],3)</f>
        <v>VSA-ETV</v>
      </c>
      <c r="O1048" t="str">
        <f>VLOOKUP(Table2[[#This Row],[name]],Sheet2!B:D,3,FALSE)</f>
        <v>MKVFVVLALALAAVSAETVQQVHPKDLPKDTKINGRIVNGYPAYEGKAPTVGLGFSGNGGWWCGGSIIAHDWVLTAAHCTNGASQVTIYYGATWRTNAFTHTVGSGDFIQNHNWPNQNGNDIALIRTPHVDFWHMVNKVELPSFNDRNMYDNYWAVACGWGLTTAGSQPDWMECVDLQIISNSECSRTYGTQPDGICVSTSGGKSTCSGDSGGPLVLHDGGRLVGVTSWVSGNGCTAGLPSGFTRTNQLDWIRDNSGVAY</v>
      </c>
    </row>
    <row r="1049" spans="1:15">
      <c r="A1049" t="s">
        <v>4321</v>
      </c>
      <c r="B1049" t="s">
        <v>1500</v>
      </c>
      <c r="C1049">
        <v>0.68400000000000005</v>
      </c>
      <c r="D1049">
        <v>18</v>
      </c>
      <c r="E1049">
        <v>0.78900000000000003</v>
      </c>
      <c r="F1049">
        <v>18</v>
      </c>
      <c r="G1049">
        <v>0.95699999999999996</v>
      </c>
      <c r="H1049">
        <v>8</v>
      </c>
      <c r="I1049">
        <v>0.90500000000000003</v>
      </c>
      <c r="J1049">
        <v>0.85199999999999998</v>
      </c>
      <c r="K1049" t="s">
        <v>4779</v>
      </c>
      <c r="L1049">
        <v>0.45</v>
      </c>
      <c r="M1049" t="s">
        <v>4780</v>
      </c>
      <c r="N1049" t="str">
        <f>MID(Table2[[#This Row],[Uncleaved Sequence]],Table2[[#This Row],[pos2]]-3,3)&amp;"-"&amp;MID(Table2[[#This Row],[Uncleaved Sequence]],Table2[[#This Row],[pos2]],3)</f>
        <v>AAA-QPE</v>
      </c>
      <c r="O1049" t="str">
        <f>VLOOKUP(Table2[[#This Row],[name]],Sheet2!B:D,3,FALSE)</f>
        <v>MKLFLTVLAVAIACAAAQPEKVKPVPLKDAVLGSGSGSIEGRITNGYPAEGKVPYIVGLGFSSDSGGWWCGGSIIGHTWVITAAHCTHGAHSVTIYYGLWRLQAQYTHTVGSGHFRQHSDYNTNNLNNDISLINTPHVDFWHLINKVLPDGNERHDSFAGWWALASGWGRPCDSCGVSDYLNCVDSQIITRDECSSYGTDVITDNVICTSTPGGKSTCAGDSGGPLVLHDRSKLVGVTSFVAASGTSGLPDGFTRVTSYLDWIRDHTGIS</v>
      </c>
    </row>
    <row r="1050" spans="1:15">
      <c r="A1050" t="s">
        <v>4146</v>
      </c>
      <c r="B1050" t="s">
        <v>1503</v>
      </c>
      <c r="C1050">
        <v>0.47599999999999998</v>
      </c>
      <c r="D1050">
        <v>24</v>
      </c>
      <c r="E1050">
        <v>0.66600000000000004</v>
      </c>
      <c r="F1050">
        <v>24</v>
      </c>
      <c r="G1050">
        <v>0.98</v>
      </c>
      <c r="H1050">
        <v>12</v>
      </c>
      <c r="I1050">
        <v>0.93300000000000005</v>
      </c>
      <c r="J1050">
        <v>0.81</v>
      </c>
      <c r="K1050" t="s">
        <v>4779</v>
      </c>
      <c r="L1050">
        <v>0.45</v>
      </c>
      <c r="M1050" t="s">
        <v>4780</v>
      </c>
      <c r="N1050" t="str">
        <f>MID(Table2[[#This Row],[Uncleaved Sequence]],Table2[[#This Row],[pos2]]-3,3)&amp;"-"&amp;MID(Table2[[#This Row],[Uncleaved Sequence]],Table2[[#This Row],[pos2]],3)</f>
        <v>SNG-AGC</v>
      </c>
      <c r="O1050" t="str">
        <f>VLOOKUP(Table2[[#This Row],[name]],Sheet2!B:D,3,FALSE)</f>
        <v>MLFGLIGSFLLMLQIILVPYSNGAGCQFDTECVNLDKCPRTRAVMNSSRNIIGLRRCGTNKVCCPKWETYLPHDTCGQSRRKPTKGKIPALNEFPWMALLYGNKNNLSQKLVPKCGGSLINNWYVLTAAHCVEYPFMDYPYALKTVRGEHNTSTNPDRAIVNGRRQYAPLYMEIEVDQIITHEQFNRGRRLINDIAVRLKFPVRYTRAIQPICLPRAQKLAAHKRKFQASGWPDMGQGIASEVLLSFIAERHPDVCKSNYDFNLGSQICAGGLDGNDTSPGDSGGPLMETVIRGVTLTYAAGIISYGQKPCVLKTCKPAFYTKTSYFFEWIKSKLQSPFIDSDKSRTR</v>
      </c>
    </row>
    <row r="1051" spans="1:15">
      <c r="A1051" t="s">
        <v>4664</v>
      </c>
      <c r="B1051" t="s">
        <v>1503</v>
      </c>
      <c r="C1051">
        <v>0.122</v>
      </c>
      <c r="D1051">
        <v>36</v>
      </c>
      <c r="E1051">
        <v>0.13700000000000001</v>
      </c>
      <c r="F1051">
        <v>11</v>
      </c>
      <c r="G1051">
        <v>0.216</v>
      </c>
      <c r="H1051">
        <v>2</v>
      </c>
      <c r="I1051">
        <v>0.16</v>
      </c>
      <c r="J1051">
        <v>0.15</v>
      </c>
      <c r="K1051" t="s">
        <v>4781</v>
      </c>
      <c r="L1051">
        <v>0.45</v>
      </c>
      <c r="M1051" t="s">
        <v>4780</v>
      </c>
      <c r="N1051" t="str">
        <f>MID(Table2[[#This Row],[Uncleaved Sequence]],Table2[[#This Row],[pos2]]-3,3)&amp;"-"&amp;MID(Table2[[#This Row],[Uncleaved Sequence]],Table2[[#This Row],[pos2]],3)</f>
        <v>QIR-RLH</v>
      </c>
      <c r="O1051" t="str">
        <f>VLOOKUP(Table2[[#This Row],[name]],Sheet2!B:D,3,FALSE)</f>
        <v>MQPNRKIQIRRLHTTIGCQFDTECVNLDKCPRTRAVMNSSRKNIIGLRRGTNKVCCPKWETYLPHDTCGQSRRKPTKGKIPALNEFPWMAMLLYGNKNLSQKLVPKCGGSLINNWYVLTAAHCVEYPFMDYPYALKTVRLGEHNTSTPDRAIVNGRRQYAPLYMEIEVDQIITHEQFNRGRRLINDIALVRLKFPVYTRAIQPICLPRAQKLAAHKRKFQASGWPDMGQGIASEVLLRSFIAERHDVCKSNYDFNLGSQICAGGLDGNDTSPGDSGGPLMETVIRGKVTLTYAAIISYGQKPCVLKTCKPAFYTKTSYFFEWIKSKLQSPFIDSDSKSRTR</v>
      </c>
    </row>
    <row r="1052" spans="1:15">
      <c r="A1052" t="s">
        <v>3812</v>
      </c>
      <c r="B1052" t="s">
        <v>1505</v>
      </c>
      <c r="C1052">
        <v>0.71099999999999997</v>
      </c>
      <c r="D1052">
        <v>18</v>
      </c>
      <c r="E1052">
        <v>0.79900000000000004</v>
      </c>
      <c r="F1052">
        <v>18</v>
      </c>
      <c r="G1052">
        <v>0.95</v>
      </c>
      <c r="H1052">
        <v>11</v>
      </c>
      <c r="I1052">
        <v>0.88700000000000001</v>
      </c>
      <c r="J1052">
        <v>0.84699999999999998</v>
      </c>
      <c r="K1052" t="s">
        <v>4779</v>
      </c>
      <c r="L1052">
        <v>0.45</v>
      </c>
      <c r="M1052" t="s">
        <v>4780</v>
      </c>
      <c r="N1052" t="str">
        <f>MID(Table2[[#This Row],[Uncleaved Sequence]],Table2[[#This Row],[pos2]]-3,3)&amp;"-"&amp;MID(Table2[[#This Row],[Uncleaved Sequence]],Table2[[#This Row],[pos2]],3)</f>
        <v>ASA-FDE</v>
      </c>
      <c r="O1052" t="str">
        <f>VLOOKUP(Table2[[#This Row],[name]],Sheet2!B:D,3,FALSE)</f>
        <v>MKVFLAILALAVASASAFDEKVFVKDLPKATKIEGRITNGYAAPEGKAPTVGLGFSGGWWCGGSIIAHDWVLTAEHCIGDAASVIVYFGATWRTNAQFHTVGNGNFIKHSNADIALIRIPHVDFWHMVNKVELPSYNDRYNNYNEWWVACGWGGTYDGSPLPDWLQCVDLQIVHNEECGWTYGSVGDNVICTRTVDKSICGGDSGGPLVTHDGSKLVGVSNFVSSNGCQSGAPAGFQRVTYHLDWRDHTGIS</v>
      </c>
    </row>
    <row r="1053" spans="1:15">
      <c r="A1053" t="s">
        <v>4526</v>
      </c>
      <c r="B1053" t="s">
        <v>684</v>
      </c>
      <c r="C1053">
        <v>0.64600000000000002</v>
      </c>
      <c r="D1053">
        <v>25</v>
      </c>
      <c r="E1053">
        <v>0.70499999999999996</v>
      </c>
      <c r="F1053">
        <v>25</v>
      </c>
      <c r="G1053">
        <v>0.93100000000000005</v>
      </c>
      <c r="H1053">
        <v>14</v>
      </c>
      <c r="I1053">
        <v>0.78</v>
      </c>
      <c r="J1053">
        <v>0.746</v>
      </c>
      <c r="K1053" t="s">
        <v>4779</v>
      </c>
      <c r="L1053">
        <v>0.45</v>
      </c>
      <c r="M1053" t="s">
        <v>4780</v>
      </c>
      <c r="N1053" t="str">
        <f>MID(Table2[[#This Row],[Uncleaved Sequence]],Table2[[#This Row],[pos2]]-3,3)&amp;"-"&amp;MID(Table2[[#This Row],[Uncleaved Sequence]],Table2[[#This Row],[pos2]],3)</f>
        <v>TGA-IDF</v>
      </c>
      <c r="O1053" t="str">
        <f>VLOOKUP(Table2[[#This Row],[name]],Sheet2!B:D,3,FALSE)</f>
        <v>MVTGLPVVLLIVVMVVDVVHRTGAIDFGYHPSAEESDSLVRQSWGRDLLRRVQDRRFVPRYQHQTSIRFEPPELDFQLFDEDQDQAPSQPYVFESVEEQPGSTIFDQFHVQSELLEIKEPNPSRKPQTKPQSAGNGTTFPIYFTHPTGIVYAISQVGVGHNPNGIPTQSRNDSNAIAIYVTKAQYDADMESLRRQYQQCLPIPPGTVISTLNPVHHGGTTARPQIIRLKKPKNPITKPSNKLPKPYRPPPVMVTSGPIDHVSDQLLKLPHRTGSTTRSTTTTTSTTSRPNTRRKRKKIPKNKTKVIKKRPGYGANNTRGPQGSLPIILGKRPSTTTTTTTSRPPAYTQLEKPHMPQATLPTSNVFSQHLLRSDLEPAEESETLEEQEPLQSDQLNLRIRRSVEDVRREKRRGPLHAKKRNSSLKALIKKSVLKNAVKRARLKNQGEMDSSRTQHRRSRRSLYSIKNGEIEKSIKTEKATKVPSEEAEKEVADSTKRSQKVVSKESKTILSRGNPNVVAARRVSTPKRRSPKGSSGRRKTQQTPPSTQKKEKNSGGVLHIPTALHLLHRNHSQDEVPKVPLNANQKKKRVKERKRGRPQLPSFDIFELMSDGDYEDEGEEEEEEQDDDEDYYFEDEHKEDKNKPNESSSTEVGQSDLKEDSSSAEEGADFGAMVEEETTTTATISSSELDATSSTKNSMAKKKIRIKRRPVDSDEDYDDDEDSGIAGFFRMIFYPVVAMSRLMDGFGTPDEEEDKEPATQPVSKYPSYTLYHSAHSNEAYAEPDDDSEDDEDSSSLGSWFGSWFGLQRRTKKIGSTTTTMPVPLPPPTKAPPSWESWFGFGSTTEADAEDDYDKWFSSWFDSRPKRKFRRRSTTSTSTTSTTTTHTPSAAAAQVPILTIVDPLRNPQNWIGILAHHIVNSTGSAISTSTSNPLQALATRMTTRGTTSTTTTTSRPDVPRRISYDKYQIWRLKPQDEEQVRAEEFKKGEDGVKLQWLKGPSLRGLTDVLVPPKMLVDFQGTLNYEGIAHEVIFDVGKAIAYELTKEDYLQTTRPSKPRPTAPPPMTWNRYHNHDEIVKYLTVRMRHPQLVELIHIGRSFEGRPLIVVKIESKQTAAAANNDGLHTIKRPRKRKSGQANAVFVEAGAQGLAWIGPAAATWMIAELLRLMKTNKSNEDVEIRNTTWYIMPVLNPDGYAYSHEYDRFWKKSRSQHQTPPPSGLLDSAMTWQQKRGPDKVCYGVDLDRNWLYHWGKRGSSKAPCNEFYAGPAPFSEPETKVSEFLMDYRTQIKLYISLQAYGQVISYPVKANSTFNSERLDDFLDVAMVTDGLRKKGSKSRYKVDASNDLIEQRSGCADAFAAYEIGIPFSYTLQLADGVHGYLLPSSAIEPTARDAFEIISGMLDY</v>
      </c>
    </row>
    <row r="1054" spans="1:15">
      <c r="A1054" t="s">
        <v>4411</v>
      </c>
      <c r="B1054" t="s">
        <v>754</v>
      </c>
      <c r="C1054">
        <v>0.81699999999999995</v>
      </c>
      <c r="D1054">
        <v>20</v>
      </c>
      <c r="E1054">
        <v>0.86899999999999999</v>
      </c>
      <c r="F1054">
        <v>20</v>
      </c>
      <c r="G1054">
        <v>0.97799999999999998</v>
      </c>
      <c r="H1054">
        <v>10</v>
      </c>
      <c r="I1054">
        <v>0.92</v>
      </c>
      <c r="J1054">
        <v>0.89600000000000002</v>
      </c>
      <c r="K1054" t="s">
        <v>4779</v>
      </c>
      <c r="L1054">
        <v>0.45</v>
      </c>
      <c r="M1054" t="s">
        <v>4780</v>
      </c>
      <c r="N1054" t="str">
        <f>MID(Table2[[#This Row],[Uncleaved Sequence]],Table2[[#This Row],[pos2]]-3,3)&amp;"-"&amp;MID(Table2[[#This Row],[Uncleaved Sequence]],Table2[[#This Row],[pos2]],3)</f>
        <v>ANA-TNP</v>
      </c>
      <c r="O1054" t="str">
        <f>VLOOKUP(Table2[[#This Row],[name]],Sheet2!B:D,3,FALSE)</f>
        <v>MQVFLALALLAGLAFSANATNPPKWDPNYIVKGTLYIPYAEIAEPFYAWDKNTRRSRIDYYGGMVKTYQLAGEGQYGTLLKLAPITTKTENNKLTCLQNGTADQAVDIQSILPDAKPFSLVGTESFLGYTCDKFRLESTIGQKKNIYLWVRYKKSPHYPSSRMPIPVRYEMRGYNTLLGSHYDHYYLDYDSYEHDDPNEVFEIDDSLQCVGFPGPGTGHYATFNPMQEFISGTDEHVDKAFHHFKKHGVAYHSDTEHEHRKNIFRQNLRYIHSKNRAKLTYTLAVNHLADKTEELKARRGYKSSGIYNTGKPFPYDVPKYKDEIPDQYDWRLYGAVTPVKDQSCGSCWSFGTIGHLEGAFFLKNGGNLVRLSQQALIDCSWAYGNNGCDGGEFRVYQWMLQSGGVPTEEEYGPYLGQDGYCHVNNVTLVAPIKGFVNVTSNPNAFKLALLKHGPLSVAIDASPKTFSFYSHGVYYEPTCKNDVDGLDHAVAVGYGSINGEDYWLVKNSWSTYWGNDGYILMSAKKNNCGVMTMPTYVE</v>
      </c>
    </row>
    <row r="1055" spans="1:15">
      <c r="A1055" t="s">
        <v>4143</v>
      </c>
      <c r="B1055" t="s">
        <v>1508</v>
      </c>
      <c r="C1055">
        <v>0.437</v>
      </c>
      <c r="D1055">
        <v>22</v>
      </c>
      <c r="E1055">
        <v>0.61</v>
      </c>
      <c r="F1055">
        <v>22</v>
      </c>
      <c r="G1055">
        <v>0.90200000000000002</v>
      </c>
      <c r="H1055">
        <v>21</v>
      </c>
      <c r="I1055">
        <v>0.85399999999999998</v>
      </c>
      <c r="J1055">
        <v>0.74199999999999999</v>
      </c>
      <c r="K1055" t="s">
        <v>4779</v>
      </c>
      <c r="L1055">
        <v>0.45</v>
      </c>
      <c r="M1055" t="s">
        <v>4780</v>
      </c>
      <c r="N1055" t="str">
        <f>MID(Table2[[#This Row],[Uncleaved Sequence]],Table2[[#This Row],[pos2]]-3,3)&amp;"-"&amp;MID(Table2[[#This Row],[Uncleaved Sequence]],Table2[[#This Row],[pos2]],3)</f>
        <v>VVG-QPF</v>
      </c>
      <c r="O1055" t="str">
        <f>VLOOKUP(Table2[[#This Row],[name]],Sheet2!B:D,3,FALSE)</f>
        <v>MALNSERSLMLVLLAAISVVGQPFDPANSSPIKIDNRIVSGSDAKLGQFWQVILKRDAWDDLLCGGSIISDTWVLTAAHCTNGLSSIFLMFGTVDLFNNALNMTSNNIIIHPDYNDKLNNDVSLIQLPEPLTFSANIQAIQLVGQYGSIDYVGSVATIAGFGYTEDEYLDYSETLLYAQVEIIDNADCVAIYGKYVVDSTMCAKGFDGSDMSTCTGDSGGPLILYNKTIQQWQQIGINSFVAEDQTYRLPSGYARVSSFLGFIADKTGIA</v>
      </c>
    </row>
    <row r="1056" spans="1:15">
      <c r="A1056" t="s">
        <v>3651</v>
      </c>
      <c r="B1056" t="s">
        <v>1510</v>
      </c>
      <c r="C1056">
        <v>0.41399999999999998</v>
      </c>
      <c r="D1056">
        <v>22</v>
      </c>
      <c r="E1056">
        <v>0.29199999999999998</v>
      </c>
      <c r="F1056">
        <v>22</v>
      </c>
      <c r="G1056">
        <v>0.28699999999999998</v>
      </c>
      <c r="H1056">
        <v>8</v>
      </c>
      <c r="I1056">
        <v>0.20399999999999999</v>
      </c>
      <c r="J1056">
        <v>0.245</v>
      </c>
      <c r="K1056" t="s">
        <v>4781</v>
      </c>
      <c r="L1056">
        <v>0.45</v>
      </c>
      <c r="M1056" t="s">
        <v>4780</v>
      </c>
      <c r="N1056" t="str">
        <f>MID(Table2[[#This Row],[Uncleaved Sequence]],Table2[[#This Row],[pos2]]-3,3)&amp;"-"&amp;MID(Table2[[#This Row],[Uncleaved Sequence]],Table2[[#This Row],[pos2]],3)</f>
        <v>CHA-NVN</v>
      </c>
      <c r="O1056" t="str">
        <f>VLOOKUP(Table2[[#This Row],[name]],Sheet2!B:D,3,FALSE)</f>
        <v>MLMSRALCRSWLPQVARRCHANVNVPILRINSGHPAARSCRQIHSNRKQSNLKPTTGEPAAAEQNTPVPVNNVIKAVAFTGAFTVGCFAGATILEYENRSLILEKARQARFGWWQSRSLADRDYWTQIKQDIRRHWDSLTPGDKMFAILLCNLVAFAMWRVPALKSTMITYFTSNPAAKVVCWPMFLSTFSHYSAMLFANMYVMHSFANAAAVSLGKEQFLAVYLSAGVFSSLMSVLYKAATSQAMSLGASGAIMTLLAYVCTQYPDTQLSILFLPALTFSAGAGIKVLMGIDFGVVMGWKFFDHAAHLGGAMFGIFWATYGAQIWAKRIGLLNYYHDLRRTK</v>
      </c>
    </row>
    <row r="1057" spans="1:15">
      <c r="A1057" t="s">
        <v>4562</v>
      </c>
      <c r="B1057" t="s">
        <v>1510</v>
      </c>
      <c r="C1057">
        <v>0.41399999999999998</v>
      </c>
      <c r="D1057">
        <v>22</v>
      </c>
      <c r="E1057">
        <v>0.29199999999999998</v>
      </c>
      <c r="F1057">
        <v>22</v>
      </c>
      <c r="G1057">
        <v>0.28699999999999998</v>
      </c>
      <c r="H1057">
        <v>8</v>
      </c>
      <c r="I1057">
        <v>0.20399999999999999</v>
      </c>
      <c r="J1057">
        <v>0.245</v>
      </c>
      <c r="K1057" t="s">
        <v>4781</v>
      </c>
      <c r="L1057">
        <v>0.45</v>
      </c>
      <c r="M1057" t="s">
        <v>4780</v>
      </c>
      <c r="N1057" t="str">
        <f>MID(Table2[[#This Row],[Uncleaved Sequence]],Table2[[#This Row],[pos2]]-3,3)&amp;"-"&amp;MID(Table2[[#This Row],[Uncleaved Sequence]],Table2[[#This Row],[pos2]],3)</f>
        <v>CHA-NVN</v>
      </c>
      <c r="O1057" t="str">
        <f>VLOOKUP(Table2[[#This Row],[name]],Sheet2!B:D,3,FALSE)</f>
        <v>MLMSRALCRSWLPQVARRCHANVNVPILRINSGHPAARSCRQIHSNRKQSNLKPTTGEPAAAEQNTPVPVNNVIKAVAFTGAFTVGCFAGATILEYENRSLILEKARQARFGWWQSRSLADRDYWTQIKQDIRRHWDSLTPGDKMFAILLCNLVAFAMWRVPALKSTMITYFTSNPAAKVVCWPMFLSTFSHYSAMLFANMYVMHSFANAAAVSLGKEQFLAVYLSAGVFSSLMSVLYKAATSQAMSLGASGAIMTLLAYVCTQYPDTQLSILFLPALTFSAGAGIKVLMGIDFGVVMGWKFFDHAAHLGGAMFGIFWATYGAQIWAKRIGLLNYYHDLRRTK</v>
      </c>
    </row>
    <row r="1058" spans="1:15">
      <c r="A1058" t="s">
        <v>4345</v>
      </c>
      <c r="B1058" t="s">
        <v>947</v>
      </c>
      <c r="C1058">
        <v>0.16600000000000001</v>
      </c>
      <c r="D1058">
        <v>19</v>
      </c>
      <c r="E1058">
        <v>0.17299999999999999</v>
      </c>
      <c r="F1058">
        <v>11</v>
      </c>
      <c r="G1058">
        <v>0.42799999999999999</v>
      </c>
      <c r="H1058">
        <v>1</v>
      </c>
      <c r="I1058">
        <v>0.23499999999999999</v>
      </c>
      <c r="J1058">
        <v>0.19800000000000001</v>
      </c>
      <c r="K1058" t="s">
        <v>4781</v>
      </c>
      <c r="L1058">
        <v>0.5</v>
      </c>
      <c r="M1058" t="s">
        <v>4782</v>
      </c>
      <c r="N1058" t="str">
        <f>MID(Table2[[#This Row],[Uncleaved Sequence]],Table2[[#This Row],[pos2]]-3,3)&amp;"-"&amp;MID(Table2[[#This Row],[Uncleaved Sequence]],Table2[[#This Row],[pos2]],3)</f>
        <v>IVL-ASL</v>
      </c>
      <c r="O1058" t="str">
        <f>VLOOKUP(Table2[[#This Row],[name]],Sheet2!B:D,3,FALSE)</f>
        <v>MDPFVFFIVLASLYGVLYFFDRFFKSCMHYPYDAFLKNTGLSINFMSLHHTSAFNRTLLRWGSAGNSCTRRVMITSFNVGVLVTFSLLPIGLILLIATFSSGEQDSSSSVSSPVGVPVQLEILLPGVNLPLEEIGYYITTLVLCLVVEMGHALAAVMEDVPVTGFGIKFIFCLPLAYTELSHDHLNSLRWFRKLRVCAGIWHNFVFAGVCYLLISTVGITMSPLYAYNQHVVVTELTRKSPLRGEGLQVDNQITQVNGCPVNSEESWVTCLQNSLKLKPGYCVSADFVQLNDESAISHHSIDGQLQCCDELNPNVSCFEVVEDANGDVPVELPQHVCLNVRRTEEVSEHCSSGVCNEGFCLRPLIRNITAIMTFKRQNFRGEKLPPVIYVGHWDVTRTVEVSAFVPRYSLLKAAWPDAWLLLLKYNVVFSIGLALINAIPCGFDGAHITSTVIHSFLVGRVDQHAKRDIISLIITSVGSLLFALALLKVALSFLRPL</v>
      </c>
    </row>
    <row r="1059" spans="1:15">
      <c r="A1059" t="s">
        <v>4188</v>
      </c>
      <c r="B1059" t="s">
        <v>950</v>
      </c>
      <c r="C1059">
        <v>0.17100000000000001</v>
      </c>
      <c r="D1059">
        <v>23</v>
      </c>
      <c r="E1059">
        <v>0.23599999999999999</v>
      </c>
      <c r="F1059">
        <v>23</v>
      </c>
      <c r="G1059">
        <v>0.45</v>
      </c>
      <c r="H1059">
        <v>4</v>
      </c>
      <c r="I1059">
        <v>0.35399999999999998</v>
      </c>
      <c r="J1059">
        <v>0.28299999999999997</v>
      </c>
      <c r="K1059" t="s">
        <v>4781</v>
      </c>
      <c r="L1059">
        <v>0.5</v>
      </c>
      <c r="M1059" t="s">
        <v>4782</v>
      </c>
      <c r="N1059" t="str">
        <f>MID(Table2[[#This Row],[Uncleaved Sequence]],Table2[[#This Row],[pos2]]-3,3)&amp;"-"&amp;MID(Table2[[#This Row],[Uncleaved Sequence]],Table2[[#This Row],[pos2]],3)</f>
        <v>ENA-LEI</v>
      </c>
      <c r="O1059" t="str">
        <f>VLOOKUP(Table2[[#This Row],[name]],Sheet2!B:D,3,FALSE)</f>
        <v>MSSLDADTVLLSILFLVVIENALEIYISLRQVKVYQTALKVPAELKSHMEDTFHKARKYGLDQEKFGIFKAVVMDVALLCMELYIGLIAVLWQLSVQVDKLQWDSKNEIIVSCVFVLISNVLSTFKGLPFKIYKIFVLEETHGFNKQARFFAWDQLKGFLVTQVLMIPITAAIIFIVQRGGDNFFIWLWIFTGVISVLLTLYPIFIAPLFDKYTPLEKGALRQSIEDLAASLKFPLTKLFVVEGSRSSHSNAYFYGLWNSKRIVLFDTLLLNKGKPDDSELSEEEKGKGCTDEELAVLGHELGHWKLGHVTKNIIIMQVHLFLMFLVFGNVFKYPPFYVAMGFPGTRPILVGLLIVFTYVLAPYNALMNFAMTILSRRFEYQADEFAFKLGFEQLGQALIKLNVDNLGFPVYDWLYSTWNHSHPTLLQRLNRLKELKEEKK</v>
      </c>
    </row>
    <row r="1060" spans="1:15">
      <c r="A1060" t="s">
        <v>4350</v>
      </c>
      <c r="B1060" t="s">
        <v>953</v>
      </c>
      <c r="C1060">
        <v>0.22800000000000001</v>
      </c>
      <c r="D1060">
        <v>28</v>
      </c>
      <c r="E1060">
        <v>0.19700000000000001</v>
      </c>
      <c r="F1060">
        <v>11</v>
      </c>
      <c r="G1060">
        <v>0.50700000000000001</v>
      </c>
      <c r="H1060">
        <v>2</v>
      </c>
      <c r="I1060">
        <v>0.35899999999999999</v>
      </c>
      <c r="J1060">
        <v>0.26200000000000001</v>
      </c>
      <c r="K1060" t="s">
        <v>4781</v>
      </c>
      <c r="L1060">
        <v>0.5</v>
      </c>
      <c r="M1060" t="s">
        <v>4782</v>
      </c>
      <c r="N1060" t="str">
        <f>MID(Table2[[#This Row],[Uncleaved Sequence]],Table2[[#This Row],[pos2]]-3,3)&amp;"-"&amp;MID(Table2[[#This Row],[Uncleaved Sequence]],Table2[[#This Row],[pos2]],3)</f>
        <v>DPL-AIL</v>
      </c>
      <c r="O1060" t="str">
        <f>VLOOKUP(Table2[[#This Row],[name]],Sheet2!B:D,3,FALSE)</f>
        <v>MSAHFWDDPLAILYIIIAFLVLDNLWGVYLMLRDIQVAYKTQQVPNVISYLPQELYDKMRVYKIHKGWFTIVNTLLSAVILGIMELYFGFYAWLYGVAKCALSKWMEHEACVSVIFVLLLSVYFWLKSVPAMIYESCCIKSLQPRPKPWWSRICHFVVDLVVGAMITTLVVVALVYMFIGLGPYAPLGLYLQSLILMIVLLLIPFMIHPFVGQSVPLENSNLRTQLEYLTRQVGFPMSQVRIIRVDPNTGSNAFFYGCCCLKRIVIFDTLLLNRGKSDLSHLTAEELGRGLADPVVAVVAHELGHWRNGHFYKAIMAFQVHLILTILLFAFLFSHGPIYQAVGPPGLQPTVIGCLIIFGFVLTPYMTLANFSMLSMTRCFEYQADRFAYQLGGGELRQALLKLYADNLAFPVSDPCYSSWNHTHPTMLDRLSRLEEFR</v>
      </c>
    </row>
    <row r="1061" spans="1:15">
      <c r="A1061" t="s">
        <v>4086</v>
      </c>
      <c r="B1061" t="s">
        <v>956</v>
      </c>
      <c r="C1061">
        <v>0.27600000000000002</v>
      </c>
      <c r="D1061">
        <v>28</v>
      </c>
      <c r="E1061">
        <v>0.189</v>
      </c>
      <c r="F1061">
        <v>11</v>
      </c>
      <c r="G1061">
        <v>0.48199999999999998</v>
      </c>
      <c r="H1061">
        <v>4</v>
      </c>
      <c r="I1061">
        <v>0.33500000000000002</v>
      </c>
      <c r="J1061">
        <v>0.247</v>
      </c>
      <c r="K1061" t="s">
        <v>4781</v>
      </c>
      <c r="L1061">
        <v>0.5</v>
      </c>
      <c r="M1061" t="s">
        <v>4782</v>
      </c>
      <c r="N1061" t="str">
        <f>MID(Table2[[#This Row],[Uncleaved Sequence]],Table2[[#This Row],[pos2]]-3,3)&amp;"-"&amp;MID(Table2[[#This Row],[Uncleaved Sequence]],Table2[[#This Row],[pos2]],3)</f>
        <v>PKV-DPI</v>
      </c>
      <c r="O1061" t="str">
        <f>VLOOKUP(Table2[[#This Row],[name]],Sheet2!B:D,3,FALSE)</f>
        <v>MAFYDTWPKVDPIIVLVVLCLIVLVDRIWEMILTKRQQLVCLNAIMVPELRGIIPPEIYHRARIYELHKTELQIWKYLIDLIITLCELILGFYPFLWSSAKTLQKITSQEIWITLIFVFYLTIYICIRFLPVLIYDKCLLELRYGMSKFPWYLYCCIGAMSILLSQLVLFPLAAAIVFSVKFIGYYFFLWFWLFWAFTLLLVFFLPYCCIPCIGRQVVLPEGTALYMEVKRVCDVVGFPMKRVFIKTRTMQYSNAYFYGSCCLKRIVIFDTLLLNKGKEPNEIHPYEVGRGLTNQVAGVVCHELGHWKHGHFYKATIIMKIHFFITMGLFGLFFHSPQLYMAVFEPGVMPIIVGFIIVLKFALTPYLTLANVLMLWNLRRFEYAADKFAHRMYSIQLRMALVKIYADHMSFPVYDQCYARWHHTHPTILQRLAYQQKLDVKMNAGT</v>
      </c>
    </row>
    <row r="1062" spans="1:15">
      <c r="A1062" t="s">
        <v>4087</v>
      </c>
      <c r="B1062" t="s">
        <v>956</v>
      </c>
      <c r="C1062">
        <v>0.27600000000000002</v>
      </c>
      <c r="D1062">
        <v>28</v>
      </c>
      <c r="E1062">
        <v>0.189</v>
      </c>
      <c r="F1062">
        <v>11</v>
      </c>
      <c r="G1062">
        <v>0.48199999999999998</v>
      </c>
      <c r="H1062">
        <v>4</v>
      </c>
      <c r="I1062">
        <v>0.33500000000000002</v>
      </c>
      <c r="J1062">
        <v>0.247</v>
      </c>
      <c r="K1062" t="s">
        <v>4781</v>
      </c>
      <c r="L1062">
        <v>0.5</v>
      </c>
      <c r="M1062" t="s">
        <v>4782</v>
      </c>
      <c r="N1062" t="str">
        <f>MID(Table2[[#This Row],[Uncleaved Sequence]],Table2[[#This Row],[pos2]]-3,3)&amp;"-"&amp;MID(Table2[[#This Row],[Uncleaved Sequence]],Table2[[#This Row],[pos2]],3)</f>
        <v>PKV-DPI</v>
      </c>
      <c r="O1062" t="str">
        <f>VLOOKUP(Table2[[#This Row],[name]],Sheet2!B:D,3,FALSE)</f>
        <v>MAFYDTWPKVDPIIVLVVLCLIVLVDRIWEMILTKRQQLVCLNAIMVPELRGIIPPEIYHRARIYELHKTELQIWKYLIDLIITLCELILGFYPFLWSSAKTLQKITSQEIWITLIFVFYLTIYICIRFLPVLIYDKCLLELRYGMSKFPWYLYCCIGAMSILLSQLVLFPLAAAIVFSVKFIGYYFFLWFWLFWAFTLLLVFFLPYCCIPCIGRQVVLPEGTALYMEVKRVCDVVGFPMKRVFIKTRTMQYSNAYFYGSCCLKRIVIFDTLLLNKGKEPNEIHPYEVGRGLTNQVAGVVCHELGHWKHGHFYKATIIMKIHFFITMGLFGLFFHSPQLYMAVFEPGVMPIIVGFIIVLKFALTPYLTLANVLMLWNLRRFEYAADKFAHRMYSIQLRMALVKIYADHMSFPVYDQCYARWHHTHPTILQRLAYQQKLDVKMNAGT</v>
      </c>
    </row>
    <row r="1063" spans="1:15">
      <c r="A1063" t="s">
        <v>4651</v>
      </c>
      <c r="B1063" t="s">
        <v>956</v>
      </c>
      <c r="C1063">
        <v>0.27600000000000002</v>
      </c>
      <c r="D1063">
        <v>28</v>
      </c>
      <c r="E1063">
        <v>0.189</v>
      </c>
      <c r="F1063">
        <v>11</v>
      </c>
      <c r="G1063">
        <v>0.48199999999999998</v>
      </c>
      <c r="H1063">
        <v>4</v>
      </c>
      <c r="I1063">
        <v>0.33500000000000002</v>
      </c>
      <c r="J1063">
        <v>0.247</v>
      </c>
      <c r="K1063" t="s">
        <v>4781</v>
      </c>
      <c r="L1063">
        <v>0.5</v>
      </c>
      <c r="M1063" t="s">
        <v>4782</v>
      </c>
      <c r="N1063" t="str">
        <f>MID(Table2[[#This Row],[Uncleaved Sequence]],Table2[[#This Row],[pos2]]-3,3)&amp;"-"&amp;MID(Table2[[#This Row],[Uncleaved Sequence]],Table2[[#This Row],[pos2]],3)</f>
        <v>PKV-DPI</v>
      </c>
      <c r="O1063" t="str">
        <f>VLOOKUP(Table2[[#This Row],[name]],Sheet2!B:D,3,FALSE)</f>
        <v>MAFYDTWPKVDPIIVLVVLCLIVLVDRIWEMILTKRQQLVCLNAIMVPELRGIIPPEIYHRARIYELHKTELQIWKYLIDLIITLCELILGFYPFLWSSAKTLQKITSQEIWITLIFVFYLTIYICIRFLPVLIYDKCLLELRYGMSKFPWYLYCCIGAMSILLSQLVLFPLAAAIVFSVKFIGYYFFLWFWLFWAFTLLLVFFLPYCCIPCIGRQVVLPEGTALYMEVKRVCDVVGFPMKRVFIKTRTMQYSNAYFYGSCCLKRIVIFDTLLLNKGKEPNEIHPYEVGRGLTNQVAGVVCHELGHWKHGHFYKATIIMKIHFFITMGLFGLFFHSPQLYMAVFEPGVMPIIVGFIIVLKFALTPYLTLANVLMLWNLRRFEYAADKFAHRMYSIQLRMALVKIYADHMSFPVYDQCYARWHHTHPTILQRLAYQQKLDVKMNAGT</v>
      </c>
    </row>
    <row r="1064" spans="1:15">
      <c r="A1064" t="s">
        <v>3886</v>
      </c>
      <c r="B1064" t="s">
        <v>104</v>
      </c>
      <c r="C1064">
        <v>0.46300000000000002</v>
      </c>
      <c r="D1064">
        <v>33</v>
      </c>
      <c r="E1064">
        <v>0.51100000000000001</v>
      </c>
      <c r="F1064">
        <v>33</v>
      </c>
      <c r="G1064">
        <v>0.67200000000000004</v>
      </c>
      <c r="H1064">
        <v>21</v>
      </c>
      <c r="I1064">
        <v>0.50800000000000001</v>
      </c>
      <c r="J1064">
        <v>0.51</v>
      </c>
      <c r="K1064" t="s">
        <v>4779</v>
      </c>
      <c r="L1064">
        <v>0.5</v>
      </c>
      <c r="M1064" t="s">
        <v>4782</v>
      </c>
      <c r="N1064" t="str">
        <f>MID(Table2[[#This Row],[Uncleaved Sequence]],Table2[[#This Row],[pos2]]-3,3)&amp;"-"&amp;MID(Table2[[#This Row],[Uncleaved Sequence]],Table2[[#This Row],[pos2]],3)</f>
        <v>CVG-LSG</v>
      </c>
      <c r="O1064" t="str">
        <f>VLOOKUP(Table2[[#This Row],[name]],Sheet2!B:D,3,FALSE)</f>
        <v>MSGCRRNRKLTMAVSGCLIIAVMALTVGLCVGLSGDTDAPEEQPRFTIDEANTFMLDGQPFRYVSGSFHYFRAVPESWRSRLRTMRASGLNALDTYVESLHNPHDGEYNWEGIADVVKFLEIAQEEDFYIILRPGPYICAERDNGGLHWLFTKYPSIKMRTNDPNYISEVGKWYAELMPRLQHLFVGNGGKIIMVQENEYGDYACDHDYLNWLRDETEKYVSGKALLFTVDIPNEKMSCGKIENVATTDFGIDRINEIDKIWAMLRALQPTGPLVNSEFYPGWLTHWQEQNQRRGQEVANALRTILSYNASVNLYMFFGGTNFGFTAGANYNLDGGIGYAADISYDYDAVMDEAGGVTTKYNLVKAVIGEFLPLPEITLNPAKRLAYGRVELPKLTLLSTEGRAALSKGDPVESIKPKTFEELDLYSGLVLYETELPSMDLPALLKIDQINDRAHVFVDQELVGTLSREAQIYSLPLSKGWGSTLQLLVEQGRVNFYISNDTKGIFGEVSLQLHNGGYLPLENWRSTAFPLEQSAVELWREHTDEKALDPLLARQRILRNGPILYTGSLTVTEVGDTYLNMAGWGKGVYVNGFNLGRYWPVAGPQVTLYVPNEILKVGENSLVILEYQRANKTATGELPAVQFDAVAQLDGESGDVPL</v>
      </c>
    </row>
    <row r="1065" spans="1:15">
      <c r="A1065" t="s">
        <v>4604</v>
      </c>
      <c r="B1065" t="s">
        <v>104</v>
      </c>
      <c r="C1065">
        <v>0.46300000000000002</v>
      </c>
      <c r="D1065">
        <v>33</v>
      </c>
      <c r="E1065">
        <v>0.51400000000000001</v>
      </c>
      <c r="F1065">
        <v>33</v>
      </c>
      <c r="G1065">
        <v>0.65800000000000003</v>
      </c>
      <c r="H1065">
        <v>21</v>
      </c>
      <c r="I1065">
        <v>0.503</v>
      </c>
      <c r="J1065">
        <v>0.50900000000000001</v>
      </c>
      <c r="K1065" t="s">
        <v>4779</v>
      </c>
      <c r="L1065">
        <v>0.5</v>
      </c>
      <c r="M1065" t="s">
        <v>4782</v>
      </c>
      <c r="N1065" t="str">
        <f>MID(Table2[[#This Row],[Uncleaved Sequence]],Table2[[#This Row],[pos2]]-3,3)&amp;"-"&amp;MID(Table2[[#This Row],[Uncleaved Sequence]],Table2[[#This Row],[pos2]],3)</f>
        <v>CVG-LSG</v>
      </c>
      <c r="O1065" t="str">
        <f>VLOOKUP(Table2[[#This Row],[name]],Sheet2!B:D,3,FALSE)</f>
        <v>MSGCRRNRKLTMAVSGCLIIAVMALTVGLCVGLSGDTDAPEPRFTIDHENTFMLDGQPFRYVSGSFHYFRAVPESWRSRLRTMRASGLNALDTYVEWSHNPHDGEYNWEGIADVVKFLEIAQEEDFYIILRPGPYICAERDNGGLPHLFTKYPSIKMRTNDPNYISEVGKWYAELMPRLQHLFVGNGGKIIMVQVEEYGDYACDHDYLNWLRDETEKYVSGKALLFTVDIPNEKMSCGKIENVFATDFGIDRINEIDKIWAMLRALQPTGPLVNSEFYPGWLTHWQEQNQRRDGEVANALRTILSYNASVNLYMFFGGTNFGFTAGANYNLDGGIGYAADITSDYDAVMDEAGGVTTKYNLVKAVIGEFLPLPEITLNPAKRLAYGRVELTPLTLLSTEGRAALSKGDPVESIKPKTFEELDLYSGLVLYETELPSMDLDPLLKIDQINDRAHVFVDQELVGTLSREAQIYSLPLSKGWGSTLQLLVENQRVNFYISNDTKGIFGEVSLQLHNGGYLPLENWRSTAFPLEQSAVELWRRHTDEKALDPLLARQRILRNGPILYTGSLTVTEVGDTYLNMAGWGKGVAYNGFNLGRYWPVAGPQVTLYVPNEILKVGENSLVILEYQRANKTATGEDLAVQFDAVAQLDGESGDVPL</v>
      </c>
    </row>
    <row r="1066" spans="1:15">
      <c r="A1066" t="s">
        <v>3721</v>
      </c>
      <c r="B1066" t="s">
        <v>179</v>
      </c>
      <c r="C1066">
        <v>0.751</v>
      </c>
      <c r="D1066">
        <v>19</v>
      </c>
      <c r="E1066">
        <v>0.79500000000000004</v>
      </c>
      <c r="F1066">
        <v>19</v>
      </c>
      <c r="G1066">
        <v>0.92200000000000004</v>
      </c>
      <c r="H1066">
        <v>1</v>
      </c>
      <c r="I1066">
        <v>0.82399999999999995</v>
      </c>
      <c r="J1066">
        <v>0.81100000000000005</v>
      </c>
      <c r="K1066" t="s">
        <v>4779</v>
      </c>
      <c r="L1066">
        <v>0.45</v>
      </c>
      <c r="M1066" t="s">
        <v>4780</v>
      </c>
      <c r="N1066" t="str">
        <f>MID(Table2[[#This Row],[Uncleaved Sequence]],Table2[[#This Row],[pos2]]-3,3)&amp;"-"&amp;MID(Table2[[#This Row],[Uncleaved Sequence]],Table2[[#This Row],[pos2]],3)</f>
        <v>AFG-RTM</v>
      </c>
      <c r="O1066" t="str">
        <f>VLOOKUP(Table2[[#This Row],[name]],Sheet2!B:D,3,FALSE)</f>
        <v>MKAFIVLVALACAAPAFGRTMDRCSLAREMSNLGVPRDQLNKWACIAEHSSYRTGVVGPENYNGSNDYGIFQINDYYWCAPPSGRFSYNECGLSCNALTDDITHSVRCAQKVLSQQGWSAWSTWHYCSGWLPSIDDC</v>
      </c>
    </row>
    <row r="1067" spans="1:15">
      <c r="A1067" t="s">
        <v>4541</v>
      </c>
      <c r="B1067" t="s">
        <v>182</v>
      </c>
      <c r="C1067">
        <v>0.67</v>
      </c>
      <c r="D1067">
        <v>20</v>
      </c>
      <c r="E1067">
        <v>0.76</v>
      </c>
      <c r="F1067">
        <v>20</v>
      </c>
      <c r="G1067">
        <v>0.94599999999999995</v>
      </c>
      <c r="H1067">
        <v>2</v>
      </c>
      <c r="I1067">
        <v>0.85099999999999998</v>
      </c>
      <c r="J1067">
        <v>0.80900000000000005</v>
      </c>
      <c r="K1067" t="s">
        <v>4779</v>
      </c>
      <c r="L1067">
        <v>0.45</v>
      </c>
      <c r="M1067" t="s">
        <v>4780</v>
      </c>
      <c r="N1067" t="str">
        <f>MID(Table2[[#This Row],[Uncleaved Sequence]],Table2[[#This Row],[pos2]]-3,3)&amp;"-"&amp;MID(Table2[[#This Row],[Uncleaved Sequence]],Table2[[#This Row],[pos2]],3)</f>
        <v>TQA-RTM</v>
      </c>
      <c r="O1067" t="str">
        <f>VLOOKUP(Table2[[#This Row],[name]],Sheet2!B:D,3,FALSE)</f>
        <v>MKAFLVICALTLTAVATQARTMDRCSLAREMSKLGVPRDQLAKWTCIAQESSFRTGVVGPANSNGSNDYGIFQINNKYWCKPADGRFSYNECGLSCNALTDDITNSVKCARKIQRQQGWTAWSTWKYCSGSLPSINSC</v>
      </c>
    </row>
    <row r="1068" spans="1:15">
      <c r="A1068" t="s">
        <v>3932</v>
      </c>
      <c r="B1068" t="s">
        <v>90</v>
      </c>
      <c r="C1068">
        <v>0.75</v>
      </c>
      <c r="D1068">
        <v>19</v>
      </c>
      <c r="E1068">
        <v>0.79400000000000004</v>
      </c>
      <c r="F1068">
        <v>19</v>
      </c>
      <c r="G1068">
        <v>0.92100000000000004</v>
      </c>
      <c r="H1068">
        <v>1</v>
      </c>
      <c r="I1068">
        <v>0.82199999999999995</v>
      </c>
      <c r="J1068">
        <v>0.80900000000000005</v>
      </c>
      <c r="K1068" t="s">
        <v>4779</v>
      </c>
      <c r="L1068">
        <v>0.45</v>
      </c>
      <c r="M1068" t="s">
        <v>4780</v>
      </c>
      <c r="N1068" t="str">
        <f>MID(Table2[[#This Row],[Uncleaved Sequence]],Table2[[#This Row],[pos2]]-3,3)&amp;"-"&amp;MID(Table2[[#This Row],[Uncleaved Sequence]],Table2[[#This Row],[pos2]],3)</f>
        <v>AFG-RTM</v>
      </c>
      <c r="O1068" t="str">
        <f>VLOOKUP(Table2[[#This Row],[name]],Sheet2!B:D,3,FALSE)</f>
        <v>MKAFIVLVALACAAPAFGRTMDRCSLAREMSNLGVPRDQLARWACIAEHSSYRTGVVGPENYNGSNDYGIFQINDYYWCAPPSGRFSYNECGLSCNALTDDITHSVRCAQKVLSQQGWSAWSTWHYCSGWLPSIDDC</v>
      </c>
    </row>
    <row r="1069" spans="1:15">
      <c r="A1069" t="s">
        <v>3735</v>
      </c>
      <c r="B1069" t="s">
        <v>185</v>
      </c>
      <c r="C1069">
        <v>0.875</v>
      </c>
      <c r="D1069">
        <v>20</v>
      </c>
      <c r="E1069">
        <v>0.88400000000000001</v>
      </c>
      <c r="F1069">
        <v>20</v>
      </c>
      <c r="G1069">
        <v>0.95099999999999996</v>
      </c>
      <c r="H1069">
        <v>2</v>
      </c>
      <c r="I1069">
        <v>0.88600000000000001</v>
      </c>
      <c r="J1069">
        <v>0.88500000000000001</v>
      </c>
      <c r="K1069" t="s">
        <v>4779</v>
      </c>
      <c r="L1069">
        <v>0.45</v>
      </c>
      <c r="M1069" t="s">
        <v>4780</v>
      </c>
      <c r="N1069" t="str">
        <f>MID(Table2[[#This Row],[Uncleaved Sequence]],Table2[[#This Row],[pos2]]-3,3)&amp;"-"&amp;MID(Table2[[#This Row],[Uncleaved Sequence]],Table2[[#This Row],[pos2]],3)</f>
        <v>VLG-RTM</v>
      </c>
      <c r="O1069" t="str">
        <f>VLOOKUP(Table2[[#This Row],[name]],Sheet2!B:D,3,FALSE)</f>
        <v>MRALLGICVLALVTPAVLGRTMDRCSLAREMANMGVSRDQLSKWACIAEESSYRTGVVGPPNTDGSNDYGIFQINDMYWCQPSSGKFSHNGCDVSCNALTDDIKSSVRCALKVLGQQGWSAWSTWHYCSGYLPPIDDCF</v>
      </c>
    </row>
    <row r="1070" spans="1:15">
      <c r="A1070" t="s">
        <v>3781</v>
      </c>
      <c r="B1070" t="s">
        <v>566</v>
      </c>
      <c r="C1070">
        <v>0.12</v>
      </c>
      <c r="D1070">
        <v>25</v>
      </c>
      <c r="E1070">
        <v>0.17899999999999999</v>
      </c>
      <c r="F1070">
        <v>11</v>
      </c>
      <c r="G1070">
        <v>0.36299999999999999</v>
      </c>
      <c r="H1070">
        <v>1</v>
      </c>
      <c r="I1070">
        <v>0.251</v>
      </c>
      <c r="J1070">
        <v>0.218</v>
      </c>
      <c r="K1070" t="s">
        <v>4781</v>
      </c>
      <c r="L1070">
        <v>0.45</v>
      </c>
      <c r="M1070" t="s">
        <v>4780</v>
      </c>
      <c r="N1070" t="str">
        <f>MID(Table2[[#This Row],[Uncleaved Sequence]],Table2[[#This Row],[pos2]]-3,3)&amp;"-"&amp;MID(Table2[[#This Row],[Uncleaved Sequence]],Table2[[#This Row],[pos2]],3)</f>
        <v>PCT-LRL</v>
      </c>
      <c r="O1070" t="str">
        <f>VLOOKUP(Table2[[#This Row],[name]],Sheet2!B:D,3,FALSE)</f>
        <v>MGIEKILPCTLRLNKLMSLAGNDCLCIIDRNAVPNELKATFEEHRKFDKFDSSISCFKVPNVDQPVVYAPVSELTDYDDVRSYQEAAKRSMEKVLKAGHTPLLFVPKVKRFPEVELCTVLGALEQLYVPIQLREAGTLKDPRVTTLSQIDDPRAEAIFQEALILEAGRFVARDIGVGDPERMTPIQVEKYIKPLFDLNVNVISDTQVLQKEYPLFAAVNRAADAVERHRGRIIFLEYKPPKPARKLMLVGKGVTYDTGGADIKAGGVMAGMSRDKCGAAAVAGFMQVVSQLQPDIHVVAALCMVRNSVGEECYVADEVITSRAGLHVRIGNTDAEGRMCMTDACRMKELVVEQNLPDPHLFTIATLTGHAFISAGEGQSIAIDNSVAHREDHRRLQAAGQAFGEPFEVSILRPSDFSFNAGKVIGEDLVQANNAPSVRTPRHQVPAAFMIKASGLDKHGLDSMLPIKYTHIDIAGSAGEHPAMPTAAPLVLVKTHLQ</v>
      </c>
    </row>
    <row r="1071" spans="1:15">
      <c r="A1071" t="s">
        <v>3782</v>
      </c>
      <c r="B1071" t="s">
        <v>566</v>
      </c>
      <c r="C1071">
        <v>0.12</v>
      </c>
      <c r="D1071">
        <v>25</v>
      </c>
      <c r="E1071">
        <v>0.17899999999999999</v>
      </c>
      <c r="F1071">
        <v>11</v>
      </c>
      <c r="G1071">
        <v>0.36299999999999999</v>
      </c>
      <c r="H1071">
        <v>1</v>
      </c>
      <c r="I1071">
        <v>0.251</v>
      </c>
      <c r="J1071">
        <v>0.218</v>
      </c>
      <c r="K1071" t="s">
        <v>4781</v>
      </c>
      <c r="L1071">
        <v>0.45</v>
      </c>
      <c r="M1071" t="s">
        <v>4780</v>
      </c>
      <c r="N1071" t="str">
        <f>MID(Table2[[#This Row],[Uncleaved Sequence]],Table2[[#This Row],[pos2]]-3,3)&amp;"-"&amp;MID(Table2[[#This Row],[Uncleaved Sequence]],Table2[[#This Row],[pos2]],3)</f>
        <v>PCT-LRL</v>
      </c>
      <c r="O1071" t="str">
        <f>VLOOKUP(Table2[[#This Row],[name]],Sheet2!B:D,3,FALSE)</f>
        <v>MGIEKILPCTLRLNKLMSLAGNDCLCIIDRNAVPNELKATFEEHRKFDKFDSSISCFKVPNVDQPVVYAPVSELTDYDDVRSYQEAAKRSMEKVLKAGHTPLLFVPKVKRFPEVELCTVLGALEQLYVPIQLREAGTLKDPRVTTLSQIDDPRAEAIFQEALILEAGRFVARDIGVGDPERMTPIQVEKYIKPLFDLNVNVISDTQVLQKEYPLFAAVNRAADAVERHRGRIIFLEYKPPKPARKLMLVGKGVTYDTGGADIKAGGVMAGMSRDKCGAAAVAGFMQVVSQLQPDIHVVAALCMVRNSVGEECYVADEVITSRAGLHVRIGNTDAEGRMCMTDACRMKELVVEQNLPDPHLFTIATLTGHAFISAGEGQSIAIDNSVAHREDHRRLQAAGQAFGEPFEVSILRPSDFSFNAGKVIGEDLVQANNAPSVRTPRHQVPAAFMIKASGLDKHGLDSMLPIKYTHIDIAGSAGEHPAMPTAAPLVLVKTHLQ</v>
      </c>
    </row>
    <row r="1072" spans="1:15">
      <c r="A1072" t="s">
        <v>3783</v>
      </c>
      <c r="B1072" t="s">
        <v>566</v>
      </c>
      <c r="C1072">
        <v>0.12</v>
      </c>
      <c r="D1072">
        <v>25</v>
      </c>
      <c r="E1072">
        <v>0.17899999999999999</v>
      </c>
      <c r="F1072">
        <v>11</v>
      </c>
      <c r="G1072">
        <v>0.36299999999999999</v>
      </c>
      <c r="H1072">
        <v>1</v>
      </c>
      <c r="I1072">
        <v>0.251</v>
      </c>
      <c r="J1072">
        <v>0.218</v>
      </c>
      <c r="K1072" t="s">
        <v>4781</v>
      </c>
      <c r="L1072">
        <v>0.45</v>
      </c>
      <c r="M1072" t="s">
        <v>4780</v>
      </c>
      <c r="N1072" t="str">
        <f>MID(Table2[[#This Row],[Uncleaved Sequence]],Table2[[#This Row],[pos2]]-3,3)&amp;"-"&amp;MID(Table2[[#This Row],[Uncleaved Sequence]],Table2[[#This Row],[pos2]],3)</f>
        <v>PCT-LRL</v>
      </c>
      <c r="O1072" t="str">
        <f>VLOOKUP(Table2[[#This Row],[name]],Sheet2!B:D,3,FALSE)</f>
        <v>MGIEKILPCTLRLNKLMSLAGNDCLCIIDRNAVPNELKATFEEHRKFDKFDSSISCFKVPNVDQPVVYAPVSELTDYDDVRSYQEAAKRSMEKVLKAGHTPLLFVPKVKRFPEVELCTVLGALEQLYVPIQLREAGTLKDPRVTTLSQIDDPRAEAIFQEALILEAGRFVARDIGVGDPERMTPIQVEKYIKPLFDLNVNVISDTQVLQKEYPLFAAVNRAADAVERHRGRIIFLEYKPPKPARKLMLVGKGVTYDTGGADIKAGGVMAGMSRDKCGAAAVAGFMQVVSQLQPDIHVVAALCMVRNSVGEECYVADEVITSRAGLHVRIGNTDAEGRMCMTDACRMKELVVEQNLPDPHLFTIATLTGHAFISAGEGQSIAIDNSVAHREDHRRLQAAGQAFGEPFEVSILRPSDFSFNAGKVIGEDLVQANNAPSVRTPRHQVPAAFMIKASGLDKHGLDSMLPIKYTHIDIAGSAGEHPAMPTAAPLVLVKTHLQ</v>
      </c>
    </row>
    <row r="1073" spans="1:15">
      <c r="A1073" t="s">
        <v>4351</v>
      </c>
      <c r="B1073" t="s">
        <v>313</v>
      </c>
      <c r="C1073">
        <v>0.63500000000000001</v>
      </c>
      <c r="D1073">
        <v>22</v>
      </c>
      <c r="E1073">
        <v>0.76600000000000001</v>
      </c>
      <c r="F1073">
        <v>22</v>
      </c>
      <c r="G1073">
        <v>0.98199999999999998</v>
      </c>
      <c r="H1073">
        <v>11</v>
      </c>
      <c r="I1073">
        <v>0.92400000000000004</v>
      </c>
      <c r="J1073">
        <v>0.85199999999999998</v>
      </c>
      <c r="K1073" t="s">
        <v>4779</v>
      </c>
      <c r="L1073">
        <v>0.45</v>
      </c>
      <c r="M1073" t="s">
        <v>4780</v>
      </c>
      <c r="N1073" t="str">
        <f>MID(Table2[[#This Row],[Uncleaved Sequence]],Table2[[#This Row],[pos2]]-3,3)&amp;"-"&amp;MID(Table2[[#This Row],[Uncleaved Sequence]],Table2[[#This Row],[pos2]],3)</f>
        <v>VES-RVR</v>
      </c>
      <c r="O1073" t="str">
        <f>VLOOKUP(Table2[[#This Row],[name]],Sheet2!B:D,3,FALSE)</f>
        <v>MQLLWWQIVSLLLVLQSVVESRVRGRQYDEEKDTIVELPTLGSIQGKILTAWTKREVLQFVDVRYAEPPTGLHRFKAPRPIEPWEDVMDATAEKIGCPVVSMDSLRRLDDVLDVEDCLTMTITTPNVTSRLPVLVYIHGEYLYEGSNEAPPDYLLEKDVVLVTPQYRLGPFGFLSTKTDEIPGNAGFLDIFLALQFKHFIKYFGGDPSRVTVAGQVGGAAIAHLLTLSPVVQRGLFHQVIYHSGSIMPIFLEEDPRKHAQEIAKKADCKMVTVRDLNTCLMELTALELLTAFMEALEKSDLGIGHTGGIQFTIGGPSGVLPKHPYDLMLETNFSYPAMGGCPKAGSRVLNEIVDNDFEGKIPDDEYNTYNYIDHVIRQTVGTDKTMLLTSFVHDFFNRNLMENGTFDTLIPRLIDVAGTLNHKLPVLLALNMNNKHNPDNTLYSFDYAGEFNRYKEMDEETNLQSPFKAGVSLTDEALYLFPYPEHVTRLRPDQSMAHRMVELWTNFVISGNPLGSARVGYWPPMTTLYGPYMRIDDTMIGGNYFTEFSATLSDEEQGHSLIREVYYLRSRSRKRALNKRRKQLAKSNRRLQNPKLGGRKSLVKRPNRNKIR</v>
      </c>
    </row>
    <row r="1074" spans="1:15">
      <c r="A1074" t="s">
        <v>3677</v>
      </c>
      <c r="B1074" t="s">
        <v>315</v>
      </c>
      <c r="C1074">
        <v>0.874</v>
      </c>
      <c r="D1074">
        <v>26</v>
      </c>
      <c r="E1074">
        <v>0.91200000000000003</v>
      </c>
      <c r="F1074">
        <v>26</v>
      </c>
      <c r="G1074">
        <v>0.98899999999999999</v>
      </c>
      <c r="H1074">
        <v>15</v>
      </c>
      <c r="I1074">
        <v>0.95099999999999996</v>
      </c>
      <c r="J1074">
        <v>0.93300000000000005</v>
      </c>
      <c r="K1074" t="s">
        <v>4779</v>
      </c>
      <c r="L1074">
        <v>0.45</v>
      </c>
      <c r="M1074" t="s">
        <v>4780</v>
      </c>
      <c r="N1074" t="str">
        <f>MID(Table2[[#This Row],[Uncleaved Sequence]],Table2[[#This Row],[pos2]]-3,3)&amp;"-"&amp;MID(Table2[[#This Row],[Uncleaved Sequence]],Table2[[#This Row],[pos2]],3)</f>
        <v>GLA-EKN</v>
      </c>
      <c r="O1074" t="str">
        <f>VLOOKUP(Table2[[#This Row],[name]],Sheet2!B:D,3,FALSE)</f>
        <v>MARFSGVVLLLAIVLLAVFVAQGLAEKNANRQKQQKPRPGNQNFGIQKNRPKPQKVQKQKPNKQQGQNGQEPKVFTTTVPDLGRLRGRTLTTDWTGQKMQFLDIPYGKAERFRPAEPAPSWKGVLPAHRPHAGCPSIQDLIVFAKLEDGFDVEDCLRLSVNTKAMEGKSLPVMVYIHGDFFYDGDSVEAAPGYLLEDVVLVSVRYRLGPFGFLSTLTDEMPGNAAVTDIILALKWVQQHIASFGGPQRVTLFGQVGGAALVNVLTLSPAVPAGLFHRVIYQSGTALSPAFITDALGATKAIGRIAGCKQSTKVDQLNKCLNRLNATMLLAAFSVHGENQPSLSGAYGGVQLVIGGPSGILPEHPGRLLAAEKFQAYPTMGGSVKHGGTFMLRIFADIFNETILDDTMTGRQYIDTIIEQANGADPSGSWKEFSDEEIFTQNVKNGTFKRLTPGLIDLCSTISLKNPVLLVLQANAKKLPNSTYLYSFDYEEQNRYATGEDEANFVPFDMGVSLTDDNLYLFPWPRFLALNSNRDLKVARMVALWTSFATTGVPQAPGLPAWPAMNDETGPYMKIDRTVSFGDNYLDEYIAVEEAKHGYNLVNDEYYDLQEALLAASKLDSLNDANEEDEEDQDDAEGRAASQTGGQNWVFIARKSTRVQK</v>
      </c>
    </row>
    <row r="1075" spans="1:15">
      <c r="A1075" t="s">
        <v>4290</v>
      </c>
      <c r="B1075" t="s">
        <v>1513</v>
      </c>
      <c r="C1075">
        <v>0.58299999999999996</v>
      </c>
      <c r="D1075">
        <v>18</v>
      </c>
      <c r="E1075">
        <v>0.72299999999999998</v>
      </c>
      <c r="F1075">
        <v>18</v>
      </c>
      <c r="G1075">
        <v>0.93799999999999994</v>
      </c>
      <c r="H1075">
        <v>1</v>
      </c>
      <c r="I1075">
        <v>0.88300000000000001</v>
      </c>
      <c r="J1075">
        <v>0.80900000000000005</v>
      </c>
      <c r="K1075" t="s">
        <v>4779</v>
      </c>
      <c r="L1075">
        <v>0.45</v>
      </c>
      <c r="M1075" t="s">
        <v>4780</v>
      </c>
      <c r="N1075" t="str">
        <f>MID(Table2[[#This Row],[Uncleaved Sequence]],Table2[[#This Row],[pos2]]-3,3)&amp;"-"&amp;MID(Table2[[#This Row],[Uncleaved Sequence]],Table2[[#This Row],[pos2]],3)</f>
        <v>CSG-STE</v>
      </c>
      <c r="O1075" t="str">
        <f>VLOOKUP(Table2[[#This Row],[name]],Sheet2!B:D,3,FALSE)</f>
        <v>MKLPWILIALFCGLCSGSTERRIRPNEGKIFEWLGSILLPSTTTTTSTPVATTSTTTRRTTTTSSTTSRTTTSRTTVANFPIERDCVTCRCGLINTLYIVGGQETRVHQYPWMAVILIYNRFYCSGSLINDLYVLTAAHCVEGVPPEITLRFLEHNRSHSNDDIVIQRYVSRVKVHELYNPRSFDNDLAVLRLNQPDMRHHRLRPICLPVQSYSFDHELGIVAGWGAQREGGFGTDTLREVDVVVPQSECRNGTTYRPGQITDNMMCAGYISEGGKDACSGDSGGPLQTTFDEQGQYQLAGIVSWGVGCARPQSPGVYTRVNQYLRWLGSNTPGGCHCMPYPED</v>
      </c>
    </row>
    <row r="1076" spans="1:15">
      <c r="A1076" t="s">
        <v>4398</v>
      </c>
      <c r="B1076" t="s">
        <v>93</v>
      </c>
      <c r="C1076">
        <v>0.57599999999999996</v>
      </c>
      <c r="D1076">
        <v>23</v>
      </c>
      <c r="E1076">
        <v>0.72499999999999998</v>
      </c>
      <c r="F1076">
        <v>23</v>
      </c>
      <c r="G1076">
        <v>0.96199999999999997</v>
      </c>
      <c r="H1076">
        <v>10</v>
      </c>
      <c r="I1076">
        <v>0.91300000000000003</v>
      </c>
      <c r="J1076">
        <v>0.82699999999999996</v>
      </c>
      <c r="K1076" t="s">
        <v>4779</v>
      </c>
      <c r="L1076">
        <v>0.45</v>
      </c>
      <c r="M1076" t="s">
        <v>4780</v>
      </c>
      <c r="N1076" t="str">
        <f>MID(Table2[[#This Row],[Uncleaved Sequence]],Table2[[#This Row],[pos2]]-3,3)&amp;"-"&amp;MID(Table2[[#This Row],[Uncleaved Sequence]],Table2[[#This Row],[pos2]],3)</f>
        <v>TVA-SDQ</v>
      </c>
      <c r="O1076" t="str">
        <f>VLOOKUP(Table2[[#This Row],[name]],Sheet2!B:D,3,FALSE)</f>
        <v>MVRYIPLLLLGVLCSWPAATVASDQASRIVCYFSNWAVYRTGIGRYGLEVPADLCTHIIYSFIGVNDKSWDVLVIDPELDVDQGGFSKFTQLKKSNPNKLEIAVGGWAEGGSKYSQMVAVRDRRQSFIRSVVRFMKQYNFDGFDLDWYPGATDRGGNYGDKDKFLYFVEELRRAFDREGRGWEITMAVPVAKFRLNGYHVPELCEALDAIHAMTYDLRGNWAGFADVHSPLYKRKHDQYAYEKLNNDGLALWEEMGCPANKLVVGVPFYGRTFTLSNSNKNYNMGTYINKEAGGAPGPYTNASGFLAYYEICTEVMDKSKGWTVEWDDAGMVPYTYKDTQWVGENEASIQIKMDFIKQRGYAGAMTWAIDMDDFHGMCGRKNGLTQILYDNMNYRVPEPTRQTTPRPEWAKPPATPPNPDEGAVVAPTTSTTKRPKPKPKPSSPLSPTSAPGPVPTVGSSTPKPTTKKPKKPKKTTTTTTTTPAPEKSTEPEEVVYPVDPVEPTDPEQPMGPQFDPNEIDCTNRDFVPHPNCRKYFRCVGKPVEFECKEGTAFHTVLNVCDWIENSDRYYCSRMKNKEKGNEA</v>
      </c>
    </row>
    <row r="1077" spans="1:15">
      <c r="A1077" t="s">
        <v>3889</v>
      </c>
      <c r="B1077" t="s">
        <v>96</v>
      </c>
      <c r="C1077">
        <v>0.56899999999999995</v>
      </c>
      <c r="D1077">
        <v>26</v>
      </c>
      <c r="E1077">
        <v>0.7</v>
      </c>
      <c r="F1077">
        <v>26</v>
      </c>
      <c r="G1077">
        <v>0.97399999999999998</v>
      </c>
      <c r="H1077">
        <v>13</v>
      </c>
      <c r="I1077">
        <v>0.87</v>
      </c>
      <c r="J1077">
        <v>0.79200000000000004</v>
      </c>
      <c r="K1077" t="s">
        <v>4779</v>
      </c>
      <c r="L1077">
        <v>0.45</v>
      </c>
      <c r="M1077" t="s">
        <v>4780</v>
      </c>
      <c r="N1077" t="str">
        <f>MID(Table2[[#This Row],[Uncleaved Sequence]],Table2[[#This Row],[pos2]]-3,3)&amp;"-"&amp;MID(Table2[[#This Row],[Uncleaved Sequence]],Table2[[#This Row],[pos2]],3)</f>
        <v>AQG-NSS</v>
      </c>
      <c r="O1077" t="str">
        <f>VLOOKUP(Table2[[#This Row],[name]],Sheet2!B:D,3,FALSE)</f>
        <v>MWSVSGLVKLLLGVILMAASSSAQGNSSKNVVCYQGTWSVYRPGLGKFGEDIDPFLCTHLIYAFLGIEETGQLRVIDAYLDLEENSGRGNIKSFNALKKNPVLKTLVAVGGWNEGSKRFSLVARDPSKREKFVDDVVRFLQRHGFDGDLDWEYPGQRHSLDNEDRSNYITFLKELKEGLEPFGFILSAAVGSAQFSEISYDIPAMVPYLDLINVMAYDLHGPWDQVVGINAPLYAAEKDASDSSGQQQLNVDAVVKYWLKAGAPAEKLILGVPFYGRSFTLATAEGNQPGAPHIKGIAGNYSREPGVLGYNELCEMMEREEWTQKWEATQQVPYAYRQRQWVGEDPRSLALKAQYVMDNHLGGIMIWSLESDDFRGTCGQQPYPLLHEINRVFGGNTPSGLTTESNRESPSEGFSCPADAPAGYIRDPDNCSKFYYCSGGKHNFDCPSGLNFDLDTKSCNYSGSVK</v>
      </c>
    </row>
    <row r="1078" spans="1:15">
      <c r="A1078" t="s">
        <v>4032</v>
      </c>
      <c r="B1078" t="s">
        <v>229</v>
      </c>
      <c r="C1078">
        <v>0.622</v>
      </c>
      <c r="D1078">
        <v>24</v>
      </c>
      <c r="E1078">
        <v>0.752</v>
      </c>
      <c r="F1078">
        <v>24</v>
      </c>
      <c r="G1078">
        <v>0.97199999999999998</v>
      </c>
      <c r="H1078">
        <v>4</v>
      </c>
      <c r="I1078">
        <v>0.91</v>
      </c>
      <c r="J1078">
        <v>0.83699999999999997</v>
      </c>
      <c r="K1078" t="s">
        <v>4779</v>
      </c>
      <c r="L1078">
        <v>0.45</v>
      </c>
      <c r="M1078" t="s">
        <v>4780</v>
      </c>
      <c r="N1078" t="str">
        <f>MID(Table2[[#This Row],[Uncleaved Sequence]],Table2[[#This Row],[pos2]]-3,3)&amp;"-"&amp;MID(Table2[[#This Row],[Uncleaved Sequence]],Table2[[#This Row],[pos2]],3)</f>
        <v>SQA-KTY</v>
      </c>
      <c r="O1078" t="str">
        <f>VLOOKUP(Table2[[#This Row],[name]],Sheet2!B:D,3,FALSE)</f>
        <v>MFKLPTISLLLVSWSCLVALSQAKTYSLPDLTTDYNNAIPVDEEEAQDPASCKIYCEGNLLHTIQTAVPKLFADSKTFVDMKLNNSPDKTLEDFNAMMAKNQTPSSEDLKQFVDKYFSAPGTELEKWTPTDWKENPSFLDLISDPDLQWGVELNSIWKDLGRKMKDEVSKNPEYYSIIPVPNPVIVPGGRFIEFYYDSYWIIRGLLYSQMFDTARGMIENFFSIVNRFGFIPNGGRVYYHGRSQPLLTGMVKSYVDFTNDDKFAIDALDTLEHEFEFFVNNHNVTVKNHSLCVYDSSSGPRPESYREDVETGEEFPTDEAKELHYSELKAGAESGMDFSSRWFSPTGTNDGNRSALSTTSIVPVDLNAYLYWNAKLIAEFHSKAGNTKKVTEETKAEKLLLGIQEVLWNEEAGVWLDYDMINQKPRDYYTPTNLSPLWVKANISESEKISASVMAYIERNKLDSFPGGVPNTLSYTGEQWDAPNVWAPMQILVEGLNNLNTPEAKNMSLKWATRWVKTNFAAFSKDRHMYEKYNADEFGGGGGGEYEVQTGFGWSNGVIIEWLSKHGRDISIGSGCGCLAGEKR</v>
      </c>
    </row>
    <row r="1079" spans="1:15">
      <c r="A1079" t="s">
        <v>4033</v>
      </c>
      <c r="B1079" t="s">
        <v>229</v>
      </c>
      <c r="C1079">
        <v>0.622</v>
      </c>
      <c r="D1079">
        <v>24</v>
      </c>
      <c r="E1079">
        <v>0.752</v>
      </c>
      <c r="F1079">
        <v>24</v>
      </c>
      <c r="G1079">
        <v>0.97199999999999998</v>
      </c>
      <c r="H1079">
        <v>4</v>
      </c>
      <c r="I1079">
        <v>0.91</v>
      </c>
      <c r="J1079">
        <v>0.83699999999999997</v>
      </c>
      <c r="K1079" t="s">
        <v>4779</v>
      </c>
      <c r="L1079">
        <v>0.45</v>
      </c>
      <c r="M1079" t="s">
        <v>4780</v>
      </c>
      <c r="N1079" t="str">
        <f>MID(Table2[[#This Row],[Uncleaved Sequence]],Table2[[#This Row],[pos2]]-3,3)&amp;"-"&amp;MID(Table2[[#This Row],[Uncleaved Sequence]],Table2[[#This Row],[pos2]],3)</f>
        <v>SQA-KTY</v>
      </c>
      <c r="O1079" t="str">
        <f>VLOOKUP(Table2[[#This Row],[name]],Sheet2!B:D,3,FALSE)</f>
        <v>MFKLPTISLLLVSWSCLVALSQAKTYSLPDLTTDYNNAIPVDEEEAQDPASCKIYCEGNLLHTIQTAVPKLFADSKTFVDMKLNNSPDKTLEDFNAMMAKNQTPSSEDLKQFVDKYFSAPGTELEKWTPTDWKENPSFLDLISDPDLQWGVELNSIWKDLGRKMKDEVSKNPEYYSIIPVPNPVIVPGGRFIEFYYDSYWIIRGLLYSQMFDTARGMIENFFSIVNRFGFIPNGGRVYYHGRSQPLLTGMVKSYVDFTNDDKFAIDALDTLEHEFEFFVNNHNVTVKNHSLCVYDSSSGPRPESYREDVETGEEFPTDEAKELHYSELKAGAESGMDFSSRWFSPTGTNDGNRSALSTTSIVPVDLNAYLYWNAKLIAEFHSKAGNTKKVTEETKAEKLLLGIQEVLWNEEAGVWLDYDMINQKPRDYYTPTNLSPLWVKANISESEKISASVMAYIERNKLDSFPGGVPNTLSYTGEQWDAPNVWAPMQILVEGLNNLNTPEAKNMSLKWATRWVKTNFAAFSKDRHMYEKYNADEFGGGGGGEYEVQTGFGWSNGVIIEWLSKHGRDISIGSGCGCLAGEKR</v>
      </c>
    </row>
    <row r="1080" spans="1:15">
      <c r="A1080" t="s">
        <v>4028</v>
      </c>
      <c r="B1080" t="s">
        <v>229</v>
      </c>
      <c r="C1080">
        <v>0.108</v>
      </c>
      <c r="D1080">
        <v>31</v>
      </c>
      <c r="E1080">
        <v>0.105</v>
      </c>
      <c r="F1080">
        <v>23</v>
      </c>
      <c r="G1080">
        <v>0.13100000000000001</v>
      </c>
      <c r="H1080">
        <v>6</v>
      </c>
      <c r="I1080">
        <v>0.105</v>
      </c>
      <c r="J1080">
        <v>0.105</v>
      </c>
      <c r="K1080" t="s">
        <v>4781</v>
      </c>
      <c r="L1080">
        <v>0.45</v>
      </c>
      <c r="M1080" t="s">
        <v>4780</v>
      </c>
      <c r="N1080" t="str">
        <f>MID(Table2[[#This Row],[Uncleaved Sequence]],Table2[[#This Row],[pos2]]-3,3)&amp;"-"&amp;MID(Table2[[#This Row],[Uncleaved Sequence]],Table2[[#This Row],[pos2]],3)</f>
        <v>YCE-GNL</v>
      </c>
      <c r="O1080" t="str">
        <f>VLOOKUP(Table2[[#This Row],[name]],Sheet2!B:D,3,FALSE)</f>
        <v>MASPANPSSNHKMNGNGKIYCEGNLLHTIQTAVPKLFADSKTFVDMKLNSPDKTLEDFNAMMEAKNQTPSSEDLKQFVDKYFSAPGTELEKWTPTDWKNPSFLDLISDPDLKQWGVELNSIWKDLGRKMKDEVSKNPEYYSIIPVPNVIVPGGRFIEFYYWDSYWIIRGLLYSQMFDTARGMIENFFSIVNRFGFINGGRVYYHGRSQPPLLTGMVKSYVDFTNDDKFAIDALDTLEHEFEFFVNHNVTVKNHSLCVYRDSSSGPRPESYREDVETGEEFPTDEAKELHYSELKGAESGMDFSSRWFISPTGTNDGNRSALSTTSIVPVDLNAYLYWNAKLIAFHSKAGNTKKVTEYETKAEKLLLGIQEVLWNEEAGVWLDYDMINQKPRDYTPTNLSPLWVKAFNISESEKISASVMAYIERNKLDSFPGGVPNTLSYTEQWDAPNVWAPMQYILVEGLNNLNTPEAKNMSLKWATRWVKTNFAAFSKRHMYEKYNADEFGVGGGGGEYEVQTGFGWSNGVIIEWLSKHGRDISIGSCGCLAGEKR</v>
      </c>
    </row>
    <row r="1081" spans="1:15">
      <c r="A1081" t="s">
        <v>4029</v>
      </c>
      <c r="B1081" t="s">
        <v>229</v>
      </c>
      <c r="C1081">
        <v>0.108</v>
      </c>
      <c r="D1081">
        <v>31</v>
      </c>
      <c r="E1081">
        <v>0.105</v>
      </c>
      <c r="F1081">
        <v>23</v>
      </c>
      <c r="G1081">
        <v>0.13100000000000001</v>
      </c>
      <c r="H1081">
        <v>6</v>
      </c>
      <c r="I1081">
        <v>0.105</v>
      </c>
      <c r="J1081">
        <v>0.105</v>
      </c>
      <c r="K1081" t="s">
        <v>4781</v>
      </c>
      <c r="L1081">
        <v>0.45</v>
      </c>
      <c r="M1081" t="s">
        <v>4780</v>
      </c>
      <c r="N1081" t="str">
        <f>MID(Table2[[#This Row],[Uncleaved Sequence]],Table2[[#This Row],[pos2]]-3,3)&amp;"-"&amp;MID(Table2[[#This Row],[Uncleaved Sequence]],Table2[[#This Row],[pos2]],3)</f>
        <v>YCE-GNL</v>
      </c>
      <c r="O1081" t="str">
        <f>VLOOKUP(Table2[[#This Row],[name]],Sheet2!B:D,3,FALSE)</f>
        <v>MASPANPSSNHKMNGNGKIYCEGNLLHTIQTAVPKLFADSKTFVDMKLNSPDKTLEDFNAMMEAKNQTPSSEDLKQFVDKYFSAPGTELEKWTPTDWKNPSFLDLISDPDLKQWGVELNSIWKDLGRKMKDEVSKNPEYYSIIPVPNVIVPGGRFIEFYYWDSYWIIRGLLYSQMFDTARGMIENFFSIVNRFGFINGGRVYYHGRSQPPLLTGMVKSYVDFTNDDKFAIDALDTLEHEFEFFVNHNVTVKNHSLCVYRDSSSGPRPESYREDVETGEEFPTDEAKELHYSELKGAESGMDFSSRWFISPTGTNDGNRSALSTTSIVPVDLNAYLYWNAKLIAFHSKAGNTKKVTEYETKAEKLLLGIQEVLWNEEAGVWLDYDMINQKPRDYTPTNLSPLWVKAFNISESEKISASVMAYIERNKLDSFPGGVPNTLSYTEQWDAPNVWAPMQYILVEGLNNLNTPEAKNMSLKWATRWVKTNFAAFSKRHMYEKYNADEFGVGGGGGEYEVQTGFGWSNGVIIEWLSKHGRDISIGSCGCLAGEKR</v>
      </c>
    </row>
    <row r="1082" spans="1:15">
      <c r="A1082" t="s">
        <v>4030</v>
      </c>
      <c r="B1082" t="s">
        <v>229</v>
      </c>
      <c r="C1082">
        <v>0.108</v>
      </c>
      <c r="D1082">
        <v>31</v>
      </c>
      <c r="E1082">
        <v>0.105</v>
      </c>
      <c r="F1082">
        <v>23</v>
      </c>
      <c r="G1082">
        <v>0.13100000000000001</v>
      </c>
      <c r="H1082">
        <v>6</v>
      </c>
      <c r="I1082">
        <v>0.105</v>
      </c>
      <c r="J1082">
        <v>0.105</v>
      </c>
      <c r="K1082" t="s">
        <v>4781</v>
      </c>
      <c r="L1082">
        <v>0.45</v>
      </c>
      <c r="M1082" t="s">
        <v>4780</v>
      </c>
      <c r="N1082" t="str">
        <f>MID(Table2[[#This Row],[Uncleaved Sequence]],Table2[[#This Row],[pos2]]-3,3)&amp;"-"&amp;MID(Table2[[#This Row],[Uncleaved Sequence]],Table2[[#This Row],[pos2]],3)</f>
        <v>YCE-GNL</v>
      </c>
      <c r="O1082" t="str">
        <f>VLOOKUP(Table2[[#This Row],[name]],Sheet2!B:D,3,FALSE)</f>
        <v>MASPANPSSNHKMNGNGKIYCEGNLLHTIQTAVPKLFADSKTFVDMKLNSPDKTLEDFNAMMEAKNQTPSSEDLKQFVDKYFSAPGTELEKWTPTDWKNPSFLDLISDPDLKQWGVELNSIWKDLGRKMKDEVSKNPEYYSIIPVPNVIVPGGRFIEFYYWDSYWIIRGLLYSQMFDTARGMIENFFSIVNRFGFINGGRVYYHGRSQPPLLTGMVKSYVDFTNDDKFAIDALDTLEHEFEFFVNHNVTVKNHSLCVYRDSSSGPRPESYREDVETGEEFPTDEAKELHYSELKGAESGMDFSSRWFISPTGTNDGNRSALSTTSIVPVDLNAYLYWNAKLIAFHSKAGNTKKVTEYETKAEKLLLGIQEVLWNEEAGVWLDYDMINQKPRDYTPTNLSPLWVKAFNISESEKISASVMAYIERNKLDSFPGGVPNTLSYTEQWDAPNVWAPMQYILVEGLNNLNTPEAKNMSLKWATRWVKTNFAAFSKRHMYEKYNADEFGVGGGGGEYEVQTGFGWSNGVIIEWLSKHGRDISIGSCGCLAGEKR</v>
      </c>
    </row>
    <row r="1083" spans="1:15">
      <c r="A1083" t="s">
        <v>4031</v>
      </c>
      <c r="B1083" t="s">
        <v>229</v>
      </c>
      <c r="C1083">
        <v>0.108</v>
      </c>
      <c r="D1083">
        <v>51</v>
      </c>
      <c r="E1083">
        <v>0.104</v>
      </c>
      <c r="F1083">
        <v>63</v>
      </c>
      <c r="G1083">
        <v>0.112</v>
      </c>
      <c r="H1083">
        <v>27</v>
      </c>
      <c r="I1083">
        <v>9.9000000000000005E-2</v>
      </c>
      <c r="J1083">
        <v>0.10100000000000001</v>
      </c>
      <c r="K1083" t="s">
        <v>4781</v>
      </c>
      <c r="L1083">
        <v>0.45</v>
      </c>
      <c r="M1083" t="s">
        <v>4780</v>
      </c>
      <c r="N1083" t="str">
        <f>MID(Table2[[#This Row],[Uncleaved Sequence]],Table2[[#This Row],[pos2]]-3,3)&amp;"-"&amp;MID(Table2[[#This Row],[Uncleaved Sequence]],Table2[[#This Row],[pos2]],3)</f>
        <v>DLI-SDP</v>
      </c>
      <c r="O1083" t="str">
        <f>VLOOKUP(Table2[[#This Row],[name]],Sheet2!B:D,3,FALSE)</f>
        <v>MKLNNSPDKTLEDFNAMMEAKNQTPSSEDLKQFVDKYFSAPGTELEKWTTDWKENPSFLDLISDPDLKQWGVELNSIWKDLGRKMKDEVSKNPEYYSIPVPNPVIVPGGRFIEFYYWDSYWIIRGLLYSQMFDTARGMIENFFSIVNFGFIPNGGRVYYHGRSQPPLLTGMVKSYVDFTNDDKFAIDALDTLEHEFFFVNNHNVTVKNHSLCVYRDSSSGPRPESYREDVETGEEFPTDEAKELHSELKAGAESGMDFSSRWFISPTGTNDGNRSALSTTSIVPVDLNAYLYWNKLIAEFHSKAGNTKKVTEYETKAEKLLLGIQEVLWNEEAGVWLDYDMINKPRDYYTPTNLSPLWVKAFNISESEKISASVMAYIERNKLDSFPGGVPNLSYTGEQWDAPNVWAPMQYILVEGLNNLNTPEAKNMSLKWATRWVKTNFAFSKDRHMYEKYNADEFGVGGGGGEYEVQTGFGWSNGVIIEWLSKHGRDSIGSGCGCLAGEKR</v>
      </c>
    </row>
    <row r="1084" spans="1:15">
      <c r="A1084" t="s">
        <v>4636</v>
      </c>
      <c r="B1084" t="s">
        <v>229</v>
      </c>
      <c r="C1084">
        <v>0.108</v>
      </c>
      <c r="D1084">
        <v>31</v>
      </c>
      <c r="E1084">
        <v>0.105</v>
      </c>
      <c r="F1084">
        <v>23</v>
      </c>
      <c r="G1084">
        <v>0.13100000000000001</v>
      </c>
      <c r="H1084">
        <v>6</v>
      </c>
      <c r="I1084">
        <v>0.105</v>
      </c>
      <c r="J1084">
        <v>0.105</v>
      </c>
      <c r="K1084" t="s">
        <v>4781</v>
      </c>
      <c r="L1084">
        <v>0.45</v>
      </c>
      <c r="M1084" t="s">
        <v>4780</v>
      </c>
      <c r="N1084" t="str">
        <f>MID(Table2[[#This Row],[Uncleaved Sequence]],Table2[[#This Row],[pos2]]-3,3)&amp;"-"&amp;MID(Table2[[#This Row],[Uncleaved Sequence]],Table2[[#This Row],[pos2]],3)</f>
        <v>YCE-GNL</v>
      </c>
      <c r="O1084" t="str">
        <f>VLOOKUP(Table2[[#This Row],[name]],Sheet2!B:D,3,FALSE)</f>
        <v>MASPANPSSNHKMNGNGKIYCEGNLLHTIQTAVPKLFADSKTFVDMKLNSPDKTLEDFNAMMEAKNQTPSSEDLKQFVDKYFSAPGTELEKWTPTDWKNPSFLDLISDPDLKQWGVELNSIWKDLGRKMKDEVSKNPEYYSIIPVPNVIVPGGRFIEFYYWDSYWIIRGLLYSQMFDTARGMIENFFSIVNRFGFINGGRVYYHGRSQPPLLTGMVKSYVDFTNDDKFAIDALDTLEHEFEFFVNHNVTVKNHSLCVYRDSSSGPRPESYREDVETGEEFPTDEAKELHYSELKGAESGMDFSSRWFISPTGTNDGNRSALSTTSIVPVDLNAYLYWNAKLIAFHSKAGNTKKVTEYETKAEKLLLGIQEVLWNEEAGVWLDYDMINQKPRDYTPTNLSPLWVKAFNISESEKISASVMAYIERNKLDSFPGGVPNTLSYTEQWDAPNVWAPMQYILVEGLNNLNTPEAKNMSLKWATRWVKTNFAAFSKRHMYEKYNADEFGVGGGGGEYEVQTGFGWSNGVIIEWLSKHGRDISIGSCGCLAGEKR</v>
      </c>
    </row>
    <row r="1085" spans="1:15">
      <c r="A1085" t="s">
        <v>4479</v>
      </c>
      <c r="B1085" t="s">
        <v>1515</v>
      </c>
      <c r="C1085">
        <v>0.81599999999999995</v>
      </c>
      <c r="D1085">
        <v>22</v>
      </c>
      <c r="E1085">
        <v>0.83399999999999996</v>
      </c>
      <c r="F1085">
        <v>22</v>
      </c>
      <c r="G1085">
        <v>0.93899999999999995</v>
      </c>
      <c r="H1085">
        <v>3</v>
      </c>
      <c r="I1085">
        <v>0.84899999999999998</v>
      </c>
      <c r="J1085">
        <v>0.84199999999999997</v>
      </c>
      <c r="K1085" t="s">
        <v>4779</v>
      </c>
      <c r="L1085">
        <v>0.45</v>
      </c>
      <c r="M1085" t="s">
        <v>4780</v>
      </c>
      <c r="N1085" t="str">
        <f>MID(Table2[[#This Row],[Uncleaved Sequence]],Table2[[#This Row],[pos2]]-3,3)&amp;"-"&amp;MID(Table2[[#This Row],[Uncleaved Sequence]],Table2[[#This Row],[pos2]],3)</f>
        <v>TIA-KTV</v>
      </c>
      <c r="O1085" t="str">
        <f>VLOOKUP(Table2[[#This Row],[name]],Sheet2!B:D,3,FALSE)</f>
        <v>MKAFLWALVILLGYIPQSTIAKTVSTDFLDLLDFSDNDEFQWGESENQVENRTGENRVVSFLSQHRLNKRQAPTSQLLENKDYGACSTPLGESGRCRHIYCRMPELKNDVWRLVSQLCIIEKSSIGICCTDQSTSNRFSPQVVTSADDEPRIVNKPEQRGCGITSRQFPRLTGGRPAEPDEWPWMAALLQEGLPFVCGGVLITDRHVLTAAHCIYKKNKEDIFVRLGEYNTHMLNETRARDFRIAMVLHIDYNPQNYDNDIAIVRIDRATIFNTYIWPVCMPPVNEDWSDRNAITGWGTQKFGGPHSNILMEVNLPVWKQSDCRSSFVQHVPDTAMCAGFPEGQDSCQGDSGGPLLVQLPNQRWVTIGIVSWGVGCGQRGRPGIYTRVDRYLWILANAD</v>
      </c>
    </row>
    <row r="1086" spans="1:15">
      <c r="A1086" t="s">
        <v>4484</v>
      </c>
      <c r="B1086" t="s">
        <v>1517</v>
      </c>
      <c r="C1086">
        <v>0.80400000000000005</v>
      </c>
      <c r="D1086">
        <v>22</v>
      </c>
      <c r="E1086">
        <v>0.85699999999999998</v>
      </c>
      <c r="F1086">
        <v>22</v>
      </c>
      <c r="G1086">
        <v>0.96199999999999997</v>
      </c>
      <c r="H1086">
        <v>12</v>
      </c>
      <c r="I1086">
        <v>0.91400000000000003</v>
      </c>
      <c r="J1086">
        <v>0.88800000000000001</v>
      </c>
      <c r="K1086" t="s">
        <v>4779</v>
      </c>
      <c r="L1086">
        <v>0.45</v>
      </c>
      <c r="M1086" t="s">
        <v>4780</v>
      </c>
      <c r="N1086" t="str">
        <f>MID(Table2[[#This Row],[Uncleaved Sequence]],Table2[[#This Row],[pos2]]-3,3)&amp;"-"&amp;MID(Table2[[#This Row],[Uncleaved Sequence]],Table2[[#This Row],[pos2]],3)</f>
        <v>IAA-SKV</v>
      </c>
      <c r="O1086" t="str">
        <f>VLOOKUP(Table2[[#This Row],[name]],Sheet2!B:D,3,FALSE)</f>
        <v>MCFYRIVVICLLGSLVPSIAASKVCGPEKHCVPYEQCNEGLMVDGKFYPRSRTTLDENCHYMEKCCNIPDKLPTPKIPEEMMSCPCGGRHDLWYYLRPGYKQQEAKFGEFPWLVAVYGSDTYLCSGALITPLAVITTAHCVQNSEMEVRLLAGEWDAAVELEPQPHQQRSVVETLVHPNYTQMPLAHNIAILLVDKKPFQLAPNVQPICLPPPRIMYNYSQCYVSGWQRSDFGRAAILPKRWTLYLPPDQCRTKLRLSLLGRRHAHNDSLLCAGGDKGDFVCGDVDMTAVPLMCLSGHDDRFHLAGLLTRTARCDGPQLLGIYTNVKLYRQWIDLKLRERNLDRHYM</v>
      </c>
    </row>
    <row r="1087" spans="1:15">
      <c r="A1087" t="s">
        <v>4333</v>
      </c>
      <c r="B1087" t="s">
        <v>216</v>
      </c>
      <c r="C1087">
        <v>0.72899999999999998</v>
      </c>
      <c r="D1087">
        <v>24</v>
      </c>
      <c r="E1087">
        <v>0.80300000000000005</v>
      </c>
      <c r="F1087">
        <v>24</v>
      </c>
      <c r="G1087">
        <v>0.96399999999999997</v>
      </c>
      <c r="H1087">
        <v>12</v>
      </c>
      <c r="I1087">
        <v>0.88200000000000001</v>
      </c>
      <c r="J1087">
        <v>0.84599999999999997</v>
      </c>
      <c r="K1087" t="s">
        <v>4779</v>
      </c>
      <c r="L1087">
        <v>0.45</v>
      </c>
      <c r="M1087" t="s">
        <v>4780</v>
      </c>
      <c r="N1087" t="str">
        <f>MID(Table2[[#This Row],[Uncleaved Sequence]],Table2[[#This Row],[pos2]]-3,3)&amp;"-"&amp;MID(Table2[[#This Row],[Uncleaved Sequence]],Table2[[#This Row],[pos2]],3)</f>
        <v>SEA-VCY</v>
      </c>
      <c r="O1087" t="str">
        <f>VLOOKUP(Table2[[#This Row],[name]],Sheet2!B:D,3,FALSE)</f>
        <v>MSSVKNLAILLALFASYIVQSEAVCYESCPETKSNMINIHLVPHSHDDLWLKTVDQYYYGNKHNIQHAGVQYIFDTVVAELSKDSRRRFIQVETGFFAWWEDQSETKKKLVKTLVNEGRLEFTGGAWSMNDEAAVNYQSVIDQFAVGKFLNDNFGVCGRPRVGWQIDAFGHSREQASMFAQMAFDGQFFARMDQNDNKRVDNLGLEMVWDASETLEEMDFFTGMLYNHYSAPPGFCFDSLCQDDPIDGKSYDNNVKSRVDDFLNYASNLAGYYRSNHIMVPMGDDFQYENAYMNKNMDKLIKYVNERQASGSKYNIFYSTAGCYLNSLHKSLQSFPNKTQDFLHSHEAKSFWTGFFTSRPTQKRFERDGNHILQVAKQLSVLADLSGEEQHKLDYLRQIMAVMQHHDAITGTEKQEVSNDYDRLLYDAILGGANTARDALRLTNQPNGEFQSCLKLNISECAFTKENADDFMVTLYNPLAHTSTQYVRVPKEDSYQVTDEKGGLVASELVPVPWEVLSLEFRNNDTQHELVFKASVNKITYFIKKIDKTTEVDITVNTQTEQSVNEEESNVKVPKRFKKVHSLKTDLELDDQETIVQNSLIKLVIDNNTGRLKTVEMNGVSEDIDQTFGMYKTARSCYIFRQDADLELVEDAFDFTVYDGESVKEVHQHVNEWISQVIRIYEGVNREFEWLVGPVPIDDELGKEIVTIFKSGISSGGVFYTDSNGREMMRREKDKEDFSPDLSEQPVSGNYYPVTSRMALQDSSKRMVLLNDRSQGGASLEDGREMMLHRRHIFADGSGAAEAINEQQFGKGLIARGKLFLYLNAIEDGATASRVAEKEIHLPFWKFFSKSNNIQSDVTKTLSDFNDLPQSVHLLTLEPYSKEILLRLENFLDQTEGNVVSFSIRQIFDDLGGLEIRETTLDGNLPLSDMKLKFHHDGSGPSHSVPEYFTSLHKPLAADKTQDASEFSVTLKPMQIRTFIKK</v>
      </c>
    </row>
    <row r="1088" spans="1:15">
      <c r="A1088" t="s">
        <v>4418</v>
      </c>
      <c r="B1088" t="s">
        <v>218</v>
      </c>
      <c r="C1088">
        <v>0.82499999999999996</v>
      </c>
      <c r="D1088">
        <v>24</v>
      </c>
      <c r="E1088">
        <v>0.874</v>
      </c>
      <c r="F1088">
        <v>24</v>
      </c>
      <c r="G1088">
        <v>0.98299999999999998</v>
      </c>
      <c r="H1088">
        <v>13</v>
      </c>
      <c r="I1088">
        <v>0.92600000000000005</v>
      </c>
      <c r="J1088">
        <v>0.90200000000000002</v>
      </c>
      <c r="K1088" t="s">
        <v>4779</v>
      </c>
      <c r="L1088">
        <v>0.45</v>
      </c>
      <c r="M1088" t="s">
        <v>4780</v>
      </c>
      <c r="N1088" t="str">
        <f>MID(Table2[[#This Row],[Uncleaved Sequence]],Table2[[#This Row],[pos2]]-3,3)&amp;"-"&amp;MID(Table2[[#This Row],[Uncleaved Sequence]],Table2[[#This Row],[pos2]],3)</f>
        <v>SEA-VCG</v>
      </c>
      <c r="O1088" t="str">
        <f>VLOOKUP(Table2[[#This Row],[name]],Sheet2!B:D,3,FALSE)</f>
        <v>MTYLGRILFLSILLVLFAKQSEAVCGYESCPETKANMVNIHLVPHSHNDGWLKTVDQSYYGYKNKIHHAGVQYILDSVVSQLLQDPKRRFIQVETAFFKWWNVQSESMKKVVTKLVNEGRFEFTGGAWSMNDEANVNYQGVIDQFTVLKFLNETFGSCGRPRVGWQIDTFGHSREQAAIFAHMGYDGQFFSRMDHNKDTRMNDLTMEMIWDASESMSGVSLFSGMLYNFYSDTPGFCFDILCTDQIIDGDSEENNVKQRVDDFISYAKNVSEVYITNHIMVPMGGDFQYEDAKVYKNMDKLIKYINERQASGSKYNIFYSTPSCYLNSLHQSLESWPNKTQDFPYAHEKNSFWTGFFTSRPTQKRFERDGNHMLQVAKQLSVLANLTSEEHKDLDYLRQVMGVMQHHDAITGTEKQAVSDDYDRMMYEAIVGASNNARDALLLTNMPYGEFESCLRLNISECAFTKDGADNVLVTLYNPLAHSSTQYVRIVKEENYQVTDEKGRTVPSEVVPVPWQVLALEYRSNDTQHELVFKATVNKSSYSIKKVESSEVKHSSIKKINPREDNNSETVVENSVVKLVMDNHTGRLSVEMNGVSEKIVQNFGVYKSHTSCAYTFRQDGDIELFENDFEFTVYEGSVKEVHQHVNDWISQVIRIYEGVSRVELEWMVGPIPIDDKLGSEFVTNFKEISSNGVFYTDSNGRELMKRVKDKREDFVSDLSRQPVSGNFYPVTSRIAQDDTKRLVLLNDRSQGGASLEDGALEMLIHRRHLFNDGGGVGEALNETQGKGLIARGKLYLILDSATDGDTVTERKTEKELFLPFWKFFSKTGGVEITSKSLPDFNDLPQSVHLLTLEFFSEQEILIRFEHFLDKSEGRVISFNIRDFDSLGGLAIRETTLDGNMPLSDMKRFKFHAQESGTKPSSVEYSTAQHKPEAVKSDEASLFAVTLYPMQIRTFIIKT</v>
      </c>
    </row>
    <row r="1089" spans="1:15">
      <c r="A1089" t="s">
        <v>3662</v>
      </c>
      <c r="B1089" t="s">
        <v>220</v>
      </c>
      <c r="C1089">
        <v>0.73</v>
      </c>
      <c r="D1089">
        <v>23</v>
      </c>
      <c r="E1089">
        <v>0.79600000000000004</v>
      </c>
      <c r="F1089">
        <v>23</v>
      </c>
      <c r="G1089">
        <v>0.98199999999999998</v>
      </c>
      <c r="H1089">
        <v>11</v>
      </c>
      <c r="I1089">
        <v>0.86699999999999999</v>
      </c>
      <c r="J1089">
        <v>0.83399999999999996</v>
      </c>
      <c r="K1089" t="s">
        <v>4779</v>
      </c>
      <c r="L1089">
        <v>0.45</v>
      </c>
      <c r="M1089" t="s">
        <v>4780</v>
      </c>
      <c r="N1089" t="str">
        <f>MID(Table2[[#This Row],[Uncleaved Sequence]],Table2[[#This Row],[pos2]]-3,3)&amp;"-"&amp;MID(Table2[[#This Row],[Uncleaved Sequence]],Table2[[#This Row],[pos2]],3)</f>
        <v>AQA-VCG</v>
      </c>
      <c r="O1089" t="str">
        <f>VLOOKUP(Table2[[#This Row],[name]],Sheet2!B:D,3,FALSE)</f>
        <v>MKFLGIVLCVAFLALQAKSAQAVCGYESCHETKSNMINIHLVPHSHDDVWLKTVDQYYYGHRNNIQHAGVQYIIDTVISELIKNPDRRFIQVETSFFSWWNEQSETMRAVVKMLVNEGRLQFINGAWSMNDEAAVNYQSVIDQFTVGKFLDDTFGVCGRPRVGWQIDPFGHSREQASIYAQMGFDGEFFSRMDHNDGRRMNDLALEMIWDASESLSQVKLFTGLLYTFYWDTPGFCFDVHCSDDPIDSDSYDNNVKSRVDDFIAYAAQVAEKFRTNHIMIPMGGDFQYEDAEVNKNMDKLIKYVNERQSSGSKYNIIYSTPTCYLNSVHKSVQSYPNKTLDFFYGSDTNSFWTGYYTSRPTQKRFERDGNHILQVAKQLSAFAELSSTQQKELEYLREIMGVMQHHDAITGTEKQHVSDDYDRILYDAIVGGVKTAGDALRLTNLPNGEFESCLQLNISECAFTKDGADNVVVTLYNALAHTTKQYVRVPKNENYQVTDEKGRVVASEIVPVPAEVLALEFRDSDTQHELVFKASVDKINYYIKKVDSKESSNGVRVISQPKANAETYDDEETIVQTSLIKLVLDNKTLLKRVEMNGVSENIEQSYGLYRTYDSGAYVFRQYNQGDFVIQEDGVEFTYDGALVKEVHQRFSEYISQVIRISEDKPYVEFEWLVGPIPVEEEFGTEVTIFSSEIASNGVFYTDSNGRELIRREKDKREDFTPELAVQPTSGNYYPISRIALQDSNKRLAILNDRAQGGTSMKDGQIELMLHRRLVRDDGYGVGEANEEKYGQPLIARGKVFLILNAADESTSAEREAEKEFHLPLWKFFSKNTGTTAAAKSVPSFDDFPKSVHLLTLEPFNDDEILLRVENFKDHIEGKVVSFIRPIFDYLNGVEIRETTLDGNLPLSDMKQFKFHAEGSGIRGSEPEYYTSHKPLSANQTQDAAEFAVTLYPMQIRTFIIKH</v>
      </c>
    </row>
    <row r="1090" spans="1:15">
      <c r="A1090" t="s">
        <v>4421</v>
      </c>
      <c r="B1090" t="s">
        <v>222</v>
      </c>
      <c r="C1090">
        <v>0.41899999999999998</v>
      </c>
      <c r="D1090">
        <v>21</v>
      </c>
      <c r="E1090">
        <v>0.622</v>
      </c>
      <c r="F1090">
        <v>21</v>
      </c>
      <c r="G1090">
        <v>0.97799999999999998</v>
      </c>
      <c r="H1090">
        <v>12</v>
      </c>
      <c r="I1090">
        <v>0.92300000000000004</v>
      </c>
      <c r="J1090">
        <v>0.78400000000000003</v>
      </c>
      <c r="K1090" t="s">
        <v>4779</v>
      </c>
      <c r="L1090">
        <v>0.45</v>
      </c>
      <c r="M1090" t="s">
        <v>4780</v>
      </c>
      <c r="N1090" t="str">
        <f>MID(Table2[[#This Row],[Uncleaved Sequence]],Table2[[#This Row],[pos2]]-3,3)&amp;"-"&amp;MID(Table2[[#This Row],[Uncleaved Sequence]],Table2[[#This Row],[pos2]],3)</f>
        <v>VRP-SEE</v>
      </c>
      <c r="O1090" t="str">
        <f>VLOOKUP(Table2[[#This Row],[name]],Sheet2!B:D,3,FALSE)</f>
        <v>MKYLCGIVLFVALLAISVRPSEEACGYEACPKTKTNMINIHMVPHSHDDGWLKTVDQYFYGHRSNIQHAGVQYIIDTVIAELIKDPARRFIQVETSFFKWWAEQSETAKQVVRKLVNEGRLEFTGGAWSMNDEAAVNYQSVIDQFTLLKFLDDTFGSCARPRIGWQIDPFGHSREQASIFAQMGYDGEFFARMDHRKNDRIDNLGMEMIWDASDSLSNDEIFTGLLYRHYSAPPGYCFDVHCGDDIIDTKSYDNNVKSRVDDFLSYVTSVAQHYRSNHIMIPMGDDFQYEDAQVFKNMDKLIKYVNERQAEGSTFNLFYSTPACYLNSLHEGLQTWPNKTQDFPYGSDDNSYWTGYFTSRPTQKRFERDGNHILQVAKQLSVFAELNTKQQKDLEYLREIMGVMQHHDAITGTEKQHVSDDYDRILYDAILGGVNTARDGLKLTNLPNGEFESCLQLNISECAFTKDDADNVVVTLYNPLAHTSTQYVRVVKNENYEVTDEKGRVVASEVVPVAWQVLALEFRNNDTQHELVFKASVDKANYYIKKVASQETKNVAAHTKSKRSIKAEEANLEVPKRFKKVHSLKNATTFDDDEGETVVQTSQVKLVIDNKTGLLKTVEMNGVSENIDQSYGVYRTYSGAYVFRQYHQADFIVQYEGVEFTVYDGALVKEVHQQFSEYISQVIRIYGKNLVEIEWQVGPIEREEEFGREVVIIFNSTIASDGVSYTDSNGREMIKVKDQRETFTPGLDRQPTAANYYPVTSRIALQDSKKRIAVLNDRAQGGASLNGQLELMLHRRLVRDDGYGVGEALNEEKYGQPMIARGKVYLILSPSDETAAEREAEKEIHLPFWKFFSKNTGSTTAAAKSVPSFNDFPKSVHLLTLEFNDDEVLLRVENFLDHTEGQVVSFNIRPIFDYLNGVEIRETTLDGNLPLDMKRFKFHHDSSGQKPDAVEYFTSAHKPLAAEQSQEASEFSVTLHPMQITFIIKT</v>
      </c>
    </row>
    <row r="1091" spans="1:15">
      <c r="A1091" t="s">
        <v>4369</v>
      </c>
      <c r="B1091" t="s">
        <v>148</v>
      </c>
      <c r="C1091">
        <v>0.155</v>
      </c>
      <c r="D1091">
        <v>19</v>
      </c>
      <c r="E1091">
        <v>0.20100000000000001</v>
      </c>
      <c r="F1091">
        <v>19</v>
      </c>
      <c r="G1091">
        <v>0.34399999999999997</v>
      </c>
      <c r="H1091">
        <v>14</v>
      </c>
      <c r="I1091">
        <v>0.255</v>
      </c>
      <c r="J1091">
        <v>0.23</v>
      </c>
      <c r="K1091" t="s">
        <v>4781</v>
      </c>
      <c r="L1091">
        <v>0.45</v>
      </c>
      <c r="M1091" t="s">
        <v>4780</v>
      </c>
      <c r="N1091" t="str">
        <f>MID(Table2[[#This Row],[Uncleaved Sequence]],Table2[[#This Row],[pos2]]-3,3)&amp;"-"&amp;MID(Table2[[#This Row],[Uncleaved Sequence]],Table2[[#This Row],[pos2]],3)</f>
        <v>VDN-EPL</v>
      </c>
      <c r="O1091" t="str">
        <f>VLOOKUP(Table2[[#This Row],[name]],Sheet2!B:D,3,FALSE)</f>
        <v>MRYQLFRWLYGLIATVDNEPLPLQIKSEEEAFGENKKKKQLASLENAISGKLDSVAIRTVPSANANAMGNAGSAEIVSNQIIRRREMSTMGKETESHSPISEGQDAEHILYRLKRGSKLSVHPDASLLGRKIVLYTNYPAEGQKFVREYRVLGWQLSNGKQITSVMHPEAHVVDTDIRSQVELNMSGTYHFYFRYLRPDTGCSGADGALYVQVEPTLHVGPPGAQKTIPLDSVRCQTVLAKLLGPDTWEPKLRVAKEAGYNVIHFTPIQELGGSRSCYSLRDQLKVNSHFAPQKGKISFEDVEKVIKKCRQEWGVASICDIVLNHTANESDWLLQHPDATYSCTCPYLRPAFLLDATFAQCGADIAEGSLEHVGVPAVIEQECHLEALKYQLTSYMSKVNIHELYQCDVMKYVNEFMSQVRTREPPKNVANECRFQEIQLIDPQYRRLASTINFELALEIFNAFHGDCFDEESRFRKCAETLRRHLDALNRVRCEVQGYINYAIDNVLAGVRYERVQGDGPRVKEISEKHSVFMVYFTHGTQGKSLTEIEADMYTKAGEFFMAHNGWVMGYSDPLRDFAEEQPGRANVLKRELISWGDSVKLRFGRRPEDSPYLWQHMTEYVQTTARIFDGVRLDNCSTPLHVAEYLLDAARKINPELYVVAELFTNSDYTDNVFVNRLGITSLIRALSAWDSHEQGRLVYRYGGVPVGGFQANSSRHEATSVAHALFLDLTHDNSPVEKRSVYDLLPSAALVSMACCATGSNRGYDELVPHHIHVVDEERTYQWGKGVDSKSGIMGAKRALNLLHGQLAEEGFSQVYVDQMDPNVVAVTRHSITHQSVILVAHTAFGYPSPNAGPTGIRPLRFEGVLDEIILEASLTMQSDPFDRPAPFKKDPNVINGFTQFQLNLQEHIPLAKSTVFQTQAYSDGNNTENFANLRPGTVVAIRVSMHPGPRTSFDKLQKISAALRIGSGEEYSQLQAISKLDLVALSGALFSCDDEERDLGKGGTAYDIPNFGKIVYCGLQGFISLLEISPKNDLGHPLCNNLRDGNWMMDYISDRLTSYEDLKPLSAWFKATFEPKNIPRYLIPCYFDAIVSGVYNVLINQVNELMPDFIKNGHSFPQSLALSTQFLSVCKSANLPGFSPALSPPKPPKQCVTLSAGLPHFSTGYMRCWGRDTIALRGSMFLTGRYNEARFIIIGFGQTLRHGLIPNLLDSGSKPRFNCRDAWWWMYCIKQYVEDAPKGAEILKDKVSRIFPYDDADAHAPGAFDQLLFDVQEALQVHFQGLQYRERNAGYEIDAHMVDQGFNNQIGIHPETGFVFGGNNNCGTWMDKMGSSQKAGNKGRPSTPRDGSAVELVGLQYAVLRFMQSLAEKVIPYTGVERKGPSGEVTKWSYKEWADRIKNNFDKYFFVSESETCSVANKLIYKDSYGATQSWTDYQLRCNFPITLTVAPDLCNPQNAWRALERAKKYLGPLGMKTMDPEDWNYRANYDNSNDSTDCTVAHGANYHQGPEWVWPIGFYRARLIFAKKCGHLDETIAETWAILRAHLRELQTSHWRGLPELTNDNGSYGDSCRTQAWSVAAILEVLYDLHSLGADV</v>
      </c>
    </row>
    <row r="1092" spans="1:15">
      <c r="A1092" t="s">
        <v>4370</v>
      </c>
      <c r="B1092" t="s">
        <v>148</v>
      </c>
      <c r="C1092">
        <v>0.11</v>
      </c>
      <c r="D1092">
        <v>62</v>
      </c>
      <c r="E1092">
        <v>0.104</v>
      </c>
      <c r="F1092">
        <v>70</v>
      </c>
      <c r="G1092">
        <v>0.11600000000000001</v>
      </c>
      <c r="H1092">
        <v>55</v>
      </c>
      <c r="I1092">
        <v>9.6000000000000002E-2</v>
      </c>
      <c r="J1092">
        <v>0.1</v>
      </c>
      <c r="K1092" t="s">
        <v>4781</v>
      </c>
      <c r="L1092">
        <v>0.45</v>
      </c>
      <c r="M1092" t="s">
        <v>4780</v>
      </c>
      <c r="N1092" t="str">
        <f>MID(Table2[[#This Row],[Uncleaved Sequence]],Table2[[#This Row],[pos2]]-3,3)&amp;"-"&amp;MID(Table2[[#This Row],[Uncleaved Sequence]],Table2[[#This Row],[pos2]],3)</f>
        <v>LGW-QLS</v>
      </c>
      <c r="O1092" t="str">
        <f>VLOOKUP(Table2[[#This Row],[name]],Sheet2!B:D,3,FALSE)</f>
        <v>MSTMGKETESHSIPISEGQDAEHILYRLKRGSKLSVHPDASLLGRKIVLTNYPAEGQKFVRTEYRVLGWQLSNGKQITSVMHPEAHVVDTDIRSQVELMSGTYHFYFRYLERPDTGCSGADGALYVQVEPTLHVGPPGAQKTIPLDSRCQTVLAKLLGPLDTWEPKLRVAKEAGYNVIHFTPIQELGGSRSCYSLRQLKVNSHFAPQKGGKISFEDVEKVIKKCRQEWGVASICDIVLNHTANESWLLQHPDATYSCATCPYLRPAFLLDATFAQCGADIAEGSLEHVGVPAVIQECHLEALKYQLHTSYMSKVNIHELYQCDVMKYVNEFMSQVRTREPPKNANECRFQEIQLIQDPQYRRLASTINFELALEIFNAFHGDCFDEESRFRKAETLRRHLDALNDRVRCEVQGYINYAIDNVLAGVRYERVQGDGPRVKEIEKHSVFMVYFTHTGTQGKSLTEIEADMYTKAGEFFMAHNGWVMGYSDPLDFAEEQPGRANVYLKRELISWGDSVKLRFGRRPEDSPYLWQHMTEYVQTARIFDGVRLDNCHSTPLHVAEYLLDAARKINPELYVVAELFTNSDYTDNFVNRLGITSLIREALSAWDSHEQGRLVYRYGGVPVGGFQANSSRHEATSAHALFLDLTHDNPSPVEKRSVYDLLPSAALVSMACCATGSNRGYDELVPHIHVVDEERTYQEWGKGVDSKSGIMGAKRALNLLHGQLAEEGFSQVYVDMDPNVVAVTRHSPITHQSVILVAHTAFGYPSPNAGPTGIRPLRFEGVLDIILEASLTMQSDKPFDRPAPFKKDPNVINGFTQFQLNLQEHIPLAKSTVQTQAYSDGNNTELNFANLRPGTVVAIRVSMHPGPRTSFDKLQKISAALRGSGEEYSQLQAIVSKLDLVALSGALFSCDDEERDLGKGGTAYDIPNFGKVYCGLQGFISLLTEISPKNDLGHPLCNNLRDGNWMMDYISDRLTSYEDLPLSAWFKATFEPLKNIPRYLIPCYFDAIVSGVYNVLINQVNELMPDFIKGHSFPQSLALSTLQFLSVCKSANLPGFSPALSPPKPPKQCVTLSAGLPHSTGYMRCWGRDTFIALRGSMFLTGRYNEARFIIIGFGQTLRHGLIPNLLSGSKPRFNCRDAIWWWMYCIKQYVEDAPKGAEILKDKVSRIFPYDDADAAPGAFDQLLFDVMQEALQVHFQGLQYRERNAGYEIDAHMVDQGFNNQIGHPETGFVFGGNNFNCGTWMDKMGSSQKAGNKGRPSTPRDGSAVELVGLQAVLRFMQSLAEKEVIPYTGVERKGPSGEVTKWSYKEWADRIKNNFDKYFVSESETCSVANKKLIYKDSYGATQSWTDYQLRCNFPITLTVAPDLCNPQAWRALERAKKYLLGPLGMKTMDPEDWNYRANYDNSNDSTDCTVAHGANYQGPEWVWPIGFYLRARLIFAKKCGHLDETIAETWAILRAHLRELQTSHWGLPELTNDNGSYCGDSCRTQAWSVAAILEVLYDLHSLGADV</v>
      </c>
    </row>
    <row r="1093" spans="1:15">
      <c r="A1093" t="s">
        <v>4371</v>
      </c>
      <c r="B1093" t="s">
        <v>148</v>
      </c>
      <c r="C1093">
        <v>0.13100000000000001</v>
      </c>
      <c r="D1093">
        <v>61</v>
      </c>
      <c r="E1093">
        <v>0.113</v>
      </c>
      <c r="F1093">
        <v>61</v>
      </c>
      <c r="G1093">
        <v>0.109</v>
      </c>
      <c r="H1093">
        <v>53</v>
      </c>
      <c r="I1093">
        <v>9.5000000000000001E-2</v>
      </c>
      <c r="J1093">
        <v>0.10299999999999999</v>
      </c>
      <c r="K1093" t="s">
        <v>4781</v>
      </c>
      <c r="L1093">
        <v>0.45</v>
      </c>
      <c r="M1093" t="s">
        <v>4780</v>
      </c>
      <c r="N1093" t="str">
        <f>MID(Table2[[#This Row],[Uncleaved Sequence]],Table2[[#This Row],[pos2]]-3,3)&amp;"-"&amp;MID(Table2[[#This Row],[Uncleaved Sequence]],Table2[[#This Row],[pos2]],3)</f>
        <v>AEG-QKF</v>
      </c>
      <c r="O1093" t="str">
        <f>VLOOKUP(Table2[[#This Row],[name]],Sheet2!B:D,3,FALSE)</f>
        <v>MPLAMSTMGKETESHSIPISEGQDAEHILYRLKRGSKLSVHPDASLLGRIVLYTNYPAEGQKFVRTEYRVLGWQLSNGKQITSVMHPEAHVVDTDIRSVELNMSGTYHFYFRYLERPDTGCSGADGALYVQVEPTLHVGPPGAQKTILDSVRCQTVLAKLLGPLDTWEPKLRVAKEAGYNVIHFTPIQELGGSRSCSLRDQLKVNSHFAPQKGGKISFEDVEKVIKKCRQEWGVASICDIVLNHTNESDWLLQHPDATYSCATCPYLRPAFLLDATFAQCGADIAEGSLEHVGVAVIEQECHLEALKYQLHTSYMSKVNIHELYQCDVMKYVNEFMSQVRTREPKNVANECRFQEIQLIQDPQYRRLASTINFELALEIFNAFHGDCFDEESFRKCAETLRRHLDALNDRVRCEVQGYINYAIDNVLAGVRYERVQGDGPRKEISEKHSVFMVYFTHTGTQGKSLTEIEADMYTKAGEFFMAHNGWVMGYDPLRDFAEEQPGRANVYLKRELISWGDSVKLRFGRRPEDSPYLWQHMTEVQTTARIFDGVRLDNCHSTPLHVAEYLLDAARKINPELYVVAELFTNSDTDNVFVNRLGITSLIREALSAWDSHEQGRLVYRYGGVPVGGFQANSSRHATSVAHALFLDLTHDNPSPVEKRSVYDLLPSAALVSMACCATGSNRGYDLVPHHIHVVDEERTYQEWGKGVDSKSGIMGAKRALNLLHGQLAEEGFSQYVDQMDPNVVAVTRHSPITHQSVILVAHTAFGYPSPNAGPTGIRPLRFEVLDEIILEASLTMQSDKPFDRPAPFKKDPNVINGFTQFQLNLQEHIPLASTVFQTQAYSDGNNTELNFANLRPGTVVAIRVSMHPGPRTSFDKLQKISALRIGSGEEYSQLQAIVSKLDLVALSGALFSCDDEERDLGKGGTAYDIPFGKIVYCGLQGFISLLTEISPKNDLGHPLCNNLRDGNWMMDYISDRLTSEDLKPLSAWFKATFEPLKNIPRYLIPCYFDAIVSGVYNVLINQVNELMPFIKNGHSFPQSLALSTLQFLSVCKSANLPGFSPALSPPKPPKQCVTLSALPHFSTGYMRCWGRDTFIALRGSMFLTGRYNEARFIIIGFGQTLRHGLINLLDSGSKPRFNCRDAIWWWMYCIKQYVEDAPKGAEILKDKVSRIFPYDADAHAPGAFDQLLFDVMQEALQVHFQGLQYRERNAGYEIDAHMVDQGFNQIGIHPETGFVFGGNNFNCGTWMDKMGSSQKAGNKGRPSTPRDGSAVELGLQYAVLRFMQSLAEKEVIPYTGVERKGPSGEVTKWSYKEWADRIKNNFKYFFVSESETCSVANKKLIYKDSYGATQSWTDYQLRCNFPITLTVAPDLNPQNAWRALERAKKYLLGPLGMKTMDPEDWNYRANYDNSNDSTDCTVAHANYHQGPEWVWPIGFYLRARLIFAKKCGHLDETIAETWAILRAHLRELQSHWRGLPELTNDNGSYCGDSCRTQAWSVAAILEVLYDLHSLGADV</v>
      </c>
    </row>
    <row r="1094" spans="1:15">
      <c r="A1094" t="s">
        <v>4372</v>
      </c>
      <c r="B1094" t="s">
        <v>148</v>
      </c>
      <c r="C1094">
        <v>0.11</v>
      </c>
      <c r="D1094">
        <v>62</v>
      </c>
      <c r="E1094">
        <v>0.104</v>
      </c>
      <c r="F1094">
        <v>70</v>
      </c>
      <c r="G1094">
        <v>0.11600000000000001</v>
      </c>
      <c r="H1094">
        <v>55</v>
      </c>
      <c r="I1094">
        <v>9.6000000000000002E-2</v>
      </c>
      <c r="J1094">
        <v>0.1</v>
      </c>
      <c r="K1094" t="s">
        <v>4781</v>
      </c>
      <c r="L1094">
        <v>0.45</v>
      </c>
      <c r="M1094" t="s">
        <v>4780</v>
      </c>
      <c r="N1094" t="str">
        <f>MID(Table2[[#This Row],[Uncleaved Sequence]],Table2[[#This Row],[pos2]]-3,3)&amp;"-"&amp;MID(Table2[[#This Row],[Uncleaved Sequence]],Table2[[#This Row],[pos2]],3)</f>
        <v>LGW-QLS</v>
      </c>
      <c r="O1094" t="str">
        <f>VLOOKUP(Table2[[#This Row],[name]],Sheet2!B:D,3,FALSE)</f>
        <v>MSTMGKETESHSIPISEGQDAEHILYRLKRGSKLSVHPDASLLGRKIVLTNYPAEGQKFVRTEYRVLGWQLSNGKQITSVMHPEAHVVDTDIRSQVELMSGTYHFYFRYLERFETILFRIDFALALMCVNIFRPDTGCSGADGALYVVEPTLHVGPPGAQKTIPLDSVRCQTVLAKLLGPLDTWEPKLRVAKEAGYVIHFTPIQELGGSRSCYSLRDQLKVNSHFAPQKGGKISFEDVEKVIKKCQEWGVASICDIVLNHTANESDWLLQHPDATYSCATCPYLRPAFLLDATFQCGADIAEGSLEHVGVPAVIEQECHLEALKYQLHTSYMSKVNIHELYQCVMKYVNEFMSQVRTREPPKNVANECRFQEIQLIQDPQYRRLASTINFELLEIFNAFHGDCFDEESRFRKCAETLRRHLDALNDRVRCEVQGYINYAIDVLAGVRYERVQGDGPRVKEISEKHSVFMVYFTHTGTQGKSLTEIEADMYKAGEFFMAHNGWVMGYSDPLRDFAEEQPGRANVYLKRELISWGDSVKLRGRRPEDSPYLWQHMTEYVQTTARIFDGVRLDNCHSTPLHVAEYLLDAARINPELYVVAELFTNSDYTDNVFVNRLGITSLIREALSAWDSHEQGRLVYYGGVPVGGFQANSSRHEATSVAHALFLDLTHDNPSPVEKRSVYDLLPSALVSMACCATGSNRGYDELVPHHIHVVDEERTYQEWGKGVDSKSGIMGAKALNLLHGQLAEEGFSQVYVDQMDPNVVAVTRHSPITHQSVILVAHTAFGPSPNAGPTGIRPLRFEGVLDEIILEASLTMQSDKPFDRPAPFKKDPNVIGFTQFQLNLQEHIPLAKSTVFQTQAYSDGNNTELNFANLRPGTVVAIRVMHPGPRTSFDKLQKISAALRIGSGEEYSQLQAIVSKLDLVALSGALFSCDEERDLGKGGTAYDIPNFGKIVYCGLQGFISLLTEISPKNDLGHPLCNNRDGNWMMDYISDRLTSYEDLKPLSAWFKATFEPLKNIPRYLIPCYFDAISGVYNVLINQVNELMPDFIKNGHSFPQSLALSTLQFLSVCKSANLPGFSALSPPKPPKQCVTLSAGLPHFSTGYMRCWGRDTFIALRGSMFLTGRYNERFIIIGFGQTLRHGLIPNLLDSGSKPRFNCRDAIWWWMYCIKQYVEDAPGAEILKDKVSRIFPYDDADAHAPGAFDQLLFDVMQEALQVHFQGLQYRENAGYEIDAHMVDQGFNNQIGIHPETGFVFGGNNFNCGTWMDKMGSSQKANKGRPSTPRDGSAVELVGLQYAVLRFMQSLAEKEVIPYTGVERKGPSGETKWSYKEWADRIKNNFDKYFFVSESETCSVANKKLIYKDSYGATQSWTDQLRCNFPITLTVAPDLCNPQNAWRALERAKKYLLGPLGMKTMDPEDWNYANYDNSNDSTDCTVAHGANYHQGPEWVWPIGFYLRARLIFAKKCGHLDEIAETWAILRAHLRELQTSHWRGLPELTNDNGSYCGDSCRTQAWSVAAILVLYDLHSLGADV</v>
      </c>
    </row>
    <row r="1095" spans="1:15">
      <c r="A1095" t="s">
        <v>4714</v>
      </c>
      <c r="B1095" t="s">
        <v>148</v>
      </c>
      <c r="C1095">
        <v>0.11</v>
      </c>
      <c r="D1095">
        <v>62</v>
      </c>
      <c r="E1095">
        <v>0.104</v>
      </c>
      <c r="F1095">
        <v>70</v>
      </c>
      <c r="G1095">
        <v>0.11600000000000001</v>
      </c>
      <c r="H1095">
        <v>55</v>
      </c>
      <c r="I1095">
        <v>9.6000000000000002E-2</v>
      </c>
      <c r="J1095">
        <v>0.1</v>
      </c>
      <c r="K1095" t="s">
        <v>4781</v>
      </c>
      <c r="L1095">
        <v>0.45</v>
      </c>
      <c r="M1095" t="s">
        <v>4780</v>
      </c>
      <c r="N1095" t="str">
        <f>MID(Table2[[#This Row],[Uncleaved Sequence]],Table2[[#This Row],[pos2]]-3,3)&amp;"-"&amp;MID(Table2[[#This Row],[Uncleaved Sequence]],Table2[[#This Row],[pos2]],3)</f>
        <v>LGW-QLS</v>
      </c>
      <c r="O1095" t="str">
        <f>VLOOKUP(Table2[[#This Row],[name]],Sheet2!B:D,3,FALSE)</f>
        <v>MSTMGKETESHSIPISEGQDAEHILYRLKRGSKLSVHPDASLLGRKIVLTNYPAEGQKFVRTEYRVLGWQLSNGKQITSVMHPEAHVVDTDIRSQVELMSGTYHFYFRYLERPDTGCSGADGALYVQVEPTLHVGPPGAQKTIPLDSRCQTVLAKLLGPLDTWEPKLRVAKEAGYNVIHFTPIQELGGSRSCYSLRQLKVNSHFAPQKGGKISFEDVEKVIKKCRQEWGVASICDIVLNHTANESWLLQHPDATYSCATCPYLRPAFLLDATFAQCGADIAEGSLEHVGVPAVIQECHLEALKYQLHTSYMSKVNIHELYQCDVMKYVNEFMSQVRTREPPKNANECRFQEIQLIQDPQYRRLASTINFELALEIFNAFHGDCFDEESRFRKAETLRRHLDALNDRVRCEVQGYINYAIDNVLAGVRYERVQGDGPRVKEIEKHSVFMVYFTHTGTQGKSLTEIEADMYTKAGEFFMAHNGWVMGYSDPLDFAEEQPGRANVYLKRELISWGDSVKLRFGRRPEDSPYLWQHMTEYVQTARIFDGVRLDNCHSTPLHVAEYLLDAARKINPELYVVAELFTNSDYTDNFVNRLGITSLIREALSAWDSHEQGRLVYRYGGVPVGGFQANSSRHEATSAHALFLDLTHDNPSPVEKRSVYDLLPSAALVSMACCATGSNRGYDELVPHIHVVDEERTYQEWGKGVDSKSGIMGAKRALNLLHGQLAEEGFSQVYVDMDPNVVAVTRHSPITHQSVILVAHTAFGYPSPNAGPTGIRPLRFEGVLDIILEASLTMQSDKPFDRPAPFKKDPNVINGFTQFQLNLQEHIPLAKSTVQTQAYSDGNNTELNFANLRPGTVVAIRVSMHPGPRTSFDKLQKISAALRGSGEEYSQLQAIVSKLDLVALSGALFSCDDEERDLGKGGTAYDIPNFGKVYCGLQGFISLLTEISPKNDLGHPLCNNLRDGNWMMDYISDRLTSYEDLPLSAWFKATFEPLKNIPRYLIPCYFDAIVSGVYNVLINQVNELMPDFIKGHSFPQSLALSTLQFLSVCKSANLPGFSPALSPPKPPKQCVTLSAGLPHSTGYMRCWGRDTFIALRGSMFLTGRYNEARFIIIGFGQTLRHGLIPNLLSGSKPRFNCRDAIWWWMYCIKQYVEDAPKGAEILKDKVSRIFPYDDADAAPGAFDQLLFDVMQEALQVHFQGLQYRERNAGYEIDAHMVDQGFNNQIGHPETGFVFGGNNFNCGTWMDKMGSSQKAGNKGRPSTPRDGSAVELVGLQAVLRFMQSLAEKEVIPYTGVERKGPSGEVTKWSYKEWADRIKNNFDKYFVSESETCSVANKKLIYKDSYGATQSWTDYQLRCNFPITLTVAPDLCNPQAWRALERAKKYLLGPLGMKTMDPEDWNYRANYDNSNDSTDCTVAHGANYQGPEWVWPIGFYLRARLIFAKKCGHLDETIAETWAILRAHLRELQTSHWGLPELTNDNGSYCGDSCRTQAWSVAAILEVLYDLHSLGADV</v>
      </c>
    </row>
    <row r="1096" spans="1:15">
      <c r="A1096" t="s">
        <v>4715</v>
      </c>
      <c r="B1096" t="s">
        <v>148</v>
      </c>
      <c r="C1096">
        <v>0.11</v>
      </c>
      <c r="D1096">
        <v>62</v>
      </c>
      <c r="E1096">
        <v>0.104</v>
      </c>
      <c r="F1096">
        <v>70</v>
      </c>
      <c r="G1096">
        <v>0.11600000000000001</v>
      </c>
      <c r="H1096">
        <v>55</v>
      </c>
      <c r="I1096">
        <v>9.6000000000000002E-2</v>
      </c>
      <c r="J1096">
        <v>0.1</v>
      </c>
      <c r="K1096" t="s">
        <v>4781</v>
      </c>
      <c r="L1096">
        <v>0.45</v>
      </c>
      <c r="M1096" t="s">
        <v>4780</v>
      </c>
      <c r="N1096" t="str">
        <f>MID(Table2[[#This Row],[Uncleaved Sequence]],Table2[[#This Row],[pos2]]-3,3)&amp;"-"&amp;MID(Table2[[#This Row],[Uncleaved Sequence]],Table2[[#This Row],[pos2]],3)</f>
        <v>LGW-QLS</v>
      </c>
      <c r="O1096" t="str">
        <f>VLOOKUP(Table2[[#This Row],[name]],Sheet2!B:D,3,FALSE)</f>
        <v>MSTMGKETESHSIPISEGQDAEHILYRLKRGSKLSVHPDASLLGRKIVLTNYPAEGQKFVRTEYRVLGWQLSNGKQITSVMHPEAHVVDTDIRSQVELMSGTYHFYFRYLERPDTGCSGADGALYVQVEPTLHVGPPGAQKTIPLDSRCQTVLAKLLGPLDTWEPKLRVAKEAGYNVIHFTPIQELGGSRSCYSLRQLKVNSHFAPQKGGKISFEDVEKVIKKCRQEWGVASICDIVLNHTANESWLLQHPDATYSCATCPYLRPAFLLDATFAQCGADIAEGSLEHVGVPAVIQECHLEALKYQLHTSYMSKVNIHELYQCDVMKYVNEFMSQVRTREPPKNANECRFQEIQLIQDPQYRRLASTINFELALEIFNAFHGDCFDEESRFRKAETLRRHLDALNDRVRCEVQGYINYAIDNVLAGVRYERVQGDGPRVKEIEKHSVFMVYFTHTGTQGKSLTEIEADMYTKAGEFFMAHNGWVMGYSDPLDFAEEQPGRANVYLKRELISWGDSVKLRFGRRPEDSPYLWQHMTEYVQTARIFDGVRLDNCHSTPLHVAEYLLDAARKINPELYVVAELFTNSDYTDNFVNRLGITSLIREALSAWDSHEQGRLVYRYGGVPVGGFQANSSRHEATSAHALFLDLTHDNPSPVEKRSVYDLLPSAALVSMACCATGSNRGYDELVPHIHVVDEERTYQEWGKGVDSKSGIMGAKRALNLLHGQLAEEGFSQVYVDMDPNVVAVTRHSPITHQSVILVAHTAFGYPSPNAGPTGIRPLRFEGVLDIILEASLTMQSDKPFDRPAPFKKDPNVINGFTQFQLNLQEHIPLAKSTVQTQAYSDGNNTELNFANLRPGTVVAIRVSMHPGPRTSFDKLQKISAALRGSGEEYSQLQAIVSKLDLVALSGALFSCDDEERDLGKGGTAYDIPNFGKVYCGLQGFISLLTEISPKNDLGHPLCNNLRDGNWMMDYISDRLTSYEDLPLSAWFKATFEPLKNIPRYLIPCYFDAIVSGVYNVLINQVNELMPDFIKGHSFPQSLALSTLQFLSVCKSANLPGFSPALSPPKPPKQCVTLSAGLPHSTGYMRCWGRDTFIALRGSMFLTGRYNEARFIIIGFGQTLRHGLIPNLLSGSKPRFNCRDAIWWWMYCIKQYVEDAPKGAEILKDKVSRIFPYDDADAAPGAFDQLLFDVMQEALQVHFQGLQYRERNAGYEIDAHMVDQGFNNQIGHPETGFVFGGNNFNCGTWMDKMGSSQKAGNKGRPSTPRDGSAVELVGLQAVLRFMQSLAEKEVIPYTGVERKGPSGEVTKWSYKEWADRIKNNFDKYFVSESETCSVANKKLIYKDSYGATQSWTDYQLRCNFPITLTVAPDLCNPQAWRALERAKKYLLGPLGMKTMDPEDWNYRANYDNSNDSTDCTVAHGANYQGPEWVWPIGFYLRARLIFAKKCGHLDETIAETWAILRAHLRELQTSHWGLPELTNDNGSYCGDSCRTQAWSVAAILEVLYDLHSLGADV</v>
      </c>
    </row>
    <row r="1097" spans="1:15">
      <c r="A1097" t="s">
        <v>4298</v>
      </c>
      <c r="B1097" t="s">
        <v>959</v>
      </c>
      <c r="C1097">
        <v>0.56899999999999995</v>
      </c>
      <c r="D1097">
        <v>21</v>
      </c>
      <c r="E1097">
        <v>0.71499999999999997</v>
      </c>
      <c r="F1097">
        <v>21</v>
      </c>
      <c r="G1097">
        <v>0.96699999999999997</v>
      </c>
      <c r="H1097">
        <v>12</v>
      </c>
      <c r="I1097">
        <v>0.89700000000000002</v>
      </c>
      <c r="J1097">
        <v>0.81299999999999994</v>
      </c>
      <c r="K1097" t="s">
        <v>4779</v>
      </c>
      <c r="L1097">
        <v>0.45</v>
      </c>
      <c r="M1097" t="s">
        <v>4780</v>
      </c>
      <c r="N1097" t="str">
        <f>MID(Table2[[#This Row],[Uncleaved Sequence]],Table2[[#This Row],[pos2]]-3,3)&amp;"-"&amp;MID(Table2[[#This Row],[Uncleaved Sequence]],Table2[[#This Row],[pos2]],3)</f>
        <v>GSS-VPV</v>
      </c>
      <c r="O1097" t="str">
        <f>VLOOKUP(Table2[[#This Row],[name]],Sheet2!B:D,3,FALSE)</f>
        <v>MVQNLWTALLLLGSATCGSSVPVKANDPEQSCPYLGECNSTINQQHIDTMSYVDSEKNPCEDFYAYACGKWRAKHGSHTTATMISESQINRQYEDLFLLLRNPSAPEYGYPMFAKVLAHYQSCIALEKPDLRRYIELLDRDLLASLNTHWMHLLAALGRYGYHGHYVQVEVRWYNATHHMIFLLPHNRHLNLSLTQIYDALSQDGSSWPPLHQLQEQFRSLEQNLVRLAKPHSADDTFRNYSLDQRTEVPGLHWDEALRTQLGRSVPGNHVFQVDDLDAIEGLVEYLNTVDTLLNRYSLARFLSHLLELPHNPLATWESGQRSRGRNCIRHMRRSVYLPMNYVERSFYSRRRHADELVIHSVFQQLQSQLELRVQHNAFNLSQDLVKSLQAKHQMRINVGNLPPNVTEQFYWDSDRRWSVGRDFYENHLNSLLYYYTLVADESSSDQEERDIWYSFNMHTPEFPDNIDATPYFYCLGNIIFVPYSYVKRPFDANFWPALLYGDLANTLGHEIMHAFDTDLVDYDAQGNLRNFSDQLGEVLYNGAVGCLNSSAVMLNERTSDVSGSRLAMQTYGGDWLTRSGNGRLYFLFAHFFCGDEGDQYHDSGSQRLNYALGQVPQFAEVFRCHVGSGMTSADQCF</v>
      </c>
    </row>
    <row r="1098" spans="1:15">
      <c r="A1098" t="s">
        <v>4179</v>
      </c>
      <c r="B1098" t="s">
        <v>961</v>
      </c>
      <c r="C1098">
        <v>0.35499999999999998</v>
      </c>
      <c r="D1098">
        <v>24</v>
      </c>
      <c r="E1098">
        <v>0.55800000000000005</v>
      </c>
      <c r="F1098">
        <v>24</v>
      </c>
      <c r="G1098">
        <v>0.98099999999999998</v>
      </c>
      <c r="H1098">
        <v>3</v>
      </c>
      <c r="I1098">
        <v>0.88100000000000001</v>
      </c>
      <c r="J1098">
        <v>0.73199999999999998</v>
      </c>
      <c r="K1098" t="s">
        <v>4779</v>
      </c>
      <c r="L1098">
        <v>0.45</v>
      </c>
      <c r="M1098" t="s">
        <v>4780</v>
      </c>
      <c r="N1098" t="str">
        <f>MID(Table2[[#This Row],[Uncleaved Sequence]],Table2[[#This Row],[pos2]]-3,3)&amp;"-"&amp;MID(Table2[[#This Row],[Uncleaved Sequence]],Table2[[#This Row],[pos2]],3)</f>
        <v>TAC-RQT</v>
      </c>
      <c r="O1098" t="str">
        <f>VLOOKUP(Table2[[#This Row],[name]],Sheet2!B:D,3,FALSE)</f>
        <v>MLKLSLVAWLIFSLAWRTTPTACRQTNAPQSVQEMLAEQLQSYMDTKARCENFYQYACGNWQIQQQEQHSLRDRDWTRDRQRYQGQMLPTDTLGLIDHVNRKLELLLRRRNESSFESDSSILEQMRLYYRSCKRLKPYNLKKYLQLLPSNSTQWPSVGRGWRPERFDWITTLGRLRLHGLNGVLLREEVLPRWDDSNYSIYVNKPSRQETQPMGEGAMIELLLDIGQTKRTANALARQVDDFERKHRLQELEDDEGPREMQLGYLDSYLPQLRWLSFMRQVRIDSELDLRSTLIENIPYLRALSDLMESESPDTVCSYIMLKWLAFLKQQGPADISRGECVAARRAMPLASSWLVGQQFSDPESESYVSSLFQRLKVRFGQILAENRMRLSPLVHILQQKLRAVRLQMGFFQTEEIEDVEQYHVRIDLSGHSFYGNQLVLLQRVEANHDLLYINVTNFANSTGSNLSYLSESWEASNSSPLYVRPRNLVLPHGLLQLPIWHRNISALQQHAVMGFVLAHELAHGFDMLGMDYDAMGNIMPVEEIGASRQFRQGLQCLQQQMATGSKWIDEKLADFVALRLAYETFFGVDKREPRDPLLPQFSQRQLFFITFAQFFCGRTPVLSPRSQSEAHLKHAADLRVMQTLANFEEFSREFGCDKKAKMQASQRCRI</v>
      </c>
    </row>
    <row r="1099" spans="1:15">
      <c r="A1099" t="s">
        <v>3746</v>
      </c>
      <c r="B1099" t="s">
        <v>1519</v>
      </c>
      <c r="C1099">
        <v>0.32100000000000001</v>
      </c>
      <c r="D1099">
        <v>31</v>
      </c>
      <c r="E1099">
        <v>0.32400000000000001</v>
      </c>
      <c r="F1099">
        <v>31</v>
      </c>
      <c r="G1099">
        <v>0.6</v>
      </c>
      <c r="H1099">
        <v>30</v>
      </c>
      <c r="I1099">
        <v>0.35499999999999998</v>
      </c>
      <c r="J1099">
        <v>0.33700000000000002</v>
      </c>
      <c r="K1099" t="s">
        <v>4781</v>
      </c>
      <c r="L1099">
        <v>0.5</v>
      </c>
      <c r="M1099" t="s">
        <v>4782</v>
      </c>
      <c r="N1099" t="str">
        <f>MID(Table2[[#This Row],[Uncleaved Sequence]],Table2[[#This Row],[pos2]]-3,3)&amp;"-"&amp;MID(Table2[[#This Row],[Uncleaved Sequence]],Table2[[#This Row],[pos2]],3)</f>
        <v>SLG-ATV</v>
      </c>
      <c r="O1099" t="str">
        <f>VLOOKUP(Table2[[#This Row],[name]],Sheet2!B:D,3,FALSE)</f>
        <v>MRSSIGLTGMAKTILHLFIGGILLVNLSLGATVRRPRLDGRIVGGQVANKDIPYQVSLQRSYHFCGGSLIAQGWVLTAAHCTEGSAILLSKVRIGSSRSVGGQLVGIKRVHRHPKFDAYTIDFDFSLLELEEYSAKNVTQAFVGLPEDADIADGTPVLVSGWGNTQSAQETSAVLRSVTVPKVSQTQCTEAYGNFGITDRMLCAGLPEGGKDACQGDSGGPLAADGVLWGVVSWGYGCARPNYPGYSRVSAVRDWISSVSG</v>
      </c>
    </row>
    <row r="1100" spans="1:15">
      <c r="A1100" t="s">
        <v>4163</v>
      </c>
      <c r="B1100" t="s">
        <v>963</v>
      </c>
      <c r="C1100">
        <v>0.106</v>
      </c>
      <c r="D1100">
        <v>57</v>
      </c>
      <c r="E1100">
        <v>0.106</v>
      </c>
      <c r="F1100">
        <v>42</v>
      </c>
      <c r="G1100">
        <v>0.126</v>
      </c>
      <c r="H1100">
        <v>39</v>
      </c>
      <c r="I1100">
        <v>0.09</v>
      </c>
      <c r="J1100">
        <v>9.9000000000000005E-2</v>
      </c>
      <c r="K1100" t="s">
        <v>4781</v>
      </c>
      <c r="L1100">
        <v>0.5</v>
      </c>
      <c r="M1100" t="s">
        <v>4782</v>
      </c>
      <c r="N1100" t="str">
        <f>MID(Table2[[#This Row],[Uncleaved Sequence]],Table2[[#This Row],[pos2]]-3,3)&amp;"-"&amp;MID(Table2[[#This Row],[Uncleaved Sequence]],Table2[[#This Row],[pos2]],3)</f>
        <v>RAT-WNW</v>
      </c>
      <c r="O1100" t="str">
        <f>VLOOKUP(Table2[[#This Row],[name]],Sheet2!B:D,3,FALSE)</f>
        <v>MTRYKQTEFTEDDSSSIGGIQLNEATGHTGMQIRYHTARATWNWRSRNKEKWLLITTFVMAITIFTLLIVLFTDGGSSDATKHVLHVQPHQKDCPSGNLPCLNKHCIFASSEILKSIDVTVDPCDDFYGYSCNQWIKNNPIPEGKSTGTFGKLEQMNQLIIRNVLEKPAKSFKSDAERKAKVYYESCLDADEHMEKGAKPMNDLLLQIGGWNVTKSGYNVANWTMGHTLKILHNKYNFNCLFGWAGEDDKNSSRHVIQIDQGGLTLPTADYYNNKTDNHRKVLNEYIEYMTKVCLLGANESDARAQMIGVINFEKKLANITIPLEDRRNEEAMYHPMQLRQLSLAPFLNWTDHFDNAMQMVGRRVTDDEVVVVYAPDFLKNLSDIILKMEQTEGKITLNNYLVWQAVRTLTSCLSKPFRDAYKGVRKALMGSDGGEEIWRYVSDTNNVVGFAVGAIFVRQAFHGESKPAAEQMIAEIREAFKMNLQNLTWDKQTREKAIEKANQISDMIGFPDYILDPVELDKKYAELNITPNAYFENNQVAIYNLKSNLKRLDQPVNKTNWGMTPQTVNAYYTPTKNQIVFPAGILQPFFDINNPKSLNFGAMGVVMGHELTHAFDDQGREYDKFGNINRWWDSKSERFNEKSECIARQYSGYKMNGRTLNGKQTLGENIADNGGLKAAYHAYQRKSDRDVDILKLPGLNLTHSQLFFVSFAQVWCSSTTDETNLLQMEKDPHSSQFRVIGTLSNMKEFAEVFQCKPGKRMNPTEKCEV</v>
      </c>
    </row>
    <row r="1101" spans="1:15">
      <c r="A1101" t="s">
        <v>4665</v>
      </c>
      <c r="B1101" t="s">
        <v>963</v>
      </c>
      <c r="C1101">
        <v>0.106</v>
      </c>
      <c r="D1101">
        <v>57</v>
      </c>
      <c r="E1101">
        <v>0.106</v>
      </c>
      <c r="F1101">
        <v>42</v>
      </c>
      <c r="G1101">
        <v>0.126</v>
      </c>
      <c r="H1101">
        <v>39</v>
      </c>
      <c r="I1101">
        <v>0.09</v>
      </c>
      <c r="J1101">
        <v>9.9000000000000005E-2</v>
      </c>
      <c r="K1101" t="s">
        <v>4781</v>
      </c>
      <c r="L1101">
        <v>0.5</v>
      </c>
      <c r="M1101" t="s">
        <v>4782</v>
      </c>
      <c r="N1101" t="str">
        <f>MID(Table2[[#This Row],[Uncleaved Sequence]],Table2[[#This Row],[pos2]]-3,3)&amp;"-"&amp;MID(Table2[[#This Row],[Uncleaved Sequence]],Table2[[#This Row],[pos2]],3)</f>
        <v>RAT-WNW</v>
      </c>
      <c r="O1101" t="str">
        <f>VLOOKUP(Table2[[#This Row],[name]],Sheet2!B:D,3,FALSE)</f>
        <v>MTRYKQTEFTEDDSSSIGGIQLNEATGHTGMQIRYHTARATWNWRSRNKEKWLLITTFVMAITIFTLLIVLFTDGGSSDATKHVLHVQPHQKDCPSGNLPCLNKHCIFASSEILKSIDVTVDPCDDFYGYSCNQWIKNNPIPEGKSTGTFGKLEQMNQLIIRNVLEKPAKSFKSDAERKAKVYYESCLDADEHMEKGAKPMNDLLLQIGGWNVTKSGYNVANWTMGHTLKILHNKYNFNCLFGWAGEDDKNSSRHVIQIDQGGLTLPTADYYNNKTDNHRKVLNEYIEYMTKVCLLGANESDARAQMIGVINFEKKLANITIPLEDRRNEEAMYHPMQLRQLSLAPFLNWTDHFDNAMQMVGRRVTDDEVVVVYAPDFLKNLSDIILKMEQTEGKITLNNYLVWQAVRTLTSCLSKPFRDAYKGVRKALMGSDGGEEIWRYVSDTNNVVGFAVGAIFVRQAFHGESKPAAEQMIAEIREAFKMNLQNLTWDKQTREKAIEKANQISDMIGFPDYILDPVELDKKYAELNITPNAYFENNQVAIYNLKSNLKRLDQPVNKTNWGMTPQTVNAYYTPTKNQIVFPAGILQPFFDINNPKSLNFGAMGVVMGHELTHAFDDQGREYDKFGNINRWWDSKSERFNEKSECIARQYSGYKMNGRTLNGKQTLGENIADNGGLKAAYHAYQRKSDRDVDILKLPGLNLTHSQLFFVSFAQVWCSSTTDETNLLQMEKDPHSSQFRVIGTLSNMKEFAEVFQCKPGKRMNPTEKCEV</v>
      </c>
    </row>
    <row r="1102" spans="1:15">
      <c r="A1102" t="s">
        <v>4666</v>
      </c>
      <c r="B1102" t="s">
        <v>963</v>
      </c>
      <c r="C1102">
        <v>0.106</v>
      </c>
      <c r="D1102">
        <v>57</v>
      </c>
      <c r="E1102">
        <v>0.106</v>
      </c>
      <c r="F1102">
        <v>42</v>
      </c>
      <c r="G1102">
        <v>0.126</v>
      </c>
      <c r="H1102">
        <v>39</v>
      </c>
      <c r="I1102">
        <v>0.09</v>
      </c>
      <c r="J1102">
        <v>9.9000000000000005E-2</v>
      </c>
      <c r="K1102" t="s">
        <v>4781</v>
      </c>
      <c r="L1102">
        <v>0.5</v>
      </c>
      <c r="M1102" t="s">
        <v>4782</v>
      </c>
      <c r="N1102" t="str">
        <f>MID(Table2[[#This Row],[Uncleaved Sequence]],Table2[[#This Row],[pos2]]-3,3)&amp;"-"&amp;MID(Table2[[#This Row],[Uncleaved Sequence]],Table2[[#This Row],[pos2]],3)</f>
        <v>RAT-WNW</v>
      </c>
      <c r="O1102" t="str">
        <f>VLOOKUP(Table2[[#This Row],[name]],Sheet2!B:D,3,FALSE)</f>
        <v>MTRYKQTEFTEDDSSSIGGIQLNEATGHTGMQIRYHTARATWNWRSRNKEKWLLITTFVMAITIFTLLIVLFTDGGSSDATKHVLHVQPHQKDCPSGNLPCLNKHCIFASSEILKSIDVTVDPCDDFYGYSCNQWIKNNPIPEGKSTGTFGKLEQMNQLIIRNVLEKPAKSFKSDAERKAKVYYESCLDADEHMEKGAKPMNDLLLQIGGWNVTKSGYNVANWTMGHTLKILHNKYNFNCLFGWAGEDDKNSSRHVIQIDQGGLTLPTADYYNNKTDNHRKVLNEYIEYMTKVCLLGANESDARAQMIGVINFEKKLANITIPLEDRRNEEAMYHPMQLRQLSLAPFLNWTDHFDNAMQMVGRRVTDDEVVVVYAPDFLKNLSDIILKMEQTEGKITLNNYLVWQAVRTLTSCLSKPFRDAYKGVRKALMGSDGGEEIWRYVSDTNNVVGFAVGAIFVRQAFHGESKPAAEQMIAEIREAFKMNLQNLTWDKQTREKAIEKANQISDMIGFPDYILDPVELDKKYAELNITPNAYFENNQVAIYNLKSNLKRLDQPVNKTNWGMTPQTVNAYYTPTKNQIVFPAGILQPFFDINNPKSLNFGAMGVVMGHELTHAFDDQGREYDKFGNINRWWDSKSERFNEKSECIARQYSGYKMNGRTLNGKQTLGENIADNGGLKAAYHAYQRKSDRDVDILKLPGLNLTHSQLFFVSFAQVWCSSTTDETNLLQMEKDPHSSQFRVIGTLSNMKEFAEVFQCKPGKRMNPTEKCEV</v>
      </c>
    </row>
    <row r="1103" spans="1:15">
      <c r="A1103" t="s">
        <v>4326</v>
      </c>
      <c r="B1103" t="s">
        <v>569</v>
      </c>
      <c r="C1103">
        <v>0.112</v>
      </c>
      <c r="D1103">
        <v>37</v>
      </c>
      <c r="E1103">
        <v>0.13200000000000001</v>
      </c>
      <c r="F1103">
        <v>21</v>
      </c>
      <c r="G1103">
        <v>0.22700000000000001</v>
      </c>
      <c r="H1103">
        <v>16</v>
      </c>
      <c r="I1103">
        <v>0.155</v>
      </c>
      <c r="J1103">
        <v>0.14399999999999999</v>
      </c>
      <c r="K1103" t="s">
        <v>4781</v>
      </c>
      <c r="L1103">
        <v>0.45</v>
      </c>
      <c r="M1103" t="s">
        <v>4780</v>
      </c>
      <c r="N1103" t="str">
        <f>MID(Table2[[#This Row],[Uncleaved Sequence]],Table2[[#This Row],[pos2]]-3,3)&amp;"-"&amp;MID(Table2[[#This Row],[Uncleaved Sequence]],Table2[[#This Row],[pos2]],3)</f>
        <v>SAA-IST</v>
      </c>
      <c r="O1103" t="str">
        <f>VLOOKUP(Table2[[#This Row],[name]],Sheet2!B:D,3,FALSE)</f>
        <v>MNILRRLDRLIAPTVRRSAAISTSLWPHRWMSQSTTISPGSPSSKSTVNAEVRGVAQILRQQKGNLGQPTSVSHPHLIQPDELVPGVELTEIKERRSQMQNIRAYARSFGGEFNGHSSSCHMLVLGAASKKYMSGKIPYVFRQNSDFYLTGCLEPDAVLLLTIDEAQNVQSELFMRPKDPHAELWDGPRTGPELAVLFGVTEAHPLSQLEAVLAKRAGALKPHIWFDQKSTDLPSLAENMLRLSGQQRPLLPAYTFLEAMRLLKSRDEMQLMRRTCDIASRSFNEVMAETRPGQEHHLFAAIDYKCRMRNASYLAYPPVVAAGKNATVIHYVANSQLLGQQDLLMDAGCEYGGYTSDITRTWPASGVFTEPQRTLYDMLHQLQEEIIGNVMKGGETLDQLFETTCYKLGKYLQEIGLVGKSFSEYKELVSQGYRFCPHHVSYLGMDVHDTPHVPRNTRIVPGMVFTVEPGIYIGQDCGDVPPEFRGIGIREDDLLINENGHVEVLTEACVKDPRALQELCKQQQKNPGASSAEA</v>
      </c>
    </row>
    <row r="1104" spans="1:15">
      <c r="A1104" t="s">
        <v>3888</v>
      </c>
      <c r="B1104" t="s">
        <v>1522</v>
      </c>
      <c r="C1104">
        <v>0.85799999999999998</v>
      </c>
      <c r="D1104">
        <v>21</v>
      </c>
      <c r="E1104">
        <v>0.90400000000000003</v>
      </c>
      <c r="F1104">
        <v>21</v>
      </c>
      <c r="G1104">
        <v>0.98</v>
      </c>
      <c r="H1104">
        <v>12</v>
      </c>
      <c r="I1104">
        <v>0.95099999999999996</v>
      </c>
      <c r="J1104">
        <v>0.92900000000000005</v>
      </c>
      <c r="K1104" t="s">
        <v>4779</v>
      </c>
      <c r="L1104">
        <v>0.45</v>
      </c>
      <c r="M1104" t="s">
        <v>4780</v>
      </c>
      <c r="N1104" t="str">
        <f>MID(Table2[[#This Row],[Uncleaved Sequence]],Table2[[#This Row],[pos2]]-3,3)&amp;"-"&amp;MID(Table2[[#This Row],[Uncleaved Sequence]],Table2[[#This Row],[pos2]],3)</f>
        <v>GSA-LHV</v>
      </c>
      <c r="O1104" t="str">
        <f>VLOOKUP(Table2[[#This Row],[name]],Sheet2!B:D,3,FALSE)</f>
        <v>MTILWLTLLGLCLNLKLGSALHVPQHNCERYFSYYKEDSGAYIGVFTAPAGVNSLSWEVVFTAHGTGEANTVGSLIPYPNKERAFEKIHSGERGEVFVFTDFGNELPKLVRAEFNGEVLCQNEEYDAPSSTMTRRQSMSTSTPISQKAPREIVRQRRPPPSTPSNDPNPFLPSIMPRIDSDFEECGVEGFSPLQIGDLVTRGQYPWLAALYEGVGTATYKCVVSVISKRTVITAAHCIYGKSASQWVYLGRHDRNENPENGASLVSVTSVLTPSAYEGNPVPDADVGLLVLTSPVYTKYIRPLCLWGSNMGLPPNEGDTGAVAGWGYDRSAQKTRFPKTVSVRVPRDQCLKEMKRAEDFITRRTVCAGNSESHGPCFGDSGSALIVLRNNRWVRGVVSLSPRHGEICDLSKYVIYCDVARHIDWVRQNMV</v>
      </c>
    </row>
    <row r="1105" spans="1:15">
      <c r="A1105" t="s">
        <v>4524</v>
      </c>
      <c r="B1105" t="s">
        <v>966</v>
      </c>
      <c r="C1105">
        <v>0.109</v>
      </c>
      <c r="D1105">
        <v>22</v>
      </c>
      <c r="E1105">
        <v>0.10299999999999999</v>
      </c>
      <c r="F1105">
        <v>68</v>
      </c>
      <c r="G1105">
        <v>0.105</v>
      </c>
      <c r="H1105">
        <v>36</v>
      </c>
      <c r="I1105">
        <v>9.7000000000000003E-2</v>
      </c>
      <c r="J1105">
        <v>9.9000000000000005E-2</v>
      </c>
      <c r="K1105" t="s">
        <v>4781</v>
      </c>
      <c r="L1105">
        <v>0.45</v>
      </c>
      <c r="M1105" t="s">
        <v>4780</v>
      </c>
      <c r="N1105" t="str">
        <f>MID(Table2[[#This Row],[Uncleaved Sequence]],Table2[[#This Row],[pos2]]-3,3)&amp;"-"&amp;MID(Table2[[#This Row],[Uncleaved Sequence]],Table2[[#This Row],[pos2]],3)</f>
        <v>PKD-LEA</v>
      </c>
      <c r="O1105" t="str">
        <f>VLOOKUP(Table2[[#This Row],[name]],Sheet2!B:D,3,FALSE)</f>
        <v>MAINQGKYKPSICAIDEVDDRSFKLHNSQDEIGGKQQLQQIEGSETAPLTNQQKLHMDDGSHLTPKDLEAARQDALNEVAAGGAGGRTPAAITPNSTHSANGLRALLLPGRRSFDALMSLSRKRRILYVTTACLCALLLLIIILLLAWPEVPFYLRAPLCLDKECVESSRQLLLWANTSKSPCHETYEWACGNFASYANHEYFVIKRGEWNYETYNEYQELNELNRFIAMLPNSQEGSVESTVSSYRSCRETDVLDKSQSDLLLKRAINAVYGWQAFRDSNRLQSWEYKRVLVVQAKHGIFPYYRVTVENGFSNPHDYVITLDEGELGLPDKYFYGNDADEEVRGYKLLLRDFAINMGIVSREADLFADDIFHYERRIVNHIEDAKADANRPNKLMRLADLKIKAPSLPILESLQAIFPKTKITEDTEVLVRDPEVMHALSLLSTSDKKPINNFIVWSLARKMLPHLSKEYRTLAETFDHALYGRTASYPWLICSKVVRDWLPFAVDALQQQPPRQQFETMTSKSRGLNKTQGNEELLKMFFSLRNQLKDSLEQAKWLEPAARQFIQKKLNEMRLQFGIPDEVLQQPTLAQYYNELILNNVFFVEHLEWIWTFRRSQMEKKLGPLAILDVIVSEMYTDNPQAIAYSNKLNMLLVSKVLISSNYYDYRYPVAVNFARIGTDILEALINFSTFLLQFNTQSTDISDAAPEIRYAQPDVNCLAAGQPPRLVHELNELSNALKSFHVTLSAARTAARALSNFVNAIDAGSAIQGSGIDQANTYEALGLRRLRIPGLRSFNENELFTLSYMQQHCSTTIADKDYARIKPLVESQLAESLFNATWQHIQFLPRSTNCAAAEATCSNL</v>
      </c>
    </row>
    <row r="1106" spans="1:15">
      <c r="A1106" t="s">
        <v>4341</v>
      </c>
      <c r="B1106" t="s">
        <v>1524</v>
      </c>
      <c r="C1106">
        <v>0.86</v>
      </c>
      <c r="D1106">
        <v>22</v>
      </c>
      <c r="E1106">
        <v>0.85599999999999998</v>
      </c>
      <c r="F1106">
        <v>22</v>
      </c>
      <c r="G1106">
        <v>0.89900000000000002</v>
      </c>
      <c r="H1106">
        <v>10</v>
      </c>
      <c r="I1106">
        <v>0.85299999999999998</v>
      </c>
      <c r="J1106">
        <v>0.85399999999999998</v>
      </c>
      <c r="K1106" t="s">
        <v>4779</v>
      </c>
      <c r="L1106">
        <v>0.45</v>
      </c>
      <c r="M1106" t="s">
        <v>4780</v>
      </c>
      <c r="N1106" t="str">
        <f>MID(Table2[[#This Row],[Uncleaved Sequence]],Table2[[#This Row],[pos2]]-3,3)&amp;"-"&amp;MID(Table2[[#This Row],[Uncleaved Sequence]],Table2[[#This Row],[pos2]],3)</f>
        <v>ISA-QNL</v>
      </c>
      <c r="O1106" t="str">
        <f>VLOOKUP(Table2[[#This Row],[name]],Sheet2!B:D,3,FALSE)</f>
        <v>MRQLQLLGFLIAILQISYISAQNLPYIQCPMIFRYLEYDNQFIGHLQLTDSTNTENVVRVELSQRGRNTPSTPGTLNFLEDEDSLRHRLTNNEPINYRDFPTPGVVPKLTKVTVNGKVACEAVPFGAPSTRLSLSRTLRTSVPLAAIPSQRTDHQWPQAPQTNYTVYEEEEEEEPVQRRRPQQRPSRPRPQQAPSRRLQPVPQLPQEPEFQTSARPSVHPSNTPAQASKFYPQTIGQLSGICGREVIQTPFIHNGIEVERGQLPWMAALFEHVGRDYNFLCGGTLISARTVISAHCFRFGSRNLPGERTIVSLGRNSLDLFSSGATLGVARLLIHEQYNPNVYDADLALLQLSNHVDIGDYIKPICLWNENFLLELPSGHKSYVAGWGEDEKNRNTRLAKMTDTDIITQWECRGNLSEENAKFITSHTICASNAQASGPCSDSGGGLMLQEQDIWMLRGVVSAGQRMTNRCNLTLPVIYTDVAKHIEWLLSMW</v>
      </c>
    </row>
    <row r="1107" spans="1:15">
      <c r="A1107" t="s">
        <v>4473</v>
      </c>
      <c r="B1107" t="s">
        <v>757</v>
      </c>
      <c r="C1107">
        <v>0.16200000000000001</v>
      </c>
      <c r="D1107">
        <v>16</v>
      </c>
      <c r="E1107">
        <v>0.318</v>
      </c>
      <c r="F1107">
        <v>16</v>
      </c>
      <c r="G1107">
        <v>0.74299999999999999</v>
      </c>
      <c r="H1107">
        <v>4</v>
      </c>
      <c r="I1107">
        <v>0.61899999999999999</v>
      </c>
      <c r="J1107">
        <v>0.48099999999999998</v>
      </c>
      <c r="K1107" t="s">
        <v>4779</v>
      </c>
      <c r="L1107">
        <v>0.45</v>
      </c>
      <c r="M1107" t="s">
        <v>4780</v>
      </c>
      <c r="N1107" t="str">
        <f>MID(Table2[[#This Row],[Uncleaved Sequence]],Table2[[#This Row],[pos2]]-3,3)&amp;"-"&amp;MID(Table2[[#This Row],[Uncleaved Sequence]],Table2[[#This Row],[pos2]],3)</f>
        <v>GVC-INP</v>
      </c>
      <c r="O1107" t="str">
        <f>VLOOKUP(Table2[[#This Row],[name]],Sheet2!B:D,3,FALSE)</f>
        <v>MLAIVILMTGGVGVCINPNRSDQKTAFKVVATSVKGGRSYSKDSHKSSHDLSLMCNASSSRPSNSASGSGSPKLLANTQLRAAKKRDVRNLSISPTDLPPPKTQQTTKGQSTRSKSSATPTPTPTSIHKRLNGTLASTAAIATPIKGATKSGATNKLQQSAKTKSTASIKSPAIVGVSEESLRSGVDQTELQELNNQSATGCPTPPMARDSKRTSIGNELPCETEAKLKRCEDQQDPQASTTASPPMINPQEQEASGQVKEATITTANEPNALSLPDEISNSVSSTTMLATPRVIAAQYPVLKPFTENGELDCARLAKFFQDTQFERKEEQRQILGLSVMVQFSKELDAVACKENKHQCARTKGTLEKTILLLQHTQKDCERLREDLEDKGLWIQRQQEKEYLHRTELKQAEEKLMEVQLRAKLKFCELESQLRAKDEESKAQEAYRMEVSHKLALKQEHLRTAEQKIQELQTRLQQVETEEQGHREELIKENIHTARLAEANQREQDLIDRVKSLTKELNTLKANKEHNERDLRDRLASQDEISVLRTSSQRRSPCTSLPDNASAELNRLTSEADSLRCVLELKQAESALSKAKADLIHESEERLKLSNRVALLEAQNEMLRTELEAKTEKEKEIQKMEELQKAYKYESIKRTRLTYDKEELQYHLKQRSLQLQSAESKLQDLSTSHDNSLSSHSRCSLGRSGLEIAVTTSSPTSPVMKGMIERNDSVSWTLEIDESFKGNTSKIVRRAGSLRSNNERCPIQRRQTLTSNGHSNGSATNGGSSAHPNPLSQSMSATALLRSSSNSGESEGRPLSRARSKSMCIKASATSSAVESSGQRKKPQDELSLADWPEDIPLCSSSPQAPGIEMRPRSSTMKLMSSEKKFQEIQESAGEAMVSGANSEDESCSASSEDIMRSSSASSTASGGSLSKPKQPPSRMSIEEALPCTPMEVSWSEDAADANGL</v>
      </c>
    </row>
    <row r="1108" spans="1:15">
      <c r="A1108" t="s">
        <v>4738</v>
      </c>
      <c r="B1108" t="s">
        <v>757</v>
      </c>
      <c r="C1108">
        <v>0.16200000000000001</v>
      </c>
      <c r="D1108">
        <v>16</v>
      </c>
      <c r="E1108">
        <v>0.318</v>
      </c>
      <c r="F1108">
        <v>16</v>
      </c>
      <c r="G1108">
        <v>0.74299999999999999</v>
      </c>
      <c r="H1108">
        <v>4</v>
      </c>
      <c r="I1108">
        <v>0.61899999999999999</v>
      </c>
      <c r="J1108">
        <v>0.48099999999999998</v>
      </c>
      <c r="K1108" t="s">
        <v>4779</v>
      </c>
      <c r="L1108">
        <v>0.45</v>
      </c>
      <c r="M1108" t="s">
        <v>4780</v>
      </c>
      <c r="N1108" t="str">
        <f>MID(Table2[[#This Row],[Uncleaved Sequence]],Table2[[#This Row],[pos2]]-3,3)&amp;"-"&amp;MID(Table2[[#This Row],[Uncleaved Sequence]],Table2[[#This Row],[pos2]],3)</f>
        <v>GVC-INP</v>
      </c>
      <c r="O1108" t="str">
        <f>VLOOKUP(Table2[[#This Row],[name]],Sheet2!B:D,3,FALSE)</f>
        <v>MLAIVILMTGGVGVCINPNRSDQKTAFKVVATSVKGGRSYSKDSHKSSHDLSLMCNASSSRPSNSASGSGSPKLLANTQLHKRLNGTLASTAAIATPIGVATKSGATNKLQQSAKTKSTASIKSPAIVGVSEESLRSGVDQTELQELNGQSATGCPTPPMARDSKRTSIGNELPCETEAKLKRCEDQQDPQASTTAPLPMINPQEQEASGQVKEATITTANEPNALSLPDEISNSVSSTTMLATPVDIAAQYPVLKPFTENGELDCARLAKFFQDTQFERKEEQRQILGLSVMVFMSKELDAVACKENKHQCARTKGTLEKTILLLQHTQKDCERLREDLEDKLEWIQRQQEKEYLHRTELKQAEEKLMEVQLRAKLKFCELESQLRAKDEEKQAQEAYRMEVSHKLALKQEHLRTAEQKIQELQTRLQQVETEEQGHREEIRKENIHTARLAEANQREQDLIDRVKSLTKELNTLKANKEHNERDLRDRALSQDEISVLRTSSQRRSPCTSLPDNASAELNRLTSEADSLRCVLELKQEISALSKAKADLIHESEERLKLSNRVALLEAQNEMLRTELEAKTEKEKEQQKMEELQKAYKYESIKRTRLTYDKEELQYHLKQRSLQLQSAESKLQDLTGSHDNSLSSHSRCSLGRSGLEIAVTTSSPTSPVMKGMIERNDSVSWTLIEDESFKGNTSKIVRRAGSLRSNNERCPIQRRQTLTSNGHSNGSATNGGSPAHPNPLSQSMSATALLRSSSNSGESEGRPLSRARSKSMCIKASATSSVCESSGQRKKPQDELSLADWPEDIPLCSSSPQAPGIEMRPRSSTMKLMSEAKKFQEIQESAGEAMVSGANSEDESCSASSEDIMRSSSASSTASGGSLKRPKQPPSRMSIEEALPCTPMEVSWSEDAADANGL</v>
      </c>
    </row>
    <row r="1109" spans="1:15">
      <c r="A1109" t="s">
        <v>4472</v>
      </c>
      <c r="B1109" t="s">
        <v>757</v>
      </c>
      <c r="C1109">
        <v>0.107</v>
      </c>
      <c r="D1109">
        <v>65</v>
      </c>
      <c r="E1109">
        <v>0.11600000000000001</v>
      </c>
      <c r="F1109">
        <v>13</v>
      </c>
      <c r="G1109">
        <v>0.13700000000000001</v>
      </c>
      <c r="H1109">
        <v>1</v>
      </c>
      <c r="I1109">
        <v>0.11899999999999999</v>
      </c>
      <c r="J1109">
        <v>0.11700000000000001</v>
      </c>
      <c r="K1109" t="s">
        <v>4781</v>
      </c>
      <c r="L1109">
        <v>0.45</v>
      </c>
      <c r="M1109" t="s">
        <v>4780</v>
      </c>
      <c r="N1109" t="str">
        <f>MID(Table2[[#This Row],[Uncleaved Sequence]],Table2[[#This Row],[pos2]]-3,3)&amp;"-"&amp;MID(Table2[[#This Row],[Uncleaved Sequence]],Table2[[#This Row],[pos2]],3)</f>
        <v>IPR-LDG</v>
      </c>
      <c r="O1109" t="str">
        <f>VLOOKUP(Table2[[#This Row],[name]],Sheet2!B:D,3,FALSE)</f>
        <v>MAKDPATTRIPRLDGVSRLPKPSTFGLASSSGSTTNRTTTTTTSTTQHIPPTSAPKATQIFRAPGDPAKPRPASSYAPSSAALRDLGSSLKKSASGERNNAVSLLSKRTTTVLKKYFSPKSSASANAVMSSPCDMTSSLPVTPLPVGRGMVANDQLTSSTPMPLLRSETFVCEDEKQSNRMKLESTRLSTFGRTMDESPVPNETKVLIRDGTRIMKGSPSTDITQIVRPTQKTPLMTFCSLDTTHMTVCSRNNATHSVNSSGIMGRTMPVIPAKDATRTISANSSGLGNLTKVVGVGNINQTLEAAGNITKTFRGAGDLTRTVEKEANIGKTFEVAANCTQTFRGVNLTRTMNDKNEEVSRTIDKGRSTTKTIEVGQNLTITMDAASNLTKSDRGATLTNRGANLTKSVIEPGDFTKVIHQGANLTLSMDQLPLLEHISMPGLDILSSKCSGNVERPSQETDDTLDVTLTSLAPDKTNMKLPLNSTLNTELLDISALQSPRHIQLLNLTQELERGTPSRVHLQSGRRSMPQHSLLCLSPSATTTPHGMRMMGQATPQPVHLLSPLLKQAQSALVLPTRTPDGDITMDGGALDSTLTSTSVRGRTRYSFGLDLPDTTLDCSIELVDNSFSSSTQLQQLQQLLKKQSSFDLDESLGILTPDQMKDFLDSPHNNLMHNLEMIRMHHPNLQLRMEQTPSPEELPLDPIEIKSEIVKQVEASQNQVNTSQHSKLSNSFITVTSVTSLDTGYQGDGEMSRPASRGACDHSPSNGPHLGRVSRQPSFPPPNAPLRRQDPMTDSDFFTESDADDVLHRGDRRAQVIDGQLYGPDMMQPSASPQMEDSCMESSGIFTDVENRCDEEMRQPELEFDVDMDMSPDDSSQTMRKQGQPISTQQQQNQLAPQQRPPSSCLSSSSAATTLSQSLSNRTSYCSVDGSARSFCGDEAFAAGRSTTTTAAAAAAAALSVQKTTSPRPHASLSSLCTVNFRGSVSSNSSIASPKSCKSSVTKTSAGKSRVLKSPKSPKSPKSPLNRKHTPNKWDAVMNKIASNKSLIKTNYNDVKSKVSTTRIMTPASGSSPVSGSSGSVSRTASSPRASPSVSASARRSPSATPKVPPKMLLAKRPSSSSGKVNTPSPPPHATPPTRQPLDKGSVGAGSVGGGGARAVKTPKSPTSPTTPTTPSPPAKRLQTSLVSRGRSYSKDSHKSSHTDLSLMCNASSSRPSNSASGSGPKLLANTQLRAAKKRDVRNLSISPTDLGPPPKTQQTTKGQSTRSKSSATTPTPTSIHKRLNGTLASTAAIATPIKGVATKSGATNKLQQSAKTKSTASKSPAIVGVSEESLRSGVDQTELQELNNGQSATGCPTPPMARDSKRTSIGELPCETEAKLKRCEDQQDPQASTTASPLPMINPQEQEASGQVKEATITTNEPNALSLPDEISNSVSSTTMLATPRVDIAAQYPVLKPFTENGELDCARAKFFQDTQFERKEEQRQILGLSVMVQFMSKELDAVACKENKHQCARTKGLEKTILLLQHTQKDCERLREDLEDKGLEWIQRQQEKEYLHRTELKQAEELMEVQLRAKLKFCELESQLRAKDEESKQAQEAYRMEVSHKLALKQEHLRAEQKIQELQTRLQQVETEEQGHREELIRKENIHTARLAEANQREQDLIDVKSLTKELNTLKANKEHNERDLRDRLALSQDEISVLRTSSQRRSPCTSLDNASAELNRLTSEADSLRCVLELKQAEISALSKAKADLIHESEERLKLSRVALLEAQNEMLRTELEAKTEKEKEIQQKMEELQKAYKYESIKRTRLTYKEELQYHLKQRSLQLQSAESKLQDLSTGSHDNSLSSHSRCSLGRSGLEIVTTSSPTSPVMKGMIERNDSVSWTLEIEDESFKGNTSKIVRRAGSLRSNERCPIQRRQTLTSNGHSNGSATNGGSSPAHPNPLSQSMSATALLRSSSNGESEGRPLSRARSKSMCIKASATSSAVCESSGQRKKPQDELSLADWPEDPLCSSSPQAPGIEMRPRSSTMKLMSSEAKKFQEIQESAGEAMVSGANSEESCSASSEDIMRSSSASSTASGGSLSKRPKQPPSRMSIEEALPCTPMEVWSEDAADANGL</v>
      </c>
    </row>
    <row r="1110" spans="1:15">
      <c r="A1110" t="s">
        <v>4474</v>
      </c>
      <c r="B1110" t="s">
        <v>757</v>
      </c>
      <c r="C1110">
        <v>0.114</v>
      </c>
      <c r="D1110">
        <v>56</v>
      </c>
      <c r="E1110">
        <v>0.12</v>
      </c>
      <c r="F1110">
        <v>11</v>
      </c>
      <c r="G1110">
        <v>0.16500000000000001</v>
      </c>
      <c r="H1110">
        <v>1</v>
      </c>
      <c r="I1110">
        <v>0.11600000000000001</v>
      </c>
      <c r="J1110">
        <v>0.11799999999999999</v>
      </c>
      <c r="K1110" t="s">
        <v>4781</v>
      </c>
      <c r="L1110">
        <v>0.45</v>
      </c>
      <c r="M1110" t="s">
        <v>4780</v>
      </c>
      <c r="N1110" t="str">
        <f>MID(Table2[[#This Row],[Uncleaved Sequence]],Table2[[#This Row],[pos2]]-3,3)&amp;"-"&amp;MID(Table2[[#This Row],[Uncleaved Sequence]],Table2[[#This Row],[pos2]],3)</f>
        <v>RKH-FGS</v>
      </c>
      <c r="O1110" t="str">
        <f>VLOOKUP(Table2[[#This Row],[name]],Sheet2!B:D,3,FALSE)</f>
        <v>MGLRRFIRKHFGSKNSLGSAVKIIKSIENDELKNKRLNGTLASTAAIATIKGVATKSGATNKLQQSAKTKSTASIKSPAIVGVSEESLRSGVDQTELQLNNGQSATGCPTPPMARDSKRTSIGNELPCETEAKLKRCEDQQDPQASTASPLPMINPQEQEASGQVKEATITTANEPNALSLPDEISNSVSSTTMLAPRVDIAAQYPVLKPFTENGELDCARLAKFFQDTQFERKEEQRQILGLSVVQFMSKELDAVACKENKHQCARTKGTLEKTILLLQHTQKDCERLREDLEKGLEWIQRQQEKEYLHRTELKQAEEKLMEVQLRAKLKFCELESQLRAKDESKQAQEAYRMEVSHKLALKQEHLRTAEQKIQELQTRLQQVETEEQGHRELIRKENIHTARLAEANQREQDLIDRVKSLTKELNTLKANKEHNERDLRRLALSQDEISVLRTSSQRRSPCTSLPDNASAELNRLTSEADSLRCVLELQAEISALSKAKADLIHESEERLKLSNRVALLEAQNEMLRTELEAKTEKEEIQQKMEELQKAYKYESIKRTRLTYDKEELQYHLKQRSLQLQSAESKLQLSTGSHDNSLSSHSRCSLGRSGLEIAVTTSSPTSPVMKGMIERNDSVSWLEIEDESFKGNTSKIVRRAGSLRSNNERCPIQRRQTLTSNGHSNGSATNGSSPAHPNPLSQSMSATALLRSSSNSGESEGRPLSRARSKSMCIKASATSAVCESSGQRKKPQDELSLADWPEDIPLCSSSPQAPGIEMRPRSSTMKLSSEAKKFQEIQESAGEAMVSGANSEDESCSASSEDIMRSSSASSTASGGLSKRPKQPPSRMSIEEALPCTPMEVSWSEDAADANGL</v>
      </c>
    </row>
    <row r="1111" spans="1:15">
      <c r="A1111" t="s">
        <v>4475</v>
      </c>
      <c r="B1111" t="s">
        <v>757</v>
      </c>
      <c r="C1111">
        <v>0.13800000000000001</v>
      </c>
      <c r="D1111">
        <v>20</v>
      </c>
      <c r="E1111">
        <v>0.14499999999999999</v>
      </c>
      <c r="F1111">
        <v>20</v>
      </c>
      <c r="G1111">
        <v>0.20100000000000001</v>
      </c>
      <c r="H1111">
        <v>5</v>
      </c>
      <c r="I1111">
        <v>0.157</v>
      </c>
      <c r="J1111">
        <v>0.152</v>
      </c>
      <c r="K1111" t="s">
        <v>4781</v>
      </c>
      <c r="L1111">
        <v>0.45</v>
      </c>
      <c r="M1111" t="s">
        <v>4780</v>
      </c>
      <c r="N1111" t="str">
        <f>MID(Table2[[#This Row],[Uncleaved Sequence]],Table2[[#This Row],[pos2]]-3,3)&amp;"-"&amp;MID(Table2[[#This Row],[Uncleaved Sequence]],Table2[[#This Row],[pos2]],3)</f>
        <v>LNA-HKD</v>
      </c>
      <c r="O1111" t="str">
        <f>VLOOKUP(Table2[[#This Row],[name]],Sheet2!B:D,3,FALSE)</f>
        <v>MGLNEFVSLLYGSSQSLNAHKDASTSTYPLPSVADWKEFQQMLKNHKNVVKRYGFQDYHHSQDFKYGKIYSGIGSAAEAAGNGGGGGVGGGVTKRNASGAGQNKLLNNNSSTHNNNMAKTSRIPTTTSKSMTSSASSSGSSELDILRYTKNTIKSSLTSSTPSSSFLWNSFRMPRKQKSSLAEKKQSGESLRSGVDTELQELNNGQSATGCPTPPMARDSKRTSIGNELPCETEAKLKRCEDQQDQASTTASPLPMINPQEQEASGQVKEATITTANEPNALSLPDEISNSVSSTMLATPRVDIAAQYPVLKPFTENGELDCARLAKFFQDTQFERKEEQRQIGLSVMVQFMSKELDAVACKENKHQCARTKGTLEKTILLLQHTQKDCERLEDLEDKGLEWIQRQQEKEYLHRTELKQAEEKLMEVQLRAKLKFCELESQRAKDEESKQAQEAYRMEVSHKLALKQEHLRTAEQKIQELQTRLQQVETEQGHREELIRKENIHTARLAEANQREQDLIDRVKSLTKELNTLKANKEHNRDLRDRLALSQDEISVLRTSSQRRSPCTSLPDNASAELNRLTSEADSLRVLELKQAEISALSKAKADLIHESEERLKLSNRVALLEAQNEMLRTELEATEKEKEIQQKMEELQKAYKYESIKRTRLTYDKEELQYHLKQRSLQLQSASKLQDLSTGSHDNSLSSHSRCSLGRSGLEIAVTTSSPTSPVMKGMIERNSVSWTLEIEDESFKGNTSKIVRRAGSLRSNNERCPIQRRQTLTSNGHSNSATNGGSSPAHPNPLSQSMSATALLRSSSNSGESEGRPLSRARSKSMCIASATSSAVCESSGQRKKPQDELSLADWPEDIPLCSSSPQAPGIEMRPRSTMKLMSSEAKKFQEIQESAGEAMVSGANSEDESCSASSEDIMRSSSASSASGGSLSKRPKQPPSRMSIEEALPCTPMEVSWSEDAADANGL</v>
      </c>
    </row>
    <row r="1112" spans="1:15">
      <c r="A1112" t="s">
        <v>4476</v>
      </c>
      <c r="B1112" t="s">
        <v>757</v>
      </c>
      <c r="C1112">
        <v>0.108</v>
      </c>
      <c r="D1112">
        <v>58</v>
      </c>
      <c r="E1112">
        <v>0.104</v>
      </c>
      <c r="F1112">
        <v>43</v>
      </c>
      <c r="G1112">
        <v>0.109</v>
      </c>
      <c r="H1112">
        <v>34</v>
      </c>
      <c r="I1112">
        <v>9.8000000000000004E-2</v>
      </c>
      <c r="J1112">
        <v>0.1</v>
      </c>
      <c r="K1112" t="s">
        <v>4781</v>
      </c>
      <c r="L1112">
        <v>0.45</v>
      </c>
      <c r="M1112" t="s">
        <v>4780</v>
      </c>
      <c r="N1112" t="str">
        <f>MID(Table2[[#This Row],[Uncleaved Sequence]],Table2[[#This Row],[pos2]]-3,3)&amp;"-"&amp;MID(Table2[[#This Row],[Uncleaved Sequence]],Table2[[#This Row],[pos2]],3)</f>
        <v>LTK-GAA</v>
      </c>
      <c r="O1112" t="str">
        <f>VLOOKUP(Table2[[#This Row],[name]],Sheet2!B:D,3,FALSE)</f>
        <v>MGAHSSKEKLSRSYSERYIHSQMIERERFGSFGKRASKGLTKGAAKKRDRNLSISPTDLGPPPKTQQTTKGQSTRSKSSATPTPTPTSIHKRLNGTLATAAIATPIKGVATKSGATNKLQQSAKTKSTASIKSPAIVGVSEESLRSGDQTELQELNNGQSATGCPTPPMARDSKRTSIGNELPCETEAKLKRCEDQDPQASTTASPLPMINPQEQEASGQVKEATITTANEPNALSLPDEISNSVSTTMLATPRVDIAAQYPVLKPFTENGELDCARLAKFFQDTQFERKEEQRILGLSVMVQFMSKELDAVACKENKHQCARTKGTLEKTILLLQHTQKDCELREDLEDKGLEWIQRQQEKEYLHRTELKQAEEKLMEVQLRAKLKFCELEQLRAKDEESKQAQEAYRMEVSHKLALKQEHLRTAEQKIQELQTRLQQVEEEQGHREELIRKENIHTARLAEANQREQDLIDRVKSLTKELNTLKANKENERDLRDRLALSQDEISVLRTSSQRRSPCTSLPDNASAELNRLTSEADSRCVLELKQAEISALSKAKADLIHESEERLKLSNRVALLEAQNEMLRTELAKTEKEKEIQQKMEELQKAYKYESIKRTRLTYDKEELQYHLKQRSLQLQAESKLQDLSTGSHDNSLSSHSRCSLGRSGLEIAVTTSSPTSPVMKGMIENDSVSWTLEIEDESFKGNTSKIVRRAGSLRSNNERCPIQRRQTLTSNGHNGSATNGGSSPAHPNPLSQSMSATALLRSSSNSGESEGRPLSRARSKSMIKASATSSAVCESSGQRKKPQDELSLADWPEDIPLCSSSPQAPGIEMRPSSTMKLMSSEAKKFQEIQESAGEAMVSGANSEDESCSASSEDIMRSSSASTASGGSLSKRPKQPPSRMSIEEALPCTPMEVSWSEDAADANGL</v>
      </c>
    </row>
    <row r="1113" spans="1:15">
      <c r="A1113" t="s">
        <v>4477</v>
      </c>
      <c r="B1113" t="s">
        <v>757</v>
      </c>
      <c r="C1113">
        <v>0.151</v>
      </c>
      <c r="D1113">
        <v>47</v>
      </c>
      <c r="E1113">
        <v>0.127</v>
      </c>
      <c r="F1113">
        <v>47</v>
      </c>
      <c r="G1113">
        <v>0.129</v>
      </c>
      <c r="H1113">
        <v>26</v>
      </c>
      <c r="I1113">
        <v>0.10299999999999999</v>
      </c>
      <c r="J1113">
        <v>0.114</v>
      </c>
      <c r="K1113" t="s">
        <v>4781</v>
      </c>
      <c r="L1113">
        <v>0.45</v>
      </c>
      <c r="M1113" t="s">
        <v>4780</v>
      </c>
      <c r="N1113" t="str">
        <f>MID(Table2[[#This Row],[Uncleaved Sequence]],Table2[[#This Row],[pos2]]-3,3)&amp;"-"&amp;MID(Table2[[#This Row],[Uncleaved Sequence]],Table2[[#This Row],[pos2]],3)</f>
        <v>AQA-FEE</v>
      </c>
      <c r="O1113" t="str">
        <f>VLOOKUP(Table2[[#This Row],[name]],Sheet2!B:D,3,FALSE)</f>
        <v>MFENFEFTNENLSAQTMDLDIDLISWTVPSTPTSTTFTDNFNFAQAFEEQLDAVACKENKHQCARTKGTLEKTILLLQHTQKDCERLREDLEDKGLEWQRQQEKEYLHRTELKQAEEKLMEVQLRAKLKFCELESQLRAKDEESKQAEAYRMEVSHKLALKQEHLRTAEQKIQELQTRLQQVETEEQGHREELIRKNIHTARLAEANQREQDLIDRVKSLTKELNTLKANKEHNERDLRDRLALSDEISVLRTSSQRRSPCTSLPDNASAELNRLTSEADSLRCVLELKQAEISLSKAKADLIHESEERLKLSNRVALLEAQNEMLRTELEAKTEKEKEIQQKEELQKAYKYESIKRTRLTYDKEELQYHLKQRSLQLQSAESKLQDLSTGSDNSLSSHSRCSLGRSGLEIAVTTSSPTSPVMKGMIERNDSVSWTLEIEDSFKGNTSKIVRRAGSLRSNNERCPIQRRQTLTSNGHSNGSATNGGSSPAPNPLSQSMSATALLRSSSNSGESEGRPLSRARSKSMCIKASATSSAVCESGQRKKPQDELSLADWPEDIPLCSSSPQAPGIEMRPRSSTMKLMSSEAKFQEIQESAGEAMVSGANSEDESCSASSEDIMRSSSASSTASGGSLSKRPQPPSRMSIEEALPCTPMEVSWSEDAADANGL</v>
      </c>
    </row>
    <row r="1114" spans="1:15">
      <c r="A1114" t="s">
        <v>4736</v>
      </c>
      <c r="B1114" t="s">
        <v>757</v>
      </c>
      <c r="C1114">
        <v>0.11600000000000001</v>
      </c>
      <c r="D1114">
        <v>21</v>
      </c>
      <c r="E1114">
        <v>0.11799999999999999</v>
      </c>
      <c r="F1114">
        <v>21</v>
      </c>
      <c r="G1114">
        <v>0.18099999999999999</v>
      </c>
      <c r="H1114">
        <v>9</v>
      </c>
      <c r="I1114">
        <v>0.11899999999999999</v>
      </c>
      <c r="J1114">
        <v>0.11799999999999999</v>
      </c>
      <c r="K1114" t="s">
        <v>4781</v>
      </c>
      <c r="L1114">
        <v>0.45</v>
      </c>
      <c r="M1114" t="s">
        <v>4780</v>
      </c>
      <c r="N1114" t="str">
        <f>MID(Table2[[#This Row],[Uncleaved Sequence]],Table2[[#This Row],[pos2]]-3,3)&amp;"-"&amp;MID(Table2[[#This Row],[Uncleaved Sequence]],Table2[[#This Row],[pos2]],3)</f>
        <v>SDG-AVN</v>
      </c>
      <c r="O1114" t="str">
        <f>VLOOKUP(Table2[[#This Row],[name]],Sheet2!B:D,3,FALSE)</f>
        <v>MMALCDVGGAGSNASTGSDGAVNADLFANCDYEDEGIGESLRSGVDQTEQELNNGQSATGCPTPPMARDSKRTSIGNELPCETEAKLKRCEDQQDPQATTASPLPMINPQEQEASGQVKEATITTANEPNALSLPDEISNSVSSTTMATPRVDIAAQYPVLKPFTENGELDCARLAKFFQDTQFERKEEQRQILGLVMVQFMSKELDAVACKENKHQCARTKGTLEKTILLLQHTQKDCERLREDEDKGLEWIQRQQEKEYLHRTELKQAEEKLMEVQLRAKLKFCELESQLRADEESKQAQEAYRMEVSHKLALKQEHLRTAEQKIQELQTRLQQVETEEQGREELIRKENIHTARLAEANQREQDLIDRVKSLTKELNTLKANKEHNERDRDRLALSQDEISVLRTSSQRRSPCTSLPDNASAELNRLTSEADSLRCVLLKQAEISALSKAKADLIHESEERLKLSNRVALLEAQNEMLRTELEAKTEEKEIQQKMEELQKAYKYESIKRTRLTYDKEELQYHLKQRSLQLQSAESKQDLSTGSHDNSLSSHSRCSLGRSGLEIAVTTSSPTSPVMKGMIERNDSVWTLEIEDESFKGNTSKIVRRAGSLRSNNERCPIQRRQTLTSNGHSNGSANGGSSPAHPNPLSQSMSATALLRSSSNSGESEGRPLSRARSKSMCIKASTSSAVCESSGQRKKPQDELSLADWPEDIPLCSSSPQAPGIEMRPRSSTMLMSSEAKKFQEIQESAGEAMVSGANSEDESCSASSEDIMRSSSASSTASGSLSKRPKQPPSRMSIEEALPCTPMEVSWSEDAADANGL</v>
      </c>
    </row>
    <row r="1115" spans="1:15">
      <c r="A1115" t="s">
        <v>4737</v>
      </c>
      <c r="B1115" t="s">
        <v>757</v>
      </c>
      <c r="C1115">
        <v>0.108</v>
      </c>
      <c r="D1115">
        <v>58</v>
      </c>
      <c r="E1115">
        <v>0.104</v>
      </c>
      <c r="F1115">
        <v>43</v>
      </c>
      <c r="G1115">
        <v>0.109</v>
      </c>
      <c r="H1115">
        <v>34</v>
      </c>
      <c r="I1115">
        <v>9.8000000000000004E-2</v>
      </c>
      <c r="J1115">
        <v>0.1</v>
      </c>
      <c r="K1115" t="s">
        <v>4781</v>
      </c>
      <c r="L1115">
        <v>0.45</v>
      </c>
      <c r="M1115" t="s">
        <v>4780</v>
      </c>
      <c r="N1115" t="str">
        <f>MID(Table2[[#This Row],[Uncleaved Sequence]],Table2[[#This Row],[pos2]]-3,3)&amp;"-"&amp;MID(Table2[[#This Row],[Uncleaved Sequence]],Table2[[#This Row],[pos2]],3)</f>
        <v>LTK-GAA</v>
      </c>
      <c r="O1115" t="str">
        <f>VLOOKUP(Table2[[#This Row],[name]],Sheet2!B:D,3,FALSE)</f>
        <v>MGAHSSKEKLSRSYSERYIHSQMIERERFGSFGKRASKGLTKGAAKKRDRNLSISPTDLGPPPKTQQTTKGQSTRSKSSATPTPTPTSIHKRLNGTLATAAIATPIKGVATKSGATNKLQQSAKTKSTASIKSPAIVGVSEESLRSGDQTELQELNNGQSATGCPTPPMARDSKRTSIGNELPCETEAKLKRCEDQDPQASTTASPLPMINPQEQEASGQVKEATITTANEPNALSLPDEISNSVSTTMLATPRVDIAAQYPVLKPFTENGELDCARLAKFFQDTQFERKEEQRILGLSVMVQFMSKELDAVACKENKHQCARTKGTLEKTILLLQHTQKDCELREDLEDKGLEWIQRQQEKEYLHRTELKQAEEKLMEVQLRAKLKFCELEQLRAKDEESKQAQEAYRMEVSHKLALKQEHLRTAEQKIQELQTRLQQVEEEQGHREELIRKENIHTARLAEANQREQDLIDRVKSLTKELNTLKANKENERDLRDRLALSQDEISVLRTSSQRRSPCTSLPDNASAELNRLTSEADSRCVLELKQAEISALSKAKADLIHESEERLKLSNRVALLEAQNEMLRTELAKTEKEKEIQQKMEELQKAYKYESIKRTRLTYDKEELQYHLKQRSLQLQAESKLQDLSTGSHDNSLSSHSRCSLGRSGLEIAVTTSSPTSPVMKGMIENDSVSWTLEIEDESFKGNTSKIVRRAGSLRSNNERCPIQRRQTLTSNGHNGSATNGGSSPAHPNPLSQSMSATALLRSSSNSGESEGRPLSRARSKSMIKASATSSAVCESSGQRKKPQDELSLADWPEDIPLCSSSPQAPGIEMRPSSTMKLMSSEAKKFQEIQESAGEAMVSGANSEDESCSASSEDIMRSSSASTASGGSLSKRPKQPPSRMSIEEALPCTPMEVSWSEDAADANGLAXHAAEEHVDQIAEAAEEAYESEDIEEDHDELIVGEEQPEHSDSDDS</v>
      </c>
    </row>
    <row r="1116" spans="1:15">
      <c r="A1116" t="s">
        <v>4739</v>
      </c>
      <c r="B1116" t="s">
        <v>757</v>
      </c>
      <c r="C1116">
        <v>0.108</v>
      </c>
      <c r="D1116">
        <v>58</v>
      </c>
      <c r="E1116">
        <v>0.104</v>
      </c>
      <c r="F1116">
        <v>43</v>
      </c>
      <c r="G1116">
        <v>0.109</v>
      </c>
      <c r="H1116">
        <v>34</v>
      </c>
      <c r="I1116">
        <v>9.8000000000000004E-2</v>
      </c>
      <c r="J1116">
        <v>0.1</v>
      </c>
      <c r="K1116" t="s">
        <v>4781</v>
      </c>
      <c r="L1116">
        <v>0.45</v>
      </c>
      <c r="M1116" t="s">
        <v>4780</v>
      </c>
      <c r="N1116" t="str">
        <f>MID(Table2[[#This Row],[Uncleaved Sequence]],Table2[[#This Row],[pos2]]-3,3)&amp;"-"&amp;MID(Table2[[#This Row],[Uncleaved Sequence]],Table2[[#This Row],[pos2]],3)</f>
        <v>LTK-GAA</v>
      </c>
      <c r="O1116" t="str">
        <f>VLOOKUP(Table2[[#This Row],[name]],Sheet2!B:D,3,FALSE)</f>
        <v>MGAHSSKEKLSRSYSERYIHSQMIERERFGSFGKRASKGLTKGAAKKRDRNLSISPTDLGPPPKTQQTTKGQSTRSKSSATPTPTPTSIQSLRSGVDQELQELNNGQSATGCPTPPMARDSKRTSIGNELPCETEAKLKRCEDQQDPASTTASPLPMINPQEQEASGQVKEATITTANEPNALSLPDEISNSVSSTMLATPRVDIAAQYPVLKPFTENGELDCARLAKFFQDTQFERKEEQRQILLSVMVQFMSKELDAVACKENKHQCARTKGTLEKTILLLQHTQKDCERLRDLEDKGLEWIQRQQEKEYLHRTELKQAEEKLMEVQLRAKLKFCELESQLAKDEESKQAQEAYRMEVSHKLALKQEHLRTAEQKIQELQTRLQQVETEEGHREELIRKENIHTARLAEANQREQDLIDRVKSLTKELNTLKANKEHNEDLRDRLALSQDEISVLRTSSQRRSPCTSLPDNASAELNRLTSEADSLRCLELKQAEISALSKAKADLIHESEERLKLSNRVALLEAQNEMLRTELEAKEKEKEIQQKMEELQKAYKYESIKRTRLTYDKEELQYHLKQRSLQLQSAEKLQDLSTGSHDNSLSSHSRCSLGRSGLEIAVTTSSPTSPVMKGMIERNDVSWTLEIEDESFKGNTSKIVRRAGSLRSNNERCPIQRRQTLTSNGHSNGATNGGSSPAHPNPLSQSMSATALLRSSSNSGESEGRPLSRARSKSMCIKSATSSAVCESSGQRKKPQDELSLADWPEDIPLCSSSPQAPGIEMRPRSSMKLMSSEAKKFQEIQESAGEAMVSGANSEDESCSASSEDIMRSSSASSTSGGSLSKRPKQPPSRMSIEEALPCTPMEVSWSEDAADANGL</v>
      </c>
    </row>
    <row r="1117" spans="1:15">
      <c r="A1117" t="s">
        <v>3982</v>
      </c>
      <c r="B1117" t="s">
        <v>1526</v>
      </c>
      <c r="C1117">
        <v>0.69199999999999995</v>
      </c>
      <c r="D1117">
        <v>20</v>
      </c>
      <c r="E1117">
        <v>0.78800000000000003</v>
      </c>
      <c r="F1117">
        <v>20</v>
      </c>
      <c r="G1117">
        <v>0.95299999999999996</v>
      </c>
      <c r="H1117">
        <v>11</v>
      </c>
      <c r="I1117">
        <v>0.88900000000000001</v>
      </c>
      <c r="J1117">
        <v>0.84199999999999997</v>
      </c>
      <c r="K1117" t="s">
        <v>4779</v>
      </c>
      <c r="L1117">
        <v>0.45</v>
      </c>
      <c r="M1117" t="s">
        <v>4780</v>
      </c>
      <c r="N1117" t="str">
        <f>MID(Table2[[#This Row],[Uncleaved Sequence]],Table2[[#This Row],[pos2]]-3,3)&amp;"-"&amp;MID(Table2[[#This Row],[Uncleaved Sequence]],Table2[[#This Row],[pos2]],3)</f>
        <v>LEA-QPQ</v>
      </c>
      <c r="O1117" t="str">
        <f>VLOOKUP(Table2[[#This Row],[name]],Sheet2!B:D,3,FALSE)</f>
        <v>MKLTLTIGLILVAAGVLEAQPQGRIAGGEDAVLGQLPYQAALSIGGSYNGAVIIGQRYALTALSCVCSDGKDTPWAAVLFAVTVGSVDLYNGKQIRVEITINPNYSTLKTGIALLRLQEEITFSETVNAIPLSQDVPPMGSQVEVSGGRTTESEVNMHRTLQIGAAEVMAPRECALANRDELLVADDQVLCLGHGRQGICSGDIGGPAVYQGQLVGLGAQILGECGGMLPERFISIAANYDWIQQLQ</v>
      </c>
    </row>
    <row r="1118" spans="1:15">
      <c r="A1118" t="s">
        <v>4159</v>
      </c>
      <c r="B1118" t="s">
        <v>1528</v>
      </c>
      <c r="C1118">
        <v>0.71899999999999997</v>
      </c>
      <c r="D1118">
        <v>24</v>
      </c>
      <c r="E1118">
        <v>0.78800000000000003</v>
      </c>
      <c r="F1118">
        <v>24</v>
      </c>
      <c r="G1118">
        <v>0.92500000000000004</v>
      </c>
      <c r="H1118">
        <v>19</v>
      </c>
      <c r="I1118">
        <v>0.86599999999999999</v>
      </c>
      <c r="J1118">
        <v>0.83</v>
      </c>
      <c r="K1118" t="s">
        <v>4779</v>
      </c>
      <c r="L1118">
        <v>0.45</v>
      </c>
      <c r="M1118" t="s">
        <v>4780</v>
      </c>
      <c r="N1118" t="str">
        <f>MID(Table2[[#This Row],[Uncleaved Sequence]],Table2[[#This Row],[pos2]]-3,3)&amp;"-"&amp;MID(Table2[[#This Row],[Uncleaved Sequence]],Table2[[#This Row],[pos2]],3)</f>
        <v>AEA-SPQ</v>
      </c>
      <c r="O1118" t="str">
        <f>VLOOKUP(Table2[[#This Row],[name]],Sheet2!B:D,3,FALSE)</f>
        <v>MADPRITLGLGLLIFGLILSAEASPQGRILGGEDVAQGEYPWSASVRYNAHVCSGAIISTNHILTAAHCVSSVGITPVDASTLAVRLGTINQYAGGSINVKSVIIHPSYGNFLHDIAILELDETLVFSDRIQDIALPPTTDEETEDVAELPNGTPVYVAGWGELSDGTASYKQQKANYNTLSRSLCEWEAGYGYESVCLSRAEGEGICRGDAGAAVIDDDKVLRGLTSFNFGPCGSKYPDVATRVYYLTWIEANT</v>
      </c>
    </row>
    <row r="1119" spans="1:15">
      <c r="A1119" t="s">
        <v>3703</v>
      </c>
      <c r="B1119" t="s">
        <v>1530</v>
      </c>
      <c r="C1119">
        <v>0.77500000000000002</v>
      </c>
      <c r="D1119">
        <v>23</v>
      </c>
      <c r="E1119">
        <v>0.8</v>
      </c>
      <c r="F1119">
        <v>23</v>
      </c>
      <c r="G1119">
        <v>0.93600000000000005</v>
      </c>
      <c r="H1119">
        <v>4</v>
      </c>
      <c r="I1119">
        <v>0.82599999999999996</v>
      </c>
      <c r="J1119">
        <v>0.81399999999999995</v>
      </c>
      <c r="K1119" t="s">
        <v>4779</v>
      </c>
      <c r="L1119">
        <v>0.45</v>
      </c>
      <c r="M1119" t="s">
        <v>4780</v>
      </c>
      <c r="N1119" t="str">
        <f>MID(Table2[[#This Row],[Uncleaved Sequence]],Table2[[#This Row],[pos2]]-3,3)&amp;"-"&amp;MID(Table2[[#This Row],[Uncleaved Sequence]],Table2[[#This Row],[pos2]],3)</f>
        <v>CHA-QGR</v>
      </c>
      <c r="O1119" t="str">
        <f>VLOOKUP(Table2[[#This Row],[name]],Sheet2!B:D,3,FALSE)</f>
        <v>MMQPRLVILGLIGLTAVGMCHAQGRIMGGEDADATATTFTASLRVDNAHCGGSILSQTKILTTAHCVHRDGKLIDASRLACRVGSTNQYAGGKIVNVEVAVHPDYYNLNNNLAVITLSSELTYTDRITAIPLVASGEALPAEGSEVIAGWGRTSDGTNSYKIRQISLKVAPEATCLDAYSDHDEQSFCLAHELKEGCHGDGGGGAIYGNTLIGLTNFVVGACGSRYPDVFVRLSSYADWIQEQI</v>
      </c>
    </row>
    <row r="1120" spans="1:15">
      <c r="A1120" t="s">
        <v>3765</v>
      </c>
      <c r="B1120" t="s">
        <v>1532</v>
      </c>
      <c r="C1120">
        <v>0.84199999999999997</v>
      </c>
      <c r="D1120">
        <v>19</v>
      </c>
      <c r="E1120">
        <v>0.89400000000000002</v>
      </c>
      <c r="F1120">
        <v>19</v>
      </c>
      <c r="G1120">
        <v>0.97699999999999998</v>
      </c>
      <c r="H1120">
        <v>11</v>
      </c>
      <c r="I1120">
        <v>0.94399999999999995</v>
      </c>
      <c r="J1120">
        <v>0.92100000000000004</v>
      </c>
      <c r="K1120" t="s">
        <v>4779</v>
      </c>
      <c r="L1120">
        <v>0.45</v>
      </c>
      <c r="M1120" t="s">
        <v>4780</v>
      </c>
      <c r="N1120" t="str">
        <f>MID(Table2[[#This Row],[Uncleaved Sequence]],Table2[[#This Row],[pos2]]-3,3)&amp;"-"&amp;MID(Table2[[#This Row],[Uncleaved Sequence]],Table2[[#This Row],[pos2]],3)</f>
        <v>VLA-QND</v>
      </c>
      <c r="O1120" t="str">
        <f>VLOOKUP(Table2[[#This Row],[name]],Sheet2!B:D,3,FALSE)</f>
        <v>MLPFWTSLLVLCAAGVLAQNDSVVEPRIVGGTKAREGQFPHQISLRRRGHTCGGSIISKDYVVTAAHCVKQGNNVAPANELEIQAGSLLLSSGGVRVPATVTVHPNYNSNGHDVAVLRLRNSLTFNSNIAAIKLATEDPPNDATVDIGWGAISQRGPISNSLLYVQVKALSRESCQKTYLRQLPETTMCLLHPKDKACYGDSGGPATYQGKLVGLASFVIGGCGRAAPDGYERVSKLRNWIAEKA</v>
      </c>
    </row>
    <row r="1121" spans="1:15">
      <c r="A1121" t="s">
        <v>4156</v>
      </c>
      <c r="B1121" t="s">
        <v>42</v>
      </c>
      <c r="C1121">
        <v>0.78900000000000003</v>
      </c>
      <c r="D1121">
        <v>25</v>
      </c>
      <c r="E1121">
        <v>0.86099999999999999</v>
      </c>
      <c r="F1121">
        <v>25</v>
      </c>
      <c r="G1121">
        <v>0.97599999999999998</v>
      </c>
      <c r="H1121">
        <v>15</v>
      </c>
      <c r="I1121">
        <v>0.94099999999999995</v>
      </c>
      <c r="J1121">
        <v>0.90400000000000003</v>
      </c>
      <c r="K1121" t="s">
        <v>4779</v>
      </c>
      <c r="L1121">
        <v>0.45</v>
      </c>
      <c r="M1121" t="s">
        <v>4780</v>
      </c>
      <c r="N1121" t="str">
        <f>MID(Table2[[#This Row],[Uncleaved Sequence]],Table2[[#This Row],[pos2]]-3,3)&amp;"-"&amp;MID(Table2[[#This Row],[Uncleaved Sequence]],Table2[[#This Row],[pos2]],3)</f>
        <v>ANA-LQI</v>
      </c>
      <c r="O1121" t="str">
        <f>VLOOKUP(Table2[[#This Row],[name]],Sheet2!B:D,3,FALSE)</f>
        <v>MNTSTAISFVAALVLCCLALSANALQIEPRSSWGAVSARSPSRISGAVDVIIHHSDNPNGCSTSEQCKRMIKNIQSDHKGRRNFSDIGYNFIVAGDGKYEGRGFGLQGSHSPNYNRKSIGIVFIGNFERSAPSAQMLQNAKDLIELAQRGYLKDNYTLFGHRQTKATSCPGDALYNEIKTWPHWRQ</v>
      </c>
    </row>
    <row r="1122" spans="1:15">
      <c r="A1122" t="s">
        <v>4322</v>
      </c>
      <c r="B1122" t="s">
        <v>45</v>
      </c>
      <c r="C1122">
        <v>0.77600000000000002</v>
      </c>
      <c r="D1122">
        <v>18</v>
      </c>
      <c r="E1122">
        <v>0.85199999999999998</v>
      </c>
      <c r="F1122">
        <v>18</v>
      </c>
      <c r="G1122">
        <v>0.95699999999999996</v>
      </c>
      <c r="H1122">
        <v>13</v>
      </c>
      <c r="I1122">
        <v>0.93300000000000005</v>
      </c>
      <c r="J1122">
        <v>0.89500000000000002</v>
      </c>
      <c r="K1122" t="s">
        <v>4779</v>
      </c>
      <c r="L1122">
        <v>0.45</v>
      </c>
      <c r="M1122" t="s">
        <v>4780</v>
      </c>
      <c r="N1122" t="str">
        <f>MID(Table2[[#This Row],[Uncleaved Sequence]],Table2[[#This Row],[pos2]]-3,3)&amp;"-"&amp;MID(Table2[[#This Row],[Uncleaved Sequence]],Table2[[#This Row],[pos2]],3)</f>
        <v>ALG-QIV</v>
      </c>
      <c r="O1122" t="str">
        <f>VLOOKUP(Table2[[#This Row],[name]],Sheet2!B:D,3,FALSE)</f>
        <v>MKLQLALVLCGLTLALGQIVPRSSWCPVPISPRMPRLMVPVRLIIIHHTTAPCFNPHQCQLVLRQIRADHMRRKFRDIGYNFLIGGDGRIYEGLGFGIGEHAPRYNSQSIGIAFIGNFQTGLPPSQMLQAARTLIQIAVQRRQVSPNSVVGHCQTKATACPGIHLLNELKKWPNWRPK</v>
      </c>
    </row>
    <row r="1123" spans="1:15">
      <c r="A1123" t="s">
        <v>4704</v>
      </c>
      <c r="B1123" t="s">
        <v>45</v>
      </c>
      <c r="C1123">
        <v>0.77600000000000002</v>
      </c>
      <c r="D1123">
        <v>18</v>
      </c>
      <c r="E1123">
        <v>0.85199999999999998</v>
      </c>
      <c r="F1123">
        <v>18</v>
      </c>
      <c r="G1123">
        <v>0.95699999999999996</v>
      </c>
      <c r="H1123">
        <v>13</v>
      </c>
      <c r="I1123">
        <v>0.93300000000000005</v>
      </c>
      <c r="J1123">
        <v>0.89500000000000002</v>
      </c>
      <c r="K1123" t="s">
        <v>4779</v>
      </c>
      <c r="L1123">
        <v>0.45</v>
      </c>
      <c r="M1123" t="s">
        <v>4780</v>
      </c>
      <c r="N1123" t="str">
        <f>MID(Table2[[#This Row],[Uncleaved Sequence]],Table2[[#This Row],[pos2]]-3,3)&amp;"-"&amp;MID(Table2[[#This Row],[Uncleaved Sequence]],Table2[[#This Row],[pos2]],3)</f>
        <v>ALG-QIV</v>
      </c>
      <c r="O1123" t="str">
        <f>VLOOKUP(Table2[[#This Row],[name]],Sheet2!B:D,3,FALSE)</f>
        <v>MKLQLALVLCGLTLALGQIVPRSSWCPVPISPRMPRLMVPVRLIIIHHTTAPCFNPHQCQLVLRQIRADHMRRKFRDIGYNFLIGGDGRIYEGLGFGIGEHAPRYNSQSIGIAFIGNFQNAPGCPNPHPNRCAASPGFAQLFRGGSLNEGHCLSGNTPSQRAQKVAKLATKALGFHMNHSSVDERWR</v>
      </c>
    </row>
    <row r="1124" spans="1:15">
      <c r="A1124" t="s">
        <v>3893</v>
      </c>
      <c r="B1124" t="s">
        <v>1534</v>
      </c>
      <c r="C1124">
        <v>0.82899999999999996</v>
      </c>
      <c r="D1124">
        <v>20</v>
      </c>
      <c r="E1124">
        <v>0.84299999999999997</v>
      </c>
      <c r="F1124">
        <v>20</v>
      </c>
      <c r="G1124">
        <v>0.93400000000000005</v>
      </c>
      <c r="H1124">
        <v>14</v>
      </c>
      <c r="I1124">
        <v>0.85699999999999998</v>
      </c>
      <c r="J1124">
        <v>0.85099999999999998</v>
      </c>
      <c r="K1124" t="s">
        <v>4779</v>
      </c>
      <c r="L1124">
        <v>0.45</v>
      </c>
      <c r="M1124" t="s">
        <v>4780</v>
      </c>
      <c r="N1124" t="str">
        <f>MID(Table2[[#This Row],[Uncleaved Sequence]],Table2[[#This Row],[pos2]]-3,3)&amp;"-"&amp;MID(Table2[[#This Row],[Uncleaved Sequence]],Table2[[#This Row],[pos2]],3)</f>
        <v>AKA-QSD</v>
      </c>
      <c r="O1124" t="str">
        <f>VLOOKUP(Table2[[#This Row],[name]],Sheet2!B:D,3,FALSE)</f>
        <v>MKVFAAVFLCILIAHEAKAQSDSRCLNPNQTPGLCVLINECQTLYSVLKATLTDQEKSFIKSSACGRGSNNQPYVCCTQDTGYVRIQRQDRTFPDYGAGGDWEEERPQSFVFPRQERRPWSFGNQPATSRTPFRKSSTSDGSSLLPQPSCGGVGIRNRIYDGQDTDVNEFPWMVLLEYRRRSGNGLSTACAGSLINRYVLTAAHCLTGRIEREVGTLVSVRLGEHDTRTAVDCPPGGGSCSPEVQLGFEEIRVHERYSEKASNQVHDIGLIRMERNVRYSDNIQPICLPSSVGLSRQSGQQFTVAGWGRTLKMARSAVKQKVTVNYVDPAKCRQRFSQIKVNLPTQLCAGGQFRKDSCDGDSGGPLMRFRDESWVLEGIVSFGYKCGLKDWPVYTNVAAYDIWIRQNVR</v>
      </c>
    </row>
    <row r="1125" spans="1:15">
      <c r="A1125" t="s">
        <v>3938</v>
      </c>
      <c r="B1125" t="s">
        <v>1536</v>
      </c>
      <c r="C1125">
        <v>0.54500000000000004</v>
      </c>
      <c r="D1125">
        <v>23</v>
      </c>
      <c r="E1125">
        <v>0.71499999999999997</v>
      </c>
      <c r="F1125">
        <v>23</v>
      </c>
      <c r="G1125">
        <v>0.98</v>
      </c>
      <c r="H1125">
        <v>14</v>
      </c>
      <c r="I1125">
        <v>0.93899999999999995</v>
      </c>
      <c r="J1125">
        <v>0.83599999999999997</v>
      </c>
      <c r="K1125" t="s">
        <v>4779</v>
      </c>
      <c r="L1125">
        <v>0.45</v>
      </c>
      <c r="M1125" t="s">
        <v>4780</v>
      </c>
      <c r="N1125" t="str">
        <f>MID(Table2[[#This Row],[Uncleaved Sequence]],Table2[[#This Row],[pos2]]-3,3)&amp;"-"&amp;MID(Table2[[#This Row],[Uncleaved Sequence]],Table2[[#This Row],[pos2]],3)</f>
        <v>ALA-EVL</v>
      </c>
      <c r="O1125" t="str">
        <f>VLOOKUP(Table2[[#This Row],[name]],Sheet2!B:D,3,FALSE)</f>
        <v>MLGSVLRLWILFGCFYRFLALAEVLQECDIPNETKRGVCLEVSRCKAYLVRNATNLPAEKVNFLKKVQCEVEQQVSEAQGSYESLVCCPANGQDYLFPLQFSKFEYRRFLDVTARFKRKKLKRRIQTVEPSSGFNLLNECGKQVTNRYGGEIAELDEFPWLALLVYNSNDYGCSGALIDDRHILTAAHCVQGEGVRRQGLKHVRLGEFNVKTEPDCIEEPNYLSCADAALDIAYEKIHVHPEYKESNYKYNDIAIIRLKHPVSFTHFVMPICLPNKSEPLTLAEGQMFSVSGWGTDLFNKYFINIHSPIKLKLRIPYVSNENCTKILEGFGVRLGPKQICAGGFAKDTCAGDSGGPLMYFDRQHSRWVAYGVVSYGFTQCGMAGKPAVYTNVEYTDWIDSVVQQRKKSQQTQDKM</v>
      </c>
    </row>
    <row r="1126" spans="1:15">
      <c r="A1126" t="s">
        <v>4506</v>
      </c>
      <c r="B1126" t="s">
        <v>968</v>
      </c>
      <c r="C1126">
        <v>0.22500000000000001</v>
      </c>
      <c r="D1126">
        <v>34</v>
      </c>
      <c r="E1126">
        <v>0.16400000000000001</v>
      </c>
      <c r="F1126">
        <v>19</v>
      </c>
      <c r="G1126">
        <v>0.33100000000000002</v>
      </c>
      <c r="H1126">
        <v>5</v>
      </c>
      <c r="I1126">
        <v>0.25700000000000001</v>
      </c>
      <c r="J1126">
        <v>0.20100000000000001</v>
      </c>
      <c r="K1126" t="s">
        <v>4781</v>
      </c>
      <c r="L1126">
        <v>0.5</v>
      </c>
      <c r="M1126" t="s">
        <v>4782</v>
      </c>
      <c r="N1126" t="str">
        <f>MID(Table2[[#This Row],[Uncleaved Sequence]],Table2[[#This Row],[pos2]]-3,3)&amp;"-"&amp;MID(Table2[[#This Row],[Uncleaved Sequence]],Table2[[#This Row],[pos2]],3)</f>
        <v>KLE-KSL</v>
      </c>
      <c r="O1126" t="str">
        <f>VLOOKUP(Table2[[#This Row],[name]],Sheet2!B:D,3,FALSE)</f>
        <v>MQTVIQNPNWWRRRNKLEKSLLVSLGIMFVVLATGFGLWIGKVLRTSPPNPQATALHGDSTTINQVPTGTASKGKSGDSGDVCLTQECIHTASTVLRKKPEVEPCDNFYEFACGTYLEEENIPDDKVSISTFSVISDKLQEQLKDIIAERPETEPKHFRLPNLLYKACMNKTLIETLGPEPITRVAERLGGWPLIKDSWNADDSWTWQEQVKKFRTAGFSMDYIIDFSIGVDLQNSTKRLIDLDQSLALSREYLVKGFNETLVTAYYKYMVDIAVLFGANRDLAKTELLLSLEFMALANISWPNEKRRNSSELYNLRTPAQLQAAYPYVQWVDYMNALLPEGLVAEDEMINLSVPSFFEDLGKLLAKTPKRVIANYMFWRIHGFSVGFLSEERKRQLQYATALSGRQEQEARWKECVDIATSSLGISVGSLYVGKHFHKDSANALEMVNEIRNVFNDILDEVNWMDAKTKKEAKLKLHSMATHIGYPDEMDNEKLAAYYAKLDIDPDKYFESFLGMNIFGTDYSFNKLRLPVNKTDWVRARPAIVNAFYSSLENSIQFPAGILQGHFFNAQRPKYMNFGAIGYVIGHETHGFDDQGRQFDVKGNLRDWWHPDTQKAYLAKAKCIIEQYGNYTERATGNLNGINTQGENIADNGGVKESYIAYRRWAEKHGPEAKLPGLDYTPEQMFVAAGQTWCAKYRKESLKMRITTGVHSPSEFRVLGSLSNMKDFAKDFHCPGSPMNPVQKCEV</v>
      </c>
    </row>
    <row r="1127" spans="1:15">
      <c r="A1127" t="s">
        <v>4507</v>
      </c>
      <c r="B1127" t="s">
        <v>968</v>
      </c>
      <c r="C1127">
        <v>0.22500000000000001</v>
      </c>
      <c r="D1127">
        <v>34</v>
      </c>
      <c r="E1127">
        <v>0.16400000000000001</v>
      </c>
      <c r="F1127">
        <v>19</v>
      </c>
      <c r="G1127">
        <v>0.33100000000000002</v>
      </c>
      <c r="H1127">
        <v>5</v>
      </c>
      <c r="I1127">
        <v>0.25700000000000001</v>
      </c>
      <c r="J1127">
        <v>0.20100000000000001</v>
      </c>
      <c r="K1127" t="s">
        <v>4781</v>
      </c>
      <c r="L1127">
        <v>0.5</v>
      </c>
      <c r="M1127" t="s">
        <v>4782</v>
      </c>
      <c r="N1127" t="str">
        <f>MID(Table2[[#This Row],[Uncleaved Sequence]],Table2[[#This Row],[pos2]]-3,3)&amp;"-"&amp;MID(Table2[[#This Row],[Uncleaved Sequence]],Table2[[#This Row],[pos2]],3)</f>
        <v>KLE-KSL</v>
      </c>
      <c r="O1127" t="str">
        <f>VLOOKUP(Table2[[#This Row],[name]],Sheet2!B:D,3,FALSE)</f>
        <v>MQTVIQNPNWWRRRNKLEKSLLVSLGIMFVVLATGFGLWIGKVLRTSPPNPQATALHGDSTTINQVPTGTASKGKSGDSGDVCLTQECIHTASTVLRKKPEVEPCDNFYEFACGTYLEEENIPDDKVSISTFSVISDKLQEQLKDIIAERPETEPKHFRLPNLLYKACMNKTLIETLGPEPITRVAERLGGWPLIKDSWNADDSWTWQEQVKKFRTAGFSMDYIIDFSIGVDLQNSTKRLIDLDQSLALSREYLVKGFNETLVTAYYKYMVDIAVLFGANRDLAKTELLLSLEFMALANISWPNEKRRNSSELYNLRTPAQLQAAYPYVQWVDYMNALLPEGLVAEDEMINLSVPSFFEDLGKLLAKTPKRVIANYMFWRIHGFSVGFLSEERKRQLQYATALSGRQEQEARWKECVDIATSSMDEVCEDDFDSLGISVGSYVGKHFHKDSKANALEMVNEIRNVFNDILDEVNWMDAKTKKEAKLKLHSATHIGYPDEMLDNEKLAAYYAKLDIDPDKYFESFLGMNIFGTDYSFNKLLPVNKTDWVRHARPAIVNAFYSSLENSIQFPAGILQGHFFNAQRPKYMNGAIGYVIGHEITHGFDDQGRQFDVKGNLRDWWHPDTQKAYLAKAKCIIEYGNYTERATGLNLNGINTQGENIADNGGVKESYIAYRRWAEKHGPEAKLGLDYTPEQMFWVAAGQTWCAKYRKESLKMRITTGVHSPSEFRVLGSLSNKDFAKDFHCPEGSPMNPVQKCEV</v>
      </c>
    </row>
    <row r="1128" spans="1:15">
      <c r="A1128" t="s">
        <v>4747</v>
      </c>
      <c r="B1128" t="s">
        <v>968</v>
      </c>
      <c r="C1128">
        <v>0.22500000000000001</v>
      </c>
      <c r="D1128">
        <v>34</v>
      </c>
      <c r="E1128">
        <v>0.16400000000000001</v>
      </c>
      <c r="F1128">
        <v>19</v>
      </c>
      <c r="G1128">
        <v>0.33100000000000002</v>
      </c>
      <c r="H1128">
        <v>5</v>
      </c>
      <c r="I1128">
        <v>0.25700000000000001</v>
      </c>
      <c r="J1128">
        <v>0.20100000000000001</v>
      </c>
      <c r="K1128" t="s">
        <v>4781</v>
      </c>
      <c r="L1128">
        <v>0.5</v>
      </c>
      <c r="M1128" t="s">
        <v>4782</v>
      </c>
      <c r="N1128" t="str">
        <f>MID(Table2[[#This Row],[Uncleaved Sequence]],Table2[[#This Row],[pos2]]-3,3)&amp;"-"&amp;MID(Table2[[#This Row],[Uncleaved Sequence]],Table2[[#This Row],[pos2]],3)</f>
        <v>KLE-KSL</v>
      </c>
      <c r="O1128" t="str">
        <f>VLOOKUP(Table2[[#This Row],[name]],Sheet2!B:D,3,FALSE)</f>
        <v>MQTVIQNPNWWRRRNKLEKSLLVSLGIMFVVLATGFGLWIGKVLRTSPPNPQATALHGDSTTINQVPTGTASKGKSGDSGDVCLTQECIHTASTVLRKKPEVEPCDNFYEFACGTYLEEENIPDDKVSISTFSVISDKLQEQLKDIIAERPETEPKHFRLPNLLYKACMNKTLIETLGPEPITRVAERLGGWPLIKDSWNADDSWTWQEQVKKFRTAGFSMDYIIDFSIGVDLQNSTKRLIDLDQSLALSREYLVKGFNETLVTAYYKYMVDIAVLFGANRDLAKTELLLSLEFMALANISWPNEKRRNSSELYNLRTPAQLQAAYPYVQWVDYMNALLPEGLVAEDEMINLSVPSFFEDLGKLLAKTPKRVIANYMFWRIHGFSVGFLSEERKRQLQYATALSGRQEQEARWKECVDIATSSLGISVGSLYVGKHFHKDSANALEMVNEIRNVFNDILDEVNWMDAKTKKEAKLKLHSMATHIGYPDEMDNEKLAAYYAKLDIDPDKYFESFLGMNIFGTDYSFNKLRLPVNKTDWVRARPAIVNAFYSSLENSIQFPAGILQGHFFNAQRPKYMNFGAIGYVIGHETHGFDDQGRQFDVKGNLRDWWHPDTQKAYLAKAKCIIEQYGNYTERATGNLNGINTQGENIADNGGVKESYIAYRRWAEKHGPEAKLPGLDYTPEQMFVAAGQTWCAKYRKESLKMRITTGVHSPSEFRVLGSLSNMKDFAKDFHCPGSPMNPVQKCEV</v>
      </c>
    </row>
    <row r="1129" spans="1:15">
      <c r="A1129" t="s">
        <v>3697</v>
      </c>
      <c r="B1129" t="s">
        <v>616</v>
      </c>
      <c r="C1129">
        <v>0.108</v>
      </c>
      <c r="D1129">
        <v>33</v>
      </c>
      <c r="E1129">
        <v>0.106</v>
      </c>
      <c r="F1129">
        <v>52</v>
      </c>
      <c r="G1129">
        <v>0.14899999999999999</v>
      </c>
      <c r="H1129">
        <v>37</v>
      </c>
      <c r="I1129">
        <v>9.7000000000000003E-2</v>
      </c>
      <c r="J1129">
        <v>0.10100000000000001</v>
      </c>
      <c r="K1129" t="s">
        <v>4781</v>
      </c>
      <c r="L1129">
        <v>0.45</v>
      </c>
      <c r="M1129" t="s">
        <v>4780</v>
      </c>
      <c r="N1129" t="str">
        <f>MID(Table2[[#This Row],[Uncleaved Sequence]],Table2[[#This Row],[pos2]]-3,3)&amp;"-"&amp;MID(Table2[[#This Row],[Uncleaved Sequence]],Table2[[#This Row],[pos2]],3)</f>
        <v>PIP-HSQ</v>
      </c>
      <c r="O1129" t="str">
        <f>VLOOKUP(Table2[[#This Row],[name]],Sheet2!B:D,3,FALSE)</f>
        <v>MATRSCAYKDCEYYYVGHENALTKGRTLFAFPKQPQRARIWHENGQVHPIPHSQLFMCSLHFDRKFISSSKNRTLLVGEAVPFPYEESSSKPEEEPQQASTSHESYYINLSDDELSINNVDTTSVTTIDAVHDSPPQKRPKESSIVILKEAVKMEPNPNAGRVRAEPDNIDTTEVSVFNFKGQEYVQMSMEYYLQERKMAKLLQDYKNALRSIKKHISHLD</v>
      </c>
    </row>
    <row r="1130" spans="1:15">
      <c r="A1130" t="s">
        <v>3942</v>
      </c>
      <c r="B1130" t="s">
        <v>971</v>
      </c>
      <c r="C1130">
        <v>0.748</v>
      </c>
      <c r="D1130">
        <v>18</v>
      </c>
      <c r="E1130">
        <v>0.66500000000000004</v>
      </c>
      <c r="F1130">
        <v>18</v>
      </c>
      <c r="G1130">
        <v>0.72499999999999998</v>
      </c>
      <c r="H1130">
        <v>1</v>
      </c>
      <c r="I1130">
        <v>0.55100000000000005</v>
      </c>
      <c r="J1130">
        <v>0.60299999999999998</v>
      </c>
      <c r="K1130" t="s">
        <v>4779</v>
      </c>
      <c r="L1130">
        <v>0.45</v>
      </c>
      <c r="M1130" t="s">
        <v>4780</v>
      </c>
      <c r="N1130" t="str">
        <f>MID(Table2[[#This Row],[Uncleaved Sequence]],Table2[[#This Row],[pos2]]-3,3)&amp;"-"&amp;MID(Table2[[#This Row],[Uncleaved Sequence]],Table2[[#This Row],[pos2]],3)</f>
        <v>AYG-QDD</v>
      </c>
      <c r="O1130" t="str">
        <f>VLOOKUP(Table2[[#This Row],[name]],Sheet2!B:D,3,FALSE)</f>
        <v>MISKALAVLWIAGIAYGQDDLLRVETELLSFSHNLEPYLDTSKQPCQDFGYVCSHSANLSETGRQRFQSLLKETDVAQLMDMELQLINFFKSCESGRGEALKGSQLYRQSGGWPSLEPNKVNASQRTNQTQRWLGLLGYFHEVGAPYFETSVTMQSNKRLVVLQPDGTRRNTLRKFEQRVGEVLQSFGIEQSRAHVALEVLSLERSRRDIVKADHVEDQVQFSYGNFKRIVFGNASLIRLDWDGYRKLLGGKTPQASDTIVVKQLPRLVEYFALLQNTSMVRLLNWIWTDYLMDVDADCHQLSETYAGDLYAHVVQRVTANRVELAQMYSELGKAYTDQLGGSWIDEISRQSSRQFLGNIMHTTLNGDERLDAAYHSILLGRRSLYRNLEKLKFQRTRRLASHSAQQVRRYAQMFAPVNAFLGQHNLSTPLNYLLLGEFFSSLVAAGSSSRTQGAWRSSDSERRFAIFQQCVGKQTNAIDLLLSLLAQRQLSAYGQWLATQAGLVERVDAVLAAGSSKMSLQRLFFVTSLLVDCRSELGLQQDRKRQVTHATLRNSPEFLEAFRCRPGDVLYPQDQRCNP</v>
      </c>
    </row>
    <row r="1131" spans="1:15">
      <c r="A1131" t="s">
        <v>4342</v>
      </c>
      <c r="B1131" t="s">
        <v>571</v>
      </c>
      <c r="C1131">
        <v>0.48099999999999998</v>
      </c>
      <c r="D1131">
        <v>23</v>
      </c>
      <c r="E1131">
        <v>0.63900000000000001</v>
      </c>
      <c r="F1131">
        <v>23</v>
      </c>
      <c r="G1131">
        <v>0.95</v>
      </c>
      <c r="H1131">
        <v>4</v>
      </c>
      <c r="I1131">
        <v>0.84899999999999998</v>
      </c>
      <c r="J1131">
        <v>0.752</v>
      </c>
      <c r="K1131" t="s">
        <v>4779</v>
      </c>
      <c r="L1131">
        <v>0.45</v>
      </c>
      <c r="M1131" t="s">
        <v>4780</v>
      </c>
      <c r="N1131" t="str">
        <f>MID(Table2[[#This Row],[Uncleaved Sequence]],Table2[[#This Row],[pos2]]-3,3)&amp;"-"&amp;MID(Table2[[#This Row],[Uncleaved Sequence]],Table2[[#This Row],[pos2]],3)</f>
        <v>TGA-TAS</v>
      </c>
      <c r="O1131" t="str">
        <f>VLOOKUP(Table2[[#This Row],[name]],Sheet2!B:D,3,FALSE)</f>
        <v>MIKLPWYLIVLHLCLPIGGTGATASNLRPLHYNLSLLTEVEPLKLSGNFGEVIIRLRVWRETRTIILSNNGLQVGENVLLVRRNTGGRVTVRKMWQASVHQLGIVFNSMLWLGEEYTLVVQFSGQLSRASGYFVGGYMDSKHHPQWIVTQLAPNLANTVFPCFENRTFLAPFILNLAHPRGTNAVSNMRVLKTSDHKDDYVWTTFQQTPAMSVQKLAFSINRFTNRTSAEIPKGPALTTWLRPKIDQGDYAISITPQIIVFFISLFGKPYPAMKIDQLVLPDTAYQSHEHLGLVYPEAAFLYSAQRSTTRAKQQVASHVAQEFAHHWLSDLENAALYWLHNGLDYVSGFAVDNVEPAWRFHELSMVRQALAVLVEDSKSSAYPMSLAYASKSDTQANQKSALLFRMLHSLIGTQAFLNALRLYLQRSHKGSSSNQAFLWHTQEESDNQMSLRQDIKVSQLMDSWTMQPGYPLIRVVRNYDTNEVTVTQERLRNPGKLMQKRQQCWWVPLTFATAGIDSFVSTLPSEWLTCQGRQTASPLLNEVAQPDKWVVFNLRLATPCRITYDERNWQLIGNALSGTNASSIDRFTAQLISDVLNLAGAGVVTYDLALNFLGHLRNEDEFIVWQAADTYLEWLHRLRQTTIISTFKGFMRDLLQTKFDELFKRDGSAAENANITELMVIVLQLSRTDLESCADFALKEFAGLTLETNRIPVDLSETIYCTAIQFGTEADWTLLRLYTRSNVSEERRILLSAMACSRENWALDKLLNLAFAGRYMPKDDVLLISAVAQNPLGYNIAKKYLVDNIKAIIKLYGSNTDELAQLVTVLMKEVTTEELNALRMFMRTDLQNLPGFEIAFRRILELGEDNISWHNRQYHNLLAAVCITGSIEPQCI</v>
      </c>
    </row>
    <row r="1132" spans="1:15">
      <c r="A1132" t="s">
        <v>3649</v>
      </c>
      <c r="B1132" t="s">
        <v>973</v>
      </c>
      <c r="C1132">
        <v>0.63700000000000001</v>
      </c>
      <c r="D1132">
        <v>20</v>
      </c>
      <c r="E1132">
        <v>0.76500000000000001</v>
      </c>
      <c r="F1132">
        <v>20</v>
      </c>
      <c r="G1132">
        <v>0.95899999999999996</v>
      </c>
      <c r="H1132">
        <v>13</v>
      </c>
      <c r="I1132">
        <v>0.91900000000000004</v>
      </c>
      <c r="J1132">
        <v>0.84799999999999998</v>
      </c>
      <c r="K1132" t="s">
        <v>4779</v>
      </c>
      <c r="L1132">
        <v>0.45</v>
      </c>
      <c r="M1132" t="s">
        <v>4780</v>
      </c>
      <c r="N1132" t="str">
        <f>MID(Table2[[#This Row],[Uncleaved Sequence]],Table2[[#This Row],[pos2]]-3,3)&amp;"-"&amp;MID(Table2[[#This Row],[Uncleaved Sequence]],Table2[[#This Row],[pos2]],3)</f>
        <v>TIC-QGL</v>
      </c>
      <c r="O1132" t="str">
        <f>VLOOKUP(Table2[[#This Row],[name]],Sheet2!B:D,3,FALSE)</f>
        <v>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LDMCRRTSAYGECNRGTAGFAYVGGACVVNKLEKVNSVAIIEDTGGFSGIIVAAHEVGHLLGAVHDGSPPPSYLGGPGAQCRWEDGYIMSDLRHTERGFRWSACTVQSFHHFLNGDTATCLHNAPHEDSLGRSLPGTLLSLDAQCRRDRGTYACFKDERVCAQLFCFDAQTGYCVAYRAAEGSACGNGYHCLDGRCTPLPSNIIPDYGHNYRLVYNKIDNKKDAAEDESSSEETESQEDETESVEDQDEGTTSSEEQEDNKIEQSSAAGGAAAQSTTARSTTTTTVRTTSTTTTTAKPKSKSFGYLHRSLPERQWMQDNGVLVTTISSSVSSSSSGSSSGEAAATSTRRPTTTTTTQTPNLFQIYTHELRKQIEYLHMLQTQQHATKFQPEQQQQQSQQQQSIVEIPLVQKSLTNYSVTSSSSTSNGAKQQPPSNKDENQRQQQQQQQAQQQLQDGLPDEENEATAGIQSNEIERQKRKFPTTPTAATSAAQKSATPATPATSATSARPTPTTAKPITTSSLDAYFKKLQALHDAGSASSSTTTTTTTSVSSSVSSATSSKQQHPQQQQQQVQQIADGSHFLKRTPHRSSLKAYKTSSSSSNNSSSQTQQQQQQQQQQYTNYIGDTTNNQPAVLDNSGSASSTTETAKKPKIKTQKLIRRTRVMQTQTT</v>
      </c>
    </row>
    <row r="1133" spans="1:15">
      <c r="A1133" t="s">
        <v>4559</v>
      </c>
      <c r="B1133" t="s">
        <v>973</v>
      </c>
      <c r="C1133">
        <v>0.63700000000000001</v>
      </c>
      <c r="D1133">
        <v>20</v>
      </c>
      <c r="E1133">
        <v>0.76500000000000001</v>
      </c>
      <c r="F1133">
        <v>20</v>
      </c>
      <c r="G1133">
        <v>0.95899999999999996</v>
      </c>
      <c r="H1133">
        <v>13</v>
      </c>
      <c r="I1133">
        <v>0.91900000000000004</v>
      </c>
      <c r="J1133">
        <v>0.84799999999999998</v>
      </c>
      <c r="K1133" t="s">
        <v>4779</v>
      </c>
      <c r="L1133">
        <v>0.45</v>
      </c>
      <c r="M1133" t="s">
        <v>4780</v>
      </c>
      <c r="N1133" t="str">
        <f>MID(Table2[[#This Row],[Uncleaved Sequence]],Table2[[#This Row],[pos2]]-3,3)&amp;"-"&amp;MID(Table2[[#This Row],[Uncleaved Sequence]],Table2[[#This Row],[pos2]],3)</f>
        <v>TIC-QGL</v>
      </c>
      <c r="O1133" t="str">
        <f>VLOOKUP(Table2[[#This Row],[name]],Sheet2!B:D,3,FALSE)</f>
        <v>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YDMCRRRKGGRCTKGTAGFAYVGGACVVNKREKVNSVAIIEDTGGFSGIIVAAHEVGHLLGAVHDGSPPPSYLGGPGAQRRWEDGYIMSDLRHTERGFRWSACTVQSFHHFLNGDTATCLHNAPHEDSAGRSLPGTLLSLDAQCRRDRGTYACFKDERVCAQLFCFDAQTGYCVAYRPAEGSACGNGYHCLDGRCTPLPSNIIPDYGHNYRLVYNKIDNKKDAAEDVSSSEETESQEDETESVEDQDEGTTSSEEQEDNKIEQSSAAGGAAAQSTTARSTTTTTVRTTSTTTTTAKPKSKSFGYLHRSLPERQWMQDNGVLVTTRSSSVSSSSSGSSSGEAAATSTRRPTTTTTTQTPNLFQIYTHELRKQIEYLHMLQTQQHATKFQPEQQQQQSQQQQSIVEIPLVQKSLTNYSVTSSSSSSNGAKQQPPSNKDENQRQQQQQQQAQQQLQDGLPDEENEATAGIQSNEAERQKLVNWKLFP</v>
      </c>
    </row>
    <row r="1134" spans="1:15">
      <c r="A1134" t="s">
        <v>4560</v>
      </c>
      <c r="B1134" t="s">
        <v>973</v>
      </c>
      <c r="C1134">
        <v>0.63700000000000001</v>
      </c>
      <c r="D1134">
        <v>20</v>
      </c>
      <c r="E1134">
        <v>0.76500000000000001</v>
      </c>
      <c r="F1134">
        <v>20</v>
      </c>
      <c r="G1134">
        <v>0.95899999999999996</v>
      </c>
      <c r="H1134">
        <v>13</v>
      </c>
      <c r="I1134">
        <v>0.91900000000000004</v>
      </c>
      <c r="J1134">
        <v>0.84799999999999998</v>
      </c>
      <c r="K1134" t="s">
        <v>4779</v>
      </c>
      <c r="L1134">
        <v>0.45</v>
      </c>
      <c r="M1134" t="s">
        <v>4780</v>
      </c>
      <c r="N1134" t="str">
        <f>MID(Table2[[#This Row],[Uncleaved Sequence]],Table2[[#This Row],[pos2]]-3,3)&amp;"-"&amp;MID(Table2[[#This Row],[Uncleaved Sequence]],Table2[[#This Row],[pos2]],3)</f>
        <v>TIC-QGL</v>
      </c>
      <c r="O1134" t="str">
        <f>VLOOKUP(Table2[[#This Row],[name]],Sheet2!B:D,3,FALSE)</f>
        <v>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YDMCRRRKGGRCTKGTAGFAYVGGACVVNKREKVNSVAIIEDTGGFSGIIVAAHEVGHLLGAVHDGSPPPSYLGGPGAQRRWEDGYIMSDLRHTERGFRWSACTVQSFHHFLNGDTATCLHNAPHEDSAGRSLPGTLLSLDAQCRRDRGTYACFKDERVCAQLFCFDAQTGYCVAYRPAEGSACGNGYHCLDGRCTPLPSNIIPDYGHNYRLVYNVTSSSSSTSNGAQQPPSNKDENQRQQQQQQQAQQQLQDGLPDEENEATAGIQSNEAIERQKKFPTTPTAATSAAQKSATPATPATSATSARPTPTTAKPITTSSFLDAYFKLQALHDAGSASSSTTTTTTTSVSSSVSSATSSKQQHPQQQQQQQVQQIDGSHFLKRTPHRSSLKAYKTSSSSSNNSSSQTQQQQQQQQQQYATNYIGTTNNQPAVLDNSGSASSTTETAKKPKIKTQKLIRRTRVMQTQTQT</v>
      </c>
    </row>
    <row r="1135" spans="1:15">
      <c r="A1135" t="s">
        <v>4561</v>
      </c>
      <c r="B1135" t="s">
        <v>973</v>
      </c>
      <c r="C1135">
        <v>0.63700000000000001</v>
      </c>
      <c r="D1135">
        <v>20</v>
      </c>
      <c r="E1135">
        <v>0.76500000000000001</v>
      </c>
      <c r="F1135">
        <v>20</v>
      </c>
      <c r="G1135">
        <v>0.95899999999999996</v>
      </c>
      <c r="H1135">
        <v>13</v>
      </c>
      <c r="I1135">
        <v>0.91900000000000004</v>
      </c>
      <c r="J1135">
        <v>0.84799999999999998</v>
      </c>
      <c r="K1135" t="s">
        <v>4779</v>
      </c>
      <c r="L1135">
        <v>0.45</v>
      </c>
      <c r="M1135" t="s">
        <v>4780</v>
      </c>
      <c r="N1135" t="str">
        <f>MID(Table2[[#This Row],[Uncleaved Sequence]],Table2[[#This Row],[pos2]]-3,3)&amp;"-"&amp;MID(Table2[[#This Row],[Uncleaved Sequence]],Table2[[#This Row],[pos2]],3)</f>
        <v>TIC-QGL</v>
      </c>
      <c r="O1135" t="str">
        <f>VLOOKUP(Table2[[#This Row],[name]],Sheet2!B:D,3,FALSE)</f>
        <v>MSSPLVLFTALLLVSSTICQGLPDLHKQMTPEQLQSVFHVDTHDAVPHYLVQLQHHENNHNRRRRSIGKGPKVNAALPPHHVKKDLSKNAYYSELKHELASGGNHLFAPEVSAIKSHNVSFSAFGQHLNLSLRATQGLFKGAPHQLRWTVGSEPNATHGLDLQEIVHEQHTSNDVGEVFQDEKNMAAILMRRHMETDLIMEGSIGHDLVIKPLPHELSPNPEESHHIIYKREASAAEGQLSDFAFEPDDLLASEKLERLQRRQRRSRRSAPSSPDFEDLNDEDEGALDGEPQVASRTRSRRQAPYIIYPEVLVIVDYDGYRLHGGDNLQVKRYFISFWNGVDLYRLLKGPRIRISIAGIIISRGRDATPYLERNRVGRDAIDSAAALTDMGKLFRERRLPVYDIAVAITKYDMCRRRKGGRCTKGTAGFAYVGGACVVNKREKVNSVAIIEDTGGFSGIIVAAHEVGHLLGAVHDGSPPPSYLGGPGAQRRWEDGYIMSDLRHTERGFRWSACTVQSFHHFLNGDTATCLHNAPHEDSAGRSLPGTLLSLDAQCRRDRGTYACFKDERVCAQLFCFDAQTGYCVAYRPAEGSACGNGYHCLDGRCTPLPSNIIPDYGHNYRLVYN</v>
      </c>
    </row>
    <row r="1136" spans="1:15">
      <c r="A1136" t="s">
        <v>4266</v>
      </c>
      <c r="B1136" t="s">
        <v>317</v>
      </c>
      <c r="C1136">
        <v>0.186</v>
      </c>
      <c r="D1136">
        <v>18</v>
      </c>
      <c r="E1136">
        <v>0.19700000000000001</v>
      </c>
      <c r="F1136">
        <v>18</v>
      </c>
      <c r="G1136">
        <v>0.29499999999999998</v>
      </c>
      <c r="H1136">
        <v>4</v>
      </c>
      <c r="I1136">
        <v>0.191</v>
      </c>
      <c r="J1136">
        <v>0.19400000000000001</v>
      </c>
      <c r="K1136" t="s">
        <v>4781</v>
      </c>
      <c r="L1136">
        <v>0.45</v>
      </c>
      <c r="M1136" t="s">
        <v>4780</v>
      </c>
      <c r="N1136" t="str">
        <f>MID(Table2[[#This Row],[Uncleaved Sequence]],Table2[[#This Row],[pos2]]-3,3)&amp;"-"&amp;MID(Table2[[#This Row],[Uncleaved Sequence]],Table2[[#This Row],[pos2]],3)</f>
        <v>CSS-MKV</v>
      </c>
      <c r="O1136" t="str">
        <f>VLOOKUP(Table2[[#This Row],[name]],Sheet2!B:D,3,FALSE)</f>
        <v>MLLRPCGRLIFTRFCSSMKVKVPVKQGVLVGRQKKLVNGLEYNSFLGVPAEPPVGELRFRSPRPLERFQKQELDCSKEGNVSYQRDPFTLEVAGSEDCFLNVYAPKVKSTRTPLPVMVWIHGGGFFFGNGNSDFHFPAKLMEQEVIVTLNYRLGALGFLSLPEEGIHGNMGLKDQRLALEWVQENIASFNGDPNNVLFGESAGGSSVHLHTFARHAKRLFHKAIMQSGTANMEWVFQNEAPAKTRLAELLGGGDFGGDSKALLTFLQSEKATPTAILANTLKVLSPDERRRHLPAFKPVVEDSSSPDRFLEQDIMELMHKKDCLGSMPVIMGYNSAEGLAIVVAKQKLEAYEDDLARLVPRNLVLDPQAPEAQEAASDIRAFFFNGQALSKEMDNLVDLFSDYHFSMDLQRAVEIHASCQTQSPLYFYRLDYVGGRNLYKKFQNEDLRGVAHADDICYLFQMAGDETEMNRDDLMVTERLCEMWANFARDKPSPIWKPVKKPHNGEPIQLDCLLIDRELKMCSNPDGERMDFWRSMYRRRSENFEAVRAK</v>
      </c>
    </row>
    <row r="1137" spans="1:15">
      <c r="A1137" t="s">
        <v>4395</v>
      </c>
      <c r="B1137" t="s">
        <v>1538</v>
      </c>
      <c r="C1137">
        <v>0.67600000000000005</v>
      </c>
      <c r="D1137">
        <v>20</v>
      </c>
      <c r="E1137">
        <v>0.78</v>
      </c>
      <c r="F1137">
        <v>20</v>
      </c>
      <c r="G1137">
        <v>0.94699999999999995</v>
      </c>
      <c r="H1137">
        <v>1</v>
      </c>
      <c r="I1137">
        <v>0.89300000000000002</v>
      </c>
      <c r="J1137">
        <v>0.84099999999999997</v>
      </c>
      <c r="K1137" t="s">
        <v>4779</v>
      </c>
      <c r="L1137">
        <v>0.45</v>
      </c>
      <c r="M1137" t="s">
        <v>4780</v>
      </c>
      <c r="N1137" t="str">
        <f>MID(Table2[[#This Row],[Uncleaved Sequence]],Table2[[#This Row],[pos2]]-3,3)&amp;"-"&amp;MID(Table2[[#This Row],[Uncleaved Sequence]],Table2[[#This Row],[pos2]],3)</f>
        <v>ALG-DQR</v>
      </c>
      <c r="O1137" t="str">
        <f>VLOOKUP(Table2[[#This Row],[name]],Sheet2!B:D,3,FALSE)</f>
        <v>MLAPLILLQIVALPWLALGDQRIINGNTVNIKDAPWYASIIVNSKLKCGAIISKNYILTAAKCVDGYSARSIQVRLGTSSCGTSGSIAGICKVKVHSQSSWRFDNNLALLKTCELLNTTDEIKPIERADKVPDDNSRANRISSGIEECFQLPVQLHGTQVRILSQKQCAADWKVIPFYLLKGISDLTICTKSPGKGCSTDRGSPLVIDNKLVGILSRAGCSIKPDVYANILGHTNWLDSNTK</v>
      </c>
    </row>
    <row r="1138" spans="1:15">
      <c r="A1138" t="s">
        <v>4406</v>
      </c>
      <c r="B1138" t="s">
        <v>1540</v>
      </c>
      <c r="C1138">
        <v>0.20100000000000001</v>
      </c>
      <c r="D1138">
        <v>38</v>
      </c>
      <c r="E1138">
        <v>0.14199999999999999</v>
      </c>
      <c r="F1138">
        <v>38</v>
      </c>
      <c r="G1138">
        <v>0.14799999999999999</v>
      </c>
      <c r="H1138">
        <v>4</v>
      </c>
      <c r="I1138">
        <v>0.107</v>
      </c>
      <c r="J1138">
        <v>0.123</v>
      </c>
      <c r="K1138" t="s">
        <v>4781</v>
      </c>
      <c r="L1138">
        <v>0.45</v>
      </c>
      <c r="M1138" t="s">
        <v>4780</v>
      </c>
      <c r="N1138" t="str">
        <f>MID(Table2[[#This Row],[Uncleaved Sequence]],Table2[[#This Row],[pos2]]-3,3)&amp;"-"&amp;MID(Table2[[#This Row],[Uncleaved Sequence]],Table2[[#This Row],[pos2]],3)</f>
        <v>VNG-ERP</v>
      </c>
      <c r="O1138" t="str">
        <f>VLOOKUP(Table2[[#This Row],[name]],Sheet2!B:D,3,FALSE)</f>
        <v>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KHLGNTPHGTPHGGASTYSRNSLGGDSSMPVASVSPATPAPSPHPNSAHSQPTSVPPAEQLLNMSPHAPTSVSNLQQPPTPIDLLDKNTPAPTPTDQHDSKSITASPYVHQTPSVEPPSYTDHAAGGGPAGGGLGTGPGSVPAQQPATPTAATSAGGAGSGGPSNAIGANAVGTISVKKLEQQQTPSAAMAIKQEPGAQGRGVGGVTSTTEALNNFKRLYNPPKLTLKDPSFYDEEWLKEVIYDFQYQEYWDYSTVKRPKMEKQRRPRYAKNLYEGQNHKPVMPSPGSVYGSQLLSLDESASQAGGRGGGGQAAGSSGGGLVGIANSTSGSDVEADGSSFFQGLNIKTEPGLHSPSCKETSKSSGGNSSGGGSGSGGLFTAEGLNPSLNDLEQLFETSSNDECSSVQIHTPPDSNNPSNGGCSAVTTIEDLKRSTAVASAAVAAAAAAAASGAGNIQAEDLTKMFPTPPSHEQQHNSSPCQTDVVMTDLSVDTTTTIITSSITTTCNTTITSSINTTTTACSNPNSIMLAAAQAPVTVVAIQTVSKMVKQEYNLELGSPMEEPINDWDYVYRPQQEKFVGSTRYAPLTNLPSQTQPPLTLPTGCFYQPTWSSHKSRAATLAKAAAQQQQHQKHQALQQRIQLHQQKLQQLQLQNQQQQQAAAAAAAAASGGGHQKHQHQHLHDLLSAAPRTPLTPSTVPQPLSSGGSQYLLNQLNCPQAPGASMQQLMHRAGMSPISPGPGMGPYAARSSPMSRATPTHPPPPYPYDLAASPATSTSSYLNRPLHSQEHPHMHGLGGGATGVVGHGTGGGGHMGMVAYGDAGIVSGGTAMAAGSSSLLQELPEVNSVLVNILLYDTALNVFRDHNFDSSVCVCNADTQKIGNIRGADSGVYVPLPGVSFNPFPSGAGGALAGQRMLGPSSAGFGGMRMISAFGGSPASASMPGAGSGHGHGPNGGSNSSSCTPPSNPHITGYVDDDPVECTCGFSAVVNRRLSHRAGLFYEDEVEITGIADDPGNKQPTLLSIIQSLSRKNQNKQGPGETSSALDKIGAGGLPNGQLEQLGHAFDLLLDQCSIIQTSSSSVHRALQSHRRRMSRQRRIFGNNGAPTASLASINVLEFMDAHDVISLALEQSRLAFENQRMDNMMDFHGNGSSSSHQQQQLTFHAPPPALRHKLAGIGAGRLTVHKWPYLPVGFTRSNKEIVRTMNAIQPMQNAFHCKSRGGSGSKDASSYNTVSGPLTWRQFHRLAGRASGQCEPQPIPVVVGYEKDWISVAPHSIHYWDKFLLEPYSYARDVVYVVVCPDNEHVVNCRSYFRELSSTYEMCKLGKHTPIRGWDGFLQVGAARNNVPADRETTPLDDLRTLEHAALAEQIRRYAVAFIHQLAPYLSRVPNDKTLLNPPDGSGNSHSGGSSCSSNSSSVSGLPGGDLPTDNIKLEPGTEPQVQPMETNEIKQEPGVKGGTAAGETKPTLILGDPLGMGETLEDINPSAIVLYVVNPFTFASDSCEERLALIALLRCYAELLKAVPDSVRSQMNIQIISLESVMELGPCGNRKRFDEIRCLALNIFSQCRRHLVHAQSVKSLTGFGTAANMEAFLKTKDEPNRRYKMYTAPFVLAPMHERNDKTDFSRSAGSMHGQNEHRYSVMYCNYCLSEDAWLLATATDERGEMLEKICINIDVPNRARRRKAPARYVALKKLMDFIMGISQTSQMWRLVIGRIGRIGHSELKSWSFLLSKQQLQKASKQFKDMCKQCLMYPPTILSACLVTLEPDAKLRVMPDQFTPDERFSQISMQNPLATPQDVCTHILVFPTSAVCAPFTRQFQNEPQVDDDFLTFEEEGNEDFSDADIGDLWDTHMDRVSNHGSPGRMDDNRSWQSAGGNNFKCTPPQEVEEVGSLNQQPSVGYMVSTAPTGRMPAWFWSACPHLEDVCPVFLKTALHLHVPSIQSADDLNSTNAHQSGNDHPLDSNLTADVLRFVLEGYNALSWLALDSNTHDRLSCPINVQTLMDLYYLTAAI</v>
      </c>
    </row>
    <row r="1139" spans="1:15">
      <c r="A1139" t="s">
        <v>4407</v>
      </c>
      <c r="B1139" t="s">
        <v>1540</v>
      </c>
      <c r="C1139">
        <v>0.20100000000000001</v>
      </c>
      <c r="D1139">
        <v>38</v>
      </c>
      <c r="E1139">
        <v>0.14199999999999999</v>
      </c>
      <c r="F1139">
        <v>38</v>
      </c>
      <c r="G1139">
        <v>0.14799999999999999</v>
      </c>
      <c r="H1139">
        <v>4</v>
      </c>
      <c r="I1139">
        <v>0.107</v>
      </c>
      <c r="J1139">
        <v>0.123</v>
      </c>
      <c r="K1139" t="s">
        <v>4781</v>
      </c>
      <c r="L1139">
        <v>0.45</v>
      </c>
      <c r="M1139" t="s">
        <v>4780</v>
      </c>
      <c r="N1139" t="str">
        <f>MID(Table2[[#This Row],[Uncleaved Sequence]],Table2[[#This Row],[pos2]]-3,3)&amp;"-"&amp;MID(Table2[[#This Row],[Uncleaved Sequence]],Table2[[#This Row],[pos2]],3)</f>
        <v>VNG-ERP</v>
      </c>
      <c r="O1139" t="str">
        <f>VLOOKUP(Table2[[#This Row],[name]],Sheet2!B:D,3,FALSE)</f>
        <v>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KHLGNTPHGTPHGGASTYSRNSLGGDSSMPVASVSPATPAPSPHPNSAHSQPTSVPPAEQLLNMSPHAPTSVSNLQQPPTPIDLLDKNTPAPTPTDQHDSKSITASPYVHQTPSVEPPSYTDHAAGGGPAGGGLGTGPGSVPAQQPATPTAATSAGGAGSGGPSNAIGANAVGTISVKKLEQQQTPSAAMAIKQEPGAQGRGVGGVTSTTEALNNFKRLYNPPKLTLKDPSFYDEEWLKEVIYDFQYQEYWDYSTVKRPKMEKQRRPRYAKNLYEGQNHKPVMPSPGSVYGSQLLSLDESASQAGGRGGGGQAAGSSGGGLVGIANSTSGSDVEADGSSFFQGLNIKTEPGLHSPSCKETSKSSGGNSSGGGSGSGGLFTAEGLNPSLNDLEQLFETSSNDECSSVQIHTPPDSNNPSNGGCSAVTTIEDLKRSTAVASAAVAAAAAAAASGAGNIQAEDLTKMFPTPPSHEQQHNSSPCQTDVVMTDLSVDTTTTIITSSITTTCNTTITSSINTTTTACSNPNSIMLAAAQAPVTVVAIQTVSKMVKQEYNLELGSPMEEPINDWDYVYRPQQEKFVGSTRYAPLTNLPSQTQPPLTLPTGCFYQPTWSSHKSRAATLAKAAAQQQQHQKHQALQQRIQLHQQKLQQLQLQNQQQQQAAAAAAAAASGGGHQKHQHQHLHDLLSAAPRTPLTPSTVPQPLSSGGSQYLLNQLNCPQAPGASMQQLMHRAGMSPISPGPGMGPYAARSSPMSRATPTHPPPPYPYDLAASPATSTSSYLNRPLHSQEHPHMHGLGGGATGVVGHGTGGGGHMGMVAYGDAGIVSGGTAMAAGSSSLLQELPEVNSVLVNILLYDTALNVFRDHNFDSSVCVCNADTQKIGNIRGADSGVYVPLPGVSFNPFPSGAGGALAGQRMLGPSSAGFGGMRMISAFGGSPASASMPGAGSGHGHGPNGGSNSSSCTPPSNPHITGYVDDDPVECTCGFSAVVNRRLSHRAGLFYEDEVEITGIADDPGNKQPTLLSIIQSLSRKNQNKQGPGETSSALDKIGAGGLPNGQLEQLGHAFDLLLDQCSIIQTSSSSVHRALQSHRRRMSRQRRIFGNNGAPTASLASINVLEFMDAHDVISLALEQSRLAFENQRMDNMMDFHGNGSSSSHQQQQLTFHAPPPALRHKLAGIGAGRLTVHKWPYLPVGFTRSNKEIVRTMNAIQPMQNAFHCKSRGGSGSKDASSYNTVSGPLTWRQFHRLAGRASGQCEPQPIPVVVGYEKDWISVAPHSIHYWDKFLLEPYSYARDVVYVVVCPDNEHVVNCRSYFRELSSTYEMCKLGKHTPIRGWDGFLQVGAARNNVPADRETTPLDDLRTLEHAALAEQIRRYAVAFIHQLAPYLSRVPNDKTLLNPPDGSGNSHSGGSSCSSNSSSVSGLPGGDLPTDNIKLEPGTEPQVQPMETNEIKQEPGVKGGTAAGETKPTLILGDPLGMGETLEDINPSAIVLYVVNPFTFASDSCEERLALIALLRCYAELLKAVPDSVRSQMNIQIISLESVMELGPCGNRKRFDEIRCLALNIFSQCRRHLVHAQSVKSLTGFGTAANMEAFLKTKDEPNRRYKMYTAPFVLAPMHERNDKTDFSRSAGSMHGQNEHRYSVMYCNYCLSEDAWLLATATDERGEMLEKICINIDVPNRARRRKAPARYVALKKLMDFIMGISQTSQMWRLVIGRIGRIGHSELKSWSFLLSKQQLQKASKQFKDMCKQCLMYPPTILSACLVTLEPDAKLRVMPDQFTPDERFSQISMQNPLATPQDVCTHILVFPTSAVCAPFTRQFQNEPQVDDDFLTFEEEGNEDFSDADIGDLWDTHMDRVSNHGSPGRMDDNRSWQSAGGNNFKCTPPQEVEEVGSLNQQPSVGYMVSTAPTGRMPAWFWSACPHLEDVCPVFLKTALHLHVPSIQSADDLNSTNAHQSGNDHPLDSNLTADVLRFVLEGYNALSWLALDSNTHDRLSCPINVQTLMDLYYLTAAI</v>
      </c>
    </row>
    <row r="1140" spans="1:15">
      <c r="A1140" t="s">
        <v>4408</v>
      </c>
      <c r="B1140" t="s">
        <v>1540</v>
      </c>
      <c r="C1140">
        <v>0.20100000000000001</v>
      </c>
      <c r="D1140">
        <v>38</v>
      </c>
      <c r="E1140">
        <v>0.14199999999999999</v>
      </c>
      <c r="F1140">
        <v>38</v>
      </c>
      <c r="G1140">
        <v>0.14799999999999999</v>
      </c>
      <c r="H1140">
        <v>4</v>
      </c>
      <c r="I1140">
        <v>0.107</v>
      </c>
      <c r="J1140">
        <v>0.123</v>
      </c>
      <c r="K1140" t="s">
        <v>4781</v>
      </c>
      <c r="L1140">
        <v>0.45</v>
      </c>
      <c r="M1140" t="s">
        <v>4780</v>
      </c>
      <c r="N1140" t="str">
        <f>MID(Table2[[#This Row],[Uncleaved Sequence]],Table2[[#This Row],[pos2]]-3,3)&amp;"-"&amp;MID(Table2[[#This Row],[Uncleaved Sequence]],Table2[[#This Row],[pos2]],3)</f>
        <v>VNG-ERP</v>
      </c>
      <c r="O1140" t="str">
        <f>VLOOKUP(Table2[[#This Row],[name]],Sheet2!B:D,3,FALSE)</f>
        <v>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NAQCNSSSSISNISNNKRPQQPLGSPALRAAVTGSGNKSSSSSSSSSSSSSSSSSYQQQHYHQQHLQQQQQQRPGTPVLPATATSSHHSSSLSNTSASNSSAATPRRHNVPFHKRLLHSLASTASSTASTFRKNHSNTTTDTNIPKQRHLGNTPHGTPHGGASTYSRNSLGGDSSMPVASVSPATPAPSPHPNSAHSQPTSVPPAEQLLNMSPHAPTSVSNLQQPPTPIDLLDKNTPAPTPTDQHDSKSITASPYVHQTPSVEPPSYTDHAAGGGPAGGGLGTGPGSVPAQQPATPTAATSAGGAGSGGPSNAIGANAVGTISVKKLEQQQTPSAAMAIKQEPGAQGRGVGGVTSTTEALNNFKRLYNPPKLTLKDPSFYDEEWLKEVIYDFQYQEYWDYSTVKRPKMEKQRRPRYAKNLYEGQNHKPVMPSPGSVYGSQLLSLDESASQAGGRGGGGQAAGSSGGGLVGIANSTSGSDVEADGSSFFQGLNIKTEPGLHSPSCKETSKSSGGNSSGGGSGSGGLFTAEGLNPSLNDLEQLFETSSNDECSSVQIHTPPDSNNPSNGGCSAVTTIEDLKRSTAVASAAVAAAAAAAASGAGNIQAEDLTKMFPTPPSHEQQHNSSPCQTDVVMTDLSVDTTTTIITSSITTTCNTTITSSINTTTTACSNPNSIMLAAAQAPVTVVAIQTVSKMVKQEYNLELGSPMEEPINDWDYVYRPQQEKFVGSTRYAPLTNLPSQTQPPLTLPTGCFYQPTWSSHKSRAATLAKAAAQQQQHQKHQALQQRIQLHQQKLQQLQLQNQQQQQAAAAAAAAASGGGHQKHQHQHLHDLLSAAPRTPLTPSTVPQPLSSGGSQYLLNQLNCPQAPGASMQQLMHRAGMSPISPGPGMGPYAARSSPMSRATPTHPPPPYPYDLAASPATSTSSYLNRPLHSQEHPHMHGLGGGATGVVGHGTGGGGHMGMVAYGDAGIVSGGTAMAAGSSSLLQELPEVNSVLVNILLYDTALNVFRDHNFDSSVCVCNADTQKIGNIRGADSGVYVPLPGVSFNPFPSGAGGALAGQRMLGPSSAGFGGMRMISAFGGSPASASMPGAGSGHGHGPNGGSNSSSCTPPSNPHITGYVDDDPVECTCGFSAVVNRRLSHRAGLFYEDEVEITGIADDPGNKQPTLLSIIQSLSRKNQNKQGPGETSSALDKIGAGGLPNGQLEQLGHAFDLLLDQCSIIQTSSSSVHRALQSHRRRMSRQRRIFGNNGAPTASLASINVLEFMDAHDVISLALEQSRLAFENQRMDNMMDFHGNGSSSSHQQQQLTFHAPPPALRHKLAGIGAGRLTVHKWPYLPVGFTRSNKEIVRTMNAIQPMQNAFHCKSRGGSGSKDASSYNTVSGPLTWRQFHRLAGRASGQCEPQPIPVVVGYEKDWISVAPHSIHYWDKFLLEPYSYARDVVYVVVCPDNEHVVNCRSYFRELSSTYEMCKLGKHTPIRGWDGFLQVGAARNNVPADRETTPLDDLRTLEHAALAEQIRRYAVAFIHQLAPYLSRVPNDKTLLNPPDGSGNSHSGGSSCSSNSSSVSGLPGGDLPTDNIKLEPGTEPQVQPMETNEIKQEPGVKGGTAAGETKPTLILGDPLGMGETLEDINPSAIVLYVVNPFTFASDSCEERLALIALLRCYAELLKAVPDSVRSQMNIQIISLESVMELGPCGNRKRFDEIRCLALNIFSQCRRHLVHAQSVKSLTGFGTAANMEAFLKTKDEPNRRYKMYTAPFVLAPMHERNDKTDFSRSAGSMHGQNEHRYSVMYCNYCLSEDAWLLATATDERGEMLEKICINIDVPNRARRRKAPARYVALKKLMDFIMGISQTSQMWRLVIGRIGRIGHSELKSWSFLLSKQQLQKASKQFKDMCKQCLMYPPTILSACLVTLEPDAKLRVMPDQFTPDERFSQISMQNPLATPQDVCTHILVFPTSAVCAPFTRQFQNEPQVDDDFLTFEEEGNEDFSDADIGDLWDTHMDRVSNHGSPGRMDDNRSWQSAGGNNFKCTPPQEVEEVGSLNQQPSVGYMVSTAPTGRMPAWFWSACPHLEDVCPVFLKTALHLHVPSIQSADDLNSTNAHQSGNDHPLDSNLTADVLRFVLEGYNALSWLALDSNTHDRLSCPINVQTLMDLYYLTAAI</v>
      </c>
    </row>
    <row r="1141" spans="1:15">
      <c r="A1141" t="s">
        <v>4722</v>
      </c>
      <c r="B1141" t="s">
        <v>1540</v>
      </c>
      <c r="C1141">
        <v>0.20100000000000001</v>
      </c>
      <c r="D1141">
        <v>38</v>
      </c>
      <c r="E1141">
        <v>0.14199999999999999</v>
      </c>
      <c r="F1141">
        <v>38</v>
      </c>
      <c r="G1141">
        <v>0.14799999999999999</v>
      </c>
      <c r="H1141">
        <v>4</v>
      </c>
      <c r="I1141">
        <v>0.107</v>
      </c>
      <c r="J1141">
        <v>0.123</v>
      </c>
      <c r="K1141" t="s">
        <v>4781</v>
      </c>
      <c r="L1141">
        <v>0.45</v>
      </c>
      <c r="M1141" t="s">
        <v>4780</v>
      </c>
      <c r="N1141" t="str">
        <f>MID(Table2[[#This Row],[Uncleaved Sequence]],Table2[[#This Row],[pos2]]-3,3)&amp;"-"&amp;MID(Table2[[#This Row],[Uncleaved Sequence]],Table2[[#This Row],[pos2]],3)</f>
        <v>VNG-ERP</v>
      </c>
      <c r="O1141" t="str">
        <f>VLOOKUP(Table2[[#This Row],[name]],Sheet2!B:D,3,FALSE)</f>
        <v>MTHQNHQTNGASLEDCHTNFYALTDLCGIKWRKFVNGERPNASSDPLADILRSYSRCIQADMLCVWRRVQSTKTDHADPNALTFEMTTSTKVHPPLSLAAKELWIFWYGEEPDLSELVDAELLRVAANQALWNGTWKGALTYECRSLFKALHNLMERFVLTKDIVRFGKWFVQPCTSSDRLFGRSSQHLSFSFTFFHGDTVCASIDLREHPAVRPLTKEHLTEAAAAFAAASSPPGSNGSAASAGAVPNPGQDPNGASMDGLDGGEGAAKAAPPPHARKVMLAPFGIAGILTGNYKASDPIAEKILEDWASFFPLCNKDNTDVPPVVEVVSGGHKMYHPTNYVVTDLDDMEHMEFVEMQKMQSSVAGAAAESAVLASLSCPPGAASAPSSMGAPSATAVPLGPASLNAPALAGAGVGATASSAAKEISRKAAPQAVSALERAFQPYYDQRPTSGFTFNTNNTHIPASAAVEMPERTWQDCVMNTLHVDAAAAAAVASSTPASGTGSLSADGDENEQNKPPQDSKQLVQQQIQQQQQRQKWNFVDPMQKAPCICTKHLGNTPHGTPHGGASTYSRNSLGGDSSMPVASVSPATPAPSPHPNSAHSQPTSVPPAEQPPTPIDHLLDKNTPAPTPTDQHDKSITASPYVHQTPSVEPPSYTDHAAGGGPAGGQGLGTGPGSVPAQQPATTAATSAGGAGSGGPSNAIGANAVGTISVKKLEMQQQTPSAAMAIKQEPGQGRGVGGVTSTTEALNNFKRLYNPPKLTLKDPDSFYDEEWLKEVIYDFQQEYWDYSTVKRPKMEKQRRPRYAKNLYEGQNHVKPVMPSPGSVYGSQLLLDESASQAGGRGGGGQAAGSSGGGLVGIANSTASGSDVEADGSSFFQGLIKTEPGLHSPSCKETSKSSGGNSSGGGSGSGGNLFTAEGLNPSLNDLEQFETSSNDECSSVQIHTPPDSNNPSNGGCSAVTNTIEDLKRSTAVASAAVAAAAAAASGAGNIQAEDLTKMFPTPPSHEQQHPNSSPCQTDVVMTDLSVTTTTIITSSITTTCNTTITSSINTTTTACSNPSNSIMLAAAQAPVTVVAQTVSKMVKQEYNLELGSPMEEPINDWDYVYRPPQQEKFVGSTRYAPLTNPSQTQPPLTLPTGCFYQPTWSSHKSRAATLAKAAAAQQQQHQKHQALQQIQLHQQKLQQLQLQNQQQQQAAAAAAAAASGGVGHQKHQHQHLHDLLSAPRTPLTPSTVPQPLSSGGSQYLLNQLNCPQAPPGASMQQLMHRAGMSPIPGPGMGPYAARSSPMSRATPTHPPPPYPYDLAVASPATSTSSYLNRPLHQEHPHMHGLGGGATGVVGHGTGGGGHMGMVAYTGDAGIVSGGTAMAAGSSLLQELPEVNSVLVNILLYDTALNVFRDHNFDSSSVCVCNADTQKIGNIGADSGVYVPLPGVSFNPFPSGAGGALAGQRMLNGPSSAGFGGMRMISAFGSPASASMPGAGSGHGHGPNGGSNSSSCTPPSSNPHITGYVDDDPVECTGFSAVVNRRLSHRAGLFYEDEVEITGIADDPGRNKQPTLLSIIQSLSRKQNKQGPGETSSALDKIGAGGLPNGQLEQLGHAVFDLLLDQCSIIQTSSSVHRALQSHRRRMSRQRRIFGNNGAPTASLASIANVLEFMDAHDVISLALQSRLAFENQRMDNMMDFHGNGSSSSHQQQQLTAFHAPPPALRHKLAGIGGRLTVHKWPYLPVGFTRSNKEIVRTMNAIQPMLQNAFHCKSRGGSGSKDSSYNTVSGPLTWRQFHRLAGRASGQCEPQPIPSVVVGYEKDWISVAPHSHYWDKFLLEPYSYARDVVYVVVCPDNEHVVNCTRSYFRELSSTYEMCKLKHTPIRGWDGFLQVGAARNNVPADRETTPLDDWLRTLEHAALAEQIRRYVAFIHQLAPYLSRVPNDKTLLNPPDGSGNSHSKGGSSCSSNSSSVSGLPGDLPTDNIKLEPGTEPQVQPMETNEIKQEPGVGKGGTAAGETKPTLILGPLGMGETLEDINPSAIVLYVVNPFTFASDSCELERLALIALLRCYAELLAVPDSVRSQMNIQIISLESVMELGPCGNRKRFSDEIRCLALNIFSQCRRLVHAQSVKSLTGFGTAANMEAFLKTKDEPNRRAYKMYTAPFVLAPMHERDKTDFSRSAGSMHGQNEHRYSVMYCNYCLSEDQAWLLATATDERGEMLEICINIDVPNRARRRKAPARYVALKKLMDFIMGIISQTSQMWRLVIGRIGIGHSELKSWSFLLSKQQLQKASKQFKDMCKQCTLMYPPTILSACLVTLEDAKLRVMPDQFTPDERFSQISMQNPLATPQDVTCTHILVFPTSAVCAPFRQFQNEPQVDDDFLTFEEEGNEDFSDADIGDLFWDTHMDRVSNHGSPGRDDNRSWQSAGGNNFKCTPPQEVEEVGSLNQQPISVGYMVSTAPTGRMPAFWSACPHLEDVCPVFLKTALHLHVPSIQSADDILNSTNAHQSGNDHPLDNLTADVLRFVLEGYNALSWLALDSNTHDRLSCLPINVQTLMDLYYLTAA</v>
      </c>
    </row>
    <row r="1142" spans="1:15">
      <c r="A1142" t="s">
        <v>4246</v>
      </c>
      <c r="B1142" t="s">
        <v>686</v>
      </c>
      <c r="C1142">
        <v>0.51400000000000001</v>
      </c>
      <c r="D1142">
        <v>27</v>
      </c>
      <c r="E1142">
        <v>0.35599999999999998</v>
      </c>
      <c r="F1142">
        <v>27</v>
      </c>
      <c r="G1142">
        <v>0.63400000000000001</v>
      </c>
      <c r="H1142">
        <v>3</v>
      </c>
      <c r="I1142">
        <v>0.34499999999999997</v>
      </c>
      <c r="J1142">
        <v>0.35099999999999998</v>
      </c>
      <c r="K1142" t="s">
        <v>4781</v>
      </c>
      <c r="L1142">
        <v>0.5</v>
      </c>
      <c r="M1142" t="s">
        <v>4782</v>
      </c>
      <c r="N1142" t="str">
        <f>MID(Table2[[#This Row],[Uncleaved Sequence]],Table2[[#This Row],[pos2]]-3,3)&amp;"-"&amp;MID(Table2[[#This Row],[Uncleaved Sequence]],Table2[[#This Row],[pos2]],3)</f>
        <v>ISG-MGF</v>
      </c>
      <c r="O1142" t="str">
        <f>VLOOKUP(Table2[[#This Row],[name]],Sheet2!B:D,3,FALSE)</f>
        <v>MLFIGGVLRPLGVGLLLLGLLAPISGMGFRRGRLTKGFLGEPSKIPTLQSLHSEDLWFEQRLDHFKSSDKRTWQQRYFVNADFYRNDSSAPVFLMIGGGEASAKWMREGAWVHYAEHFGALCLQLEHRFYGKSHPTADLSTENLHYLSEQALEDLASFVTAMKVKFNLGDGQKWIAFGGSYPGSLAAWAREKYPELYGSISSSGPLLAEVDFKEYFEVVKASLAAYKPECVDAVTRSFAQVEILLHMIGQRSLDEKFKTCTPIKDSIENDLDMANFFENLAGNFAGVVQYNKDNPHATITIDDICDVMLNTTAGPPVTRLGLVNDMLLKESNTTCLDYKYDKMADMKNVSWDSETAKGMRQWTYQTCHEFGFYQTSDNPADTFGDRFGVDFFRQCMDVFSKNMNAKFLKLVVSATNDNYGALKPKTTNVLYVHGSIDPWHAGLVKSTNAALPTIYIEGTAHCANMYEPVKTDPPQLVAARNKILKFLAKLDGYTSAL</v>
      </c>
    </row>
    <row r="1143" spans="1:15">
      <c r="A1143" t="s">
        <v>4213</v>
      </c>
      <c r="B1143" t="s">
        <v>1543</v>
      </c>
      <c r="C1143">
        <v>0.76900000000000002</v>
      </c>
      <c r="D1143">
        <v>23</v>
      </c>
      <c r="E1143">
        <v>0.78700000000000003</v>
      </c>
      <c r="F1143">
        <v>23</v>
      </c>
      <c r="G1143">
        <v>0.92200000000000004</v>
      </c>
      <c r="H1143">
        <v>3</v>
      </c>
      <c r="I1143">
        <v>0.80600000000000005</v>
      </c>
      <c r="J1143">
        <v>0.79700000000000004</v>
      </c>
      <c r="K1143" t="s">
        <v>4779</v>
      </c>
      <c r="L1143">
        <v>0.45</v>
      </c>
      <c r="M1143" t="s">
        <v>4780</v>
      </c>
      <c r="N1143" t="str">
        <f>MID(Table2[[#This Row],[Uncleaved Sequence]],Table2[[#This Row],[pos2]]-3,3)&amp;"-"&amp;MID(Table2[[#This Row],[Uncleaved Sequence]],Table2[[#This Row],[pos2]],3)</f>
        <v>SES-SNT</v>
      </c>
      <c r="O1143" t="str">
        <f>VLOOKUP(Table2[[#This Row],[name]],Sheet2!B:D,3,FALSE)</f>
        <v>MLRPLCIIQILLLAFLANESESSNTHLHRYMLDTYKPQHNRKTQMNYKRRTVRSDHEMAIDPNNPNNPNNPNNSDSPDNPNNLNNPNNPNNDTVQYGHKEPVVTLTNSDKKVPLHELMVRLYQQNKYICMGTVISEMLVITTSTCFNASSEVVTMKMYDDEVLEGKRVALNQTYLKGADPMLVAIQLTKSPKNSKVGDTVKLCDSELEIYEPIELPLWIRSRHSIHSQTTYIIPMQACRLRMRDPAMVATDTMICVKNMKYTAQCQLAMGNPLVHDERICGINVAGHNCPAYTGDLYIRVYDALAFSIMGMEIIKNSRIEDTI</v>
      </c>
    </row>
    <row r="1144" spans="1:15">
      <c r="A1144" t="s">
        <v>4684</v>
      </c>
      <c r="B1144" t="s">
        <v>1543</v>
      </c>
      <c r="C1144">
        <v>0.76900000000000002</v>
      </c>
      <c r="D1144">
        <v>23</v>
      </c>
      <c r="E1144">
        <v>0.78700000000000003</v>
      </c>
      <c r="F1144">
        <v>23</v>
      </c>
      <c r="G1144">
        <v>0.92200000000000004</v>
      </c>
      <c r="H1144">
        <v>3</v>
      </c>
      <c r="I1144">
        <v>0.80600000000000005</v>
      </c>
      <c r="J1144">
        <v>0.79700000000000004</v>
      </c>
      <c r="K1144" t="s">
        <v>4779</v>
      </c>
      <c r="L1144">
        <v>0.45</v>
      </c>
      <c r="M1144" t="s">
        <v>4780</v>
      </c>
      <c r="N1144" t="str">
        <f>MID(Table2[[#This Row],[Uncleaved Sequence]],Table2[[#This Row],[pos2]]-3,3)&amp;"-"&amp;MID(Table2[[#This Row],[Uncleaved Sequence]],Table2[[#This Row],[pos2]],3)</f>
        <v>SES-SNT</v>
      </c>
      <c r="O1144" t="str">
        <f>VLOOKUP(Table2[[#This Row],[name]],Sheet2!B:D,3,FALSE)</f>
        <v>MLRPLCIIQILLLAFLANESESSNTHLHRYMLDTYKPQHNRKTQMNYKRRTVRSDHEMAIDPNNPNNPNNPNNSDSPDNPNNLNNPNNPNNDTVQYGHKEPVVTLTNSDKKVPLHELMVRLYQQNKYICMGTVISEMLVITTSTCFNASSEVVTMKMYDDEVLEGKRVALNQTYLKGADPMLVAIQLTKSPKNSKVGDTVKLCDSELEIYEPIELPLWIRSRHSIHSQTTYIIPMQACRLRMRDPAMVATDTMICVKNMKYTAQCQLAMGNPLVHDERICGINVAGHNCPAYTGDLYIRVYDALAFSIMGMEIIKNSRIEDTI</v>
      </c>
    </row>
  </sheetData>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3"/>
  <sheetViews>
    <sheetView workbookViewId="0">
      <selection activeCell="I4" sqref="I4"/>
    </sheetView>
  </sheetViews>
  <sheetFormatPr baseColWidth="10" defaultColWidth="8.83203125" defaultRowHeight="14" x14ac:dyDescent="0"/>
  <cols>
    <col min="1" max="1" width="16.33203125" customWidth="1"/>
    <col min="2" max="2" width="12.5" bestFit="1" customWidth="1"/>
    <col min="5" max="5" width="29.6640625" customWidth="1"/>
  </cols>
  <sheetData>
    <row r="1" spans="1:10">
      <c r="A1" t="str">
        <f t="shared" ref="A1:A64" si="0">CONCATENATE(B1,C1)</f>
        <v>SLA-EVGCG8695</v>
      </c>
      <c r="B1" t="s">
        <v>4788</v>
      </c>
      <c r="C1" s="20" t="s">
        <v>142</v>
      </c>
      <c r="E1" t="s">
        <v>5248</v>
      </c>
      <c r="F1" t="str">
        <f>VLOOKUP(E1,A:C,3,FALSE)</f>
        <v>CG8695</v>
      </c>
      <c r="I1" s="22" t="s">
        <v>4758</v>
      </c>
      <c r="J1">
        <f t="shared" ref="J1:J64" si="1">COUNTIF(F:F,I1)</f>
        <v>2</v>
      </c>
    </row>
    <row r="2" spans="1:10">
      <c r="A2" t="str">
        <f t="shared" si="0"/>
        <v>TEA-MRMCG31266</v>
      </c>
      <c r="B2" t="s">
        <v>4789</v>
      </c>
      <c r="C2" s="21" t="s">
        <v>1267</v>
      </c>
      <c r="E2" t="s">
        <v>5249</v>
      </c>
      <c r="F2" t="str">
        <f t="shared" ref="F2:F65" si="2">VLOOKUP(E2,A:C,3,FALSE)</f>
        <v>CG31266</v>
      </c>
      <c r="I2" s="22" t="s">
        <v>659</v>
      </c>
      <c r="J2">
        <f t="shared" si="1"/>
        <v>2</v>
      </c>
    </row>
    <row r="3" spans="1:10">
      <c r="A3" t="str">
        <f t="shared" si="0"/>
        <v>SEG-IIDCG31872</v>
      </c>
      <c r="B3" t="s">
        <v>4790</v>
      </c>
      <c r="C3" s="20" t="s">
        <v>444</v>
      </c>
      <c r="E3" t="s">
        <v>5250</v>
      </c>
      <c r="F3" t="str">
        <f t="shared" si="2"/>
        <v>CG31872</v>
      </c>
      <c r="I3" s="22" t="s">
        <v>464</v>
      </c>
      <c r="J3">
        <f t="shared" si="1"/>
        <v>2</v>
      </c>
    </row>
    <row r="4" spans="1:10">
      <c r="A4" t="str">
        <f t="shared" si="0"/>
        <v>ASA-ELHCG13095</v>
      </c>
      <c r="B4" t="s">
        <v>4791</v>
      </c>
      <c r="C4" s="21" t="s">
        <v>580</v>
      </c>
      <c r="E4" t="s">
        <v>5251</v>
      </c>
      <c r="F4" t="str">
        <f t="shared" si="2"/>
        <v>CG13095</v>
      </c>
      <c r="I4" s="23" t="s">
        <v>896</v>
      </c>
      <c r="J4">
        <f t="shared" si="1"/>
        <v>2</v>
      </c>
    </row>
    <row r="5" spans="1:10">
      <c r="A5" t="str">
        <f t="shared" si="0"/>
        <v>VSD-YCFCG10339</v>
      </c>
      <c r="B5" t="s">
        <v>4792</v>
      </c>
      <c r="C5" s="20" t="s">
        <v>238</v>
      </c>
      <c r="E5" t="s">
        <v>5252</v>
      </c>
      <c r="F5" t="str">
        <f t="shared" si="2"/>
        <v>CG10339</v>
      </c>
      <c r="I5" s="22" t="s">
        <v>1477</v>
      </c>
      <c r="J5">
        <f t="shared" si="1"/>
        <v>2</v>
      </c>
    </row>
    <row r="6" spans="1:10">
      <c r="A6" t="str">
        <f t="shared" si="0"/>
        <v>VAG-LDDCG14034</v>
      </c>
      <c r="B6" t="s">
        <v>4793</v>
      </c>
      <c r="C6" s="21" t="s">
        <v>338</v>
      </c>
      <c r="E6" t="s">
        <v>5253</v>
      </c>
      <c r="F6" t="str">
        <f t="shared" si="2"/>
        <v>CG14034</v>
      </c>
      <c r="I6" s="20" t="s">
        <v>142</v>
      </c>
      <c r="J6">
        <f t="shared" si="1"/>
        <v>1</v>
      </c>
    </row>
    <row r="7" spans="1:10">
      <c r="A7" t="str">
        <f t="shared" si="0"/>
        <v>VNG-ITSCG18530</v>
      </c>
      <c r="B7" t="s">
        <v>4794</v>
      </c>
      <c r="C7" s="20" t="s">
        <v>435</v>
      </c>
      <c r="E7" t="s">
        <v>5254</v>
      </c>
      <c r="F7" t="str">
        <f t="shared" si="2"/>
        <v>CG18530</v>
      </c>
      <c r="I7" s="21" t="s">
        <v>1267</v>
      </c>
      <c r="J7">
        <f t="shared" si="1"/>
        <v>1</v>
      </c>
    </row>
    <row r="8" spans="1:10">
      <c r="A8" t="str">
        <f t="shared" si="0"/>
        <v>CIA-LDWCG6592</v>
      </c>
      <c r="B8" t="s">
        <v>4795</v>
      </c>
      <c r="C8" s="21" t="s">
        <v>1445</v>
      </c>
      <c r="E8" t="s">
        <v>5255</v>
      </c>
      <c r="F8" t="str">
        <f t="shared" si="2"/>
        <v>CG6592</v>
      </c>
      <c r="I8" s="20" t="s">
        <v>444</v>
      </c>
      <c r="J8">
        <f t="shared" si="1"/>
        <v>1</v>
      </c>
    </row>
    <row r="9" spans="1:10">
      <c r="A9" t="str">
        <f t="shared" si="0"/>
        <v>SDA-AEICG16705</v>
      </c>
      <c r="B9" t="s">
        <v>4796</v>
      </c>
      <c r="C9" s="20" t="s">
        <v>1107</v>
      </c>
      <c r="E9" t="s">
        <v>5256</v>
      </c>
      <c r="F9" t="str">
        <f t="shared" si="2"/>
        <v>CG16705</v>
      </c>
      <c r="I9" s="21" t="s">
        <v>580</v>
      </c>
      <c r="J9">
        <f t="shared" si="1"/>
        <v>1</v>
      </c>
    </row>
    <row r="10" spans="1:10">
      <c r="A10" t="str">
        <f t="shared" si="0"/>
        <v>STA-LSECG11608</v>
      </c>
      <c r="B10" t="s">
        <v>4797</v>
      </c>
      <c r="C10" s="21" t="s">
        <v>424</v>
      </c>
      <c r="E10" t="s">
        <v>5257</v>
      </c>
      <c r="F10" t="str">
        <f t="shared" si="2"/>
        <v>CG11608</v>
      </c>
      <c r="I10" s="20" t="s">
        <v>238</v>
      </c>
      <c r="J10">
        <f t="shared" si="1"/>
        <v>1</v>
      </c>
    </row>
    <row r="11" spans="1:10">
      <c r="A11" t="str">
        <f t="shared" si="0"/>
        <v>ISA-DPGCG14218</v>
      </c>
      <c r="B11" t="s">
        <v>4798</v>
      </c>
      <c r="C11" s="20" t="s">
        <v>1084</v>
      </c>
      <c r="E11" t="s">
        <v>5258</v>
      </c>
      <c r="F11" t="str">
        <f t="shared" si="2"/>
        <v>CG14218</v>
      </c>
      <c r="I11" s="21" t="s">
        <v>338</v>
      </c>
      <c r="J11">
        <f t="shared" si="1"/>
        <v>1</v>
      </c>
    </row>
    <row r="12" spans="1:10">
      <c r="A12" t="str">
        <f t="shared" si="0"/>
        <v>ISA-DPGCG14218</v>
      </c>
      <c r="B12" t="s">
        <v>4798</v>
      </c>
      <c r="C12" s="21" t="s">
        <v>1084</v>
      </c>
      <c r="E12" t="s">
        <v>5259</v>
      </c>
      <c r="F12" t="str">
        <f t="shared" si="2"/>
        <v>CG11169</v>
      </c>
      <c r="I12" s="20" t="s">
        <v>435</v>
      </c>
      <c r="J12">
        <f t="shared" si="1"/>
        <v>1</v>
      </c>
    </row>
    <row r="13" spans="1:10">
      <c r="A13" t="str">
        <f t="shared" si="0"/>
        <v>TIC-QGLCG11169</v>
      </c>
      <c r="B13" t="s">
        <v>4799</v>
      </c>
      <c r="C13" s="20" t="s">
        <v>4757</v>
      </c>
      <c r="E13" t="s">
        <v>5260</v>
      </c>
      <c r="F13" t="str">
        <f t="shared" si="2"/>
        <v>CG9850</v>
      </c>
      <c r="I13" s="21" t="s">
        <v>1445</v>
      </c>
      <c r="J13">
        <f t="shared" si="1"/>
        <v>1</v>
      </c>
    </row>
    <row r="14" spans="1:10">
      <c r="A14" t="str">
        <f t="shared" si="0"/>
        <v>TIC-QGLCG9850</v>
      </c>
      <c r="B14" t="s">
        <v>4799</v>
      </c>
      <c r="C14" s="21" t="s">
        <v>973</v>
      </c>
      <c r="E14" t="s">
        <v>5261</v>
      </c>
      <c r="F14" t="str">
        <f t="shared" si="2"/>
        <v>CG31039</v>
      </c>
      <c r="I14" s="20" t="s">
        <v>1107</v>
      </c>
      <c r="J14">
        <f t="shared" si="1"/>
        <v>1</v>
      </c>
    </row>
    <row r="15" spans="1:10">
      <c r="A15" t="str">
        <f t="shared" si="0"/>
        <v>TIC-QGLCG9850</v>
      </c>
      <c r="B15" t="s">
        <v>4799</v>
      </c>
      <c r="C15" s="20" t="s">
        <v>973</v>
      </c>
      <c r="E15" t="s">
        <v>5262</v>
      </c>
      <c r="F15" t="str">
        <f t="shared" si="2"/>
        <v>CG10357</v>
      </c>
      <c r="I15" s="21" t="s">
        <v>424</v>
      </c>
      <c r="J15">
        <f t="shared" si="1"/>
        <v>1</v>
      </c>
    </row>
    <row r="16" spans="1:10">
      <c r="A16" t="str">
        <f t="shared" si="0"/>
        <v>TIC-QGLCG9850</v>
      </c>
      <c r="B16" t="s">
        <v>4799</v>
      </c>
      <c r="C16" s="21" t="s">
        <v>973</v>
      </c>
      <c r="E16" t="s">
        <v>5263</v>
      </c>
      <c r="F16" t="str">
        <f t="shared" si="2"/>
        <v>CG7432</v>
      </c>
      <c r="I16" s="20" t="s">
        <v>1084</v>
      </c>
      <c r="J16">
        <f t="shared" si="1"/>
        <v>1</v>
      </c>
    </row>
    <row r="17" spans="1:10">
      <c r="A17" t="str">
        <f t="shared" si="0"/>
        <v>TIC-QGLCG9850</v>
      </c>
      <c r="B17" t="s">
        <v>4799</v>
      </c>
      <c r="C17" s="20" t="s">
        <v>973</v>
      </c>
      <c r="E17" t="s">
        <v>5264</v>
      </c>
      <c r="F17" t="str">
        <f t="shared" si="2"/>
        <v>CG8560</v>
      </c>
      <c r="I17" s="20" t="s">
        <v>4757</v>
      </c>
      <c r="J17">
        <f t="shared" si="1"/>
        <v>1</v>
      </c>
    </row>
    <row r="18" spans="1:10">
      <c r="A18" t="str">
        <f t="shared" si="0"/>
        <v>CSA-LTVCG31039</v>
      </c>
      <c r="B18" t="s">
        <v>4800</v>
      </c>
      <c r="C18" s="21" t="s">
        <v>1247</v>
      </c>
      <c r="E18" t="s">
        <v>5265</v>
      </c>
      <c r="F18" t="str">
        <f t="shared" si="2"/>
        <v>CG34447</v>
      </c>
      <c r="I18" s="21" t="s">
        <v>973</v>
      </c>
      <c r="J18">
        <f t="shared" si="1"/>
        <v>1</v>
      </c>
    </row>
    <row r="19" spans="1:10">
      <c r="A19" t="str">
        <f t="shared" si="0"/>
        <v>LHA-ALLCG10357</v>
      </c>
      <c r="B19" t="s">
        <v>4801</v>
      </c>
      <c r="C19" s="20" t="s">
        <v>413</v>
      </c>
      <c r="E19" t="s">
        <v>5266</v>
      </c>
      <c r="F19" t="str">
        <f t="shared" si="2"/>
        <v>CG31684</v>
      </c>
      <c r="I19" s="21" t="s">
        <v>1247</v>
      </c>
      <c r="J19">
        <f t="shared" si="1"/>
        <v>1</v>
      </c>
    </row>
    <row r="20" spans="1:10">
      <c r="A20" t="str">
        <f t="shared" si="0"/>
        <v>AQG-QSDCG7432</v>
      </c>
      <c r="B20" t="s">
        <v>4802</v>
      </c>
      <c r="C20" s="21" t="s">
        <v>1461</v>
      </c>
      <c r="E20" t="s">
        <v>5267</v>
      </c>
      <c r="F20" t="str">
        <f t="shared" si="2"/>
        <v>CG6357</v>
      </c>
      <c r="I20" s="20" t="s">
        <v>413</v>
      </c>
      <c r="J20">
        <f t="shared" si="1"/>
        <v>1</v>
      </c>
    </row>
    <row r="21" spans="1:10">
      <c r="A21" t="str">
        <f t="shared" si="0"/>
        <v>ALA-VENCG8560</v>
      </c>
      <c r="B21" t="s">
        <v>4803</v>
      </c>
      <c r="C21" s="20" t="s">
        <v>676</v>
      </c>
      <c r="E21" t="s">
        <v>5268</v>
      </c>
      <c r="F21" t="str">
        <f t="shared" si="2"/>
        <v>CG11670</v>
      </c>
      <c r="I21" s="21" t="s">
        <v>1461</v>
      </c>
      <c r="J21">
        <f t="shared" si="1"/>
        <v>1</v>
      </c>
    </row>
    <row r="22" spans="1:10">
      <c r="A22" t="str">
        <f t="shared" si="0"/>
        <v>ALA-VENCG8560</v>
      </c>
      <c r="B22" t="s">
        <v>4803</v>
      </c>
      <c r="C22" s="21" t="s">
        <v>676</v>
      </c>
      <c r="E22" t="s">
        <v>5269</v>
      </c>
      <c r="F22" t="str">
        <f t="shared" si="2"/>
        <v>CG9466</v>
      </c>
      <c r="I22" s="20" t="s">
        <v>676</v>
      </c>
      <c r="J22">
        <f t="shared" si="1"/>
        <v>1</v>
      </c>
    </row>
    <row r="23" spans="1:10">
      <c r="A23" t="str">
        <f t="shared" si="0"/>
        <v>ASA-NPICG34447</v>
      </c>
      <c r="B23" t="s">
        <v>4804</v>
      </c>
      <c r="C23" s="20" t="s">
        <v>449</v>
      </c>
      <c r="E23" t="s">
        <v>5270</v>
      </c>
      <c r="F23" t="str">
        <f t="shared" si="2"/>
        <v>CG15533</v>
      </c>
      <c r="I23" s="20" t="s">
        <v>449</v>
      </c>
      <c r="J23">
        <f t="shared" si="1"/>
        <v>1</v>
      </c>
    </row>
    <row r="24" spans="1:10">
      <c r="A24" t="str">
        <f t="shared" si="0"/>
        <v>ASA-NPICG31684</v>
      </c>
      <c r="B24" t="s">
        <v>4804</v>
      </c>
      <c r="C24" s="21" t="s">
        <v>4758</v>
      </c>
      <c r="E24" t="s">
        <v>5271</v>
      </c>
      <c r="F24" t="str">
        <f t="shared" si="2"/>
        <v>CG6863</v>
      </c>
      <c r="I24" s="20" t="s">
        <v>731</v>
      </c>
      <c r="J24">
        <f t="shared" si="1"/>
        <v>1</v>
      </c>
    </row>
    <row r="25" spans="1:10">
      <c r="A25" t="str">
        <f t="shared" si="0"/>
        <v>ALG-VPVCG6357</v>
      </c>
      <c r="B25" t="s">
        <v>4805</v>
      </c>
      <c r="C25" s="20" t="s">
        <v>731</v>
      </c>
      <c r="E25" t="s">
        <v>5272</v>
      </c>
      <c r="F25" t="str">
        <f t="shared" si="2"/>
        <v>CG4271</v>
      </c>
      <c r="I25" s="21" t="s">
        <v>1029</v>
      </c>
      <c r="J25">
        <f t="shared" si="1"/>
        <v>1</v>
      </c>
    </row>
    <row r="26" spans="1:10">
      <c r="A26" t="str">
        <f t="shared" si="0"/>
        <v>VNG-QWECG11670</v>
      </c>
      <c r="B26" t="s">
        <v>4806</v>
      </c>
      <c r="C26" s="21" t="s">
        <v>1029</v>
      </c>
      <c r="E26" t="s">
        <v>5273</v>
      </c>
      <c r="F26" t="str">
        <f t="shared" si="2"/>
        <v>CG7996</v>
      </c>
      <c r="I26" s="21" t="s">
        <v>220</v>
      </c>
      <c r="J26">
        <f t="shared" si="1"/>
        <v>1</v>
      </c>
    </row>
    <row r="27" spans="1:10">
      <c r="A27" t="str">
        <f t="shared" si="0"/>
        <v>VNG-QWECG11670</v>
      </c>
      <c r="B27" t="s">
        <v>4806</v>
      </c>
      <c r="C27" s="20" t="s">
        <v>1029</v>
      </c>
      <c r="E27" t="s">
        <v>5274</v>
      </c>
      <c r="F27" t="str">
        <f t="shared" si="2"/>
        <v>CG9289</v>
      </c>
      <c r="I27" s="20" t="s">
        <v>344</v>
      </c>
      <c r="J27">
        <f t="shared" si="1"/>
        <v>1</v>
      </c>
    </row>
    <row r="28" spans="1:10">
      <c r="A28" t="str">
        <f t="shared" si="0"/>
        <v>AQA-VCGCG9466</v>
      </c>
      <c r="B28" t="s">
        <v>4807</v>
      </c>
      <c r="C28" s="21" t="s">
        <v>220</v>
      </c>
      <c r="E28" t="s">
        <v>5275</v>
      </c>
      <c r="F28" t="str">
        <f t="shared" si="2"/>
        <v>CG8550</v>
      </c>
      <c r="I28" s="21" t="s">
        <v>912</v>
      </c>
      <c r="J28">
        <f t="shared" si="1"/>
        <v>1</v>
      </c>
    </row>
    <row r="29" spans="1:10">
      <c r="A29" t="str">
        <f t="shared" si="0"/>
        <v>VSA-VNLCG15533</v>
      </c>
      <c r="B29" t="s">
        <v>4808</v>
      </c>
      <c r="C29" s="20" t="s">
        <v>344</v>
      </c>
      <c r="E29" t="s">
        <v>5276</v>
      </c>
      <c r="F29" t="str">
        <f t="shared" si="2"/>
        <v>CG10531</v>
      </c>
      <c r="I29" s="20" t="s">
        <v>1365</v>
      </c>
      <c r="J29">
        <f t="shared" si="1"/>
        <v>1</v>
      </c>
    </row>
    <row r="30" spans="1:10">
      <c r="A30" t="str">
        <f t="shared" si="0"/>
        <v>VHA-KNPCG6863</v>
      </c>
      <c r="B30" t="s">
        <v>4809</v>
      </c>
      <c r="C30" s="21" t="s">
        <v>912</v>
      </c>
      <c r="E30" t="s">
        <v>5277</v>
      </c>
      <c r="F30" t="str">
        <f t="shared" si="2"/>
        <v>CG17988</v>
      </c>
      <c r="I30" s="21" t="s">
        <v>1473</v>
      </c>
      <c r="J30">
        <f t="shared" si="1"/>
        <v>1</v>
      </c>
    </row>
    <row r="31" spans="1:10">
      <c r="A31" t="str">
        <f t="shared" si="0"/>
        <v>VHA-KNPCG6863</v>
      </c>
      <c r="B31" t="s">
        <v>4809</v>
      </c>
      <c r="C31" s="20" t="s">
        <v>912</v>
      </c>
      <c r="E31" t="s">
        <v>5278</v>
      </c>
      <c r="F31" t="str">
        <f t="shared" si="2"/>
        <v>CG32808</v>
      </c>
      <c r="I31" s="20" t="s">
        <v>315</v>
      </c>
      <c r="J31">
        <f t="shared" si="1"/>
        <v>1</v>
      </c>
    </row>
    <row r="32" spans="1:10">
      <c r="A32" t="str">
        <f t="shared" si="0"/>
        <v>VHA-KNPCG6863</v>
      </c>
      <c r="B32" t="s">
        <v>4809</v>
      </c>
      <c r="C32" s="21" t="s">
        <v>912</v>
      </c>
      <c r="E32" t="s">
        <v>5279</v>
      </c>
      <c r="F32" t="str">
        <f t="shared" si="2"/>
        <v>CG6367</v>
      </c>
      <c r="I32" s="21" t="s">
        <v>940</v>
      </c>
      <c r="J32">
        <f t="shared" si="1"/>
        <v>1</v>
      </c>
    </row>
    <row r="33" spans="1:10">
      <c r="A33" t="str">
        <f t="shared" si="0"/>
        <v>SNG-IYNCG4271</v>
      </c>
      <c r="B33" t="s">
        <v>4810</v>
      </c>
      <c r="C33" s="20" t="s">
        <v>1365</v>
      </c>
      <c r="E33" t="s">
        <v>5280</v>
      </c>
      <c r="F33" t="str">
        <f t="shared" si="2"/>
        <v>CG31681</v>
      </c>
      <c r="I33" s="20" t="s">
        <v>48</v>
      </c>
      <c r="J33">
        <f t="shared" si="1"/>
        <v>1</v>
      </c>
    </row>
    <row r="34" spans="1:10">
      <c r="A34" t="str">
        <f t="shared" si="0"/>
        <v>LEA-LDACG7996</v>
      </c>
      <c r="B34" t="s">
        <v>4811</v>
      </c>
      <c r="C34" s="21" t="s">
        <v>1473</v>
      </c>
      <c r="E34" t="s">
        <v>5281</v>
      </c>
      <c r="F34" t="str">
        <f t="shared" si="2"/>
        <v>CG8358</v>
      </c>
      <c r="I34" s="21" t="s">
        <v>818</v>
      </c>
      <c r="J34">
        <f t="shared" si="1"/>
        <v>1</v>
      </c>
    </row>
    <row r="35" spans="1:10">
      <c r="A35" t="str">
        <f t="shared" si="0"/>
        <v>LEA-LDACG7996</v>
      </c>
      <c r="B35" t="s">
        <v>4811</v>
      </c>
      <c r="C35" s="20" t="s">
        <v>1473</v>
      </c>
      <c r="E35" t="s">
        <v>5282</v>
      </c>
      <c r="F35" t="str">
        <f t="shared" si="2"/>
        <v>CG31683</v>
      </c>
      <c r="I35" s="20" t="s">
        <v>1307</v>
      </c>
      <c r="J35">
        <f t="shared" si="1"/>
        <v>1</v>
      </c>
    </row>
    <row r="36" spans="1:10">
      <c r="A36" t="str">
        <f t="shared" si="0"/>
        <v>LEA-LDACG7996</v>
      </c>
      <c r="B36" t="s">
        <v>4811</v>
      </c>
      <c r="C36" s="21" t="s">
        <v>1473</v>
      </c>
      <c r="E36" t="s">
        <v>5283</v>
      </c>
      <c r="F36" t="str">
        <f t="shared" si="2"/>
        <v>CG31684</v>
      </c>
      <c r="I36" s="21" t="s">
        <v>1425</v>
      </c>
      <c r="J36">
        <f t="shared" si="1"/>
        <v>1</v>
      </c>
    </row>
    <row r="37" spans="1:10">
      <c r="A37" t="str">
        <f t="shared" si="0"/>
        <v>GLA-EKNCG9289</v>
      </c>
      <c r="B37" t="s">
        <v>4812</v>
      </c>
      <c r="C37" s="20" t="s">
        <v>315</v>
      </c>
      <c r="E37" t="s">
        <v>5284</v>
      </c>
      <c r="F37" t="str">
        <f t="shared" si="2"/>
        <v>CG31823</v>
      </c>
      <c r="I37" s="20" t="s">
        <v>1279</v>
      </c>
      <c r="J37">
        <f t="shared" si="1"/>
        <v>1</v>
      </c>
    </row>
    <row r="38" spans="1:10">
      <c r="A38" t="str">
        <f t="shared" si="0"/>
        <v>IQA-IVDCG8550</v>
      </c>
      <c r="B38" t="s">
        <v>4813</v>
      </c>
      <c r="C38" s="21" t="s">
        <v>940</v>
      </c>
      <c r="E38" t="s">
        <v>5285</v>
      </c>
      <c r="F38" t="str">
        <f t="shared" si="2"/>
        <v>CG6347</v>
      </c>
      <c r="I38" s="21" t="s">
        <v>938</v>
      </c>
      <c r="J38">
        <f t="shared" si="1"/>
        <v>1</v>
      </c>
    </row>
    <row r="39" spans="1:10">
      <c r="A39" t="str">
        <f t="shared" si="0"/>
        <v>IGA-ERICG10531</v>
      </c>
      <c r="B39" t="s">
        <v>4814</v>
      </c>
      <c r="C39" s="20" t="s">
        <v>48</v>
      </c>
      <c r="E39" t="s">
        <v>5286</v>
      </c>
      <c r="F39" t="str">
        <f t="shared" si="2"/>
        <v>CG8867</v>
      </c>
      <c r="I39" s="20" t="s">
        <v>368</v>
      </c>
      <c r="J39">
        <f t="shared" si="1"/>
        <v>1</v>
      </c>
    </row>
    <row r="40" spans="1:10">
      <c r="A40" t="str">
        <f t="shared" si="0"/>
        <v>STG-SPQCG17988</v>
      </c>
      <c r="B40" t="s">
        <v>4815</v>
      </c>
      <c r="C40" s="21" t="s">
        <v>818</v>
      </c>
      <c r="E40" t="s">
        <v>5287</v>
      </c>
      <c r="F40" t="str">
        <f t="shared" si="2"/>
        <v>CG30062</v>
      </c>
      <c r="I40" s="21" t="s">
        <v>645</v>
      </c>
      <c r="J40">
        <f t="shared" si="1"/>
        <v>1</v>
      </c>
    </row>
    <row r="41" spans="1:10">
      <c r="A41" t="str">
        <f t="shared" si="0"/>
        <v>ASG-EDGCG32808</v>
      </c>
      <c r="B41" t="s">
        <v>4816</v>
      </c>
      <c r="C41" s="20" t="s">
        <v>1307</v>
      </c>
      <c r="E41" t="s">
        <v>5288</v>
      </c>
      <c r="F41" t="str">
        <f t="shared" si="2"/>
        <v>CG11066</v>
      </c>
      <c r="I41" s="20" t="s">
        <v>729</v>
      </c>
      <c r="J41">
        <f t="shared" si="1"/>
        <v>1</v>
      </c>
    </row>
    <row r="42" spans="1:10">
      <c r="A42" t="str">
        <f t="shared" si="0"/>
        <v>VEA-AVTCG6367</v>
      </c>
      <c r="B42" t="s">
        <v>4817</v>
      </c>
      <c r="C42" s="21" t="s">
        <v>1425</v>
      </c>
      <c r="E42" t="s">
        <v>5289</v>
      </c>
      <c r="F42" t="str">
        <f t="shared" si="2"/>
        <v>CG7754</v>
      </c>
      <c r="I42" s="21" t="s">
        <v>1497</v>
      </c>
      <c r="J42">
        <f t="shared" si="1"/>
        <v>1</v>
      </c>
    </row>
    <row r="43" spans="1:10">
      <c r="A43" t="str">
        <f t="shared" si="0"/>
        <v>ACA-ARICG31681</v>
      </c>
      <c r="B43" t="s">
        <v>4818</v>
      </c>
      <c r="C43" s="20" t="s">
        <v>1279</v>
      </c>
      <c r="E43" t="s">
        <v>5290</v>
      </c>
      <c r="F43" t="str">
        <f t="shared" si="2"/>
        <v>CG9675</v>
      </c>
      <c r="I43" s="20" t="s">
        <v>166</v>
      </c>
      <c r="J43">
        <f t="shared" si="1"/>
        <v>1</v>
      </c>
    </row>
    <row r="44" spans="1:10">
      <c r="A44" t="str">
        <f t="shared" si="0"/>
        <v>CEA-RSLCG8358</v>
      </c>
      <c r="B44" t="s">
        <v>4819</v>
      </c>
      <c r="C44" s="21" t="s">
        <v>938</v>
      </c>
      <c r="E44" t="s">
        <v>5291</v>
      </c>
      <c r="F44" t="str">
        <f t="shared" si="2"/>
        <v>CG31146</v>
      </c>
      <c r="I44" s="21" t="s">
        <v>1014</v>
      </c>
      <c r="J44">
        <f t="shared" si="1"/>
        <v>1</v>
      </c>
    </row>
    <row r="45" spans="1:10">
      <c r="A45" t="str">
        <f t="shared" si="0"/>
        <v>GEC-FWPCG31683</v>
      </c>
      <c r="B45" t="s">
        <v>4820</v>
      </c>
      <c r="C45" s="20" t="s">
        <v>368</v>
      </c>
      <c r="E45" t="s">
        <v>5292</v>
      </c>
      <c r="F45" t="str">
        <f t="shared" si="2"/>
        <v>CG6435</v>
      </c>
      <c r="I45" s="21" t="s">
        <v>1468</v>
      </c>
      <c r="J45">
        <f t="shared" si="1"/>
        <v>1</v>
      </c>
    </row>
    <row r="46" spans="1:10">
      <c r="A46" t="str">
        <f t="shared" si="0"/>
        <v>GEC-FWPCG31683</v>
      </c>
      <c r="B46" t="s">
        <v>4820</v>
      </c>
      <c r="C46" s="21" t="s">
        <v>368</v>
      </c>
      <c r="E46" t="s">
        <v>5293</v>
      </c>
      <c r="F46" t="str">
        <f t="shared" si="2"/>
        <v>CG10405</v>
      </c>
      <c r="I46" s="20" t="s">
        <v>1530</v>
      </c>
      <c r="J46">
        <f t="shared" si="1"/>
        <v>1</v>
      </c>
    </row>
    <row r="47" spans="1:10">
      <c r="A47" t="str">
        <f t="shared" si="0"/>
        <v>SAN-PILCG31684</v>
      </c>
      <c r="B47" t="s">
        <v>4821</v>
      </c>
      <c r="C47" s="20" t="s">
        <v>4758</v>
      </c>
      <c r="E47" t="s">
        <v>5294</v>
      </c>
      <c r="F47" t="str">
        <f t="shared" si="2"/>
        <v>CG2045</v>
      </c>
      <c r="I47" s="21" t="s">
        <v>275</v>
      </c>
      <c r="J47">
        <f t="shared" si="1"/>
        <v>1</v>
      </c>
    </row>
    <row r="48" spans="1:10">
      <c r="A48" t="str">
        <f t="shared" si="0"/>
        <v>VQG-RVGCG31823</v>
      </c>
      <c r="B48" t="s">
        <v>4822</v>
      </c>
      <c r="C48" s="21" t="s">
        <v>645</v>
      </c>
      <c r="E48" t="s">
        <v>5295</v>
      </c>
      <c r="F48" t="str">
        <f t="shared" si="2"/>
        <v>CG32374</v>
      </c>
      <c r="I48" s="21" t="s">
        <v>174</v>
      </c>
      <c r="J48">
        <f t="shared" si="1"/>
        <v>1</v>
      </c>
    </row>
    <row r="49" spans="1:10">
      <c r="A49" t="str">
        <f t="shared" si="0"/>
        <v>VSL-QQLCG6347</v>
      </c>
      <c r="B49" t="s">
        <v>4823</v>
      </c>
      <c r="C49" s="20" t="s">
        <v>729</v>
      </c>
      <c r="E49" t="s">
        <v>5296</v>
      </c>
      <c r="F49" t="str">
        <f t="shared" si="2"/>
        <v>CG4122</v>
      </c>
      <c r="I49" s="20" t="s">
        <v>985</v>
      </c>
      <c r="J49">
        <f t="shared" si="1"/>
        <v>1</v>
      </c>
    </row>
    <row r="50" spans="1:10">
      <c r="A50" t="str">
        <f t="shared" si="0"/>
        <v>VSA-ETVCG8867</v>
      </c>
      <c r="B50" t="s">
        <v>4824</v>
      </c>
      <c r="C50" s="21" t="s">
        <v>1497</v>
      </c>
      <c r="E50" t="s">
        <v>5297</v>
      </c>
      <c r="F50" t="str">
        <f t="shared" si="2"/>
        <v>CG4122</v>
      </c>
      <c r="I50" s="21" t="s">
        <v>1187</v>
      </c>
      <c r="J50">
        <f t="shared" si="1"/>
        <v>1</v>
      </c>
    </row>
    <row r="51" spans="1:10">
      <c r="A51" t="str">
        <f t="shared" si="0"/>
        <v>LLA-IRLCG30062</v>
      </c>
      <c r="B51" t="s">
        <v>4825</v>
      </c>
      <c r="C51" s="20" t="s">
        <v>166</v>
      </c>
      <c r="E51" t="s">
        <v>5298</v>
      </c>
      <c r="F51" t="str">
        <f t="shared" si="2"/>
        <v>CG3916</v>
      </c>
      <c r="I51" s="20" t="s">
        <v>1294</v>
      </c>
      <c r="J51">
        <f t="shared" si="1"/>
        <v>1</v>
      </c>
    </row>
    <row r="52" spans="1:10">
      <c r="A52" t="str">
        <f t="shared" si="0"/>
        <v>ASG-DYRCG11066</v>
      </c>
      <c r="B52" t="s">
        <v>4826</v>
      </c>
      <c r="C52" s="21" t="s">
        <v>1014</v>
      </c>
      <c r="E52" t="s">
        <v>5299</v>
      </c>
      <c r="F52" t="str">
        <f t="shared" si="2"/>
        <v>CG17012</v>
      </c>
      <c r="I52" s="21" t="s">
        <v>1356</v>
      </c>
      <c r="J52">
        <f t="shared" si="1"/>
        <v>1</v>
      </c>
    </row>
    <row r="53" spans="1:10">
      <c r="A53" t="str">
        <f t="shared" si="0"/>
        <v>ASG-DYRCG11066</v>
      </c>
      <c r="B53" t="s">
        <v>4826</v>
      </c>
      <c r="C53" s="20" t="s">
        <v>1014</v>
      </c>
      <c r="E53" t="s">
        <v>5300</v>
      </c>
      <c r="F53" t="str">
        <f t="shared" si="2"/>
        <v>CG9111</v>
      </c>
      <c r="I53" s="20" t="s">
        <v>1125</v>
      </c>
      <c r="J53">
        <f t="shared" si="1"/>
        <v>1</v>
      </c>
    </row>
    <row r="54" spans="1:10">
      <c r="A54" t="str">
        <f t="shared" si="0"/>
        <v>VEA-TGRCG7754</v>
      </c>
      <c r="B54" t="s">
        <v>4827</v>
      </c>
      <c r="C54" s="21" t="s">
        <v>1468</v>
      </c>
      <c r="E54" t="s">
        <v>5301</v>
      </c>
      <c r="F54" t="str">
        <f t="shared" si="2"/>
        <v>CG11951</v>
      </c>
      <c r="I54" s="21" t="s">
        <v>179</v>
      </c>
      <c r="J54">
        <f t="shared" si="1"/>
        <v>1</v>
      </c>
    </row>
    <row r="55" spans="1:10">
      <c r="A55" t="str">
        <f t="shared" si="0"/>
        <v>CHA-QGRCG9675</v>
      </c>
      <c r="B55" t="s">
        <v>4828</v>
      </c>
      <c r="C55" s="20" t="s">
        <v>1530</v>
      </c>
      <c r="E55" t="s">
        <v>5302</v>
      </c>
      <c r="F55" t="str">
        <f t="shared" si="2"/>
        <v>CG12388</v>
      </c>
      <c r="I55" s="20" t="s">
        <v>488</v>
      </c>
      <c r="J55">
        <f t="shared" si="1"/>
        <v>1</v>
      </c>
    </row>
    <row r="56" spans="1:10">
      <c r="A56" t="str">
        <f t="shared" si="0"/>
        <v>GNH-KLLCG31146</v>
      </c>
      <c r="B56" t="s">
        <v>4829</v>
      </c>
      <c r="C56" s="21" t="s">
        <v>275</v>
      </c>
      <c r="E56" t="s">
        <v>5303</v>
      </c>
      <c r="F56" t="str">
        <f t="shared" si="2"/>
        <v>CG4812</v>
      </c>
      <c r="I56" s="20" t="s">
        <v>1065</v>
      </c>
      <c r="J56">
        <f t="shared" si="1"/>
        <v>1</v>
      </c>
    </row>
    <row r="57" spans="1:10">
      <c r="A57" t="str">
        <f t="shared" si="0"/>
        <v>GNH-KLLCG31146</v>
      </c>
      <c r="B57" t="s">
        <v>4829</v>
      </c>
      <c r="C57" s="20" t="s">
        <v>275</v>
      </c>
      <c r="E57" t="s">
        <v>5304</v>
      </c>
      <c r="F57" t="str">
        <f t="shared" si="2"/>
        <v>CG2111</v>
      </c>
      <c r="I57" s="21" t="s">
        <v>1384</v>
      </c>
      <c r="J57">
        <f t="shared" si="1"/>
        <v>1</v>
      </c>
    </row>
    <row r="58" spans="1:10">
      <c r="A58" t="str">
        <f t="shared" si="0"/>
        <v>GSS-YEVCG6435</v>
      </c>
      <c r="B58" t="s">
        <v>4830</v>
      </c>
      <c r="C58" s="21" t="s">
        <v>174</v>
      </c>
      <c r="E58" t="s">
        <v>5305</v>
      </c>
      <c r="F58" t="str">
        <f t="shared" si="2"/>
        <v>CG33127</v>
      </c>
      <c r="I58" s="20" t="s">
        <v>826</v>
      </c>
      <c r="J58">
        <f t="shared" si="1"/>
        <v>1</v>
      </c>
    </row>
    <row r="59" spans="1:10">
      <c r="A59" t="str">
        <f t="shared" si="0"/>
        <v>TEA-AVPCG10405</v>
      </c>
      <c r="B59" t="s">
        <v>4831</v>
      </c>
      <c r="C59" s="20" t="s">
        <v>985</v>
      </c>
      <c r="E59" t="s">
        <v>5306</v>
      </c>
      <c r="F59" t="str">
        <f t="shared" si="2"/>
        <v>CG14780</v>
      </c>
      <c r="I59" s="21" t="s">
        <v>1314</v>
      </c>
      <c r="J59">
        <f t="shared" si="1"/>
        <v>1</v>
      </c>
    </row>
    <row r="60" spans="1:10">
      <c r="A60" t="str">
        <f t="shared" si="0"/>
        <v>AEA-QQFCG2045</v>
      </c>
      <c r="B60" t="s">
        <v>4832</v>
      </c>
      <c r="C60" s="21" t="s">
        <v>1187</v>
      </c>
      <c r="E60" t="s">
        <v>5307</v>
      </c>
      <c r="F60" t="str">
        <f t="shared" si="2"/>
        <v>CG9120</v>
      </c>
      <c r="I60" s="20" t="s">
        <v>1091</v>
      </c>
      <c r="J60">
        <f t="shared" si="1"/>
        <v>1</v>
      </c>
    </row>
    <row r="61" spans="1:10">
      <c r="A61" t="str">
        <f t="shared" si="0"/>
        <v>VVG-GQSCG32374</v>
      </c>
      <c r="B61" t="s">
        <v>4833</v>
      </c>
      <c r="C61" s="20" t="s">
        <v>1294</v>
      </c>
      <c r="E61" t="s">
        <v>5308</v>
      </c>
      <c r="F61" t="str">
        <f t="shared" si="2"/>
        <v>CG31343</v>
      </c>
      <c r="I61" s="21" t="s">
        <v>185</v>
      </c>
      <c r="J61">
        <f t="shared" si="1"/>
        <v>1</v>
      </c>
    </row>
    <row r="62" spans="1:10">
      <c r="A62" t="str">
        <f t="shared" si="0"/>
        <v>AVG-EYSCG4122</v>
      </c>
      <c r="B62" t="s">
        <v>4834</v>
      </c>
      <c r="C62" s="21" t="s">
        <v>659</v>
      </c>
      <c r="E62" t="s">
        <v>5309</v>
      </c>
      <c r="F62" t="str">
        <f t="shared" si="2"/>
        <v>CG11912</v>
      </c>
      <c r="I62" s="20" t="s">
        <v>506</v>
      </c>
      <c r="J62">
        <f t="shared" si="1"/>
        <v>1</v>
      </c>
    </row>
    <row r="63" spans="1:10">
      <c r="A63" t="str">
        <f t="shared" si="0"/>
        <v>CRG-YTICG4122</v>
      </c>
      <c r="B63" t="s">
        <v>4835</v>
      </c>
      <c r="C63" s="20" t="s">
        <v>659</v>
      </c>
      <c r="E63" t="s">
        <v>5310</v>
      </c>
      <c r="F63" t="str">
        <f t="shared" si="2"/>
        <v>CG31267</v>
      </c>
      <c r="I63" s="21" t="s">
        <v>1041</v>
      </c>
      <c r="J63">
        <f t="shared" si="1"/>
        <v>1</v>
      </c>
    </row>
    <row r="64" spans="1:10">
      <c r="A64" t="str">
        <f t="shared" si="0"/>
        <v>CRG-YTICG4122</v>
      </c>
      <c r="B64" t="s">
        <v>4835</v>
      </c>
      <c r="C64" s="21" t="s">
        <v>659</v>
      </c>
      <c r="E64" t="s">
        <v>5311</v>
      </c>
      <c r="F64" t="str">
        <f t="shared" si="2"/>
        <v>CG15253</v>
      </c>
      <c r="I64" s="20" t="s">
        <v>1269</v>
      </c>
      <c r="J64">
        <f t="shared" si="1"/>
        <v>1</v>
      </c>
    </row>
    <row r="65" spans="1:10">
      <c r="A65" t="str">
        <f t="shared" ref="A65:A128" si="3">CONCATENATE(B65,C65)</f>
        <v>AVG-EYSCG4122</v>
      </c>
      <c r="B65" t="s">
        <v>4834</v>
      </c>
      <c r="C65" s="20" t="s">
        <v>659</v>
      </c>
      <c r="E65" t="s">
        <v>5312</v>
      </c>
      <c r="F65" t="str">
        <f t="shared" si="2"/>
        <v>CG10142</v>
      </c>
      <c r="I65" s="21" t="s">
        <v>804</v>
      </c>
      <c r="J65">
        <f t="shared" ref="J65:J128" si="4">COUNTIF(F:F,I65)</f>
        <v>1</v>
      </c>
    </row>
    <row r="66" spans="1:10">
      <c r="A66" t="str">
        <f t="shared" si="3"/>
        <v>CRG-YTICG4122</v>
      </c>
      <c r="B66" t="s">
        <v>4835</v>
      </c>
      <c r="C66" s="21" t="s">
        <v>659</v>
      </c>
      <c r="E66" t="s">
        <v>5313</v>
      </c>
      <c r="F66" t="str">
        <f t="shared" ref="F66:F129" si="5">VLOOKUP(E66,A:C,3,FALSE)</f>
        <v>CG4580</v>
      </c>
      <c r="I66" s="20" t="s">
        <v>770</v>
      </c>
      <c r="J66">
        <f t="shared" si="4"/>
        <v>1</v>
      </c>
    </row>
    <row r="67" spans="1:10">
      <c r="A67" t="str">
        <f t="shared" si="3"/>
        <v>AVG-EYSCG4122</v>
      </c>
      <c r="B67" t="s">
        <v>4834</v>
      </c>
      <c r="C67" s="20" t="s">
        <v>659</v>
      </c>
      <c r="E67" t="s">
        <v>5314</v>
      </c>
      <c r="F67" t="str">
        <f t="shared" si="5"/>
        <v>CG31362</v>
      </c>
      <c r="I67" s="21" t="s">
        <v>867</v>
      </c>
      <c r="J67">
        <f t="shared" si="4"/>
        <v>1</v>
      </c>
    </row>
    <row r="68" spans="1:10">
      <c r="A68" t="str">
        <f t="shared" si="3"/>
        <v>GLA-DVVCG3916</v>
      </c>
      <c r="B68" t="s">
        <v>4836</v>
      </c>
      <c r="C68" s="21" t="s">
        <v>1356</v>
      </c>
      <c r="E68" t="s">
        <v>5315</v>
      </c>
      <c r="F68" t="str">
        <f t="shared" si="5"/>
        <v>CG1180</v>
      </c>
      <c r="I68" s="20" t="s">
        <v>1274</v>
      </c>
      <c r="J68">
        <f t="shared" si="4"/>
        <v>1</v>
      </c>
    </row>
    <row r="69" spans="1:10">
      <c r="A69" t="str">
        <f t="shared" si="3"/>
        <v>VVP-VLLCG17012</v>
      </c>
      <c r="B69" t="s">
        <v>4837</v>
      </c>
      <c r="C69" s="20" t="s">
        <v>1125</v>
      </c>
      <c r="E69" t="s">
        <v>5316</v>
      </c>
      <c r="F69" t="str">
        <f t="shared" si="5"/>
        <v>CG6361</v>
      </c>
      <c r="I69" s="21" t="s">
        <v>158</v>
      </c>
      <c r="J69">
        <f t="shared" si="4"/>
        <v>1</v>
      </c>
    </row>
    <row r="70" spans="1:10">
      <c r="A70" t="str">
        <f t="shared" si="3"/>
        <v>AFG-RTMCG9111</v>
      </c>
      <c r="B70" t="s">
        <v>4838</v>
      </c>
      <c r="C70" s="21" t="s">
        <v>179</v>
      </c>
      <c r="E70" t="s">
        <v>5317</v>
      </c>
      <c r="F70" t="str">
        <f t="shared" si="5"/>
        <v>CG6206</v>
      </c>
      <c r="I70" s="20" t="s">
        <v>1423</v>
      </c>
      <c r="J70">
        <f t="shared" si="4"/>
        <v>1</v>
      </c>
    </row>
    <row r="71" spans="1:10">
      <c r="A71" t="str">
        <f t="shared" si="3"/>
        <v>SFA-GEGCG11951</v>
      </c>
      <c r="B71" t="s">
        <v>4839</v>
      </c>
      <c r="C71" s="20" t="s">
        <v>488</v>
      </c>
      <c r="E71" t="s">
        <v>5318</v>
      </c>
      <c r="F71" t="str">
        <f t="shared" si="5"/>
        <v>CG4821</v>
      </c>
      <c r="I71" s="21" t="s">
        <v>214</v>
      </c>
      <c r="J71">
        <f t="shared" si="4"/>
        <v>1</v>
      </c>
    </row>
    <row r="72" spans="1:10">
      <c r="A72" t="str">
        <f t="shared" si="3"/>
        <v>SFA-GEGCG11951</v>
      </c>
      <c r="B72" t="s">
        <v>4839</v>
      </c>
      <c r="C72" s="21" t="s">
        <v>488</v>
      </c>
      <c r="E72" t="s">
        <v>5319</v>
      </c>
      <c r="F72" t="str">
        <f t="shared" si="5"/>
        <v>CG14507</v>
      </c>
      <c r="I72" s="21" t="s">
        <v>1389</v>
      </c>
      <c r="J72">
        <f t="shared" si="4"/>
        <v>1</v>
      </c>
    </row>
    <row r="73" spans="1:10">
      <c r="A73" t="str">
        <f t="shared" si="3"/>
        <v>VIS-ISGCG12388</v>
      </c>
      <c r="B73" t="s">
        <v>4840</v>
      </c>
      <c r="C73" s="20" t="s">
        <v>1065</v>
      </c>
      <c r="E73" t="s">
        <v>5320</v>
      </c>
      <c r="F73" t="str">
        <f t="shared" si="5"/>
        <v>CG33160</v>
      </c>
      <c r="I73" s="20" t="s">
        <v>340</v>
      </c>
      <c r="J73">
        <f t="shared" si="4"/>
        <v>1</v>
      </c>
    </row>
    <row r="74" spans="1:10">
      <c r="A74" t="str">
        <f t="shared" si="3"/>
        <v>TNG-AVICG4812</v>
      </c>
      <c r="B74" t="s">
        <v>4841</v>
      </c>
      <c r="C74" s="21" t="s">
        <v>1384</v>
      </c>
      <c r="E74" t="s">
        <v>5321</v>
      </c>
      <c r="F74" t="str">
        <f t="shared" si="5"/>
        <v>CG9676</v>
      </c>
      <c r="I74" s="21" t="s">
        <v>1316</v>
      </c>
      <c r="J74">
        <f t="shared" si="4"/>
        <v>1</v>
      </c>
    </row>
    <row r="75" spans="1:10">
      <c r="A75" t="str">
        <f t="shared" si="3"/>
        <v>LEA-NKTCG2111</v>
      </c>
      <c r="B75" t="s">
        <v>4842</v>
      </c>
      <c r="C75" s="20" t="s">
        <v>826</v>
      </c>
      <c r="E75" t="s">
        <v>5322</v>
      </c>
      <c r="F75" t="str">
        <f t="shared" si="5"/>
        <v>CG6438</v>
      </c>
      <c r="I75" s="20" t="s">
        <v>1532</v>
      </c>
      <c r="J75">
        <f t="shared" si="4"/>
        <v>1</v>
      </c>
    </row>
    <row r="76" spans="1:10">
      <c r="A76" t="str">
        <f t="shared" si="3"/>
        <v>AGA-AKLCG33127</v>
      </c>
      <c r="B76" t="s">
        <v>4843</v>
      </c>
      <c r="C76" s="21" t="s">
        <v>1314</v>
      </c>
      <c r="E76" t="s">
        <v>5323</v>
      </c>
      <c r="F76" t="str">
        <f t="shared" si="5"/>
        <v>CG18477</v>
      </c>
      <c r="I76" s="21" t="s">
        <v>1428</v>
      </c>
      <c r="J76">
        <f t="shared" si="4"/>
        <v>1</v>
      </c>
    </row>
    <row r="77" spans="1:10">
      <c r="A77" t="str">
        <f t="shared" si="3"/>
        <v>AAA-DLQCG14780</v>
      </c>
      <c r="B77" t="s">
        <v>4844</v>
      </c>
      <c r="C77" s="20" t="s">
        <v>1091</v>
      </c>
      <c r="E77" t="s">
        <v>5324</v>
      </c>
      <c r="F77" t="str">
        <f t="shared" si="5"/>
        <v>CG13374</v>
      </c>
      <c r="I77" s="20" t="s">
        <v>1169</v>
      </c>
      <c r="J77">
        <f t="shared" si="4"/>
        <v>1</v>
      </c>
    </row>
    <row r="78" spans="1:10">
      <c r="A78" t="str">
        <f t="shared" si="3"/>
        <v>VLG-RTMCG9120</v>
      </c>
      <c r="B78" t="s">
        <v>4845</v>
      </c>
      <c r="C78" s="21" t="s">
        <v>185</v>
      </c>
      <c r="E78" t="s">
        <v>5325</v>
      </c>
      <c r="F78" t="str">
        <f t="shared" si="5"/>
        <v>CG42255</v>
      </c>
      <c r="I78" s="21" t="s">
        <v>583</v>
      </c>
      <c r="J78">
        <f t="shared" si="4"/>
        <v>1</v>
      </c>
    </row>
    <row r="79" spans="1:10">
      <c r="A79" t="str">
        <f t="shared" si="3"/>
        <v>LQA-RLICG31343</v>
      </c>
      <c r="B79" t="s">
        <v>4846</v>
      </c>
      <c r="C79" s="20" t="s">
        <v>506</v>
      </c>
      <c r="E79" t="s">
        <v>5326</v>
      </c>
      <c r="F79" t="str">
        <f t="shared" si="5"/>
        <v>CG6847</v>
      </c>
      <c r="I79" s="20" t="s">
        <v>865</v>
      </c>
      <c r="J79">
        <f t="shared" si="4"/>
        <v>1</v>
      </c>
    </row>
    <row r="80" spans="1:10">
      <c r="A80" t="str">
        <f t="shared" si="3"/>
        <v>VSA-ISVCG11912</v>
      </c>
      <c r="B80" t="s">
        <v>4847</v>
      </c>
      <c r="C80" s="21" t="s">
        <v>1041</v>
      </c>
      <c r="E80" t="s">
        <v>5327</v>
      </c>
      <c r="F80" t="str">
        <f t="shared" si="5"/>
        <v>CG11619</v>
      </c>
      <c r="I80" s="21" t="s">
        <v>468</v>
      </c>
      <c r="J80">
        <f t="shared" si="4"/>
        <v>1</v>
      </c>
    </row>
    <row r="81" spans="1:10">
      <c r="A81" t="str">
        <f t="shared" si="3"/>
        <v>SEA-SLRCG31267</v>
      </c>
      <c r="B81" t="s">
        <v>4848</v>
      </c>
      <c r="C81" s="20" t="s">
        <v>1269</v>
      </c>
      <c r="E81" t="s">
        <v>5328</v>
      </c>
      <c r="F81" t="str">
        <f t="shared" si="5"/>
        <v>CG7532</v>
      </c>
      <c r="I81" s="20" t="s">
        <v>332</v>
      </c>
      <c r="J81">
        <f t="shared" si="4"/>
        <v>1</v>
      </c>
    </row>
    <row r="82" spans="1:10">
      <c r="A82" t="str">
        <f t="shared" si="3"/>
        <v>AWA-APSCG15253</v>
      </c>
      <c r="B82" t="s">
        <v>4849</v>
      </c>
      <c r="C82" s="21" t="s">
        <v>804</v>
      </c>
      <c r="E82" t="s">
        <v>5329</v>
      </c>
      <c r="F82" t="str">
        <f t="shared" si="5"/>
        <v>CG8694</v>
      </c>
      <c r="I82" s="21" t="s">
        <v>1463</v>
      </c>
      <c r="J82">
        <f t="shared" si="4"/>
        <v>1</v>
      </c>
    </row>
    <row r="83" spans="1:10">
      <c r="A83" t="str">
        <f t="shared" si="3"/>
        <v>GIG-QSSCG10142</v>
      </c>
      <c r="B83" t="s">
        <v>4850</v>
      </c>
      <c r="C83" s="20" t="s">
        <v>770</v>
      </c>
      <c r="E83" t="s">
        <v>5330</v>
      </c>
      <c r="F83" t="str">
        <f t="shared" si="5"/>
        <v>CG31728</v>
      </c>
      <c r="I83" s="20" t="s">
        <v>139</v>
      </c>
      <c r="J83">
        <f t="shared" si="4"/>
        <v>1</v>
      </c>
    </row>
    <row r="84" spans="1:10">
      <c r="A84" t="str">
        <f t="shared" si="3"/>
        <v>VAA-SSNCG4580</v>
      </c>
      <c r="B84" t="s">
        <v>4851</v>
      </c>
      <c r="C84" s="21" t="s">
        <v>867</v>
      </c>
      <c r="E84" t="s">
        <v>5331</v>
      </c>
      <c r="F84" t="str">
        <f t="shared" si="5"/>
        <v>CG18478</v>
      </c>
      <c r="I84" s="21" t="s">
        <v>1281</v>
      </c>
      <c r="J84">
        <f t="shared" si="4"/>
        <v>1</v>
      </c>
    </row>
    <row r="85" spans="1:10">
      <c r="A85" t="str">
        <f t="shared" si="3"/>
        <v>ATA-VPACG31362</v>
      </c>
      <c r="B85" t="s">
        <v>4852</v>
      </c>
      <c r="C85" s="20" t="s">
        <v>1274</v>
      </c>
      <c r="E85" t="s">
        <v>5332</v>
      </c>
      <c r="F85" t="str">
        <f t="shared" si="5"/>
        <v>CG18179</v>
      </c>
      <c r="I85" s="20" t="s">
        <v>1170</v>
      </c>
      <c r="J85">
        <f t="shared" si="4"/>
        <v>1</v>
      </c>
    </row>
    <row r="86" spans="1:10">
      <c r="A86" t="str">
        <f t="shared" si="3"/>
        <v>ALG-RTLCG1180</v>
      </c>
      <c r="B86" t="s">
        <v>4853</v>
      </c>
      <c r="C86" s="21" t="s">
        <v>158</v>
      </c>
      <c r="E86" t="s">
        <v>5333</v>
      </c>
      <c r="F86" t="str">
        <f t="shared" si="5"/>
        <v>CG7279</v>
      </c>
      <c r="I86" s="21" t="s">
        <v>1155</v>
      </c>
      <c r="J86">
        <f t="shared" si="4"/>
        <v>1</v>
      </c>
    </row>
    <row r="87" spans="1:10">
      <c r="A87" t="str">
        <f t="shared" si="3"/>
        <v>TVG-DEGCG6361</v>
      </c>
      <c r="B87" t="s">
        <v>4854</v>
      </c>
      <c r="C87" s="20" t="s">
        <v>1423</v>
      </c>
      <c r="E87" t="s">
        <v>5334</v>
      </c>
      <c r="F87" t="str">
        <f t="shared" si="5"/>
        <v>CG14227</v>
      </c>
      <c r="I87" s="20" t="s">
        <v>470</v>
      </c>
      <c r="J87">
        <f t="shared" si="4"/>
        <v>1</v>
      </c>
    </row>
    <row r="88" spans="1:10">
      <c r="A88" t="str">
        <f t="shared" si="3"/>
        <v>TVG-DEGCG6361</v>
      </c>
      <c r="B88" t="s">
        <v>4854</v>
      </c>
      <c r="C88" s="21" t="s">
        <v>1423</v>
      </c>
      <c r="E88" t="s">
        <v>5335</v>
      </c>
      <c r="F88" t="str">
        <f t="shared" si="5"/>
        <v>CG18223</v>
      </c>
      <c r="I88" s="21" t="s">
        <v>1086</v>
      </c>
      <c r="J88">
        <f t="shared" si="4"/>
        <v>1</v>
      </c>
    </row>
    <row r="89" spans="1:10">
      <c r="A89" t="str">
        <f t="shared" si="3"/>
        <v>TVG-DEGCG6361</v>
      </c>
      <c r="B89" t="s">
        <v>4854</v>
      </c>
      <c r="C89" s="20" t="s">
        <v>1423</v>
      </c>
      <c r="E89" t="s">
        <v>5336</v>
      </c>
      <c r="F89" t="str">
        <f t="shared" si="5"/>
        <v>CG5390</v>
      </c>
      <c r="I89" s="20" t="s">
        <v>1162</v>
      </c>
      <c r="J89">
        <f t="shared" si="4"/>
        <v>1</v>
      </c>
    </row>
    <row r="90" spans="1:10">
      <c r="A90" t="str">
        <f t="shared" si="3"/>
        <v>ADL-RSICG6206</v>
      </c>
      <c r="B90" t="s">
        <v>4855</v>
      </c>
      <c r="C90" s="21" t="s">
        <v>214</v>
      </c>
      <c r="E90" t="s">
        <v>5337</v>
      </c>
      <c r="F90" t="str">
        <f t="shared" si="5"/>
        <v>CG5154</v>
      </c>
      <c r="I90" s="20" t="s">
        <v>1407</v>
      </c>
      <c r="J90">
        <f t="shared" si="4"/>
        <v>1</v>
      </c>
    </row>
    <row r="91" spans="1:10">
      <c r="A91" t="str">
        <f t="shared" si="3"/>
        <v>ADL-RSICG6206</v>
      </c>
      <c r="B91" t="s">
        <v>4855</v>
      </c>
      <c r="C91" s="20" t="s">
        <v>214</v>
      </c>
      <c r="E91" t="s">
        <v>5338</v>
      </c>
      <c r="F91" t="str">
        <f t="shared" si="5"/>
        <v>CG18557</v>
      </c>
      <c r="I91" s="21" t="s">
        <v>82</v>
      </c>
      <c r="J91">
        <f t="shared" si="4"/>
        <v>1</v>
      </c>
    </row>
    <row r="92" spans="1:10">
      <c r="A92" t="str">
        <f t="shared" si="3"/>
        <v>AKA-YRSCG4821</v>
      </c>
      <c r="B92" t="s">
        <v>4856</v>
      </c>
      <c r="C92" s="21" t="s">
        <v>1389</v>
      </c>
      <c r="E92" t="s">
        <v>5339</v>
      </c>
      <c r="F92" t="str">
        <f t="shared" si="5"/>
        <v>CG31205</v>
      </c>
      <c r="I92" s="20" t="s">
        <v>1171</v>
      </c>
      <c r="J92">
        <f t="shared" si="4"/>
        <v>1</v>
      </c>
    </row>
    <row r="93" spans="1:10">
      <c r="A93" t="str">
        <f t="shared" si="3"/>
        <v>AKA-YRSCG4821</v>
      </c>
      <c r="B93" t="s">
        <v>4856</v>
      </c>
      <c r="C93" s="20" t="s">
        <v>1389</v>
      </c>
      <c r="E93" t="s">
        <v>5340</v>
      </c>
      <c r="F93" t="str">
        <f t="shared" si="5"/>
        <v>CG31926</v>
      </c>
      <c r="I93" s="21" t="s">
        <v>1256</v>
      </c>
      <c r="J93">
        <f t="shared" si="4"/>
        <v>1</v>
      </c>
    </row>
    <row r="94" spans="1:10">
      <c r="A94" t="str">
        <f t="shared" si="3"/>
        <v>AKA-YRSCG4821</v>
      </c>
      <c r="B94" t="s">
        <v>4856</v>
      </c>
      <c r="C94" s="21" t="s">
        <v>1389</v>
      </c>
      <c r="E94" t="s">
        <v>5341</v>
      </c>
      <c r="F94" t="str">
        <f t="shared" si="5"/>
        <v>CG18735</v>
      </c>
      <c r="I94" s="20" t="s">
        <v>601</v>
      </c>
      <c r="J94">
        <f t="shared" si="4"/>
        <v>1</v>
      </c>
    </row>
    <row r="95" spans="1:10">
      <c r="A95" t="str">
        <f t="shared" si="3"/>
        <v>ASG-AANCG14507</v>
      </c>
      <c r="B95" t="s">
        <v>4857</v>
      </c>
      <c r="C95" s="20" t="s">
        <v>340</v>
      </c>
      <c r="E95" t="s">
        <v>5342</v>
      </c>
      <c r="F95" t="str">
        <f t="shared" si="5"/>
        <v>CG8871</v>
      </c>
      <c r="I95" s="20" t="s">
        <v>1182</v>
      </c>
      <c r="J95">
        <f t="shared" si="4"/>
        <v>1</v>
      </c>
    </row>
    <row r="96" spans="1:10">
      <c r="A96" t="str">
        <f t="shared" si="3"/>
        <v>VYA-HPDCG33160</v>
      </c>
      <c r="B96" t="s">
        <v>4858</v>
      </c>
      <c r="C96" s="21" t="s">
        <v>1316</v>
      </c>
      <c r="E96" t="s">
        <v>5343</v>
      </c>
      <c r="F96" t="str">
        <f t="shared" si="5"/>
        <v>CG34409</v>
      </c>
      <c r="I96" s="21" t="s">
        <v>1505</v>
      </c>
      <c r="J96">
        <f t="shared" si="4"/>
        <v>1</v>
      </c>
    </row>
    <row r="97" spans="1:10">
      <c r="A97" t="str">
        <f t="shared" si="3"/>
        <v>VLA-QNDCG9676</v>
      </c>
      <c r="B97" t="s">
        <v>4859</v>
      </c>
      <c r="C97" s="20" t="s">
        <v>1532</v>
      </c>
      <c r="E97" t="s">
        <v>5344</v>
      </c>
      <c r="F97" t="str">
        <f t="shared" si="5"/>
        <v>CG12034</v>
      </c>
      <c r="I97" s="20" t="s">
        <v>1345</v>
      </c>
      <c r="J97">
        <f t="shared" si="4"/>
        <v>1</v>
      </c>
    </row>
    <row r="98" spans="1:10">
      <c r="A98" t="str">
        <f t="shared" si="3"/>
        <v>ASA-GAGCG6438</v>
      </c>
      <c r="B98" t="s">
        <v>4860</v>
      </c>
      <c r="C98" s="21" t="s">
        <v>1428</v>
      </c>
      <c r="E98" t="s">
        <v>5345</v>
      </c>
      <c r="F98" t="str">
        <f t="shared" si="5"/>
        <v>CG11842</v>
      </c>
      <c r="I98" s="21" t="s">
        <v>334</v>
      </c>
      <c r="J98">
        <f t="shared" si="4"/>
        <v>1</v>
      </c>
    </row>
    <row r="99" spans="1:10">
      <c r="A99" t="str">
        <f t="shared" si="3"/>
        <v>VQA-QGQCG18477</v>
      </c>
      <c r="B99" t="s">
        <v>4861</v>
      </c>
      <c r="C99" s="20" t="s">
        <v>1169</v>
      </c>
      <c r="E99" t="s">
        <v>5346</v>
      </c>
      <c r="F99" t="str">
        <f t="shared" si="5"/>
        <v>CG16997</v>
      </c>
      <c r="I99" s="20" t="s">
        <v>1035</v>
      </c>
      <c r="J99">
        <f t="shared" si="4"/>
        <v>1</v>
      </c>
    </row>
    <row r="100" spans="1:10">
      <c r="A100" t="str">
        <f t="shared" si="3"/>
        <v>ANS-TLRCG13374</v>
      </c>
      <c r="B100" t="s">
        <v>4862</v>
      </c>
      <c r="C100" s="21" t="s">
        <v>583</v>
      </c>
      <c r="E100" t="s">
        <v>5347</v>
      </c>
      <c r="F100" t="str">
        <f t="shared" si="5"/>
        <v>CG11459</v>
      </c>
      <c r="I100" s="21" t="s">
        <v>1120</v>
      </c>
      <c r="J100">
        <f t="shared" si="4"/>
        <v>1</v>
      </c>
    </row>
    <row r="101" spans="1:10">
      <c r="A101" t="str">
        <f t="shared" si="3"/>
        <v>SNT-SRDCG42255</v>
      </c>
      <c r="B101" t="s">
        <v>4863</v>
      </c>
      <c r="C101" s="20" t="s">
        <v>865</v>
      </c>
      <c r="E101" t="s">
        <v>5348</v>
      </c>
      <c r="F101" t="str">
        <f t="shared" si="5"/>
        <v>CG18211</v>
      </c>
      <c r="I101" s="20" t="s">
        <v>691</v>
      </c>
      <c r="J101">
        <f t="shared" si="4"/>
        <v>1</v>
      </c>
    </row>
    <row r="102" spans="1:10">
      <c r="A102" t="str">
        <f t="shared" si="3"/>
        <v>VNA-IAQCG6847</v>
      </c>
      <c r="B102" t="s">
        <v>4864</v>
      </c>
      <c r="C102" s="21" t="s">
        <v>468</v>
      </c>
      <c r="E102" t="s">
        <v>5349</v>
      </c>
      <c r="F102" t="str">
        <f t="shared" si="5"/>
        <v>CG8579</v>
      </c>
      <c r="I102" s="21" t="s">
        <v>1159</v>
      </c>
      <c r="J102">
        <f t="shared" si="4"/>
        <v>1</v>
      </c>
    </row>
    <row r="103" spans="1:10">
      <c r="A103" t="str">
        <f t="shared" si="3"/>
        <v>CGA-FVNCG11619</v>
      </c>
      <c r="B103" t="s">
        <v>4865</v>
      </c>
      <c r="C103" s="20" t="s">
        <v>332</v>
      </c>
      <c r="E103" t="s">
        <v>5350</v>
      </c>
      <c r="F103" t="str">
        <f t="shared" si="5"/>
        <v>CG4382</v>
      </c>
      <c r="I103" s="20" t="s">
        <v>1488</v>
      </c>
      <c r="J103">
        <f t="shared" si="4"/>
        <v>1</v>
      </c>
    </row>
    <row r="104" spans="1:10">
      <c r="A104" t="str">
        <f t="shared" si="3"/>
        <v>VHA-YSDCG7532</v>
      </c>
      <c r="B104" t="s">
        <v>4866</v>
      </c>
      <c r="C104" s="21" t="s">
        <v>1463</v>
      </c>
      <c r="E104" t="s">
        <v>5351</v>
      </c>
      <c r="F104" t="str">
        <f t="shared" si="5"/>
        <v>CG6457</v>
      </c>
      <c r="I104" s="21" t="s">
        <v>290</v>
      </c>
      <c r="J104">
        <f t="shared" si="4"/>
        <v>1</v>
      </c>
    </row>
    <row r="105" spans="1:10">
      <c r="A105" t="str">
        <f t="shared" si="3"/>
        <v>GTA-DIDCG8694</v>
      </c>
      <c r="B105" t="s">
        <v>4867</v>
      </c>
      <c r="C105" s="20" t="s">
        <v>139</v>
      </c>
      <c r="E105" t="s">
        <v>5352</v>
      </c>
      <c r="F105" t="str">
        <f t="shared" si="5"/>
        <v>CG14476</v>
      </c>
      <c r="I105" s="20" t="s">
        <v>1431</v>
      </c>
      <c r="J105">
        <f t="shared" si="4"/>
        <v>1</v>
      </c>
    </row>
    <row r="106" spans="1:10">
      <c r="A106" t="str">
        <f t="shared" si="3"/>
        <v>ISG-VDLCG31728</v>
      </c>
      <c r="B106" t="s">
        <v>4868</v>
      </c>
      <c r="C106" s="21" t="s">
        <v>1281</v>
      </c>
      <c r="E106" t="s">
        <v>5353</v>
      </c>
      <c r="F106" t="str">
        <f t="shared" si="5"/>
        <v>CG14528</v>
      </c>
      <c r="I106" s="21" t="s">
        <v>114</v>
      </c>
      <c r="J106">
        <f t="shared" si="4"/>
        <v>1</v>
      </c>
    </row>
    <row r="107" spans="1:10">
      <c r="A107" t="str">
        <f t="shared" si="3"/>
        <v>GVA-ENVCG18478</v>
      </c>
      <c r="B107" t="s">
        <v>4869</v>
      </c>
      <c r="C107" s="20" t="s">
        <v>1170</v>
      </c>
      <c r="E107" t="s">
        <v>5354</v>
      </c>
      <c r="F107" t="str">
        <f t="shared" si="5"/>
        <v>CG7997</v>
      </c>
      <c r="I107" s="20" t="s">
        <v>799</v>
      </c>
      <c r="J107">
        <f t="shared" si="4"/>
        <v>1</v>
      </c>
    </row>
    <row r="108" spans="1:10">
      <c r="A108" t="str">
        <f t="shared" si="3"/>
        <v>VAA-SPGCG18179</v>
      </c>
      <c r="B108" t="s">
        <v>4870</v>
      </c>
      <c r="C108" s="21" t="s">
        <v>1155</v>
      </c>
      <c r="E108" t="s">
        <v>5355</v>
      </c>
      <c r="F108" t="str">
        <f t="shared" si="5"/>
        <v>CG4058</v>
      </c>
      <c r="I108" s="21" t="s">
        <v>102</v>
      </c>
      <c r="J108">
        <f t="shared" si="4"/>
        <v>1</v>
      </c>
    </row>
    <row r="109" spans="1:10">
      <c r="A109" t="str">
        <f t="shared" si="3"/>
        <v>IQG-QLICG7279</v>
      </c>
      <c r="B109" t="s">
        <v>4871</v>
      </c>
      <c r="C109" s="20" t="s">
        <v>470</v>
      </c>
      <c r="E109" t="s">
        <v>5356</v>
      </c>
      <c r="F109" t="str">
        <f t="shared" si="5"/>
        <v>CG6048</v>
      </c>
      <c r="I109" s="21" t="s">
        <v>856</v>
      </c>
      <c r="J109">
        <f t="shared" si="4"/>
        <v>1</v>
      </c>
    </row>
    <row r="110" spans="1:10">
      <c r="A110" t="str">
        <f t="shared" si="3"/>
        <v>GSA-FLLCG14227</v>
      </c>
      <c r="B110" t="s">
        <v>4872</v>
      </c>
      <c r="C110" s="21" t="s">
        <v>1086</v>
      </c>
      <c r="E110" t="s">
        <v>5357</v>
      </c>
      <c r="F110" t="str">
        <f t="shared" si="5"/>
        <v>CG4653</v>
      </c>
      <c r="I110" s="21" t="s">
        <v>1416</v>
      </c>
      <c r="J110">
        <f t="shared" si="4"/>
        <v>1</v>
      </c>
    </row>
    <row r="111" spans="1:10">
      <c r="A111" t="str">
        <f t="shared" si="3"/>
        <v>LDA-GDPCG18223</v>
      </c>
      <c r="B111" t="s">
        <v>4873</v>
      </c>
      <c r="C111" s="20" t="s">
        <v>1162</v>
      </c>
      <c r="E111" t="s">
        <v>5358</v>
      </c>
      <c r="F111" t="str">
        <f t="shared" si="5"/>
        <v>CG2056</v>
      </c>
      <c r="I111" s="20" t="s">
        <v>1380</v>
      </c>
      <c r="J111">
        <f t="shared" si="4"/>
        <v>1</v>
      </c>
    </row>
    <row r="112" spans="1:10">
      <c r="A112" t="str">
        <f t="shared" si="3"/>
        <v>LDA-GDPCG18223</v>
      </c>
      <c r="B112" t="s">
        <v>4873</v>
      </c>
      <c r="C112" s="21" t="s">
        <v>1162</v>
      </c>
      <c r="E112" t="s">
        <v>5359</v>
      </c>
      <c r="F112" t="str">
        <f t="shared" si="5"/>
        <v>CG1102</v>
      </c>
      <c r="I112" s="21" t="s">
        <v>1190</v>
      </c>
      <c r="J112">
        <f t="shared" si="4"/>
        <v>1</v>
      </c>
    </row>
    <row r="113" spans="1:10">
      <c r="A113" t="str">
        <f t="shared" si="3"/>
        <v>CGA-QDSCG5390</v>
      </c>
      <c r="B113" t="s">
        <v>4874</v>
      </c>
      <c r="C113" s="20" t="s">
        <v>1407</v>
      </c>
      <c r="E113" t="s">
        <v>5360</v>
      </c>
      <c r="F113" t="str">
        <f t="shared" si="5"/>
        <v>CG18681</v>
      </c>
      <c r="I113" s="21" t="s">
        <v>1010</v>
      </c>
      <c r="J113">
        <f t="shared" si="4"/>
        <v>1</v>
      </c>
    </row>
    <row r="114" spans="1:10">
      <c r="A114" t="str">
        <f t="shared" si="3"/>
        <v>TYA-EVGCG5154</v>
      </c>
      <c r="B114" t="s">
        <v>4875</v>
      </c>
      <c r="C114" s="21" t="s">
        <v>82</v>
      </c>
      <c r="E114" t="s">
        <v>5361</v>
      </c>
      <c r="F114" t="str">
        <f t="shared" si="5"/>
        <v>CG18125</v>
      </c>
      <c r="I114" s="21" t="s">
        <v>1176</v>
      </c>
      <c r="J114">
        <f t="shared" si="4"/>
        <v>1</v>
      </c>
    </row>
    <row r="115" spans="1:10">
      <c r="A115" t="str">
        <f t="shared" si="3"/>
        <v>TET-GAPCG18557</v>
      </c>
      <c r="B115" t="s">
        <v>4876</v>
      </c>
      <c r="C115" s="20" t="s">
        <v>1171</v>
      </c>
      <c r="E115" t="s">
        <v>5362</v>
      </c>
      <c r="F115" t="str">
        <f t="shared" si="5"/>
        <v>CG8492</v>
      </c>
      <c r="I115" s="20" t="s">
        <v>1153</v>
      </c>
      <c r="J115">
        <f t="shared" si="4"/>
        <v>1</v>
      </c>
    </row>
    <row r="116" spans="1:10">
      <c r="A116" t="str">
        <f t="shared" si="3"/>
        <v>IQA-ASVCG31205</v>
      </c>
      <c r="B116" t="s">
        <v>4877</v>
      </c>
      <c r="C116" s="21" t="s">
        <v>1256</v>
      </c>
      <c r="E116" t="s">
        <v>5363</v>
      </c>
      <c r="F116" t="str">
        <f t="shared" si="5"/>
        <v>CG8586</v>
      </c>
      <c r="I116" s="21" t="s">
        <v>177</v>
      </c>
      <c r="J116">
        <f t="shared" si="4"/>
        <v>1</v>
      </c>
    </row>
    <row r="117" spans="1:10">
      <c r="A117" t="str">
        <f t="shared" si="3"/>
        <v>AEA-RKRCG31926</v>
      </c>
      <c r="B117" t="s">
        <v>4878</v>
      </c>
      <c r="C117" s="20" t="s">
        <v>601</v>
      </c>
      <c r="E117" t="s">
        <v>5364</v>
      </c>
      <c r="F117" t="str">
        <f t="shared" si="5"/>
        <v>CG11909</v>
      </c>
      <c r="I117" s="20" t="s">
        <v>1491</v>
      </c>
      <c r="J117">
        <f t="shared" si="4"/>
        <v>1</v>
      </c>
    </row>
    <row r="118" spans="1:10">
      <c r="A118" t="str">
        <f t="shared" si="3"/>
        <v>AEA-RKRCG31926</v>
      </c>
      <c r="B118" t="s">
        <v>4878</v>
      </c>
      <c r="C118" s="21" t="s">
        <v>601</v>
      </c>
      <c r="E118" t="s">
        <v>5365</v>
      </c>
      <c r="F118" t="str">
        <f t="shared" si="5"/>
        <v>CG1869</v>
      </c>
      <c r="I118" s="21" t="s">
        <v>111</v>
      </c>
      <c r="J118">
        <f t="shared" si="4"/>
        <v>1</v>
      </c>
    </row>
    <row r="119" spans="1:10">
      <c r="A119" t="str">
        <f t="shared" si="3"/>
        <v>ACA-TPSCG18735</v>
      </c>
      <c r="B119" t="s">
        <v>4879</v>
      </c>
      <c r="C119" s="20" t="s">
        <v>1182</v>
      </c>
      <c r="E119" t="s">
        <v>5366</v>
      </c>
      <c r="F119" t="str">
        <f t="shared" si="5"/>
        <v>CG11956</v>
      </c>
      <c r="I119" s="20" t="s">
        <v>58</v>
      </c>
      <c r="J119">
        <f t="shared" si="4"/>
        <v>1</v>
      </c>
    </row>
    <row r="120" spans="1:10">
      <c r="A120" t="str">
        <f t="shared" si="3"/>
        <v>ASA-FDECG8871</v>
      </c>
      <c r="B120" t="s">
        <v>4880</v>
      </c>
      <c r="C120" s="21" t="s">
        <v>1505</v>
      </c>
      <c r="E120" t="s">
        <v>5367</v>
      </c>
      <c r="F120" t="str">
        <f t="shared" si="5"/>
        <v>CG10472</v>
      </c>
      <c r="I120" s="21" t="s">
        <v>490</v>
      </c>
      <c r="J120">
        <f t="shared" si="4"/>
        <v>1</v>
      </c>
    </row>
    <row r="121" spans="1:10">
      <c r="A121" t="str">
        <f t="shared" si="3"/>
        <v>ASA-CHCCG34409</v>
      </c>
      <c r="B121" t="s">
        <v>4881</v>
      </c>
      <c r="C121" s="20" t="s">
        <v>1345</v>
      </c>
      <c r="E121" t="s">
        <v>5368</v>
      </c>
      <c r="F121" t="str">
        <f t="shared" si="5"/>
        <v>CG8738</v>
      </c>
      <c r="I121" s="21" t="s">
        <v>989</v>
      </c>
      <c r="J121">
        <f t="shared" si="4"/>
        <v>1</v>
      </c>
    </row>
    <row r="122" spans="1:10">
      <c r="A122" t="str">
        <f t="shared" si="3"/>
        <v>VSS-DRRCG12034</v>
      </c>
      <c r="B122" t="s">
        <v>4882</v>
      </c>
      <c r="C122" s="21" t="s">
        <v>334</v>
      </c>
      <c r="E122" t="s">
        <v>5369</v>
      </c>
      <c r="F122" t="str">
        <f t="shared" si="5"/>
        <v>CG18636</v>
      </c>
      <c r="I122" s="20" t="s">
        <v>1493</v>
      </c>
      <c r="J122">
        <f t="shared" si="4"/>
        <v>1</v>
      </c>
    </row>
    <row r="123" spans="1:10">
      <c r="A123" t="str">
        <f t="shared" si="3"/>
        <v>ASA-QDSCG11842</v>
      </c>
      <c r="B123" t="s">
        <v>4883</v>
      </c>
      <c r="C123" s="20" t="s">
        <v>1035</v>
      </c>
      <c r="E123" t="s">
        <v>5370</v>
      </c>
      <c r="F123" t="str">
        <f t="shared" si="5"/>
        <v>CG8093</v>
      </c>
      <c r="I123" s="21" t="s">
        <v>1175</v>
      </c>
      <c r="J123">
        <f t="shared" si="4"/>
        <v>1</v>
      </c>
    </row>
    <row r="124" spans="1:10">
      <c r="A124" t="str">
        <f t="shared" si="3"/>
        <v>GSG-LALCG16997</v>
      </c>
      <c r="B124" t="s">
        <v>4884</v>
      </c>
      <c r="C124" s="21" t="s">
        <v>1120</v>
      </c>
      <c r="E124" t="s">
        <v>5371</v>
      </c>
      <c r="F124" t="str">
        <f t="shared" si="5"/>
        <v>CG31427</v>
      </c>
      <c r="I124" s="20" t="s">
        <v>477</v>
      </c>
      <c r="J124">
        <f t="shared" si="4"/>
        <v>1</v>
      </c>
    </row>
    <row r="125" spans="1:10">
      <c r="A125" t="str">
        <f t="shared" si="3"/>
        <v>GLT-AVSCG11459</v>
      </c>
      <c r="B125" t="s">
        <v>4885</v>
      </c>
      <c r="C125" s="20" t="s">
        <v>691</v>
      </c>
      <c r="E125" t="s">
        <v>5372</v>
      </c>
      <c r="F125" t="str">
        <f t="shared" si="5"/>
        <v>CG14642</v>
      </c>
      <c r="I125" s="21" t="s">
        <v>831</v>
      </c>
      <c r="J125">
        <f t="shared" si="4"/>
        <v>1</v>
      </c>
    </row>
    <row r="126" spans="1:10">
      <c r="A126" t="str">
        <f t="shared" si="3"/>
        <v>ALG-GTICG18211</v>
      </c>
      <c r="B126" t="s">
        <v>4886</v>
      </c>
      <c r="C126" s="21" t="s">
        <v>1159</v>
      </c>
      <c r="E126" t="s">
        <v>5373</v>
      </c>
      <c r="F126" t="str">
        <f t="shared" si="5"/>
        <v>CG2229</v>
      </c>
      <c r="I126" s="21" t="s">
        <v>1087</v>
      </c>
      <c r="J126">
        <f t="shared" si="4"/>
        <v>1</v>
      </c>
    </row>
    <row r="127" spans="1:10">
      <c r="A127" t="str">
        <f t="shared" si="3"/>
        <v>ASA-GVVCG8579</v>
      </c>
      <c r="B127" t="s">
        <v>4887</v>
      </c>
      <c r="C127" s="20" t="s">
        <v>1488</v>
      </c>
      <c r="E127" t="s">
        <v>5374</v>
      </c>
      <c r="F127" t="str">
        <f t="shared" si="5"/>
        <v>CG10593</v>
      </c>
      <c r="I127" s="20" t="s">
        <v>1199</v>
      </c>
      <c r="J127">
        <f t="shared" si="4"/>
        <v>1</v>
      </c>
    </row>
    <row r="128" spans="1:10">
      <c r="A128" t="str">
        <f t="shared" si="3"/>
        <v>ASG-QNSCG4382</v>
      </c>
      <c r="B128" t="s">
        <v>4888</v>
      </c>
      <c r="C128" s="21" t="s">
        <v>290</v>
      </c>
      <c r="E128" t="s">
        <v>5375</v>
      </c>
      <c r="F128" t="str">
        <f t="shared" si="5"/>
        <v>CG11037</v>
      </c>
      <c r="I128" s="21" t="s">
        <v>778</v>
      </c>
      <c r="J128">
        <f t="shared" si="4"/>
        <v>1</v>
      </c>
    </row>
    <row r="129" spans="1:10">
      <c r="A129" t="str">
        <f t="shared" ref="A129:A192" si="6">CONCATENATE(B129,C129)</f>
        <v>ASA-GLLCG6457</v>
      </c>
      <c r="B129" t="s">
        <v>4889</v>
      </c>
      <c r="C129" s="20" t="s">
        <v>1431</v>
      </c>
      <c r="E129" t="s">
        <v>5376</v>
      </c>
      <c r="F129" t="str">
        <f t="shared" si="5"/>
        <v>CG4408</v>
      </c>
      <c r="I129" s="21" t="s">
        <v>1013</v>
      </c>
      <c r="J129">
        <f t="shared" ref="J129:J192" si="7">COUNTIF(F:F,I129)</f>
        <v>1</v>
      </c>
    </row>
    <row r="130" spans="1:10">
      <c r="A130" t="str">
        <f t="shared" si="6"/>
        <v>ADG-VDPCG14476</v>
      </c>
      <c r="B130" t="s">
        <v>4890</v>
      </c>
      <c r="C130" s="21" t="s">
        <v>114</v>
      </c>
      <c r="E130" t="s">
        <v>5377</v>
      </c>
      <c r="F130" t="str">
        <f t="shared" ref="F130:F193" si="8">VLOOKUP(E130,A:C,3,FALSE)</f>
        <v>CG42264</v>
      </c>
      <c r="I130" s="20" t="s">
        <v>667</v>
      </c>
      <c r="J130">
        <f t="shared" si="7"/>
        <v>1</v>
      </c>
    </row>
    <row r="131" spans="1:10">
      <c r="A131" t="str">
        <f t="shared" si="6"/>
        <v>ADG-VDPCG14476</v>
      </c>
      <c r="B131" t="s">
        <v>4890</v>
      </c>
      <c r="C131" s="20" t="s">
        <v>114</v>
      </c>
      <c r="E131" t="s">
        <v>5378</v>
      </c>
      <c r="F131" t="str">
        <f t="shared" si="8"/>
        <v>CG18444</v>
      </c>
      <c r="I131" s="21" t="s">
        <v>662</v>
      </c>
      <c r="J131">
        <f t="shared" si="7"/>
        <v>1</v>
      </c>
    </row>
    <row r="132" spans="1:10">
      <c r="A132" t="str">
        <f t="shared" si="6"/>
        <v>ADG-VDPCG14476</v>
      </c>
      <c r="B132" t="s">
        <v>4890</v>
      </c>
      <c r="C132" s="21" t="s">
        <v>114</v>
      </c>
      <c r="E132" t="s">
        <v>5379</v>
      </c>
      <c r="F132" t="str">
        <f t="shared" si="8"/>
        <v>CG9092</v>
      </c>
      <c r="I132" s="21" t="s">
        <v>1166</v>
      </c>
      <c r="J132">
        <f t="shared" si="7"/>
        <v>1</v>
      </c>
    </row>
    <row r="133" spans="1:10">
      <c r="A133" t="str">
        <f t="shared" si="6"/>
        <v>ADG-VDPCG14476</v>
      </c>
      <c r="B133" t="s">
        <v>4890</v>
      </c>
      <c r="C133" s="20" t="s">
        <v>114</v>
      </c>
      <c r="E133" t="s">
        <v>5380</v>
      </c>
      <c r="F133" t="str">
        <f t="shared" si="8"/>
        <v>CG9631</v>
      </c>
      <c r="I133" s="20" t="s">
        <v>104</v>
      </c>
      <c r="J133">
        <f t="shared" si="7"/>
        <v>1</v>
      </c>
    </row>
    <row r="134" spans="1:10">
      <c r="A134" t="str">
        <f t="shared" si="6"/>
        <v>ADG-VDPCG14476</v>
      </c>
      <c r="B134" t="s">
        <v>4890</v>
      </c>
      <c r="C134" s="21" t="s">
        <v>114</v>
      </c>
      <c r="E134" t="s">
        <v>5381</v>
      </c>
      <c r="F134" t="str">
        <f t="shared" si="8"/>
        <v>CG9357</v>
      </c>
      <c r="I134" s="20" t="s">
        <v>1522</v>
      </c>
      <c r="J134">
        <f t="shared" si="7"/>
        <v>1</v>
      </c>
    </row>
    <row r="135" spans="1:10">
      <c r="A135" t="str">
        <f t="shared" si="6"/>
        <v>AMA-KPSCG14528</v>
      </c>
      <c r="B135" t="s">
        <v>4891</v>
      </c>
      <c r="C135" s="20" t="s">
        <v>799</v>
      </c>
      <c r="E135" t="s">
        <v>5382</v>
      </c>
      <c r="F135" t="str">
        <f t="shared" si="8"/>
        <v>CG4267</v>
      </c>
      <c r="I135" s="21" t="s">
        <v>96</v>
      </c>
      <c r="J135">
        <f t="shared" si="7"/>
        <v>1</v>
      </c>
    </row>
    <row r="136" spans="1:10">
      <c r="A136" t="str">
        <f t="shared" si="6"/>
        <v>SMG-LDNCG7997</v>
      </c>
      <c r="B136" t="s">
        <v>4892</v>
      </c>
      <c r="C136" s="21" t="s">
        <v>102</v>
      </c>
      <c r="E136" t="s">
        <v>5383</v>
      </c>
      <c r="F136" t="str">
        <f t="shared" si="8"/>
        <v>CG32755</v>
      </c>
      <c r="I136" s="20" t="s">
        <v>382</v>
      </c>
      <c r="J136">
        <f t="shared" si="7"/>
        <v>1</v>
      </c>
    </row>
    <row r="137" spans="1:10">
      <c r="A137" t="str">
        <f t="shared" si="6"/>
        <v>SMG-LDNCG7997</v>
      </c>
      <c r="B137" t="s">
        <v>4892</v>
      </c>
      <c r="C137" s="20" t="s">
        <v>102</v>
      </c>
      <c r="E137" t="s">
        <v>5384</v>
      </c>
      <c r="F137" t="str">
        <f t="shared" si="8"/>
        <v>CG9733</v>
      </c>
      <c r="I137" s="20" t="s">
        <v>1305</v>
      </c>
      <c r="J137">
        <f t="shared" si="7"/>
        <v>1</v>
      </c>
    </row>
    <row r="138" spans="1:10">
      <c r="A138" t="str">
        <f t="shared" si="6"/>
        <v>MLA-ALQCG4058</v>
      </c>
      <c r="B138" t="s">
        <v>4893</v>
      </c>
      <c r="C138" s="21" t="s">
        <v>856</v>
      </c>
      <c r="E138" t="s">
        <v>5385</v>
      </c>
      <c r="F138" t="str">
        <f t="shared" si="8"/>
        <v>CG18730</v>
      </c>
      <c r="I138" s="21" t="s">
        <v>1534</v>
      </c>
      <c r="J138">
        <f t="shared" si="7"/>
        <v>1</v>
      </c>
    </row>
    <row r="139" spans="1:10">
      <c r="A139" t="str">
        <f t="shared" si="6"/>
        <v>MLA-ALQCG4058</v>
      </c>
      <c r="B139" t="s">
        <v>4893</v>
      </c>
      <c r="C139" s="20" t="s">
        <v>856</v>
      </c>
      <c r="E139" t="s">
        <v>5386</v>
      </c>
      <c r="F139" t="str">
        <f t="shared" si="8"/>
        <v>CG4053</v>
      </c>
      <c r="I139" s="20" t="s">
        <v>26</v>
      </c>
      <c r="J139">
        <f t="shared" si="7"/>
        <v>1</v>
      </c>
    </row>
    <row r="140" spans="1:10">
      <c r="A140" t="str">
        <f t="shared" si="6"/>
        <v>LRG-ATTCG6048</v>
      </c>
      <c r="B140" t="s">
        <v>4894</v>
      </c>
      <c r="C140" s="21" t="s">
        <v>1416</v>
      </c>
      <c r="E140" t="s">
        <v>5387</v>
      </c>
      <c r="F140" t="str">
        <f t="shared" si="8"/>
        <v>CG31200</v>
      </c>
      <c r="I140" s="21" t="s">
        <v>1362</v>
      </c>
      <c r="J140">
        <f t="shared" si="7"/>
        <v>1</v>
      </c>
    </row>
    <row r="141" spans="1:10">
      <c r="A141" t="str">
        <f t="shared" si="6"/>
        <v>VQS-SRLCG4653</v>
      </c>
      <c r="B141" t="s">
        <v>4895</v>
      </c>
      <c r="C141" s="20" t="s">
        <v>1380</v>
      </c>
      <c r="E141" t="s">
        <v>5388</v>
      </c>
      <c r="F141" t="str">
        <f t="shared" si="8"/>
        <v>CG17633</v>
      </c>
      <c r="I141" s="20" t="s">
        <v>1254</v>
      </c>
      <c r="J141">
        <f t="shared" si="7"/>
        <v>1</v>
      </c>
    </row>
    <row r="142" spans="1:10">
      <c r="A142" t="str">
        <f t="shared" si="6"/>
        <v>VHA-TPACG2056</v>
      </c>
      <c r="B142" t="s">
        <v>4896</v>
      </c>
      <c r="C142" s="21" t="s">
        <v>1190</v>
      </c>
      <c r="E142" t="s">
        <v>5389</v>
      </c>
      <c r="F142" t="str">
        <f t="shared" si="8"/>
        <v>CG31089</v>
      </c>
      <c r="I142" s="21" t="s">
        <v>628</v>
      </c>
      <c r="J142">
        <f t="shared" si="7"/>
        <v>1</v>
      </c>
    </row>
    <row r="143" spans="1:10">
      <c r="A143" t="str">
        <f t="shared" si="6"/>
        <v>VHA-TPACG2056</v>
      </c>
      <c r="B143" t="s">
        <v>4896</v>
      </c>
      <c r="C143" s="20" t="s">
        <v>1190</v>
      </c>
      <c r="E143" t="s">
        <v>5390</v>
      </c>
      <c r="F143" t="str">
        <f t="shared" si="8"/>
        <v>CG15254</v>
      </c>
      <c r="I143" s="20" t="s">
        <v>439</v>
      </c>
      <c r="J143">
        <f t="shared" si="7"/>
        <v>1</v>
      </c>
    </row>
    <row r="144" spans="1:10">
      <c r="A144" t="str">
        <f t="shared" si="6"/>
        <v>VHA-TPACG2056</v>
      </c>
      <c r="B144" t="s">
        <v>4896</v>
      </c>
      <c r="C144" s="21" t="s">
        <v>1190</v>
      </c>
      <c r="E144" t="s">
        <v>5391</v>
      </c>
      <c r="F144" t="str">
        <f t="shared" si="8"/>
        <v>CG32270</v>
      </c>
      <c r="I144" s="21" t="s">
        <v>806</v>
      </c>
      <c r="J144">
        <f t="shared" si="7"/>
        <v>1</v>
      </c>
    </row>
    <row r="145" spans="1:10">
      <c r="A145" t="str">
        <f t="shared" si="6"/>
        <v>VHA-TPACG2056</v>
      </c>
      <c r="B145" t="s">
        <v>4896</v>
      </c>
      <c r="C145" s="20" t="s">
        <v>1190</v>
      </c>
      <c r="E145" t="s">
        <v>5392</v>
      </c>
      <c r="F145" t="str">
        <f t="shared" si="8"/>
        <v>CG14526</v>
      </c>
      <c r="I145" s="20" t="s">
        <v>1290</v>
      </c>
      <c r="J145">
        <f t="shared" si="7"/>
        <v>1</v>
      </c>
    </row>
    <row r="146" spans="1:10">
      <c r="A146" t="str">
        <f t="shared" si="6"/>
        <v>TYA-QEICG1102</v>
      </c>
      <c r="B146" t="s">
        <v>4897</v>
      </c>
      <c r="C146" s="21" t="s">
        <v>1010</v>
      </c>
      <c r="E146" t="s">
        <v>5393</v>
      </c>
      <c r="F146" t="str">
        <f t="shared" si="8"/>
        <v>CG3986</v>
      </c>
      <c r="I146" s="21" t="s">
        <v>796</v>
      </c>
      <c r="J146">
        <f t="shared" si="7"/>
        <v>1</v>
      </c>
    </row>
    <row r="147" spans="1:10">
      <c r="A147" t="str">
        <f t="shared" si="6"/>
        <v>TYA-QEICG1102</v>
      </c>
      <c r="B147" t="s">
        <v>4897</v>
      </c>
      <c r="C147" s="20" t="s">
        <v>1010</v>
      </c>
      <c r="E147" t="s">
        <v>5394</v>
      </c>
      <c r="F147" t="str">
        <f t="shared" si="8"/>
        <v>CG7147</v>
      </c>
      <c r="I147" s="20" t="s">
        <v>70</v>
      </c>
      <c r="J147">
        <f t="shared" si="7"/>
        <v>1</v>
      </c>
    </row>
    <row r="148" spans="1:10">
      <c r="A148" t="str">
        <f t="shared" si="6"/>
        <v>ALA-GTICG18681</v>
      </c>
      <c r="B148" t="s">
        <v>4898</v>
      </c>
      <c r="C148" s="21" t="s">
        <v>1176</v>
      </c>
      <c r="E148" t="s">
        <v>5395</v>
      </c>
      <c r="F148" t="str">
        <f t="shared" si="8"/>
        <v>CG11664</v>
      </c>
      <c r="I148" s="21" t="s">
        <v>920</v>
      </c>
      <c r="J148">
        <f t="shared" si="7"/>
        <v>1</v>
      </c>
    </row>
    <row r="149" spans="1:10">
      <c r="A149" t="str">
        <f t="shared" si="6"/>
        <v>LSA-GPVCG18125</v>
      </c>
      <c r="B149" t="s">
        <v>4899</v>
      </c>
      <c r="C149" s="20" t="s">
        <v>1153</v>
      </c>
      <c r="E149" t="s">
        <v>5396</v>
      </c>
      <c r="F149" t="str">
        <f t="shared" si="8"/>
        <v>CG8221</v>
      </c>
      <c r="I149" s="20" t="s">
        <v>1025</v>
      </c>
      <c r="J149">
        <f t="shared" si="7"/>
        <v>1</v>
      </c>
    </row>
    <row r="150" spans="1:10">
      <c r="A150" t="str">
        <f t="shared" si="6"/>
        <v>ATA-KIFCG8492</v>
      </c>
      <c r="B150" t="s">
        <v>4900</v>
      </c>
      <c r="C150" s="21" t="s">
        <v>177</v>
      </c>
      <c r="E150" t="s">
        <v>5397</v>
      </c>
      <c r="F150" t="str">
        <f t="shared" si="8"/>
        <v>CG6467</v>
      </c>
      <c r="I150" s="21" t="s">
        <v>29</v>
      </c>
      <c r="J150">
        <f t="shared" si="7"/>
        <v>1</v>
      </c>
    </row>
    <row r="151" spans="1:10">
      <c r="A151" t="str">
        <f t="shared" si="6"/>
        <v>SMG-QDTCG8586</v>
      </c>
      <c r="B151" t="s">
        <v>4901</v>
      </c>
      <c r="C151" s="20" t="s">
        <v>1491</v>
      </c>
      <c r="E151" t="s">
        <v>5398</v>
      </c>
      <c r="F151" t="str">
        <f t="shared" si="8"/>
        <v>CG16710</v>
      </c>
      <c r="I151" s="20" t="s">
        <v>1436</v>
      </c>
      <c r="J151">
        <f t="shared" si="7"/>
        <v>1</v>
      </c>
    </row>
    <row r="152" spans="1:10">
      <c r="A152" t="str">
        <f t="shared" si="6"/>
        <v>SMG-QDTCG8586</v>
      </c>
      <c r="B152" t="s">
        <v>4901</v>
      </c>
      <c r="C152" s="21" t="s">
        <v>1491</v>
      </c>
      <c r="E152" t="s">
        <v>5399</v>
      </c>
      <c r="F152" t="str">
        <f t="shared" si="8"/>
        <v>CG11124</v>
      </c>
      <c r="I152" s="21" t="s">
        <v>1110</v>
      </c>
      <c r="J152">
        <f t="shared" si="7"/>
        <v>1</v>
      </c>
    </row>
    <row r="153" spans="1:10">
      <c r="A153" t="str">
        <f t="shared" si="6"/>
        <v>SMG-QDTCG8586</v>
      </c>
      <c r="B153" t="s">
        <v>4901</v>
      </c>
      <c r="C153" s="20" t="s">
        <v>1491</v>
      </c>
      <c r="E153" t="s">
        <v>5400</v>
      </c>
      <c r="F153" t="str">
        <f t="shared" si="8"/>
        <v>CG8539</v>
      </c>
      <c r="I153" s="20" t="s">
        <v>329</v>
      </c>
      <c r="J153">
        <f t="shared" si="7"/>
        <v>1</v>
      </c>
    </row>
    <row r="154" spans="1:10">
      <c r="A154" t="str">
        <f t="shared" si="6"/>
        <v>WEA-VHTCG11909</v>
      </c>
      <c r="B154" t="s">
        <v>4902</v>
      </c>
      <c r="C154" s="21" t="s">
        <v>111</v>
      </c>
      <c r="E154" t="s">
        <v>5401</v>
      </c>
      <c r="F154" t="str">
        <f t="shared" si="8"/>
        <v>CG11865</v>
      </c>
      <c r="I154" s="21" t="s">
        <v>675</v>
      </c>
      <c r="J154">
        <f t="shared" si="7"/>
        <v>1</v>
      </c>
    </row>
    <row r="155" spans="1:10">
      <c r="A155" t="str">
        <f t="shared" si="6"/>
        <v>ADS-AQTCG1869</v>
      </c>
      <c r="B155" t="s">
        <v>4903</v>
      </c>
      <c r="C155" s="20" t="s">
        <v>58</v>
      </c>
      <c r="E155" t="s">
        <v>5402</v>
      </c>
      <c r="F155" t="str">
        <f t="shared" si="8"/>
        <v>CG9118</v>
      </c>
      <c r="I155" s="21" t="s">
        <v>787</v>
      </c>
      <c r="J155">
        <f t="shared" si="7"/>
        <v>1</v>
      </c>
    </row>
    <row r="156" spans="1:10">
      <c r="A156" t="str">
        <f t="shared" si="6"/>
        <v>ATA-DSSCG11956</v>
      </c>
      <c r="B156" t="s">
        <v>4904</v>
      </c>
      <c r="C156" s="21" t="s">
        <v>490</v>
      </c>
      <c r="E156" t="s">
        <v>5403</v>
      </c>
      <c r="F156" t="str">
        <f t="shared" si="8"/>
        <v>CG16965</v>
      </c>
      <c r="I156" s="20" t="s">
        <v>90</v>
      </c>
      <c r="J156">
        <f t="shared" si="7"/>
        <v>1</v>
      </c>
    </row>
    <row r="157" spans="1:10">
      <c r="A157" t="str">
        <f t="shared" si="6"/>
        <v>ATA-DSSCG11956</v>
      </c>
      <c r="B157" t="s">
        <v>4904</v>
      </c>
      <c r="C157" s="20" t="s">
        <v>490</v>
      </c>
      <c r="E157" t="s">
        <v>5404</v>
      </c>
      <c r="F157" t="str">
        <f t="shared" si="8"/>
        <v>CG7829</v>
      </c>
      <c r="I157" s="21" t="s">
        <v>224</v>
      </c>
      <c r="J157">
        <f t="shared" si="7"/>
        <v>1</v>
      </c>
    </row>
    <row r="158" spans="1:10">
      <c r="A158" t="str">
        <f t="shared" si="6"/>
        <v>ATA-DSSCG11956</v>
      </c>
      <c r="B158" t="s">
        <v>4904</v>
      </c>
      <c r="C158" s="21" t="s">
        <v>490</v>
      </c>
      <c r="E158" t="s">
        <v>5405</v>
      </c>
      <c r="F158" t="str">
        <f t="shared" si="8"/>
        <v>CG6580</v>
      </c>
      <c r="I158" s="20" t="s">
        <v>1471</v>
      </c>
      <c r="J158">
        <f t="shared" si="7"/>
        <v>1</v>
      </c>
    </row>
    <row r="159" spans="1:10">
      <c r="A159" t="str">
        <f t="shared" si="6"/>
        <v>ATA-DSSCG11956</v>
      </c>
      <c r="B159" t="s">
        <v>4904</v>
      </c>
      <c r="C159" s="20" t="s">
        <v>490</v>
      </c>
      <c r="E159" t="s">
        <v>5406</v>
      </c>
      <c r="F159" t="str">
        <f t="shared" si="8"/>
        <v>CG9737</v>
      </c>
      <c r="I159" s="21" t="s">
        <v>1442</v>
      </c>
      <c r="J159">
        <f t="shared" si="7"/>
        <v>1</v>
      </c>
    </row>
    <row r="160" spans="1:10">
      <c r="A160" t="str">
        <f t="shared" si="6"/>
        <v>AQA-VDWCG10472</v>
      </c>
      <c r="B160" t="s">
        <v>4905</v>
      </c>
      <c r="C160" s="21" t="s">
        <v>989</v>
      </c>
      <c r="E160" t="s">
        <v>5407</v>
      </c>
      <c r="F160" t="str">
        <f t="shared" si="8"/>
        <v>CG4572</v>
      </c>
      <c r="I160" s="20" t="s">
        <v>1536</v>
      </c>
      <c r="J160">
        <f t="shared" si="7"/>
        <v>1</v>
      </c>
    </row>
    <row r="161" spans="1:10">
      <c r="A161" t="str">
        <f t="shared" si="6"/>
        <v>ILS-IRTCG8738</v>
      </c>
      <c r="B161" t="s">
        <v>4906</v>
      </c>
      <c r="C161" s="20" t="s">
        <v>1493</v>
      </c>
      <c r="E161" t="s">
        <v>5408</v>
      </c>
      <c r="F161" t="str">
        <f t="shared" si="8"/>
        <v>CG3953</v>
      </c>
      <c r="I161" s="21" t="s">
        <v>669</v>
      </c>
      <c r="J161">
        <f t="shared" si="7"/>
        <v>1</v>
      </c>
    </row>
    <row r="162" spans="1:10">
      <c r="A162" t="str">
        <f t="shared" si="6"/>
        <v>GCS-QFLCG18636</v>
      </c>
      <c r="B162" t="s">
        <v>4907</v>
      </c>
      <c r="C162" s="21" t="s">
        <v>1175</v>
      </c>
      <c r="E162" t="s">
        <v>5409</v>
      </c>
      <c r="F162" t="str">
        <f t="shared" si="8"/>
        <v>CG9780</v>
      </c>
      <c r="I162" s="20" t="s">
        <v>852</v>
      </c>
      <c r="J162">
        <f t="shared" si="7"/>
        <v>1</v>
      </c>
    </row>
    <row r="163" spans="1:10">
      <c r="A163" t="str">
        <f t="shared" si="6"/>
        <v>ANA-LPACG8093</v>
      </c>
      <c r="B163" t="s">
        <v>4908</v>
      </c>
      <c r="C163" s="20" t="s">
        <v>477</v>
      </c>
      <c r="E163" t="s">
        <v>5410</v>
      </c>
      <c r="F163" t="str">
        <f t="shared" si="8"/>
        <v>CG4721</v>
      </c>
      <c r="I163" s="21" t="s">
        <v>971</v>
      </c>
      <c r="J163">
        <f t="shared" si="7"/>
        <v>1</v>
      </c>
    </row>
    <row r="164" spans="1:10">
      <c r="A164" t="str">
        <f t="shared" si="6"/>
        <v>GLA-TPNCG31427</v>
      </c>
      <c r="B164" t="s">
        <v>4909</v>
      </c>
      <c r="C164" s="21" t="s">
        <v>831</v>
      </c>
      <c r="E164" t="s">
        <v>5411</v>
      </c>
      <c r="F164" t="str">
        <f t="shared" si="8"/>
        <v>CG17035</v>
      </c>
      <c r="I164" s="20" t="s">
        <v>869</v>
      </c>
      <c r="J164">
        <f t="shared" si="7"/>
        <v>1</v>
      </c>
    </row>
    <row r="165" spans="1:10">
      <c r="A165" t="str">
        <f t="shared" si="6"/>
        <v>GLA-TPNCG31427</v>
      </c>
      <c r="B165" t="s">
        <v>4909</v>
      </c>
      <c r="C165" s="20" t="s">
        <v>831</v>
      </c>
      <c r="E165" t="s">
        <v>5412</v>
      </c>
      <c r="F165" t="str">
        <f t="shared" si="8"/>
        <v>CG6271</v>
      </c>
      <c r="I165" s="21" t="s">
        <v>350</v>
      </c>
      <c r="J165">
        <f t="shared" si="7"/>
        <v>1</v>
      </c>
    </row>
    <row r="166" spans="1:10">
      <c r="A166" t="str">
        <f t="shared" si="6"/>
        <v>GLA-TPNCG31427</v>
      </c>
      <c r="B166" t="s">
        <v>4909</v>
      </c>
      <c r="C166" s="21" t="s">
        <v>831</v>
      </c>
      <c r="E166" t="s">
        <v>5413</v>
      </c>
      <c r="F166" t="str">
        <f t="shared" si="8"/>
        <v>CG3650</v>
      </c>
      <c r="I166" s="21" t="s">
        <v>390</v>
      </c>
      <c r="J166">
        <f t="shared" si="7"/>
        <v>1</v>
      </c>
    </row>
    <row r="167" spans="1:10">
      <c r="A167" t="str">
        <f t="shared" si="6"/>
        <v>GLA-TPNCG31427</v>
      </c>
      <c r="B167" t="s">
        <v>4909</v>
      </c>
      <c r="C167" s="20" t="s">
        <v>831</v>
      </c>
      <c r="E167" t="s">
        <v>5414</v>
      </c>
      <c r="F167" t="str">
        <f t="shared" si="8"/>
        <v>CG8563</v>
      </c>
      <c r="I167" s="20" t="s">
        <v>1351</v>
      </c>
      <c r="J167">
        <f t="shared" si="7"/>
        <v>1</v>
      </c>
    </row>
    <row r="168" spans="1:10">
      <c r="A168" t="str">
        <f t="shared" si="6"/>
        <v>THT-QRLCG14642</v>
      </c>
      <c r="B168" t="s">
        <v>4910</v>
      </c>
      <c r="C168" s="21" t="s">
        <v>1087</v>
      </c>
      <c r="E168" t="s">
        <v>5415</v>
      </c>
      <c r="F168" t="str">
        <f t="shared" si="8"/>
        <v>CG18420</v>
      </c>
      <c r="I168" s="21" t="s">
        <v>680</v>
      </c>
      <c r="J168">
        <f t="shared" si="7"/>
        <v>1</v>
      </c>
    </row>
    <row r="169" spans="1:10">
      <c r="A169" t="str">
        <f t="shared" si="6"/>
        <v>THT-QRLCG14642</v>
      </c>
      <c r="B169" t="s">
        <v>4910</v>
      </c>
      <c r="C169" s="20" t="s">
        <v>1087</v>
      </c>
      <c r="E169" t="s">
        <v>5416</v>
      </c>
      <c r="F169" t="str">
        <f t="shared" si="8"/>
        <v>CG4859</v>
      </c>
      <c r="I169" s="21" t="s">
        <v>1164</v>
      </c>
      <c r="J169">
        <f t="shared" si="7"/>
        <v>1</v>
      </c>
    </row>
    <row r="170" spans="1:10">
      <c r="A170" t="str">
        <f t="shared" si="6"/>
        <v>THT-QRLCG14642</v>
      </c>
      <c r="B170" t="s">
        <v>4910</v>
      </c>
      <c r="C170" s="21" t="s">
        <v>1087</v>
      </c>
      <c r="E170" t="s">
        <v>5417</v>
      </c>
      <c r="F170" t="str">
        <f t="shared" si="8"/>
        <v>CG6421</v>
      </c>
      <c r="I170" s="20" t="s">
        <v>878</v>
      </c>
      <c r="J170">
        <f t="shared" si="7"/>
        <v>1</v>
      </c>
    </row>
    <row r="171" spans="1:10">
      <c r="A171" t="str">
        <f t="shared" si="6"/>
        <v>ATA-IPTCG2229</v>
      </c>
      <c r="B171" t="s">
        <v>4911</v>
      </c>
      <c r="C171" s="20" t="s">
        <v>1199</v>
      </c>
      <c r="E171" t="s">
        <v>5418</v>
      </c>
      <c r="F171" t="str">
        <f t="shared" si="8"/>
        <v>CG6283</v>
      </c>
      <c r="I171" s="20" t="s">
        <v>168</v>
      </c>
      <c r="J171">
        <f t="shared" si="7"/>
        <v>1</v>
      </c>
    </row>
    <row r="172" spans="1:10">
      <c r="A172" t="str">
        <f t="shared" si="6"/>
        <v>GLS-MGNCG10593</v>
      </c>
      <c r="B172" t="s">
        <v>4912</v>
      </c>
      <c r="C172" s="21" t="s">
        <v>778</v>
      </c>
      <c r="E172" t="s">
        <v>5419</v>
      </c>
      <c r="F172" t="str">
        <f t="shared" si="8"/>
        <v>CG8823</v>
      </c>
      <c r="I172" s="21" t="s">
        <v>462</v>
      </c>
      <c r="J172">
        <f t="shared" si="7"/>
        <v>1</v>
      </c>
    </row>
    <row r="173" spans="1:10">
      <c r="A173" t="str">
        <f t="shared" si="6"/>
        <v>GLS-MGNCG10593</v>
      </c>
      <c r="B173" t="s">
        <v>4912</v>
      </c>
      <c r="C173" s="20" t="s">
        <v>778</v>
      </c>
      <c r="E173" t="s">
        <v>5420</v>
      </c>
      <c r="F173" t="str">
        <f t="shared" si="8"/>
        <v>CG6414</v>
      </c>
      <c r="I173" s="20" t="s">
        <v>479</v>
      </c>
      <c r="J173">
        <f t="shared" si="7"/>
        <v>1</v>
      </c>
    </row>
    <row r="174" spans="1:10">
      <c r="A174" t="str">
        <f t="shared" si="6"/>
        <v>VYG-QEQCG11037</v>
      </c>
      <c r="B174" t="s">
        <v>4913</v>
      </c>
      <c r="C174" s="21" t="s">
        <v>1013</v>
      </c>
      <c r="E174" t="s">
        <v>5421</v>
      </c>
      <c r="F174" t="str">
        <f t="shared" si="8"/>
        <v>CG11864</v>
      </c>
      <c r="I174" s="21" t="s">
        <v>299</v>
      </c>
      <c r="J174">
        <f t="shared" si="7"/>
        <v>1</v>
      </c>
    </row>
    <row r="175" spans="1:10">
      <c r="A175" t="str">
        <f t="shared" si="6"/>
        <v>SKA-SSFCG4408</v>
      </c>
      <c r="B175" t="s">
        <v>4914</v>
      </c>
      <c r="C175" s="20" t="s">
        <v>667</v>
      </c>
      <c r="E175" t="s">
        <v>5422</v>
      </c>
      <c r="F175" t="str">
        <f t="shared" si="8"/>
        <v>CG16998</v>
      </c>
      <c r="I175" s="20" t="s">
        <v>785</v>
      </c>
      <c r="J175">
        <f t="shared" si="7"/>
        <v>1</v>
      </c>
    </row>
    <row r="176" spans="1:10">
      <c r="A176" t="str">
        <f t="shared" si="6"/>
        <v>VGG-KTYCG42264</v>
      </c>
      <c r="B176" t="s">
        <v>4915</v>
      </c>
      <c r="C176" s="21" t="s">
        <v>662</v>
      </c>
      <c r="E176" t="s">
        <v>5423</v>
      </c>
      <c r="F176" t="str">
        <f t="shared" si="8"/>
        <v>CG31918</v>
      </c>
      <c r="I176" s="21" t="s">
        <v>1123</v>
      </c>
      <c r="J176">
        <f t="shared" si="7"/>
        <v>1</v>
      </c>
    </row>
    <row r="177" spans="1:10">
      <c r="A177" t="str">
        <f t="shared" si="6"/>
        <v>VGG-KTYCG42264</v>
      </c>
      <c r="B177" t="s">
        <v>4915</v>
      </c>
      <c r="C177" s="20" t="s">
        <v>662</v>
      </c>
      <c r="E177" t="s">
        <v>5424</v>
      </c>
      <c r="F177" t="str">
        <f t="shared" si="8"/>
        <v>CG4559</v>
      </c>
      <c r="I177" s="20" t="s">
        <v>835</v>
      </c>
      <c r="J177">
        <f t="shared" si="7"/>
        <v>1</v>
      </c>
    </row>
    <row r="178" spans="1:10">
      <c r="A178" t="str">
        <f t="shared" si="6"/>
        <v>ALG-GTVCG18444</v>
      </c>
      <c r="B178" t="s">
        <v>4916</v>
      </c>
      <c r="C178" s="21" t="s">
        <v>1166</v>
      </c>
      <c r="E178" t="s">
        <v>5425</v>
      </c>
      <c r="F178" t="str">
        <f t="shared" si="8"/>
        <v>CG9672</v>
      </c>
      <c r="I178" s="21" t="s">
        <v>79</v>
      </c>
      <c r="J178">
        <f t="shared" si="7"/>
        <v>1</v>
      </c>
    </row>
    <row r="179" spans="1:10">
      <c r="A179" t="str">
        <f t="shared" si="6"/>
        <v>CVG-LSGCG9092</v>
      </c>
      <c r="B179" t="s">
        <v>4917</v>
      </c>
      <c r="C179" s="20" t="s">
        <v>104</v>
      </c>
      <c r="E179" t="s">
        <v>5426</v>
      </c>
      <c r="F179" t="str">
        <f t="shared" si="8"/>
        <v>CG31265</v>
      </c>
      <c r="I179" s="20" t="s">
        <v>1526</v>
      </c>
      <c r="J179">
        <f t="shared" si="7"/>
        <v>1</v>
      </c>
    </row>
    <row r="180" spans="1:10">
      <c r="A180" t="str">
        <f t="shared" si="6"/>
        <v>CVG-LSGCG9092</v>
      </c>
      <c r="B180" t="s">
        <v>4917</v>
      </c>
      <c r="C180" s="21" t="s">
        <v>104</v>
      </c>
      <c r="E180" t="s">
        <v>5427</v>
      </c>
      <c r="F180" t="str">
        <f t="shared" si="8"/>
        <v>CG30083</v>
      </c>
      <c r="I180" s="21" t="s">
        <v>1265</v>
      </c>
      <c r="J180">
        <f t="shared" si="7"/>
        <v>1</v>
      </c>
    </row>
    <row r="181" spans="1:10">
      <c r="A181" t="str">
        <f t="shared" si="6"/>
        <v>GSA-LHVCG9631</v>
      </c>
      <c r="B181" t="s">
        <v>4918</v>
      </c>
      <c r="C181" s="20" t="s">
        <v>1522</v>
      </c>
      <c r="E181" t="s">
        <v>5428</v>
      </c>
      <c r="F181" t="str">
        <f t="shared" si="8"/>
        <v>CG31619</v>
      </c>
      <c r="I181" s="20" t="s">
        <v>1211</v>
      </c>
      <c r="J181">
        <f t="shared" si="7"/>
        <v>1</v>
      </c>
    </row>
    <row r="182" spans="1:10">
      <c r="A182" t="str">
        <f t="shared" si="6"/>
        <v>AQG-NSSCG9357</v>
      </c>
      <c r="B182" t="s">
        <v>4919</v>
      </c>
      <c r="C182" s="21" t="s">
        <v>96</v>
      </c>
      <c r="E182" t="s">
        <v>5429</v>
      </c>
      <c r="F182" t="str">
        <f t="shared" si="8"/>
        <v>CG31326</v>
      </c>
      <c r="I182" s="21" t="s">
        <v>832</v>
      </c>
      <c r="J182">
        <f t="shared" si="7"/>
        <v>1</v>
      </c>
    </row>
    <row r="183" spans="1:10">
      <c r="A183" t="str">
        <f t="shared" si="6"/>
        <v>VFA-SSSCG4267</v>
      </c>
      <c r="B183" t="s">
        <v>4920</v>
      </c>
      <c r="C183" s="20" t="s">
        <v>382</v>
      </c>
      <c r="E183" t="s">
        <v>5430</v>
      </c>
      <c r="F183" t="str">
        <f t="shared" si="8"/>
        <v>CG4017</v>
      </c>
      <c r="I183" s="20" t="s">
        <v>1273</v>
      </c>
      <c r="J183">
        <f t="shared" si="7"/>
        <v>1</v>
      </c>
    </row>
    <row r="184" spans="1:10">
      <c r="A184" t="str">
        <f t="shared" si="6"/>
        <v>VFA-SSSCG4267</v>
      </c>
      <c r="B184" t="s">
        <v>4920</v>
      </c>
      <c r="C184" s="21" t="s">
        <v>382</v>
      </c>
      <c r="E184" t="s">
        <v>5431</v>
      </c>
      <c r="F184" t="str">
        <f t="shared" si="8"/>
        <v>CG3355</v>
      </c>
      <c r="I184" s="21" t="s">
        <v>657</v>
      </c>
      <c r="J184">
        <f t="shared" si="7"/>
        <v>1</v>
      </c>
    </row>
    <row r="185" spans="1:10">
      <c r="A185" t="str">
        <f t="shared" si="6"/>
        <v>TQS-QIGCG32755</v>
      </c>
      <c r="B185" t="s">
        <v>4921</v>
      </c>
      <c r="C185" s="20" t="s">
        <v>1305</v>
      </c>
      <c r="E185" t="s">
        <v>5432</v>
      </c>
      <c r="F185" t="str">
        <f t="shared" si="8"/>
        <v>CG17404</v>
      </c>
      <c r="I185" s="20" t="s">
        <v>1337</v>
      </c>
      <c r="J185">
        <f t="shared" si="7"/>
        <v>1</v>
      </c>
    </row>
    <row r="186" spans="1:10">
      <c r="A186" t="str">
        <f t="shared" si="6"/>
        <v>AKA-QSDCG9733</v>
      </c>
      <c r="B186" t="s">
        <v>4922</v>
      </c>
      <c r="C186" s="21" t="s">
        <v>1534</v>
      </c>
      <c r="E186" t="s">
        <v>5433</v>
      </c>
      <c r="F186" t="str">
        <f t="shared" si="8"/>
        <v>CG17876</v>
      </c>
      <c r="I186" s="20" t="s">
        <v>1138</v>
      </c>
      <c r="J186">
        <f t="shared" si="7"/>
        <v>1</v>
      </c>
    </row>
    <row r="187" spans="1:10">
      <c r="A187" t="str">
        <f t="shared" si="6"/>
        <v>ANA-QFDCG18730</v>
      </c>
      <c r="B187" t="s">
        <v>4923</v>
      </c>
      <c r="C187" s="20" t="s">
        <v>26</v>
      </c>
      <c r="E187" t="s">
        <v>5434</v>
      </c>
      <c r="F187" t="str">
        <f t="shared" si="8"/>
        <v>CG18754</v>
      </c>
      <c r="I187" s="21" t="s">
        <v>22</v>
      </c>
      <c r="J187">
        <f t="shared" si="7"/>
        <v>1</v>
      </c>
    </row>
    <row r="188" spans="1:10">
      <c r="A188" t="str">
        <f t="shared" si="6"/>
        <v>TRG-KRLCG4053</v>
      </c>
      <c r="B188" t="s">
        <v>4924</v>
      </c>
      <c r="C188" s="21" t="s">
        <v>1362</v>
      </c>
      <c r="E188" t="s">
        <v>5435</v>
      </c>
      <c r="F188" t="str">
        <f t="shared" si="8"/>
        <v>CG14088</v>
      </c>
      <c r="I188" s="20" t="s">
        <v>1184</v>
      </c>
      <c r="J188">
        <f t="shared" si="7"/>
        <v>1</v>
      </c>
    </row>
    <row r="189" spans="1:10">
      <c r="A189" t="str">
        <f t="shared" si="6"/>
        <v>TMA-EFRCG31200</v>
      </c>
      <c r="B189" t="s">
        <v>4925</v>
      </c>
      <c r="C189" s="20" t="s">
        <v>1254</v>
      </c>
      <c r="E189" t="s">
        <v>5436</v>
      </c>
      <c r="F189" t="str">
        <f t="shared" si="8"/>
        <v>CG12558</v>
      </c>
      <c r="I189" s="21" t="s">
        <v>1082</v>
      </c>
      <c r="J189">
        <f t="shared" si="7"/>
        <v>1</v>
      </c>
    </row>
    <row r="190" spans="1:10">
      <c r="A190" t="str">
        <f t="shared" si="6"/>
        <v>VSA-ERVCG17633</v>
      </c>
      <c r="B190" t="s">
        <v>4926</v>
      </c>
      <c r="C190" s="21" t="s">
        <v>628</v>
      </c>
      <c r="E190" t="s">
        <v>5437</v>
      </c>
      <c r="F190" t="str">
        <f t="shared" si="8"/>
        <v>CG16756</v>
      </c>
      <c r="I190" s="20" t="s">
        <v>1067</v>
      </c>
      <c r="J190">
        <f t="shared" si="7"/>
        <v>1</v>
      </c>
    </row>
    <row r="191" spans="1:10">
      <c r="A191" t="str">
        <f t="shared" si="6"/>
        <v>VYS-AAICG31089</v>
      </c>
      <c r="B191" t="s">
        <v>4927</v>
      </c>
      <c r="C191" s="20" t="s">
        <v>439</v>
      </c>
      <c r="E191" t="s">
        <v>5438</v>
      </c>
      <c r="F191" t="str">
        <f t="shared" si="8"/>
        <v>CG31661</v>
      </c>
      <c r="I191" s="21" t="s">
        <v>162</v>
      </c>
      <c r="J191">
        <f t="shared" si="7"/>
        <v>1</v>
      </c>
    </row>
    <row r="192" spans="1:10">
      <c r="A192" t="str">
        <f t="shared" si="6"/>
        <v>CSA-APTCG15254</v>
      </c>
      <c r="B192" t="s">
        <v>4928</v>
      </c>
      <c r="C192" s="21" t="s">
        <v>806</v>
      </c>
      <c r="E192" t="s">
        <v>5439</v>
      </c>
      <c r="F192" t="str">
        <f t="shared" si="8"/>
        <v>CG4723</v>
      </c>
      <c r="I192" s="20" t="s">
        <v>599</v>
      </c>
      <c r="J192">
        <f t="shared" si="7"/>
        <v>1</v>
      </c>
    </row>
    <row r="193" spans="1:10">
      <c r="A193" t="str">
        <f t="shared" ref="A193:A256" si="9">CONCATENATE(B193,C193)</f>
        <v>SVA-EELCG32270</v>
      </c>
      <c r="B193" t="s">
        <v>4929</v>
      </c>
      <c r="C193" s="20" t="s">
        <v>1290</v>
      </c>
      <c r="E193" t="s">
        <v>5440</v>
      </c>
      <c r="F193" t="str">
        <f t="shared" si="8"/>
        <v>CG5715</v>
      </c>
      <c r="I193" s="21" t="s">
        <v>871</v>
      </c>
      <c r="J193">
        <f t="shared" ref="J193:J256" si="10">COUNTIF(F:F,I193)</f>
        <v>1</v>
      </c>
    </row>
    <row r="194" spans="1:10">
      <c r="A194" t="str">
        <f t="shared" si="9"/>
        <v>VAA-APTCG14526</v>
      </c>
      <c r="B194" t="s">
        <v>4930</v>
      </c>
      <c r="C194" s="21" t="s">
        <v>796</v>
      </c>
      <c r="E194" t="s">
        <v>5441</v>
      </c>
      <c r="F194" t="str">
        <f t="shared" ref="F194:F257" si="11">VLOOKUP(E194,A:C,3,FALSE)</f>
        <v>CG14760</v>
      </c>
      <c r="I194" s="20" t="s">
        <v>889</v>
      </c>
      <c r="J194">
        <f t="shared" si="10"/>
        <v>1</v>
      </c>
    </row>
    <row r="195" spans="1:10">
      <c r="A195" t="str">
        <f t="shared" si="9"/>
        <v>ASS-EKLCG3986</v>
      </c>
      <c r="B195" t="s">
        <v>4931</v>
      </c>
      <c r="C195" s="20" t="s">
        <v>70</v>
      </c>
      <c r="E195" t="s">
        <v>5442</v>
      </c>
      <c r="F195" t="str">
        <f t="shared" si="11"/>
        <v>CG31269</v>
      </c>
      <c r="I195" s="21" t="s">
        <v>1089</v>
      </c>
      <c r="J195">
        <f t="shared" si="10"/>
        <v>1</v>
      </c>
    </row>
    <row r="196" spans="1:10">
      <c r="A196" t="str">
        <f t="shared" si="9"/>
        <v>GYA-KDICG7147</v>
      </c>
      <c r="B196" t="s">
        <v>4932</v>
      </c>
      <c r="C196" s="21" t="s">
        <v>920</v>
      </c>
      <c r="E196" t="s">
        <v>5443</v>
      </c>
      <c r="F196" t="str">
        <f t="shared" si="11"/>
        <v>CG34139</v>
      </c>
      <c r="I196" s="20" t="s">
        <v>1271</v>
      </c>
      <c r="J196">
        <f t="shared" si="10"/>
        <v>1</v>
      </c>
    </row>
    <row r="197" spans="1:10">
      <c r="A197" t="str">
        <f t="shared" si="9"/>
        <v>GDA-LHRCG11664</v>
      </c>
      <c r="B197" t="s">
        <v>4933</v>
      </c>
      <c r="C197" s="20" t="s">
        <v>1025</v>
      </c>
      <c r="E197" t="s">
        <v>5444</v>
      </c>
      <c r="F197" t="str">
        <f t="shared" si="11"/>
        <v>CG9364</v>
      </c>
      <c r="I197" s="21" t="s">
        <v>280</v>
      </c>
      <c r="J197">
        <f t="shared" si="10"/>
        <v>1</v>
      </c>
    </row>
    <row r="198" spans="1:10">
      <c r="A198" t="str">
        <f t="shared" si="9"/>
        <v>SLA-QHNCG8221</v>
      </c>
      <c r="B198" t="s">
        <v>4934</v>
      </c>
      <c r="C198" s="21" t="s">
        <v>29</v>
      </c>
      <c r="E198" t="s">
        <v>5445</v>
      </c>
      <c r="F198" t="str">
        <f t="shared" si="11"/>
        <v>CG40160</v>
      </c>
      <c r="I198" s="20" t="s">
        <v>229</v>
      </c>
      <c r="J198">
        <f t="shared" si="10"/>
        <v>1</v>
      </c>
    </row>
    <row r="199" spans="1:10">
      <c r="A199" t="str">
        <f t="shared" si="9"/>
        <v>ASA-FPECG6467</v>
      </c>
      <c r="B199" t="s">
        <v>4935</v>
      </c>
      <c r="C199" s="20" t="s">
        <v>1436</v>
      </c>
      <c r="E199" t="s">
        <v>5446</v>
      </c>
      <c r="F199" t="str">
        <f t="shared" si="11"/>
        <v>CG13283</v>
      </c>
      <c r="I199" s="20" t="s">
        <v>1361</v>
      </c>
      <c r="J199">
        <f t="shared" si="10"/>
        <v>1</v>
      </c>
    </row>
    <row r="200" spans="1:10">
      <c r="A200" t="str">
        <f t="shared" si="9"/>
        <v>AES-EYPCG16710</v>
      </c>
      <c r="B200" t="s">
        <v>4936</v>
      </c>
      <c r="C200" s="21" t="s">
        <v>1110</v>
      </c>
      <c r="E200" t="s">
        <v>5447</v>
      </c>
      <c r="F200" t="str">
        <f t="shared" si="11"/>
        <v>CG6453</v>
      </c>
      <c r="I200" s="20" t="s">
        <v>789</v>
      </c>
      <c r="J200">
        <f t="shared" si="10"/>
        <v>1</v>
      </c>
    </row>
    <row r="201" spans="1:10">
      <c r="A201" t="str">
        <f t="shared" si="9"/>
        <v>AWA-FGDCG11124</v>
      </c>
      <c r="B201" t="s">
        <v>4937</v>
      </c>
      <c r="C201" s="20" t="s">
        <v>329</v>
      </c>
      <c r="E201" t="s">
        <v>5448</v>
      </c>
      <c r="F201" t="str">
        <f t="shared" si="11"/>
        <v>CG33462</v>
      </c>
      <c r="I201" s="21" t="s">
        <v>128</v>
      </c>
      <c r="J201">
        <f t="shared" si="10"/>
        <v>1</v>
      </c>
    </row>
    <row r="202" spans="1:10">
      <c r="A202" t="str">
        <f t="shared" si="9"/>
        <v>AWA-FGDCG11124</v>
      </c>
      <c r="B202" t="s">
        <v>4937</v>
      </c>
      <c r="C202" s="21" t="s">
        <v>329</v>
      </c>
      <c r="E202" t="s">
        <v>5449</v>
      </c>
      <c r="F202" t="str">
        <f t="shared" si="11"/>
        <v>CG6462</v>
      </c>
      <c r="I202" s="21" t="s">
        <v>1335</v>
      </c>
      <c r="J202">
        <f t="shared" si="10"/>
        <v>1</v>
      </c>
    </row>
    <row r="203" spans="1:10">
      <c r="A203" t="str">
        <f t="shared" si="9"/>
        <v>AWA-FGDCG11124</v>
      </c>
      <c r="B203" t="s">
        <v>4937</v>
      </c>
      <c r="C203" s="20" t="s">
        <v>329</v>
      </c>
      <c r="E203" t="s">
        <v>5450</v>
      </c>
      <c r="F203" t="str">
        <f t="shared" si="11"/>
        <v>CG4920</v>
      </c>
      <c r="I203" s="20" t="s">
        <v>1434</v>
      </c>
      <c r="J203">
        <f t="shared" si="10"/>
        <v>1</v>
      </c>
    </row>
    <row r="204" spans="1:10">
      <c r="A204" t="str">
        <f t="shared" si="9"/>
        <v>SEA-REVCG8539</v>
      </c>
      <c r="B204" t="s">
        <v>4938</v>
      </c>
      <c r="C204" s="21" t="s">
        <v>675</v>
      </c>
      <c r="E204" t="s">
        <v>5451</v>
      </c>
      <c r="F204" t="str">
        <f t="shared" si="11"/>
        <v>CG32483</v>
      </c>
      <c r="I204" s="21" t="s">
        <v>1393</v>
      </c>
      <c r="J204">
        <f t="shared" si="10"/>
        <v>1</v>
      </c>
    </row>
    <row r="205" spans="1:10">
      <c r="A205" t="str">
        <f t="shared" si="9"/>
        <v>SEA-REVCG8539</v>
      </c>
      <c r="B205" t="s">
        <v>4938</v>
      </c>
      <c r="C205" s="20" t="s">
        <v>675</v>
      </c>
      <c r="E205" t="s">
        <v>5452</v>
      </c>
      <c r="F205" t="str">
        <f t="shared" si="11"/>
        <v>CG15873</v>
      </c>
      <c r="I205" s="20" t="s">
        <v>648</v>
      </c>
      <c r="J205">
        <f t="shared" si="10"/>
        <v>1</v>
      </c>
    </row>
    <row r="206" spans="1:10">
      <c r="A206" t="str">
        <f t="shared" si="9"/>
        <v>ANG-RPSCG11865</v>
      </c>
      <c r="B206" t="s">
        <v>4939</v>
      </c>
      <c r="C206" s="21" t="s">
        <v>787</v>
      </c>
      <c r="E206" t="s">
        <v>5453</v>
      </c>
      <c r="F206" t="str">
        <f t="shared" si="11"/>
        <v>CG13744</v>
      </c>
      <c r="I206" s="21" t="s">
        <v>1104</v>
      </c>
      <c r="J206">
        <f t="shared" si="10"/>
        <v>1</v>
      </c>
    </row>
    <row r="207" spans="1:10">
      <c r="A207" t="str">
        <f t="shared" si="9"/>
        <v>AFG-RTMCG9118</v>
      </c>
      <c r="B207" t="s">
        <v>4838</v>
      </c>
      <c r="C207" s="20" t="s">
        <v>90</v>
      </c>
      <c r="E207" t="s">
        <v>5454</v>
      </c>
      <c r="F207" t="str">
        <f t="shared" si="11"/>
        <v>CG7329</v>
      </c>
      <c r="I207" s="20" t="s">
        <v>1079</v>
      </c>
      <c r="J207">
        <f t="shared" si="10"/>
        <v>1</v>
      </c>
    </row>
    <row r="208" spans="1:10">
      <c r="A208" t="str">
        <f t="shared" si="9"/>
        <v>CLA-ETPCG16965</v>
      </c>
      <c r="B208" t="s">
        <v>4940</v>
      </c>
      <c r="C208" s="21" t="s">
        <v>224</v>
      </c>
      <c r="E208" t="s">
        <v>5455</v>
      </c>
      <c r="F208" t="str">
        <f t="shared" si="11"/>
        <v>CG31199</v>
      </c>
      <c r="I208" s="21" t="s">
        <v>473</v>
      </c>
      <c r="J208">
        <f t="shared" si="10"/>
        <v>1</v>
      </c>
    </row>
    <row r="209" spans="1:10">
      <c r="A209" t="str">
        <f t="shared" si="9"/>
        <v>CLS-LESCG7829</v>
      </c>
      <c r="B209" t="s">
        <v>4941</v>
      </c>
      <c r="C209" s="20" t="s">
        <v>1471</v>
      </c>
      <c r="E209" t="s">
        <v>5456</v>
      </c>
      <c r="F209" t="str">
        <f t="shared" si="11"/>
        <v>CG4793</v>
      </c>
      <c r="I209" s="21" t="s">
        <v>1252</v>
      </c>
      <c r="J209">
        <f t="shared" si="10"/>
        <v>1</v>
      </c>
    </row>
    <row r="210" spans="1:10">
      <c r="A210" t="str">
        <f t="shared" si="9"/>
        <v>VAA-LERCG6580</v>
      </c>
      <c r="B210" t="s">
        <v>4942</v>
      </c>
      <c r="C210" s="21" t="s">
        <v>1442</v>
      </c>
      <c r="E210" t="s">
        <v>5457</v>
      </c>
      <c r="F210" t="str">
        <f t="shared" si="11"/>
        <v>CG5210</v>
      </c>
      <c r="I210" s="20" t="s">
        <v>1382</v>
      </c>
      <c r="J210">
        <f t="shared" si="10"/>
        <v>1</v>
      </c>
    </row>
    <row r="211" spans="1:10">
      <c r="A211" t="str">
        <f t="shared" si="9"/>
        <v>ALA-EVLCG9737</v>
      </c>
      <c r="B211" t="s">
        <v>4943</v>
      </c>
      <c r="C211" s="20" t="s">
        <v>1536</v>
      </c>
      <c r="E211" t="s">
        <v>5458</v>
      </c>
      <c r="F211" t="str">
        <f t="shared" si="11"/>
        <v>CG4259</v>
      </c>
      <c r="I211" s="21" t="s">
        <v>85</v>
      </c>
      <c r="J211">
        <f t="shared" si="10"/>
        <v>1</v>
      </c>
    </row>
    <row r="212" spans="1:10">
      <c r="A212" t="str">
        <f t="shared" si="9"/>
        <v>VEG-ERPCG4572</v>
      </c>
      <c r="B212" t="s">
        <v>4944</v>
      </c>
      <c r="C212" s="21" t="s">
        <v>669</v>
      </c>
      <c r="E212" t="s">
        <v>5459</v>
      </c>
      <c r="F212" t="str">
        <f t="shared" si="11"/>
        <v>CG1964</v>
      </c>
      <c r="I212" s="20" t="s">
        <v>1363</v>
      </c>
      <c r="J212">
        <f t="shared" si="10"/>
        <v>1</v>
      </c>
    </row>
    <row r="213" spans="1:10">
      <c r="A213" t="str">
        <f t="shared" si="9"/>
        <v>VEG-ERPCG4572</v>
      </c>
      <c r="B213" t="s">
        <v>4944</v>
      </c>
      <c r="C213" s="20" t="s">
        <v>669</v>
      </c>
      <c r="E213" t="s">
        <v>5460</v>
      </c>
      <c r="F213" t="str">
        <f t="shared" si="11"/>
        <v>CG11843</v>
      </c>
      <c r="I213" s="20" t="s">
        <v>821</v>
      </c>
      <c r="J213">
        <f t="shared" si="10"/>
        <v>1</v>
      </c>
    </row>
    <row r="214" spans="1:10">
      <c r="A214" t="str">
        <f t="shared" si="9"/>
        <v>VEG-ERPCG4572</v>
      </c>
      <c r="B214" t="s">
        <v>4944</v>
      </c>
      <c r="C214" s="21" t="s">
        <v>669</v>
      </c>
      <c r="E214" t="s">
        <v>5461</v>
      </c>
      <c r="F214" t="str">
        <f t="shared" si="11"/>
        <v>CG4477</v>
      </c>
      <c r="I214" s="21" t="s">
        <v>1037</v>
      </c>
      <c r="J214">
        <f t="shared" si="10"/>
        <v>1</v>
      </c>
    </row>
    <row r="215" spans="1:10">
      <c r="A215" t="str">
        <f t="shared" si="9"/>
        <v>ATA-HNCCG3953</v>
      </c>
      <c r="B215" t="s">
        <v>4945</v>
      </c>
      <c r="C215" s="20" t="s">
        <v>852</v>
      </c>
      <c r="E215" t="s">
        <v>5462</v>
      </c>
      <c r="F215" t="str">
        <f t="shared" si="11"/>
        <v>CG5909</v>
      </c>
      <c r="I215" s="20" t="s">
        <v>1372</v>
      </c>
      <c r="J215">
        <f t="shared" si="10"/>
        <v>1</v>
      </c>
    </row>
    <row r="216" spans="1:10">
      <c r="A216" t="str">
        <f t="shared" si="9"/>
        <v>AYG-QDDCG9780</v>
      </c>
      <c r="B216" t="s">
        <v>4946</v>
      </c>
      <c r="C216" s="21" t="s">
        <v>971</v>
      </c>
      <c r="E216" t="s">
        <v>5463</v>
      </c>
      <c r="F216" t="str">
        <f t="shared" si="11"/>
        <v>CG11600</v>
      </c>
      <c r="I216" s="21" t="s">
        <v>1412</v>
      </c>
      <c r="J216">
        <f t="shared" si="10"/>
        <v>1</v>
      </c>
    </row>
    <row r="217" spans="1:10">
      <c r="A217" t="str">
        <f t="shared" si="9"/>
        <v>IDA-SVPCG4721</v>
      </c>
      <c r="B217" t="s">
        <v>4947</v>
      </c>
      <c r="C217" s="20" t="s">
        <v>869</v>
      </c>
      <c r="E217" t="s">
        <v>5464</v>
      </c>
      <c r="F217" t="str">
        <f t="shared" si="11"/>
        <v>CG6865</v>
      </c>
      <c r="I217" s="20" t="s">
        <v>422</v>
      </c>
      <c r="J217">
        <f t="shared" si="10"/>
        <v>1</v>
      </c>
    </row>
    <row r="218" spans="1:10">
      <c r="A218" t="str">
        <f t="shared" si="9"/>
        <v>AYS-GYGCG17035</v>
      </c>
      <c r="B218" t="s">
        <v>4948</v>
      </c>
      <c r="C218" s="21" t="s">
        <v>350</v>
      </c>
      <c r="E218" t="s">
        <v>5465</v>
      </c>
      <c r="F218" t="str">
        <f t="shared" si="11"/>
        <v>CG30002</v>
      </c>
      <c r="I218" s="21" t="s">
        <v>1448</v>
      </c>
      <c r="J218">
        <f t="shared" si="10"/>
        <v>1</v>
      </c>
    </row>
    <row r="219" spans="1:10">
      <c r="A219" t="str">
        <f t="shared" si="9"/>
        <v>AYS-GYGCG17035</v>
      </c>
      <c r="B219" t="s">
        <v>4948</v>
      </c>
      <c r="C219" s="20" t="s">
        <v>350</v>
      </c>
      <c r="E219" t="s">
        <v>5466</v>
      </c>
      <c r="F219" t="str">
        <f t="shared" si="11"/>
        <v>CG7649</v>
      </c>
      <c r="I219" s="20" t="s">
        <v>1204</v>
      </c>
      <c r="J219">
        <f t="shared" si="10"/>
        <v>1</v>
      </c>
    </row>
    <row r="220" spans="1:10">
      <c r="A220" t="str">
        <f t="shared" si="9"/>
        <v>AYA-LEECG6271</v>
      </c>
      <c r="B220" t="s">
        <v>4949</v>
      </c>
      <c r="C220" s="21" t="s">
        <v>390</v>
      </c>
      <c r="E220" t="s">
        <v>5467</v>
      </c>
      <c r="F220" t="str">
        <f t="shared" si="11"/>
        <v>CG4927</v>
      </c>
      <c r="I220" s="21" t="s">
        <v>927</v>
      </c>
      <c r="J220">
        <f t="shared" si="10"/>
        <v>1</v>
      </c>
    </row>
    <row r="221" spans="1:10">
      <c r="A221" t="str">
        <f t="shared" si="9"/>
        <v>ASG-QIQCG3650</v>
      </c>
      <c r="B221" t="s">
        <v>4950</v>
      </c>
      <c r="C221" s="20" t="s">
        <v>1351</v>
      </c>
      <c r="E221" t="s">
        <v>5468</v>
      </c>
      <c r="F221" t="str">
        <f t="shared" si="11"/>
        <v>CG6225</v>
      </c>
      <c r="I221" s="21" t="s">
        <v>1396</v>
      </c>
      <c r="J221">
        <f t="shared" si="10"/>
        <v>1</v>
      </c>
    </row>
    <row r="222" spans="1:10">
      <c r="A222" t="str">
        <f t="shared" si="9"/>
        <v>GIA-NNLCG8563</v>
      </c>
      <c r="B222" t="s">
        <v>4951</v>
      </c>
      <c r="C222" s="21" t="s">
        <v>680</v>
      </c>
      <c r="E222" t="s">
        <v>5469</v>
      </c>
      <c r="F222" t="str">
        <f t="shared" si="11"/>
        <v>CG1583</v>
      </c>
      <c r="I222" s="20" t="s">
        <v>549</v>
      </c>
      <c r="J222">
        <f t="shared" si="10"/>
        <v>1</v>
      </c>
    </row>
    <row r="223" spans="1:10">
      <c r="A223" t="str">
        <f t="shared" si="9"/>
        <v>GIA-NNLCG8563</v>
      </c>
      <c r="B223" t="s">
        <v>4951</v>
      </c>
      <c r="C223" s="20" t="s">
        <v>680</v>
      </c>
      <c r="E223" t="s">
        <v>5470</v>
      </c>
      <c r="F223" t="str">
        <f t="shared" si="11"/>
        <v>CG7542</v>
      </c>
      <c r="I223" s="20" t="s">
        <v>348</v>
      </c>
      <c r="J223">
        <f t="shared" si="10"/>
        <v>1</v>
      </c>
    </row>
    <row r="224" spans="1:10">
      <c r="A224" t="str">
        <f t="shared" si="9"/>
        <v>LGS-TQFCG18420</v>
      </c>
      <c r="B224" t="s">
        <v>4952</v>
      </c>
      <c r="C224" s="21" t="s">
        <v>1164</v>
      </c>
      <c r="E224" t="s">
        <v>5471</v>
      </c>
      <c r="F224" t="str">
        <f t="shared" si="11"/>
        <v>CG11841</v>
      </c>
      <c r="I224" s="21" t="s">
        <v>1466</v>
      </c>
      <c r="J224">
        <f t="shared" si="10"/>
        <v>1</v>
      </c>
    </row>
    <row r="225" spans="1:10">
      <c r="A225" t="str">
        <f t="shared" si="9"/>
        <v>AQS-APVCG4859</v>
      </c>
      <c r="B225" t="s">
        <v>4953</v>
      </c>
      <c r="C225" s="20" t="s">
        <v>878</v>
      </c>
      <c r="E225" t="s">
        <v>5472</v>
      </c>
      <c r="F225" t="str">
        <f t="shared" si="11"/>
        <v>CG12951</v>
      </c>
      <c r="I225" s="20" t="s">
        <v>1033</v>
      </c>
      <c r="J225">
        <f t="shared" si="10"/>
        <v>1</v>
      </c>
    </row>
    <row r="226" spans="1:10">
      <c r="A226" t="str">
        <f t="shared" si="9"/>
        <v>AQS-APVCG4859</v>
      </c>
      <c r="B226" t="s">
        <v>4953</v>
      </c>
      <c r="C226" s="21" t="s">
        <v>878</v>
      </c>
      <c r="E226" t="s">
        <v>5473</v>
      </c>
      <c r="F226" t="str">
        <f t="shared" si="11"/>
        <v>CG4847</v>
      </c>
      <c r="I226" s="21" t="s">
        <v>1069</v>
      </c>
      <c r="J226">
        <f t="shared" si="10"/>
        <v>1</v>
      </c>
    </row>
    <row r="227" spans="1:10">
      <c r="A227" t="str">
        <f t="shared" si="9"/>
        <v>AQS-APVCG4859</v>
      </c>
      <c r="B227" t="s">
        <v>4953</v>
      </c>
      <c r="C227" s="20" t="s">
        <v>878</v>
      </c>
      <c r="E227" t="s">
        <v>5474</v>
      </c>
      <c r="F227" t="str">
        <f t="shared" si="11"/>
        <v>CG32277</v>
      </c>
      <c r="I227" s="20" t="s">
        <v>718</v>
      </c>
      <c r="J227">
        <f t="shared" si="10"/>
        <v>1</v>
      </c>
    </row>
    <row r="228" spans="1:10">
      <c r="A228" t="str">
        <f t="shared" si="9"/>
        <v>AQS-APVCG4859</v>
      </c>
      <c r="B228" t="s">
        <v>4953</v>
      </c>
      <c r="C228" s="21" t="s">
        <v>878</v>
      </c>
      <c r="E228" t="s">
        <v>5475</v>
      </c>
      <c r="F228" t="str">
        <f t="shared" si="11"/>
        <v>CG6431</v>
      </c>
      <c r="I228" s="20" t="s">
        <v>1293</v>
      </c>
      <c r="J228">
        <f t="shared" si="10"/>
        <v>1</v>
      </c>
    </row>
    <row r="229" spans="1:10">
      <c r="A229" t="str">
        <f t="shared" si="9"/>
        <v>AQS-APVCG4859</v>
      </c>
      <c r="B229" t="s">
        <v>4953</v>
      </c>
      <c r="C229" s="20" t="s">
        <v>878</v>
      </c>
      <c r="E229" t="s">
        <v>5476</v>
      </c>
      <c r="F229" t="str">
        <f t="shared" si="11"/>
        <v>CG6431</v>
      </c>
      <c r="I229" s="21" t="s">
        <v>614</v>
      </c>
      <c r="J229">
        <f t="shared" si="10"/>
        <v>1</v>
      </c>
    </row>
    <row r="230" spans="1:10">
      <c r="A230" t="str">
        <f t="shared" si="9"/>
        <v>AQS-APVCG4859</v>
      </c>
      <c r="B230" t="s">
        <v>4953</v>
      </c>
      <c r="C230" s="21" t="s">
        <v>878</v>
      </c>
      <c r="E230" t="s">
        <v>5477</v>
      </c>
      <c r="F230" t="str">
        <f t="shared" si="11"/>
        <v>CG6508</v>
      </c>
      <c r="I230" s="20" t="s">
        <v>466</v>
      </c>
      <c r="J230">
        <f t="shared" si="10"/>
        <v>1</v>
      </c>
    </row>
    <row r="231" spans="1:10">
      <c r="A231" t="str">
        <f t="shared" si="9"/>
        <v>AQS-APVCG4859</v>
      </c>
      <c r="B231" t="s">
        <v>4953</v>
      </c>
      <c r="C231" s="20" t="s">
        <v>878</v>
      </c>
      <c r="E231" t="s">
        <v>5478</v>
      </c>
      <c r="F231" t="str">
        <f t="shared" si="11"/>
        <v>CG6753</v>
      </c>
      <c r="I231" s="21" t="s">
        <v>996</v>
      </c>
      <c r="J231">
        <f t="shared" si="10"/>
        <v>1</v>
      </c>
    </row>
    <row r="232" spans="1:10">
      <c r="A232" t="str">
        <f t="shared" si="9"/>
        <v>AQS-APVCG4859</v>
      </c>
      <c r="B232" t="s">
        <v>4953</v>
      </c>
      <c r="C232" s="21" t="s">
        <v>878</v>
      </c>
      <c r="E232" t="s">
        <v>5479</v>
      </c>
      <c r="F232" t="str">
        <f t="shared" si="11"/>
        <v>CG10586</v>
      </c>
      <c r="I232" s="20" t="s">
        <v>527</v>
      </c>
      <c r="J232">
        <f t="shared" si="10"/>
        <v>1</v>
      </c>
    </row>
    <row r="233" spans="1:10">
      <c r="A233" t="str">
        <f t="shared" si="9"/>
        <v>AQS-APVCG4859</v>
      </c>
      <c r="B233" t="s">
        <v>4953</v>
      </c>
      <c r="C233" s="20" t="s">
        <v>878</v>
      </c>
      <c r="E233" t="s">
        <v>5480</v>
      </c>
      <c r="F233" t="str">
        <f t="shared" si="11"/>
        <v>CG42335</v>
      </c>
      <c r="I233" s="20" t="s">
        <v>998</v>
      </c>
      <c r="J233">
        <f t="shared" si="10"/>
        <v>1</v>
      </c>
    </row>
    <row r="234" spans="1:10">
      <c r="A234" t="str">
        <f t="shared" si="9"/>
        <v>AQS-APVCG4859</v>
      </c>
      <c r="B234" t="s">
        <v>4953</v>
      </c>
      <c r="C234" s="21" t="s">
        <v>878</v>
      </c>
      <c r="E234" t="s">
        <v>5481</v>
      </c>
      <c r="F234" t="str">
        <f t="shared" si="11"/>
        <v>CG10587</v>
      </c>
      <c r="I234" s="20" t="s">
        <v>808</v>
      </c>
      <c r="J234">
        <f t="shared" si="10"/>
        <v>1</v>
      </c>
    </row>
    <row r="235" spans="1:10">
      <c r="A235" t="str">
        <f t="shared" si="9"/>
        <v>VQG-QGHCG6421</v>
      </c>
      <c r="B235" t="s">
        <v>4954</v>
      </c>
      <c r="C235" s="20" t="s">
        <v>168</v>
      </c>
      <c r="E235" t="s">
        <v>5482</v>
      </c>
      <c r="F235" t="str">
        <f t="shared" si="11"/>
        <v>CG15255</v>
      </c>
      <c r="I235" s="21" t="s">
        <v>602</v>
      </c>
      <c r="J235">
        <f t="shared" si="10"/>
        <v>1</v>
      </c>
    </row>
    <row r="236" spans="1:10">
      <c r="A236" t="str">
        <f t="shared" si="9"/>
        <v>VSA-LPICG6283</v>
      </c>
      <c r="B236" t="s">
        <v>4955</v>
      </c>
      <c r="C236" s="21" t="s">
        <v>462</v>
      </c>
      <c r="E236" t="s">
        <v>5483</v>
      </c>
      <c r="F236" t="str">
        <f t="shared" si="11"/>
        <v>CG31928</v>
      </c>
      <c r="I236" s="21" t="s">
        <v>502</v>
      </c>
      <c r="J236">
        <f t="shared" si="10"/>
        <v>1</v>
      </c>
    </row>
    <row r="237" spans="1:10">
      <c r="A237" t="str">
        <f t="shared" si="9"/>
        <v>VLA-GSRCG8823</v>
      </c>
      <c r="B237" t="s">
        <v>4956</v>
      </c>
      <c r="C237" s="20" t="s">
        <v>479</v>
      </c>
      <c r="E237" t="s">
        <v>5484</v>
      </c>
      <c r="F237" t="str">
        <f t="shared" si="11"/>
        <v>CG31198</v>
      </c>
      <c r="I237" s="20" t="s">
        <v>354</v>
      </c>
      <c r="J237">
        <f t="shared" si="10"/>
        <v>1</v>
      </c>
    </row>
    <row r="238" spans="1:10">
      <c r="A238" t="str">
        <f t="shared" si="9"/>
        <v>SDG-RNSCG6414</v>
      </c>
      <c r="B238" t="s">
        <v>4957</v>
      </c>
      <c r="C238" s="21" t="s">
        <v>299</v>
      </c>
      <c r="E238" t="s">
        <v>5485</v>
      </c>
      <c r="F238" t="str">
        <f t="shared" si="11"/>
        <v>CG17192</v>
      </c>
      <c r="I238" s="21" t="s">
        <v>720</v>
      </c>
      <c r="J238">
        <f t="shared" si="10"/>
        <v>1</v>
      </c>
    </row>
    <row r="239" spans="1:10">
      <c r="A239" t="str">
        <f t="shared" si="9"/>
        <v>VFS-ELFCG11864</v>
      </c>
      <c r="B239" t="s">
        <v>4958</v>
      </c>
      <c r="C239" s="20" t="s">
        <v>785</v>
      </c>
      <c r="E239" t="s">
        <v>5486</v>
      </c>
      <c r="F239" t="str">
        <f t="shared" si="11"/>
        <v>CG5367</v>
      </c>
      <c r="I239" s="20" t="s">
        <v>327</v>
      </c>
      <c r="J239">
        <f t="shared" si="10"/>
        <v>1</v>
      </c>
    </row>
    <row r="240" spans="1:10">
      <c r="A240" t="str">
        <f t="shared" si="9"/>
        <v>TSA-LSPCG16998</v>
      </c>
      <c r="B240" t="s">
        <v>4959</v>
      </c>
      <c r="C240" s="21" t="s">
        <v>1123</v>
      </c>
      <c r="E240" t="s">
        <v>5487</v>
      </c>
      <c r="F240" t="str">
        <f t="shared" si="11"/>
        <v>CG11029</v>
      </c>
      <c r="I240" s="21" t="s">
        <v>1050</v>
      </c>
      <c r="J240">
        <f t="shared" si="10"/>
        <v>1</v>
      </c>
    </row>
    <row r="241" spans="1:10">
      <c r="A241" t="str">
        <f t="shared" si="9"/>
        <v>CSA-NPNCG31918</v>
      </c>
      <c r="B241" t="s">
        <v>4960</v>
      </c>
      <c r="C241" s="20" t="s">
        <v>835</v>
      </c>
      <c r="E241" t="s">
        <v>5488</v>
      </c>
      <c r="F241" t="str">
        <f t="shared" si="11"/>
        <v>CG12350</v>
      </c>
      <c r="I241" s="20" t="s">
        <v>1112</v>
      </c>
      <c r="J241">
        <f t="shared" si="10"/>
        <v>1</v>
      </c>
    </row>
    <row r="242" spans="1:10">
      <c r="A242" t="str">
        <f t="shared" si="9"/>
        <v>VLA-QFKCG4559</v>
      </c>
      <c r="B242" t="s">
        <v>4961</v>
      </c>
      <c r="C242" s="21" t="s">
        <v>79</v>
      </c>
      <c r="E242" t="s">
        <v>5489</v>
      </c>
      <c r="F242" t="str">
        <f t="shared" si="11"/>
        <v>CG16749</v>
      </c>
      <c r="I242" s="21" t="s">
        <v>1347</v>
      </c>
      <c r="J242">
        <f t="shared" si="10"/>
        <v>1</v>
      </c>
    </row>
    <row r="243" spans="1:10">
      <c r="A243" t="str">
        <f t="shared" si="9"/>
        <v>VLA-QFKCG4559</v>
      </c>
      <c r="B243" t="s">
        <v>4961</v>
      </c>
      <c r="C243" s="20" t="s">
        <v>79</v>
      </c>
      <c r="E243" t="s">
        <v>5490</v>
      </c>
      <c r="F243" t="str">
        <f t="shared" si="11"/>
        <v>CG3505</v>
      </c>
      <c r="I243" s="20" t="s">
        <v>1458</v>
      </c>
      <c r="J243">
        <f t="shared" si="10"/>
        <v>1</v>
      </c>
    </row>
    <row r="244" spans="1:10">
      <c r="A244" t="str">
        <f t="shared" si="9"/>
        <v>VLA-QFKCG4559</v>
      </c>
      <c r="B244" t="s">
        <v>4961</v>
      </c>
      <c r="C244" s="21" t="s">
        <v>79</v>
      </c>
      <c r="E244" t="s">
        <v>5491</v>
      </c>
      <c r="F244" t="str">
        <f t="shared" si="11"/>
        <v>CG7170</v>
      </c>
      <c r="I244" s="21" t="s">
        <v>508</v>
      </c>
      <c r="J244">
        <f t="shared" si="10"/>
        <v>1</v>
      </c>
    </row>
    <row r="245" spans="1:10">
      <c r="A245" t="str">
        <f t="shared" si="9"/>
        <v>LEA-QPQCG9672</v>
      </c>
      <c r="B245" t="s">
        <v>4962</v>
      </c>
      <c r="C245" s="20" t="s">
        <v>1526</v>
      </c>
      <c r="E245" t="s">
        <v>5492</v>
      </c>
      <c r="F245" t="str">
        <f t="shared" si="11"/>
        <v>CG31445</v>
      </c>
      <c r="I245" s="21" t="s">
        <v>1328</v>
      </c>
      <c r="J245">
        <f t="shared" si="10"/>
        <v>1</v>
      </c>
    </row>
    <row r="246" spans="1:10">
      <c r="A246" t="str">
        <f t="shared" si="9"/>
        <v>CES-KRICG31265</v>
      </c>
      <c r="B246" t="s">
        <v>4963</v>
      </c>
      <c r="C246" s="21" t="s">
        <v>1265</v>
      </c>
      <c r="E246" t="s">
        <v>5493</v>
      </c>
      <c r="F246" t="str">
        <f t="shared" si="11"/>
        <v>CG33329</v>
      </c>
      <c r="I246" s="20" t="s">
        <v>31</v>
      </c>
      <c r="J246">
        <f t="shared" si="10"/>
        <v>1</v>
      </c>
    </row>
    <row r="247" spans="1:10">
      <c r="A247" t="str">
        <f t="shared" si="9"/>
        <v>AMS-QFLCG30083</v>
      </c>
      <c r="B247" t="s">
        <v>4964</v>
      </c>
      <c r="C247" s="20" t="s">
        <v>1211</v>
      </c>
      <c r="E247" t="s">
        <v>5494</v>
      </c>
      <c r="F247" t="str">
        <f t="shared" si="11"/>
        <v>CG14704</v>
      </c>
      <c r="I247" s="21" t="s">
        <v>172</v>
      </c>
      <c r="J247">
        <f t="shared" si="10"/>
        <v>1</v>
      </c>
    </row>
    <row r="248" spans="1:10">
      <c r="A248" t="str">
        <f t="shared" si="9"/>
        <v>AWA-KKLCG31619</v>
      </c>
      <c r="B248" t="s">
        <v>4965</v>
      </c>
      <c r="C248" s="21" t="s">
        <v>832</v>
      </c>
      <c r="E248" t="s">
        <v>5495</v>
      </c>
      <c r="F248" t="str">
        <f t="shared" si="11"/>
        <v>CG6429</v>
      </c>
      <c r="I248" s="20" t="s">
        <v>638</v>
      </c>
      <c r="J248">
        <f t="shared" si="10"/>
        <v>1</v>
      </c>
    </row>
    <row r="249" spans="1:10">
      <c r="A249" t="str">
        <f t="shared" si="9"/>
        <v>AWA-KKLCG31619</v>
      </c>
      <c r="B249" t="s">
        <v>4965</v>
      </c>
      <c r="C249" s="20" t="s">
        <v>832</v>
      </c>
      <c r="E249" t="s">
        <v>5496</v>
      </c>
      <c r="F249" t="str">
        <f t="shared" si="11"/>
        <v>CG3097</v>
      </c>
      <c r="I249" s="21" t="s">
        <v>1244</v>
      </c>
      <c r="J249">
        <f t="shared" si="10"/>
        <v>1</v>
      </c>
    </row>
    <row r="250" spans="1:10">
      <c r="A250" t="str">
        <f t="shared" si="9"/>
        <v>AWA-KKLCG31619</v>
      </c>
      <c r="B250" t="s">
        <v>4965</v>
      </c>
      <c r="C250" s="21" t="s">
        <v>832</v>
      </c>
      <c r="E250" t="s">
        <v>5497</v>
      </c>
      <c r="F250" t="str">
        <f t="shared" si="11"/>
        <v>CG31034</v>
      </c>
      <c r="I250" s="20" t="s">
        <v>798</v>
      </c>
      <c r="J250">
        <f t="shared" si="10"/>
        <v>1</v>
      </c>
    </row>
    <row r="251" spans="1:10">
      <c r="A251" t="str">
        <f t="shared" si="9"/>
        <v>AWA-KKLCG31619</v>
      </c>
      <c r="B251" t="s">
        <v>4965</v>
      </c>
      <c r="C251" s="20" t="s">
        <v>832</v>
      </c>
      <c r="E251" t="s">
        <v>5498</v>
      </c>
      <c r="F251" t="str">
        <f t="shared" si="11"/>
        <v>CG14527</v>
      </c>
      <c r="I251" s="21" t="s">
        <v>1508</v>
      </c>
      <c r="J251">
        <f t="shared" si="10"/>
        <v>1</v>
      </c>
    </row>
    <row r="252" spans="1:10">
      <c r="A252" t="str">
        <f t="shared" si="9"/>
        <v>AWA-KKLCG31619</v>
      </c>
      <c r="B252" t="s">
        <v>4965</v>
      </c>
      <c r="C252" s="21" t="s">
        <v>832</v>
      </c>
      <c r="E252" t="s">
        <v>5499</v>
      </c>
      <c r="F252" t="str">
        <f t="shared" si="11"/>
        <v>CG8952</v>
      </c>
      <c r="I252" s="20" t="s">
        <v>1017</v>
      </c>
      <c r="J252">
        <f t="shared" si="10"/>
        <v>1</v>
      </c>
    </row>
    <row r="253" spans="1:10">
      <c r="A253" t="str">
        <f t="shared" si="9"/>
        <v>AWA-KKLCG31619</v>
      </c>
      <c r="B253" t="s">
        <v>4965</v>
      </c>
      <c r="C253" s="20" t="s">
        <v>832</v>
      </c>
      <c r="E253" t="s">
        <v>5500</v>
      </c>
      <c r="F253" t="str">
        <f t="shared" si="11"/>
        <v>CG11192</v>
      </c>
      <c r="I253" s="21" t="s">
        <v>1233</v>
      </c>
      <c r="J253">
        <f t="shared" si="10"/>
        <v>1</v>
      </c>
    </row>
    <row r="254" spans="1:10">
      <c r="A254" t="str">
        <f t="shared" si="9"/>
        <v>AWA-KKLCG31619</v>
      </c>
      <c r="B254" t="s">
        <v>4965</v>
      </c>
      <c r="C254" s="21" t="s">
        <v>832</v>
      </c>
      <c r="E254" t="s">
        <v>5501</v>
      </c>
      <c r="F254" t="str">
        <f t="shared" si="11"/>
        <v>CG30371</v>
      </c>
      <c r="I254" s="20" t="s">
        <v>1503</v>
      </c>
      <c r="J254">
        <f t="shared" si="10"/>
        <v>1</v>
      </c>
    </row>
    <row r="255" spans="1:10">
      <c r="A255" t="str">
        <f t="shared" si="9"/>
        <v>VLG-QLPCG31326</v>
      </c>
      <c r="B255" t="s">
        <v>4966</v>
      </c>
      <c r="C255" s="20" t="s">
        <v>1273</v>
      </c>
      <c r="E255" t="s">
        <v>5502</v>
      </c>
      <c r="F255" t="str">
        <f t="shared" si="11"/>
        <v>CG8870</v>
      </c>
      <c r="I255" s="21" t="s">
        <v>1455</v>
      </c>
      <c r="J255">
        <f t="shared" si="10"/>
        <v>1</v>
      </c>
    </row>
    <row r="256" spans="1:10">
      <c r="A256" t="str">
        <f t="shared" si="9"/>
        <v>CLA-ERQCG4017</v>
      </c>
      <c r="B256" t="s">
        <v>4967</v>
      </c>
      <c r="C256" s="21" t="s">
        <v>657</v>
      </c>
      <c r="E256" t="s">
        <v>5503</v>
      </c>
      <c r="F256" t="str">
        <f t="shared" si="11"/>
        <v>CG7169</v>
      </c>
      <c r="I256" s="20" t="s">
        <v>42</v>
      </c>
      <c r="J256">
        <f t="shared" si="10"/>
        <v>1</v>
      </c>
    </row>
    <row r="257" spans="1:10">
      <c r="A257" t="str">
        <f t="shared" ref="A257:A320" si="12">CONCATENATE(B257,C257)</f>
        <v>SLA-QYQCG3355</v>
      </c>
      <c r="B257" t="s">
        <v>4968</v>
      </c>
      <c r="C257" s="20" t="s">
        <v>1337</v>
      </c>
      <c r="E257" t="s">
        <v>5504</v>
      </c>
      <c r="F257" t="str">
        <f t="shared" si="11"/>
        <v>CG9681</v>
      </c>
      <c r="I257" s="21" t="s">
        <v>1219</v>
      </c>
      <c r="J257">
        <f t="shared" ref="J257:J320" si="13">COUNTIF(F:F,I257)</f>
        <v>1</v>
      </c>
    </row>
    <row r="258" spans="1:10">
      <c r="A258" t="str">
        <f t="shared" si="12"/>
        <v>SLA-QYQCG3355</v>
      </c>
      <c r="B258" t="s">
        <v>4968</v>
      </c>
      <c r="C258" s="21" t="s">
        <v>1337</v>
      </c>
      <c r="E258" t="s">
        <v>5505</v>
      </c>
      <c r="F258" t="str">
        <f t="shared" ref="F258:F321" si="14">VLOOKUP(E258,A:C,3,FALSE)</f>
        <v>CG30098</v>
      </c>
      <c r="I258" s="20" t="s">
        <v>38</v>
      </c>
      <c r="J258">
        <f t="shared" si="13"/>
        <v>1</v>
      </c>
    </row>
    <row r="259" spans="1:10">
      <c r="A259" t="str">
        <f t="shared" si="12"/>
        <v>VFG-RLNCG17404</v>
      </c>
      <c r="B259" t="s">
        <v>4969</v>
      </c>
      <c r="C259" s="20" t="s">
        <v>1138</v>
      </c>
      <c r="E259" t="s">
        <v>5506</v>
      </c>
      <c r="F259" t="str">
        <f t="shared" si="14"/>
        <v>CG14746</v>
      </c>
      <c r="I259" s="21" t="s">
        <v>1528</v>
      </c>
      <c r="J259">
        <f t="shared" si="13"/>
        <v>1</v>
      </c>
    </row>
    <row r="260" spans="1:10">
      <c r="A260" t="str">
        <f t="shared" si="12"/>
        <v>ANA-QFDCG17876</v>
      </c>
      <c r="B260" t="s">
        <v>4923</v>
      </c>
      <c r="C260" s="21" t="s">
        <v>22</v>
      </c>
      <c r="E260" t="s">
        <v>5507</v>
      </c>
      <c r="F260" t="str">
        <f t="shared" si="14"/>
        <v>CG9673</v>
      </c>
      <c r="I260" s="20" t="s">
        <v>1229</v>
      </c>
      <c r="J260">
        <f t="shared" si="13"/>
        <v>1</v>
      </c>
    </row>
    <row r="261" spans="1:10">
      <c r="A261" t="str">
        <f t="shared" si="12"/>
        <v>AEC-VRLCG18754</v>
      </c>
      <c r="B261" t="s">
        <v>4970</v>
      </c>
      <c r="C261" s="20" t="s">
        <v>1184</v>
      </c>
      <c r="E261" t="s">
        <v>5508</v>
      </c>
      <c r="F261" t="str">
        <f t="shared" si="14"/>
        <v>CG30289</v>
      </c>
      <c r="I261" s="21" t="s">
        <v>170</v>
      </c>
      <c r="J261">
        <f t="shared" si="13"/>
        <v>1</v>
      </c>
    </row>
    <row r="262" spans="1:10">
      <c r="A262" t="str">
        <f t="shared" si="12"/>
        <v>GSA-QFLCG14088</v>
      </c>
      <c r="B262" t="s">
        <v>4971</v>
      </c>
      <c r="C262" s="21" t="s">
        <v>1082</v>
      </c>
      <c r="E262" t="s">
        <v>5509</v>
      </c>
      <c r="F262" t="str">
        <f t="shared" si="14"/>
        <v>CG6426</v>
      </c>
      <c r="I262" s="20" t="s">
        <v>1000</v>
      </c>
      <c r="J262">
        <f t="shared" si="13"/>
        <v>1</v>
      </c>
    </row>
    <row r="263" spans="1:10">
      <c r="A263" t="str">
        <f t="shared" si="12"/>
        <v>VYG-SSECG12558</v>
      </c>
      <c r="B263" t="s">
        <v>4972</v>
      </c>
      <c r="C263" s="20" t="s">
        <v>1067</v>
      </c>
      <c r="E263" t="s">
        <v>5510</v>
      </c>
      <c r="F263" t="str">
        <f t="shared" si="14"/>
        <v>CG10663</v>
      </c>
      <c r="I263" s="21" t="s">
        <v>1482</v>
      </c>
      <c r="J263">
        <f t="shared" si="13"/>
        <v>1</v>
      </c>
    </row>
    <row r="264" spans="1:10">
      <c r="A264" t="str">
        <f t="shared" si="12"/>
        <v>VSA-KRFCG16756</v>
      </c>
      <c r="B264" t="s">
        <v>4973</v>
      </c>
      <c r="C264" s="21" t="s">
        <v>162</v>
      </c>
      <c r="E264" t="s">
        <v>5511</v>
      </c>
      <c r="F264" t="str">
        <f t="shared" si="14"/>
        <v>CG8329</v>
      </c>
      <c r="I264" s="20" t="s">
        <v>287</v>
      </c>
      <c r="J264">
        <f t="shared" si="13"/>
        <v>1</v>
      </c>
    </row>
    <row r="265" spans="1:10">
      <c r="A265" t="str">
        <f t="shared" si="12"/>
        <v>VGG-KKVCG31661</v>
      </c>
      <c r="B265" t="s">
        <v>4974</v>
      </c>
      <c r="C265" s="20" t="s">
        <v>599</v>
      </c>
      <c r="E265" t="s">
        <v>5512</v>
      </c>
      <c r="F265" t="str">
        <f t="shared" si="14"/>
        <v>CG3903</v>
      </c>
      <c r="I265" s="20" t="s">
        <v>1224</v>
      </c>
      <c r="J265">
        <f t="shared" si="13"/>
        <v>1</v>
      </c>
    </row>
    <row r="266" spans="1:10">
      <c r="A266" t="str">
        <f t="shared" si="12"/>
        <v>VSG-EDLCG4723</v>
      </c>
      <c r="B266" t="s">
        <v>4975</v>
      </c>
      <c r="C266" s="21" t="s">
        <v>871</v>
      </c>
      <c r="E266" t="s">
        <v>5513</v>
      </c>
      <c r="F266" t="str">
        <f t="shared" si="14"/>
        <v>CG30286</v>
      </c>
      <c r="I266" s="20" t="s">
        <v>1376</v>
      </c>
      <c r="J266">
        <f t="shared" si="13"/>
        <v>1</v>
      </c>
    </row>
    <row r="267" spans="1:10">
      <c r="A267" t="str">
        <f t="shared" si="12"/>
        <v>SLG-DSMCG5715</v>
      </c>
      <c r="B267" t="s">
        <v>4976</v>
      </c>
      <c r="C267" s="20" t="s">
        <v>889</v>
      </c>
      <c r="E267" t="s">
        <v>5514</v>
      </c>
      <c r="F267" t="str">
        <f t="shared" si="14"/>
        <v>CG4613</v>
      </c>
      <c r="I267" s="20" t="s">
        <v>888</v>
      </c>
      <c r="J267">
        <f t="shared" si="13"/>
        <v>1</v>
      </c>
    </row>
    <row r="268" spans="1:10">
      <c r="A268" t="str">
        <f t="shared" si="12"/>
        <v>TNA-IFECG14760</v>
      </c>
      <c r="B268" t="s">
        <v>4977</v>
      </c>
      <c r="C268" s="21" t="s">
        <v>1089</v>
      </c>
      <c r="E268" t="s">
        <v>5515</v>
      </c>
      <c r="F268" t="str">
        <f t="shared" si="14"/>
        <v>CG5527</v>
      </c>
      <c r="I268" s="21" t="s">
        <v>395</v>
      </c>
      <c r="J268">
        <f t="shared" si="13"/>
        <v>1</v>
      </c>
    </row>
    <row r="269" spans="1:10">
      <c r="A269" t="str">
        <f t="shared" si="12"/>
        <v>ITA-IRICG31269</v>
      </c>
      <c r="B269" t="s">
        <v>4978</v>
      </c>
      <c r="C269" s="20" t="s">
        <v>1271</v>
      </c>
      <c r="E269" t="s">
        <v>5516</v>
      </c>
      <c r="F269" t="str">
        <f t="shared" si="14"/>
        <v>CG6296</v>
      </c>
      <c r="I269" s="20" t="s">
        <v>61</v>
      </c>
      <c r="J269">
        <f t="shared" si="13"/>
        <v>1</v>
      </c>
    </row>
    <row r="270" spans="1:10">
      <c r="A270" t="str">
        <f t="shared" si="12"/>
        <v>AGA-STACG34139</v>
      </c>
      <c r="B270" t="s">
        <v>4979</v>
      </c>
      <c r="C270" s="21" t="s">
        <v>280</v>
      </c>
      <c r="E270" t="s">
        <v>5517</v>
      </c>
      <c r="F270" t="str">
        <f t="shared" si="14"/>
        <v>CG2054</v>
      </c>
      <c r="I270" s="21" t="s">
        <v>961</v>
      </c>
      <c r="J270">
        <f t="shared" si="13"/>
        <v>1</v>
      </c>
    </row>
    <row r="271" spans="1:10">
      <c r="A271" t="str">
        <f t="shared" si="12"/>
        <v>AGA-STACG34139</v>
      </c>
      <c r="B271" t="s">
        <v>4979</v>
      </c>
      <c r="C271" s="20" t="s">
        <v>280</v>
      </c>
      <c r="E271" t="s">
        <v>5518</v>
      </c>
      <c r="F271" t="str">
        <f t="shared" si="14"/>
        <v>CG9507</v>
      </c>
      <c r="I271" s="20" t="s">
        <v>356</v>
      </c>
      <c r="J271">
        <f t="shared" si="13"/>
        <v>1</v>
      </c>
    </row>
    <row r="272" spans="1:10">
      <c r="A272" t="str">
        <f t="shared" si="12"/>
        <v>AGA-STACG34139</v>
      </c>
      <c r="B272" t="s">
        <v>4979</v>
      </c>
      <c r="C272" s="21" t="s">
        <v>280</v>
      </c>
      <c r="E272" t="s">
        <v>5519</v>
      </c>
      <c r="F272" t="str">
        <f t="shared" si="14"/>
        <v>CG18135</v>
      </c>
      <c r="I272" s="21" t="s">
        <v>1101</v>
      </c>
      <c r="J272">
        <f t="shared" si="13"/>
        <v>1</v>
      </c>
    </row>
    <row r="273" spans="1:10">
      <c r="A273" t="str">
        <f t="shared" si="12"/>
        <v>SQA-KTYCG9364</v>
      </c>
      <c r="B273" t="s">
        <v>4980</v>
      </c>
      <c r="C273" s="20" t="s">
        <v>229</v>
      </c>
      <c r="E273" t="s">
        <v>5520</v>
      </c>
      <c r="F273" t="str">
        <f t="shared" si="14"/>
        <v>CG1505</v>
      </c>
      <c r="I273" s="20" t="s">
        <v>1222</v>
      </c>
      <c r="J273">
        <f t="shared" si="13"/>
        <v>1</v>
      </c>
    </row>
    <row r="274" spans="1:10">
      <c r="A274" t="str">
        <f t="shared" si="12"/>
        <v>SQA-KTYCG9364</v>
      </c>
      <c r="B274" t="s">
        <v>4980</v>
      </c>
      <c r="C274" s="21" t="s">
        <v>229</v>
      </c>
      <c r="E274" t="s">
        <v>5521</v>
      </c>
      <c r="F274" t="str">
        <f t="shared" si="14"/>
        <v>CG30283</v>
      </c>
      <c r="I274" s="21" t="s">
        <v>545</v>
      </c>
      <c r="J274">
        <f t="shared" si="13"/>
        <v>1</v>
      </c>
    </row>
    <row r="275" spans="1:10">
      <c r="A275" t="str">
        <f t="shared" si="12"/>
        <v>SSP-APQCG40160</v>
      </c>
      <c r="B275" t="s">
        <v>4981</v>
      </c>
      <c r="C275" s="20" t="s">
        <v>1361</v>
      </c>
      <c r="E275" t="s">
        <v>5522</v>
      </c>
      <c r="F275" t="str">
        <f t="shared" si="14"/>
        <v>CG5849</v>
      </c>
      <c r="I275" s="21" t="s">
        <v>1059</v>
      </c>
      <c r="J275">
        <f t="shared" si="13"/>
        <v>1</v>
      </c>
    </row>
    <row r="276" spans="1:10">
      <c r="A276" t="str">
        <f t="shared" si="12"/>
        <v>SSP-APQCG40160</v>
      </c>
      <c r="B276" t="s">
        <v>4981</v>
      </c>
      <c r="C276" s="21" t="s">
        <v>1361</v>
      </c>
      <c r="E276" t="s">
        <v>5523</v>
      </c>
      <c r="F276" t="str">
        <f t="shared" si="14"/>
        <v>CG12386</v>
      </c>
      <c r="I276" s="20" t="s">
        <v>1227</v>
      </c>
      <c r="J276">
        <f t="shared" si="13"/>
        <v>1</v>
      </c>
    </row>
    <row r="277" spans="1:10">
      <c r="A277" t="str">
        <f t="shared" si="12"/>
        <v>SSP-APQCG40160</v>
      </c>
      <c r="B277" t="s">
        <v>4981</v>
      </c>
      <c r="C277" s="20" t="s">
        <v>1361</v>
      </c>
      <c r="E277" t="s">
        <v>5524</v>
      </c>
      <c r="F277" t="str">
        <f t="shared" si="14"/>
        <v>CG30288</v>
      </c>
      <c r="I277" s="21" t="s">
        <v>1217</v>
      </c>
      <c r="J277">
        <f t="shared" si="13"/>
        <v>1</v>
      </c>
    </row>
    <row r="278" spans="1:10">
      <c r="A278" t="str">
        <f t="shared" si="12"/>
        <v>SSP-APQCG40160</v>
      </c>
      <c r="B278" t="s">
        <v>4981</v>
      </c>
      <c r="C278" s="21" t="s">
        <v>1361</v>
      </c>
      <c r="E278" t="s">
        <v>5525</v>
      </c>
      <c r="F278" t="str">
        <f t="shared" si="14"/>
        <v>CG30091</v>
      </c>
      <c r="I278" s="20" t="s">
        <v>859</v>
      </c>
      <c r="J278">
        <f t="shared" si="13"/>
        <v>1</v>
      </c>
    </row>
    <row r="279" spans="1:10">
      <c r="A279" t="str">
        <f t="shared" si="12"/>
        <v>SSP-APQCG40160</v>
      </c>
      <c r="B279" t="s">
        <v>4981</v>
      </c>
      <c r="C279" s="20" t="s">
        <v>1361</v>
      </c>
      <c r="E279" t="s">
        <v>5526</v>
      </c>
      <c r="F279" t="str">
        <f t="shared" si="14"/>
        <v>CG4096</v>
      </c>
      <c r="I279" s="20" t="s">
        <v>176</v>
      </c>
      <c r="J279">
        <f t="shared" si="13"/>
        <v>1</v>
      </c>
    </row>
    <row r="280" spans="1:10">
      <c r="A280" t="str">
        <f t="shared" si="12"/>
        <v>SSP-APQCG40160</v>
      </c>
      <c r="B280" t="s">
        <v>4981</v>
      </c>
      <c r="C280" s="21" t="s">
        <v>1361</v>
      </c>
      <c r="E280" t="s">
        <v>5527</v>
      </c>
      <c r="F280" t="str">
        <f t="shared" si="14"/>
        <v>CG7798</v>
      </c>
      <c r="I280" s="21" t="s">
        <v>136</v>
      </c>
      <c r="J280">
        <f t="shared" si="13"/>
        <v>1</v>
      </c>
    </row>
    <row r="281" spans="1:10">
      <c r="A281" t="str">
        <f t="shared" si="12"/>
        <v>VRS-QNGCG13283</v>
      </c>
      <c r="B281" t="s">
        <v>4982</v>
      </c>
      <c r="C281" s="20" t="s">
        <v>789</v>
      </c>
      <c r="E281" t="s">
        <v>5528</v>
      </c>
      <c r="F281" t="str">
        <f t="shared" si="14"/>
        <v>CG8693</v>
      </c>
      <c r="I281" s="20" t="s">
        <v>1282</v>
      </c>
      <c r="J281">
        <f t="shared" si="13"/>
        <v>1</v>
      </c>
    </row>
    <row r="282" spans="1:10">
      <c r="A282" t="str">
        <f t="shared" si="12"/>
        <v>GSA-SEVCG6453</v>
      </c>
      <c r="B282" t="s">
        <v>4983</v>
      </c>
      <c r="C282" s="21" t="s">
        <v>128</v>
      </c>
      <c r="E282" t="s">
        <v>5529</v>
      </c>
      <c r="F282" t="str">
        <f t="shared" si="14"/>
        <v>CG31954</v>
      </c>
      <c r="I282" s="21" t="s">
        <v>1053</v>
      </c>
      <c r="J282">
        <f t="shared" si="13"/>
        <v>1</v>
      </c>
    </row>
    <row r="283" spans="1:10">
      <c r="A283" t="str">
        <f t="shared" si="12"/>
        <v>GSA-SEVCG6453</v>
      </c>
      <c r="B283" t="s">
        <v>4983</v>
      </c>
      <c r="C283" s="20" t="s">
        <v>128</v>
      </c>
      <c r="E283" t="s">
        <v>5530</v>
      </c>
      <c r="F283" t="str">
        <f t="shared" si="14"/>
        <v>CG12351</v>
      </c>
      <c r="I283" s="20" t="s">
        <v>1081</v>
      </c>
      <c r="J283">
        <f t="shared" si="13"/>
        <v>1</v>
      </c>
    </row>
    <row r="284" spans="1:10">
      <c r="A284" t="str">
        <f t="shared" si="12"/>
        <v>VQG-FQMCG33462</v>
      </c>
      <c r="B284" t="s">
        <v>4984</v>
      </c>
      <c r="C284" s="21" t="s">
        <v>1335</v>
      </c>
      <c r="E284" t="s">
        <v>5531</v>
      </c>
      <c r="F284" t="str">
        <f t="shared" si="14"/>
        <v>CG14061</v>
      </c>
      <c r="I284" s="21" t="s">
        <v>1133</v>
      </c>
      <c r="J284">
        <f t="shared" si="13"/>
        <v>1</v>
      </c>
    </row>
    <row r="285" spans="1:10">
      <c r="A285" t="str">
        <f t="shared" si="12"/>
        <v>VKS-SEPCG6462</v>
      </c>
      <c r="B285" t="s">
        <v>4985</v>
      </c>
      <c r="C285" s="20" t="s">
        <v>1434</v>
      </c>
      <c r="E285" t="s">
        <v>5532</v>
      </c>
      <c r="F285" t="str">
        <f t="shared" si="14"/>
        <v>CG17240</v>
      </c>
      <c r="I285" s="20" t="s">
        <v>862</v>
      </c>
      <c r="J285">
        <f t="shared" si="13"/>
        <v>1</v>
      </c>
    </row>
    <row r="286" spans="1:10">
      <c r="A286" t="str">
        <f t="shared" si="12"/>
        <v>SSA-GQFCG4920</v>
      </c>
      <c r="B286" t="s">
        <v>4986</v>
      </c>
      <c r="C286" s="21" t="s">
        <v>1393</v>
      </c>
      <c r="E286" t="s">
        <v>5533</v>
      </c>
      <c r="F286" t="str">
        <f t="shared" si="14"/>
        <v>CG42252</v>
      </c>
      <c r="I286" s="21" t="s">
        <v>1019</v>
      </c>
      <c r="J286">
        <f t="shared" si="13"/>
        <v>1</v>
      </c>
    </row>
    <row r="287" spans="1:10">
      <c r="A287" t="str">
        <f t="shared" si="12"/>
        <v>AHG-KPGCG32483</v>
      </c>
      <c r="B287" t="s">
        <v>4987</v>
      </c>
      <c r="C287" s="20" t="s">
        <v>648</v>
      </c>
      <c r="E287" t="s">
        <v>5534</v>
      </c>
      <c r="F287" t="str">
        <f t="shared" si="14"/>
        <v>CG11313</v>
      </c>
      <c r="I287" s="21" t="s">
        <v>564</v>
      </c>
      <c r="J287">
        <f t="shared" si="13"/>
        <v>1</v>
      </c>
    </row>
    <row r="288" spans="1:10">
      <c r="A288" t="str">
        <f t="shared" si="12"/>
        <v>SDA-DLGCG15873</v>
      </c>
      <c r="B288" t="s">
        <v>4988</v>
      </c>
      <c r="C288" s="21" t="s">
        <v>1104</v>
      </c>
      <c r="E288" t="s">
        <v>5535</v>
      </c>
      <c r="F288" t="str">
        <f t="shared" si="14"/>
        <v>CG8774</v>
      </c>
      <c r="I288" s="20" t="s">
        <v>589</v>
      </c>
      <c r="J288">
        <f t="shared" si="13"/>
        <v>1</v>
      </c>
    </row>
    <row r="289" spans="1:10">
      <c r="A289" t="str">
        <f t="shared" si="12"/>
        <v>CQS-SPSCG13744</v>
      </c>
      <c r="B289" t="s">
        <v>4989</v>
      </c>
      <c r="C289" s="20" t="s">
        <v>1079</v>
      </c>
      <c r="E289" t="s">
        <v>5536</v>
      </c>
      <c r="F289" t="str">
        <f t="shared" si="14"/>
        <v>CG17134</v>
      </c>
      <c r="I289" s="21" t="s">
        <v>706</v>
      </c>
      <c r="J289">
        <f t="shared" si="13"/>
        <v>1</v>
      </c>
    </row>
    <row r="290" spans="1:10">
      <c r="A290" t="str">
        <f t="shared" si="12"/>
        <v>GSG-VLGCG7329</v>
      </c>
      <c r="B290" t="s">
        <v>4990</v>
      </c>
      <c r="C290" s="21" t="s">
        <v>473</v>
      </c>
      <c r="E290" t="s">
        <v>5537</v>
      </c>
      <c r="F290" t="str">
        <f t="shared" si="14"/>
        <v>CG3074</v>
      </c>
      <c r="I290" s="21" t="s">
        <v>1543</v>
      </c>
      <c r="J290">
        <f t="shared" si="13"/>
        <v>1</v>
      </c>
    </row>
    <row r="291" spans="1:10">
      <c r="A291" t="str">
        <f t="shared" si="12"/>
        <v>GSG-VLGCG7329</v>
      </c>
      <c r="B291" t="s">
        <v>4990</v>
      </c>
      <c r="C291" s="20" t="s">
        <v>473</v>
      </c>
      <c r="E291" t="s">
        <v>5538</v>
      </c>
      <c r="F291" t="str">
        <f t="shared" si="14"/>
        <v>CG9997</v>
      </c>
      <c r="I291" s="21" t="s">
        <v>1023</v>
      </c>
      <c r="J291">
        <f t="shared" si="13"/>
        <v>1</v>
      </c>
    </row>
    <row r="292" spans="1:10">
      <c r="A292" t="str">
        <f t="shared" si="12"/>
        <v>VRS-AKVCG31199</v>
      </c>
      <c r="B292" t="s">
        <v>4991</v>
      </c>
      <c r="C292" s="21" t="s">
        <v>1252</v>
      </c>
      <c r="E292" t="s">
        <v>5539</v>
      </c>
      <c r="F292" t="str">
        <f t="shared" si="14"/>
        <v>CG11529</v>
      </c>
      <c r="I292" s="20" t="s">
        <v>935</v>
      </c>
      <c r="J292">
        <f t="shared" si="13"/>
        <v>1</v>
      </c>
    </row>
    <row r="293" spans="1:10">
      <c r="A293" t="str">
        <f t="shared" si="12"/>
        <v>IQA-LFCCG4793</v>
      </c>
      <c r="B293" t="s">
        <v>4992</v>
      </c>
      <c r="C293" s="20" t="s">
        <v>1382</v>
      </c>
      <c r="E293" t="s">
        <v>5540</v>
      </c>
      <c r="F293" t="str">
        <f t="shared" si="14"/>
        <v>CG8196</v>
      </c>
      <c r="I293" s="21" t="s">
        <v>632</v>
      </c>
      <c r="J293">
        <f t="shared" si="13"/>
        <v>1</v>
      </c>
    </row>
    <row r="294" spans="1:10">
      <c r="A294" t="str">
        <f t="shared" si="12"/>
        <v>IQA-SKVCG5210</v>
      </c>
      <c r="B294" t="s">
        <v>4993</v>
      </c>
      <c r="C294" s="21" t="s">
        <v>85</v>
      </c>
      <c r="E294" t="s">
        <v>5541</v>
      </c>
      <c r="F294" t="str">
        <f t="shared" si="14"/>
        <v>CG18585</v>
      </c>
      <c r="I294" s="21" t="s">
        <v>1291</v>
      </c>
      <c r="J294">
        <f t="shared" si="13"/>
        <v>1</v>
      </c>
    </row>
    <row r="295" spans="1:10">
      <c r="A295" t="str">
        <f t="shared" si="12"/>
        <v>VNS-QYFCG4259</v>
      </c>
      <c r="B295" t="s">
        <v>4994</v>
      </c>
      <c r="C295" s="20" t="s">
        <v>1363</v>
      </c>
      <c r="E295" t="s">
        <v>5542</v>
      </c>
      <c r="F295" t="str">
        <f t="shared" si="14"/>
        <v>CG32271</v>
      </c>
      <c r="I295" s="20" t="s">
        <v>810</v>
      </c>
      <c r="J295">
        <f t="shared" si="13"/>
        <v>1</v>
      </c>
    </row>
    <row r="296" spans="1:10">
      <c r="A296" t="str">
        <f t="shared" si="12"/>
        <v>VNS-QYFCG4259</v>
      </c>
      <c r="B296" t="s">
        <v>4994</v>
      </c>
      <c r="C296" s="21" t="s">
        <v>1363</v>
      </c>
      <c r="E296" t="s">
        <v>5543</v>
      </c>
      <c r="F296" t="str">
        <f t="shared" si="14"/>
        <v>CG15485</v>
      </c>
      <c r="I296" s="21" t="s">
        <v>285</v>
      </c>
      <c r="J296">
        <f t="shared" si="13"/>
        <v>1</v>
      </c>
    </row>
    <row r="297" spans="1:10">
      <c r="A297" t="str">
        <f t="shared" si="12"/>
        <v>ILA-IPTCG1964</v>
      </c>
      <c r="B297" t="s">
        <v>4995</v>
      </c>
      <c r="C297" s="20" t="s">
        <v>821</v>
      </c>
      <c r="E297" t="s">
        <v>5544</v>
      </c>
      <c r="F297" t="str">
        <f t="shared" si="14"/>
        <v>CG3841</v>
      </c>
      <c r="I297" s="21" t="s">
        <v>1207</v>
      </c>
      <c r="J297">
        <f t="shared" si="13"/>
        <v>1</v>
      </c>
    </row>
    <row r="298" spans="1:10">
      <c r="A298" t="str">
        <f t="shared" si="12"/>
        <v>ILA-IPTCG1964</v>
      </c>
      <c r="B298" t="s">
        <v>4995</v>
      </c>
      <c r="C298" s="21" t="s">
        <v>821</v>
      </c>
      <c r="E298" t="s">
        <v>5545</v>
      </c>
      <c r="F298" t="str">
        <f t="shared" si="14"/>
        <v>CG30028</v>
      </c>
      <c r="I298" s="20" t="s">
        <v>1150</v>
      </c>
      <c r="J298">
        <f t="shared" si="13"/>
        <v>1</v>
      </c>
    </row>
    <row r="299" spans="1:10">
      <c r="A299" t="str">
        <f t="shared" si="12"/>
        <v>ILA-IPTCG1964</v>
      </c>
      <c r="B299" t="s">
        <v>4995</v>
      </c>
      <c r="C299" s="20" t="s">
        <v>821</v>
      </c>
      <c r="E299" t="s">
        <v>5546</v>
      </c>
      <c r="F299" t="str">
        <f t="shared" si="14"/>
        <v>CG18030</v>
      </c>
      <c r="I299" s="21" t="s">
        <v>232</v>
      </c>
      <c r="J299">
        <f t="shared" si="13"/>
        <v>1</v>
      </c>
    </row>
    <row r="300" spans="1:10">
      <c r="A300" t="str">
        <f t="shared" si="12"/>
        <v>VFG-QQPCG11843</v>
      </c>
      <c r="B300" t="s">
        <v>4996</v>
      </c>
      <c r="C300" s="21" t="s">
        <v>1037</v>
      </c>
      <c r="E300" t="s">
        <v>5547</v>
      </c>
      <c r="F300" t="str">
        <f t="shared" si="14"/>
        <v>CG10175</v>
      </c>
      <c r="I300" s="20" t="s">
        <v>366</v>
      </c>
      <c r="J300">
        <f t="shared" si="13"/>
        <v>1</v>
      </c>
    </row>
    <row r="301" spans="1:10">
      <c r="A301" t="str">
        <f t="shared" si="12"/>
        <v>CLG-DSPCG4477</v>
      </c>
      <c r="B301" t="s">
        <v>4997</v>
      </c>
      <c r="C301" s="20" t="s">
        <v>1372</v>
      </c>
      <c r="E301" t="s">
        <v>5548</v>
      </c>
      <c r="F301" t="str">
        <f t="shared" si="14"/>
        <v>CG30503</v>
      </c>
      <c r="I301" s="20" t="s">
        <v>610</v>
      </c>
      <c r="J301">
        <f t="shared" si="13"/>
        <v>1</v>
      </c>
    </row>
    <row r="302" spans="1:10">
      <c r="A302" t="str">
        <f t="shared" si="12"/>
        <v>VIS-QSSCG5909</v>
      </c>
      <c r="B302" t="s">
        <v>4998</v>
      </c>
      <c r="C302" s="21" t="s">
        <v>1412</v>
      </c>
      <c r="E302" t="s">
        <v>5549</v>
      </c>
      <c r="F302" t="str">
        <f t="shared" si="14"/>
        <v>CG5860</v>
      </c>
      <c r="I302" s="21" t="s">
        <v>1321</v>
      </c>
      <c r="J302">
        <f t="shared" si="13"/>
        <v>1</v>
      </c>
    </row>
    <row r="303" spans="1:10">
      <c r="A303" t="str">
        <f t="shared" si="12"/>
        <v>VSG-MPKCG11600</v>
      </c>
      <c r="B303" t="s">
        <v>4999</v>
      </c>
      <c r="C303" s="20" t="s">
        <v>422</v>
      </c>
      <c r="E303" t="s">
        <v>5550</v>
      </c>
      <c r="F303" t="str">
        <f t="shared" si="14"/>
        <v>CG33225</v>
      </c>
      <c r="I303" s="21" t="s">
        <v>841</v>
      </c>
      <c r="J303">
        <f t="shared" si="13"/>
        <v>1</v>
      </c>
    </row>
    <row r="304" spans="1:10">
      <c r="A304" t="str">
        <f t="shared" si="12"/>
        <v>AQS-QIACG6865</v>
      </c>
      <c r="B304" t="s">
        <v>5000</v>
      </c>
      <c r="C304" s="21" t="s">
        <v>1448</v>
      </c>
      <c r="E304" t="s">
        <v>5551</v>
      </c>
      <c r="F304" t="str">
        <f t="shared" si="14"/>
        <v>CG6232</v>
      </c>
      <c r="I304" s="21" t="s">
        <v>1331</v>
      </c>
      <c r="J304">
        <f t="shared" si="13"/>
        <v>1</v>
      </c>
    </row>
    <row r="305" spans="1:10">
      <c r="A305" t="str">
        <f t="shared" si="12"/>
        <v>SEA-GMECG30002</v>
      </c>
      <c r="B305" t="s">
        <v>5001</v>
      </c>
      <c r="C305" s="20" t="s">
        <v>1204</v>
      </c>
      <c r="E305" t="s">
        <v>5552</v>
      </c>
      <c r="F305" t="str">
        <f t="shared" si="14"/>
        <v>CG6232</v>
      </c>
      <c r="I305" s="20" t="s">
        <v>52</v>
      </c>
      <c r="J305">
        <f t="shared" si="13"/>
        <v>1</v>
      </c>
    </row>
    <row r="306" spans="1:10">
      <c r="A306" t="str">
        <f t="shared" si="12"/>
        <v>CLQ-QHICG7649</v>
      </c>
      <c r="B306" t="s">
        <v>5002</v>
      </c>
      <c r="C306" s="21" t="s">
        <v>927</v>
      </c>
      <c r="E306" t="s">
        <v>5553</v>
      </c>
      <c r="F306" t="str">
        <f t="shared" si="14"/>
        <v>CG33103</v>
      </c>
      <c r="I306" s="20" t="s">
        <v>353</v>
      </c>
      <c r="J306">
        <f t="shared" si="13"/>
        <v>1</v>
      </c>
    </row>
    <row r="307" spans="1:10">
      <c r="A307" t="str">
        <f t="shared" si="12"/>
        <v>CLQ-QHICG7649</v>
      </c>
      <c r="B307" t="s">
        <v>5002</v>
      </c>
      <c r="C307" s="20" t="s">
        <v>927</v>
      </c>
      <c r="E307" t="s">
        <v>5554</v>
      </c>
      <c r="F307" t="str">
        <f t="shared" si="14"/>
        <v>CG33458</v>
      </c>
      <c r="I307" s="21" t="s">
        <v>1353</v>
      </c>
      <c r="J307">
        <f t="shared" si="13"/>
        <v>1</v>
      </c>
    </row>
    <row r="308" spans="1:10">
      <c r="A308" t="str">
        <f t="shared" si="12"/>
        <v>ILS-EFCCG4927</v>
      </c>
      <c r="B308" t="s">
        <v>5003</v>
      </c>
      <c r="C308" s="21" t="s">
        <v>1396</v>
      </c>
      <c r="E308" t="s">
        <v>5555</v>
      </c>
      <c r="F308" t="str">
        <f t="shared" si="14"/>
        <v>CG1780</v>
      </c>
      <c r="I308" s="21" t="s">
        <v>1056</v>
      </c>
      <c r="J308">
        <f t="shared" si="13"/>
        <v>1</v>
      </c>
    </row>
    <row r="309" spans="1:10">
      <c r="A309" t="str">
        <f t="shared" si="12"/>
        <v>VAA-EKPCG6225</v>
      </c>
      <c r="B309" t="s">
        <v>5004</v>
      </c>
      <c r="C309" s="20" t="s">
        <v>549</v>
      </c>
      <c r="E309" t="s">
        <v>5556</v>
      </c>
      <c r="F309" t="str">
        <f t="shared" si="14"/>
        <v>CG17191</v>
      </c>
      <c r="I309" s="20" t="s">
        <v>1226</v>
      </c>
      <c r="J309">
        <f t="shared" si="13"/>
        <v>1</v>
      </c>
    </row>
    <row r="310" spans="1:10">
      <c r="A310" t="str">
        <f t="shared" si="12"/>
        <v>VAA-EKPCG6225</v>
      </c>
      <c r="B310" t="s">
        <v>5004</v>
      </c>
      <c r="C310" s="21" t="s">
        <v>549</v>
      </c>
      <c r="E310" t="s">
        <v>5557</v>
      </c>
      <c r="F310" t="str">
        <f t="shared" si="14"/>
        <v>CG3700</v>
      </c>
      <c r="I310" s="21" t="s">
        <v>1140</v>
      </c>
      <c r="J310">
        <f t="shared" si="13"/>
        <v>1</v>
      </c>
    </row>
    <row r="311" spans="1:10">
      <c r="A311" t="str">
        <f t="shared" si="12"/>
        <v>TDA-KHLCG1583</v>
      </c>
      <c r="B311" t="s">
        <v>5005</v>
      </c>
      <c r="C311" s="20" t="s">
        <v>348</v>
      </c>
      <c r="E311" t="s">
        <v>5558</v>
      </c>
      <c r="F311" t="str">
        <f t="shared" si="14"/>
        <v>CG12385</v>
      </c>
      <c r="I311" s="20" t="s">
        <v>873</v>
      </c>
      <c r="J311">
        <f t="shared" si="13"/>
        <v>1</v>
      </c>
    </row>
    <row r="312" spans="1:10">
      <c r="A312" t="str">
        <f t="shared" si="12"/>
        <v>CTA-VPLCG7542</v>
      </c>
      <c r="B312" t="s">
        <v>5006</v>
      </c>
      <c r="C312" s="21" t="s">
        <v>1466</v>
      </c>
      <c r="E312" t="s">
        <v>5559</v>
      </c>
      <c r="F312" t="str">
        <f t="shared" si="14"/>
        <v>CG30287</v>
      </c>
      <c r="I312" s="21" t="s">
        <v>622</v>
      </c>
      <c r="J312">
        <f t="shared" si="13"/>
        <v>1</v>
      </c>
    </row>
    <row r="313" spans="1:10">
      <c r="A313" t="str">
        <f t="shared" si="12"/>
        <v>VQG-QNPCG11841</v>
      </c>
      <c r="B313" t="s">
        <v>5007</v>
      </c>
      <c r="C313" s="20" t="s">
        <v>1033</v>
      </c>
      <c r="E313" t="s">
        <v>5560</v>
      </c>
      <c r="F313" t="str">
        <f t="shared" si="14"/>
        <v>CG17475</v>
      </c>
      <c r="I313" s="20" t="s">
        <v>1480</v>
      </c>
      <c r="J313">
        <f t="shared" si="13"/>
        <v>1</v>
      </c>
    </row>
    <row r="314" spans="1:10">
      <c r="A314" t="str">
        <f t="shared" si="12"/>
        <v>GQA-APSCG12951</v>
      </c>
      <c r="B314" t="s">
        <v>5008</v>
      </c>
      <c r="C314" s="21" t="s">
        <v>1069</v>
      </c>
      <c r="E314" t="s">
        <v>5561</v>
      </c>
      <c r="F314" t="str">
        <f t="shared" si="14"/>
        <v>CG4725</v>
      </c>
      <c r="I314" s="21" t="s">
        <v>1392</v>
      </c>
      <c r="J314">
        <f t="shared" si="13"/>
        <v>1</v>
      </c>
    </row>
    <row r="315" spans="1:10">
      <c r="A315" t="str">
        <f t="shared" si="12"/>
        <v>VSG-QGFCG4847</v>
      </c>
      <c r="B315" t="s">
        <v>5009</v>
      </c>
      <c r="C315" s="20" t="s">
        <v>718</v>
      </c>
      <c r="E315" t="s">
        <v>5562</v>
      </c>
      <c r="F315" t="str">
        <f t="shared" si="14"/>
        <v>CG12374</v>
      </c>
      <c r="I315" s="20" t="s">
        <v>1387</v>
      </c>
      <c r="J315">
        <f t="shared" si="13"/>
        <v>1</v>
      </c>
    </row>
    <row r="316" spans="1:10">
      <c r="A316" t="str">
        <f t="shared" si="12"/>
        <v>VSG-QGFCG4847</v>
      </c>
      <c r="B316" t="s">
        <v>5009</v>
      </c>
      <c r="C316" s="21" t="s">
        <v>718</v>
      </c>
      <c r="E316" t="s">
        <v>5563</v>
      </c>
      <c r="F316" t="str">
        <f t="shared" si="14"/>
        <v>CG8299</v>
      </c>
      <c r="I316" s="21" t="s">
        <v>612</v>
      </c>
      <c r="J316">
        <f t="shared" si="13"/>
        <v>1</v>
      </c>
    </row>
    <row r="317" spans="1:10">
      <c r="A317" t="str">
        <f t="shared" si="12"/>
        <v>VSG-QGFCG4847</v>
      </c>
      <c r="B317" t="s">
        <v>5009</v>
      </c>
      <c r="C317" s="20" t="s">
        <v>718</v>
      </c>
      <c r="E317" t="s">
        <v>5564</v>
      </c>
      <c r="F317" t="str">
        <f t="shared" si="14"/>
        <v>CG4914</v>
      </c>
      <c r="I317" s="20" t="s">
        <v>1146</v>
      </c>
      <c r="J317">
        <f t="shared" si="13"/>
        <v>1</v>
      </c>
    </row>
    <row r="318" spans="1:10">
      <c r="A318" t="str">
        <f t="shared" si="12"/>
        <v>VSG-QGFCG4847</v>
      </c>
      <c r="B318" t="s">
        <v>5009</v>
      </c>
      <c r="C318" s="21" t="s">
        <v>718</v>
      </c>
      <c r="E318" t="s">
        <v>5565</v>
      </c>
      <c r="F318" t="str">
        <f t="shared" si="14"/>
        <v>CG4815</v>
      </c>
      <c r="I318" s="21" t="s">
        <v>116</v>
      </c>
      <c r="J318">
        <f t="shared" si="13"/>
        <v>1</v>
      </c>
    </row>
    <row r="319" spans="1:10">
      <c r="A319" t="str">
        <f t="shared" si="12"/>
        <v>LEG-SSLCG32277</v>
      </c>
      <c r="B319" t="s">
        <v>5010</v>
      </c>
      <c r="C319" s="20" t="s">
        <v>1293</v>
      </c>
      <c r="E319" t="s">
        <v>5566</v>
      </c>
      <c r="F319" t="str">
        <f t="shared" si="14"/>
        <v>CG5863</v>
      </c>
      <c r="I319" s="20" t="s">
        <v>1002</v>
      </c>
      <c r="J319">
        <f t="shared" si="13"/>
        <v>1</v>
      </c>
    </row>
    <row r="320" spans="1:10">
      <c r="A320" t="str">
        <f t="shared" si="12"/>
        <v>AQT-LLLCG6431</v>
      </c>
      <c r="B320" t="s">
        <v>5011</v>
      </c>
      <c r="C320" s="21" t="s">
        <v>464</v>
      </c>
      <c r="E320" t="s">
        <v>5567</v>
      </c>
      <c r="F320" t="str">
        <f t="shared" si="14"/>
        <v>CG17572</v>
      </c>
      <c r="I320" s="21" t="s">
        <v>1096</v>
      </c>
      <c r="J320">
        <f t="shared" si="13"/>
        <v>1</v>
      </c>
    </row>
    <row r="321" spans="1:10">
      <c r="A321" t="str">
        <f t="shared" ref="A321:A384" si="15">CONCATENATE(B321,C321)</f>
        <v>TNA-SKYCG6431</v>
      </c>
      <c r="B321" t="s">
        <v>5012</v>
      </c>
      <c r="C321" s="20" t="s">
        <v>464</v>
      </c>
      <c r="E321" t="s">
        <v>5568</v>
      </c>
      <c r="F321" t="str">
        <f t="shared" si="14"/>
        <v>CG14934</v>
      </c>
      <c r="I321" s="21" t="s">
        <v>1513</v>
      </c>
      <c r="J321">
        <f t="shared" ref="J321:J384" si="16">COUNTIF(F:F,I321)</f>
        <v>1</v>
      </c>
    </row>
    <row r="322" spans="1:10">
      <c r="A322" t="str">
        <f t="shared" si="15"/>
        <v>SMG-QLRCG6508</v>
      </c>
      <c r="B322" t="s">
        <v>5013</v>
      </c>
      <c r="C322" s="21" t="s">
        <v>614</v>
      </c>
      <c r="E322" t="s">
        <v>5569</v>
      </c>
      <c r="F322" t="str">
        <f t="shared" ref="F322:F385" si="17">VLOOKUP(E322,A:C,3,FALSE)</f>
        <v>CG10764</v>
      </c>
      <c r="I322" s="20" t="s">
        <v>1048</v>
      </c>
      <c r="J322">
        <f t="shared" si="16"/>
        <v>1</v>
      </c>
    </row>
    <row r="323" spans="1:10">
      <c r="A323" t="str">
        <f t="shared" si="15"/>
        <v>SRA-TLRCG6753</v>
      </c>
      <c r="B323" t="s">
        <v>5014</v>
      </c>
      <c r="C323" s="20" t="s">
        <v>466</v>
      </c>
      <c r="E323" t="s">
        <v>5570</v>
      </c>
      <c r="F323" t="str">
        <f t="shared" si="17"/>
        <v>CG15002</v>
      </c>
      <c r="I323" s="21" t="s">
        <v>851</v>
      </c>
      <c r="J323">
        <f t="shared" si="16"/>
        <v>1</v>
      </c>
    </row>
    <row r="324" spans="1:10">
      <c r="A324" t="str">
        <f t="shared" si="15"/>
        <v>NHA-LQHCG10586</v>
      </c>
      <c r="B324" t="s">
        <v>5015</v>
      </c>
      <c r="C324" s="21" t="s">
        <v>996</v>
      </c>
      <c r="E324" t="s">
        <v>5571</v>
      </c>
      <c r="F324" t="str">
        <f t="shared" si="17"/>
        <v>CG9294</v>
      </c>
      <c r="I324" s="21" t="s">
        <v>282</v>
      </c>
      <c r="J324">
        <f t="shared" si="16"/>
        <v>1</v>
      </c>
    </row>
    <row r="325" spans="1:10">
      <c r="A325" t="str">
        <f t="shared" si="15"/>
        <v>TNA-ADYCG42335</v>
      </c>
      <c r="B325" t="s">
        <v>5016</v>
      </c>
      <c r="C325" s="20" t="s">
        <v>527</v>
      </c>
      <c r="E325" t="s">
        <v>5572</v>
      </c>
      <c r="F325" t="str">
        <f t="shared" si="17"/>
        <v>CG12256</v>
      </c>
      <c r="I325" s="20" t="s">
        <v>959</v>
      </c>
      <c r="J325">
        <f t="shared" si="16"/>
        <v>1</v>
      </c>
    </row>
    <row r="326" spans="1:10">
      <c r="A326" t="str">
        <f t="shared" si="15"/>
        <v>TNA-ADYCG42335</v>
      </c>
      <c r="B326" t="s">
        <v>5016</v>
      </c>
      <c r="C326" s="21" t="s">
        <v>527</v>
      </c>
      <c r="E326" t="s">
        <v>5573</v>
      </c>
      <c r="F326" t="str">
        <f t="shared" si="17"/>
        <v>CG3775</v>
      </c>
      <c r="I326" s="21" t="s">
        <v>1076</v>
      </c>
      <c r="J326">
        <f t="shared" si="16"/>
        <v>1</v>
      </c>
    </row>
    <row r="327" spans="1:10">
      <c r="A327" t="str">
        <f t="shared" si="15"/>
        <v>VLA-QDLCG10587</v>
      </c>
      <c r="B327" t="s">
        <v>5017</v>
      </c>
      <c r="C327" s="20" t="s">
        <v>998</v>
      </c>
      <c r="E327" t="s">
        <v>5574</v>
      </c>
      <c r="F327" t="str">
        <f t="shared" si="17"/>
        <v>CG3488</v>
      </c>
      <c r="I327" s="21" t="s">
        <v>671</v>
      </c>
      <c r="J327">
        <f t="shared" si="16"/>
        <v>1</v>
      </c>
    </row>
    <row r="328" spans="1:10">
      <c r="A328" t="str">
        <f t="shared" si="15"/>
        <v>VLA-QDLCG10587</v>
      </c>
      <c r="B328" t="s">
        <v>5017</v>
      </c>
      <c r="C328" s="21" t="s">
        <v>998</v>
      </c>
      <c r="E328" t="s">
        <v>5575</v>
      </c>
      <c r="F328" t="str">
        <f t="shared" si="17"/>
        <v>CG8172</v>
      </c>
      <c r="I328" s="20" t="s">
        <v>1378</v>
      </c>
      <c r="J328">
        <f t="shared" si="16"/>
        <v>1</v>
      </c>
    </row>
    <row r="329" spans="1:10">
      <c r="A329" t="str">
        <f t="shared" si="15"/>
        <v>NSG-KPLCG15255</v>
      </c>
      <c r="B329" t="s">
        <v>5018</v>
      </c>
      <c r="C329" s="20" t="s">
        <v>808</v>
      </c>
      <c r="E329" t="s">
        <v>5576</v>
      </c>
      <c r="F329" t="str">
        <f t="shared" si="17"/>
        <v>CG8172</v>
      </c>
      <c r="I329" s="21" t="s">
        <v>430</v>
      </c>
      <c r="J329">
        <f t="shared" si="16"/>
        <v>1</v>
      </c>
    </row>
    <row r="330" spans="1:10">
      <c r="A330" t="str">
        <f t="shared" si="15"/>
        <v>AQS-HVECG31928</v>
      </c>
      <c r="B330" t="s">
        <v>5019</v>
      </c>
      <c r="C330" s="21" t="s">
        <v>602</v>
      </c>
      <c r="E330" t="s">
        <v>5577</v>
      </c>
      <c r="F330" t="str">
        <f t="shared" si="17"/>
        <v>CG9505</v>
      </c>
      <c r="I330" s="20" t="s">
        <v>944</v>
      </c>
      <c r="J330">
        <f t="shared" si="16"/>
        <v>1</v>
      </c>
    </row>
    <row r="331" spans="1:10">
      <c r="A331" t="str">
        <f t="shared" si="15"/>
        <v>AQS-HVECG31928</v>
      </c>
      <c r="B331" t="s">
        <v>5019</v>
      </c>
      <c r="C331" s="20" t="s">
        <v>602</v>
      </c>
      <c r="E331" t="s">
        <v>5578</v>
      </c>
      <c r="F331" t="str">
        <f t="shared" si="17"/>
        <v>CG13430</v>
      </c>
      <c r="I331" s="20" t="s">
        <v>794</v>
      </c>
      <c r="J331">
        <f t="shared" si="16"/>
        <v>1</v>
      </c>
    </row>
    <row r="332" spans="1:10">
      <c r="A332" t="str">
        <f t="shared" si="15"/>
        <v>ASA-GTRCG31198</v>
      </c>
      <c r="B332" t="s">
        <v>5020</v>
      </c>
      <c r="C332" s="21" t="s">
        <v>502</v>
      </c>
      <c r="E332" t="s">
        <v>5579</v>
      </c>
      <c r="F332" t="str">
        <f t="shared" si="17"/>
        <v>CG4678</v>
      </c>
      <c r="I332" s="21" t="s">
        <v>586</v>
      </c>
      <c r="J332">
        <f t="shared" si="16"/>
        <v>1</v>
      </c>
    </row>
    <row r="333" spans="1:10">
      <c r="A333" t="str">
        <f t="shared" si="15"/>
        <v>GNA-LPICG17192</v>
      </c>
      <c r="B333" t="s">
        <v>5021</v>
      </c>
      <c r="C333" s="20" t="s">
        <v>354</v>
      </c>
      <c r="E333" t="s">
        <v>5580</v>
      </c>
      <c r="F333" t="str">
        <f t="shared" si="17"/>
        <v>CG4650</v>
      </c>
      <c r="I333" s="20" t="s">
        <v>1210</v>
      </c>
      <c r="J333">
        <f t="shared" si="16"/>
        <v>1</v>
      </c>
    </row>
    <row r="334" spans="1:10">
      <c r="A334" t="str">
        <f t="shared" si="15"/>
        <v>VTS-NLSCG5367</v>
      </c>
      <c r="B334" t="s">
        <v>5022</v>
      </c>
      <c r="C334" s="21" t="s">
        <v>720</v>
      </c>
      <c r="E334" t="s">
        <v>5581</v>
      </c>
      <c r="F334" t="str">
        <f t="shared" si="17"/>
        <v>CG17116</v>
      </c>
      <c r="I334" s="21" t="s">
        <v>89</v>
      </c>
      <c r="J334">
        <f t="shared" si="16"/>
        <v>1</v>
      </c>
    </row>
    <row r="335" spans="1:10">
      <c r="A335" t="str">
        <f t="shared" si="15"/>
        <v>VSA-NRRCG11029</v>
      </c>
      <c r="B335" t="s">
        <v>5023</v>
      </c>
      <c r="C335" s="20" t="s">
        <v>327</v>
      </c>
      <c r="E335" t="s">
        <v>5582</v>
      </c>
      <c r="F335" t="str">
        <f t="shared" si="17"/>
        <v>CG8827</v>
      </c>
      <c r="I335" s="20" t="s">
        <v>1322</v>
      </c>
      <c r="J335">
        <f t="shared" si="16"/>
        <v>1</v>
      </c>
    </row>
    <row r="336" spans="1:10">
      <c r="A336" t="str">
        <f t="shared" si="15"/>
        <v>SLA-DPICG12350</v>
      </c>
      <c r="B336" t="s">
        <v>5024</v>
      </c>
      <c r="C336" s="21" t="s">
        <v>1050</v>
      </c>
      <c r="E336" t="s">
        <v>5583</v>
      </c>
      <c r="F336" t="str">
        <f t="shared" si="17"/>
        <v>CG14523</v>
      </c>
      <c r="I336" s="21" t="s">
        <v>387</v>
      </c>
      <c r="J336">
        <f t="shared" si="16"/>
        <v>1</v>
      </c>
    </row>
    <row r="337" spans="1:10">
      <c r="A337" t="str">
        <f t="shared" si="15"/>
        <v>SHG-APQCG16749</v>
      </c>
      <c r="B337" t="s">
        <v>5025</v>
      </c>
      <c r="C337" s="20" t="s">
        <v>1112</v>
      </c>
      <c r="E337" t="s">
        <v>5584</v>
      </c>
      <c r="F337" t="str">
        <f t="shared" si="17"/>
        <v>CG1548</v>
      </c>
      <c r="I337" s="20" t="s">
        <v>133</v>
      </c>
      <c r="J337">
        <f t="shared" si="16"/>
        <v>1</v>
      </c>
    </row>
    <row r="338" spans="1:10">
      <c r="A338" t="str">
        <f t="shared" si="15"/>
        <v>ANA-QLPCG3505</v>
      </c>
      <c r="B338" t="s">
        <v>5026</v>
      </c>
      <c r="C338" s="21" t="s">
        <v>1347</v>
      </c>
      <c r="E338" t="s">
        <v>5585</v>
      </c>
      <c r="F338" t="str">
        <f t="shared" si="17"/>
        <v>CG30031</v>
      </c>
      <c r="I338" s="21" t="s">
        <v>1500</v>
      </c>
      <c r="J338">
        <f t="shared" si="16"/>
        <v>1</v>
      </c>
    </row>
    <row r="339" spans="1:10">
      <c r="A339" t="str">
        <f t="shared" si="15"/>
        <v>ASG-ATMCG7170</v>
      </c>
      <c r="B339" t="s">
        <v>5027</v>
      </c>
      <c r="C339" s="20" t="s">
        <v>1458</v>
      </c>
      <c r="E339" t="s">
        <v>5586</v>
      </c>
      <c r="F339" t="str">
        <f t="shared" si="17"/>
        <v>CG8460</v>
      </c>
      <c r="I339" s="20" t="s">
        <v>45</v>
      </c>
      <c r="J339">
        <f t="shared" si="16"/>
        <v>1</v>
      </c>
    </row>
    <row r="340" spans="1:10">
      <c r="A340" t="str">
        <f t="shared" si="15"/>
        <v>SVA-NSICG31445</v>
      </c>
      <c r="B340" t="s">
        <v>5028</v>
      </c>
      <c r="C340" s="21" t="s">
        <v>508</v>
      </c>
      <c r="E340" t="s">
        <v>5587</v>
      </c>
      <c r="F340" t="str">
        <f t="shared" si="17"/>
        <v>CG33226</v>
      </c>
      <c r="I340" s="20" t="s">
        <v>64</v>
      </c>
      <c r="J340">
        <f t="shared" si="16"/>
        <v>1</v>
      </c>
    </row>
    <row r="341" spans="1:10">
      <c r="A341" t="str">
        <f t="shared" si="15"/>
        <v>SVA-NSICG31445</v>
      </c>
      <c r="B341" t="s">
        <v>5028</v>
      </c>
      <c r="C341" s="20" t="s">
        <v>508</v>
      </c>
      <c r="E341" t="s">
        <v>5588</v>
      </c>
      <c r="F341" t="str">
        <f t="shared" si="17"/>
        <v>CG4979</v>
      </c>
      <c r="I341" s="21" t="s">
        <v>994</v>
      </c>
      <c r="J341">
        <f t="shared" si="16"/>
        <v>1</v>
      </c>
    </row>
    <row r="342" spans="1:10">
      <c r="A342" t="str">
        <f t="shared" si="15"/>
        <v>AGA-QLVCG33329</v>
      </c>
      <c r="B342" t="s">
        <v>5029</v>
      </c>
      <c r="C342" s="21" t="s">
        <v>1328</v>
      </c>
      <c r="E342" t="s">
        <v>5589</v>
      </c>
      <c r="F342" t="str">
        <f t="shared" si="17"/>
        <v>CG8690</v>
      </c>
      <c r="I342" s="20" t="s">
        <v>983</v>
      </c>
      <c r="J342">
        <f t="shared" si="16"/>
        <v>1</v>
      </c>
    </row>
    <row r="343" spans="1:10">
      <c r="A343" t="str">
        <f t="shared" si="15"/>
        <v>SQH-MQQCG14704</v>
      </c>
      <c r="B343" t="s">
        <v>5030</v>
      </c>
      <c r="C343" s="20" t="s">
        <v>31</v>
      </c>
      <c r="E343" t="s">
        <v>5590</v>
      </c>
      <c r="F343" t="str">
        <f t="shared" si="17"/>
        <v>CG8869</v>
      </c>
      <c r="I343" s="21" t="s">
        <v>393</v>
      </c>
      <c r="J343">
        <f t="shared" si="16"/>
        <v>1</v>
      </c>
    </row>
    <row r="344" spans="1:10">
      <c r="A344" t="str">
        <f t="shared" si="15"/>
        <v>VQA-EVQCG6429</v>
      </c>
      <c r="B344" t="s">
        <v>5031</v>
      </c>
      <c r="C344" s="21" t="s">
        <v>172</v>
      </c>
      <c r="E344" t="s">
        <v>5591</v>
      </c>
      <c r="F344" t="str">
        <f t="shared" si="17"/>
        <v>CG9697</v>
      </c>
      <c r="I344" s="20" t="s">
        <v>1142</v>
      </c>
      <c r="J344">
        <f t="shared" si="16"/>
        <v>1</v>
      </c>
    </row>
    <row r="345" spans="1:10">
      <c r="A345" t="str">
        <f t="shared" si="15"/>
        <v>SLA-NELCG3097</v>
      </c>
      <c r="B345" t="s">
        <v>5032</v>
      </c>
      <c r="C345" s="20" t="s">
        <v>638</v>
      </c>
      <c r="E345" t="s">
        <v>5592</v>
      </c>
      <c r="F345" t="str">
        <f t="shared" si="17"/>
        <v>CG30293</v>
      </c>
      <c r="I345" s="21" t="s">
        <v>216</v>
      </c>
      <c r="J345">
        <f t="shared" si="16"/>
        <v>1</v>
      </c>
    </row>
    <row r="346" spans="1:10">
      <c r="A346" t="str">
        <f t="shared" si="15"/>
        <v>ATA-VPACG31034</v>
      </c>
      <c r="B346" t="s">
        <v>4852</v>
      </c>
      <c r="C346" s="21" t="s">
        <v>1244</v>
      </c>
      <c r="E346" t="s">
        <v>5593</v>
      </c>
      <c r="F346" t="str">
        <f t="shared" si="17"/>
        <v>CG10477</v>
      </c>
      <c r="I346" s="20" t="s">
        <v>401</v>
      </c>
      <c r="J346">
        <f t="shared" si="16"/>
        <v>1</v>
      </c>
    </row>
    <row r="347" spans="1:10">
      <c r="A347" t="str">
        <f t="shared" si="15"/>
        <v>VLA-APTCG14527</v>
      </c>
      <c r="B347" t="s">
        <v>5033</v>
      </c>
      <c r="C347" s="20" t="s">
        <v>798</v>
      </c>
      <c r="E347" t="s">
        <v>5594</v>
      </c>
      <c r="F347" t="str">
        <f t="shared" si="17"/>
        <v>CG10232</v>
      </c>
      <c r="I347" s="21" t="s">
        <v>40</v>
      </c>
      <c r="J347">
        <f t="shared" si="16"/>
        <v>1</v>
      </c>
    </row>
    <row r="348" spans="1:10">
      <c r="A348" t="str">
        <f t="shared" si="15"/>
        <v>VVG-QPFCG8952</v>
      </c>
      <c r="B348" t="s">
        <v>5034</v>
      </c>
      <c r="C348" s="21" t="s">
        <v>1508</v>
      </c>
      <c r="E348" t="s">
        <v>5595</v>
      </c>
      <c r="F348" t="str">
        <f t="shared" si="17"/>
        <v>CG6295</v>
      </c>
      <c r="I348" s="21" t="s">
        <v>475</v>
      </c>
      <c r="J348">
        <f t="shared" si="16"/>
        <v>1</v>
      </c>
    </row>
    <row r="349" spans="1:10">
      <c r="A349" t="str">
        <f t="shared" si="15"/>
        <v>AGA-TPTCG11192</v>
      </c>
      <c r="B349" t="s">
        <v>5035</v>
      </c>
      <c r="C349" s="20" t="s">
        <v>1017</v>
      </c>
      <c r="E349" t="s">
        <v>5596</v>
      </c>
      <c r="F349" t="str">
        <f t="shared" si="17"/>
        <v>CG17477</v>
      </c>
      <c r="I349" s="21" t="s">
        <v>1524</v>
      </c>
      <c r="J349">
        <f t="shared" si="16"/>
        <v>1</v>
      </c>
    </row>
    <row r="350" spans="1:10">
      <c r="A350" t="str">
        <f t="shared" si="15"/>
        <v>VLA-YFECG30371</v>
      </c>
      <c r="B350" t="s">
        <v>5036</v>
      </c>
      <c r="C350" s="21" t="s">
        <v>1233</v>
      </c>
      <c r="E350" t="s">
        <v>5597</v>
      </c>
      <c r="F350" t="str">
        <f t="shared" si="17"/>
        <v>CG9463</v>
      </c>
      <c r="I350" s="20" t="s">
        <v>571</v>
      </c>
      <c r="J350">
        <f t="shared" si="16"/>
        <v>1</v>
      </c>
    </row>
    <row r="351" spans="1:10">
      <c r="A351" t="str">
        <f t="shared" si="15"/>
        <v>SNG-AGCCG8870</v>
      </c>
      <c r="B351" t="s">
        <v>5037</v>
      </c>
      <c r="C351" s="20" t="s">
        <v>1503</v>
      </c>
      <c r="E351" t="s">
        <v>5598</v>
      </c>
      <c r="F351" t="str">
        <f t="shared" si="17"/>
        <v>CG6718</v>
      </c>
      <c r="I351" s="21" t="s">
        <v>711</v>
      </c>
      <c r="J351">
        <f t="shared" si="16"/>
        <v>1</v>
      </c>
    </row>
    <row r="352" spans="1:10">
      <c r="A352" t="str">
        <f t="shared" si="15"/>
        <v>LDA-FKTCG7169</v>
      </c>
      <c r="B352" t="s">
        <v>5038</v>
      </c>
      <c r="C352" s="21" t="s">
        <v>1455</v>
      </c>
      <c r="E352" t="s">
        <v>5599</v>
      </c>
      <c r="F352" t="str">
        <f t="shared" si="17"/>
        <v>CG8577</v>
      </c>
      <c r="I352" s="20" t="s">
        <v>1132</v>
      </c>
      <c r="J352">
        <f t="shared" si="16"/>
        <v>1</v>
      </c>
    </row>
    <row r="353" spans="1:10">
      <c r="A353" t="str">
        <f t="shared" si="15"/>
        <v>ANA-LQICG9681</v>
      </c>
      <c r="B353" t="s">
        <v>5039</v>
      </c>
      <c r="C353" s="20" t="s">
        <v>42</v>
      </c>
      <c r="E353" t="s">
        <v>5600</v>
      </c>
      <c r="F353" t="str">
        <f t="shared" si="17"/>
        <v>CG7367</v>
      </c>
      <c r="I353" s="20" t="s">
        <v>1148</v>
      </c>
      <c r="J353">
        <f t="shared" si="16"/>
        <v>1</v>
      </c>
    </row>
    <row r="354" spans="1:10">
      <c r="A354" t="str">
        <f t="shared" si="15"/>
        <v>GYS-QLLCG30098</v>
      </c>
      <c r="B354" t="s">
        <v>5040</v>
      </c>
      <c r="C354" s="21" t="s">
        <v>1219</v>
      </c>
      <c r="E354" t="s">
        <v>5601</v>
      </c>
      <c r="F354" t="str">
        <f t="shared" si="17"/>
        <v>CG9649</v>
      </c>
      <c r="I354" s="21" t="s">
        <v>408</v>
      </c>
      <c r="J354">
        <f t="shared" si="16"/>
        <v>1</v>
      </c>
    </row>
    <row r="355" spans="1:10">
      <c r="A355" t="str">
        <f t="shared" si="15"/>
        <v>AQG-VYVCG14746</v>
      </c>
      <c r="B355" t="s">
        <v>5041</v>
      </c>
      <c r="C355" s="20" t="s">
        <v>38</v>
      </c>
      <c r="E355" t="s">
        <v>5602</v>
      </c>
      <c r="F355" t="str">
        <f t="shared" si="17"/>
        <v>CG9806</v>
      </c>
      <c r="I355" s="21" t="s">
        <v>1136</v>
      </c>
      <c r="J355">
        <f t="shared" si="16"/>
        <v>1</v>
      </c>
    </row>
    <row r="356" spans="1:10">
      <c r="A356" t="str">
        <f t="shared" si="15"/>
        <v>AEA-SPQCG9673</v>
      </c>
      <c r="B356" t="s">
        <v>5042</v>
      </c>
      <c r="C356" s="21" t="s">
        <v>1528</v>
      </c>
      <c r="E356" t="s">
        <v>5603</v>
      </c>
      <c r="F356" t="str">
        <f t="shared" si="17"/>
        <v>CG4406</v>
      </c>
      <c r="I356" s="21" t="s">
        <v>313</v>
      </c>
      <c r="J356">
        <f t="shared" si="16"/>
        <v>1</v>
      </c>
    </row>
    <row r="357" spans="1:10">
      <c r="A357" t="str">
        <f t="shared" si="15"/>
        <v>VMS-RLLCG30289</v>
      </c>
      <c r="B357" t="s">
        <v>5043</v>
      </c>
      <c r="C357" s="20" t="s">
        <v>1229</v>
      </c>
      <c r="E357" t="s">
        <v>5604</v>
      </c>
      <c r="F357" t="str">
        <f t="shared" si="17"/>
        <v>CG17239</v>
      </c>
      <c r="I357" s="20" t="s">
        <v>918</v>
      </c>
      <c r="J357">
        <f t="shared" si="16"/>
        <v>1</v>
      </c>
    </row>
    <row r="358" spans="1:10">
      <c r="A358" t="str">
        <f t="shared" si="15"/>
        <v>IQA-QDKCG6426</v>
      </c>
      <c r="B358" t="s">
        <v>5044</v>
      </c>
      <c r="C358" s="21" t="s">
        <v>170</v>
      </c>
      <c r="E358" t="s">
        <v>5605</v>
      </c>
      <c r="F358" t="str">
        <f t="shared" si="17"/>
        <v>CG1773</v>
      </c>
      <c r="I358" s="21" t="s">
        <v>1261</v>
      </c>
      <c r="J358">
        <f t="shared" si="16"/>
        <v>1</v>
      </c>
    </row>
    <row r="359" spans="1:10">
      <c r="A359" t="str">
        <f t="shared" si="15"/>
        <v>TQS-GYVCG10663</v>
      </c>
      <c r="B359" t="s">
        <v>5045</v>
      </c>
      <c r="C359" s="20" t="s">
        <v>1000</v>
      </c>
      <c r="E359" t="s">
        <v>5606</v>
      </c>
      <c r="F359" t="str">
        <f t="shared" si="17"/>
        <v>CG7365</v>
      </c>
      <c r="I359" s="20" t="s">
        <v>846</v>
      </c>
      <c r="J359">
        <f t="shared" si="16"/>
        <v>1</v>
      </c>
    </row>
    <row r="360" spans="1:10">
      <c r="A360" t="str">
        <f t="shared" si="15"/>
        <v>VCA-HRNCG8329</v>
      </c>
      <c r="B360" t="s">
        <v>5046</v>
      </c>
      <c r="C360" s="21" t="s">
        <v>1482</v>
      </c>
      <c r="E360" t="s">
        <v>5607</v>
      </c>
      <c r="F360" t="str">
        <f t="shared" si="17"/>
        <v>CG17242</v>
      </c>
      <c r="I360" s="20" t="s">
        <v>1354</v>
      </c>
      <c r="J360">
        <f t="shared" si="16"/>
        <v>1</v>
      </c>
    </row>
    <row r="361" spans="1:10">
      <c r="A361" t="str">
        <f t="shared" si="15"/>
        <v>TRG-QTRCG3903</v>
      </c>
      <c r="B361" t="s">
        <v>5047</v>
      </c>
      <c r="C361" s="20" t="s">
        <v>287</v>
      </c>
      <c r="E361" t="s">
        <v>5608</v>
      </c>
      <c r="F361" t="str">
        <f t="shared" si="17"/>
        <v>CG9287</v>
      </c>
      <c r="I361" s="21" t="s">
        <v>547</v>
      </c>
      <c r="J361">
        <f t="shared" si="16"/>
        <v>1</v>
      </c>
    </row>
    <row r="362" spans="1:10">
      <c r="A362" t="str">
        <f t="shared" si="15"/>
        <v>TRG-QTRCG3903</v>
      </c>
      <c r="B362" t="s">
        <v>5047</v>
      </c>
      <c r="C362" s="21" t="s">
        <v>287</v>
      </c>
      <c r="E362" t="s">
        <v>5609</v>
      </c>
      <c r="F362" t="str">
        <f t="shared" si="17"/>
        <v>CG6974</v>
      </c>
      <c r="I362" s="20" t="s">
        <v>437</v>
      </c>
      <c r="J362">
        <f t="shared" si="16"/>
        <v>1</v>
      </c>
    </row>
    <row r="363" spans="1:10">
      <c r="A363" t="str">
        <f t="shared" si="15"/>
        <v>TRG-QTRCG3903</v>
      </c>
      <c r="B363" t="s">
        <v>5047</v>
      </c>
      <c r="C363" s="20" t="s">
        <v>287</v>
      </c>
      <c r="E363" t="s">
        <v>5610</v>
      </c>
      <c r="F363" t="str">
        <f t="shared" si="17"/>
        <v>CG31219</v>
      </c>
      <c r="I363" s="21" t="s">
        <v>200</v>
      </c>
      <c r="J363">
        <f t="shared" si="16"/>
        <v>1</v>
      </c>
    </row>
    <row r="364" spans="1:10">
      <c r="A364" t="str">
        <f t="shared" si="15"/>
        <v>TRG-QTRCG3903</v>
      </c>
      <c r="B364" t="s">
        <v>5047</v>
      </c>
      <c r="C364" s="21" t="s">
        <v>287</v>
      </c>
      <c r="E364" t="s">
        <v>5611</v>
      </c>
      <c r="F364" t="str">
        <f t="shared" si="17"/>
        <v>CG3622</v>
      </c>
      <c r="I364" s="20" t="s">
        <v>1298</v>
      </c>
      <c r="J364">
        <f t="shared" si="16"/>
        <v>1</v>
      </c>
    </row>
    <row r="365" spans="1:10">
      <c r="A365" t="str">
        <f t="shared" si="15"/>
        <v>ATA-QFLCG30286</v>
      </c>
      <c r="B365" t="s">
        <v>5048</v>
      </c>
      <c r="C365" s="20" t="s">
        <v>1224</v>
      </c>
      <c r="E365" t="s">
        <v>5612</v>
      </c>
      <c r="F365" t="str">
        <f t="shared" si="17"/>
        <v>CG3795</v>
      </c>
      <c r="I365" s="21" t="s">
        <v>1157</v>
      </c>
      <c r="J365">
        <f t="shared" si="16"/>
        <v>1</v>
      </c>
    </row>
    <row r="366" spans="1:10">
      <c r="A366" t="str">
        <f t="shared" si="15"/>
        <v>ATA-QFLCG30286</v>
      </c>
      <c r="B366" t="s">
        <v>5048</v>
      </c>
      <c r="C366" s="21" t="s">
        <v>1224</v>
      </c>
      <c r="E366" t="s">
        <v>5613</v>
      </c>
      <c r="F366" t="str">
        <f t="shared" si="17"/>
        <v>CG6071</v>
      </c>
      <c r="I366" s="20" t="s">
        <v>310</v>
      </c>
      <c r="J366">
        <f t="shared" si="16"/>
        <v>1</v>
      </c>
    </row>
    <row r="367" spans="1:10">
      <c r="A367" t="str">
        <f t="shared" si="15"/>
        <v>SWA-VYNCG4613</v>
      </c>
      <c r="B367" t="s">
        <v>5049</v>
      </c>
      <c r="C367" s="20" t="s">
        <v>1376</v>
      </c>
      <c r="E367" t="s">
        <v>5614</v>
      </c>
      <c r="F367" t="str">
        <f t="shared" si="17"/>
        <v>CG2772</v>
      </c>
      <c r="I367" s="21" t="s">
        <v>1039</v>
      </c>
      <c r="J367">
        <f t="shared" si="16"/>
        <v>1</v>
      </c>
    </row>
    <row r="368" spans="1:10">
      <c r="A368" t="str">
        <f t="shared" si="15"/>
        <v>SWA-VYNCG4613</v>
      </c>
      <c r="B368" t="s">
        <v>5049</v>
      </c>
      <c r="C368" s="21" t="s">
        <v>1376</v>
      </c>
      <c r="E368" t="s">
        <v>5615</v>
      </c>
      <c r="F368" t="str">
        <f t="shared" si="17"/>
        <v>CG3810</v>
      </c>
      <c r="I368" s="20" t="s">
        <v>4761</v>
      </c>
      <c r="J368">
        <f t="shared" si="16"/>
        <v>1</v>
      </c>
    </row>
    <row r="369" spans="1:10">
      <c r="A369" t="str">
        <f t="shared" si="15"/>
        <v>CEA-RSICG5527</v>
      </c>
      <c r="B369" t="s">
        <v>5050</v>
      </c>
      <c r="C369" s="20" t="s">
        <v>888</v>
      </c>
      <c r="E369" t="s">
        <v>5616</v>
      </c>
      <c r="F369" t="str">
        <f t="shared" si="17"/>
        <v>CG32382</v>
      </c>
      <c r="I369" s="21" t="s">
        <v>987</v>
      </c>
      <c r="J369">
        <f t="shared" si="16"/>
        <v>1</v>
      </c>
    </row>
    <row r="370" spans="1:10">
      <c r="A370" t="str">
        <f t="shared" si="15"/>
        <v>ASA-WPVCG6296</v>
      </c>
      <c r="B370" t="s">
        <v>5051</v>
      </c>
      <c r="C370" s="21" t="s">
        <v>395</v>
      </c>
      <c r="E370" t="s">
        <v>5617</v>
      </c>
      <c r="F370" t="str">
        <f t="shared" si="17"/>
        <v>CG18180</v>
      </c>
      <c r="I370" s="20" t="s">
        <v>55</v>
      </c>
      <c r="J370">
        <f t="shared" si="16"/>
        <v>1</v>
      </c>
    </row>
    <row r="371" spans="1:10">
      <c r="A371" t="str">
        <f t="shared" si="15"/>
        <v>VAA-RTGCG2054</v>
      </c>
      <c r="B371" t="s">
        <v>5052</v>
      </c>
      <c r="C371" s="20" t="s">
        <v>61</v>
      </c>
      <c r="E371" t="s">
        <v>5618</v>
      </c>
      <c r="F371" t="str">
        <f t="shared" si="17"/>
        <v>CG8424</v>
      </c>
      <c r="I371" s="21" t="s">
        <v>1250</v>
      </c>
      <c r="J371">
        <f t="shared" si="16"/>
        <v>1</v>
      </c>
    </row>
    <row r="372" spans="1:10">
      <c r="A372" t="str">
        <f t="shared" si="15"/>
        <v>VAA-RTGCG2054</v>
      </c>
      <c r="B372" t="s">
        <v>5052</v>
      </c>
      <c r="C372" s="21" t="s">
        <v>61</v>
      </c>
      <c r="E372" t="s">
        <v>5619</v>
      </c>
      <c r="F372" t="str">
        <f t="shared" si="17"/>
        <v>CG11911</v>
      </c>
      <c r="I372" s="20" t="s">
        <v>456</v>
      </c>
      <c r="J372">
        <f t="shared" si="16"/>
        <v>1</v>
      </c>
    </row>
    <row r="373" spans="1:10">
      <c r="A373" t="str">
        <f t="shared" si="15"/>
        <v>VAA-RTGCG2054</v>
      </c>
      <c r="B373" t="s">
        <v>5052</v>
      </c>
      <c r="C373" s="20" t="s">
        <v>61</v>
      </c>
      <c r="E373" t="s">
        <v>5620</v>
      </c>
      <c r="F373" t="str">
        <f t="shared" si="17"/>
        <v>CG6069</v>
      </c>
      <c r="I373" s="21" t="s">
        <v>1450</v>
      </c>
      <c r="J373">
        <f t="shared" si="16"/>
        <v>1</v>
      </c>
    </row>
    <row r="374" spans="1:10">
      <c r="A374" t="str">
        <f t="shared" si="15"/>
        <v>TAC-RQTCG9507</v>
      </c>
      <c r="B374" t="s">
        <v>5053</v>
      </c>
      <c r="C374" s="21" t="s">
        <v>961</v>
      </c>
      <c r="E374" t="s">
        <v>5621</v>
      </c>
      <c r="F374" t="str">
        <f t="shared" si="17"/>
        <v>CG10469</v>
      </c>
      <c r="I374" s="20" t="s">
        <v>1215</v>
      </c>
      <c r="J374">
        <f t="shared" si="16"/>
        <v>1</v>
      </c>
    </row>
    <row r="375" spans="1:10">
      <c r="A375" t="str">
        <f t="shared" si="15"/>
        <v>VDG-ASICG18135</v>
      </c>
      <c r="B375" t="s">
        <v>5054</v>
      </c>
      <c r="C375" s="20" t="s">
        <v>356</v>
      </c>
      <c r="E375" t="s">
        <v>5622</v>
      </c>
      <c r="F375" t="str">
        <f t="shared" si="17"/>
        <v>CG18140</v>
      </c>
      <c r="I375" s="21" t="s">
        <v>1237</v>
      </c>
      <c r="J375">
        <f t="shared" si="16"/>
        <v>1</v>
      </c>
    </row>
    <row r="376" spans="1:10">
      <c r="A376" t="str">
        <f t="shared" si="15"/>
        <v>AVA-QGMCG1505</v>
      </c>
      <c r="B376" t="s">
        <v>5055</v>
      </c>
      <c r="C376" s="21" t="s">
        <v>1101</v>
      </c>
      <c r="E376" t="s">
        <v>5623</v>
      </c>
      <c r="F376" t="str">
        <f t="shared" si="17"/>
        <v>CG3117</v>
      </c>
      <c r="I376" s="21" t="s">
        <v>35</v>
      </c>
      <c r="J376">
        <f t="shared" si="16"/>
        <v>1</v>
      </c>
    </row>
    <row r="377" spans="1:10">
      <c r="A377" t="str">
        <f t="shared" si="15"/>
        <v>AVA-QGMCG1505</v>
      </c>
      <c r="B377" t="s">
        <v>5055</v>
      </c>
      <c r="C377" s="20" t="s">
        <v>1101</v>
      </c>
      <c r="E377" t="s">
        <v>5624</v>
      </c>
      <c r="F377" t="str">
        <f t="shared" si="17"/>
        <v>CG5932</v>
      </c>
      <c r="I377" s="20" t="s">
        <v>688</v>
      </c>
      <c r="J377">
        <f t="shared" si="16"/>
        <v>1</v>
      </c>
    </row>
    <row r="378" spans="1:10">
      <c r="A378" t="str">
        <f t="shared" si="15"/>
        <v>AVA-QGMCG1505</v>
      </c>
      <c r="B378" t="s">
        <v>5055</v>
      </c>
      <c r="C378" s="21" t="s">
        <v>1101</v>
      </c>
      <c r="E378" t="s">
        <v>5625</v>
      </c>
      <c r="F378" t="str">
        <f t="shared" si="17"/>
        <v>CG7118</v>
      </c>
      <c r="I378" s="20" t="s">
        <v>293</v>
      </c>
      <c r="J378">
        <f t="shared" si="16"/>
        <v>1</v>
      </c>
    </row>
    <row r="379" spans="1:10">
      <c r="A379" t="str">
        <f t="shared" si="15"/>
        <v>VLG-SESCG30283</v>
      </c>
      <c r="B379" t="s">
        <v>5056</v>
      </c>
      <c r="C379" s="20" t="s">
        <v>1222</v>
      </c>
      <c r="E379" t="s">
        <v>5626</v>
      </c>
      <c r="F379" t="str">
        <f t="shared" si="17"/>
        <v>CG30090</v>
      </c>
      <c r="I379" s="20" t="s">
        <v>1538</v>
      </c>
      <c r="J379">
        <f t="shared" si="16"/>
        <v>1</v>
      </c>
    </row>
    <row r="380" spans="1:10">
      <c r="A380" t="str">
        <f t="shared" si="15"/>
        <v>SMG-ERECG5849</v>
      </c>
      <c r="B380" t="s">
        <v>5057</v>
      </c>
      <c r="C380" s="21" t="s">
        <v>545</v>
      </c>
      <c r="E380" t="s">
        <v>5627</v>
      </c>
      <c r="F380" t="str">
        <f t="shared" si="17"/>
        <v>CG30414</v>
      </c>
      <c r="I380" s="21" t="s">
        <v>573</v>
      </c>
      <c r="J380">
        <f t="shared" si="16"/>
        <v>1</v>
      </c>
    </row>
    <row r="381" spans="1:10">
      <c r="A381" t="str">
        <f t="shared" si="15"/>
        <v>SMG-ERECG5849</v>
      </c>
      <c r="B381" t="s">
        <v>5057</v>
      </c>
      <c r="C381" s="20" t="s">
        <v>545</v>
      </c>
      <c r="E381" t="s">
        <v>5628</v>
      </c>
      <c r="F381" t="str">
        <f t="shared" si="17"/>
        <v>CG14745</v>
      </c>
      <c r="I381" s="20" t="s">
        <v>1446</v>
      </c>
      <c r="J381">
        <f t="shared" si="16"/>
        <v>1</v>
      </c>
    </row>
    <row r="382" spans="1:10">
      <c r="A382" t="str">
        <f t="shared" si="15"/>
        <v>VSA-QSDCG12386</v>
      </c>
      <c r="B382" t="s">
        <v>5058</v>
      </c>
      <c r="C382" s="21" t="s">
        <v>1059</v>
      </c>
      <c r="E382" t="s">
        <v>5629</v>
      </c>
      <c r="F382" t="str">
        <f t="shared" si="17"/>
        <v>CG10992</v>
      </c>
      <c r="I382" s="21" t="s">
        <v>93</v>
      </c>
      <c r="J382">
        <f t="shared" si="16"/>
        <v>1</v>
      </c>
    </row>
    <row r="383" spans="1:10">
      <c r="A383" t="str">
        <f t="shared" si="15"/>
        <v>TES-GRLCG30288</v>
      </c>
      <c r="B383" t="s">
        <v>5059</v>
      </c>
      <c r="C383" s="20" t="s">
        <v>1227</v>
      </c>
      <c r="E383" t="s">
        <v>5630</v>
      </c>
      <c r="F383" t="str">
        <f t="shared" si="17"/>
        <v>CG4757</v>
      </c>
      <c r="I383" s="20" t="s">
        <v>145</v>
      </c>
      <c r="J383">
        <f t="shared" si="16"/>
        <v>1</v>
      </c>
    </row>
    <row r="384" spans="1:10">
      <c r="A384" t="str">
        <f t="shared" si="15"/>
        <v>GSA-RLLCG30091</v>
      </c>
      <c r="B384" t="s">
        <v>5060</v>
      </c>
      <c r="C384" s="21" t="s">
        <v>1217</v>
      </c>
      <c r="E384" t="s">
        <v>5631</v>
      </c>
      <c r="F384" t="str">
        <f t="shared" si="17"/>
        <v>CG9897</v>
      </c>
      <c r="I384" s="21" t="s">
        <v>653</v>
      </c>
      <c r="J384">
        <f t="shared" si="16"/>
        <v>1</v>
      </c>
    </row>
    <row r="385" spans="1:10">
      <c r="A385" t="str">
        <f t="shared" ref="A385:A448" si="18">CONCATENATE(B385,C385)</f>
        <v>TQG-GGVCG4096</v>
      </c>
      <c r="B385" t="s">
        <v>5061</v>
      </c>
      <c r="C385" s="20" t="s">
        <v>859</v>
      </c>
      <c r="E385" t="s">
        <v>5632</v>
      </c>
      <c r="F385" t="str">
        <f t="shared" si="17"/>
        <v>CG10104</v>
      </c>
      <c r="I385" s="20" t="s">
        <v>626</v>
      </c>
      <c r="J385">
        <f t="shared" ref="J385:J448" si="19">COUNTIF(F:F,I385)</f>
        <v>1</v>
      </c>
    </row>
    <row r="386" spans="1:10">
      <c r="A386" t="str">
        <f t="shared" si="18"/>
        <v>TQG-GGVCG4096</v>
      </c>
      <c r="B386" t="s">
        <v>5061</v>
      </c>
      <c r="C386" s="21" t="s">
        <v>859</v>
      </c>
      <c r="E386" t="s">
        <v>5633</v>
      </c>
      <c r="F386" t="str">
        <f t="shared" ref="F386:F449" si="20">VLOOKUP(E386,A:C,3,FALSE)</f>
        <v>CG6639</v>
      </c>
      <c r="I386" s="21" t="s">
        <v>1310</v>
      </c>
      <c r="J386">
        <f t="shared" si="19"/>
        <v>1</v>
      </c>
    </row>
    <row r="387" spans="1:10">
      <c r="A387" t="str">
        <f t="shared" si="18"/>
        <v>ATG-RQVCG7798</v>
      </c>
      <c r="B387" t="s">
        <v>5062</v>
      </c>
      <c r="C387" s="20" t="s">
        <v>176</v>
      </c>
      <c r="E387" t="s">
        <v>5634</v>
      </c>
      <c r="F387" t="str">
        <f t="shared" si="20"/>
        <v>CG9307</v>
      </c>
      <c r="I387" s="20" t="s">
        <v>1094</v>
      </c>
      <c r="J387">
        <f t="shared" si="19"/>
        <v>1</v>
      </c>
    </row>
    <row r="388" spans="1:10">
      <c r="A388" t="str">
        <f t="shared" si="18"/>
        <v>VDA-AAPCG8693</v>
      </c>
      <c r="B388" t="s">
        <v>5063</v>
      </c>
      <c r="C388" s="21" t="s">
        <v>136</v>
      </c>
      <c r="E388" t="s">
        <v>5635</v>
      </c>
      <c r="F388" t="str">
        <f t="shared" si="20"/>
        <v>CG8696</v>
      </c>
      <c r="I388" s="21" t="s">
        <v>451</v>
      </c>
      <c r="J388">
        <f t="shared" si="19"/>
        <v>1</v>
      </c>
    </row>
    <row r="389" spans="1:10">
      <c r="A389" t="str">
        <f t="shared" si="18"/>
        <v>VLA-GVCCG31954</v>
      </c>
      <c r="B389" t="s">
        <v>5064</v>
      </c>
      <c r="C389" s="20" t="s">
        <v>1282</v>
      </c>
      <c r="E389" t="s">
        <v>5636</v>
      </c>
      <c r="F389" t="str">
        <f t="shared" si="20"/>
        <v>CG3344</v>
      </c>
      <c r="I389" s="21" t="s">
        <v>754</v>
      </c>
      <c r="J389">
        <f t="shared" si="19"/>
        <v>1</v>
      </c>
    </row>
    <row r="390" spans="1:10">
      <c r="A390" t="str">
        <f t="shared" si="18"/>
        <v>ALG-GTVCG12351</v>
      </c>
      <c r="B390" t="s">
        <v>4916</v>
      </c>
      <c r="C390" s="21" t="s">
        <v>1053</v>
      </c>
      <c r="E390" t="s">
        <v>5637</v>
      </c>
      <c r="F390" t="str">
        <f t="shared" si="20"/>
        <v>CG14820</v>
      </c>
      <c r="I390" s="20" t="s">
        <v>301</v>
      </c>
      <c r="J390">
        <f t="shared" si="19"/>
        <v>1</v>
      </c>
    </row>
    <row r="391" spans="1:10">
      <c r="A391" t="str">
        <f t="shared" si="18"/>
        <v>SAS-LWICG14061</v>
      </c>
      <c r="B391" t="s">
        <v>5065</v>
      </c>
      <c r="C391" s="20" t="s">
        <v>1081</v>
      </c>
      <c r="E391" t="s">
        <v>5638</v>
      </c>
      <c r="F391" t="str">
        <f t="shared" si="20"/>
        <v>CG32834</v>
      </c>
      <c r="I391" s="20" t="s">
        <v>991</v>
      </c>
      <c r="J391">
        <f t="shared" si="19"/>
        <v>1</v>
      </c>
    </row>
    <row r="392" spans="1:10">
      <c r="A392" t="str">
        <f t="shared" si="18"/>
        <v>ISA-GSSCG17240</v>
      </c>
      <c r="B392" t="s">
        <v>5066</v>
      </c>
      <c r="C392" s="21" t="s">
        <v>1133</v>
      </c>
      <c r="E392" t="s">
        <v>5639</v>
      </c>
      <c r="F392" t="str">
        <f t="shared" si="20"/>
        <v>CG14990</v>
      </c>
      <c r="I392" s="21" t="s">
        <v>905</v>
      </c>
      <c r="J392">
        <f t="shared" si="19"/>
        <v>1</v>
      </c>
    </row>
    <row r="393" spans="1:10">
      <c r="A393" t="str">
        <f t="shared" si="18"/>
        <v>GEA-DYTCG42252</v>
      </c>
      <c r="B393" t="s">
        <v>5067</v>
      </c>
      <c r="C393" s="20" t="s">
        <v>862</v>
      </c>
      <c r="E393" t="s">
        <v>5640</v>
      </c>
      <c r="F393" t="str">
        <f t="shared" si="20"/>
        <v>CG3635</v>
      </c>
      <c r="I393" s="20" t="s">
        <v>840</v>
      </c>
      <c r="J393">
        <f t="shared" si="19"/>
        <v>1</v>
      </c>
    </row>
    <row r="394" spans="1:10">
      <c r="A394" t="str">
        <f t="shared" si="18"/>
        <v>GEA-DYTCG42252</v>
      </c>
      <c r="B394" t="s">
        <v>5067</v>
      </c>
      <c r="C394" s="21" t="s">
        <v>862</v>
      </c>
      <c r="E394" t="s">
        <v>5641</v>
      </c>
      <c r="F394" t="str">
        <f t="shared" si="20"/>
        <v>CG8947</v>
      </c>
      <c r="I394" s="21" t="s">
        <v>218</v>
      </c>
      <c r="J394">
        <f t="shared" si="19"/>
        <v>1</v>
      </c>
    </row>
    <row r="395" spans="1:10">
      <c r="A395" t="str">
        <f t="shared" si="18"/>
        <v>GEA-DYTCG42252</v>
      </c>
      <c r="B395" t="s">
        <v>5067</v>
      </c>
      <c r="C395" s="20" t="s">
        <v>862</v>
      </c>
      <c r="E395" t="s">
        <v>5642</v>
      </c>
      <c r="F395" t="str">
        <f t="shared" si="20"/>
        <v>CG6917</v>
      </c>
      <c r="I395" s="20" t="s">
        <v>504</v>
      </c>
      <c r="J395">
        <f t="shared" si="19"/>
        <v>1</v>
      </c>
    </row>
    <row r="396" spans="1:10">
      <c r="A396" t="str">
        <f t="shared" si="18"/>
        <v>GEA-DYTCG42252</v>
      </c>
      <c r="B396" t="s">
        <v>5067</v>
      </c>
      <c r="C396" s="21" t="s">
        <v>862</v>
      </c>
      <c r="E396" t="s">
        <v>5643</v>
      </c>
      <c r="F396" t="str">
        <f t="shared" si="20"/>
        <v>CG10475</v>
      </c>
      <c r="I396" s="21" t="s">
        <v>222</v>
      </c>
      <c r="J396">
        <f t="shared" si="19"/>
        <v>1</v>
      </c>
    </row>
    <row r="397" spans="1:10">
      <c r="A397" t="str">
        <f t="shared" si="18"/>
        <v>GEA-DYTCG42252</v>
      </c>
      <c r="B397" t="s">
        <v>5067</v>
      </c>
      <c r="C397" s="20" t="s">
        <v>862</v>
      </c>
      <c r="E397" t="s">
        <v>5644</v>
      </c>
      <c r="F397" t="str">
        <f t="shared" si="20"/>
        <v>CG6696</v>
      </c>
      <c r="I397" s="20" t="s">
        <v>1075</v>
      </c>
      <c r="J397">
        <f t="shared" si="19"/>
        <v>1</v>
      </c>
    </row>
    <row r="398" spans="1:10">
      <c r="A398" t="str">
        <f t="shared" si="18"/>
        <v>GEA-DYTCG42252</v>
      </c>
      <c r="B398" t="s">
        <v>5067</v>
      </c>
      <c r="C398" s="21" t="s">
        <v>862</v>
      </c>
      <c r="E398" t="s">
        <v>5645</v>
      </c>
      <c r="F398" t="str">
        <f t="shared" si="20"/>
        <v>CG32762</v>
      </c>
      <c r="I398" s="21" t="s">
        <v>727</v>
      </c>
      <c r="J398">
        <f t="shared" si="19"/>
        <v>1</v>
      </c>
    </row>
    <row r="399" spans="1:10">
      <c r="A399" t="str">
        <f t="shared" si="18"/>
        <v>GEA-DYTCG42252</v>
      </c>
      <c r="B399" t="s">
        <v>5067</v>
      </c>
      <c r="C399" s="20" t="s">
        <v>862</v>
      </c>
      <c r="E399" t="s">
        <v>5646</v>
      </c>
      <c r="F399" t="str">
        <f t="shared" si="20"/>
        <v>CG9465</v>
      </c>
      <c r="I399" s="20" t="s">
        <v>1235</v>
      </c>
      <c r="J399">
        <f t="shared" si="19"/>
        <v>1</v>
      </c>
    </row>
    <row r="400" spans="1:10">
      <c r="A400" t="str">
        <f t="shared" si="18"/>
        <v>AHG-QYVCG11313</v>
      </c>
      <c r="B400" t="s">
        <v>5068</v>
      </c>
      <c r="C400" s="21" t="s">
        <v>1019</v>
      </c>
      <c r="E400" t="s">
        <v>5647</v>
      </c>
      <c r="F400" t="str">
        <f t="shared" si="20"/>
        <v>CG31233</v>
      </c>
      <c r="I400" s="21" t="s">
        <v>733</v>
      </c>
      <c r="J400">
        <f t="shared" si="19"/>
        <v>1</v>
      </c>
    </row>
    <row r="401" spans="1:10">
      <c r="A401" t="str">
        <f t="shared" si="18"/>
        <v>AHG-QYVCG11313</v>
      </c>
      <c r="B401" t="s">
        <v>5068</v>
      </c>
      <c r="C401" s="20" t="s">
        <v>1019</v>
      </c>
      <c r="E401" t="s">
        <v>5648</v>
      </c>
      <c r="F401" t="str">
        <f t="shared" si="20"/>
        <v>CG9468</v>
      </c>
      <c r="I401" s="21" t="s">
        <v>1258</v>
      </c>
      <c r="J401">
        <f t="shared" si="19"/>
        <v>1</v>
      </c>
    </row>
    <row r="402" spans="1:10">
      <c r="A402" t="str">
        <f t="shared" si="18"/>
        <v>ATA-TVVCG8774</v>
      </c>
      <c r="B402" t="s">
        <v>5069</v>
      </c>
      <c r="C402" s="21" t="s">
        <v>564</v>
      </c>
      <c r="E402" t="s">
        <v>5649</v>
      </c>
      <c r="F402" t="str">
        <f t="shared" si="20"/>
        <v>CG13318</v>
      </c>
      <c r="I402" s="20" t="s">
        <v>815</v>
      </c>
      <c r="J402">
        <f t="shared" si="19"/>
        <v>1</v>
      </c>
    </row>
    <row r="403" spans="1:10">
      <c r="A403" t="str">
        <f t="shared" si="18"/>
        <v>SAA-KLNCG17134</v>
      </c>
      <c r="B403" t="s">
        <v>5070</v>
      </c>
      <c r="C403" s="20" t="s">
        <v>589</v>
      </c>
      <c r="E403" t="s">
        <v>5650</v>
      </c>
      <c r="F403" t="str">
        <f t="shared" si="20"/>
        <v>CG6337</v>
      </c>
      <c r="I403" s="21" t="s">
        <v>420</v>
      </c>
      <c r="J403">
        <f t="shared" si="19"/>
        <v>1</v>
      </c>
    </row>
    <row r="404" spans="1:10">
      <c r="A404" t="str">
        <f t="shared" si="18"/>
        <v>ANA-LFDCG3074</v>
      </c>
      <c r="B404" t="s">
        <v>5071</v>
      </c>
      <c r="C404" s="21" t="s">
        <v>706</v>
      </c>
      <c r="E404" t="s">
        <v>5651</v>
      </c>
      <c r="F404" t="str">
        <f t="shared" si="20"/>
        <v>CG30375</v>
      </c>
      <c r="I404" s="20" t="s">
        <v>264</v>
      </c>
      <c r="J404">
        <f t="shared" si="19"/>
        <v>1</v>
      </c>
    </row>
    <row r="405" spans="1:10">
      <c r="A405" t="str">
        <f t="shared" si="18"/>
        <v>ANA-LFDCG3074</v>
      </c>
      <c r="B405" t="s">
        <v>5071</v>
      </c>
      <c r="C405" s="20" t="s">
        <v>706</v>
      </c>
      <c r="E405" t="s">
        <v>5652</v>
      </c>
      <c r="F405" t="str">
        <f t="shared" si="20"/>
        <v>CG6692</v>
      </c>
      <c r="I405" s="21" t="s">
        <v>1071</v>
      </c>
      <c r="J405">
        <f t="shared" si="19"/>
        <v>1</v>
      </c>
    </row>
    <row r="406" spans="1:10">
      <c r="A406" t="str">
        <f t="shared" si="18"/>
        <v>SES-SNTCG9997</v>
      </c>
      <c r="B406" t="s">
        <v>5072</v>
      </c>
      <c r="C406" s="21" t="s">
        <v>1543</v>
      </c>
      <c r="E406" t="s">
        <v>5653</v>
      </c>
      <c r="F406" t="str">
        <f t="shared" si="20"/>
        <v>CG31217</v>
      </c>
      <c r="I406" s="21" t="s">
        <v>591</v>
      </c>
      <c r="J406">
        <f t="shared" si="19"/>
        <v>1</v>
      </c>
    </row>
    <row r="407" spans="1:10">
      <c r="A407" t="str">
        <f t="shared" si="18"/>
        <v>SES-SNTCG9997</v>
      </c>
      <c r="B407" t="s">
        <v>5072</v>
      </c>
      <c r="C407" s="20" t="s">
        <v>1543</v>
      </c>
      <c r="E407" t="s">
        <v>5654</v>
      </c>
      <c r="F407" t="str">
        <f t="shared" si="20"/>
        <v>CG1794</v>
      </c>
      <c r="I407" s="20" t="s">
        <v>522</v>
      </c>
      <c r="J407">
        <f t="shared" si="19"/>
        <v>1</v>
      </c>
    </row>
    <row r="408" spans="1:10">
      <c r="A408" t="str">
        <f t="shared" si="18"/>
        <v>TPT-DSYCG11529</v>
      </c>
      <c r="B408" t="s">
        <v>5073</v>
      </c>
      <c r="C408" s="21" t="s">
        <v>1023</v>
      </c>
      <c r="E408" t="s">
        <v>5655</v>
      </c>
      <c r="F408" t="str">
        <f t="shared" si="20"/>
        <v>CG11598</v>
      </c>
      <c r="I408" s="21" t="s">
        <v>1206</v>
      </c>
      <c r="J408">
        <f t="shared" si="19"/>
        <v>1</v>
      </c>
    </row>
    <row r="409" spans="1:10">
      <c r="A409" t="str">
        <f t="shared" si="18"/>
        <v>ATA-AANCG8196</v>
      </c>
      <c r="B409" t="s">
        <v>5074</v>
      </c>
      <c r="C409" s="20" t="s">
        <v>935</v>
      </c>
      <c r="E409" t="s">
        <v>5656</v>
      </c>
      <c r="F409" t="str">
        <f t="shared" si="20"/>
        <v>CG12869</v>
      </c>
      <c r="I409" s="20" t="s">
        <v>1231</v>
      </c>
      <c r="J409">
        <f t="shared" si="19"/>
        <v>1</v>
      </c>
    </row>
    <row r="410" spans="1:10">
      <c r="A410" t="str">
        <f t="shared" si="18"/>
        <v>TSA-GILCG18585</v>
      </c>
      <c r="B410" t="s">
        <v>5075</v>
      </c>
      <c r="C410" s="21" t="s">
        <v>632</v>
      </c>
      <c r="E410" t="s">
        <v>5657</v>
      </c>
      <c r="F410" t="str">
        <f t="shared" si="20"/>
        <v>CG1299</v>
      </c>
      <c r="I410" s="20" t="s">
        <v>678</v>
      </c>
      <c r="J410">
        <f t="shared" si="19"/>
        <v>1</v>
      </c>
    </row>
    <row r="411" spans="1:10">
      <c r="A411" t="str">
        <f t="shared" si="18"/>
        <v>TSA-GILCG18585</v>
      </c>
      <c r="B411" t="s">
        <v>5075</v>
      </c>
      <c r="C411" s="20" t="s">
        <v>632</v>
      </c>
      <c r="E411" t="s">
        <v>5658</v>
      </c>
      <c r="F411" t="str">
        <f t="shared" si="20"/>
        <v>CG17283</v>
      </c>
      <c r="I411" s="21" t="s">
        <v>426</v>
      </c>
      <c r="J411">
        <f t="shared" si="19"/>
        <v>1</v>
      </c>
    </row>
    <row r="412" spans="1:10">
      <c r="A412" t="str">
        <f t="shared" si="18"/>
        <v>CWA-ASNCG32271</v>
      </c>
      <c r="B412" t="s">
        <v>5076</v>
      </c>
      <c r="C412" s="21" t="s">
        <v>1291</v>
      </c>
      <c r="E412" t="s">
        <v>5659</v>
      </c>
      <c r="F412" t="str">
        <f t="shared" si="20"/>
        <v>CG3502</v>
      </c>
      <c r="I412" s="21" t="s">
        <v>1397</v>
      </c>
      <c r="J412">
        <f t="shared" si="19"/>
        <v>1</v>
      </c>
    </row>
    <row r="413" spans="1:10">
      <c r="A413" t="str">
        <f t="shared" si="18"/>
        <v>VLA-NDLCG15485</v>
      </c>
      <c r="B413" t="s">
        <v>5077</v>
      </c>
      <c r="C413" s="20" t="s">
        <v>810</v>
      </c>
      <c r="E413" t="s">
        <v>5660</v>
      </c>
      <c r="F413" t="str">
        <f t="shared" si="20"/>
        <v>CG30025</v>
      </c>
      <c r="I413" s="21" t="s">
        <v>76</v>
      </c>
      <c r="J413">
        <f t="shared" si="19"/>
        <v>1</v>
      </c>
    </row>
    <row r="414" spans="1:10">
      <c r="A414" t="str">
        <f t="shared" si="18"/>
        <v>TTA-VTFCG3841</v>
      </c>
      <c r="B414" t="s">
        <v>5078</v>
      </c>
      <c r="C414" s="21" t="s">
        <v>285</v>
      </c>
      <c r="E414" t="s">
        <v>5661</v>
      </c>
      <c r="F414" t="str">
        <f t="shared" si="20"/>
        <v>CG30323</v>
      </c>
      <c r="I414" s="20" t="s">
        <v>1308</v>
      </c>
      <c r="J414">
        <f t="shared" si="19"/>
        <v>1</v>
      </c>
    </row>
    <row r="415" spans="1:10">
      <c r="A415" t="str">
        <f t="shared" si="18"/>
        <v>TTA-VTFCG3841</v>
      </c>
      <c r="B415" t="s">
        <v>5078</v>
      </c>
      <c r="C415" s="20" t="s">
        <v>285</v>
      </c>
      <c r="E415" t="s">
        <v>5662</v>
      </c>
      <c r="F415" t="str">
        <f t="shared" si="20"/>
        <v>CG8562</v>
      </c>
      <c r="I415" s="21" t="s">
        <v>87</v>
      </c>
      <c r="J415">
        <f t="shared" si="19"/>
        <v>1</v>
      </c>
    </row>
    <row r="416" spans="1:10">
      <c r="A416" t="str">
        <f t="shared" si="18"/>
        <v>ALG-GTVCG30028</v>
      </c>
      <c r="B416" t="s">
        <v>4916</v>
      </c>
      <c r="C416" s="21" t="s">
        <v>1207</v>
      </c>
      <c r="E416" t="s">
        <v>5663</v>
      </c>
      <c r="F416" t="str">
        <f t="shared" si="20"/>
        <v>CG13282</v>
      </c>
      <c r="I416" s="20" t="s">
        <v>636</v>
      </c>
      <c r="J416">
        <f t="shared" si="19"/>
        <v>1</v>
      </c>
    </row>
    <row r="417" spans="1:10">
      <c r="A417" t="str">
        <f t="shared" si="18"/>
        <v>ATA-IPTCG18030</v>
      </c>
      <c r="B417" t="s">
        <v>4911</v>
      </c>
      <c r="C417" s="20" t="s">
        <v>1150</v>
      </c>
      <c r="E417" t="s">
        <v>5664</v>
      </c>
      <c r="F417" t="str">
        <f t="shared" si="20"/>
        <v>CG4998</v>
      </c>
      <c r="I417" s="20" t="s">
        <v>1453</v>
      </c>
      <c r="J417">
        <f t="shared" si="19"/>
        <v>1</v>
      </c>
    </row>
    <row r="418" spans="1:10">
      <c r="A418" t="str">
        <f t="shared" si="18"/>
        <v>SIA-IAPCG10175</v>
      </c>
      <c r="B418" t="s">
        <v>5079</v>
      </c>
      <c r="C418" s="21" t="s">
        <v>232</v>
      </c>
      <c r="E418" t="s">
        <v>5665</v>
      </c>
      <c r="F418" t="str">
        <f t="shared" si="20"/>
        <v>CG4475</v>
      </c>
      <c r="I418" s="21" t="s">
        <v>1099</v>
      </c>
      <c r="J418">
        <f t="shared" si="19"/>
        <v>1</v>
      </c>
    </row>
    <row r="419" spans="1:10">
      <c r="A419" t="str">
        <f t="shared" si="18"/>
        <v>SHA-AAGCG30503</v>
      </c>
      <c r="B419" t="s">
        <v>5080</v>
      </c>
      <c r="C419" s="20" t="s">
        <v>366</v>
      </c>
      <c r="E419" t="s">
        <v>5666</v>
      </c>
      <c r="F419" t="str">
        <f t="shared" si="20"/>
        <v>CG32833</v>
      </c>
      <c r="I419" s="20" t="s">
        <v>757</v>
      </c>
      <c r="J419">
        <f t="shared" si="19"/>
        <v>1</v>
      </c>
    </row>
    <row r="420" spans="1:10">
      <c r="A420" t="str">
        <f t="shared" si="18"/>
        <v>SHA-AAGCG30503</v>
      </c>
      <c r="B420" t="s">
        <v>5080</v>
      </c>
      <c r="C420" s="21" t="s">
        <v>366</v>
      </c>
      <c r="E420" t="s">
        <v>5667</v>
      </c>
      <c r="F420" t="str">
        <f t="shared" si="20"/>
        <v>CG7565</v>
      </c>
      <c r="I420" s="20" t="s">
        <v>1401</v>
      </c>
      <c r="J420">
        <f t="shared" si="19"/>
        <v>1</v>
      </c>
    </row>
    <row r="421" spans="1:10">
      <c r="A421" t="str">
        <f t="shared" si="18"/>
        <v>VFA-TQKCG5860</v>
      </c>
      <c r="B421" t="s">
        <v>5081</v>
      </c>
      <c r="C421" s="20" t="s">
        <v>610</v>
      </c>
      <c r="E421" t="s">
        <v>5668</v>
      </c>
      <c r="F421" t="str">
        <f t="shared" si="20"/>
        <v>CG2915</v>
      </c>
      <c r="I421" s="21" t="s">
        <v>1515</v>
      </c>
      <c r="J421">
        <f t="shared" si="19"/>
        <v>1</v>
      </c>
    </row>
    <row r="422" spans="1:10">
      <c r="A422" t="str">
        <f t="shared" si="18"/>
        <v>VLG-ARLCG33225</v>
      </c>
      <c r="B422" t="s">
        <v>5082</v>
      </c>
      <c r="C422" s="21" t="s">
        <v>1321</v>
      </c>
      <c r="E422" t="s">
        <v>5669</v>
      </c>
      <c r="F422" t="str">
        <f t="shared" si="20"/>
        <v>CG7142</v>
      </c>
      <c r="I422" s="20" t="s">
        <v>812</v>
      </c>
      <c r="J422">
        <f t="shared" si="19"/>
        <v>1</v>
      </c>
    </row>
    <row r="423" spans="1:10">
      <c r="A423" t="str">
        <f t="shared" si="18"/>
        <v>VQA-DLTCG6232</v>
      </c>
      <c r="B423" t="s">
        <v>5083</v>
      </c>
      <c r="C423" s="20" t="s">
        <v>896</v>
      </c>
      <c r="E423" t="s">
        <v>5670</v>
      </c>
      <c r="F423" t="str">
        <f t="shared" si="20"/>
        <v>CG15046</v>
      </c>
      <c r="I423" s="21" t="s">
        <v>1239</v>
      </c>
      <c r="J423">
        <f t="shared" si="19"/>
        <v>1</v>
      </c>
    </row>
    <row r="424" spans="1:10">
      <c r="A424" t="str">
        <f t="shared" si="18"/>
        <v>VQA-DLTCG6232</v>
      </c>
      <c r="B424" t="s">
        <v>5083</v>
      </c>
      <c r="C424" s="21" t="s">
        <v>896</v>
      </c>
      <c r="E424" t="s">
        <v>5671</v>
      </c>
      <c r="F424" t="str">
        <f t="shared" si="20"/>
        <v>CG9660</v>
      </c>
      <c r="I424" s="20" t="s">
        <v>1130</v>
      </c>
      <c r="J424">
        <f t="shared" si="19"/>
        <v>1</v>
      </c>
    </row>
    <row r="425" spans="1:10">
      <c r="A425" t="str">
        <f t="shared" si="18"/>
        <v>ASG-EIDCG6232</v>
      </c>
      <c r="B425" t="s">
        <v>5084</v>
      </c>
      <c r="C425" s="20" t="s">
        <v>896</v>
      </c>
      <c r="E425" t="s">
        <v>5672</v>
      </c>
      <c r="F425" t="str">
        <f t="shared" si="20"/>
        <v>CG5246</v>
      </c>
      <c r="I425" s="21" t="s">
        <v>1517</v>
      </c>
      <c r="J425">
        <f t="shared" si="19"/>
        <v>1</v>
      </c>
    </row>
    <row r="426" spans="1:10">
      <c r="A426" t="str">
        <f t="shared" si="18"/>
        <v>SQS-RFPCG33103</v>
      </c>
      <c r="B426" t="s">
        <v>5085</v>
      </c>
      <c r="C426" s="21" t="s">
        <v>841</v>
      </c>
      <c r="E426" t="s">
        <v>5673</v>
      </c>
      <c r="F426" t="str">
        <f t="shared" si="20"/>
        <v>CG9372</v>
      </c>
      <c r="I426" s="20" t="s">
        <v>428</v>
      </c>
      <c r="J426">
        <f t="shared" si="19"/>
        <v>1</v>
      </c>
    </row>
    <row r="427" spans="1:10">
      <c r="A427" t="str">
        <f t="shared" si="18"/>
        <v>SQS-RFPCG33103</v>
      </c>
      <c r="B427" t="s">
        <v>5085</v>
      </c>
      <c r="C427" s="20" t="s">
        <v>841</v>
      </c>
      <c r="E427" t="s">
        <v>5674</v>
      </c>
      <c r="F427" t="str">
        <f t="shared" si="20"/>
        <v>CG16869</v>
      </c>
      <c r="I427" s="21" t="s">
        <v>369</v>
      </c>
      <c r="J427">
        <f t="shared" si="19"/>
        <v>1</v>
      </c>
    </row>
    <row r="428" spans="1:10">
      <c r="A428" t="str">
        <f t="shared" si="18"/>
        <v>SQS-RFPCG33103</v>
      </c>
      <c r="B428" t="s">
        <v>5085</v>
      </c>
      <c r="C428" s="21" t="s">
        <v>841</v>
      </c>
      <c r="E428" t="s">
        <v>5675</v>
      </c>
      <c r="F428" t="str">
        <f t="shared" si="20"/>
        <v>CG3066</v>
      </c>
      <c r="I428" s="20" t="s">
        <v>1173</v>
      </c>
      <c r="J428">
        <f t="shared" si="19"/>
        <v>1</v>
      </c>
    </row>
    <row r="429" spans="1:10">
      <c r="A429" t="str">
        <f t="shared" si="18"/>
        <v>SQS-RFPCG33103</v>
      </c>
      <c r="B429" t="s">
        <v>5085</v>
      </c>
      <c r="C429" s="20" t="s">
        <v>841</v>
      </c>
      <c r="E429" t="s">
        <v>5676</v>
      </c>
      <c r="F429" t="str">
        <f t="shared" si="20"/>
        <v>CG17234</v>
      </c>
      <c r="I429" s="21" t="s">
        <v>1213</v>
      </c>
      <c r="J429">
        <f t="shared" si="19"/>
        <v>1</v>
      </c>
    </row>
    <row r="430" spans="1:10">
      <c r="A430" t="str">
        <f t="shared" si="18"/>
        <v>GYS-YLLCG33458</v>
      </c>
      <c r="B430" t="s">
        <v>5086</v>
      </c>
      <c r="C430" s="21" t="s">
        <v>1331</v>
      </c>
      <c r="E430" t="s">
        <v>5677</v>
      </c>
      <c r="F430" t="str">
        <f t="shared" si="20"/>
        <v>CG9377</v>
      </c>
      <c r="I430" s="20" t="s">
        <v>1301</v>
      </c>
      <c r="J430">
        <f t="shared" si="19"/>
        <v>1</v>
      </c>
    </row>
    <row r="431" spans="1:10">
      <c r="A431" t="str">
        <f t="shared" si="18"/>
        <v>ISA-AGSCG1780</v>
      </c>
      <c r="B431" t="s">
        <v>5087</v>
      </c>
      <c r="C431" s="20" t="s">
        <v>52</v>
      </c>
      <c r="E431" t="s">
        <v>5678</v>
      </c>
      <c r="F431" t="str">
        <f t="shared" si="20"/>
        <v>CG17097</v>
      </c>
      <c r="I431" s="21" t="s">
        <v>150</v>
      </c>
      <c r="J431">
        <f t="shared" si="19"/>
        <v>1</v>
      </c>
    </row>
    <row r="432" spans="1:10">
      <c r="A432" t="str">
        <f t="shared" si="18"/>
        <v>ISA-AGSCG1780</v>
      </c>
      <c r="B432" t="s">
        <v>5087</v>
      </c>
      <c r="C432" s="21" t="s">
        <v>52</v>
      </c>
      <c r="E432" t="s">
        <v>5679</v>
      </c>
      <c r="F432" t="str">
        <f t="shared" si="20"/>
        <v>CG32052</v>
      </c>
      <c r="I432" s="20" t="s">
        <v>269</v>
      </c>
      <c r="J432">
        <f t="shared" si="19"/>
        <v>1</v>
      </c>
    </row>
    <row r="433" spans="1:10">
      <c r="A433" t="str">
        <f t="shared" si="18"/>
        <v>VSA-LPICG17191</v>
      </c>
      <c r="B433" t="s">
        <v>4955</v>
      </c>
      <c r="C433" s="20" t="s">
        <v>353</v>
      </c>
      <c r="E433" t="s">
        <v>5680</v>
      </c>
      <c r="F433" t="str">
        <f t="shared" si="20"/>
        <v>CG18563</v>
      </c>
      <c r="I433" s="21" t="s">
        <v>441</v>
      </c>
      <c r="J433">
        <f t="shared" si="19"/>
        <v>1</v>
      </c>
    </row>
    <row r="434" spans="1:10">
      <c r="A434" t="str">
        <f t="shared" si="18"/>
        <v>VTE-YCDCG3700</v>
      </c>
      <c r="B434" t="s">
        <v>5088</v>
      </c>
      <c r="C434" s="21" t="s">
        <v>1353</v>
      </c>
      <c r="E434" t="s">
        <v>5681</v>
      </c>
      <c r="F434" t="str">
        <f t="shared" si="20"/>
        <v>CG30088</v>
      </c>
      <c r="I434" s="20" t="s">
        <v>1315</v>
      </c>
      <c r="J434">
        <f t="shared" si="19"/>
        <v>1</v>
      </c>
    </row>
    <row r="435" spans="1:10">
      <c r="A435" t="str">
        <f t="shared" si="18"/>
        <v>VTE-YCDCG3700</v>
      </c>
      <c r="B435" t="s">
        <v>5088</v>
      </c>
      <c r="C435" s="20" t="s">
        <v>1353</v>
      </c>
      <c r="E435" t="s">
        <v>5682</v>
      </c>
      <c r="F435" t="str">
        <f t="shared" si="20"/>
        <v>CG32383</v>
      </c>
      <c r="I435" s="21" t="s">
        <v>152</v>
      </c>
      <c r="J435">
        <f t="shared" si="19"/>
        <v>1</v>
      </c>
    </row>
    <row r="436" spans="1:10">
      <c r="A436" t="str">
        <f t="shared" si="18"/>
        <v>ACA-GTVCG12385</v>
      </c>
      <c r="B436" t="s">
        <v>5089</v>
      </c>
      <c r="C436" s="21" t="s">
        <v>1056</v>
      </c>
      <c r="E436" t="s">
        <v>5683</v>
      </c>
      <c r="F436" t="str">
        <f t="shared" si="20"/>
        <v>CG11159</v>
      </c>
      <c r="I436" s="20" t="s">
        <v>1242</v>
      </c>
      <c r="J436">
        <f t="shared" si="19"/>
        <v>1</v>
      </c>
    </row>
    <row r="437" spans="1:10">
      <c r="A437" t="str">
        <f t="shared" si="18"/>
        <v>VQG-QPHCG30287</v>
      </c>
      <c r="B437" t="s">
        <v>5090</v>
      </c>
      <c r="C437" s="20" t="s">
        <v>1226</v>
      </c>
      <c r="E437" t="s">
        <v>5684</v>
      </c>
      <c r="F437" t="str">
        <f t="shared" si="20"/>
        <v>CG17148</v>
      </c>
      <c r="I437" s="21" t="s">
        <v>342</v>
      </c>
      <c r="J437">
        <f t="shared" si="19"/>
        <v>1</v>
      </c>
    </row>
    <row r="438" spans="1:10">
      <c r="A438" t="str">
        <f t="shared" si="18"/>
        <v>ISA-VRLCG17475</v>
      </c>
      <c r="B438" t="s">
        <v>5091</v>
      </c>
      <c r="C438" s="21" t="s">
        <v>1140</v>
      </c>
      <c r="E438" t="s">
        <v>5685</v>
      </c>
      <c r="F438" t="str">
        <f t="shared" si="20"/>
        <v>CG31091</v>
      </c>
      <c r="I438" s="21" t="s">
        <v>1062</v>
      </c>
      <c r="J438">
        <f t="shared" si="19"/>
        <v>1</v>
      </c>
    </row>
    <row r="439" spans="1:10">
      <c r="A439" t="str">
        <f t="shared" si="18"/>
        <v>TEA-RQNCG4725</v>
      </c>
      <c r="B439" t="s">
        <v>5092</v>
      </c>
      <c r="C439" s="20" t="s">
        <v>873</v>
      </c>
      <c r="E439" t="s">
        <v>5686</v>
      </c>
      <c r="F439" t="str">
        <f t="shared" si="20"/>
        <v>CG33159</v>
      </c>
      <c r="I439" s="20" t="s">
        <v>925</v>
      </c>
      <c r="J439">
        <f t="shared" si="19"/>
        <v>1</v>
      </c>
    </row>
    <row r="440" spans="1:10">
      <c r="A440" t="str">
        <f t="shared" si="18"/>
        <v>VAA-KSACG12374</v>
      </c>
      <c r="B440" t="s">
        <v>5093</v>
      </c>
      <c r="C440" s="21" t="s">
        <v>622</v>
      </c>
      <c r="E440" t="s">
        <v>5687</v>
      </c>
      <c r="F440" t="str">
        <f t="shared" si="20"/>
        <v>CG1165</v>
      </c>
      <c r="I440" s="21" t="s">
        <v>1334</v>
      </c>
      <c r="J440">
        <f t="shared" si="19"/>
        <v>1</v>
      </c>
    </row>
    <row r="441" spans="1:10">
      <c r="A441" t="str">
        <f t="shared" si="18"/>
        <v>TDS-ASICG8299</v>
      </c>
      <c r="B441" t="s">
        <v>5094</v>
      </c>
      <c r="C441" s="20" t="s">
        <v>1480</v>
      </c>
      <c r="E441" t="s">
        <v>5688</v>
      </c>
      <c r="F441" t="str">
        <f t="shared" si="20"/>
        <v>CG3088</v>
      </c>
      <c r="I441" s="20" t="s">
        <v>362</v>
      </c>
      <c r="J441">
        <f t="shared" si="19"/>
        <v>1</v>
      </c>
    </row>
    <row r="442" spans="1:10">
      <c r="A442" t="str">
        <f t="shared" si="18"/>
        <v>TSA-TPACG4914</v>
      </c>
      <c r="B442" t="s">
        <v>5095</v>
      </c>
      <c r="C442" s="21" t="s">
        <v>1392</v>
      </c>
      <c r="E442" t="s">
        <v>5689</v>
      </c>
      <c r="F442" t="str">
        <f t="shared" si="20"/>
        <v>CG14945</v>
      </c>
      <c r="I442" s="21" t="s">
        <v>1439</v>
      </c>
      <c r="J442">
        <f t="shared" si="19"/>
        <v>1</v>
      </c>
    </row>
    <row r="443" spans="1:10">
      <c r="A443" t="str">
        <f t="shared" si="18"/>
        <v>TEA-GNRCG4815</v>
      </c>
      <c r="B443" t="s">
        <v>5096</v>
      </c>
      <c r="C443" s="20" t="s">
        <v>1387</v>
      </c>
      <c r="E443" t="s">
        <v>5690</v>
      </c>
      <c r="F443" t="str">
        <f t="shared" si="20"/>
        <v>CG12387</v>
      </c>
      <c r="I443" s="20" t="s">
        <v>1073</v>
      </c>
      <c r="J443">
        <f t="shared" si="19"/>
        <v>1</v>
      </c>
    </row>
    <row r="444" spans="1:10">
      <c r="A444" t="str">
        <f t="shared" si="18"/>
        <v>CQG-QLICG5863</v>
      </c>
      <c r="B444" t="s">
        <v>5097</v>
      </c>
      <c r="C444" s="21" t="s">
        <v>612</v>
      </c>
      <c r="E444" t="s">
        <v>5691</v>
      </c>
      <c r="F444" t="str">
        <f t="shared" si="20"/>
        <v>CG7631</v>
      </c>
      <c r="I444" s="21" t="s">
        <v>1027</v>
      </c>
      <c r="J444">
        <f t="shared" si="19"/>
        <v>1</v>
      </c>
    </row>
    <row r="445" spans="1:10">
      <c r="A445" t="str">
        <f t="shared" si="18"/>
        <v>VRA-ESGCG17572</v>
      </c>
      <c r="B445" t="s">
        <v>5098</v>
      </c>
      <c r="C445" s="20" t="s">
        <v>1146</v>
      </c>
      <c r="E445" t="s">
        <v>5692</v>
      </c>
      <c r="F445" t="str">
        <f t="shared" si="20"/>
        <v>CG33461</v>
      </c>
      <c r="I445" s="20" t="s">
        <v>1144</v>
      </c>
      <c r="J445">
        <f t="shared" si="19"/>
        <v>1</v>
      </c>
    </row>
    <row r="446" spans="1:10">
      <c r="A446" t="str">
        <f t="shared" si="18"/>
        <v>ILA-HKHCG14934</v>
      </c>
      <c r="B446" t="s">
        <v>5099</v>
      </c>
      <c r="C446" s="21" t="s">
        <v>116</v>
      </c>
      <c r="E446" t="s">
        <v>5693</v>
      </c>
      <c r="F446" t="str">
        <f t="shared" si="20"/>
        <v>CG3009</v>
      </c>
      <c r="I446" s="21" t="s">
        <v>1193</v>
      </c>
      <c r="J446">
        <f t="shared" si="19"/>
        <v>1</v>
      </c>
    </row>
    <row r="447" spans="1:10">
      <c r="A447" t="str">
        <f t="shared" si="18"/>
        <v>CVT-ENECG10764</v>
      </c>
      <c r="B447" t="s">
        <v>5100</v>
      </c>
      <c r="C447" s="20" t="s">
        <v>1002</v>
      </c>
      <c r="E447" t="s">
        <v>5694</v>
      </c>
      <c r="F447" t="str">
        <f t="shared" si="20"/>
        <v>CG6483</v>
      </c>
      <c r="I447" s="20" t="s">
        <v>630</v>
      </c>
      <c r="J447">
        <f t="shared" si="19"/>
        <v>1</v>
      </c>
    </row>
    <row r="448" spans="1:10">
      <c r="A448" t="str">
        <f t="shared" si="18"/>
        <v>SQA-QDECG15002</v>
      </c>
      <c r="B448" t="s">
        <v>5101</v>
      </c>
      <c r="C448" s="21" t="s">
        <v>1096</v>
      </c>
      <c r="E448" t="s">
        <v>5695</v>
      </c>
      <c r="F448" t="str">
        <f t="shared" si="20"/>
        <v>CG1304</v>
      </c>
      <c r="I448" s="21" t="s">
        <v>73</v>
      </c>
      <c r="J448">
        <f t="shared" si="19"/>
        <v>1</v>
      </c>
    </row>
    <row r="449" spans="1:10">
      <c r="A449" t="str">
        <f t="shared" ref="A449:A512" si="21">CONCATENATE(B449,C449)</f>
        <v>SQA-QDECG15002</v>
      </c>
      <c r="B449" t="s">
        <v>5101</v>
      </c>
      <c r="C449" s="20" t="s">
        <v>1096</v>
      </c>
      <c r="E449" t="s">
        <v>5696</v>
      </c>
      <c r="F449" t="str">
        <f t="shared" si="20"/>
        <v>CG11668</v>
      </c>
      <c r="I449" s="20" t="s">
        <v>1403</v>
      </c>
      <c r="J449">
        <f t="shared" ref="J449:J468" si="22">COUNTIF(F:F,I449)</f>
        <v>1</v>
      </c>
    </row>
    <row r="450" spans="1:10">
      <c r="A450" t="str">
        <f t="shared" si="21"/>
        <v>CSG-STECG9294</v>
      </c>
      <c r="B450" t="s">
        <v>5102</v>
      </c>
      <c r="C450" s="21" t="s">
        <v>1513</v>
      </c>
      <c r="E450" t="s">
        <v>5697</v>
      </c>
      <c r="F450" t="str">
        <f t="shared" ref="F450:F473" si="23">VLOOKUP(E450,A:C,3,FALSE)</f>
        <v>CG17571</v>
      </c>
      <c r="I450" s="21" t="s">
        <v>1370</v>
      </c>
      <c r="J450">
        <f t="shared" si="22"/>
        <v>1</v>
      </c>
    </row>
    <row r="451" spans="1:10">
      <c r="A451" t="str">
        <f t="shared" si="21"/>
        <v>VQS-KPMCG12256</v>
      </c>
      <c r="B451" t="s">
        <v>5103</v>
      </c>
      <c r="C451" s="20" t="s">
        <v>1048</v>
      </c>
      <c r="E451" t="s">
        <v>5698</v>
      </c>
      <c r="F451" t="str">
        <f t="shared" si="23"/>
        <v>CG2071</v>
      </c>
      <c r="I451" s="20" t="s">
        <v>684</v>
      </c>
      <c r="J451">
        <f t="shared" si="22"/>
        <v>1</v>
      </c>
    </row>
    <row r="452" spans="1:10">
      <c r="A452" t="str">
        <f t="shared" si="21"/>
        <v>AAA-QDCCG3775</v>
      </c>
      <c r="B452" t="s">
        <v>5104</v>
      </c>
      <c r="C452" s="21" t="s">
        <v>851</v>
      </c>
      <c r="E452" t="s">
        <v>5699</v>
      </c>
      <c r="F452" t="str">
        <f t="shared" si="23"/>
        <v>CG18417</v>
      </c>
      <c r="I452" s="21" t="s">
        <v>1414</v>
      </c>
      <c r="J452">
        <f t="shared" si="22"/>
        <v>1</v>
      </c>
    </row>
    <row r="453" spans="1:10">
      <c r="A453" t="str">
        <f t="shared" si="21"/>
        <v>AAA-QDCCG3775</v>
      </c>
      <c r="B453" t="s">
        <v>5104</v>
      </c>
      <c r="C453" s="20" t="s">
        <v>851</v>
      </c>
      <c r="E453" t="s">
        <v>5700</v>
      </c>
      <c r="F453" t="str">
        <f t="shared" si="23"/>
        <v>CG4472</v>
      </c>
      <c r="I453" s="20" t="s">
        <v>107</v>
      </c>
      <c r="J453">
        <f t="shared" si="22"/>
        <v>1</v>
      </c>
    </row>
    <row r="454" spans="1:10">
      <c r="A454" t="str">
        <f t="shared" si="21"/>
        <v>VHS-QPLCG3488</v>
      </c>
      <c r="B454" t="s">
        <v>5105</v>
      </c>
      <c r="C454" s="21" t="s">
        <v>282</v>
      </c>
      <c r="E454" t="s">
        <v>5701</v>
      </c>
      <c r="F454" t="str">
        <f t="shared" si="23"/>
        <v>CG5255</v>
      </c>
      <c r="I454" s="21" t="s">
        <v>155</v>
      </c>
      <c r="J454">
        <f t="shared" si="22"/>
        <v>1</v>
      </c>
    </row>
    <row r="455" spans="1:10">
      <c r="A455" t="str">
        <f t="shared" si="21"/>
        <v>VHS-QPLCG3488</v>
      </c>
      <c r="B455" t="s">
        <v>5105</v>
      </c>
      <c r="C455" s="20" t="s">
        <v>282</v>
      </c>
      <c r="E455" t="s">
        <v>5702</v>
      </c>
      <c r="F455" t="str">
        <f t="shared" si="23"/>
        <v>CG4386</v>
      </c>
      <c r="I455" s="21" t="s">
        <v>323</v>
      </c>
      <c r="J455">
        <f t="shared" si="22"/>
        <v>1</v>
      </c>
    </row>
    <row r="456" spans="1:10">
      <c r="A456" t="str">
        <f t="shared" si="21"/>
        <v>AAG-HSSCG8172</v>
      </c>
      <c r="B456" t="s">
        <v>5106</v>
      </c>
      <c r="C456" s="21" t="s">
        <v>1477</v>
      </c>
      <c r="E456" t="s">
        <v>5703</v>
      </c>
      <c r="F456" t="str">
        <f t="shared" si="23"/>
        <v>CG8945</v>
      </c>
      <c r="I456" s="20" t="s">
        <v>1409</v>
      </c>
      <c r="J456">
        <f t="shared" si="22"/>
        <v>1</v>
      </c>
    </row>
    <row r="457" spans="1:10">
      <c r="A457" t="str">
        <f t="shared" si="21"/>
        <v>AAG-HSSCG8172</v>
      </c>
      <c r="B457" t="s">
        <v>5106</v>
      </c>
      <c r="C457" s="20" t="s">
        <v>1477</v>
      </c>
      <c r="E457" t="s">
        <v>5704</v>
      </c>
      <c r="F457" t="str">
        <f t="shared" si="23"/>
        <v>CG6041</v>
      </c>
      <c r="I457" s="21" t="s">
        <v>910</v>
      </c>
      <c r="J457">
        <f t="shared" si="22"/>
        <v>1</v>
      </c>
    </row>
    <row r="458" spans="1:10">
      <c r="A458" t="str">
        <f t="shared" si="21"/>
        <v>ADA-LGYCG8172</v>
      </c>
      <c r="B458" t="s">
        <v>5107</v>
      </c>
      <c r="C458" s="21" t="s">
        <v>1477</v>
      </c>
      <c r="E458" t="s">
        <v>5705</v>
      </c>
      <c r="F458" t="str">
        <f t="shared" si="23"/>
        <v>CG11669</v>
      </c>
      <c r="I458" s="21" t="s">
        <v>643</v>
      </c>
      <c r="J458">
        <f t="shared" si="22"/>
        <v>1</v>
      </c>
    </row>
    <row r="459" spans="1:10">
      <c r="A459" t="str">
        <f t="shared" si="21"/>
        <v>GSS-VPVCG9505</v>
      </c>
      <c r="B459" t="s">
        <v>5108</v>
      </c>
      <c r="C459" s="20" t="s">
        <v>959</v>
      </c>
      <c r="E459" t="s">
        <v>5706</v>
      </c>
      <c r="F459" t="str">
        <f t="shared" si="23"/>
        <v>CG1179</v>
      </c>
      <c r="I459" s="20" t="s">
        <v>99</v>
      </c>
      <c r="J459">
        <f t="shared" si="22"/>
        <v>1</v>
      </c>
    </row>
    <row r="460" spans="1:10">
      <c r="A460" t="str">
        <f t="shared" si="21"/>
        <v>SAA-QNSCG13430</v>
      </c>
      <c r="B460" t="s">
        <v>5109</v>
      </c>
      <c r="C460" s="21" t="s">
        <v>1076</v>
      </c>
      <c r="E460" t="s">
        <v>5707</v>
      </c>
      <c r="F460" t="str">
        <f t="shared" si="23"/>
        <v>CG10163</v>
      </c>
      <c r="I460" s="21" t="s">
        <v>604</v>
      </c>
      <c r="J460">
        <f t="shared" si="22"/>
        <v>1</v>
      </c>
    </row>
    <row r="461" spans="1:10">
      <c r="A461" t="str">
        <f t="shared" si="21"/>
        <v>SAA-QNSCG13430</v>
      </c>
      <c r="B461" t="s">
        <v>5109</v>
      </c>
      <c r="C461" s="20" t="s">
        <v>1076</v>
      </c>
      <c r="E461" t="s">
        <v>5708</v>
      </c>
      <c r="F461" t="str">
        <f t="shared" si="23"/>
        <v>CG5896</v>
      </c>
      <c r="I461" s="20" t="s">
        <v>1117</v>
      </c>
      <c r="J461">
        <f t="shared" si="22"/>
        <v>1</v>
      </c>
    </row>
    <row r="462" spans="1:10">
      <c r="A462" t="str">
        <f t="shared" si="21"/>
        <v>CDA-KTVCG4678</v>
      </c>
      <c r="B462" t="s">
        <v>5110</v>
      </c>
      <c r="C462" s="21" t="s">
        <v>671</v>
      </c>
      <c r="E462" t="s">
        <v>5709</v>
      </c>
      <c r="F462" t="str">
        <f t="shared" si="23"/>
        <v>CG6763</v>
      </c>
      <c r="I462" s="21" t="s">
        <v>182</v>
      </c>
      <c r="J462">
        <f t="shared" si="22"/>
        <v>1</v>
      </c>
    </row>
    <row r="463" spans="1:10">
      <c r="A463" t="str">
        <f t="shared" si="21"/>
        <v>CDA-KTVCG4678</v>
      </c>
      <c r="B463" t="s">
        <v>5110</v>
      </c>
      <c r="C463" s="20" t="s">
        <v>671</v>
      </c>
      <c r="E463" t="s">
        <v>5710</v>
      </c>
      <c r="F463" t="str">
        <f t="shared" si="23"/>
        <v>CG31821</v>
      </c>
      <c r="I463" s="20" t="s">
        <v>1304</v>
      </c>
      <c r="J463">
        <f t="shared" si="22"/>
        <v>1</v>
      </c>
    </row>
    <row r="464" spans="1:10">
      <c r="A464" t="str">
        <f t="shared" si="21"/>
        <v>CDA-KTVCG4678</v>
      </c>
      <c r="B464" t="s">
        <v>5110</v>
      </c>
      <c r="C464" s="21" t="s">
        <v>671</v>
      </c>
      <c r="E464" t="s">
        <v>5711</v>
      </c>
      <c r="F464" t="str">
        <f t="shared" si="23"/>
        <v>CG3132</v>
      </c>
      <c r="I464" s="21" t="s">
        <v>391</v>
      </c>
      <c r="J464">
        <f t="shared" si="22"/>
        <v>1</v>
      </c>
    </row>
    <row r="465" spans="1:10">
      <c r="A465" t="str">
        <f t="shared" si="21"/>
        <v>CDA-KTVCG4678</v>
      </c>
      <c r="B465" t="s">
        <v>5110</v>
      </c>
      <c r="C465" s="20" t="s">
        <v>671</v>
      </c>
      <c r="E465" t="s">
        <v>5712</v>
      </c>
      <c r="F465" t="str">
        <f t="shared" si="23"/>
        <v>CG33128</v>
      </c>
      <c r="I465" s="20" t="s">
        <v>624</v>
      </c>
      <c r="J465">
        <f t="shared" si="22"/>
        <v>1</v>
      </c>
    </row>
    <row r="466" spans="1:10">
      <c r="A466" t="str">
        <f t="shared" si="21"/>
        <v>CDA-KTVCG4678</v>
      </c>
      <c r="B466" t="s">
        <v>5110</v>
      </c>
      <c r="C466" s="21" t="s">
        <v>671</v>
      </c>
      <c r="E466" t="s">
        <v>5713</v>
      </c>
      <c r="F466" t="str">
        <f t="shared" si="23"/>
        <v>CG16996</v>
      </c>
      <c r="I466" s="21" t="s">
        <v>673</v>
      </c>
      <c r="J466">
        <f t="shared" si="22"/>
        <v>1</v>
      </c>
    </row>
    <row r="467" spans="1:10">
      <c r="A467" t="str">
        <f t="shared" si="21"/>
        <v>GSS-QYLCG4650</v>
      </c>
      <c r="B467" t="s">
        <v>5111</v>
      </c>
      <c r="C467" s="20" t="s">
        <v>1378</v>
      </c>
      <c r="E467" t="s">
        <v>5714</v>
      </c>
      <c r="F467" t="str">
        <f t="shared" si="23"/>
        <v>CG9116</v>
      </c>
      <c r="I467" s="20" t="s">
        <v>800</v>
      </c>
      <c r="J467">
        <f t="shared" si="22"/>
        <v>1</v>
      </c>
    </row>
    <row r="468" spans="1:10">
      <c r="A468" t="str">
        <f t="shared" si="21"/>
        <v>AHS-SPPCG17116</v>
      </c>
      <c r="B468" t="s">
        <v>5112</v>
      </c>
      <c r="C468" s="21" t="s">
        <v>430</v>
      </c>
      <c r="E468" t="s">
        <v>5715</v>
      </c>
      <c r="F468" t="str">
        <f t="shared" si="23"/>
        <v>CG32523</v>
      </c>
      <c r="I468" s="21" t="s">
        <v>459</v>
      </c>
      <c r="J468">
        <f t="shared" si="22"/>
        <v>1</v>
      </c>
    </row>
    <row r="469" spans="1:10">
      <c r="A469" t="str">
        <f t="shared" si="21"/>
        <v>TQA-LVKCG8827</v>
      </c>
      <c r="B469" t="s">
        <v>5113</v>
      </c>
      <c r="C469" s="20" t="s">
        <v>944</v>
      </c>
      <c r="E469" t="s">
        <v>5716</v>
      </c>
      <c r="F469" t="str">
        <f t="shared" si="23"/>
        <v>CG6277</v>
      </c>
    </row>
    <row r="470" spans="1:10">
      <c r="A470" t="str">
        <f t="shared" si="21"/>
        <v>TQA-LVKCG8827</v>
      </c>
      <c r="B470" t="s">
        <v>5113</v>
      </c>
      <c r="C470" s="21" t="s">
        <v>944</v>
      </c>
      <c r="E470" t="s">
        <v>5717</v>
      </c>
      <c r="F470" t="str">
        <f t="shared" si="23"/>
        <v>CG1371</v>
      </c>
    </row>
    <row r="471" spans="1:10">
      <c r="A471" t="str">
        <f t="shared" si="21"/>
        <v>GRG-HLLCG14523</v>
      </c>
      <c r="B471" t="s">
        <v>5114</v>
      </c>
      <c r="C471" s="20" t="s">
        <v>794</v>
      </c>
      <c r="E471" t="s">
        <v>5718</v>
      </c>
      <c r="F471" t="str">
        <f t="shared" si="23"/>
        <v>CG7025</v>
      </c>
    </row>
    <row r="472" spans="1:10">
      <c r="A472" t="str">
        <f t="shared" si="21"/>
        <v>AVA-HPNCG1548</v>
      </c>
      <c r="B472" t="s">
        <v>5115</v>
      </c>
      <c r="C472" s="21" t="s">
        <v>586</v>
      </c>
      <c r="E472" t="s">
        <v>5719</v>
      </c>
      <c r="F472" t="str">
        <f t="shared" si="23"/>
        <v>CG14529</v>
      </c>
    </row>
    <row r="473" spans="1:10">
      <c r="A473" t="str">
        <f t="shared" si="21"/>
        <v>ALG-GTVCG30031</v>
      </c>
      <c r="B473" t="s">
        <v>4916</v>
      </c>
      <c r="C473" s="20" t="s">
        <v>1210</v>
      </c>
      <c r="E473" t="s">
        <v>5720</v>
      </c>
      <c r="F473" t="str">
        <f t="shared" si="23"/>
        <v>CG6113</v>
      </c>
    </row>
    <row r="474" spans="1:10">
      <c r="A474" t="str">
        <f t="shared" si="21"/>
        <v>VRG-TLACG8460</v>
      </c>
      <c r="B474" t="s">
        <v>5116</v>
      </c>
      <c r="C474" s="21" t="s">
        <v>89</v>
      </c>
    </row>
    <row r="475" spans="1:10">
      <c r="A475" t="str">
        <f t="shared" si="21"/>
        <v>SLG-QDLCG33226</v>
      </c>
      <c r="B475" t="s">
        <v>5117</v>
      </c>
      <c r="C475" s="20" t="s">
        <v>1322</v>
      </c>
    </row>
    <row r="476" spans="1:10">
      <c r="A476" t="str">
        <f t="shared" si="21"/>
        <v>TDA-SVDCG4979</v>
      </c>
      <c r="B476" t="s">
        <v>5118</v>
      </c>
      <c r="C476" s="21" t="s">
        <v>387</v>
      </c>
    </row>
    <row r="477" spans="1:10">
      <c r="A477" t="str">
        <f t="shared" si="21"/>
        <v>NEA-CQVCG8690</v>
      </c>
      <c r="B477" t="s">
        <v>5119</v>
      </c>
      <c r="C477" s="20" t="s">
        <v>133</v>
      </c>
    </row>
    <row r="478" spans="1:10">
      <c r="A478" t="str">
        <f t="shared" si="21"/>
        <v>AAA-QPECG8869</v>
      </c>
      <c r="B478" t="s">
        <v>5120</v>
      </c>
      <c r="C478" s="21" t="s">
        <v>1500</v>
      </c>
    </row>
    <row r="479" spans="1:10">
      <c r="A479" t="str">
        <f t="shared" si="21"/>
        <v>ALG-QIVCG9697</v>
      </c>
      <c r="B479" t="s">
        <v>5121</v>
      </c>
      <c r="C479" s="20" t="s">
        <v>45</v>
      </c>
    </row>
    <row r="480" spans="1:10">
      <c r="A480" t="str">
        <f t="shared" si="21"/>
        <v>ALG-QIVCG9697</v>
      </c>
      <c r="B480" t="s">
        <v>5121</v>
      </c>
      <c r="C480" s="21" t="s">
        <v>45</v>
      </c>
    </row>
    <row r="481" spans="1:3">
      <c r="A481" t="str">
        <f t="shared" si="21"/>
        <v>CIA-KEYCG30293</v>
      </c>
      <c r="B481" t="s">
        <v>5122</v>
      </c>
      <c r="C481" s="20" t="s">
        <v>64</v>
      </c>
    </row>
    <row r="482" spans="1:3">
      <c r="A482" t="str">
        <f t="shared" si="21"/>
        <v>VSA-DILCG10477</v>
      </c>
      <c r="B482" t="s">
        <v>5123</v>
      </c>
      <c r="C482" s="21" t="s">
        <v>994</v>
      </c>
    </row>
    <row r="483" spans="1:3">
      <c r="A483" t="str">
        <f t="shared" si="21"/>
        <v>VQL-QVYCG10232</v>
      </c>
      <c r="B483" t="s">
        <v>5124</v>
      </c>
      <c r="C483" s="20" t="s">
        <v>983</v>
      </c>
    </row>
    <row r="484" spans="1:3">
      <c r="A484" t="str">
        <f t="shared" si="21"/>
        <v>ANA-VEVCG6295</v>
      </c>
      <c r="B484" t="s">
        <v>5125</v>
      </c>
      <c r="C484" s="21" t="s">
        <v>393</v>
      </c>
    </row>
    <row r="485" spans="1:3">
      <c r="A485" t="str">
        <f t="shared" si="21"/>
        <v>LLA-LEHCG17477</v>
      </c>
      <c r="B485" t="s">
        <v>5126</v>
      </c>
      <c r="C485" s="20" t="s">
        <v>1142</v>
      </c>
    </row>
    <row r="486" spans="1:3">
      <c r="A486" t="str">
        <f t="shared" si="21"/>
        <v>SEA-VCYCG9463</v>
      </c>
      <c r="B486" t="s">
        <v>5127</v>
      </c>
      <c r="C486" s="21" t="s">
        <v>216</v>
      </c>
    </row>
    <row r="487" spans="1:3">
      <c r="A487" t="str">
        <f t="shared" si="21"/>
        <v>LLG-VDQCG6718</v>
      </c>
      <c r="B487" t="s">
        <v>5128</v>
      </c>
      <c r="C487" s="20" t="s">
        <v>401</v>
      </c>
    </row>
    <row r="488" spans="1:3">
      <c r="A488" t="str">
        <f t="shared" si="21"/>
        <v>LLG-VDQCG6718</v>
      </c>
      <c r="B488" t="s">
        <v>5128</v>
      </c>
      <c r="C488" s="21" t="s">
        <v>401</v>
      </c>
    </row>
    <row r="489" spans="1:3">
      <c r="A489" t="str">
        <f t="shared" si="21"/>
        <v>LLG-VDQCG6718</v>
      </c>
      <c r="B489" t="s">
        <v>5128</v>
      </c>
      <c r="C489" s="20" t="s">
        <v>401</v>
      </c>
    </row>
    <row r="490" spans="1:3">
      <c r="A490" t="str">
        <f t="shared" si="21"/>
        <v>AQG-VYVCG8577</v>
      </c>
      <c r="B490" t="s">
        <v>5041</v>
      </c>
      <c r="C490" s="21" t="s">
        <v>40</v>
      </c>
    </row>
    <row r="491" spans="1:3">
      <c r="A491" t="str">
        <f t="shared" si="21"/>
        <v>AQG-VYVCG8577</v>
      </c>
      <c r="B491" t="s">
        <v>5041</v>
      </c>
      <c r="C491" s="20" t="s">
        <v>40</v>
      </c>
    </row>
    <row r="492" spans="1:3">
      <c r="A492" t="str">
        <f t="shared" si="21"/>
        <v>IRG-EVACG7367</v>
      </c>
      <c r="B492" t="s">
        <v>5129</v>
      </c>
      <c r="C492" s="21" t="s">
        <v>475</v>
      </c>
    </row>
    <row r="493" spans="1:3">
      <c r="A493" t="str">
        <f t="shared" si="21"/>
        <v>IRG-EVACG7367</v>
      </c>
      <c r="B493" t="s">
        <v>5129</v>
      </c>
      <c r="C493" s="20" t="s">
        <v>475</v>
      </c>
    </row>
    <row r="494" spans="1:3">
      <c r="A494" t="str">
        <f t="shared" si="21"/>
        <v>ISA-QNLCG9649</v>
      </c>
      <c r="B494" t="s">
        <v>5130</v>
      </c>
      <c r="C494" s="21" t="s">
        <v>1524</v>
      </c>
    </row>
    <row r="495" spans="1:3">
      <c r="A495" t="str">
        <f t="shared" si="21"/>
        <v>TGA-TASCG9806</v>
      </c>
      <c r="B495" t="s">
        <v>5131</v>
      </c>
      <c r="C495" s="20" t="s">
        <v>571</v>
      </c>
    </row>
    <row r="496" spans="1:3">
      <c r="A496" t="str">
        <f t="shared" si="21"/>
        <v>VEA-DNTCG4406</v>
      </c>
      <c r="B496" t="s">
        <v>5132</v>
      </c>
      <c r="C496" s="21" t="s">
        <v>711</v>
      </c>
    </row>
    <row r="497" spans="1:3">
      <c r="A497" t="str">
        <f t="shared" si="21"/>
        <v>VSS-NWICG17239</v>
      </c>
      <c r="B497" t="s">
        <v>5133</v>
      </c>
      <c r="C497" s="20" t="s">
        <v>1132</v>
      </c>
    </row>
    <row r="498" spans="1:3">
      <c r="A498" t="str">
        <f t="shared" si="21"/>
        <v>VSS-NWICG17239</v>
      </c>
      <c r="B498" t="s">
        <v>5133</v>
      </c>
      <c r="C498" s="21" t="s">
        <v>1132</v>
      </c>
    </row>
    <row r="499" spans="1:3">
      <c r="A499" t="str">
        <f t="shared" si="21"/>
        <v>SQA-GRECG1773</v>
      </c>
      <c r="B499" t="s">
        <v>5134</v>
      </c>
      <c r="C499" s="20" t="s">
        <v>1148</v>
      </c>
    </row>
    <row r="500" spans="1:3">
      <c r="A500" t="str">
        <f t="shared" si="21"/>
        <v>VTS-QRTCG7365</v>
      </c>
      <c r="B500" t="s">
        <v>5135</v>
      </c>
      <c r="C500" s="21" t="s">
        <v>408</v>
      </c>
    </row>
    <row r="501" spans="1:3">
      <c r="A501" t="str">
        <f t="shared" si="21"/>
        <v>VTS-QRTCG7365</v>
      </c>
      <c r="B501" t="s">
        <v>5135</v>
      </c>
      <c r="C501" s="20" t="s">
        <v>408</v>
      </c>
    </row>
    <row r="502" spans="1:3">
      <c r="A502" t="str">
        <f t="shared" si="21"/>
        <v>IAA-DFKCG17242</v>
      </c>
      <c r="B502" t="s">
        <v>5136</v>
      </c>
      <c r="C502" s="21" t="s">
        <v>1136</v>
      </c>
    </row>
    <row r="503" spans="1:3">
      <c r="A503" t="str">
        <f t="shared" si="21"/>
        <v>IAA-DFKCG17242</v>
      </c>
      <c r="B503" t="s">
        <v>5136</v>
      </c>
      <c r="C503" s="20" t="s">
        <v>1136</v>
      </c>
    </row>
    <row r="504" spans="1:3">
      <c r="A504" t="str">
        <f t="shared" si="21"/>
        <v>VES-RVRCG9287</v>
      </c>
      <c r="B504" t="s">
        <v>5137</v>
      </c>
      <c r="C504" s="21" t="s">
        <v>313</v>
      </c>
    </row>
    <row r="505" spans="1:3">
      <c r="A505" t="str">
        <f t="shared" si="21"/>
        <v>LVA-SEGCG6974</v>
      </c>
      <c r="B505" t="s">
        <v>5138</v>
      </c>
      <c r="C505" s="20" t="s">
        <v>918</v>
      </c>
    </row>
    <row r="506" spans="1:3">
      <c r="A506" t="str">
        <f t="shared" si="21"/>
        <v>AHS-TNSCG31219</v>
      </c>
      <c r="B506" t="s">
        <v>5139</v>
      </c>
      <c r="C506" s="21" t="s">
        <v>1261</v>
      </c>
    </row>
    <row r="507" spans="1:3">
      <c r="A507" t="str">
        <f t="shared" si="21"/>
        <v>ASS-SSSCG3622</v>
      </c>
      <c r="B507" t="s">
        <v>5140</v>
      </c>
      <c r="C507" s="20" t="s">
        <v>846</v>
      </c>
    </row>
    <row r="508" spans="1:3">
      <c r="A508" t="str">
        <f t="shared" si="21"/>
        <v>ASS-SSSCG3622</v>
      </c>
      <c r="B508" t="s">
        <v>5140</v>
      </c>
      <c r="C508" s="21" t="s">
        <v>846</v>
      </c>
    </row>
    <row r="509" spans="1:3">
      <c r="A509" t="str">
        <f t="shared" si="21"/>
        <v>VSA-NSNCG3795</v>
      </c>
      <c r="B509" t="s">
        <v>5141</v>
      </c>
      <c r="C509" s="20" t="s">
        <v>1354</v>
      </c>
    </row>
    <row r="510" spans="1:3">
      <c r="A510" t="str">
        <f t="shared" si="21"/>
        <v>KLA-ESFCG6071</v>
      </c>
      <c r="B510" t="s">
        <v>5142</v>
      </c>
      <c r="C510" s="21" t="s">
        <v>547</v>
      </c>
    </row>
    <row r="511" spans="1:3">
      <c r="A511" t="str">
        <f t="shared" si="21"/>
        <v>AGA-ADDCG2772</v>
      </c>
      <c r="B511" t="s">
        <v>5143</v>
      </c>
      <c r="C511" s="20" t="s">
        <v>437</v>
      </c>
    </row>
    <row r="512" spans="1:3">
      <c r="A512" t="str">
        <f t="shared" si="21"/>
        <v>VSG-QKQCG3810</v>
      </c>
      <c r="B512" t="s">
        <v>5144</v>
      </c>
      <c r="C512" s="21" t="s">
        <v>200</v>
      </c>
    </row>
    <row r="513" spans="1:3">
      <c r="A513" t="str">
        <f t="shared" ref="A513:A576" si="24">CONCATENATE(B513,C513)</f>
        <v>VSG-QKQCG3810</v>
      </c>
      <c r="B513" t="s">
        <v>5144</v>
      </c>
      <c r="C513" s="20" t="s">
        <v>200</v>
      </c>
    </row>
    <row r="514" spans="1:3">
      <c r="A514" t="str">
        <f t="shared" si="24"/>
        <v>VSG-QKQCG3810</v>
      </c>
      <c r="B514" t="s">
        <v>5144</v>
      </c>
      <c r="C514" s="21" t="s">
        <v>200</v>
      </c>
    </row>
    <row r="515" spans="1:3">
      <c r="A515" t="str">
        <f t="shared" si="24"/>
        <v>VSG-QKQCG3810</v>
      </c>
      <c r="B515" t="s">
        <v>5144</v>
      </c>
      <c r="C515" s="20" t="s">
        <v>200</v>
      </c>
    </row>
    <row r="516" spans="1:3">
      <c r="A516" t="str">
        <f t="shared" si="24"/>
        <v>VSG-QKQCG3810</v>
      </c>
      <c r="B516" t="s">
        <v>5144</v>
      </c>
      <c r="C516" s="21" t="s">
        <v>200</v>
      </c>
    </row>
    <row r="517" spans="1:3">
      <c r="A517" t="str">
        <f t="shared" si="24"/>
        <v>CEK-NKLCG32382</v>
      </c>
      <c r="B517" t="s">
        <v>5145</v>
      </c>
      <c r="C517" s="20" t="s">
        <v>1298</v>
      </c>
    </row>
    <row r="518" spans="1:3">
      <c r="A518" t="str">
        <f t="shared" si="24"/>
        <v>VAA-SPTCG18180</v>
      </c>
      <c r="B518" t="s">
        <v>5146</v>
      </c>
      <c r="C518" s="21" t="s">
        <v>1157</v>
      </c>
    </row>
    <row r="519" spans="1:3">
      <c r="A519" t="str">
        <f t="shared" si="24"/>
        <v>AVG-DSLCG8424</v>
      </c>
      <c r="B519" t="s">
        <v>5147</v>
      </c>
      <c r="C519" s="20" t="s">
        <v>310</v>
      </c>
    </row>
    <row r="520" spans="1:3">
      <c r="A520" t="str">
        <f t="shared" si="24"/>
        <v>AQG-AKLCG11911</v>
      </c>
      <c r="B520" t="s">
        <v>5148</v>
      </c>
      <c r="C520" s="21" t="s">
        <v>1039</v>
      </c>
    </row>
    <row r="521" spans="1:3">
      <c r="A521" t="str">
        <f t="shared" si="24"/>
        <v>SQG-TVYCG6069</v>
      </c>
      <c r="B521" t="s">
        <v>5149</v>
      </c>
      <c r="C521" s="20" t="s">
        <v>4761</v>
      </c>
    </row>
    <row r="522" spans="1:3">
      <c r="A522" t="str">
        <f t="shared" si="24"/>
        <v>VFG-QETCG10469</v>
      </c>
      <c r="B522" t="s">
        <v>5150</v>
      </c>
      <c r="C522" s="21" t="s">
        <v>987</v>
      </c>
    </row>
    <row r="523" spans="1:3">
      <c r="A523" t="str">
        <f t="shared" si="24"/>
        <v>VKA-HIRCG18140</v>
      </c>
      <c r="B523" t="s">
        <v>5151</v>
      </c>
      <c r="C523" s="20" t="s">
        <v>55</v>
      </c>
    </row>
    <row r="524" spans="1:3">
      <c r="A524" t="str">
        <f t="shared" si="24"/>
        <v>VKA-HIRCG18140</v>
      </c>
      <c r="B524" t="s">
        <v>5151</v>
      </c>
      <c r="C524" s="21" t="s">
        <v>55</v>
      </c>
    </row>
    <row r="525" spans="1:3">
      <c r="A525" t="str">
        <f t="shared" si="24"/>
        <v>VKA-HIRCG18140</v>
      </c>
      <c r="B525" t="s">
        <v>5151</v>
      </c>
      <c r="C525" s="20" t="s">
        <v>55</v>
      </c>
    </row>
    <row r="526" spans="1:3">
      <c r="A526" t="str">
        <f t="shared" si="24"/>
        <v>SGG-THICG3117</v>
      </c>
      <c r="B526" t="s">
        <v>5152</v>
      </c>
      <c r="C526" s="21" t="s">
        <v>1250</v>
      </c>
    </row>
    <row r="527" spans="1:3">
      <c r="A527" t="str">
        <f t="shared" si="24"/>
        <v>VLA-EKSCG5932</v>
      </c>
      <c r="B527" t="s">
        <v>5153</v>
      </c>
      <c r="C527" s="20" t="s">
        <v>456</v>
      </c>
    </row>
    <row r="528" spans="1:3">
      <c r="A528" t="str">
        <f t="shared" si="24"/>
        <v>ASA-YESCG7118</v>
      </c>
      <c r="B528" t="s">
        <v>5154</v>
      </c>
      <c r="C528" s="21" t="s">
        <v>1450</v>
      </c>
    </row>
    <row r="529" spans="1:3">
      <c r="A529" t="str">
        <f t="shared" si="24"/>
        <v>GNG-EYLCG30090</v>
      </c>
      <c r="B529" t="s">
        <v>5155</v>
      </c>
      <c r="C529" s="20" t="s">
        <v>1215</v>
      </c>
    </row>
    <row r="530" spans="1:3">
      <c r="A530" t="str">
        <f t="shared" si="24"/>
        <v>GEG-APGCG30414</v>
      </c>
      <c r="B530" t="s">
        <v>5156</v>
      </c>
      <c r="C530" s="21" t="s">
        <v>1237</v>
      </c>
    </row>
    <row r="531" spans="1:3">
      <c r="A531" t="str">
        <f t="shared" si="24"/>
        <v>GEG-APGCG30414</v>
      </c>
      <c r="B531" t="s">
        <v>5156</v>
      </c>
      <c r="C531" s="20" t="s">
        <v>1237</v>
      </c>
    </row>
    <row r="532" spans="1:3">
      <c r="A532" t="str">
        <f t="shared" si="24"/>
        <v>VLG-VTICG14745</v>
      </c>
      <c r="B532" t="s">
        <v>5157</v>
      </c>
      <c r="C532" s="21" t="s">
        <v>35</v>
      </c>
    </row>
    <row r="533" spans="1:3">
      <c r="A533" t="str">
        <f t="shared" si="24"/>
        <v>TSG-EPSCG10992</v>
      </c>
      <c r="B533" t="s">
        <v>5158</v>
      </c>
      <c r="C533" s="20" t="s">
        <v>688</v>
      </c>
    </row>
    <row r="534" spans="1:3">
      <c r="A534" t="str">
        <f t="shared" si="24"/>
        <v>TSG-EPSCG10992</v>
      </c>
      <c r="B534" t="s">
        <v>5158</v>
      </c>
      <c r="C534" s="21" t="s">
        <v>688</v>
      </c>
    </row>
    <row r="535" spans="1:3">
      <c r="A535" t="str">
        <f t="shared" si="24"/>
        <v>VLS-IEVCG4757</v>
      </c>
      <c r="B535" t="s">
        <v>5159</v>
      </c>
      <c r="C535" s="20" t="s">
        <v>293</v>
      </c>
    </row>
    <row r="536" spans="1:3">
      <c r="A536" t="str">
        <f t="shared" si="24"/>
        <v>VLS-IEVCG4757</v>
      </c>
      <c r="B536" t="s">
        <v>5159</v>
      </c>
      <c r="C536" s="21" t="s">
        <v>293</v>
      </c>
    </row>
    <row r="537" spans="1:3">
      <c r="A537" t="str">
        <f t="shared" si="24"/>
        <v>ALG-DQRCG9897</v>
      </c>
      <c r="B537" t="s">
        <v>5160</v>
      </c>
      <c r="C537" s="20" t="s">
        <v>1538</v>
      </c>
    </row>
    <row r="538" spans="1:3">
      <c r="A538" t="str">
        <f t="shared" si="24"/>
        <v>VQF-QHPCG10104</v>
      </c>
      <c r="B538" t="s">
        <v>5161</v>
      </c>
      <c r="C538" s="21" t="s">
        <v>573</v>
      </c>
    </row>
    <row r="539" spans="1:3">
      <c r="A539" t="str">
        <f t="shared" si="24"/>
        <v>GNA-CRHCG6639</v>
      </c>
      <c r="B539" t="s">
        <v>5162</v>
      </c>
      <c r="C539" s="20" t="s">
        <v>1446</v>
      </c>
    </row>
    <row r="540" spans="1:3">
      <c r="A540" t="str">
        <f t="shared" si="24"/>
        <v>TVA-SDQCG9307</v>
      </c>
      <c r="B540" t="s">
        <v>5163</v>
      </c>
      <c r="C540" s="21" t="s">
        <v>93</v>
      </c>
    </row>
    <row r="541" spans="1:3">
      <c r="A541" t="str">
        <f t="shared" si="24"/>
        <v>VGA-TEWCG8696</v>
      </c>
      <c r="B541" t="s">
        <v>5164</v>
      </c>
      <c r="C541" s="20" t="s">
        <v>145</v>
      </c>
    </row>
    <row r="542" spans="1:3">
      <c r="A542" t="str">
        <f t="shared" si="24"/>
        <v>VDA-RKGCG3344</v>
      </c>
      <c r="B542" t="s">
        <v>5165</v>
      </c>
      <c r="C542" s="21" t="s">
        <v>653</v>
      </c>
    </row>
    <row r="543" spans="1:3">
      <c r="A543" t="str">
        <f t="shared" si="24"/>
        <v>ARS-VEQCG14820</v>
      </c>
      <c r="B543" t="s">
        <v>5166</v>
      </c>
      <c r="C543" s="20" t="s">
        <v>626</v>
      </c>
    </row>
    <row r="544" spans="1:3">
      <c r="A544" t="str">
        <f t="shared" si="24"/>
        <v>VRG-DLDCG32834</v>
      </c>
      <c r="B544" t="s">
        <v>5167</v>
      </c>
      <c r="C544" s="21" t="s">
        <v>1310</v>
      </c>
    </row>
    <row r="545" spans="1:3">
      <c r="A545" t="str">
        <f t="shared" si="24"/>
        <v>ATG-QNECG14990</v>
      </c>
      <c r="B545" t="s">
        <v>5168</v>
      </c>
      <c r="C545" s="20" t="s">
        <v>1094</v>
      </c>
    </row>
    <row r="546" spans="1:3">
      <c r="A546" t="str">
        <f t="shared" si="24"/>
        <v>VDG-HKTCG3635</v>
      </c>
      <c r="B546" t="s">
        <v>5169</v>
      </c>
      <c r="C546" s="21" t="s">
        <v>451</v>
      </c>
    </row>
    <row r="547" spans="1:3">
      <c r="A547" t="str">
        <f t="shared" si="24"/>
        <v>VDG-HKTCG3635</v>
      </c>
      <c r="B547" t="s">
        <v>5169</v>
      </c>
      <c r="C547" s="20" t="s">
        <v>451</v>
      </c>
    </row>
    <row r="548" spans="1:3">
      <c r="A548" t="str">
        <f t="shared" si="24"/>
        <v>ANA-TNPCG8947</v>
      </c>
      <c r="B548" t="s">
        <v>5170</v>
      </c>
      <c r="C548" s="21" t="s">
        <v>754</v>
      </c>
    </row>
    <row r="549" spans="1:3">
      <c r="A549" t="str">
        <f t="shared" si="24"/>
        <v>SNA-SDTCG6917</v>
      </c>
      <c r="B549" t="s">
        <v>5171</v>
      </c>
      <c r="C549" s="20" t="s">
        <v>301</v>
      </c>
    </row>
    <row r="550" spans="1:3">
      <c r="A550" t="str">
        <f t="shared" si="24"/>
        <v>SNA-SDTCG6917</v>
      </c>
      <c r="B550" t="s">
        <v>5171</v>
      </c>
      <c r="C550" s="21" t="s">
        <v>301</v>
      </c>
    </row>
    <row r="551" spans="1:3">
      <c r="A551" t="str">
        <f t="shared" si="24"/>
        <v>ATA-FEKCG10475</v>
      </c>
      <c r="B551" t="s">
        <v>5172</v>
      </c>
      <c r="C551" s="20" t="s">
        <v>991</v>
      </c>
    </row>
    <row r="552" spans="1:3">
      <c r="A552" t="str">
        <f t="shared" si="24"/>
        <v>ALA-LSACG6696</v>
      </c>
      <c r="B552" t="s">
        <v>5173</v>
      </c>
      <c r="C552" s="21" t="s">
        <v>905</v>
      </c>
    </row>
    <row r="553" spans="1:3">
      <c r="A553" t="str">
        <f t="shared" si="24"/>
        <v>ASG-TTQCG32762</v>
      </c>
      <c r="B553" t="s">
        <v>5174</v>
      </c>
      <c r="C553" s="20" t="s">
        <v>840</v>
      </c>
    </row>
    <row r="554" spans="1:3">
      <c r="A554" t="str">
        <f t="shared" si="24"/>
        <v>SEA-VCGCG9465</v>
      </c>
      <c r="B554" t="s">
        <v>5175</v>
      </c>
      <c r="C554" s="21" t="s">
        <v>218</v>
      </c>
    </row>
    <row r="555" spans="1:3">
      <c r="A555" t="str">
        <f t="shared" si="24"/>
        <v>TQA-AVVCG31233</v>
      </c>
      <c r="B555" t="s">
        <v>5176</v>
      </c>
      <c r="C555" s="20" t="s">
        <v>504</v>
      </c>
    </row>
    <row r="556" spans="1:3">
      <c r="A556" t="str">
        <f t="shared" si="24"/>
        <v>VRP-SEECG9468</v>
      </c>
      <c r="B556" t="s">
        <v>5177</v>
      </c>
      <c r="C556" s="21" t="s">
        <v>222</v>
      </c>
    </row>
    <row r="557" spans="1:3">
      <c r="A557" t="str">
        <f t="shared" si="24"/>
        <v>GLG-VGACG13318</v>
      </c>
      <c r="B557" t="s">
        <v>5178</v>
      </c>
      <c r="C557" s="20" t="s">
        <v>1075</v>
      </c>
    </row>
    <row r="558" spans="1:3">
      <c r="A558" t="str">
        <f t="shared" si="24"/>
        <v>GWA-FNHCG6337</v>
      </c>
      <c r="B558" t="s">
        <v>5179</v>
      </c>
      <c r="C558" s="21" t="s">
        <v>727</v>
      </c>
    </row>
    <row r="559" spans="1:3">
      <c r="A559" t="str">
        <f t="shared" si="24"/>
        <v>SCA-QQQCG30375</v>
      </c>
      <c r="B559" t="s">
        <v>5180</v>
      </c>
      <c r="C559" s="20" t="s">
        <v>1235</v>
      </c>
    </row>
    <row r="560" spans="1:3">
      <c r="A560" t="str">
        <f t="shared" si="24"/>
        <v>AQA-VSFCG6692</v>
      </c>
      <c r="B560" t="s">
        <v>5181</v>
      </c>
      <c r="C560" s="21" t="s">
        <v>733</v>
      </c>
    </row>
    <row r="561" spans="1:3">
      <c r="A561" t="str">
        <f t="shared" si="24"/>
        <v>AQA-VSFCG6692</v>
      </c>
      <c r="B561" t="s">
        <v>5181</v>
      </c>
      <c r="C561" s="20" t="s">
        <v>733</v>
      </c>
    </row>
    <row r="562" spans="1:3">
      <c r="A562" t="str">
        <f t="shared" si="24"/>
        <v>IFA-ACDCG31217</v>
      </c>
      <c r="B562" t="s">
        <v>5182</v>
      </c>
      <c r="C562" s="21" t="s">
        <v>1258</v>
      </c>
    </row>
    <row r="563" spans="1:3">
      <c r="A563" t="str">
        <f t="shared" si="24"/>
        <v>SMC-IQECG1794</v>
      </c>
      <c r="B563" t="s">
        <v>5183</v>
      </c>
      <c r="C563" s="20" t="s">
        <v>815</v>
      </c>
    </row>
    <row r="564" spans="1:3">
      <c r="A564" t="str">
        <f t="shared" si="24"/>
        <v>AKG-LITCG11598</v>
      </c>
      <c r="B564" t="s">
        <v>5184</v>
      </c>
      <c r="C564" s="21" t="s">
        <v>420</v>
      </c>
    </row>
    <row r="565" spans="1:3">
      <c r="A565" t="str">
        <f t="shared" si="24"/>
        <v>ISA-QQTCG12869</v>
      </c>
      <c r="B565" t="s">
        <v>5185</v>
      </c>
      <c r="C565" s="20" t="s">
        <v>264</v>
      </c>
    </row>
    <row r="566" spans="1:3">
      <c r="A566" t="str">
        <f t="shared" si="24"/>
        <v>TVA-QFNCG1299</v>
      </c>
      <c r="B566" t="s">
        <v>5186</v>
      </c>
      <c r="C566" s="21" t="s">
        <v>1071</v>
      </c>
    </row>
    <row r="567" spans="1:3">
      <c r="A567" t="str">
        <f t="shared" si="24"/>
        <v>TVA-QFNCG1299</v>
      </c>
      <c r="B567" t="s">
        <v>5186</v>
      </c>
      <c r="C567" s="20" t="s">
        <v>1071</v>
      </c>
    </row>
    <row r="568" spans="1:3">
      <c r="A568" t="str">
        <f t="shared" si="24"/>
        <v>TEA-RQRCG17283</v>
      </c>
      <c r="B568" t="s">
        <v>5187</v>
      </c>
      <c r="C568" s="21" t="s">
        <v>591</v>
      </c>
    </row>
    <row r="569" spans="1:3">
      <c r="A569" t="str">
        <f t="shared" si="24"/>
        <v>IRA-VYECG3502</v>
      </c>
      <c r="B569" t="s">
        <v>5188</v>
      </c>
      <c r="C569" s="20" t="s">
        <v>522</v>
      </c>
    </row>
    <row r="570" spans="1:3">
      <c r="A570" t="str">
        <f t="shared" si="24"/>
        <v>ALG-GTVCG30025</v>
      </c>
      <c r="B570" t="s">
        <v>4916</v>
      </c>
      <c r="C570" s="21" t="s">
        <v>1206</v>
      </c>
    </row>
    <row r="571" spans="1:3">
      <c r="A571" t="str">
        <f t="shared" si="24"/>
        <v>AYS-NEGCG30323</v>
      </c>
      <c r="B571" t="s">
        <v>5189</v>
      </c>
      <c r="C571" s="20" t="s">
        <v>1231</v>
      </c>
    </row>
    <row r="572" spans="1:3">
      <c r="A572" t="str">
        <f t="shared" si="24"/>
        <v>AYS-NEGCG30323</v>
      </c>
      <c r="B572" t="s">
        <v>5189</v>
      </c>
      <c r="C572" s="21" t="s">
        <v>1231</v>
      </c>
    </row>
    <row r="573" spans="1:3">
      <c r="A573" t="str">
        <f t="shared" si="24"/>
        <v>VAA-EQDCG8562</v>
      </c>
      <c r="B573" t="s">
        <v>5190</v>
      </c>
      <c r="C573" s="20" t="s">
        <v>678</v>
      </c>
    </row>
    <row r="574" spans="1:3">
      <c r="A574" t="str">
        <f t="shared" si="24"/>
        <v>TIG-KRFCG13282</v>
      </c>
      <c r="B574" t="s">
        <v>5191</v>
      </c>
      <c r="C574" s="21" t="s">
        <v>426</v>
      </c>
    </row>
    <row r="575" spans="1:3">
      <c r="A575" t="str">
        <f t="shared" si="24"/>
        <v>TIG-KRFCG13282</v>
      </c>
      <c r="B575" t="s">
        <v>5191</v>
      </c>
      <c r="C575" s="20" t="s">
        <v>426</v>
      </c>
    </row>
    <row r="576" spans="1:3">
      <c r="A576" t="str">
        <f t="shared" si="24"/>
        <v>SLA-EESCG4998</v>
      </c>
      <c r="B576" t="s">
        <v>5192</v>
      </c>
      <c r="C576" s="21" t="s">
        <v>1397</v>
      </c>
    </row>
    <row r="577" spans="1:3">
      <c r="A577" t="str">
        <f t="shared" ref="A577:A640" si="25">CONCATENATE(B577,C577)</f>
        <v>SLA-EESCG4998</v>
      </c>
      <c r="B577" t="s">
        <v>5192</v>
      </c>
      <c r="C577" s="20" t="s">
        <v>1397</v>
      </c>
    </row>
    <row r="578" spans="1:3">
      <c r="A578" t="str">
        <f t="shared" si="25"/>
        <v>TEA-ASNCG4475</v>
      </c>
      <c r="B578" t="s">
        <v>5193</v>
      </c>
      <c r="C578" s="21" t="s">
        <v>76</v>
      </c>
    </row>
    <row r="579" spans="1:3">
      <c r="A579" t="str">
        <f t="shared" si="25"/>
        <v>GAG-EDSCG32833</v>
      </c>
      <c r="B579" t="s">
        <v>5194</v>
      </c>
      <c r="C579" s="20" t="s">
        <v>1308</v>
      </c>
    </row>
    <row r="580" spans="1:3">
      <c r="A580" t="str">
        <f t="shared" si="25"/>
        <v>AYA-DVTCG7565</v>
      </c>
      <c r="B580" t="s">
        <v>5195</v>
      </c>
      <c r="C580" s="21" t="s">
        <v>87</v>
      </c>
    </row>
    <row r="581" spans="1:3">
      <c r="A581" t="str">
        <f t="shared" si="25"/>
        <v>ASG-TNLCG2915</v>
      </c>
      <c r="B581" t="s">
        <v>5196</v>
      </c>
      <c r="C581" s="20" t="s">
        <v>636</v>
      </c>
    </row>
    <row r="582" spans="1:3">
      <c r="A582" t="str">
        <f t="shared" si="25"/>
        <v>ASG-TNLCG2915</v>
      </c>
      <c r="B582" t="s">
        <v>5196</v>
      </c>
      <c r="C582" s="21" t="s">
        <v>636</v>
      </c>
    </row>
    <row r="583" spans="1:3">
      <c r="A583" t="str">
        <f t="shared" si="25"/>
        <v>SSA-SSGCG7142</v>
      </c>
      <c r="B583" t="s">
        <v>5197</v>
      </c>
      <c r="C583" s="20" t="s">
        <v>1453</v>
      </c>
    </row>
    <row r="584" spans="1:3">
      <c r="A584" t="str">
        <f t="shared" si="25"/>
        <v>CRG-YFSCG15046</v>
      </c>
      <c r="B584" t="s">
        <v>5198</v>
      </c>
      <c r="C584" s="21" t="s">
        <v>1099</v>
      </c>
    </row>
    <row r="585" spans="1:3">
      <c r="A585" t="str">
        <f t="shared" si="25"/>
        <v>GVC-INPCG9660</v>
      </c>
      <c r="B585" t="s">
        <v>5199</v>
      </c>
      <c r="C585" s="20" t="s">
        <v>757</v>
      </c>
    </row>
    <row r="586" spans="1:3">
      <c r="A586" t="str">
        <f t="shared" si="25"/>
        <v>GVC-INPCG9660</v>
      </c>
      <c r="B586" t="s">
        <v>5199</v>
      </c>
      <c r="C586" s="21" t="s">
        <v>757</v>
      </c>
    </row>
    <row r="587" spans="1:3">
      <c r="A587" t="str">
        <f t="shared" si="25"/>
        <v>CSA-KSVCG5246</v>
      </c>
      <c r="B587" t="s">
        <v>5200</v>
      </c>
      <c r="C587" s="20" t="s">
        <v>1401</v>
      </c>
    </row>
    <row r="588" spans="1:3">
      <c r="A588" t="str">
        <f t="shared" si="25"/>
        <v>TIA-KTVCG9372</v>
      </c>
      <c r="B588" t="s">
        <v>5201</v>
      </c>
      <c r="C588" s="21" t="s">
        <v>1515</v>
      </c>
    </row>
    <row r="589" spans="1:3">
      <c r="A589" t="str">
        <f t="shared" si="25"/>
        <v>TQA-GSQCG16869</v>
      </c>
      <c r="B589" t="s">
        <v>5202</v>
      </c>
      <c r="C589" s="20" t="s">
        <v>812</v>
      </c>
    </row>
    <row r="590" spans="1:3">
      <c r="A590" t="str">
        <f t="shared" si="25"/>
        <v>VAA-QGSCG3066</v>
      </c>
      <c r="B590" t="s">
        <v>5203</v>
      </c>
      <c r="C590" s="21" t="s">
        <v>1239</v>
      </c>
    </row>
    <row r="591" spans="1:3">
      <c r="A591" t="str">
        <f t="shared" si="25"/>
        <v>VAA-QGSCG3066</v>
      </c>
      <c r="B591" t="s">
        <v>5203</v>
      </c>
      <c r="C591" s="20" t="s">
        <v>1239</v>
      </c>
    </row>
    <row r="592" spans="1:3">
      <c r="A592" t="str">
        <f t="shared" si="25"/>
        <v>VAA-QGSCG3066</v>
      </c>
      <c r="B592" t="s">
        <v>5203</v>
      </c>
      <c r="C592" s="21" t="s">
        <v>1239</v>
      </c>
    </row>
    <row r="593" spans="1:3">
      <c r="A593" t="str">
        <f t="shared" si="25"/>
        <v>LSA-GQVCG17234</v>
      </c>
      <c r="B593" t="s">
        <v>5204</v>
      </c>
      <c r="C593" s="20" t="s">
        <v>1130</v>
      </c>
    </row>
    <row r="594" spans="1:3">
      <c r="A594" t="str">
        <f t="shared" si="25"/>
        <v>IAA-SKVCG9377</v>
      </c>
      <c r="B594" t="s">
        <v>5205</v>
      </c>
      <c r="C594" s="21" t="s">
        <v>1517</v>
      </c>
    </row>
    <row r="595" spans="1:3">
      <c r="A595" t="str">
        <f t="shared" si="25"/>
        <v>SNS-QKWCG17097</v>
      </c>
      <c r="B595" t="s">
        <v>5206</v>
      </c>
      <c r="C595" s="20" t="s">
        <v>428</v>
      </c>
    </row>
    <row r="596" spans="1:3">
      <c r="A596" t="str">
        <f t="shared" si="25"/>
        <v>AQA-RIGCG32052</v>
      </c>
      <c r="B596" t="s">
        <v>5207</v>
      </c>
      <c r="C596" s="21" t="s">
        <v>369</v>
      </c>
    </row>
    <row r="597" spans="1:3">
      <c r="A597" t="str">
        <f t="shared" si="25"/>
        <v>GEA-CRYCG18563</v>
      </c>
      <c r="B597" t="s">
        <v>5208</v>
      </c>
      <c r="C597" s="20" t="s">
        <v>1173</v>
      </c>
    </row>
    <row r="598" spans="1:3">
      <c r="A598" t="str">
        <f t="shared" si="25"/>
        <v>VAA-NFLCG30088</v>
      </c>
      <c r="B598" t="s">
        <v>5209</v>
      </c>
      <c r="C598" s="21" t="s">
        <v>1213</v>
      </c>
    </row>
    <row r="599" spans="1:3">
      <c r="A599" t="str">
        <f t="shared" si="25"/>
        <v>SVG-EKNCG32383</v>
      </c>
      <c r="B599" t="s">
        <v>5210</v>
      </c>
      <c r="C599" s="20" t="s">
        <v>1301</v>
      </c>
    </row>
    <row r="600" spans="1:3">
      <c r="A600" t="str">
        <f t="shared" si="25"/>
        <v>TES-KLLCG11159</v>
      </c>
      <c r="B600" t="s">
        <v>5211</v>
      </c>
      <c r="C600" s="21" t="s">
        <v>150</v>
      </c>
    </row>
    <row r="601" spans="1:3">
      <c r="A601" t="str">
        <f t="shared" si="25"/>
        <v>SEA-DPLCG17148</v>
      </c>
      <c r="B601" t="s">
        <v>5212</v>
      </c>
      <c r="C601" s="20" t="s">
        <v>269</v>
      </c>
    </row>
    <row r="602" spans="1:3">
      <c r="A602" t="str">
        <f t="shared" si="25"/>
        <v>VQS-APFCG31091</v>
      </c>
      <c r="B602" t="s">
        <v>5213</v>
      </c>
      <c r="C602" s="21" t="s">
        <v>441</v>
      </c>
    </row>
    <row r="603" spans="1:3">
      <c r="A603" t="str">
        <f t="shared" si="25"/>
        <v>SSS-KTRCG33159</v>
      </c>
      <c r="B603" t="s">
        <v>5214</v>
      </c>
      <c r="C603" s="20" t="s">
        <v>1315</v>
      </c>
    </row>
    <row r="604" spans="1:3">
      <c r="A604" t="str">
        <f t="shared" si="25"/>
        <v>ALA-GRTCG1165</v>
      </c>
      <c r="B604" t="s">
        <v>5215</v>
      </c>
      <c r="C604" s="21" t="s">
        <v>152</v>
      </c>
    </row>
    <row r="605" spans="1:3">
      <c r="A605" t="str">
        <f t="shared" si="25"/>
        <v>GSA-KKDCG3088</v>
      </c>
      <c r="B605" t="s">
        <v>5216</v>
      </c>
      <c r="C605" s="20" t="s">
        <v>1242</v>
      </c>
    </row>
    <row r="606" spans="1:3">
      <c r="A606" t="str">
        <f t="shared" si="25"/>
        <v>GRA-QTECG14945</v>
      </c>
      <c r="B606" t="s">
        <v>5217</v>
      </c>
      <c r="C606" s="21" t="s">
        <v>342</v>
      </c>
    </row>
    <row r="607" spans="1:3">
      <c r="A607" t="str">
        <f t="shared" si="25"/>
        <v>GRA-QTECG14945</v>
      </c>
      <c r="B607" t="s">
        <v>5217</v>
      </c>
      <c r="C607" s="20" t="s">
        <v>342</v>
      </c>
    </row>
    <row r="608" spans="1:3">
      <c r="A608" t="str">
        <f t="shared" si="25"/>
        <v>TQG-LPLCG12387</v>
      </c>
      <c r="B608" t="s">
        <v>5218</v>
      </c>
      <c r="C608" s="21" t="s">
        <v>1062</v>
      </c>
    </row>
    <row r="609" spans="1:3">
      <c r="A609" t="str">
        <f t="shared" si="25"/>
        <v>IFP-APFCG7631</v>
      </c>
      <c r="B609" t="s">
        <v>5219</v>
      </c>
      <c r="C609" s="20" t="s">
        <v>925</v>
      </c>
    </row>
    <row r="610" spans="1:3">
      <c r="A610" t="str">
        <f t="shared" si="25"/>
        <v>SSS-VFLCG33461</v>
      </c>
      <c r="B610" t="s">
        <v>5220</v>
      </c>
      <c r="C610" s="21" t="s">
        <v>1334</v>
      </c>
    </row>
    <row r="611" spans="1:3">
      <c r="A611" t="str">
        <f t="shared" si="25"/>
        <v>GSA-MPPCG3009</v>
      </c>
      <c r="B611" t="s">
        <v>5221</v>
      </c>
      <c r="C611" s="20" t="s">
        <v>362</v>
      </c>
    </row>
    <row r="612" spans="1:3">
      <c r="A612" t="str">
        <f t="shared" si="25"/>
        <v>GSA-MPPCG3009</v>
      </c>
      <c r="B612" t="s">
        <v>5221</v>
      </c>
      <c r="C612" s="21" t="s">
        <v>362</v>
      </c>
    </row>
    <row r="613" spans="1:3">
      <c r="A613" t="str">
        <f t="shared" si="25"/>
        <v>GSA-MPPCG3009</v>
      </c>
      <c r="B613" t="s">
        <v>5221</v>
      </c>
      <c r="C613" s="20" t="s">
        <v>362</v>
      </c>
    </row>
    <row r="614" spans="1:3">
      <c r="A614" t="str">
        <f t="shared" si="25"/>
        <v>ASA-GLLCG6483</v>
      </c>
      <c r="B614" t="s">
        <v>4889</v>
      </c>
      <c r="C614" s="21" t="s">
        <v>1439</v>
      </c>
    </row>
    <row r="615" spans="1:3">
      <c r="A615" t="str">
        <f t="shared" si="25"/>
        <v>VHS-APGCG1304</v>
      </c>
      <c r="B615" t="s">
        <v>5222</v>
      </c>
      <c r="C615" s="20" t="s">
        <v>1073</v>
      </c>
    </row>
    <row r="616" spans="1:3">
      <c r="A616" t="str">
        <f t="shared" si="25"/>
        <v>AYA-QNACG11668</v>
      </c>
      <c r="B616" t="s">
        <v>5223</v>
      </c>
      <c r="C616" s="21" t="s">
        <v>1027</v>
      </c>
    </row>
    <row r="617" spans="1:3">
      <c r="A617" t="str">
        <f t="shared" si="25"/>
        <v>CHG-NPGCG17571</v>
      </c>
      <c r="B617" t="s">
        <v>5224</v>
      </c>
      <c r="C617" s="20" t="s">
        <v>1144</v>
      </c>
    </row>
    <row r="618" spans="1:3">
      <c r="A618" t="str">
        <f t="shared" si="25"/>
        <v>VQS-APGCG2071</v>
      </c>
      <c r="B618" t="s">
        <v>5225</v>
      </c>
      <c r="C618" s="21" t="s">
        <v>1193</v>
      </c>
    </row>
    <row r="619" spans="1:3">
      <c r="A619" t="str">
        <f t="shared" si="25"/>
        <v>SAG-LQRCG18417</v>
      </c>
      <c r="B619" t="s">
        <v>5226</v>
      </c>
      <c r="C619" s="20" t="s">
        <v>630</v>
      </c>
    </row>
    <row r="620" spans="1:3">
      <c r="A620" t="str">
        <f t="shared" si="25"/>
        <v>THA-ASNCG4472</v>
      </c>
      <c r="B620" t="s">
        <v>5227</v>
      </c>
      <c r="C620" s="21" t="s">
        <v>73</v>
      </c>
    </row>
    <row r="621" spans="1:3">
      <c r="A621" t="str">
        <f t="shared" si="25"/>
        <v>SAA-SQICG5255</v>
      </c>
      <c r="B621" t="s">
        <v>5228</v>
      </c>
      <c r="C621" s="20" t="s">
        <v>1403</v>
      </c>
    </row>
    <row r="622" spans="1:3">
      <c r="A622" t="str">
        <f t="shared" si="25"/>
        <v>SQS-ASQCG4386</v>
      </c>
      <c r="B622" t="s">
        <v>5229</v>
      </c>
      <c r="C622" s="21" t="s">
        <v>1370</v>
      </c>
    </row>
    <row r="623" spans="1:3">
      <c r="A623" t="str">
        <f t="shared" si="25"/>
        <v>TGA-IDFCG8945</v>
      </c>
      <c r="B623" t="s">
        <v>5230</v>
      </c>
      <c r="C623" s="20" t="s">
        <v>684</v>
      </c>
    </row>
    <row r="624" spans="1:3">
      <c r="A624" t="str">
        <f t="shared" si="25"/>
        <v>ASG-ESLCG6041</v>
      </c>
      <c r="B624" t="s">
        <v>5231</v>
      </c>
      <c r="C624" s="21" t="s">
        <v>1414</v>
      </c>
    </row>
    <row r="625" spans="1:3">
      <c r="A625" t="str">
        <f t="shared" si="25"/>
        <v>SWS-CETCG11669</v>
      </c>
      <c r="B625" t="s">
        <v>5232</v>
      </c>
      <c r="C625" s="20" t="s">
        <v>107</v>
      </c>
    </row>
    <row r="626" spans="1:3">
      <c r="A626" t="str">
        <f t="shared" si="25"/>
        <v>ALG-RTMCG1179</v>
      </c>
      <c r="B626" t="s">
        <v>5233</v>
      </c>
      <c r="C626" s="21" t="s">
        <v>155</v>
      </c>
    </row>
    <row r="627" spans="1:3">
      <c r="A627" t="str">
        <f t="shared" si="25"/>
        <v>ALG-RTMCG1179</v>
      </c>
      <c r="B627" t="s">
        <v>5233</v>
      </c>
      <c r="C627" s="20" t="s">
        <v>155</v>
      </c>
    </row>
    <row r="628" spans="1:3">
      <c r="A628" t="str">
        <f t="shared" si="25"/>
        <v>SLA-VEDCG10163</v>
      </c>
      <c r="B628" t="s">
        <v>5234</v>
      </c>
      <c r="C628" s="21" t="s">
        <v>323</v>
      </c>
    </row>
    <row r="629" spans="1:3">
      <c r="A629" t="str">
        <f t="shared" si="25"/>
        <v>ARA-DYACG5896</v>
      </c>
      <c r="B629" t="s">
        <v>5235</v>
      </c>
      <c r="C629" s="20" t="s">
        <v>1409</v>
      </c>
    </row>
    <row r="630" spans="1:3">
      <c r="A630" t="str">
        <f t="shared" si="25"/>
        <v>CQA-LPYCG6763</v>
      </c>
      <c r="B630" t="s">
        <v>5236</v>
      </c>
      <c r="C630" s="21" t="s">
        <v>910</v>
      </c>
    </row>
    <row r="631" spans="1:3">
      <c r="A631" t="str">
        <f t="shared" si="25"/>
        <v>CQA-LPYCG6763</v>
      </c>
      <c r="B631" t="s">
        <v>5236</v>
      </c>
      <c r="C631" s="20" t="s">
        <v>910</v>
      </c>
    </row>
    <row r="632" spans="1:3">
      <c r="A632" t="str">
        <f t="shared" si="25"/>
        <v>SEA-RKGCG31821</v>
      </c>
      <c r="B632" t="s">
        <v>5237</v>
      </c>
      <c r="C632" s="21" t="s">
        <v>643</v>
      </c>
    </row>
    <row r="633" spans="1:3">
      <c r="A633" t="str">
        <f t="shared" si="25"/>
        <v>VSA-NRTCG3132</v>
      </c>
      <c r="B633" t="s">
        <v>5238</v>
      </c>
      <c r="C633" s="20" t="s">
        <v>99</v>
      </c>
    </row>
    <row r="634" spans="1:3">
      <c r="A634" t="str">
        <f t="shared" si="25"/>
        <v>VSA-EIHCG33128</v>
      </c>
      <c r="B634" t="s">
        <v>5239</v>
      </c>
      <c r="C634" s="21" t="s">
        <v>604</v>
      </c>
    </row>
    <row r="635" spans="1:3">
      <c r="A635" t="str">
        <f t="shared" si="25"/>
        <v>ISG-VAICG16996</v>
      </c>
      <c r="B635" t="s">
        <v>5240</v>
      </c>
      <c r="C635" s="20" t="s">
        <v>1117</v>
      </c>
    </row>
    <row r="636" spans="1:3">
      <c r="A636" t="str">
        <f t="shared" si="25"/>
        <v>TQA-RTMCG9116</v>
      </c>
      <c r="B636" t="s">
        <v>5241</v>
      </c>
      <c r="C636" s="21" t="s">
        <v>182</v>
      </c>
    </row>
    <row r="637" spans="1:3">
      <c r="A637" t="str">
        <f t="shared" si="25"/>
        <v>ILG-QDVCG32523</v>
      </c>
      <c r="B637" t="s">
        <v>5242</v>
      </c>
      <c r="C637" s="20" t="s">
        <v>1304</v>
      </c>
    </row>
    <row r="638" spans="1:3">
      <c r="A638" t="str">
        <f t="shared" si="25"/>
        <v>ASA-IPICG6277</v>
      </c>
      <c r="B638" t="s">
        <v>5243</v>
      </c>
      <c r="C638" s="21" t="s">
        <v>391</v>
      </c>
    </row>
    <row r="639" spans="1:3">
      <c r="A639" t="str">
        <f t="shared" si="25"/>
        <v>ANA-GEVCG1371</v>
      </c>
      <c r="B639" t="s">
        <v>5244</v>
      </c>
      <c r="C639" s="20" t="s">
        <v>624</v>
      </c>
    </row>
    <row r="640" spans="1:3">
      <c r="A640" t="str">
        <f t="shared" si="25"/>
        <v>AQG-ASFCG7025</v>
      </c>
      <c r="B640" t="s">
        <v>5245</v>
      </c>
      <c r="C640" s="21" t="s">
        <v>673</v>
      </c>
    </row>
    <row r="641" spans="1:3">
      <c r="A641" t="str">
        <f t="shared" ref="A641:A643" si="26">CONCATENATE(B641,C641)</f>
        <v>SLA-IQGCG14529</v>
      </c>
      <c r="B641" t="s">
        <v>5246</v>
      </c>
      <c r="C641" s="20" t="s">
        <v>800</v>
      </c>
    </row>
    <row r="642" spans="1:3">
      <c r="A642" t="str">
        <f t="shared" si="26"/>
        <v>VEG-ISLCG6113</v>
      </c>
      <c r="B642" t="s">
        <v>5247</v>
      </c>
      <c r="C642" s="21" t="s">
        <v>459</v>
      </c>
    </row>
    <row r="643" spans="1:3">
      <c r="A643" t="str">
        <f t="shared" si="26"/>
        <v>VEG-ISLCG6113</v>
      </c>
      <c r="B643" t="s">
        <v>5247</v>
      </c>
      <c r="C643" s="20" t="s">
        <v>459</v>
      </c>
    </row>
  </sheetData>
  <sortState ref="I1:J644">
    <sortCondition descending="1" ref="J1:J644"/>
  </sortState>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selection activeCell="B1" sqref="B1:D1"/>
    </sheetView>
  </sheetViews>
  <sheetFormatPr baseColWidth="10" defaultColWidth="8.83203125" defaultRowHeight="14" x14ac:dyDescent="0"/>
  <cols>
    <col min="1" max="1" width="14.33203125" customWidth="1"/>
    <col min="2" max="2" width="14.83203125" bestFit="1" customWidth="1"/>
    <col min="3" max="3" width="36.33203125" bestFit="1" customWidth="1"/>
    <col min="4" max="4" width="14.1640625" bestFit="1" customWidth="1"/>
  </cols>
  <sheetData>
    <row r="1" spans="1:4">
      <c r="A1" t="s">
        <v>5721</v>
      </c>
      <c r="B1" t="s">
        <v>5724</v>
      </c>
      <c r="C1" t="s">
        <v>5723</v>
      </c>
      <c r="D1" t="s">
        <v>5722</v>
      </c>
    </row>
    <row r="2" spans="1:4">
      <c r="A2" t="s">
        <v>974</v>
      </c>
      <c r="B2" t="str">
        <f>VLOOKUP(A2,Table2[[plain CG]:[cleavage site]],10,FALSE)</f>
        <v>N</v>
      </c>
      <c r="C2" t="str">
        <f>IF(B2="Y","between "&amp;(VLOOKUP(A2,Table2[[plain CG]:[cleavage site]],5,FALSE)-1)&amp;" and "&amp;VLOOKUP(A2,Table2[[plain CG]:[cleavage site]],5,FALSE),"-")</f>
        <v>-</v>
      </c>
      <c r="D2" t="str">
        <f>IF(B2="Y",VLOOKUP(A2,Table2[[plain CG]:[cleavage site]],13,FALSE),"-")</f>
        <v>-</v>
      </c>
    </row>
    <row r="3" spans="1:4">
      <c r="A3" t="s">
        <v>978</v>
      </c>
      <c r="B3" t="str">
        <f>VLOOKUP(A3,Table2[[plain CG]:[cleavage site]],10,FALSE)</f>
        <v>N</v>
      </c>
      <c r="C3" t="str">
        <f>IF(B3="Y","between "&amp;(VLOOKUP(A3,Table2[[plain CG]:[cleavage site]],5,FALSE)-1)&amp;" and "&amp;VLOOKUP(A3,Table2[[plain CG]:[cleavage site]],5,FALSE),"-")</f>
        <v>-</v>
      </c>
      <c r="D3" t="str">
        <f>IF(B3="Y",VLOOKUP(A3,Table2[[plain CG]:[cleavage site]],13,FALSE),"-")</f>
        <v>-</v>
      </c>
    </row>
    <row r="4" spans="1:4">
      <c r="A4" t="s">
        <v>482</v>
      </c>
      <c r="B4" t="str">
        <f>VLOOKUP(A4,Table2[[plain CG]:[cleavage site]],10,FALSE)</f>
        <v>N</v>
      </c>
      <c r="C4" t="str">
        <f>IF(B4="Y","between "&amp;(VLOOKUP(A4,Table2[[plain CG]:[cleavage site]],5,FALSE)-1)&amp;" and "&amp;VLOOKUP(A4,Table2[[plain CG]:[cleavage site]],5,FALSE),"-")</f>
        <v>-</v>
      </c>
      <c r="D4" t="str">
        <f>IF(B4="Y",VLOOKUP(A4,Table2[[plain CG]:[cleavage site]],13,FALSE),"-")</f>
        <v>-</v>
      </c>
    </row>
    <row r="5" spans="1:4">
      <c r="A5" t="s">
        <v>573</v>
      </c>
      <c r="B5" t="str">
        <f>VLOOKUP(A5,Table2[[plain CG]:[cleavage site]],10,FALSE)</f>
        <v>Y</v>
      </c>
      <c r="C5" t="str">
        <f>IF(B5="Y","between "&amp;(VLOOKUP(A5,Table2[[plain CG]:[cleavage site]],5,FALSE)-1)&amp;" and "&amp;VLOOKUP(A5,Table2[[plain CG]:[cleavage site]],5,FALSE),"-")</f>
        <v>between 18 and 19</v>
      </c>
      <c r="D5" t="str">
        <f>IF(B5="Y",VLOOKUP(A5,Table2[[plain CG]:[cleavage site]],13,FALSE),"-")</f>
        <v>VQF-QHP</v>
      </c>
    </row>
    <row r="6" spans="1:4">
      <c r="A6" t="s">
        <v>980</v>
      </c>
      <c r="B6" t="str">
        <f>VLOOKUP(A6,Table2[[plain CG]:[cleavage site]],10,FALSE)</f>
        <v>N</v>
      </c>
      <c r="C6" t="str">
        <f>IF(B6="Y","between "&amp;(VLOOKUP(A6,Table2[[plain CG]:[cleavage site]],5,FALSE)-1)&amp;" and "&amp;VLOOKUP(A6,Table2[[plain CG]:[cleavage site]],5,FALSE),"-")</f>
        <v>-</v>
      </c>
      <c r="D6" t="str">
        <f>IF(B6="Y",VLOOKUP(A6,Table2[[plain CG]:[cleavage site]],13,FALSE),"-")</f>
        <v>-</v>
      </c>
    </row>
    <row r="7" spans="1:4">
      <c r="A7" t="s">
        <v>320</v>
      </c>
      <c r="B7" t="str">
        <f>VLOOKUP(A7,Table2[[plain CG]:[cleavage site]],10,FALSE)</f>
        <v>N</v>
      </c>
      <c r="C7" t="str">
        <f>IF(B7="Y","between "&amp;(VLOOKUP(A7,Table2[[plain CG]:[cleavage site]],5,FALSE)-1)&amp;" and "&amp;VLOOKUP(A7,Table2[[plain CG]:[cleavage site]],5,FALSE),"-")</f>
        <v>-</v>
      </c>
      <c r="D7" t="str">
        <f>IF(B7="Y",VLOOKUP(A7,Table2[[plain CG]:[cleavage site]],13,FALSE),"-")</f>
        <v>-</v>
      </c>
    </row>
    <row r="8" spans="1:4">
      <c r="A8" t="s">
        <v>770</v>
      </c>
      <c r="B8" t="str">
        <f>VLOOKUP(A8,Table2[[plain CG]:[cleavage site]],10,FALSE)</f>
        <v>Y</v>
      </c>
      <c r="C8" t="str">
        <f>IF(B8="Y","between "&amp;(VLOOKUP(A8,Table2[[plain CG]:[cleavage site]],5,FALSE)-1)&amp;" and "&amp;VLOOKUP(A8,Table2[[plain CG]:[cleavage site]],5,FALSE),"-")</f>
        <v>between 21 and 22</v>
      </c>
      <c r="D8" t="str">
        <f>IF(B8="Y",VLOOKUP(A8,Table2[[plain CG]:[cleavage site]],13,FALSE),"-")</f>
        <v>GIG-QSS</v>
      </c>
    </row>
    <row r="9" spans="1:4">
      <c r="A9" t="s">
        <v>323</v>
      </c>
      <c r="B9" t="str">
        <f>VLOOKUP(A9,Table2[[plain CG]:[cleavage site]],10,FALSE)</f>
        <v>Y</v>
      </c>
      <c r="C9" t="str">
        <f>IF(B9="Y","between "&amp;(VLOOKUP(A9,Table2[[plain CG]:[cleavage site]],5,FALSE)-1)&amp;" and "&amp;VLOOKUP(A9,Table2[[plain CG]:[cleavage site]],5,FALSE),"-")</f>
        <v>between 26 and 27</v>
      </c>
      <c r="D9" t="str">
        <f>IF(B9="Y",VLOOKUP(A9,Table2[[plain CG]:[cleavage site]],13,FALSE),"-")</f>
        <v>SLA-VED</v>
      </c>
    </row>
    <row r="10" spans="1:4">
      <c r="A10" t="s">
        <v>232</v>
      </c>
      <c r="B10" t="str">
        <f>VLOOKUP(A10,Table2[[plain CG]:[cleavage site]],10,FALSE)</f>
        <v>Y</v>
      </c>
      <c r="C10" t="str">
        <f>IF(B10="Y","between "&amp;(VLOOKUP(A10,Table2[[plain CG]:[cleavage site]],5,FALSE)-1)&amp;" and "&amp;VLOOKUP(A10,Table2[[plain CG]:[cleavage site]],5,FALSE),"-")</f>
        <v>between 30 and 31</v>
      </c>
      <c r="D10" t="str">
        <f>IF(B10="Y",VLOOKUP(A10,Table2[[plain CG]:[cleavage site]],13,FALSE),"-")</f>
        <v>SIA-IAP</v>
      </c>
    </row>
    <row r="11" spans="1:4">
      <c r="A11" t="s">
        <v>983</v>
      </c>
      <c r="B11" t="str">
        <f>VLOOKUP(A11,Table2[[plain CG]:[cleavage site]],10,FALSE)</f>
        <v>Y</v>
      </c>
      <c r="C11" t="str">
        <f>IF(B11="Y","between "&amp;(VLOOKUP(A11,Table2[[plain CG]:[cleavage site]],5,FALSE)-1)&amp;" and "&amp;VLOOKUP(A11,Table2[[plain CG]:[cleavage site]],5,FALSE),"-")</f>
        <v>between 24 and 25</v>
      </c>
      <c r="D11" t="str">
        <f>IF(B11="Y",VLOOKUP(A11,Table2[[plain CG]:[cleavage site]],13,FALSE),"-")</f>
        <v>VQL-QVY</v>
      </c>
    </row>
    <row r="12" spans="1:4">
      <c r="A12" t="s">
        <v>774</v>
      </c>
      <c r="B12" t="str">
        <f>VLOOKUP(A12,Table2[[plain CG]:[cleavage site]],10,FALSE)</f>
        <v>N</v>
      </c>
      <c r="C12" t="str">
        <f>IF(B12="Y","between "&amp;(VLOOKUP(A12,Table2[[plain CG]:[cleavage site]],5,FALSE)-1)&amp;" and "&amp;VLOOKUP(A12,Table2[[plain CG]:[cleavage site]],5,FALSE),"-")</f>
        <v>-</v>
      </c>
      <c r="D12" t="str">
        <f>IF(B12="Y",VLOOKUP(A12,Table2[[plain CG]:[cleavage site]],13,FALSE),"-")</f>
        <v>-</v>
      </c>
    </row>
    <row r="13" spans="1:4">
      <c r="A13" t="s">
        <v>235</v>
      </c>
      <c r="B13" t="str">
        <f>VLOOKUP(A13,Table2[[plain CG]:[cleavage site]],10,FALSE)</f>
        <v>N</v>
      </c>
      <c r="C13" t="str">
        <f>IF(B13="Y","between "&amp;(VLOOKUP(A13,Table2[[plain CG]:[cleavage site]],5,FALSE)-1)&amp;" and "&amp;VLOOKUP(A13,Table2[[plain CG]:[cleavage site]],5,FALSE),"-")</f>
        <v>-</v>
      </c>
      <c r="D13" t="str">
        <f>IF(B13="Y",VLOOKUP(A13,Table2[[plain CG]:[cleavage site]],13,FALSE),"-")</f>
        <v>-</v>
      </c>
    </row>
    <row r="14" spans="1:4">
      <c r="A14" t="s">
        <v>238</v>
      </c>
      <c r="B14" t="str">
        <f>VLOOKUP(A14,Table2[[plain CG]:[cleavage site]],10,FALSE)</f>
        <v>Y</v>
      </c>
      <c r="C14" t="str">
        <f>IF(B14="Y","between "&amp;(VLOOKUP(A14,Table2[[plain CG]:[cleavage site]],5,FALSE)-1)&amp;" and "&amp;VLOOKUP(A14,Table2[[plain CG]:[cleavage site]],5,FALSE),"-")</f>
        <v>between 20 and 21</v>
      </c>
      <c r="D14" t="str">
        <f>IF(B14="Y",VLOOKUP(A14,Table2[[plain CG]:[cleavage site]],13,FALSE),"-")</f>
        <v>VSD-YCF</v>
      </c>
    </row>
    <row r="15" spans="1:4">
      <c r="A15" t="s">
        <v>413</v>
      </c>
      <c r="B15" t="str">
        <f>VLOOKUP(A15,Table2[[plain CG]:[cleavage site]],10,FALSE)</f>
        <v>Y</v>
      </c>
      <c r="C15" t="str">
        <f>IF(B15="Y","between "&amp;(VLOOKUP(A15,Table2[[plain CG]:[cleavage site]],5,FALSE)-1)&amp;" and "&amp;VLOOKUP(A15,Table2[[plain CG]:[cleavage site]],5,FALSE),"-")</f>
        <v>between 20 and 21</v>
      </c>
      <c r="D15" t="str">
        <f>IF(B15="Y",VLOOKUP(A15,Table2[[plain CG]:[cleavage site]],13,FALSE),"-")</f>
        <v>LHA-ALL</v>
      </c>
    </row>
    <row r="16" spans="1:4">
      <c r="A16" t="s">
        <v>985</v>
      </c>
      <c r="B16" t="str">
        <f>VLOOKUP(A16,Table2[[plain CG]:[cleavage site]],10,FALSE)</f>
        <v>Y</v>
      </c>
      <c r="C16" t="str">
        <f>IF(B16="Y","between "&amp;(VLOOKUP(A16,Table2[[plain CG]:[cleavage site]],5,FALSE)-1)&amp;" and "&amp;VLOOKUP(A16,Table2[[plain CG]:[cleavage site]],5,FALSE),"-")</f>
        <v>between 27 and 28</v>
      </c>
      <c r="D16" t="str">
        <f>IF(B16="Y",VLOOKUP(A16,Table2[[plain CG]:[cleavage site]],13,FALSE),"-")</f>
        <v>TEA-AVP</v>
      </c>
    </row>
    <row r="17" spans="1:4">
      <c r="A17" t="s">
        <v>987</v>
      </c>
      <c r="B17" t="str">
        <f>VLOOKUP(A17,Table2[[plain CG]:[cleavage site]],10,FALSE)</f>
        <v>Y</v>
      </c>
      <c r="C17" t="str">
        <f>IF(B17="Y","between "&amp;(VLOOKUP(A17,Table2[[plain CG]:[cleavage site]],5,FALSE)-1)&amp;" and "&amp;VLOOKUP(A17,Table2[[plain CG]:[cleavage site]],5,FALSE),"-")</f>
        <v>between 16 and 17</v>
      </c>
      <c r="D17" t="str">
        <f>IF(B17="Y",VLOOKUP(A17,Table2[[plain CG]:[cleavage site]],13,FALSE),"-")</f>
        <v>VFG-QET</v>
      </c>
    </row>
    <row r="18" spans="1:4">
      <c r="A18" t="s">
        <v>989</v>
      </c>
      <c r="B18" t="str">
        <f>VLOOKUP(A18,Table2[[plain CG]:[cleavage site]],10,FALSE)</f>
        <v>Y</v>
      </c>
      <c r="C18" t="str">
        <f>IF(B18="Y","between "&amp;(VLOOKUP(A18,Table2[[plain CG]:[cleavage site]],5,FALSE)-1)&amp;" and "&amp;VLOOKUP(A18,Table2[[plain CG]:[cleavage site]],5,FALSE),"-")</f>
        <v>between 19 and 20</v>
      </c>
      <c r="D18" t="str">
        <f>IF(B18="Y",VLOOKUP(A18,Table2[[plain CG]:[cleavage site]],13,FALSE),"-")</f>
        <v>AQA-VDW</v>
      </c>
    </row>
    <row r="19" spans="1:4">
      <c r="A19" t="s">
        <v>991</v>
      </c>
      <c r="B19" t="str">
        <f>VLOOKUP(A19,Table2[[plain CG]:[cleavage site]],10,FALSE)</f>
        <v>Y</v>
      </c>
      <c r="C19" t="str">
        <f>IF(B19="Y","between "&amp;(VLOOKUP(A19,Table2[[plain CG]:[cleavage site]],5,FALSE)-1)&amp;" and "&amp;VLOOKUP(A19,Table2[[plain CG]:[cleavage site]],5,FALSE),"-")</f>
        <v>between 17 and 18</v>
      </c>
      <c r="D19" t="str">
        <f>IF(B19="Y",VLOOKUP(A19,Table2[[plain CG]:[cleavage site]],13,FALSE),"-")</f>
        <v>ATA-FEK</v>
      </c>
    </row>
    <row r="20" spans="1:4">
      <c r="A20" t="s">
        <v>994</v>
      </c>
      <c r="B20" t="str">
        <f>VLOOKUP(A20,Table2[[plain CG]:[cleavage site]],10,FALSE)</f>
        <v>Y</v>
      </c>
      <c r="C20" t="str">
        <f>IF(B20="Y","between "&amp;(VLOOKUP(A20,Table2[[plain CG]:[cleavage site]],5,FALSE)-1)&amp;" and "&amp;VLOOKUP(A20,Table2[[plain CG]:[cleavage site]],5,FALSE),"-")</f>
        <v>between 16 and 17</v>
      </c>
      <c r="D20" t="str">
        <f>IF(B20="Y",VLOOKUP(A20,Table2[[plain CG]:[cleavage site]],13,FALSE),"-")</f>
        <v>VSA-DIL</v>
      </c>
    </row>
    <row r="21" spans="1:4">
      <c r="A21" t="s">
        <v>48</v>
      </c>
      <c r="B21" t="str">
        <f>VLOOKUP(A21,Table2[[plain CG]:[cleavage site]],10,FALSE)</f>
        <v>Y</v>
      </c>
      <c r="C21" t="str">
        <f>IF(B21="Y","between "&amp;(VLOOKUP(A21,Table2[[plain CG]:[cleavage site]],5,FALSE)-1)&amp;" and "&amp;VLOOKUP(A21,Table2[[plain CG]:[cleavage site]],5,FALSE),"-")</f>
        <v>between 19 and 20</v>
      </c>
      <c r="D21" t="str">
        <f>IF(B21="Y",VLOOKUP(A21,Table2[[plain CG]:[cleavage site]],13,FALSE),"-")</f>
        <v>IGA-ERI</v>
      </c>
    </row>
    <row r="22" spans="1:4">
      <c r="A22" t="s">
        <v>486</v>
      </c>
      <c r="B22" t="str">
        <f>VLOOKUP(A22,Table2[[plain CG]:[cleavage site]],10,FALSE)</f>
        <v>N</v>
      </c>
      <c r="C22" t="str">
        <f>IF(B22="Y","between "&amp;(VLOOKUP(A22,Table2[[plain CG]:[cleavage site]],5,FALSE)-1)&amp;" and "&amp;VLOOKUP(A22,Table2[[plain CG]:[cleavage site]],5,FALSE),"-")</f>
        <v>-</v>
      </c>
      <c r="D22" t="str">
        <f>IF(B22="Y",VLOOKUP(A22,Table2[[plain CG]:[cleavage site]],13,FALSE),"-")</f>
        <v>-</v>
      </c>
    </row>
    <row r="23" spans="1:4">
      <c r="A23" t="s">
        <v>996</v>
      </c>
      <c r="B23" t="str">
        <f>VLOOKUP(A23,Table2[[plain CG]:[cleavage site]],10,FALSE)</f>
        <v>Y</v>
      </c>
      <c r="C23" t="str">
        <f>IF(B23="Y","between "&amp;(VLOOKUP(A23,Table2[[plain CG]:[cleavage site]],5,FALSE)-1)&amp;" and "&amp;VLOOKUP(A23,Table2[[plain CG]:[cleavage site]],5,FALSE),"-")</f>
        <v>between 19 and 20</v>
      </c>
      <c r="D23" t="str">
        <f>IF(B23="Y",VLOOKUP(A23,Table2[[plain CG]:[cleavage site]],13,FALSE),"-")</f>
        <v>NHA-LQH</v>
      </c>
    </row>
    <row r="24" spans="1:4">
      <c r="A24" t="s">
        <v>998</v>
      </c>
      <c r="B24" t="str">
        <f>VLOOKUP(A24,Table2[[plain CG]:[cleavage site]],10,FALSE)</f>
        <v>Y</v>
      </c>
      <c r="C24" t="str">
        <f>IF(B24="Y","between "&amp;(VLOOKUP(A24,Table2[[plain CG]:[cleavage site]],5,FALSE)-1)&amp;" and "&amp;VLOOKUP(A24,Table2[[plain CG]:[cleavage site]],5,FALSE),"-")</f>
        <v>between 21 and 22</v>
      </c>
      <c r="D24" t="str">
        <f>IF(B24="Y",VLOOKUP(A24,Table2[[plain CG]:[cleavage site]],13,FALSE),"-")</f>
        <v>VLA-QDL</v>
      </c>
    </row>
    <row r="25" spans="1:4">
      <c r="A25" t="s">
        <v>776</v>
      </c>
      <c r="B25" t="str">
        <f>VLOOKUP(A25,Table2[[plain CG]:[cleavage site]],10,FALSE)</f>
        <v>N</v>
      </c>
      <c r="C25" t="str">
        <f>IF(B25="Y","between "&amp;(VLOOKUP(A25,Table2[[plain CG]:[cleavage site]],5,FALSE)-1)&amp;" and "&amp;VLOOKUP(A25,Table2[[plain CG]:[cleavage site]],5,FALSE),"-")</f>
        <v>-</v>
      </c>
      <c r="D25" t="str">
        <f>IF(B25="Y",VLOOKUP(A25,Table2[[plain CG]:[cleavage site]],13,FALSE),"-")</f>
        <v>-</v>
      </c>
    </row>
    <row r="26" spans="1:4">
      <c r="A26" t="s">
        <v>778</v>
      </c>
      <c r="B26" t="str">
        <f>VLOOKUP(A26,Table2[[plain CG]:[cleavage site]],10,FALSE)</f>
        <v>Y</v>
      </c>
      <c r="C26" t="str">
        <f>IF(B26="Y","between "&amp;(VLOOKUP(A26,Table2[[plain CG]:[cleavage site]],5,FALSE)-1)&amp;" and "&amp;VLOOKUP(A26,Table2[[plain CG]:[cleavage site]],5,FALSE),"-")</f>
        <v>between 22 and 23</v>
      </c>
      <c r="D26" t="str">
        <f>IF(B26="Y",VLOOKUP(A26,Table2[[plain CG]:[cleavage site]],13,FALSE),"-")</f>
        <v>GLS-MGN</v>
      </c>
    </row>
    <row r="27" spans="1:4">
      <c r="A27" t="s">
        <v>781</v>
      </c>
      <c r="B27" t="str">
        <f>VLOOKUP(A27,Table2[[plain CG]:[cleavage site]],10,FALSE)</f>
        <v>N</v>
      </c>
      <c r="C27" t="str">
        <f>IF(B27="Y","between "&amp;(VLOOKUP(A27,Table2[[plain CG]:[cleavage site]],5,FALSE)-1)&amp;" and "&amp;VLOOKUP(A27,Table2[[plain CG]:[cleavage site]],5,FALSE),"-")</f>
        <v>-</v>
      </c>
      <c r="D27" t="str">
        <f>IF(B27="Y",VLOOKUP(A27,Table2[[plain CG]:[cleavage site]],13,FALSE),"-")</f>
        <v>-</v>
      </c>
    </row>
    <row r="28" spans="1:4">
      <c r="A28" t="s">
        <v>1000</v>
      </c>
      <c r="B28" t="str">
        <f>VLOOKUP(A28,Table2[[plain CG]:[cleavage site]],10,FALSE)</f>
        <v>Y</v>
      </c>
      <c r="C28" t="str">
        <f>IF(B28="Y","between "&amp;(VLOOKUP(A28,Table2[[plain CG]:[cleavage site]],5,FALSE)-1)&amp;" and "&amp;VLOOKUP(A28,Table2[[plain CG]:[cleavage site]],5,FALSE),"-")</f>
        <v>between 22 and 23</v>
      </c>
      <c r="D28" t="str">
        <f>IF(B28="Y",VLOOKUP(A28,Table2[[plain CG]:[cleavage site]],13,FALSE),"-")</f>
        <v>TQS-GYV</v>
      </c>
    </row>
    <row r="29" spans="1:4">
      <c r="A29" t="s">
        <v>325</v>
      </c>
      <c r="B29" t="str">
        <f>VLOOKUP(A29,Table2[[plain CG]:[cleavage site]],10,FALSE)</f>
        <v>N</v>
      </c>
      <c r="C29" t="str">
        <f>IF(B29="Y","between "&amp;(VLOOKUP(A29,Table2[[plain CG]:[cleavage site]],5,FALSE)-1)&amp;" and "&amp;VLOOKUP(A29,Table2[[plain CG]:[cleavage site]],5,FALSE),"-")</f>
        <v>-</v>
      </c>
      <c r="D29" t="str">
        <f>IF(B29="Y",VLOOKUP(A29,Table2[[plain CG]:[cleavage site]],13,FALSE),"-")</f>
        <v>-</v>
      </c>
    </row>
    <row r="30" spans="1:4">
      <c r="A30" t="s">
        <v>1002</v>
      </c>
      <c r="B30" t="str">
        <f>VLOOKUP(A30,Table2[[plain CG]:[cleavage site]],10,FALSE)</f>
        <v>Y</v>
      </c>
      <c r="C30" t="str">
        <f>IF(B30="Y","between "&amp;(VLOOKUP(A30,Table2[[plain CG]:[cleavage site]],5,FALSE)-1)&amp;" and "&amp;VLOOKUP(A30,Table2[[plain CG]:[cleavage site]],5,FALSE),"-")</f>
        <v>between 18 and 19</v>
      </c>
      <c r="D30" t="str">
        <f>IF(B30="Y",VLOOKUP(A30,Table2[[plain CG]:[cleavage site]],13,FALSE),"-")</f>
        <v>CVT-ENE</v>
      </c>
    </row>
    <row r="31" spans="1:4">
      <c r="A31" t="s">
        <v>1004</v>
      </c>
      <c r="B31" t="str">
        <f>VLOOKUP(A31,Table2[[plain CG]:[cleavage site]],10,FALSE)</f>
        <v>N</v>
      </c>
      <c r="C31" t="str">
        <f>IF(B31="Y","between "&amp;(VLOOKUP(A31,Table2[[plain CG]:[cleavage site]],5,FALSE)-1)&amp;" and "&amp;VLOOKUP(A31,Table2[[plain CG]:[cleavage site]],5,FALSE),"-")</f>
        <v>-</v>
      </c>
      <c r="D31" t="str">
        <f>IF(B31="Y",VLOOKUP(A31,Table2[[plain CG]:[cleavage site]],13,FALSE),"-")</f>
        <v>-</v>
      </c>
    </row>
    <row r="32" spans="1:4">
      <c r="A32" t="s">
        <v>240</v>
      </c>
      <c r="B32" t="str">
        <f>VLOOKUP(A32,Table2[[plain CG]:[cleavage site]],10,FALSE)</f>
        <v>N</v>
      </c>
      <c r="C32" t="str">
        <f>IF(B32="Y","between "&amp;(VLOOKUP(A32,Table2[[plain CG]:[cleavage site]],5,FALSE)-1)&amp;" and "&amp;VLOOKUP(A32,Table2[[plain CG]:[cleavage site]],5,FALSE),"-")</f>
        <v>-</v>
      </c>
      <c r="D32" t="str">
        <f>IF(B32="Y",VLOOKUP(A32,Table2[[plain CG]:[cleavage site]],13,FALSE),"-")</f>
        <v>-</v>
      </c>
    </row>
    <row r="33" spans="1:4">
      <c r="A33" t="s">
        <v>1007</v>
      </c>
      <c r="B33" t="str">
        <f>VLOOKUP(A33,Table2[[plain CG]:[cleavage site]],10,FALSE)</f>
        <v>N</v>
      </c>
      <c r="C33" t="str">
        <f>IF(B33="Y","between "&amp;(VLOOKUP(A33,Table2[[plain CG]:[cleavage site]],5,FALSE)-1)&amp;" and "&amp;VLOOKUP(A33,Table2[[plain CG]:[cleavage site]],5,FALSE),"-")</f>
        <v>-</v>
      </c>
      <c r="D33" t="str">
        <f>IF(B33="Y",VLOOKUP(A33,Table2[[plain CG]:[cleavage site]],13,FALSE),"-")</f>
        <v>-</v>
      </c>
    </row>
    <row r="34" spans="1:4">
      <c r="A34" t="s">
        <v>243</v>
      </c>
      <c r="B34" t="str">
        <f>VLOOKUP(A34,Table2[[plain CG]:[cleavage site]],10,FALSE)</f>
        <v>N</v>
      </c>
      <c r="C34" t="str">
        <f>IF(B34="Y","between "&amp;(VLOOKUP(A34,Table2[[plain CG]:[cleavage site]],5,FALSE)-1)&amp;" and "&amp;VLOOKUP(A34,Table2[[plain CG]:[cleavage site]],5,FALSE),"-")</f>
        <v>-</v>
      </c>
      <c r="D34" t="str">
        <f>IF(B34="Y",VLOOKUP(A34,Table2[[plain CG]:[cleavage site]],13,FALSE),"-")</f>
        <v>-</v>
      </c>
    </row>
    <row r="35" spans="1:4">
      <c r="A35" t="s">
        <v>688</v>
      </c>
      <c r="B35" t="str">
        <f>VLOOKUP(A35,Table2[[plain CG]:[cleavage site]],10,FALSE)</f>
        <v>Y</v>
      </c>
      <c r="C35" t="str">
        <f>IF(B35="Y","between "&amp;(VLOOKUP(A35,Table2[[plain CG]:[cleavage site]],5,FALSE)-1)&amp;" and "&amp;VLOOKUP(A35,Table2[[plain CG]:[cleavage site]],5,FALSE),"-")</f>
        <v>between 19 and 20</v>
      </c>
      <c r="D35" t="str">
        <f>IF(B35="Y",VLOOKUP(A35,Table2[[plain CG]:[cleavage site]],13,FALSE),"-")</f>
        <v>TSG-EPS</v>
      </c>
    </row>
    <row r="36" spans="1:4">
      <c r="A36" t="s">
        <v>1010</v>
      </c>
      <c r="B36" t="str">
        <f>VLOOKUP(A36,Table2[[plain CG]:[cleavage site]],10,FALSE)</f>
        <v>Y</v>
      </c>
      <c r="C36" t="str">
        <f>IF(B36="Y","between "&amp;(VLOOKUP(A36,Table2[[plain CG]:[cleavage site]],5,FALSE)-1)&amp;" and "&amp;VLOOKUP(A36,Table2[[plain CG]:[cleavage site]],5,FALSE),"-")</f>
        <v>between 22 and 23</v>
      </c>
      <c r="D36" t="str">
        <f>IF(B36="Y",VLOOKUP(A36,Table2[[plain CG]:[cleavage site]],13,FALSE),"-")</f>
        <v>TYA-QEI</v>
      </c>
    </row>
    <row r="37" spans="1:4">
      <c r="A37" t="s">
        <v>327</v>
      </c>
      <c r="B37" t="str">
        <f>VLOOKUP(A37,Table2[[plain CG]:[cleavage site]],10,FALSE)</f>
        <v>Y</v>
      </c>
      <c r="C37" t="str">
        <f>IF(B37="Y","between "&amp;(VLOOKUP(A37,Table2[[plain CG]:[cleavage site]],5,FALSE)-1)&amp;" and "&amp;VLOOKUP(A37,Table2[[plain CG]:[cleavage site]],5,FALSE),"-")</f>
        <v>between 23 and 24</v>
      </c>
      <c r="D37" t="str">
        <f>IF(B37="Y",VLOOKUP(A37,Table2[[plain CG]:[cleavage site]],13,FALSE),"-")</f>
        <v>VSA-NRR</v>
      </c>
    </row>
    <row r="38" spans="1:4">
      <c r="A38" t="s">
        <v>1013</v>
      </c>
      <c r="B38" t="str">
        <f>VLOOKUP(A38,Table2[[plain CG]:[cleavage site]],10,FALSE)</f>
        <v>Y</v>
      </c>
      <c r="C38" t="str">
        <f>IF(B38="Y","between "&amp;(VLOOKUP(A38,Table2[[plain CG]:[cleavage site]],5,FALSE)-1)&amp;" and "&amp;VLOOKUP(A38,Table2[[plain CG]:[cleavage site]],5,FALSE),"-")</f>
        <v>between 21 and 22</v>
      </c>
      <c r="D38" t="str">
        <f>IF(B38="Y",VLOOKUP(A38,Table2[[plain CG]:[cleavage site]],13,FALSE),"-")</f>
        <v>VYG-QEQ</v>
      </c>
    </row>
    <row r="39" spans="1:4">
      <c r="A39" t="s">
        <v>416</v>
      </c>
      <c r="B39" t="str">
        <f>VLOOKUP(A39,Table2[[plain CG]:[cleavage site]],10,FALSE)</f>
        <v>N</v>
      </c>
      <c r="C39" t="str">
        <f>IF(B39="Y","between "&amp;(VLOOKUP(A39,Table2[[plain CG]:[cleavage site]],5,FALSE)-1)&amp;" and "&amp;VLOOKUP(A39,Table2[[plain CG]:[cleavage site]],5,FALSE),"-")</f>
        <v>-</v>
      </c>
      <c r="D39" t="str">
        <f>IF(B39="Y",VLOOKUP(A39,Table2[[plain CG]:[cleavage site]],13,FALSE),"-")</f>
        <v>-</v>
      </c>
    </row>
    <row r="40" spans="1:4">
      <c r="A40" t="s">
        <v>1014</v>
      </c>
      <c r="B40" t="str">
        <f>VLOOKUP(A40,Table2[[plain CG]:[cleavage site]],10,FALSE)</f>
        <v>Y</v>
      </c>
      <c r="C40" t="str">
        <f>IF(B40="Y","between "&amp;(VLOOKUP(A40,Table2[[plain CG]:[cleavage site]],5,FALSE)-1)&amp;" and "&amp;VLOOKUP(A40,Table2[[plain CG]:[cleavage site]],5,FALSE),"-")</f>
        <v>between 24 and 25</v>
      </c>
      <c r="D40" t="str">
        <f>IF(B40="Y",VLOOKUP(A40,Table2[[plain CG]:[cleavage site]],13,FALSE),"-")</f>
        <v>ASG-DYR</v>
      </c>
    </row>
    <row r="41" spans="1:4">
      <c r="A41" t="s">
        <v>246</v>
      </c>
      <c r="B41" t="str">
        <f>VLOOKUP(A41,Table2[[plain CG]:[cleavage site]],10,FALSE)</f>
        <v>N</v>
      </c>
      <c r="C41" t="str">
        <f>IF(B41="Y","between "&amp;(VLOOKUP(A41,Table2[[plain CG]:[cleavage site]],5,FALSE)-1)&amp;" and "&amp;VLOOKUP(A41,Table2[[plain CG]:[cleavage site]],5,FALSE),"-")</f>
        <v>-</v>
      </c>
      <c r="D41" t="str">
        <f>IF(B41="Y",VLOOKUP(A41,Table2[[plain CG]:[cleavage site]],13,FALSE),"-")</f>
        <v>-</v>
      </c>
    </row>
    <row r="42" spans="1:4">
      <c r="A42" t="s">
        <v>249</v>
      </c>
      <c r="B42" t="str">
        <f>VLOOKUP(A42,Table2[[plain CG]:[cleavage site]],10,FALSE)</f>
        <v>N</v>
      </c>
      <c r="C42" t="str">
        <f>IF(B42="Y","between "&amp;(VLOOKUP(A42,Table2[[plain CG]:[cleavage site]],5,FALSE)-1)&amp;" and "&amp;VLOOKUP(A42,Table2[[plain CG]:[cleavage site]],5,FALSE),"-")</f>
        <v>-</v>
      </c>
      <c r="D42" t="str">
        <f>IF(B42="Y",VLOOKUP(A42,Table2[[plain CG]:[cleavage site]],13,FALSE),"-")</f>
        <v>-</v>
      </c>
    </row>
    <row r="43" spans="1:4">
      <c r="A43" t="s">
        <v>329</v>
      </c>
      <c r="B43" t="str">
        <f>VLOOKUP(A43,Table2[[plain CG]:[cleavage site]],10,FALSE)</f>
        <v>Y</v>
      </c>
      <c r="C43" t="str">
        <f>IF(B43="Y","between "&amp;(VLOOKUP(A43,Table2[[plain CG]:[cleavage site]],5,FALSE)-1)&amp;" and "&amp;VLOOKUP(A43,Table2[[plain CG]:[cleavage site]],5,FALSE),"-")</f>
        <v>between 18 and 19</v>
      </c>
      <c r="D43" t="str">
        <f>IF(B43="Y",VLOOKUP(A43,Table2[[plain CG]:[cleavage site]],13,FALSE),"-")</f>
        <v>AWA-FGD</v>
      </c>
    </row>
    <row r="44" spans="1:4">
      <c r="A44" t="s">
        <v>150</v>
      </c>
      <c r="B44" t="str">
        <f>VLOOKUP(A44,Table2[[plain CG]:[cleavage site]],10,FALSE)</f>
        <v>Y</v>
      </c>
      <c r="C44" t="str">
        <f>IF(B44="Y","between "&amp;(VLOOKUP(A44,Table2[[plain CG]:[cleavage site]],5,FALSE)-1)&amp;" and "&amp;VLOOKUP(A44,Table2[[plain CG]:[cleavage site]],5,FALSE),"-")</f>
        <v>between 27 and 28</v>
      </c>
      <c r="D44" t="str">
        <f>IF(B44="Y",VLOOKUP(A44,Table2[[plain CG]:[cleavage site]],13,FALSE),"-")</f>
        <v>TES-KLL</v>
      </c>
    </row>
    <row r="45" spans="1:4">
      <c r="A45" t="s">
        <v>4757</v>
      </c>
      <c r="B45" t="str">
        <f>VLOOKUP(A45,Table2[[plain CG]:[cleavage site]],10,FALSE)</f>
        <v>Y</v>
      </c>
      <c r="C45" t="str">
        <f>IF(B45="Y","between "&amp;(VLOOKUP(A45,Table2[[plain CG]:[cleavage site]],5,FALSE)-1)&amp;" and "&amp;VLOOKUP(A45,Table2[[plain CG]:[cleavage site]],5,FALSE),"-")</f>
        <v>between 19 and 20</v>
      </c>
      <c r="D45" t="str">
        <f>IF(B45="Y",VLOOKUP(A45,Table2[[plain CG]:[cleavage site]],13,FALSE),"-")</f>
        <v>TIC-QGL</v>
      </c>
    </row>
    <row r="46" spans="1:4">
      <c r="A46" t="s">
        <v>1017</v>
      </c>
      <c r="B46" t="str">
        <f>VLOOKUP(A46,Table2[[plain CG]:[cleavage site]],10,FALSE)</f>
        <v>Y</v>
      </c>
      <c r="C46" t="str">
        <f>IF(B46="Y","between "&amp;(VLOOKUP(A46,Table2[[plain CG]:[cleavage site]],5,FALSE)-1)&amp;" and "&amp;VLOOKUP(A46,Table2[[plain CG]:[cleavage site]],5,FALSE),"-")</f>
        <v>between 19 and 20</v>
      </c>
      <c r="D46" t="str">
        <f>IF(B46="Y",VLOOKUP(A46,Table2[[plain CG]:[cleavage site]],13,FALSE),"-")</f>
        <v>AGA-TPT</v>
      </c>
    </row>
    <row r="47" spans="1:4">
      <c r="A47" t="s">
        <v>252</v>
      </c>
      <c r="B47" t="str">
        <f>VLOOKUP(A47,Table2[[plain CG]:[cleavage site]],10,FALSE)</f>
        <v>N</v>
      </c>
      <c r="C47" t="str">
        <f>IF(B47="Y","between "&amp;(VLOOKUP(A47,Table2[[plain CG]:[cleavage site]],5,FALSE)-1)&amp;" and "&amp;VLOOKUP(A47,Table2[[plain CG]:[cleavage site]],5,FALSE),"-")</f>
        <v>-</v>
      </c>
      <c r="D47" t="str">
        <f>IF(B47="Y",VLOOKUP(A47,Table2[[plain CG]:[cleavage site]],13,FALSE),"-")</f>
        <v>-</v>
      </c>
    </row>
    <row r="48" spans="1:4">
      <c r="A48" t="s">
        <v>255</v>
      </c>
      <c r="B48" t="str">
        <f>VLOOKUP(A48,Table2[[plain CG]:[cleavage site]],10,FALSE)</f>
        <v>N</v>
      </c>
      <c r="C48" t="str">
        <f>IF(B48="Y","between "&amp;(VLOOKUP(A48,Table2[[plain CG]:[cleavage site]],5,FALSE)-1)&amp;" and "&amp;VLOOKUP(A48,Table2[[plain CG]:[cleavage site]],5,FALSE),"-")</f>
        <v>-</v>
      </c>
      <c r="D48" t="str">
        <f>IF(B48="Y",VLOOKUP(A48,Table2[[plain CG]:[cleavage site]],13,FALSE),"-")</f>
        <v>-</v>
      </c>
    </row>
    <row r="49" spans="1:4">
      <c r="A49" t="s">
        <v>258</v>
      </c>
      <c r="B49" t="str">
        <f>VLOOKUP(A49,Table2[[plain CG]:[cleavage site]],10,FALSE)</f>
        <v>N</v>
      </c>
      <c r="C49" t="str">
        <f>IF(B49="Y","between "&amp;(VLOOKUP(A49,Table2[[plain CG]:[cleavage site]],5,FALSE)-1)&amp;" and "&amp;VLOOKUP(A49,Table2[[plain CG]:[cleavage site]],5,FALSE),"-")</f>
        <v>-</v>
      </c>
      <c r="D49" t="str">
        <f>IF(B49="Y",VLOOKUP(A49,Table2[[plain CG]:[cleavage site]],13,FALSE),"-")</f>
        <v>-</v>
      </c>
    </row>
    <row r="50" spans="1:4">
      <c r="A50" t="s">
        <v>1019</v>
      </c>
      <c r="B50" t="str">
        <f>VLOOKUP(A50,Table2[[plain CG]:[cleavage site]],10,FALSE)</f>
        <v>Y</v>
      </c>
      <c r="C50" t="str">
        <f>IF(B50="Y","between "&amp;(VLOOKUP(A50,Table2[[plain CG]:[cleavage site]],5,FALSE)-1)&amp;" and "&amp;VLOOKUP(A50,Table2[[plain CG]:[cleavage site]],5,FALSE),"-")</f>
        <v>between 19 and 20</v>
      </c>
      <c r="D50" t="str">
        <f>IF(B50="Y",VLOOKUP(A50,Table2[[plain CG]:[cleavage site]],13,FALSE),"-")</f>
        <v>AHG-QYV</v>
      </c>
    </row>
    <row r="51" spans="1:4">
      <c r="A51" t="s">
        <v>418</v>
      </c>
      <c r="B51" t="str">
        <f>VLOOKUP(A51,Table2[[plain CG]:[cleavage site]],10,FALSE)</f>
        <v>N</v>
      </c>
      <c r="C51" t="str">
        <f>IF(B51="Y","between "&amp;(VLOOKUP(A51,Table2[[plain CG]:[cleavage site]],5,FALSE)-1)&amp;" and "&amp;VLOOKUP(A51,Table2[[plain CG]:[cleavage site]],5,FALSE),"-")</f>
        <v>-</v>
      </c>
      <c r="D51" t="str">
        <f>IF(B51="Y",VLOOKUP(A51,Table2[[plain CG]:[cleavage site]],13,FALSE),"-")</f>
        <v>-</v>
      </c>
    </row>
    <row r="52" spans="1:4">
      <c r="A52" t="s">
        <v>1020</v>
      </c>
      <c r="B52" t="str">
        <f>VLOOKUP(A52,Table2[[plain CG]:[cleavage site]],10,FALSE)</f>
        <v>N</v>
      </c>
      <c r="C52" t="str">
        <f>IF(B52="Y","between "&amp;(VLOOKUP(A52,Table2[[plain CG]:[cleavage site]],5,FALSE)-1)&amp;" and "&amp;VLOOKUP(A52,Table2[[plain CG]:[cleavage site]],5,FALSE),"-")</f>
        <v>-</v>
      </c>
      <c r="D52" t="str">
        <f>IF(B52="Y",VLOOKUP(A52,Table2[[plain CG]:[cleavage site]],13,FALSE),"-")</f>
        <v>-</v>
      </c>
    </row>
    <row r="53" spans="1:4">
      <c r="A53" t="s">
        <v>691</v>
      </c>
      <c r="B53" t="str">
        <f>VLOOKUP(A53,Table2[[plain CG]:[cleavage site]],10,FALSE)</f>
        <v>Y</v>
      </c>
      <c r="C53" t="str">
        <f>IF(B53="Y","between "&amp;(VLOOKUP(A53,Table2[[plain CG]:[cleavage site]],5,FALSE)-1)&amp;" and "&amp;VLOOKUP(A53,Table2[[plain CG]:[cleavage site]],5,FALSE),"-")</f>
        <v>between 23 and 24</v>
      </c>
      <c r="D53" t="str">
        <f>IF(B53="Y",VLOOKUP(A53,Table2[[plain CG]:[cleavage site]],13,FALSE),"-")</f>
        <v>GLT-AVS</v>
      </c>
    </row>
    <row r="54" spans="1:4">
      <c r="A54" t="s">
        <v>576</v>
      </c>
      <c r="B54" t="str">
        <f>VLOOKUP(A54,Table2[[plain CG]:[cleavage site]],10,FALSE)</f>
        <v>N</v>
      </c>
      <c r="C54" t="str">
        <f>IF(B54="Y","between "&amp;(VLOOKUP(A54,Table2[[plain CG]:[cleavage site]],5,FALSE)-1)&amp;" and "&amp;VLOOKUP(A54,Table2[[plain CG]:[cleavage site]],5,FALSE),"-")</f>
        <v>-</v>
      </c>
      <c r="D54" t="str">
        <f>IF(B54="Y",VLOOKUP(A54,Table2[[plain CG]:[cleavage site]],13,FALSE),"-")</f>
        <v>-</v>
      </c>
    </row>
    <row r="55" spans="1:4">
      <c r="A55" t="s">
        <v>1023</v>
      </c>
      <c r="B55" t="str">
        <f>VLOOKUP(A55,Table2[[plain CG]:[cleavage site]],10,FALSE)</f>
        <v>Y</v>
      </c>
      <c r="C55" t="str">
        <f>IF(B55="Y","between "&amp;(VLOOKUP(A55,Table2[[plain CG]:[cleavage site]],5,FALSE)-1)&amp;" and "&amp;VLOOKUP(A55,Table2[[plain CG]:[cleavage site]],5,FALSE),"-")</f>
        <v>between 25 and 26</v>
      </c>
      <c r="D55" t="str">
        <f>IF(B55="Y",VLOOKUP(A55,Table2[[plain CG]:[cleavage site]],13,FALSE),"-")</f>
        <v>TPT-DSY</v>
      </c>
    </row>
    <row r="56" spans="1:4">
      <c r="A56" t="s">
        <v>420</v>
      </c>
      <c r="B56" t="str">
        <f>VLOOKUP(A56,Table2[[plain CG]:[cleavage site]],10,FALSE)</f>
        <v>Y</v>
      </c>
      <c r="C56" t="str">
        <f>IF(B56="Y","between "&amp;(VLOOKUP(A56,Table2[[plain CG]:[cleavage site]],5,FALSE)-1)&amp;" and "&amp;VLOOKUP(A56,Table2[[plain CG]:[cleavage site]],5,FALSE),"-")</f>
        <v>between 18 and 19</v>
      </c>
      <c r="D56" t="str">
        <f>IF(B56="Y",VLOOKUP(A56,Table2[[plain CG]:[cleavage site]],13,FALSE),"-")</f>
        <v>AKG-LIT</v>
      </c>
    </row>
    <row r="57" spans="1:4">
      <c r="A57" t="s">
        <v>422</v>
      </c>
      <c r="B57" t="str">
        <f>VLOOKUP(A57,Table2[[plain CG]:[cleavage site]],10,FALSE)</f>
        <v>Y</v>
      </c>
      <c r="C57" t="str">
        <f>IF(B57="Y","between "&amp;(VLOOKUP(A57,Table2[[plain CG]:[cleavage site]],5,FALSE)-1)&amp;" and "&amp;VLOOKUP(A57,Table2[[plain CG]:[cleavage site]],5,FALSE),"-")</f>
        <v>between 18 and 19</v>
      </c>
      <c r="D57" t="str">
        <f>IF(B57="Y",VLOOKUP(A57,Table2[[plain CG]:[cleavage site]],13,FALSE),"-")</f>
        <v>VSG-MPK</v>
      </c>
    </row>
    <row r="58" spans="1:4">
      <c r="A58" t="s">
        <v>424</v>
      </c>
      <c r="B58" t="str">
        <f>VLOOKUP(A58,Table2[[plain CG]:[cleavage site]],10,FALSE)</f>
        <v>Y</v>
      </c>
      <c r="C58" t="str">
        <f>IF(B58="Y","between "&amp;(VLOOKUP(A58,Table2[[plain CG]:[cleavage site]],5,FALSE)-1)&amp;" and "&amp;VLOOKUP(A58,Table2[[plain CG]:[cleavage site]],5,FALSE),"-")</f>
        <v>between 25 and 26</v>
      </c>
      <c r="D58" t="str">
        <f>IF(B58="Y",VLOOKUP(A58,Table2[[plain CG]:[cleavage site]],13,FALSE),"-")</f>
        <v>STA-LSE</v>
      </c>
    </row>
    <row r="59" spans="1:4">
      <c r="A59" t="s">
        <v>332</v>
      </c>
      <c r="B59" t="str">
        <f>VLOOKUP(A59,Table2[[plain CG]:[cleavage site]],10,FALSE)</f>
        <v>Y</v>
      </c>
      <c r="C59" t="str">
        <f>IF(B59="Y","between "&amp;(VLOOKUP(A59,Table2[[plain CG]:[cleavage site]],5,FALSE)-1)&amp;" and "&amp;VLOOKUP(A59,Table2[[plain CG]:[cleavage site]],5,FALSE),"-")</f>
        <v>between 35 and 36</v>
      </c>
      <c r="D59" t="str">
        <f>IF(B59="Y",VLOOKUP(A59,Table2[[plain CG]:[cleavage site]],13,FALSE),"-")</f>
        <v>CGA-FVN</v>
      </c>
    </row>
    <row r="60" spans="1:4">
      <c r="A60" t="s">
        <v>619</v>
      </c>
      <c r="B60" t="str">
        <f>VLOOKUP(A60,Table2[[plain CG]:[cleavage site]],10,FALSE)</f>
        <v>N</v>
      </c>
      <c r="C60" t="str">
        <f>IF(B60="Y","between "&amp;(VLOOKUP(A60,Table2[[plain CG]:[cleavage site]],5,FALSE)-1)&amp;" and "&amp;VLOOKUP(A60,Table2[[plain CG]:[cleavage site]],5,FALSE),"-")</f>
        <v>-</v>
      </c>
      <c r="D60" t="str">
        <f>IF(B60="Y",VLOOKUP(A60,Table2[[plain CG]:[cleavage site]],13,FALSE),"-")</f>
        <v>-</v>
      </c>
    </row>
    <row r="61" spans="1:4">
      <c r="A61" t="s">
        <v>152</v>
      </c>
      <c r="B61" t="str">
        <f>VLOOKUP(A61,Table2[[plain CG]:[cleavage site]],10,FALSE)</f>
        <v>Y</v>
      </c>
      <c r="C61" t="str">
        <f>IF(B61="Y","between "&amp;(VLOOKUP(A61,Table2[[plain CG]:[cleavage site]],5,FALSE)-1)&amp;" and "&amp;VLOOKUP(A61,Table2[[plain CG]:[cleavage site]],5,FALSE),"-")</f>
        <v>between 18 and 19</v>
      </c>
      <c r="D61" t="str">
        <f>IF(B61="Y",VLOOKUP(A61,Table2[[plain CG]:[cleavage site]],13,FALSE),"-")</f>
        <v>ALA-GRT</v>
      </c>
    </row>
    <row r="62" spans="1:4">
      <c r="A62" t="s">
        <v>1025</v>
      </c>
      <c r="B62" t="str">
        <f>VLOOKUP(A62,Table2[[plain CG]:[cleavage site]],10,FALSE)</f>
        <v>Y</v>
      </c>
      <c r="C62" t="str">
        <f>IF(B62="Y","between "&amp;(VLOOKUP(A62,Table2[[plain CG]:[cleavage site]],5,FALSE)-1)&amp;" and "&amp;VLOOKUP(A62,Table2[[plain CG]:[cleavage site]],5,FALSE),"-")</f>
        <v>between 22 and 23</v>
      </c>
      <c r="D62" t="str">
        <f>IF(B62="Y",VLOOKUP(A62,Table2[[plain CG]:[cleavage site]],13,FALSE),"-")</f>
        <v>GDA-LHR</v>
      </c>
    </row>
    <row r="63" spans="1:4">
      <c r="A63" t="s">
        <v>1027</v>
      </c>
      <c r="B63" t="str">
        <f>VLOOKUP(A63,Table2[[plain CG]:[cleavage site]],10,FALSE)</f>
        <v>Y</v>
      </c>
      <c r="C63" t="str">
        <f>IF(B63="Y","between "&amp;(VLOOKUP(A63,Table2[[plain CG]:[cleavage site]],5,FALSE)-1)&amp;" and "&amp;VLOOKUP(A63,Table2[[plain CG]:[cleavage site]],5,FALSE),"-")</f>
        <v>between 23 and 24</v>
      </c>
      <c r="D63" t="str">
        <f>IF(B63="Y",VLOOKUP(A63,Table2[[plain CG]:[cleavage site]],13,FALSE),"-")</f>
        <v>AYA-QNA</v>
      </c>
    </row>
    <row r="64" spans="1:4">
      <c r="A64" t="s">
        <v>107</v>
      </c>
      <c r="B64" t="str">
        <f>VLOOKUP(A64,Table2[[plain CG]:[cleavage site]],10,FALSE)</f>
        <v>Y</v>
      </c>
      <c r="C64" t="str">
        <f>IF(B64="Y","between "&amp;(VLOOKUP(A64,Table2[[plain CG]:[cleavage site]],5,FALSE)-1)&amp;" and "&amp;VLOOKUP(A64,Table2[[plain CG]:[cleavage site]],5,FALSE),"-")</f>
        <v>between 25 and 26</v>
      </c>
      <c r="D64" t="str">
        <f>IF(B64="Y",VLOOKUP(A64,Table2[[plain CG]:[cleavage site]],13,FALSE),"-")</f>
        <v>SWS-CET</v>
      </c>
    </row>
    <row r="65" spans="1:4">
      <c r="A65" t="s">
        <v>1029</v>
      </c>
      <c r="B65" t="str">
        <f>VLOOKUP(A65,Table2[[plain CG]:[cleavage site]],10,FALSE)</f>
        <v>Y</v>
      </c>
      <c r="C65" t="str">
        <f>IF(B65="Y","between "&amp;(VLOOKUP(A65,Table2[[plain CG]:[cleavage site]],5,FALSE)-1)&amp;" and "&amp;VLOOKUP(A65,Table2[[plain CG]:[cleavage site]],5,FALSE),"-")</f>
        <v>between 25 and 26</v>
      </c>
      <c r="D65" t="str">
        <f>IF(B65="Y",VLOOKUP(A65,Table2[[plain CG]:[cleavage site]],13,FALSE),"-")</f>
        <v>VNG-QWE</v>
      </c>
    </row>
    <row r="66" spans="1:4">
      <c r="A66" t="s">
        <v>783</v>
      </c>
      <c r="B66" t="str">
        <f>VLOOKUP(A66,Table2[[plain CG]:[cleavage site]],10,FALSE)</f>
        <v>N</v>
      </c>
      <c r="C66" t="str">
        <f>IF(B66="Y","between "&amp;(VLOOKUP(A66,Table2[[plain CG]:[cleavage site]],5,FALSE)-1)&amp;" and "&amp;VLOOKUP(A66,Table2[[plain CG]:[cleavage site]],5,FALSE),"-")</f>
        <v>-</v>
      </c>
      <c r="D66" t="str">
        <f>IF(B66="Y",VLOOKUP(A66,Table2[[plain CG]:[cleavage site]],13,FALSE),"-")</f>
        <v>-</v>
      </c>
    </row>
    <row r="67" spans="1:4">
      <c r="A67" t="s">
        <v>155</v>
      </c>
      <c r="B67" t="str">
        <f>VLOOKUP(A67,Table2[[plain CG]:[cleavage site]],10,FALSE)</f>
        <v>Y</v>
      </c>
      <c r="C67" t="str">
        <f>IF(B67="Y","between "&amp;(VLOOKUP(A67,Table2[[plain CG]:[cleavage site]],5,FALSE)-1)&amp;" and "&amp;VLOOKUP(A67,Table2[[plain CG]:[cleavage site]],5,FALSE),"-")</f>
        <v>between 18 and 19</v>
      </c>
      <c r="D67" t="str">
        <f>IF(B67="Y",VLOOKUP(A67,Table2[[plain CG]:[cleavage site]],13,FALSE),"-")</f>
        <v>ALG-RTM</v>
      </c>
    </row>
    <row r="68" spans="1:4">
      <c r="A68" t="s">
        <v>158</v>
      </c>
      <c r="B68" t="str">
        <f>VLOOKUP(A68,Table2[[plain CG]:[cleavage site]],10,FALSE)</f>
        <v>Y</v>
      </c>
      <c r="C68" t="str">
        <f>IF(B68="Y","between "&amp;(VLOOKUP(A68,Table2[[plain CG]:[cleavage site]],5,FALSE)-1)&amp;" and "&amp;VLOOKUP(A68,Table2[[plain CG]:[cleavage site]],5,FALSE),"-")</f>
        <v>between 18 and 19</v>
      </c>
      <c r="D68" t="str">
        <f>IF(B68="Y",VLOOKUP(A68,Table2[[plain CG]:[cleavage site]],13,FALSE),"-")</f>
        <v>ALG-RTL</v>
      </c>
    </row>
    <row r="69" spans="1:4">
      <c r="A69" t="s">
        <v>4760</v>
      </c>
      <c r="B69" t="str">
        <f>VLOOKUP(A69,Table2[[plain CG]:[cleavage site]],10,FALSE)</f>
        <v>N</v>
      </c>
      <c r="C69" t="str">
        <f>IF(B69="Y","between "&amp;(VLOOKUP(A69,Table2[[plain CG]:[cleavage site]],5,FALSE)-1)&amp;" and "&amp;VLOOKUP(A69,Table2[[plain CG]:[cleavage site]],5,FALSE),"-")</f>
        <v>-</v>
      </c>
      <c r="D69" t="str">
        <f>IF(B69="Y",VLOOKUP(A69,Table2[[plain CG]:[cleavage site]],13,FALSE),"-")</f>
        <v>-</v>
      </c>
    </row>
    <row r="70" spans="1:4">
      <c r="A70" t="s">
        <v>1031</v>
      </c>
      <c r="B70" t="str">
        <f>VLOOKUP(A70,Table2[[plain CG]:[cleavage site]],10,FALSE)</f>
        <v>N</v>
      </c>
      <c r="C70" t="str">
        <f>IF(B70="Y","between "&amp;(VLOOKUP(A70,Table2[[plain CG]:[cleavage site]],5,FALSE)-1)&amp;" and "&amp;VLOOKUP(A70,Table2[[plain CG]:[cleavage site]],5,FALSE),"-")</f>
        <v>-</v>
      </c>
      <c r="D70" t="str">
        <f>IF(B70="Y",VLOOKUP(A70,Table2[[plain CG]:[cleavage site]],13,FALSE),"-")</f>
        <v>-</v>
      </c>
    </row>
    <row r="71" spans="1:4">
      <c r="A71" t="s">
        <v>577</v>
      </c>
      <c r="B71" t="str">
        <f>VLOOKUP(A71,Table2[[plain CG]:[cleavage site]],10,FALSE)</f>
        <v>N</v>
      </c>
      <c r="C71" t="str">
        <f>IF(B71="Y","between "&amp;(VLOOKUP(A71,Table2[[plain CG]:[cleavage site]],5,FALSE)-1)&amp;" and "&amp;VLOOKUP(A71,Table2[[plain CG]:[cleavage site]],5,FALSE),"-")</f>
        <v>-</v>
      </c>
      <c r="D71" t="str">
        <f>IF(B71="Y",VLOOKUP(A71,Table2[[plain CG]:[cleavage site]],13,FALSE),"-")</f>
        <v>-</v>
      </c>
    </row>
    <row r="72" spans="1:4">
      <c r="A72" t="s">
        <v>1033</v>
      </c>
      <c r="B72" t="str">
        <f>VLOOKUP(A72,Table2[[plain CG]:[cleavage site]],10,FALSE)</f>
        <v>Y</v>
      </c>
      <c r="C72" t="str">
        <f>IF(B72="Y","between "&amp;(VLOOKUP(A72,Table2[[plain CG]:[cleavage site]],5,FALSE)-1)&amp;" and "&amp;VLOOKUP(A72,Table2[[plain CG]:[cleavage site]],5,FALSE),"-")</f>
        <v>between 23 and 24</v>
      </c>
      <c r="D72" t="str">
        <f>IF(B72="Y",VLOOKUP(A72,Table2[[plain CG]:[cleavage site]],13,FALSE),"-")</f>
        <v>VQG-QNP</v>
      </c>
    </row>
    <row r="73" spans="1:4">
      <c r="A73" t="s">
        <v>1035</v>
      </c>
      <c r="B73" t="str">
        <f>VLOOKUP(A73,Table2[[plain CG]:[cleavage site]],10,FALSE)</f>
        <v>Y</v>
      </c>
      <c r="C73" t="str">
        <f>IF(B73="Y","between "&amp;(VLOOKUP(A73,Table2[[plain CG]:[cleavage site]],5,FALSE)-1)&amp;" and "&amp;VLOOKUP(A73,Table2[[plain CG]:[cleavage site]],5,FALSE),"-")</f>
        <v>between 26 and 27</v>
      </c>
      <c r="D73" t="str">
        <f>IF(B73="Y",VLOOKUP(A73,Table2[[plain CG]:[cleavage site]],13,FALSE),"-")</f>
        <v>ASA-QDS</v>
      </c>
    </row>
    <row r="74" spans="1:4">
      <c r="A74" t="s">
        <v>1037</v>
      </c>
      <c r="B74" t="str">
        <f>VLOOKUP(A74,Table2[[plain CG]:[cleavage site]],10,FALSE)</f>
        <v>Y</v>
      </c>
      <c r="C74" t="str">
        <f>IF(B74="Y","between "&amp;(VLOOKUP(A74,Table2[[plain CG]:[cleavage site]],5,FALSE)-1)&amp;" and "&amp;VLOOKUP(A74,Table2[[plain CG]:[cleavage site]],5,FALSE),"-")</f>
        <v>between 19 and 20</v>
      </c>
      <c r="D74" t="str">
        <f>IF(B74="Y",VLOOKUP(A74,Table2[[plain CG]:[cleavage site]],13,FALSE),"-")</f>
        <v>VFG-QQP</v>
      </c>
    </row>
    <row r="75" spans="1:4">
      <c r="A75" t="s">
        <v>785</v>
      </c>
      <c r="B75" t="str">
        <f>VLOOKUP(A75,Table2[[plain CG]:[cleavage site]],10,FALSE)</f>
        <v>Y</v>
      </c>
      <c r="C75" t="str">
        <f>IF(B75="Y","between "&amp;(VLOOKUP(A75,Table2[[plain CG]:[cleavage site]],5,FALSE)-1)&amp;" and "&amp;VLOOKUP(A75,Table2[[plain CG]:[cleavage site]],5,FALSE),"-")</f>
        <v>between 18 and 19</v>
      </c>
      <c r="D75" t="str">
        <f>IF(B75="Y",VLOOKUP(A75,Table2[[plain CG]:[cleavage site]],13,FALSE),"-")</f>
        <v>VFS-ELF</v>
      </c>
    </row>
    <row r="76" spans="1:4">
      <c r="A76" t="s">
        <v>787</v>
      </c>
      <c r="B76" t="str">
        <f>VLOOKUP(A76,Table2[[plain CG]:[cleavage site]],10,FALSE)</f>
        <v>Y</v>
      </c>
      <c r="C76" t="str">
        <f>IF(B76="Y","between "&amp;(VLOOKUP(A76,Table2[[plain CG]:[cleavage site]],5,FALSE)-1)&amp;" and "&amp;VLOOKUP(A76,Table2[[plain CG]:[cleavage site]],5,FALSE),"-")</f>
        <v>between 18 and 19</v>
      </c>
      <c r="D76" t="str">
        <f>IF(B76="Y",VLOOKUP(A76,Table2[[plain CG]:[cleavage site]],13,FALSE),"-")</f>
        <v>ANG-RPS</v>
      </c>
    </row>
    <row r="77" spans="1:4">
      <c r="A77" t="s">
        <v>188</v>
      </c>
      <c r="B77" t="str">
        <f>VLOOKUP(A77,Table2[[plain CG]:[cleavage site]],10,FALSE)</f>
        <v>N</v>
      </c>
      <c r="C77" t="str">
        <f>IF(B77="Y","between "&amp;(VLOOKUP(A77,Table2[[plain CG]:[cleavage site]],5,FALSE)-1)&amp;" and "&amp;VLOOKUP(A77,Table2[[plain CG]:[cleavage site]],5,FALSE),"-")</f>
        <v>-</v>
      </c>
      <c r="D77" t="str">
        <f>IF(B77="Y",VLOOKUP(A77,Table2[[plain CG]:[cleavage site]],13,FALSE),"-")</f>
        <v>-</v>
      </c>
    </row>
    <row r="78" spans="1:4">
      <c r="A78" t="s">
        <v>111</v>
      </c>
      <c r="B78" t="str">
        <f>VLOOKUP(A78,Table2[[plain CG]:[cleavage site]],10,FALSE)</f>
        <v>Y</v>
      </c>
      <c r="C78" t="str">
        <f>IF(B78="Y","between "&amp;(VLOOKUP(A78,Table2[[plain CG]:[cleavage site]],5,FALSE)-1)&amp;" and "&amp;VLOOKUP(A78,Table2[[plain CG]:[cleavage site]],5,FALSE),"-")</f>
        <v>between 18 and 19</v>
      </c>
      <c r="D78" t="str">
        <f>IF(B78="Y",VLOOKUP(A78,Table2[[plain CG]:[cleavage site]],13,FALSE),"-")</f>
        <v>WEA-VHT</v>
      </c>
    </row>
    <row r="79" spans="1:4">
      <c r="A79" t="s">
        <v>1039</v>
      </c>
      <c r="B79" t="str">
        <f>VLOOKUP(A79,Table2[[plain CG]:[cleavage site]],10,FALSE)</f>
        <v>Y</v>
      </c>
      <c r="C79" t="str">
        <f>IF(B79="Y","between "&amp;(VLOOKUP(A79,Table2[[plain CG]:[cleavage site]],5,FALSE)-1)&amp;" and "&amp;VLOOKUP(A79,Table2[[plain CG]:[cleavage site]],5,FALSE),"-")</f>
        <v>between 18 and 19</v>
      </c>
      <c r="D79" t="str">
        <f>IF(B79="Y",VLOOKUP(A79,Table2[[plain CG]:[cleavage site]],13,FALSE),"-")</f>
        <v>AQG-AKL</v>
      </c>
    </row>
    <row r="80" spans="1:4">
      <c r="A80" t="s">
        <v>1041</v>
      </c>
      <c r="B80" t="str">
        <f>VLOOKUP(A80,Table2[[plain CG]:[cleavage site]],10,FALSE)</f>
        <v>Y</v>
      </c>
      <c r="C80" t="str">
        <f>IF(B80="Y","between "&amp;(VLOOKUP(A80,Table2[[plain CG]:[cleavage site]],5,FALSE)-1)&amp;" and "&amp;VLOOKUP(A80,Table2[[plain CG]:[cleavage site]],5,FALSE),"-")</f>
        <v>between 17 and 18</v>
      </c>
      <c r="D80" t="str">
        <f>IF(B80="Y",VLOOKUP(A80,Table2[[plain CG]:[cleavage site]],13,FALSE),"-")</f>
        <v>VSA-ISV</v>
      </c>
    </row>
    <row r="81" spans="1:4">
      <c r="A81" t="s">
        <v>488</v>
      </c>
      <c r="B81" t="str">
        <f>VLOOKUP(A81,Table2[[plain CG]:[cleavage site]],10,FALSE)</f>
        <v>Y</v>
      </c>
      <c r="C81" t="str">
        <f>IF(B81="Y","between "&amp;(VLOOKUP(A81,Table2[[plain CG]:[cleavage site]],5,FALSE)-1)&amp;" and "&amp;VLOOKUP(A81,Table2[[plain CG]:[cleavage site]],5,FALSE),"-")</f>
        <v>between 16 and 17</v>
      </c>
      <c r="D81" t="str">
        <f>IF(B81="Y",VLOOKUP(A81,Table2[[plain CG]:[cleavage site]],13,FALSE),"-")</f>
        <v>SFA-GEG</v>
      </c>
    </row>
    <row r="82" spans="1:4">
      <c r="A82" t="s">
        <v>490</v>
      </c>
      <c r="B82" t="str">
        <f>VLOOKUP(A82,Table2[[plain CG]:[cleavage site]],10,FALSE)</f>
        <v>Y</v>
      </c>
      <c r="C82" t="str">
        <f>IF(B82="Y","between "&amp;(VLOOKUP(A82,Table2[[plain CG]:[cleavage site]],5,FALSE)-1)&amp;" and "&amp;VLOOKUP(A82,Table2[[plain CG]:[cleavage site]],5,FALSE),"-")</f>
        <v>between 18 and 19</v>
      </c>
      <c r="D82" t="str">
        <f>IF(B82="Y",VLOOKUP(A82,Table2[[plain CG]:[cleavage site]],13,FALSE),"-")</f>
        <v>ATA-DSS</v>
      </c>
    </row>
    <row r="83" spans="1:4">
      <c r="A83" t="s">
        <v>334</v>
      </c>
      <c r="B83" t="str">
        <f>VLOOKUP(A83,Table2[[plain CG]:[cleavage site]],10,FALSE)</f>
        <v>Y</v>
      </c>
      <c r="C83" t="str">
        <f>IF(B83="Y","between "&amp;(VLOOKUP(A83,Table2[[plain CG]:[cleavage site]],5,FALSE)-1)&amp;" and "&amp;VLOOKUP(A83,Table2[[plain CG]:[cleavage site]],5,FALSE),"-")</f>
        <v>between 21 and 22</v>
      </c>
      <c r="D83" t="str">
        <f>IF(B83="Y",VLOOKUP(A83,Table2[[plain CG]:[cleavage site]],13,FALSE),"-")</f>
        <v>VSS-DRR</v>
      </c>
    </row>
    <row r="84" spans="1:4">
      <c r="A84" t="s">
        <v>335</v>
      </c>
      <c r="B84" t="str">
        <f>VLOOKUP(A84,Table2[[plain CG]:[cleavage site]],10,FALSE)</f>
        <v>N</v>
      </c>
      <c r="C84" t="str">
        <f>IF(B84="Y","between "&amp;(VLOOKUP(A84,Table2[[plain CG]:[cleavage site]],5,FALSE)-1)&amp;" and "&amp;VLOOKUP(A84,Table2[[plain CG]:[cleavage site]],5,FALSE),"-")</f>
        <v>-</v>
      </c>
      <c r="D84" t="str">
        <f>IF(B84="Y",VLOOKUP(A84,Table2[[plain CG]:[cleavage site]],13,FALSE),"-")</f>
        <v>-</v>
      </c>
    </row>
    <row r="85" spans="1:4">
      <c r="A85" t="s">
        <v>1043</v>
      </c>
      <c r="B85" t="str">
        <f>VLOOKUP(A85,Table2[[plain CG]:[cleavage site]],10,FALSE)</f>
        <v>N</v>
      </c>
      <c r="C85" t="str">
        <f>IF(B85="Y","between "&amp;(VLOOKUP(A85,Table2[[plain CG]:[cleavage site]],5,FALSE)-1)&amp;" and "&amp;VLOOKUP(A85,Table2[[plain CG]:[cleavage site]],5,FALSE),"-")</f>
        <v>-</v>
      </c>
      <c r="D85" t="str">
        <f>IF(B85="Y",VLOOKUP(A85,Table2[[plain CG]:[cleavage site]],13,FALSE),"-")</f>
        <v>-</v>
      </c>
    </row>
    <row r="86" spans="1:4">
      <c r="A86" t="s">
        <v>1045</v>
      </c>
      <c r="B86" t="str">
        <f>VLOOKUP(A86,Table2[[plain CG]:[cleavage site]],10,FALSE)</f>
        <v>N</v>
      </c>
      <c r="C86" t="str">
        <f>IF(B86="Y","between "&amp;(VLOOKUP(A86,Table2[[plain CG]:[cleavage site]],5,FALSE)-1)&amp;" and "&amp;VLOOKUP(A86,Table2[[plain CG]:[cleavage site]],5,FALSE),"-")</f>
        <v>-</v>
      </c>
      <c r="D86" t="str">
        <f>IF(B86="Y",VLOOKUP(A86,Table2[[plain CG]:[cleavage site]],13,FALSE),"-")</f>
        <v>-</v>
      </c>
    </row>
    <row r="87" spans="1:4">
      <c r="A87" t="s">
        <v>1048</v>
      </c>
      <c r="B87" t="str">
        <f>VLOOKUP(A87,Table2[[plain CG]:[cleavage site]],10,FALSE)</f>
        <v>Y</v>
      </c>
      <c r="C87" t="str">
        <f>IF(B87="Y","between "&amp;(VLOOKUP(A87,Table2[[plain CG]:[cleavage site]],5,FALSE)-1)&amp;" and "&amp;VLOOKUP(A87,Table2[[plain CG]:[cleavage site]],5,FALSE),"-")</f>
        <v>between 23 and 24</v>
      </c>
      <c r="D87" t="str">
        <f>IF(B87="Y",VLOOKUP(A87,Table2[[plain CG]:[cleavage site]],13,FALSE),"-")</f>
        <v>VQS-KPM</v>
      </c>
    </row>
    <row r="88" spans="1:4">
      <c r="A88" t="s">
        <v>1050</v>
      </c>
      <c r="B88" t="str">
        <f>VLOOKUP(A88,Table2[[plain CG]:[cleavage site]],10,FALSE)</f>
        <v>Y</v>
      </c>
      <c r="C88" t="str">
        <f>IF(B88="Y","between "&amp;(VLOOKUP(A88,Table2[[plain CG]:[cleavage site]],5,FALSE)-1)&amp;" and "&amp;VLOOKUP(A88,Table2[[plain CG]:[cleavage site]],5,FALSE),"-")</f>
        <v>between 18 and 19</v>
      </c>
      <c r="D88" t="str">
        <f>IF(B88="Y",VLOOKUP(A88,Table2[[plain CG]:[cleavage site]],13,FALSE),"-")</f>
        <v>SLA-DPI</v>
      </c>
    </row>
    <row r="89" spans="1:4">
      <c r="A89" t="s">
        <v>1053</v>
      </c>
      <c r="B89" t="str">
        <f>VLOOKUP(A89,Table2[[plain CG]:[cleavage site]],10,FALSE)</f>
        <v>Y</v>
      </c>
      <c r="C89" t="str">
        <f>IF(B89="Y","between "&amp;(VLOOKUP(A89,Table2[[plain CG]:[cleavage site]],5,FALSE)-1)&amp;" and "&amp;VLOOKUP(A89,Table2[[plain CG]:[cleavage site]],5,FALSE),"-")</f>
        <v>between 16 and 17</v>
      </c>
      <c r="D89" t="str">
        <f>IF(B89="Y",VLOOKUP(A89,Table2[[plain CG]:[cleavage site]],13,FALSE),"-")</f>
        <v>ALG-GTV</v>
      </c>
    </row>
    <row r="90" spans="1:4">
      <c r="A90" t="s">
        <v>622</v>
      </c>
      <c r="B90" t="str">
        <f>VLOOKUP(A90,Table2[[plain CG]:[cleavage site]],10,FALSE)</f>
        <v>Y</v>
      </c>
      <c r="C90" t="str">
        <f>IF(B90="Y","between "&amp;(VLOOKUP(A90,Table2[[plain CG]:[cleavage site]],5,FALSE)-1)&amp;" and "&amp;VLOOKUP(A90,Table2[[plain CG]:[cleavage site]],5,FALSE),"-")</f>
        <v>between 16 and 17</v>
      </c>
      <c r="D90" t="str">
        <f>IF(B90="Y",VLOOKUP(A90,Table2[[plain CG]:[cleavage site]],13,FALSE),"-")</f>
        <v>VAA-KSA</v>
      </c>
    </row>
    <row r="91" spans="1:4">
      <c r="A91" t="s">
        <v>1056</v>
      </c>
      <c r="B91" t="str">
        <f>VLOOKUP(A91,Table2[[plain CG]:[cleavage site]],10,FALSE)</f>
        <v>Y</v>
      </c>
      <c r="C91" t="str">
        <f>IF(B91="Y","between "&amp;(VLOOKUP(A91,Table2[[plain CG]:[cleavage site]],5,FALSE)-1)&amp;" and "&amp;VLOOKUP(A91,Table2[[plain CG]:[cleavage site]],5,FALSE),"-")</f>
        <v>between 18 and 19</v>
      </c>
      <c r="D91" t="str">
        <f>IF(B91="Y",VLOOKUP(A91,Table2[[plain CG]:[cleavage site]],13,FALSE),"-")</f>
        <v>ACA-GTV</v>
      </c>
    </row>
    <row r="92" spans="1:4">
      <c r="A92" t="s">
        <v>1059</v>
      </c>
      <c r="B92" t="str">
        <f>VLOOKUP(A92,Table2[[plain CG]:[cleavage site]],10,FALSE)</f>
        <v>Y</v>
      </c>
      <c r="C92" t="str">
        <f>IF(B92="Y","between "&amp;(VLOOKUP(A92,Table2[[plain CG]:[cleavage site]],5,FALSE)-1)&amp;" and "&amp;VLOOKUP(A92,Table2[[plain CG]:[cleavage site]],5,FALSE),"-")</f>
        <v>between 22 and 23</v>
      </c>
      <c r="D92" t="str">
        <f>IF(B92="Y",VLOOKUP(A92,Table2[[plain CG]:[cleavage site]],13,FALSE),"-")</f>
        <v>VSA-QSD</v>
      </c>
    </row>
    <row r="93" spans="1:4">
      <c r="A93" t="s">
        <v>1062</v>
      </c>
      <c r="B93" t="str">
        <f>VLOOKUP(A93,Table2[[plain CG]:[cleavage site]],10,FALSE)</f>
        <v>Y</v>
      </c>
      <c r="C93" t="str">
        <f>IF(B93="Y","between "&amp;(VLOOKUP(A93,Table2[[plain CG]:[cleavage site]],5,FALSE)-1)&amp;" and "&amp;VLOOKUP(A93,Table2[[plain CG]:[cleavage site]],5,FALSE),"-")</f>
        <v>between 22 and 23</v>
      </c>
      <c r="D93" t="str">
        <f>IF(B93="Y",VLOOKUP(A93,Table2[[plain CG]:[cleavage site]],13,FALSE),"-")</f>
        <v>TQG-LPL</v>
      </c>
    </row>
    <row r="94" spans="1:4">
      <c r="A94" t="s">
        <v>1065</v>
      </c>
      <c r="B94" t="str">
        <f>VLOOKUP(A94,Table2[[plain CG]:[cleavage site]],10,FALSE)</f>
        <v>Y</v>
      </c>
      <c r="C94" t="str">
        <f>IF(B94="Y","between "&amp;(VLOOKUP(A94,Table2[[plain CG]:[cleavage site]],5,FALSE)-1)&amp;" and "&amp;VLOOKUP(A94,Table2[[plain CG]:[cleavage site]],5,FALSE),"-")</f>
        <v>between 17 and 18</v>
      </c>
      <c r="D94" t="str">
        <f>IF(B94="Y",VLOOKUP(A94,Table2[[plain CG]:[cleavage site]],13,FALSE),"-")</f>
        <v>VIS-ISG</v>
      </c>
    </row>
    <row r="95" spans="1:4">
      <c r="A95" t="s">
        <v>1067</v>
      </c>
      <c r="B95" t="str">
        <f>VLOOKUP(A95,Table2[[plain CG]:[cleavage site]],10,FALSE)</f>
        <v>Y</v>
      </c>
      <c r="C95" t="str">
        <f>IF(B95="Y","between "&amp;(VLOOKUP(A95,Table2[[plain CG]:[cleavage site]],5,FALSE)-1)&amp;" and "&amp;VLOOKUP(A95,Table2[[plain CG]:[cleavage site]],5,FALSE),"-")</f>
        <v>between 19 and 20</v>
      </c>
      <c r="D95" t="str">
        <f>IF(B95="Y",VLOOKUP(A95,Table2[[plain CG]:[cleavage site]],13,FALSE),"-")</f>
        <v>VYG-SSE</v>
      </c>
    </row>
    <row r="96" spans="1:4">
      <c r="A96" t="s">
        <v>261</v>
      </c>
      <c r="B96" t="str">
        <f>VLOOKUP(A96,Table2[[plain CG]:[cleavage site]],10,FALSE)</f>
        <v>N</v>
      </c>
      <c r="C96" t="str">
        <f>IF(B96="Y","between "&amp;(VLOOKUP(A96,Table2[[plain CG]:[cleavage site]],5,FALSE)-1)&amp;" and "&amp;VLOOKUP(A96,Table2[[plain CG]:[cleavage site]],5,FALSE),"-")</f>
        <v>-</v>
      </c>
      <c r="D96" t="str">
        <f>IF(B96="Y",VLOOKUP(A96,Table2[[plain CG]:[cleavage site]],13,FALSE),"-")</f>
        <v>-</v>
      </c>
    </row>
    <row r="97" spans="1:4">
      <c r="A97" t="s">
        <v>191</v>
      </c>
      <c r="B97" t="str">
        <f>VLOOKUP(A97,Table2[[plain CG]:[cleavage site]],10,FALSE)</f>
        <v>N</v>
      </c>
      <c r="C97" t="str">
        <f>IF(B97="Y","between "&amp;(VLOOKUP(A97,Table2[[plain CG]:[cleavage site]],5,FALSE)-1)&amp;" and "&amp;VLOOKUP(A97,Table2[[plain CG]:[cleavage site]],5,FALSE),"-")</f>
        <v>-</v>
      </c>
      <c r="D97" t="str">
        <f>IF(B97="Y",VLOOKUP(A97,Table2[[plain CG]:[cleavage site]],13,FALSE),"-")</f>
        <v>-</v>
      </c>
    </row>
    <row r="98" spans="1:4">
      <c r="A98" t="s">
        <v>264</v>
      </c>
      <c r="B98" t="str">
        <f>VLOOKUP(A98,Table2[[plain CG]:[cleavage site]],10,FALSE)</f>
        <v>Y</v>
      </c>
      <c r="C98" t="str">
        <f>IF(B98="Y","between "&amp;(VLOOKUP(A98,Table2[[plain CG]:[cleavage site]],5,FALSE)-1)&amp;" and "&amp;VLOOKUP(A98,Table2[[plain CG]:[cleavage site]],5,FALSE),"-")</f>
        <v>between 26 and 27</v>
      </c>
      <c r="D98" t="str">
        <f>IF(B98="Y",VLOOKUP(A98,Table2[[plain CG]:[cleavage site]],13,FALSE),"-")</f>
        <v>ISA-QQT</v>
      </c>
    </row>
    <row r="99" spans="1:4">
      <c r="A99" t="s">
        <v>1069</v>
      </c>
      <c r="B99" t="str">
        <f>VLOOKUP(A99,Table2[[plain CG]:[cleavage site]],10,FALSE)</f>
        <v>Y</v>
      </c>
      <c r="C99" t="str">
        <f>IF(B99="Y","between "&amp;(VLOOKUP(A99,Table2[[plain CG]:[cleavage site]],5,FALSE)-1)&amp;" and "&amp;VLOOKUP(A99,Table2[[plain CG]:[cleavage site]],5,FALSE),"-")</f>
        <v>between 23 and 24</v>
      </c>
      <c r="D99" t="str">
        <f>IF(B99="Y",VLOOKUP(A99,Table2[[plain CG]:[cleavage site]],13,FALSE),"-")</f>
        <v>GQA-APS</v>
      </c>
    </row>
    <row r="100" spans="1:4">
      <c r="A100" t="s">
        <v>1071</v>
      </c>
      <c r="B100" t="str">
        <f>VLOOKUP(A100,Table2[[plain CG]:[cleavage site]],10,FALSE)</f>
        <v>Y</v>
      </c>
      <c r="C100" t="str">
        <f>IF(B100="Y","between "&amp;(VLOOKUP(A100,Table2[[plain CG]:[cleavage site]],5,FALSE)-1)&amp;" and "&amp;VLOOKUP(A100,Table2[[plain CG]:[cleavage site]],5,FALSE),"-")</f>
        <v>between 25 and 26</v>
      </c>
      <c r="D100" t="str">
        <f>IF(B100="Y",VLOOKUP(A100,Table2[[plain CG]:[cleavage site]],13,FALSE),"-")</f>
        <v>TVA-QFN</v>
      </c>
    </row>
    <row r="101" spans="1:4">
      <c r="A101" t="s">
        <v>1073</v>
      </c>
      <c r="B101" t="str">
        <f>VLOOKUP(A101,Table2[[plain CG]:[cleavage site]],10,FALSE)</f>
        <v>Y</v>
      </c>
      <c r="C101" t="str">
        <f>IF(B101="Y","between "&amp;(VLOOKUP(A101,Table2[[plain CG]:[cleavage site]],5,FALSE)-1)&amp;" and "&amp;VLOOKUP(A101,Table2[[plain CG]:[cleavage site]],5,FALSE),"-")</f>
        <v>between 23 and 24</v>
      </c>
      <c r="D101" t="str">
        <f>IF(B101="Y",VLOOKUP(A101,Table2[[plain CG]:[cleavage site]],13,FALSE),"-")</f>
        <v>VHS-APG</v>
      </c>
    </row>
    <row r="102" spans="1:4">
      <c r="A102" t="s">
        <v>580</v>
      </c>
      <c r="B102" t="str">
        <f>VLOOKUP(A102,Table2[[plain CG]:[cleavage site]],10,FALSE)</f>
        <v>Y</v>
      </c>
      <c r="C102" t="str">
        <f>IF(B102="Y","between "&amp;(VLOOKUP(A102,Table2[[plain CG]:[cleavage site]],5,FALSE)-1)&amp;" and "&amp;VLOOKUP(A102,Table2[[plain CG]:[cleavage site]],5,FALSE),"-")</f>
        <v>between 17 and 18</v>
      </c>
      <c r="D102" t="str">
        <f>IF(B102="Y",VLOOKUP(A102,Table2[[plain CG]:[cleavage site]],13,FALSE),"-")</f>
        <v>ASA-ELH</v>
      </c>
    </row>
    <row r="103" spans="1:4">
      <c r="A103" t="s">
        <v>426</v>
      </c>
      <c r="B103" t="str">
        <f>VLOOKUP(A103,Table2[[plain CG]:[cleavage site]],10,FALSE)</f>
        <v>Y</v>
      </c>
      <c r="C103" t="str">
        <f>IF(B103="Y","between "&amp;(VLOOKUP(A103,Table2[[plain CG]:[cleavage site]],5,FALSE)-1)&amp;" and "&amp;VLOOKUP(A103,Table2[[plain CG]:[cleavage site]],5,FALSE),"-")</f>
        <v>between 21 and 22</v>
      </c>
      <c r="D103" t="str">
        <f>IF(B103="Y",VLOOKUP(A103,Table2[[plain CG]:[cleavage site]],13,FALSE),"-")</f>
        <v>TIG-KRF</v>
      </c>
    </row>
    <row r="104" spans="1:4">
      <c r="A104" t="s">
        <v>789</v>
      </c>
      <c r="B104" t="str">
        <f>VLOOKUP(A104,Table2[[plain CG]:[cleavage site]],10,FALSE)</f>
        <v>Y</v>
      </c>
      <c r="C104" t="str">
        <f>IF(B104="Y","between "&amp;(VLOOKUP(A104,Table2[[plain CG]:[cleavage site]],5,FALSE)-1)&amp;" and "&amp;VLOOKUP(A104,Table2[[plain CG]:[cleavage site]],5,FALSE),"-")</f>
        <v>between 18 and 19</v>
      </c>
      <c r="D104" t="str">
        <f>IF(B104="Y",VLOOKUP(A104,Table2[[plain CG]:[cleavage site]],13,FALSE),"-")</f>
        <v>VRS-QNG</v>
      </c>
    </row>
    <row r="105" spans="1:4">
      <c r="A105" t="s">
        <v>1075</v>
      </c>
      <c r="B105" t="str">
        <f>VLOOKUP(A105,Table2[[plain CG]:[cleavage site]],10,FALSE)</f>
        <v>Y</v>
      </c>
      <c r="C105" t="str">
        <f>IF(B105="Y","between "&amp;(VLOOKUP(A105,Table2[[plain CG]:[cleavage site]],5,FALSE)-1)&amp;" and "&amp;VLOOKUP(A105,Table2[[plain CG]:[cleavage site]],5,FALSE),"-")</f>
        <v>between 23 and 24</v>
      </c>
      <c r="D105" t="str">
        <f>IF(B105="Y",VLOOKUP(A105,Table2[[plain CG]:[cleavage site]],13,FALSE),"-")</f>
        <v>GLG-VGA</v>
      </c>
    </row>
    <row r="106" spans="1:4">
      <c r="A106" t="s">
        <v>493</v>
      </c>
      <c r="B106" t="str">
        <f>VLOOKUP(A106,Table2[[plain CG]:[cleavage site]],10,FALSE)</f>
        <v>N</v>
      </c>
      <c r="C106" t="str">
        <f>IF(B106="Y","between "&amp;(VLOOKUP(A106,Table2[[plain CG]:[cleavage site]],5,FALSE)-1)&amp;" and "&amp;VLOOKUP(A106,Table2[[plain CG]:[cleavage site]],5,FALSE),"-")</f>
        <v>-</v>
      </c>
      <c r="D106" t="str">
        <f>IF(B106="Y",VLOOKUP(A106,Table2[[plain CG]:[cleavage site]],13,FALSE),"-")</f>
        <v>-</v>
      </c>
    </row>
    <row r="107" spans="1:4">
      <c r="A107" t="s">
        <v>583</v>
      </c>
      <c r="B107" t="str">
        <f>VLOOKUP(A107,Table2[[plain CG]:[cleavage site]],10,FALSE)</f>
        <v>Y</v>
      </c>
      <c r="C107" t="str">
        <f>IF(B107="Y","between "&amp;(VLOOKUP(A107,Table2[[plain CG]:[cleavage site]],5,FALSE)-1)&amp;" and "&amp;VLOOKUP(A107,Table2[[plain CG]:[cleavage site]],5,FALSE),"-")</f>
        <v>between 24 and 25</v>
      </c>
      <c r="D107" t="str">
        <f>IF(B107="Y",VLOOKUP(A107,Table2[[plain CG]:[cleavage site]],13,FALSE),"-")</f>
        <v>ANS-TLR</v>
      </c>
    </row>
    <row r="108" spans="1:4">
      <c r="A108" t="s">
        <v>693</v>
      </c>
      <c r="B108" t="str">
        <f>VLOOKUP(A108,Table2[[plain CG]:[cleavage site]],10,FALSE)</f>
        <v>N</v>
      </c>
      <c r="C108" t="str">
        <f>IF(B108="Y","between "&amp;(VLOOKUP(A108,Table2[[plain CG]:[cleavage site]],5,FALSE)-1)&amp;" and "&amp;VLOOKUP(A108,Table2[[plain CG]:[cleavage site]],5,FALSE),"-")</f>
        <v>-</v>
      </c>
      <c r="D108" t="str">
        <f>IF(B108="Y",VLOOKUP(A108,Table2[[plain CG]:[cleavage site]],13,FALSE),"-")</f>
        <v>-</v>
      </c>
    </row>
    <row r="109" spans="1:4">
      <c r="A109" t="s">
        <v>1076</v>
      </c>
      <c r="B109" t="str">
        <f>VLOOKUP(A109,Table2[[plain CG]:[cleavage site]],10,FALSE)</f>
        <v>Y</v>
      </c>
      <c r="C109" t="str">
        <f>IF(B109="Y","between "&amp;(VLOOKUP(A109,Table2[[plain CG]:[cleavage site]],5,FALSE)-1)&amp;" and "&amp;VLOOKUP(A109,Table2[[plain CG]:[cleavage site]],5,FALSE),"-")</f>
        <v>between 20 and 21</v>
      </c>
      <c r="D109" t="str">
        <f>IF(B109="Y",VLOOKUP(A109,Table2[[plain CG]:[cleavage site]],13,FALSE),"-")</f>
        <v>SAA-QNS</v>
      </c>
    </row>
    <row r="110" spans="1:4">
      <c r="A110" t="s">
        <v>1077</v>
      </c>
      <c r="B110" t="str">
        <f>VLOOKUP(A110,Table2[[plain CG]:[cleavage site]],10,FALSE)</f>
        <v>N</v>
      </c>
      <c r="C110" t="str">
        <f>IF(B110="Y","between "&amp;(VLOOKUP(A110,Table2[[plain CG]:[cleavage site]],5,FALSE)-1)&amp;" and "&amp;VLOOKUP(A110,Table2[[plain CG]:[cleavage site]],5,FALSE),"-")</f>
        <v>-</v>
      </c>
      <c r="D110" t="str">
        <f>IF(B110="Y",VLOOKUP(A110,Table2[[plain CG]:[cleavage site]],13,FALSE),"-")</f>
        <v>-</v>
      </c>
    </row>
    <row r="111" spans="1:4">
      <c r="A111" t="s">
        <v>496</v>
      </c>
      <c r="B111" t="str">
        <f>VLOOKUP(A111,Table2[[plain CG]:[cleavage site]],10,FALSE)</f>
        <v>N</v>
      </c>
      <c r="C111" t="str">
        <f>IF(B111="Y","between "&amp;(VLOOKUP(A111,Table2[[plain CG]:[cleavage site]],5,FALSE)-1)&amp;" and "&amp;VLOOKUP(A111,Table2[[plain CG]:[cleavage site]],5,FALSE),"-")</f>
        <v>-</v>
      </c>
      <c r="D111" t="str">
        <f>IF(B111="Y",VLOOKUP(A111,Table2[[plain CG]:[cleavage site]],13,FALSE),"-")</f>
        <v>-</v>
      </c>
    </row>
    <row r="112" spans="1:4">
      <c r="A112" t="s">
        <v>791</v>
      </c>
      <c r="B112" t="str">
        <f>VLOOKUP(A112,Table2[[plain CG]:[cleavage site]],10,FALSE)</f>
        <v>N</v>
      </c>
      <c r="C112" t="str">
        <f>IF(B112="Y","between "&amp;(VLOOKUP(A112,Table2[[plain CG]:[cleavage site]],5,FALSE)-1)&amp;" and "&amp;VLOOKUP(A112,Table2[[plain CG]:[cleavage site]],5,FALSE),"-")</f>
        <v>-</v>
      </c>
      <c r="D112" t="str">
        <f>IF(B112="Y",VLOOKUP(A112,Table2[[plain CG]:[cleavage site]],13,FALSE),"-")</f>
        <v>-</v>
      </c>
    </row>
    <row r="113" spans="1:4">
      <c r="A113" t="s">
        <v>624</v>
      </c>
      <c r="B113" t="str">
        <f>VLOOKUP(A113,Table2[[plain CG]:[cleavage site]],10,FALSE)</f>
        <v>Y</v>
      </c>
      <c r="C113" t="str">
        <f>IF(B113="Y","between "&amp;(VLOOKUP(A113,Table2[[plain CG]:[cleavage site]],5,FALSE)-1)&amp;" and "&amp;VLOOKUP(A113,Table2[[plain CG]:[cleavage site]],5,FALSE),"-")</f>
        <v>between 21 and 22</v>
      </c>
      <c r="D113" t="str">
        <f>IF(B113="Y",VLOOKUP(A113,Table2[[plain CG]:[cleavage site]],13,FALSE),"-")</f>
        <v>ANA-GEV</v>
      </c>
    </row>
    <row r="114" spans="1:4">
      <c r="A114" t="s">
        <v>1079</v>
      </c>
      <c r="B114" t="str">
        <f>VLOOKUP(A114,Table2[[plain CG]:[cleavage site]],10,FALSE)</f>
        <v>Y</v>
      </c>
      <c r="C114" t="str">
        <f>IF(B114="Y","between "&amp;(VLOOKUP(A114,Table2[[plain CG]:[cleavage site]],5,FALSE)-1)&amp;" and "&amp;VLOOKUP(A114,Table2[[plain CG]:[cleavage site]],5,FALSE),"-")</f>
        <v>between 18 and 19</v>
      </c>
      <c r="D114" t="str">
        <f>IF(B114="Y",VLOOKUP(A114,Table2[[plain CG]:[cleavage site]],13,FALSE),"-")</f>
        <v>CQS-SPS</v>
      </c>
    </row>
    <row r="115" spans="1:4">
      <c r="A115" t="s">
        <v>266</v>
      </c>
      <c r="B115" t="str">
        <f>VLOOKUP(A115,Table2[[plain CG]:[cleavage site]],10,FALSE)</f>
        <v>N</v>
      </c>
      <c r="C115" t="str">
        <f>IF(B115="Y","between "&amp;(VLOOKUP(A115,Table2[[plain CG]:[cleavage site]],5,FALSE)-1)&amp;" and "&amp;VLOOKUP(A115,Table2[[plain CG]:[cleavage site]],5,FALSE),"-")</f>
        <v>-</v>
      </c>
      <c r="D115" t="str">
        <f>IF(B115="Y",VLOOKUP(A115,Table2[[plain CG]:[cleavage site]],13,FALSE),"-")</f>
        <v>-</v>
      </c>
    </row>
    <row r="116" spans="1:4">
      <c r="A116" t="s">
        <v>695</v>
      </c>
      <c r="B116" t="str">
        <f>VLOOKUP(A116,Table2[[plain CG]:[cleavage site]],10,FALSE)</f>
        <v>N</v>
      </c>
      <c r="C116" t="str">
        <f>IF(B116="Y","between "&amp;(VLOOKUP(A116,Table2[[plain CG]:[cleavage site]],5,FALSE)-1)&amp;" and "&amp;VLOOKUP(A116,Table2[[plain CG]:[cleavage site]],5,FALSE),"-")</f>
        <v>-</v>
      </c>
      <c r="D116" t="str">
        <f>IF(B116="Y",VLOOKUP(A116,Table2[[plain CG]:[cleavage site]],13,FALSE),"-")</f>
        <v>-</v>
      </c>
    </row>
    <row r="117" spans="1:4">
      <c r="A117" t="s">
        <v>193</v>
      </c>
      <c r="B117" t="str">
        <f>VLOOKUP(A117,Table2[[plain CG]:[cleavage site]],10,FALSE)</f>
        <v>N</v>
      </c>
      <c r="C117" t="str">
        <f>IF(B117="Y","between "&amp;(VLOOKUP(A117,Table2[[plain CG]:[cleavage site]],5,FALSE)-1)&amp;" and "&amp;VLOOKUP(A117,Table2[[plain CG]:[cleavage site]],5,FALSE),"-")</f>
        <v>-</v>
      </c>
      <c r="D117" t="str">
        <f>IF(B117="Y",VLOOKUP(A117,Table2[[plain CG]:[cleavage site]],13,FALSE),"-")</f>
        <v>-</v>
      </c>
    </row>
    <row r="118" spans="1:4">
      <c r="A118" t="s">
        <v>338</v>
      </c>
      <c r="B118" t="str">
        <f>VLOOKUP(A118,Table2[[plain CG]:[cleavage site]],10,FALSE)</f>
        <v>Y</v>
      </c>
      <c r="C118" t="str">
        <f>IF(B118="Y","between "&amp;(VLOOKUP(A118,Table2[[plain CG]:[cleavage site]],5,FALSE)-1)&amp;" and "&amp;VLOOKUP(A118,Table2[[plain CG]:[cleavage site]],5,FALSE),"-")</f>
        <v>between 19 and 20</v>
      </c>
      <c r="D118" t="str">
        <f>IF(B118="Y",VLOOKUP(A118,Table2[[plain CG]:[cleavage site]],13,FALSE),"-")</f>
        <v>VAG-LDD</v>
      </c>
    </row>
    <row r="119" spans="1:4">
      <c r="A119" t="s">
        <v>1081</v>
      </c>
      <c r="B119" t="str">
        <f>VLOOKUP(A119,Table2[[plain CG]:[cleavage site]],10,FALSE)</f>
        <v>Y</v>
      </c>
      <c r="C119" t="str">
        <f>IF(B119="Y","between "&amp;(VLOOKUP(A119,Table2[[plain CG]:[cleavage site]],5,FALSE)-1)&amp;" and "&amp;VLOOKUP(A119,Table2[[plain CG]:[cleavage site]],5,FALSE),"-")</f>
        <v>between 19 and 20</v>
      </c>
      <c r="D119" t="str">
        <f>IF(B119="Y",VLOOKUP(A119,Table2[[plain CG]:[cleavage site]],13,FALSE),"-")</f>
        <v>SAS-LWI</v>
      </c>
    </row>
    <row r="120" spans="1:4">
      <c r="A120" t="s">
        <v>1082</v>
      </c>
      <c r="B120" t="str">
        <f>VLOOKUP(A120,Table2[[plain CG]:[cleavage site]],10,FALSE)</f>
        <v>Y</v>
      </c>
      <c r="C120" t="str">
        <f>IF(B120="Y","between "&amp;(VLOOKUP(A120,Table2[[plain CG]:[cleavage site]],5,FALSE)-1)&amp;" and "&amp;VLOOKUP(A120,Table2[[plain CG]:[cleavage site]],5,FALSE),"-")</f>
        <v>between 24 and 25</v>
      </c>
      <c r="D120" t="str">
        <f>IF(B120="Y",VLOOKUP(A120,Table2[[plain CG]:[cleavage site]],13,FALSE),"-")</f>
        <v>GSA-QFL</v>
      </c>
    </row>
    <row r="121" spans="1:4">
      <c r="A121" t="s">
        <v>1084</v>
      </c>
      <c r="B121" t="str">
        <f>VLOOKUP(A121,Table2[[plain CG]:[cleavage site]],10,FALSE)</f>
        <v>Y</v>
      </c>
      <c r="C121" t="str">
        <f>IF(B121="Y","between "&amp;(VLOOKUP(A121,Table2[[plain CG]:[cleavage site]],5,FALSE)-1)&amp;" and "&amp;VLOOKUP(A121,Table2[[plain CG]:[cleavage site]],5,FALSE),"-")</f>
        <v>between 23 and 24</v>
      </c>
      <c r="D121" t="str">
        <f>IF(B121="Y",VLOOKUP(A121,Table2[[plain CG]:[cleavage site]],13,FALSE),"-")</f>
        <v>ISA-DPG</v>
      </c>
    </row>
    <row r="122" spans="1:4">
      <c r="A122" t="s">
        <v>1086</v>
      </c>
      <c r="B122" t="str">
        <f>VLOOKUP(A122,Table2[[plain CG]:[cleavage site]],10,FALSE)</f>
        <v>Y</v>
      </c>
      <c r="C122" t="str">
        <f>IF(B122="Y","between "&amp;(VLOOKUP(A122,Table2[[plain CG]:[cleavage site]],5,FALSE)-1)&amp;" and "&amp;VLOOKUP(A122,Table2[[plain CG]:[cleavage site]],5,FALSE),"-")</f>
        <v>between 24 and 25</v>
      </c>
      <c r="D122" t="str">
        <f>IF(B122="Y",VLOOKUP(A122,Table2[[plain CG]:[cleavage site]],13,FALSE),"-")</f>
        <v>GSA-FLL</v>
      </c>
    </row>
    <row r="123" spans="1:4">
      <c r="A123" t="s">
        <v>793</v>
      </c>
      <c r="B123" t="str">
        <f>VLOOKUP(A123,Table2[[plain CG]:[cleavage site]],10,FALSE)</f>
        <v>N</v>
      </c>
      <c r="C123" t="str">
        <f>IF(B123="Y","between "&amp;(VLOOKUP(A123,Table2[[plain CG]:[cleavage site]],5,FALSE)-1)&amp;" and "&amp;VLOOKUP(A123,Table2[[plain CG]:[cleavage site]],5,FALSE),"-")</f>
        <v>-</v>
      </c>
      <c r="D123" t="str">
        <f>IF(B123="Y",VLOOKUP(A123,Table2[[plain CG]:[cleavage site]],13,FALSE),"-")</f>
        <v>-</v>
      </c>
    </row>
    <row r="124" spans="1:4">
      <c r="A124" t="s">
        <v>698</v>
      </c>
      <c r="B124" t="str">
        <f>VLOOKUP(A124,Table2[[plain CG]:[cleavage site]],10,FALSE)</f>
        <v>N</v>
      </c>
      <c r="C124" t="str">
        <f>IF(B124="Y","between "&amp;(VLOOKUP(A124,Table2[[plain CG]:[cleavage site]],5,FALSE)-1)&amp;" and "&amp;VLOOKUP(A124,Table2[[plain CG]:[cleavage site]],5,FALSE),"-")</f>
        <v>-</v>
      </c>
      <c r="D124" t="str">
        <f>IF(B124="Y",VLOOKUP(A124,Table2[[plain CG]:[cleavage site]],13,FALSE),"-")</f>
        <v>-</v>
      </c>
    </row>
    <row r="125" spans="1:4">
      <c r="A125" t="s">
        <v>114</v>
      </c>
      <c r="B125" t="str">
        <f>VLOOKUP(A125,Table2[[plain CG]:[cleavage site]],10,FALSE)</f>
        <v>Y</v>
      </c>
      <c r="C125" t="str">
        <f>IF(B125="Y","between "&amp;(VLOOKUP(A125,Table2[[plain CG]:[cleavage site]],5,FALSE)-1)&amp;" and "&amp;VLOOKUP(A125,Table2[[plain CG]:[cleavage site]],5,FALSE),"-")</f>
        <v>between 20 and 21</v>
      </c>
      <c r="D125" t="str">
        <f>IF(B125="Y",VLOOKUP(A125,Table2[[plain CG]:[cleavage site]],13,FALSE),"-")</f>
        <v>ADG-VDP</v>
      </c>
    </row>
    <row r="126" spans="1:4">
      <c r="A126" t="s">
        <v>340</v>
      </c>
      <c r="B126" t="str">
        <f>VLOOKUP(A126,Table2[[plain CG]:[cleavage site]],10,FALSE)</f>
        <v>Y</v>
      </c>
      <c r="C126" t="str">
        <f>IF(B126="Y","between "&amp;(VLOOKUP(A126,Table2[[plain CG]:[cleavage site]],5,FALSE)-1)&amp;" and "&amp;VLOOKUP(A126,Table2[[plain CG]:[cleavage site]],5,FALSE),"-")</f>
        <v>between 20 and 21</v>
      </c>
      <c r="D126" t="str">
        <f>IF(B126="Y",VLOOKUP(A126,Table2[[plain CG]:[cleavage site]],13,FALSE),"-")</f>
        <v>ASG-AAN</v>
      </c>
    </row>
    <row r="127" spans="1:4">
      <c r="A127" t="s">
        <v>497</v>
      </c>
      <c r="B127" t="str">
        <f>VLOOKUP(A127,Table2[[plain CG]:[cleavage site]],10,FALSE)</f>
        <v>N</v>
      </c>
      <c r="C127" t="str">
        <f>IF(B127="Y","between "&amp;(VLOOKUP(A127,Table2[[plain CG]:[cleavage site]],5,FALSE)-1)&amp;" and "&amp;VLOOKUP(A127,Table2[[plain CG]:[cleavage site]],5,FALSE),"-")</f>
        <v>-</v>
      </c>
      <c r="D127" t="str">
        <f>IF(B127="Y",VLOOKUP(A127,Table2[[plain CG]:[cleavage site]],13,FALSE),"-")</f>
        <v>-</v>
      </c>
    </row>
    <row r="128" spans="1:4">
      <c r="A128" t="s">
        <v>794</v>
      </c>
      <c r="B128" t="str">
        <f>VLOOKUP(A128,Table2[[plain CG]:[cleavage site]],10,FALSE)</f>
        <v>Y</v>
      </c>
      <c r="C128" t="str">
        <f>IF(B128="Y","between "&amp;(VLOOKUP(A128,Table2[[plain CG]:[cleavage site]],5,FALSE)-1)&amp;" and "&amp;VLOOKUP(A128,Table2[[plain CG]:[cleavage site]],5,FALSE),"-")</f>
        <v>between 24 and 25</v>
      </c>
      <c r="D128" t="str">
        <f>IF(B128="Y",VLOOKUP(A128,Table2[[plain CG]:[cleavage site]],13,FALSE),"-")</f>
        <v>GRG-HLL</v>
      </c>
    </row>
    <row r="129" spans="1:4">
      <c r="A129" t="s">
        <v>796</v>
      </c>
      <c r="B129" t="str">
        <f>VLOOKUP(A129,Table2[[plain CG]:[cleavage site]],10,FALSE)</f>
        <v>Y</v>
      </c>
      <c r="C129" t="str">
        <f>IF(B129="Y","between "&amp;(VLOOKUP(A129,Table2[[plain CG]:[cleavage site]],5,FALSE)-1)&amp;" and "&amp;VLOOKUP(A129,Table2[[plain CG]:[cleavage site]],5,FALSE),"-")</f>
        <v>between 28 and 29</v>
      </c>
      <c r="D129" t="str">
        <f>IF(B129="Y",VLOOKUP(A129,Table2[[plain CG]:[cleavage site]],13,FALSE),"-")</f>
        <v>VAA-APT</v>
      </c>
    </row>
    <row r="130" spans="1:4">
      <c r="A130" t="s">
        <v>798</v>
      </c>
      <c r="B130" t="str">
        <f>VLOOKUP(A130,Table2[[plain CG]:[cleavage site]],10,FALSE)</f>
        <v>Y</v>
      </c>
      <c r="C130" t="str">
        <f>IF(B130="Y","between "&amp;(VLOOKUP(A130,Table2[[plain CG]:[cleavage site]],5,FALSE)-1)&amp;" and "&amp;VLOOKUP(A130,Table2[[plain CG]:[cleavage site]],5,FALSE),"-")</f>
        <v>between 21 and 22</v>
      </c>
      <c r="D130" t="str">
        <f>IF(B130="Y",VLOOKUP(A130,Table2[[plain CG]:[cleavage site]],13,FALSE),"-")</f>
        <v>VLA-APT</v>
      </c>
    </row>
    <row r="131" spans="1:4">
      <c r="A131" t="s">
        <v>799</v>
      </c>
      <c r="B131" t="str">
        <f>VLOOKUP(A131,Table2[[plain CG]:[cleavage site]],10,FALSE)</f>
        <v>Y</v>
      </c>
      <c r="C131" t="str">
        <f>IF(B131="Y","between "&amp;(VLOOKUP(A131,Table2[[plain CG]:[cleavage site]],5,FALSE)-1)&amp;" and "&amp;VLOOKUP(A131,Table2[[plain CG]:[cleavage site]],5,FALSE),"-")</f>
        <v>between 20 and 21</v>
      </c>
      <c r="D131" t="str">
        <f>IF(B131="Y",VLOOKUP(A131,Table2[[plain CG]:[cleavage site]],13,FALSE),"-")</f>
        <v>AMA-KPS</v>
      </c>
    </row>
    <row r="132" spans="1:4">
      <c r="A132" t="s">
        <v>800</v>
      </c>
      <c r="B132" t="str">
        <f>VLOOKUP(A132,Table2[[plain CG]:[cleavage site]],10,FALSE)</f>
        <v>Y</v>
      </c>
      <c r="C132" t="str">
        <f>IF(B132="Y","between "&amp;(VLOOKUP(A132,Table2[[plain CG]:[cleavage site]],5,FALSE)-1)&amp;" and "&amp;VLOOKUP(A132,Table2[[plain CG]:[cleavage site]],5,FALSE),"-")</f>
        <v>between 21 and 22</v>
      </c>
      <c r="D132" t="str">
        <f>IF(B132="Y",VLOOKUP(A132,Table2[[plain CG]:[cleavage site]],13,FALSE),"-")</f>
        <v>SLA-IQG</v>
      </c>
    </row>
    <row r="133" spans="1:4">
      <c r="A133" t="s">
        <v>1087</v>
      </c>
      <c r="B133" t="str">
        <f>VLOOKUP(A133,Table2[[plain CG]:[cleavage site]],10,FALSE)</f>
        <v>Y</v>
      </c>
      <c r="C133" t="str">
        <f>IF(B133="Y","between "&amp;(VLOOKUP(A133,Table2[[plain CG]:[cleavage site]],5,FALSE)-1)&amp;" and "&amp;VLOOKUP(A133,Table2[[plain CG]:[cleavage site]],5,FALSE),"-")</f>
        <v>between 23 and 24</v>
      </c>
      <c r="D133" t="str">
        <f>IF(B133="Y",VLOOKUP(A133,Table2[[plain CG]:[cleavage site]],13,FALSE),"-")</f>
        <v>THT-QRL</v>
      </c>
    </row>
    <row r="134" spans="1:4">
      <c r="A134" t="s">
        <v>31</v>
      </c>
      <c r="B134" t="str">
        <f>VLOOKUP(A134,Table2[[plain CG]:[cleavage site]],10,FALSE)</f>
        <v>Y</v>
      </c>
      <c r="C134" t="str">
        <f>IF(B134="Y","between "&amp;(VLOOKUP(A134,Table2[[plain CG]:[cleavage site]],5,FALSE)-1)&amp;" and "&amp;VLOOKUP(A134,Table2[[plain CG]:[cleavage site]],5,FALSE),"-")</f>
        <v>between 17 and 18</v>
      </c>
      <c r="D134" t="str">
        <f>IF(B134="Y",VLOOKUP(A134,Table2[[plain CG]:[cleavage site]],13,FALSE),"-")</f>
        <v>SQH-MQQ</v>
      </c>
    </row>
    <row r="135" spans="1:4">
      <c r="A135" t="s">
        <v>35</v>
      </c>
      <c r="B135" t="str">
        <f>VLOOKUP(A135,Table2[[plain CG]:[cleavage site]],10,FALSE)</f>
        <v>Y</v>
      </c>
      <c r="C135" t="str">
        <f>IF(B135="Y","between "&amp;(VLOOKUP(A135,Table2[[plain CG]:[cleavage site]],5,FALSE)-1)&amp;" and "&amp;VLOOKUP(A135,Table2[[plain CG]:[cleavage site]],5,FALSE),"-")</f>
        <v>between 20 and 21</v>
      </c>
      <c r="D135" t="str">
        <f>IF(B135="Y",VLOOKUP(A135,Table2[[plain CG]:[cleavage site]],13,FALSE),"-")</f>
        <v>VLG-VTI</v>
      </c>
    </row>
    <row r="136" spans="1:4">
      <c r="A136" t="s">
        <v>38</v>
      </c>
      <c r="B136" t="str">
        <f>VLOOKUP(A136,Table2[[plain CG]:[cleavage site]],10,FALSE)</f>
        <v>Y</v>
      </c>
      <c r="C136" t="str">
        <f>IF(B136="Y","between "&amp;(VLOOKUP(A136,Table2[[plain CG]:[cleavage site]],5,FALSE)-1)&amp;" and "&amp;VLOOKUP(A136,Table2[[plain CG]:[cleavage site]],5,FALSE),"-")</f>
        <v>between 21 and 22</v>
      </c>
      <c r="D136" t="str">
        <f>IF(B136="Y",VLOOKUP(A136,Table2[[plain CG]:[cleavage site]],13,FALSE),"-")</f>
        <v>AQG-VYV</v>
      </c>
    </row>
    <row r="137" spans="1:4">
      <c r="A137" t="s">
        <v>1089</v>
      </c>
      <c r="B137" t="str">
        <f>VLOOKUP(A137,Table2[[plain CG]:[cleavage site]],10,FALSE)</f>
        <v>Y</v>
      </c>
      <c r="C137" t="str">
        <f>IF(B137="Y","between "&amp;(VLOOKUP(A137,Table2[[plain CG]:[cleavage site]],5,FALSE)-1)&amp;" and "&amp;VLOOKUP(A137,Table2[[plain CG]:[cleavage site]],5,FALSE),"-")</f>
        <v>between 18 and 19</v>
      </c>
      <c r="D137" t="str">
        <f>IF(B137="Y",VLOOKUP(A137,Table2[[plain CG]:[cleavage site]],13,FALSE),"-")</f>
        <v>TNA-IFE</v>
      </c>
    </row>
    <row r="138" spans="1:4">
      <c r="A138" t="s">
        <v>1091</v>
      </c>
      <c r="B138" t="str">
        <f>VLOOKUP(A138,Table2[[plain CG]:[cleavage site]],10,FALSE)</f>
        <v>Y</v>
      </c>
      <c r="C138" t="str">
        <f>IF(B138="Y","between "&amp;(VLOOKUP(A138,Table2[[plain CG]:[cleavage site]],5,FALSE)-1)&amp;" and "&amp;VLOOKUP(A138,Table2[[plain CG]:[cleavage site]],5,FALSE),"-")</f>
        <v>between 23 and 24</v>
      </c>
      <c r="D138" t="str">
        <f>IF(B138="Y",VLOOKUP(A138,Table2[[plain CG]:[cleavage site]],13,FALSE),"-")</f>
        <v>AAA-DLQ</v>
      </c>
    </row>
    <row r="139" spans="1:4">
      <c r="A139" t="s">
        <v>626</v>
      </c>
      <c r="B139" t="str">
        <f>VLOOKUP(A139,Table2[[plain CG]:[cleavage site]],10,FALSE)</f>
        <v>Y</v>
      </c>
      <c r="C139" t="str">
        <f>IF(B139="Y","between "&amp;(VLOOKUP(A139,Table2[[plain CG]:[cleavage site]],5,FALSE)-1)&amp;" and "&amp;VLOOKUP(A139,Table2[[plain CG]:[cleavage site]],5,FALSE),"-")</f>
        <v>between 17 and 18</v>
      </c>
      <c r="D139" t="str">
        <f>IF(B139="Y",VLOOKUP(A139,Table2[[plain CG]:[cleavage site]],13,FALSE),"-")</f>
        <v>ARS-VEQ</v>
      </c>
    </row>
    <row r="140" spans="1:4">
      <c r="A140" t="s">
        <v>161</v>
      </c>
      <c r="B140" t="str">
        <f>VLOOKUP(A140,Table2[[plain CG]:[cleavage site]],10,FALSE)</f>
        <v>N</v>
      </c>
      <c r="C140" t="str">
        <f>IF(B140="Y","between "&amp;(VLOOKUP(A140,Table2[[plain CG]:[cleavage site]],5,FALSE)-1)&amp;" and "&amp;VLOOKUP(A140,Table2[[plain CG]:[cleavage site]],5,FALSE),"-")</f>
        <v>-</v>
      </c>
      <c r="D140" t="str">
        <f>IF(B140="Y",VLOOKUP(A140,Table2[[plain CG]:[cleavage site]],13,FALSE),"-")</f>
        <v>-</v>
      </c>
    </row>
    <row r="141" spans="1:4">
      <c r="A141" t="s">
        <v>802</v>
      </c>
      <c r="B141" t="str">
        <f>VLOOKUP(A141,Table2[[plain CG]:[cleavage site]],10,FALSE)</f>
        <v>N</v>
      </c>
      <c r="C141" t="str">
        <f>IF(B141="Y","between "&amp;(VLOOKUP(A141,Table2[[plain CG]:[cleavage site]],5,FALSE)-1)&amp;" and "&amp;VLOOKUP(A141,Table2[[plain CG]:[cleavage site]],5,FALSE),"-")</f>
        <v>-</v>
      </c>
      <c r="D141" t="str">
        <f>IF(B141="Y",VLOOKUP(A141,Table2[[plain CG]:[cleavage site]],13,FALSE),"-")</f>
        <v>-</v>
      </c>
    </row>
    <row r="142" spans="1:4">
      <c r="A142" t="s">
        <v>1093</v>
      </c>
      <c r="B142" t="str">
        <f>VLOOKUP(A142,Table2[[plain CG]:[cleavage site]],10,FALSE)</f>
        <v>N</v>
      </c>
      <c r="C142" t="str">
        <f>IF(B142="Y","between "&amp;(VLOOKUP(A142,Table2[[plain CG]:[cleavage site]],5,FALSE)-1)&amp;" and "&amp;VLOOKUP(A142,Table2[[plain CG]:[cleavage site]],5,FALSE),"-")</f>
        <v>-</v>
      </c>
      <c r="D142" t="str">
        <f>IF(B142="Y",VLOOKUP(A142,Table2[[plain CG]:[cleavage site]],13,FALSE),"-")</f>
        <v>-</v>
      </c>
    </row>
    <row r="143" spans="1:4">
      <c r="A143" t="s">
        <v>700</v>
      </c>
      <c r="B143" t="str">
        <f>VLOOKUP(A143,Table2[[plain CG]:[cleavage site]],10,FALSE)</f>
        <v>N</v>
      </c>
      <c r="C143" t="str">
        <f>IF(B143="Y","between "&amp;(VLOOKUP(A143,Table2[[plain CG]:[cleavage site]],5,FALSE)-1)&amp;" and "&amp;VLOOKUP(A143,Table2[[plain CG]:[cleavage site]],5,FALSE),"-")</f>
        <v>-</v>
      </c>
      <c r="D143" t="str">
        <f>IF(B143="Y",VLOOKUP(A143,Table2[[plain CG]:[cleavage site]],13,FALSE),"-")</f>
        <v>-</v>
      </c>
    </row>
    <row r="144" spans="1:4">
      <c r="A144" t="s">
        <v>116</v>
      </c>
      <c r="B144" t="str">
        <f>VLOOKUP(A144,Table2[[plain CG]:[cleavage site]],10,FALSE)</f>
        <v>Y</v>
      </c>
      <c r="C144" t="str">
        <f>IF(B144="Y","between "&amp;(VLOOKUP(A144,Table2[[plain CG]:[cleavage site]],5,FALSE)-1)&amp;" and "&amp;VLOOKUP(A144,Table2[[plain CG]:[cleavage site]],5,FALSE),"-")</f>
        <v>between 19 and 20</v>
      </c>
      <c r="D144" t="str">
        <f>IF(B144="Y",VLOOKUP(A144,Table2[[plain CG]:[cleavage site]],13,FALSE),"-")</f>
        <v>ILA-HKH</v>
      </c>
    </row>
    <row r="145" spans="1:4">
      <c r="A145" t="s">
        <v>119</v>
      </c>
      <c r="B145" t="str">
        <f>VLOOKUP(A145,Table2[[plain CG]:[cleavage site]],10,FALSE)</f>
        <v>N</v>
      </c>
      <c r="C145" t="str">
        <f>IF(B145="Y","between "&amp;(VLOOKUP(A145,Table2[[plain CG]:[cleavage site]],5,FALSE)-1)&amp;" and "&amp;VLOOKUP(A145,Table2[[plain CG]:[cleavage site]],5,FALSE),"-")</f>
        <v>-</v>
      </c>
      <c r="D145" t="str">
        <f>IF(B145="Y",VLOOKUP(A145,Table2[[plain CG]:[cleavage site]],13,FALSE),"-")</f>
        <v>-</v>
      </c>
    </row>
    <row r="146" spans="1:4">
      <c r="A146" t="s">
        <v>342</v>
      </c>
      <c r="B146" t="str">
        <f>VLOOKUP(A146,Table2[[plain CG]:[cleavage site]],10,FALSE)</f>
        <v>Y</v>
      </c>
      <c r="C146" t="str">
        <f>IF(B146="Y","between "&amp;(VLOOKUP(A146,Table2[[plain CG]:[cleavage site]],5,FALSE)-1)&amp;" and "&amp;VLOOKUP(A146,Table2[[plain CG]:[cleavage site]],5,FALSE),"-")</f>
        <v>between 24 and 25</v>
      </c>
      <c r="D146" t="str">
        <f>IF(B146="Y",VLOOKUP(A146,Table2[[plain CG]:[cleavage site]],13,FALSE),"-")</f>
        <v>GRA-QTE</v>
      </c>
    </row>
    <row r="147" spans="1:4">
      <c r="A147" t="s">
        <v>1094</v>
      </c>
      <c r="B147" t="str">
        <f>VLOOKUP(A147,Table2[[plain CG]:[cleavage site]],10,FALSE)</f>
        <v>Y</v>
      </c>
      <c r="C147" t="str">
        <f>IF(B147="Y","between "&amp;(VLOOKUP(A147,Table2[[plain CG]:[cleavage site]],5,FALSE)-1)&amp;" and "&amp;VLOOKUP(A147,Table2[[plain CG]:[cleavage site]],5,FALSE),"-")</f>
        <v>between 21 and 22</v>
      </c>
      <c r="D147" t="str">
        <f>IF(B147="Y",VLOOKUP(A147,Table2[[plain CG]:[cleavage site]],13,FALSE),"-")</f>
        <v>ATG-QNE</v>
      </c>
    </row>
    <row r="148" spans="1:4">
      <c r="A148" t="s">
        <v>1096</v>
      </c>
      <c r="B148" t="str">
        <f>VLOOKUP(A148,Table2[[plain CG]:[cleavage site]],10,FALSE)</f>
        <v>Y</v>
      </c>
      <c r="C148" t="str">
        <f>IF(B148="Y","between "&amp;(VLOOKUP(A148,Table2[[plain CG]:[cleavage site]],5,FALSE)-1)&amp;" and "&amp;VLOOKUP(A148,Table2[[plain CG]:[cleavage site]],5,FALSE),"-")</f>
        <v>between 30 and 31</v>
      </c>
      <c r="D148" t="str">
        <f>IF(B148="Y",VLOOKUP(A148,Table2[[plain CG]:[cleavage site]],13,FALSE),"-")</f>
        <v>SQA-QDE</v>
      </c>
    </row>
    <row r="149" spans="1:4">
      <c r="A149" t="s">
        <v>1099</v>
      </c>
      <c r="B149" t="str">
        <f>VLOOKUP(A149,Table2[[plain CG]:[cleavage site]],10,FALSE)</f>
        <v>Y</v>
      </c>
      <c r="C149" t="str">
        <f>IF(B149="Y","between "&amp;(VLOOKUP(A149,Table2[[plain CG]:[cleavage site]],5,FALSE)-1)&amp;" and "&amp;VLOOKUP(A149,Table2[[plain CG]:[cleavage site]],5,FALSE),"-")</f>
        <v>between 25 and 26</v>
      </c>
      <c r="D149" t="str">
        <f>IF(B149="Y",VLOOKUP(A149,Table2[[plain CG]:[cleavage site]],13,FALSE),"-")</f>
        <v>CRG-YFS</v>
      </c>
    </row>
    <row r="150" spans="1:4">
      <c r="A150" t="s">
        <v>1101</v>
      </c>
      <c r="B150" t="str">
        <f>VLOOKUP(A150,Table2[[plain CG]:[cleavage site]],10,FALSE)</f>
        <v>Y</v>
      </c>
      <c r="C150" t="str">
        <f>IF(B150="Y","between "&amp;(VLOOKUP(A150,Table2[[plain CG]:[cleavage site]],5,FALSE)-1)&amp;" and "&amp;VLOOKUP(A150,Table2[[plain CG]:[cleavage site]],5,FALSE),"-")</f>
        <v>between 21 and 22</v>
      </c>
      <c r="D150" t="str">
        <f>IF(B150="Y",VLOOKUP(A150,Table2[[plain CG]:[cleavage site]],13,FALSE),"-")</f>
        <v>AVA-QGM</v>
      </c>
    </row>
    <row r="151" spans="1:4">
      <c r="A151" t="s">
        <v>804</v>
      </c>
      <c r="B151" t="str">
        <f>VLOOKUP(A151,Table2[[plain CG]:[cleavage site]],10,FALSE)</f>
        <v>Y</v>
      </c>
      <c r="C151" t="str">
        <f>IF(B151="Y","between "&amp;(VLOOKUP(A151,Table2[[plain CG]:[cleavage site]],5,FALSE)-1)&amp;" and "&amp;VLOOKUP(A151,Table2[[plain CG]:[cleavage site]],5,FALSE),"-")</f>
        <v>between 19 and 20</v>
      </c>
      <c r="D151" t="str">
        <f>IF(B151="Y",VLOOKUP(A151,Table2[[plain CG]:[cleavage site]],13,FALSE),"-")</f>
        <v>AWA-APS</v>
      </c>
    </row>
    <row r="152" spans="1:4">
      <c r="A152" t="s">
        <v>806</v>
      </c>
      <c r="B152" t="str">
        <f>VLOOKUP(A152,Table2[[plain CG]:[cleavage site]],10,FALSE)</f>
        <v>Y</v>
      </c>
      <c r="C152" t="str">
        <f>IF(B152="Y","between "&amp;(VLOOKUP(A152,Table2[[plain CG]:[cleavage site]],5,FALSE)-1)&amp;" and "&amp;VLOOKUP(A152,Table2[[plain CG]:[cleavage site]],5,FALSE),"-")</f>
        <v>between 19 and 20</v>
      </c>
      <c r="D152" t="str">
        <f>IF(B152="Y",VLOOKUP(A152,Table2[[plain CG]:[cleavage site]],13,FALSE),"-")</f>
        <v>CSA-APT</v>
      </c>
    </row>
    <row r="153" spans="1:4">
      <c r="A153" t="s">
        <v>808</v>
      </c>
      <c r="B153" t="str">
        <f>VLOOKUP(A153,Table2[[plain CG]:[cleavage site]],10,FALSE)</f>
        <v>Y</v>
      </c>
      <c r="C153" t="str">
        <f>IF(B153="Y","between "&amp;(VLOOKUP(A153,Table2[[plain CG]:[cleavage site]],5,FALSE)-1)&amp;" and "&amp;VLOOKUP(A153,Table2[[plain CG]:[cleavage site]],5,FALSE),"-")</f>
        <v>between 19 and 20</v>
      </c>
      <c r="D153" t="str">
        <f>IF(B153="Y",VLOOKUP(A153,Table2[[plain CG]:[cleavage site]],13,FALSE),"-")</f>
        <v>NSG-KPL</v>
      </c>
    </row>
    <row r="154" spans="1:4">
      <c r="A154" t="s">
        <v>586</v>
      </c>
      <c r="B154" t="str">
        <f>VLOOKUP(A154,Table2[[plain CG]:[cleavage site]],10,FALSE)</f>
        <v>Y</v>
      </c>
      <c r="C154" t="str">
        <f>IF(B154="Y","between "&amp;(VLOOKUP(A154,Table2[[plain CG]:[cleavage site]],5,FALSE)-1)&amp;" and "&amp;VLOOKUP(A154,Table2[[plain CG]:[cleavage site]],5,FALSE),"-")</f>
        <v>between 17 and 18</v>
      </c>
      <c r="D154" t="str">
        <f>IF(B154="Y",VLOOKUP(A154,Table2[[plain CG]:[cleavage site]],13,FALSE),"-")</f>
        <v>AVA-HPN</v>
      </c>
    </row>
    <row r="155" spans="1:4">
      <c r="A155" t="s">
        <v>810</v>
      </c>
      <c r="B155" t="str">
        <f>VLOOKUP(A155,Table2[[plain CG]:[cleavage site]],10,FALSE)</f>
        <v>Y</v>
      </c>
      <c r="C155" t="str">
        <f>IF(B155="Y","between "&amp;(VLOOKUP(A155,Table2[[plain CG]:[cleavage site]],5,FALSE)-1)&amp;" and "&amp;VLOOKUP(A155,Table2[[plain CG]:[cleavage site]],5,FALSE),"-")</f>
        <v>between 20 and 21</v>
      </c>
      <c r="D155" t="str">
        <f>IF(B155="Y",VLOOKUP(A155,Table2[[plain CG]:[cleavage site]],13,FALSE),"-")</f>
        <v>VLA-NDL</v>
      </c>
    </row>
    <row r="156" spans="1:4">
      <c r="A156" t="s">
        <v>344</v>
      </c>
      <c r="B156" t="str">
        <f>VLOOKUP(A156,Table2[[plain CG]:[cleavage site]],10,FALSE)</f>
        <v>Y</v>
      </c>
      <c r="C156" t="str">
        <f>IF(B156="Y","between "&amp;(VLOOKUP(A156,Table2[[plain CG]:[cleavage site]],5,FALSE)-1)&amp;" and "&amp;VLOOKUP(A156,Table2[[plain CG]:[cleavage site]],5,FALSE),"-")</f>
        <v>between 21 and 22</v>
      </c>
      <c r="D156" t="str">
        <f>IF(B156="Y",VLOOKUP(A156,Table2[[plain CG]:[cleavage site]],13,FALSE),"-")</f>
        <v>VSA-VNL</v>
      </c>
    </row>
    <row r="157" spans="1:4">
      <c r="A157" t="s">
        <v>346</v>
      </c>
      <c r="B157" t="str">
        <f>VLOOKUP(A157,Table2[[plain CG]:[cleavage site]],10,FALSE)</f>
        <v>N</v>
      </c>
      <c r="C157" t="str">
        <f>IF(B157="Y","between "&amp;(VLOOKUP(A157,Table2[[plain CG]:[cleavage site]],5,FALSE)-1)&amp;" and "&amp;VLOOKUP(A157,Table2[[plain CG]:[cleavage site]],5,FALSE),"-")</f>
        <v>-</v>
      </c>
      <c r="D157" t="str">
        <f>IF(B157="Y",VLOOKUP(A157,Table2[[plain CG]:[cleavage site]],13,FALSE),"-")</f>
        <v>-</v>
      </c>
    </row>
    <row r="158" spans="1:4">
      <c r="A158" t="s">
        <v>4762</v>
      </c>
      <c r="B158" t="str">
        <f>VLOOKUP(A158,Table2[[plain CG]:[cleavage site]],10,FALSE)</f>
        <v>N</v>
      </c>
      <c r="C158" t="str">
        <f>IF(B158="Y","between "&amp;(VLOOKUP(A158,Table2[[plain CG]:[cleavage site]],5,FALSE)-1)&amp;" and "&amp;VLOOKUP(A158,Table2[[plain CG]:[cleavage site]],5,FALSE),"-")</f>
        <v>-</v>
      </c>
      <c r="D158" t="str">
        <f>IF(B158="Y",VLOOKUP(A158,Table2[[plain CG]:[cleavage site]],13,FALSE),"-")</f>
        <v>-</v>
      </c>
    </row>
    <row r="159" spans="1:4">
      <c r="A159" t="s">
        <v>348</v>
      </c>
      <c r="B159" t="str">
        <f>VLOOKUP(A159,Table2[[plain CG]:[cleavage site]],10,FALSE)</f>
        <v>Y</v>
      </c>
      <c r="C159" t="str">
        <f>IF(B159="Y","between "&amp;(VLOOKUP(A159,Table2[[plain CG]:[cleavage site]],5,FALSE)-1)&amp;" and "&amp;VLOOKUP(A159,Table2[[plain CG]:[cleavage site]],5,FALSE),"-")</f>
        <v>between 31 and 32</v>
      </c>
      <c r="D159" t="str">
        <f>IF(B159="Y",VLOOKUP(A159,Table2[[plain CG]:[cleavage site]],13,FALSE),"-")</f>
        <v>TDA-KHL</v>
      </c>
    </row>
    <row r="160" spans="1:4">
      <c r="A160" t="s">
        <v>1104</v>
      </c>
      <c r="B160" t="str">
        <f>VLOOKUP(A160,Table2[[plain CG]:[cleavage site]],10,FALSE)</f>
        <v>Y</v>
      </c>
      <c r="C160" t="str">
        <f>IF(B160="Y","between "&amp;(VLOOKUP(A160,Table2[[plain CG]:[cleavage site]],5,FALSE)-1)&amp;" and "&amp;VLOOKUP(A160,Table2[[plain CG]:[cleavage site]],5,FALSE),"-")</f>
        <v>between 19 and 20</v>
      </c>
      <c r="D160" t="str">
        <f>IF(B160="Y",VLOOKUP(A160,Table2[[plain CG]:[cleavage site]],13,FALSE),"-")</f>
        <v>SDA-DLG</v>
      </c>
    </row>
    <row r="161" spans="1:4">
      <c r="A161" t="s">
        <v>122</v>
      </c>
      <c r="B161" t="str">
        <f>VLOOKUP(A161,Table2[[plain CG]:[cleavage site]],10,FALSE)</f>
        <v>N</v>
      </c>
      <c r="C161" t="str">
        <f>IF(B161="Y","between "&amp;(VLOOKUP(A161,Table2[[plain CG]:[cleavage site]],5,FALSE)-1)&amp;" and "&amp;VLOOKUP(A161,Table2[[plain CG]:[cleavage site]],5,FALSE),"-")</f>
        <v>-</v>
      </c>
      <c r="D161" t="str">
        <f>IF(B161="Y",VLOOKUP(A161,Table2[[plain CG]:[cleavage site]],13,FALSE),"-")</f>
        <v>-</v>
      </c>
    </row>
    <row r="162" spans="1:4">
      <c r="A162" t="s">
        <v>1105</v>
      </c>
      <c r="B162" t="str">
        <f>VLOOKUP(A162,Table2[[plain CG]:[cleavage site]],10,FALSE)</f>
        <v>N</v>
      </c>
      <c r="C162" t="str">
        <f>IF(B162="Y","between "&amp;(VLOOKUP(A162,Table2[[plain CG]:[cleavage site]],5,FALSE)-1)&amp;" and "&amp;VLOOKUP(A162,Table2[[plain CG]:[cleavage site]],5,FALSE),"-")</f>
        <v>-</v>
      </c>
      <c r="D162" t="str">
        <f>IF(B162="Y",VLOOKUP(A162,Table2[[plain CG]:[cleavage site]],13,FALSE),"-")</f>
        <v>-</v>
      </c>
    </row>
    <row r="163" spans="1:4">
      <c r="A163" t="s">
        <v>1107</v>
      </c>
      <c r="B163" t="str">
        <f>VLOOKUP(A163,Table2[[plain CG]:[cleavage site]],10,FALSE)</f>
        <v>Y</v>
      </c>
      <c r="C163" t="str">
        <f>IF(B163="Y","between "&amp;(VLOOKUP(A163,Table2[[plain CG]:[cleavage site]],5,FALSE)-1)&amp;" and "&amp;VLOOKUP(A163,Table2[[plain CG]:[cleavage site]],5,FALSE),"-")</f>
        <v>between 27 and 28</v>
      </c>
      <c r="D163" t="str">
        <f>IF(B163="Y",VLOOKUP(A163,Table2[[plain CG]:[cleavage site]],13,FALSE),"-")</f>
        <v>SDA-AEI</v>
      </c>
    </row>
    <row r="164" spans="1:4">
      <c r="A164" t="s">
        <v>1110</v>
      </c>
      <c r="B164" t="str">
        <f>VLOOKUP(A164,Table2[[plain CG]:[cleavage site]],10,FALSE)</f>
        <v>Y</v>
      </c>
      <c r="C164" t="str">
        <f>IF(B164="Y","between "&amp;(VLOOKUP(A164,Table2[[plain CG]:[cleavage site]],5,FALSE)-1)&amp;" and "&amp;VLOOKUP(A164,Table2[[plain CG]:[cleavage site]],5,FALSE),"-")</f>
        <v>between 25 and 26</v>
      </c>
      <c r="D164" t="str">
        <f>IF(B164="Y",VLOOKUP(A164,Table2[[plain CG]:[cleavage site]],13,FALSE),"-")</f>
        <v>AES-EYP</v>
      </c>
    </row>
    <row r="165" spans="1:4">
      <c r="A165" t="s">
        <v>1112</v>
      </c>
      <c r="B165" t="str">
        <f>VLOOKUP(A165,Table2[[plain CG]:[cleavage site]],10,FALSE)</f>
        <v>Y</v>
      </c>
      <c r="C165" t="str">
        <f>IF(B165="Y","between "&amp;(VLOOKUP(A165,Table2[[plain CG]:[cleavage site]],5,FALSE)-1)&amp;" and "&amp;VLOOKUP(A165,Table2[[plain CG]:[cleavage site]],5,FALSE),"-")</f>
        <v>between 23 and 24</v>
      </c>
      <c r="D165" t="str">
        <f>IF(B165="Y",VLOOKUP(A165,Table2[[plain CG]:[cleavage site]],13,FALSE),"-")</f>
        <v>SHG-APQ</v>
      </c>
    </row>
    <row r="166" spans="1:4">
      <c r="A166" t="s">
        <v>162</v>
      </c>
      <c r="B166" t="str">
        <f>VLOOKUP(A166,Table2[[plain CG]:[cleavage site]],10,FALSE)</f>
        <v>Y</v>
      </c>
      <c r="C166" t="str">
        <f>IF(B166="Y","between "&amp;(VLOOKUP(A166,Table2[[plain CG]:[cleavage site]],5,FALSE)-1)&amp;" and "&amp;VLOOKUP(A166,Table2[[plain CG]:[cleavage site]],5,FALSE),"-")</f>
        <v>between 29 and 30</v>
      </c>
      <c r="D166" t="str">
        <f>IF(B166="Y",VLOOKUP(A166,Table2[[plain CG]:[cleavage site]],13,FALSE),"-")</f>
        <v>VSA-KRF</v>
      </c>
    </row>
    <row r="167" spans="1:4">
      <c r="A167" t="s">
        <v>164</v>
      </c>
      <c r="B167" t="str">
        <f>VLOOKUP(A167,Table2[[plain CG]:[cleavage site]],10,FALSE)</f>
        <v>N</v>
      </c>
      <c r="C167" t="str">
        <f>IF(B167="Y","between "&amp;(VLOOKUP(A167,Table2[[plain CG]:[cleavage site]],5,FALSE)-1)&amp;" and "&amp;VLOOKUP(A167,Table2[[plain CG]:[cleavage site]],5,FALSE),"-")</f>
        <v>-</v>
      </c>
      <c r="D167" t="str">
        <f>IF(B167="Y",VLOOKUP(A167,Table2[[plain CG]:[cleavage site]],13,FALSE),"-")</f>
        <v>-</v>
      </c>
    </row>
    <row r="168" spans="1:4">
      <c r="A168" t="s">
        <v>812</v>
      </c>
      <c r="B168" t="str">
        <f>VLOOKUP(A168,Table2[[plain CG]:[cleavage site]],10,FALSE)</f>
        <v>Y</v>
      </c>
      <c r="C168" t="str">
        <f>IF(B168="Y","between "&amp;(VLOOKUP(A168,Table2[[plain CG]:[cleavage site]],5,FALSE)-1)&amp;" and "&amp;VLOOKUP(A168,Table2[[plain CG]:[cleavage site]],5,FALSE),"-")</f>
        <v>between 15 and 16</v>
      </c>
      <c r="D168" t="str">
        <f>IF(B168="Y",VLOOKUP(A168,Table2[[plain CG]:[cleavage site]],13,FALSE),"-")</f>
        <v>TQA-GSQ</v>
      </c>
    </row>
    <row r="169" spans="1:4">
      <c r="A169" t="s">
        <v>224</v>
      </c>
      <c r="B169" t="str">
        <f>VLOOKUP(A169,Table2[[plain CG]:[cleavage site]],10,FALSE)</f>
        <v>Y</v>
      </c>
      <c r="C169" t="str">
        <f>IF(B169="Y","between "&amp;(VLOOKUP(A169,Table2[[plain CG]:[cleavage site]],5,FALSE)-1)&amp;" and "&amp;VLOOKUP(A169,Table2[[plain CG]:[cleavage site]],5,FALSE),"-")</f>
        <v>between 19 and 20</v>
      </c>
      <c r="D169" t="str">
        <f>IF(B169="Y",VLOOKUP(A169,Table2[[plain CG]:[cleavage site]],13,FALSE),"-")</f>
        <v>CLA-ETP</v>
      </c>
    </row>
    <row r="170" spans="1:4">
      <c r="A170" t="s">
        <v>1114</v>
      </c>
      <c r="B170" t="str">
        <f>VLOOKUP(A170,Table2[[plain CG]:[cleavage site]],10,FALSE)</f>
        <v>N</v>
      </c>
      <c r="C170" t="str">
        <f>IF(B170="Y","between "&amp;(VLOOKUP(A170,Table2[[plain CG]:[cleavage site]],5,FALSE)-1)&amp;" and "&amp;VLOOKUP(A170,Table2[[plain CG]:[cleavage site]],5,FALSE),"-")</f>
        <v>-</v>
      </c>
      <c r="D170" t="str">
        <f>IF(B170="Y",VLOOKUP(A170,Table2[[plain CG]:[cleavage site]],13,FALSE),"-")</f>
        <v>-</v>
      </c>
    </row>
    <row r="171" spans="1:4">
      <c r="A171" t="s">
        <v>1117</v>
      </c>
      <c r="B171" t="str">
        <f>VLOOKUP(A171,Table2[[plain CG]:[cleavage site]],10,FALSE)</f>
        <v>Y</v>
      </c>
      <c r="C171" t="str">
        <f>IF(B171="Y","between "&amp;(VLOOKUP(A171,Table2[[plain CG]:[cleavage site]],5,FALSE)-1)&amp;" and "&amp;VLOOKUP(A171,Table2[[plain CG]:[cleavage site]],5,FALSE),"-")</f>
        <v>between 26 and 27</v>
      </c>
      <c r="D171" t="str">
        <f>IF(B171="Y",VLOOKUP(A171,Table2[[plain CG]:[cleavage site]],13,FALSE),"-")</f>
        <v>ISG-VAI</v>
      </c>
    </row>
    <row r="172" spans="1:4">
      <c r="A172" t="s">
        <v>1120</v>
      </c>
      <c r="B172" t="str">
        <f>VLOOKUP(A172,Table2[[plain CG]:[cleavage site]],10,FALSE)</f>
        <v>Y</v>
      </c>
      <c r="C172" t="str">
        <f>IF(B172="Y","between "&amp;(VLOOKUP(A172,Table2[[plain CG]:[cleavage site]],5,FALSE)-1)&amp;" and "&amp;VLOOKUP(A172,Table2[[plain CG]:[cleavage site]],5,FALSE),"-")</f>
        <v>between 22 and 23</v>
      </c>
      <c r="D172" t="str">
        <f>IF(B172="Y",VLOOKUP(A172,Table2[[plain CG]:[cleavage site]],13,FALSE),"-")</f>
        <v>GSG-LAL</v>
      </c>
    </row>
    <row r="173" spans="1:4">
      <c r="A173" t="s">
        <v>1123</v>
      </c>
      <c r="B173" t="str">
        <f>VLOOKUP(A173,Table2[[plain CG]:[cleavage site]],10,FALSE)</f>
        <v>Y</v>
      </c>
      <c r="C173" t="str">
        <f>IF(B173="Y","between "&amp;(VLOOKUP(A173,Table2[[plain CG]:[cleavage site]],5,FALSE)-1)&amp;" and "&amp;VLOOKUP(A173,Table2[[plain CG]:[cleavage site]],5,FALSE),"-")</f>
        <v>between 18 and 19</v>
      </c>
      <c r="D173" t="str">
        <f>IF(B173="Y",VLOOKUP(A173,Table2[[plain CG]:[cleavage site]],13,FALSE),"-")</f>
        <v>TSA-LSP</v>
      </c>
    </row>
    <row r="174" spans="1:4">
      <c r="A174" t="s">
        <v>1125</v>
      </c>
      <c r="B174" t="str">
        <f>VLOOKUP(A174,Table2[[plain CG]:[cleavage site]],10,FALSE)</f>
        <v>Y</v>
      </c>
      <c r="C174" t="str">
        <f>IF(B174="Y","between "&amp;(VLOOKUP(A174,Table2[[plain CG]:[cleavage site]],5,FALSE)-1)&amp;" and "&amp;VLOOKUP(A174,Table2[[plain CG]:[cleavage site]],5,FALSE),"-")</f>
        <v>between 21 and 22</v>
      </c>
      <c r="D174" t="str">
        <f>IF(B174="Y",VLOOKUP(A174,Table2[[plain CG]:[cleavage site]],13,FALSE),"-")</f>
        <v>VVP-VLL</v>
      </c>
    </row>
    <row r="175" spans="1:4">
      <c r="A175" t="s">
        <v>350</v>
      </c>
      <c r="B175" t="str">
        <f>VLOOKUP(A175,Table2[[plain CG]:[cleavage site]],10,FALSE)</f>
        <v>Y</v>
      </c>
      <c r="C175" t="str">
        <f>IF(B175="Y","between "&amp;(VLOOKUP(A175,Table2[[plain CG]:[cleavage site]],5,FALSE)-1)&amp;" and "&amp;VLOOKUP(A175,Table2[[plain CG]:[cleavage site]],5,FALSE),"-")</f>
        <v>between 21 and 22</v>
      </c>
      <c r="D175" t="str">
        <f>IF(B175="Y",VLOOKUP(A175,Table2[[plain CG]:[cleavage site]],13,FALSE),"-")</f>
        <v>AYS-GYG</v>
      </c>
    </row>
    <row r="176" spans="1:4">
      <c r="A176" t="s">
        <v>428</v>
      </c>
      <c r="B176" t="str">
        <f>VLOOKUP(A176,Table2[[plain CG]:[cleavage site]],10,FALSE)</f>
        <v>Y</v>
      </c>
      <c r="C176" t="str">
        <f>IF(B176="Y","between "&amp;(VLOOKUP(A176,Table2[[plain CG]:[cleavage site]],5,FALSE)-1)&amp;" and "&amp;VLOOKUP(A176,Table2[[plain CG]:[cleavage site]],5,FALSE),"-")</f>
        <v>between 23 and 24</v>
      </c>
      <c r="D176" t="str">
        <f>IF(B176="Y",VLOOKUP(A176,Table2[[plain CG]:[cleavage site]],13,FALSE),"-")</f>
        <v>SNS-QKW</v>
      </c>
    </row>
    <row r="177" spans="1:4">
      <c r="A177" t="s">
        <v>430</v>
      </c>
      <c r="B177" t="str">
        <f>VLOOKUP(A177,Table2[[plain CG]:[cleavage site]],10,FALSE)</f>
        <v>Y</v>
      </c>
      <c r="C177" t="str">
        <f>IF(B177="Y","between "&amp;(VLOOKUP(A177,Table2[[plain CG]:[cleavage site]],5,FALSE)-1)&amp;" and "&amp;VLOOKUP(A177,Table2[[plain CG]:[cleavage site]],5,FALSE),"-")</f>
        <v>between 25 and 26</v>
      </c>
      <c r="D177" t="str">
        <f>IF(B177="Y",VLOOKUP(A177,Table2[[plain CG]:[cleavage site]],13,FALSE),"-")</f>
        <v>AHS-SPP</v>
      </c>
    </row>
    <row r="178" spans="1:4">
      <c r="A178" t="s">
        <v>589</v>
      </c>
      <c r="B178" t="str">
        <f>VLOOKUP(A178,Table2[[plain CG]:[cleavage site]],10,FALSE)</f>
        <v>Y</v>
      </c>
      <c r="C178" t="str">
        <f>IF(B178="Y","between "&amp;(VLOOKUP(A178,Table2[[plain CG]:[cleavage site]],5,FALSE)-1)&amp;" and "&amp;VLOOKUP(A178,Table2[[plain CG]:[cleavage site]],5,FALSE),"-")</f>
        <v>between 18 and 19</v>
      </c>
      <c r="D178" t="str">
        <f>IF(B178="Y",VLOOKUP(A178,Table2[[plain CG]:[cleavage site]],13,FALSE),"-")</f>
        <v>SAA-KLN</v>
      </c>
    </row>
    <row r="179" spans="1:4">
      <c r="A179" t="s">
        <v>269</v>
      </c>
      <c r="B179" t="str">
        <f>VLOOKUP(A179,Table2[[plain CG]:[cleavage site]],10,FALSE)</f>
        <v>Y</v>
      </c>
      <c r="C179" t="str">
        <f>IF(B179="Y","between "&amp;(VLOOKUP(A179,Table2[[plain CG]:[cleavage site]],5,FALSE)-1)&amp;" and "&amp;VLOOKUP(A179,Table2[[plain CG]:[cleavage site]],5,FALSE),"-")</f>
        <v>between 22 and 23</v>
      </c>
      <c r="D179" t="str">
        <f>IF(B179="Y",VLOOKUP(A179,Table2[[plain CG]:[cleavage site]],13,FALSE),"-")</f>
        <v>SEA-DPL</v>
      </c>
    </row>
    <row r="180" spans="1:4">
      <c r="A180" t="s">
        <v>353</v>
      </c>
      <c r="B180" t="str">
        <f>VLOOKUP(A180,Table2[[plain CG]:[cleavage site]],10,FALSE)</f>
        <v>Y</v>
      </c>
      <c r="C180" t="str">
        <f>IF(B180="Y","between "&amp;(VLOOKUP(A180,Table2[[plain CG]:[cleavage site]],5,FALSE)-1)&amp;" and "&amp;VLOOKUP(A180,Table2[[plain CG]:[cleavage site]],5,FALSE),"-")</f>
        <v>between 16 and 17</v>
      </c>
      <c r="D180" t="str">
        <f>IF(B180="Y",VLOOKUP(A180,Table2[[plain CG]:[cleavage site]],13,FALSE),"-")</f>
        <v>VSA-LPI</v>
      </c>
    </row>
    <row r="181" spans="1:4">
      <c r="A181" t="s">
        <v>354</v>
      </c>
      <c r="B181" t="str">
        <f>VLOOKUP(A181,Table2[[plain CG]:[cleavage site]],10,FALSE)</f>
        <v>Y</v>
      </c>
      <c r="C181" t="str">
        <f>IF(B181="Y","between "&amp;(VLOOKUP(A181,Table2[[plain CG]:[cleavage site]],5,FALSE)-1)&amp;" and "&amp;VLOOKUP(A181,Table2[[plain CG]:[cleavage site]],5,FALSE),"-")</f>
        <v>between 16 and 17</v>
      </c>
      <c r="D181" t="str">
        <f>IF(B181="Y",VLOOKUP(A181,Table2[[plain CG]:[cleavage site]],13,FALSE),"-")</f>
        <v>GNA-LPI</v>
      </c>
    </row>
    <row r="182" spans="1:4">
      <c r="A182" t="s">
        <v>1127</v>
      </c>
      <c r="B182" t="str">
        <f>VLOOKUP(A182,Table2[[plain CG]:[cleavage site]],10,FALSE)</f>
        <v>N</v>
      </c>
      <c r="C182" t="str">
        <f>IF(B182="Y","between "&amp;(VLOOKUP(A182,Table2[[plain CG]:[cleavage site]],5,FALSE)-1)&amp;" and "&amp;VLOOKUP(A182,Table2[[plain CG]:[cleavage site]],5,FALSE),"-")</f>
        <v>-</v>
      </c>
      <c r="D182" t="str">
        <f>IF(B182="Y",VLOOKUP(A182,Table2[[plain CG]:[cleavage site]],13,FALSE),"-")</f>
        <v>-</v>
      </c>
    </row>
    <row r="183" spans="1:4">
      <c r="A183" t="s">
        <v>1130</v>
      </c>
      <c r="B183" t="str">
        <f>VLOOKUP(A183,Table2[[plain CG]:[cleavage site]],10,FALSE)</f>
        <v>Y</v>
      </c>
      <c r="C183" t="str">
        <f>IF(B183="Y","between "&amp;(VLOOKUP(A183,Table2[[plain CG]:[cleavage site]],5,FALSE)-1)&amp;" and "&amp;VLOOKUP(A183,Table2[[plain CG]:[cleavage site]],5,FALSE),"-")</f>
        <v>between 17 and 18</v>
      </c>
      <c r="D183" t="str">
        <f>IF(B183="Y",VLOOKUP(A183,Table2[[plain CG]:[cleavage site]],13,FALSE),"-")</f>
        <v>LSA-GQV</v>
      </c>
    </row>
    <row r="184" spans="1:4">
      <c r="A184" t="s">
        <v>1132</v>
      </c>
      <c r="B184" t="str">
        <f>VLOOKUP(A184,Table2[[plain CG]:[cleavage site]],10,FALSE)</f>
        <v>Y</v>
      </c>
      <c r="C184" t="str">
        <f>IF(B184="Y","between "&amp;(VLOOKUP(A184,Table2[[plain CG]:[cleavage site]],5,FALSE)-1)&amp;" and "&amp;VLOOKUP(A184,Table2[[plain CG]:[cleavage site]],5,FALSE),"-")</f>
        <v>between 17 and 18</v>
      </c>
      <c r="D184" t="str">
        <f>IF(B184="Y",VLOOKUP(A184,Table2[[plain CG]:[cleavage site]],13,FALSE),"-")</f>
        <v>VSS-NWI</v>
      </c>
    </row>
    <row r="185" spans="1:4">
      <c r="A185" t="s">
        <v>1133</v>
      </c>
      <c r="B185" t="str">
        <f>VLOOKUP(A185,Table2[[plain CG]:[cleavage site]],10,FALSE)</f>
        <v>Y</v>
      </c>
      <c r="C185" t="str">
        <f>IF(B185="Y","between "&amp;(VLOOKUP(A185,Table2[[plain CG]:[cleavage site]],5,FALSE)-1)&amp;" and "&amp;VLOOKUP(A185,Table2[[plain CG]:[cleavage site]],5,FALSE),"-")</f>
        <v>between 17 and 18</v>
      </c>
      <c r="D185" t="str">
        <f>IF(B185="Y",VLOOKUP(A185,Table2[[plain CG]:[cleavage site]],13,FALSE),"-")</f>
        <v>ISA-GSS</v>
      </c>
    </row>
    <row r="186" spans="1:4">
      <c r="A186" t="s">
        <v>1136</v>
      </c>
      <c r="B186" t="str">
        <f>VLOOKUP(A186,Table2[[plain CG]:[cleavage site]],10,FALSE)</f>
        <v>Y</v>
      </c>
      <c r="C186" t="str">
        <f>IF(B186="Y","between "&amp;(VLOOKUP(A186,Table2[[plain CG]:[cleavage site]],5,FALSE)-1)&amp;" and "&amp;VLOOKUP(A186,Table2[[plain CG]:[cleavage site]],5,FALSE),"-")</f>
        <v>between 17 and 18</v>
      </c>
      <c r="D186" t="str">
        <f>IF(B186="Y",VLOOKUP(A186,Table2[[plain CG]:[cleavage site]],13,FALSE),"-")</f>
        <v>IAA-DFK</v>
      </c>
    </row>
    <row r="187" spans="1:4">
      <c r="A187" t="s">
        <v>591</v>
      </c>
      <c r="B187" t="str">
        <f>VLOOKUP(A187,Table2[[plain CG]:[cleavage site]],10,FALSE)</f>
        <v>Y</v>
      </c>
      <c r="C187" t="str">
        <f>IF(B187="Y","between "&amp;(VLOOKUP(A187,Table2[[plain CG]:[cleavage site]],5,FALSE)-1)&amp;" and "&amp;VLOOKUP(A187,Table2[[plain CG]:[cleavage site]],5,FALSE),"-")</f>
        <v>between 21 and 22</v>
      </c>
      <c r="D187" t="str">
        <f>IF(B187="Y",VLOOKUP(A187,Table2[[plain CG]:[cleavage site]],13,FALSE),"-")</f>
        <v>TEA-RQR</v>
      </c>
    </row>
    <row r="188" spans="1:4">
      <c r="A188" t="s">
        <v>433</v>
      </c>
      <c r="B188" t="str">
        <f>VLOOKUP(A188,Table2[[plain CG]:[cleavage site]],10,FALSE)</f>
        <v>N</v>
      </c>
      <c r="C188" t="str">
        <f>IF(B188="Y","between "&amp;(VLOOKUP(A188,Table2[[plain CG]:[cleavage site]],5,FALSE)-1)&amp;" and "&amp;VLOOKUP(A188,Table2[[plain CG]:[cleavage site]],5,FALSE),"-")</f>
        <v>-</v>
      </c>
      <c r="D188" t="str">
        <f>IF(B188="Y",VLOOKUP(A188,Table2[[plain CG]:[cleavage site]],13,FALSE),"-")</f>
        <v>-</v>
      </c>
    </row>
    <row r="189" spans="1:4">
      <c r="A189" t="s">
        <v>760</v>
      </c>
      <c r="B189" t="str">
        <f>VLOOKUP(A189,Table2[[plain CG]:[cleavage site]],10,FALSE)</f>
        <v>N</v>
      </c>
      <c r="C189" t="str">
        <f>IF(B189="Y","between "&amp;(VLOOKUP(A189,Table2[[plain CG]:[cleavage site]],5,FALSE)-1)&amp;" and "&amp;VLOOKUP(A189,Table2[[plain CG]:[cleavage site]],5,FALSE),"-")</f>
        <v>-</v>
      </c>
      <c r="D189" t="str">
        <f>IF(B189="Y",VLOOKUP(A189,Table2[[plain CG]:[cleavage site]],13,FALSE),"-")</f>
        <v>-</v>
      </c>
    </row>
    <row r="190" spans="1:4">
      <c r="A190" t="s">
        <v>593</v>
      </c>
      <c r="B190" t="str">
        <f>VLOOKUP(A190,Table2[[plain CG]:[cleavage site]],10,FALSE)</f>
        <v>N</v>
      </c>
      <c r="C190" t="str">
        <f>IF(B190="Y","between "&amp;(VLOOKUP(A190,Table2[[plain CG]:[cleavage site]],5,FALSE)-1)&amp;" and "&amp;VLOOKUP(A190,Table2[[plain CG]:[cleavage site]],5,FALSE),"-")</f>
        <v>-</v>
      </c>
      <c r="D190" t="str">
        <f>IF(B190="Y",VLOOKUP(A190,Table2[[plain CG]:[cleavage site]],13,FALSE),"-")</f>
        <v>-</v>
      </c>
    </row>
    <row r="191" spans="1:4">
      <c r="A191" t="s">
        <v>1138</v>
      </c>
      <c r="B191" t="str">
        <f>VLOOKUP(A191,Table2[[plain CG]:[cleavage site]],10,FALSE)</f>
        <v>Y</v>
      </c>
      <c r="C191" t="str">
        <f>IF(B191="Y","between "&amp;(VLOOKUP(A191,Table2[[plain CG]:[cleavage site]],5,FALSE)-1)&amp;" and "&amp;VLOOKUP(A191,Table2[[plain CG]:[cleavage site]],5,FALSE),"-")</f>
        <v>between 20 and 21</v>
      </c>
      <c r="D191" t="str">
        <f>IF(B191="Y",VLOOKUP(A191,Table2[[plain CG]:[cleavage site]],13,FALSE),"-")</f>
        <v>VFG-RLN</v>
      </c>
    </row>
    <row r="192" spans="1:4">
      <c r="A192" t="s">
        <v>1140</v>
      </c>
      <c r="B192" t="str">
        <f>VLOOKUP(A192,Table2[[plain CG]:[cleavage site]],10,FALSE)</f>
        <v>Y</v>
      </c>
      <c r="C192" t="str">
        <f>IF(B192="Y","between "&amp;(VLOOKUP(A192,Table2[[plain CG]:[cleavage site]],5,FALSE)-1)&amp;" and "&amp;VLOOKUP(A192,Table2[[plain CG]:[cleavage site]],5,FALSE),"-")</f>
        <v>between 24 and 25</v>
      </c>
      <c r="D192" t="str">
        <f>IF(B192="Y",VLOOKUP(A192,Table2[[plain CG]:[cleavage site]],13,FALSE),"-")</f>
        <v>ISA-VRL</v>
      </c>
    </row>
    <row r="193" spans="1:4">
      <c r="A193" t="s">
        <v>1142</v>
      </c>
      <c r="B193" t="str">
        <f>VLOOKUP(A193,Table2[[plain CG]:[cleavage site]],10,FALSE)</f>
        <v>Y</v>
      </c>
      <c r="C193" t="str">
        <f>IF(B193="Y","between "&amp;(VLOOKUP(A193,Table2[[plain CG]:[cleavage site]],5,FALSE)-1)&amp;" and "&amp;VLOOKUP(A193,Table2[[plain CG]:[cleavage site]],5,FALSE),"-")</f>
        <v>between 22 and 23</v>
      </c>
      <c r="D193" t="str">
        <f>IF(B193="Y",VLOOKUP(A193,Table2[[plain CG]:[cleavage site]],13,FALSE),"-")</f>
        <v>LLA-LEH</v>
      </c>
    </row>
    <row r="194" spans="1:4">
      <c r="A194" t="s">
        <v>1144</v>
      </c>
      <c r="B194" t="str">
        <f>VLOOKUP(A194,Table2[[plain CG]:[cleavage site]],10,FALSE)</f>
        <v>Y</v>
      </c>
      <c r="C194" t="str">
        <f>IF(B194="Y","between "&amp;(VLOOKUP(A194,Table2[[plain CG]:[cleavage site]],5,FALSE)-1)&amp;" and "&amp;VLOOKUP(A194,Table2[[plain CG]:[cleavage site]],5,FALSE),"-")</f>
        <v>between 20 and 21</v>
      </c>
      <c r="D194" t="str">
        <f>IF(B194="Y",VLOOKUP(A194,Table2[[plain CG]:[cleavage site]],13,FALSE),"-")</f>
        <v>CHG-NPG</v>
      </c>
    </row>
    <row r="195" spans="1:4">
      <c r="A195" t="s">
        <v>1146</v>
      </c>
      <c r="B195" t="str">
        <f>VLOOKUP(A195,Table2[[plain CG]:[cleavage site]],10,FALSE)</f>
        <v>Y</v>
      </c>
      <c r="C195" t="str">
        <f>IF(B195="Y","between "&amp;(VLOOKUP(A195,Table2[[plain CG]:[cleavage site]],5,FALSE)-1)&amp;" and "&amp;VLOOKUP(A195,Table2[[plain CG]:[cleavage site]],5,FALSE),"-")</f>
        <v>between 19 and 20</v>
      </c>
      <c r="D195" t="str">
        <f>IF(B195="Y",VLOOKUP(A195,Table2[[plain CG]:[cleavage site]],13,FALSE),"-")</f>
        <v>VRA-ESG</v>
      </c>
    </row>
    <row r="196" spans="1:4">
      <c r="A196" t="s">
        <v>628</v>
      </c>
      <c r="B196" t="str">
        <f>VLOOKUP(A196,Table2[[plain CG]:[cleavage site]],10,FALSE)</f>
        <v>Y</v>
      </c>
      <c r="C196" t="str">
        <f>IF(B196="Y","between "&amp;(VLOOKUP(A196,Table2[[plain CG]:[cleavage site]],5,FALSE)-1)&amp;" and "&amp;VLOOKUP(A196,Table2[[plain CG]:[cleavage site]],5,FALSE),"-")</f>
        <v>between 22 and 23</v>
      </c>
      <c r="D196" t="str">
        <f>IF(B196="Y",VLOOKUP(A196,Table2[[plain CG]:[cleavage site]],13,FALSE),"-")</f>
        <v>VSA-ERV</v>
      </c>
    </row>
    <row r="197" spans="1:4">
      <c r="A197" t="s">
        <v>1148</v>
      </c>
      <c r="B197" t="str">
        <f>VLOOKUP(A197,Table2[[plain CG]:[cleavage site]],10,FALSE)</f>
        <v>Y</v>
      </c>
      <c r="C197" t="str">
        <f>IF(B197="Y","between "&amp;(VLOOKUP(A197,Table2[[plain CG]:[cleavage site]],5,FALSE)-1)&amp;" and "&amp;VLOOKUP(A197,Table2[[plain CG]:[cleavage site]],5,FALSE),"-")</f>
        <v>between 25 and 26</v>
      </c>
      <c r="D197" t="str">
        <f>IF(B197="Y",VLOOKUP(A197,Table2[[plain CG]:[cleavage site]],13,FALSE),"-")</f>
        <v>SQA-GRE</v>
      </c>
    </row>
    <row r="198" spans="1:4">
      <c r="A198" t="s">
        <v>52</v>
      </c>
      <c r="B198" t="str">
        <f>VLOOKUP(A198,Table2[[plain CG]:[cleavage site]],10,FALSE)</f>
        <v>Y</v>
      </c>
      <c r="C198" t="str">
        <f>IF(B198="Y","between "&amp;(VLOOKUP(A198,Table2[[plain CG]:[cleavage site]],5,FALSE)-1)&amp;" and "&amp;VLOOKUP(A198,Table2[[plain CG]:[cleavage site]],5,FALSE),"-")</f>
        <v>between 21 and 22</v>
      </c>
      <c r="D198" t="str">
        <f>IF(B198="Y",VLOOKUP(A198,Table2[[plain CG]:[cleavage site]],13,FALSE),"-")</f>
        <v>ISA-AGS</v>
      </c>
    </row>
    <row r="199" spans="1:4">
      <c r="A199" t="s">
        <v>22</v>
      </c>
      <c r="B199" t="str">
        <f>VLOOKUP(A199,Table2[[plain CG]:[cleavage site]],10,FALSE)</f>
        <v>Y</v>
      </c>
      <c r="C199" t="str">
        <f>IF(B199="Y","between "&amp;(VLOOKUP(A199,Table2[[plain CG]:[cleavage site]],5,FALSE)-1)&amp;" and "&amp;VLOOKUP(A199,Table2[[plain CG]:[cleavage site]],5,FALSE),"-")</f>
        <v>between 18 and 19</v>
      </c>
      <c r="D199" t="str">
        <f>IF(B199="Y",VLOOKUP(A199,Table2[[plain CG]:[cleavage site]],13,FALSE),"-")</f>
        <v>ANA-QFD</v>
      </c>
    </row>
    <row r="200" spans="1:4">
      <c r="A200" t="s">
        <v>815</v>
      </c>
      <c r="B200" t="str">
        <f>VLOOKUP(A200,Table2[[plain CG]:[cleavage site]],10,FALSE)</f>
        <v>Y</v>
      </c>
      <c r="C200" t="str">
        <f>IF(B200="Y","between "&amp;(VLOOKUP(A200,Table2[[plain CG]:[cleavage site]],5,FALSE)-1)&amp;" and "&amp;VLOOKUP(A200,Table2[[plain CG]:[cleavage site]],5,FALSE),"-")</f>
        <v>between 19 and 20</v>
      </c>
      <c r="D200" t="str">
        <f>IF(B200="Y",VLOOKUP(A200,Table2[[plain CG]:[cleavage site]],13,FALSE),"-")</f>
        <v>SMC-IQE</v>
      </c>
    </row>
    <row r="201" spans="1:4">
      <c r="A201" t="s">
        <v>818</v>
      </c>
      <c r="B201" t="str">
        <f>VLOOKUP(A201,Table2[[plain CG]:[cleavage site]],10,FALSE)</f>
        <v>Y</v>
      </c>
      <c r="C201" t="str">
        <f>IF(B201="Y","between "&amp;(VLOOKUP(A201,Table2[[plain CG]:[cleavage site]],5,FALSE)-1)&amp;" and "&amp;VLOOKUP(A201,Table2[[plain CG]:[cleavage site]],5,FALSE),"-")</f>
        <v>between 21 and 22</v>
      </c>
      <c r="D201" t="str">
        <f>IF(B201="Y",VLOOKUP(A201,Table2[[plain CG]:[cleavage site]],13,FALSE),"-")</f>
        <v>STG-SPQ</v>
      </c>
    </row>
    <row r="202" spans="1:4">
      <c r="A202" t="s">
        <v>1150</v>
      </c>
      <c r="B202" t="str">
        <f>VLOOKUP(A202,Table2[[plain CG]:[cleavage site]],10,FALSE)</f>
        <v>Y</v>
      </c>
      <c r="C202" t="str">
        <f>IF(B202="Y","between "&amp;(VLOOKUP(A202,Table2[[plain CG]:[cleavage site]],5,FALSE)-1)&amp;" and "&amp;VLOOKUP(A202,Table2[[plain CG]:[cleavage site]],5,FALSE),"-")</f>
        <v>between 16 and 17</v>
      </c>
      <c r="D202" t="str">
        <f>IF(B202="Y",VLOOKUP(A202,Table2[[plain CG]:[cleavage site]],13,FALSE),"-")</f>
        <v>ATA-IPT</v>
      </c>
    </row>
    <row r="203" spans="1:4">
      <c r="A203" t="s">
        <v>1153</v>
      </c>
      <c r="B203" t="str">
        <f>VLOOKUP(A203,Table2[[plain CG]:[cleavage site]],10,FALSE)</f>
        <v>Y</v>
      </c>
      <c r="C203" t="str">
        <f>IF(B203="Y","between "&amp;(VLOOKUP(A203,Table2[[plain CG]:[cleavage site]],5,FALSE)-1)&amp;" and "&amp;VLOOKUP(A203,Table2[[plain CG]:[cleavage site]],5,FALSE),"-")</f>
        <v>between 17 and 18</v>
      </c>
      <c r="D203" t="str">
        <f>IF(B203="Y",VLOOKUP(A203,Table2[[plain CG]:[cleavage site]],13,FALSE),"-")</f>
        <v>LSA-GPV</v>
      </c>
    </row>
    <row r="204" spans="1:4">
      <c r="A204" t="s">
        <v>356</v>
      </c>
      <c r="B204" t="str">
        <f>VLOOKUP(A204,Table2[[plain CG]:[cleavage site]],10,FALSE)</f>
        <v>Y</v>
      </c>
      <c r="C204" t="str">
        <f>IF(B204="Y","between "&amp;(VLOOKUP(A204,Table2[[plain CG]:[cleavage site]],5,FALSE)-1)&amp;" and "&amp;VLOOKUP(A204,Table2[[plain CG]:[cleavage site]],5,FALSE),"-")</f>
        <v>between 24 and 25</v>
      </c>
      <c r="D204" t="str">
        <f>IF(B204="Y",VLOOKUP(A204,Table2[[plain CG]:[cleavage site]],13,FALSE),"-")</f>
        <v>VDG-ASI</v>
      </c>
    </row>
    <row r="205" spans="1:4">
      <c r="A205" t="s">
        <v>55</v>
      </c>
      <c r="B205" t="str">
        <f>VLOOKUP(A205,Table2[[plain CG]:[cleavage site]],10,FALSE)</f>
        <v>Y</v>
      </c>
      <c r="C205" t="str">
        <f>IF(B205="Y","between "&amp;(VLOOKUP(A205,Table2[[plain CG]:[cleavage site]],5,FALSE)-1)&amp;" and "&amp;VLOOKUP(A205,Table2[[plain CG]:[cleavage site]],5,FALSE),"-")</f>
        <v>between 20 and 21</v>
      </c>
      <c r="D205" t="str">
        <f>IF(B205="Y",VLOOKUP(A205,Table2[[plain CG]:[cleavage site]],13,FALSE),"-")</f>
        <v>VKA-HIR</v>
      </c>
    </row>
    <row r="206" spans="1:4">
      <c r="A206" t="s">
        <v>1155</v>
      </c>
      <c r="B206" t="str">
        <f>VLOOKUP(A206,Table2[[plain CG]:[cleavage site]],10,FALSE)</f>
        <v>Y</v>
      </c>
      <c r="C206" t="str">
        <f>IF(B206="Y","between "&amp;(VLOOKUP(A206,Table2[[plain CG]:[cleavage site]],5,FALSE)-1)&amp;" and "&amp;VLOOKUP(A206,Table2[[plain CG]:[cleavage site]],5,FALSE),"-")</f>
        <v>between 17 and 18</v>
      </c>
      <c r="D206" t="str">
        <f>IF(B206="Y",VLOOKUP(A206,Table2[[plain CG]:[cleavage site]],13,FALSE),"-")</f>
        <v>VAA-SPG</v>
      </c>
    </row>
    <row r="207" spans="1:4">
      <c r="A207" t="s">
        <v>1157</v>
      </c>
      <c r="B207" t="str">
        <f>VLOOKUP(A207,Table2[[plain CG]:[cleavage site]],10,FALSE)</f>
        <v>Y</v>
      </c>
      <c r="C207" t="str">
        <f>IF(B207="Y","between "&amp;(VLOOKUP(A207,Table2[[plain CG]:[cleavage site]],5,FALSE)-1)&amp;" and "&amp;VLOOKUP(A207,Table2[[plain CG]:[cleavage site]],5,FALSE),"-")</f>
        <v>between 17 and 18</v>
      </c>
      <c r="D207" t="str">
        <f>IF(B207="Y",VLOOKUP(A207,Table2[[plain CG]:[cleavage site]],13,FALSE),"-")</f>
        <v>VAA-SPT</v>
      </c>
    </row>
    <row r="208" spans="1:4">
      <c r="A208" t="s">
        <v>703</v>
      </c>
      <c r="B208" t="str">
        <f>VLOOKUP(A208,Table2[[plain CG]:[cleavage site]],10,FALSE)</f>
        <v>N</v>
      </c>
      <c r="C208" t="str">
        <f>IF(B208="Y","between "&amp;(VLOOKUP(A208,Table2[[plain CG]:[cleavage site]],5,FALSE)-1)&amp;" and "&amp;VLOOKUP(A208,Table2[[plain CG]:[cleavage site]],5,FALSE),"-")</f>
        <v>-</v>
      </c>
      <c r="D208" t="str">
        <f>IF(B208="Y",VLOOKUP(A208,Table2[[plain CG]:[cleavage site]],13,FALSE),"-")</f>
        <v>-</v>
      </c>
    </row>
    <row r="209" spans="1:4">
      <c r="A209" t="s">
        <v>1159</v>
      </c>
      <c r="B209" t="str">
        <f>VLOOKUP(A209,Table2[[plain CG]:[cleavage site]],10,FALSE)</f>
        <v>Y</v>
      </c>
      <c r="C209" t="str">
        <f>IF(B209="Y","between "&amp;(VLOOKUP(A209,Table2[[plain CG]:[cleavage site]],5,FALSE)-1)&amp;" and "&amp;VLOOKUP(A209,Table2[[plain CG]:[cleavage site]],5,FALSE),"-")</f>
        <v>between 16 and 17</v>
      </c>
      <c r="D209" t="str">
        <f>IF(B209="Y",VLOOKUP(A209,Table2[[plain CG]:[cleavage site]],13,FALSE),"-")</f>
        <v>ALG-GTI</v>
      </c>
    </row>
    <row r="210" spans="1:4">
      <c r="A210" t="s">
        <v>1162</v>
      </c>
      <c r="B210" t="str">
        <f>VLOOKUP(A210,Table2[[plain CG]:[cleavage site]],10,FALSE)</f>
        <v>Y</v>
      </c>
      <c r="C210" t="str">
        <f>IF(B210="Y","between "&amp;(VLOOKUP(A210,Table2[[plain CG]:[cleavage site]],5,FALSE)-1)&amp;" and "&amp;VLOOKUP(A210,Table2[[plain CG]:[cleavage site]],5,FALSE),"-")</f>
        <v>between 28 and 29</v>
      </c>
      <c r="D210" t="str">
        <f>IF(B210="Y",VLOOKUP(A210,Table2[[plain CG]:[cleavage site]],13,FALSE),"-")</f>
        <v>LDA-GDP</v>
      </c>
    </row>
    <row r="211" spans="1:4">
      <c r="A211" t="s">
        <v>499</v>
      </c>
      <c r="B211" t="str">
        <f>VLOOKUP(A211,Table2[[plain CG]:[cleavage site]],10,FALSE)</f>
        <v>N</v>
      </c>
      <c r="C211" t="str">
        <f>IF(B211="Y","between "&amp;(VLOOKUP(A211,Table2[[plain CG]:[cleavage site]],5,FALSE)-1)&amp;" and "&amp;VLOOKUP(A211,Table2[[plain CG]:[cleavage site]],5,FALSE),"-")</f>
        <v>-</v>
      </c>
      <c r="D211" t="str">
        <f>IF(B211="Y",VLOOKUP(A211,Table2[[plain CG]:[cleavage site]],13,FALSE),"-")</f>
        <v>-</v>
      </c>
    </row>
    <row r="212" spans="1:4">
      <c r="A212" t="s">
        <v>630</v>
      </c>
      <c r="B212" t="str">
        <f>VLOOKUP(A212,Table2[[plain CG]:[cleavage site]],10,FALSE)</f>
        <v>Y</v>
      </c>
      <c r="C212" t="str">
        <f>IF(B212="Y","between "&amp;(VLOOKUP(A212,Table2[[plain CG]:[cleavage site]],5,FALSE)-1)&amp;" and "&amp;VLOOKUP(A212,Table2[[plain CG]:[cleavage site]],5,FALSE),"-")</f>
        <v>between 18 and 19</v>
      </c>
      <c r="D212" t="str">
        <f>IF(B212="Y",VLOOKUP(A212,Table2[[plain CG]:[cleavage site]],13,FALSE),"-")</f>
        <v>SAG-LQR</v>
      </c>
    </row>
    <row r="213" spans="1:4">
      <c r="A213" t="s">
        <v>1164</v>
      </c>
      <c r="B213" t="str">
        <f>VLOOKUP(A213,Table2[[plain CG]:[cleavage site]],10,FALSE)</f>
        <v>Y</v>
      </c>
      <c r="C213" t="str">
        <f>IF(B213="Y","between "&amp;(VLOOKUP(A213,Table2[[plain CG]:[cleavage site]],5,FALSE)-1)&amp;" and "&amp;VLOOKUP(A213,Table2[[plain CG]:[cleavage site]],5,FALSE),"-")</f>
        <v>between 23 and 24</v>
      </c>
      <c r="D213" t="str">
        <f>IF(B213="Y",VLOOKUP(A213,Table2[[plain CG]:[cleavage site]],13,FALSE),"-")</f>
        <v>LGS-TQF</v>
      </c>
    </row>
    <row r="214" spans="1:4">
      <c r="A214" t="s">
        <v>1166</v>
      </c>
      <c r="B214" t="str">
        <f>VLOOKUP(A214,Table2[[plain CG]:[cleavage site]],10,FALSE)</f>
        <v>Y</v>
      </c>
      <c r="C214" t="str">
        <f>IF(B214="Y","between "&amp;(VLOOKUP(A214,Table2[[plain CG]:[cleavage site]],5,FALSE)-1)&amp;" and "&amp;VLOOKUP(A214,Table2[[plain CG]:[cleavage site]],5,FALSE),"-")</f>
        <v>between 16 and 17</v>
      </c>
      <c r="D214" t="str">
        <f>IF(B214="Y",VLOOKUP(A214,Table2[[plain CG]:[cleavage site]],13,FALSE),"-")</f>
        <v>ALG-GTV</v>
      </c>
    </row>
    <row r="215" spans="1:4">
      <c r="A215" t="s">
        <v>1169</v>
      </c>
      <c r="B215" t="str">
        <f>VLOOKUP(A215,Table2[[plain CG]:[cleavage site]],10,FALSE)</f>
        <v>Y</v>
      </c>
      <c r="C215" t="str">
        <f>IF(B215="Y","between "&amp;(VLOOKUP(A215,Table2[[plain CG]:[cleavage site]],5,FALSE)-1)&amp;" and "&amp;VLOOKUP(A215,Table2[[plain CG]:[cleavage site]],5,FALSE),"-")</f>
        <v>between 22 and 23</v>
      </c>
      <c r="D215" t="str">
        <f>IF(B215="Y",VLOOKUP(A215,Table2[[plain CG]:[cleavage site]],13,FALSE),"-")</f>
        <v>VQA-QGQ</v>
      </c>
    </row>
    <row r="216" spans="1:4">
      <c r="A216" t="s">
        <v>1170</v>
      </c>
      <c r="B216" t="str">
        <f>VLOOKUP(A216,Table2[[plain CG]:[cleavage site]],10,FALSE)</f>
        <v>Y</v>
      </c>
      <c r="C216" t="str">
        <f>IF(B216="Y","between "&amp;(VLOOKUP(A216,Table2[[plain CG]:[cleavage site]],5,FALSE)-1)&amp;" and "&amp;VLOOKUP(A216,Table2[[plain CG]:[cleavage site]],5,FALSE),"-")</f>
        <v>between 17 and 18</v>
      </c>
      <c r="D216" t="str">
        <f>IF(B216="Y",VLOOKUP(A216,Table2[[plain CG]:[cleavage site]],13,FALSE),"-")</f>
        <v>GVA-ENV</v>
      </c>
    </row>
    <row r="217" spans="1:4">
      <c r="A217" t="s">
        <v>435</v>
      </c>
      <c r="B217" t="str">
        <f>VLOOKUP(A217,Table2[[plain CG]:[cleavage site]],10,FALSE)</f>
        <v>Y</v>
      </c>
      <c r="C217" t="str">
        <f>IF(B217="Y","between "&amp;(VLOOKUP(A217,Table2[[plain CG]:[cleavage site]],5,FALSE)-1)&amp;" and "&amp;VLOOKUP(A217,Table2[[plain CG]:[cleavage site]],5,FALSE),"-")</f>
        <v>between 18 and 19</v>
      </c>
      <c r="D217" t="str">
        <f>IF(B217="Y",VLOOKUP(A217,Table2[[plain CG]:[cleavage site]],13,FALSE),"-")</f>
        <v>VNG-ITS</v>
      </c>
    </row>
    <row r="218" spans="1:4">
      <c r="A218" t="s">
        <v>1171</v>
      </c>
      <c r="B218" t="str">
        <f>VLOOKUP(A218,Table2[[plain CG]:[cleavage site]],10,FALSE)</f>
        <v>Y</v>
      </c>
      <c r="C218" t="str">
        <f>IF(B218="Y","between "&amp;(VLOOKUP(A218,Table2[[plain CG]:[cleavage site]],5,FALSE)-1)&amp;" and "&amp;VLOOKUP(A218,Table2[[plain CG]:[cleavage site]],5,FALSE),"-")</f>
        <v>between 18 and 19</v>
      </c>
      <c r="D218" t="str">
        <f>IF(B218="Y",VLOOKUP(A218,Table2[[plain CG]:[cleavage site]],13,FALSE),"-")</f>
        <v>TET-GAP</v>
      </c>
    </row>
    <row r="219" spans="1:4">
      <c r="A219" t="s">
        <v>1173</v>
      </c>
      <c r="B219" t="str">
        <f>VLOOKUP(A219,Table2[[plain CG]:[cleavage site]],10,FALSE)</f>
        <v>Y</v>
      </c>
      <c r="C219" t="str">
        <f>IF(B219="Y","between "&amp;(VLOOKUP(A219,Table2[[plain CG]:[cleavage site]],5,FALSE)-1)&amp;" and "&amp;VLOOKUP(A219,Table2[[plain CG]:[cleavage site]],5,FALSE),"-")</f>
        <v>between 20 and 21</v>
      </c>
      <c r="D219" t="str">
        <f>IF(B219="Y",VLOOKUP(A219,Table2[[plain CG]:[cleavage site]],13,FALSE),"-")</f>
        <v>GEA-CRY</v>
      </c>
    </row>
    <row r="220" spans="1:4">
      <c r="A220" t="s">
        <v>632</v>
      </c>
      <c r="B220" t="str">
        <f>VLOOKUP(A220,Table2[[plain CG]:[cleavage site]],10,FALSE)</f>
        <v>Y</v>
      </c>
      <c r="C220" t="str">
        <f>IF(B220="Y","between "&amp;(VLOOKUP(A220,Table2[[plain CG]:[cleavage site]],5,FALSE)-1)&amp;" and "&amp;VLOOKUP(A220,Table2[[plain CG]:[cleavage site]],5,FALSE),"-")</f>
        <v>between 16 and 17</v>
      </c>
      <c r="D220" t="str">
        <f>IF(B220="Y",VLOOKUP(A220,Table2[[plain CG]:[cleavage site]],13,FALSE),"-")</f>
        <v>TSA-GIL</v>
      </c>
    </row>
    <row r="221" spans="1:4">
      <c r="A221" t="s">
        <v>1175</v>
      </c>
      <c r="B221" t="str">
        <f>VLOOKUP(A221,Table2[[plain CG]:[cleavage site]],10,FALSE)</f>
        <v>Y</v>
      </c>
      <c r="C221" t="str">
        <f>IF(B221="Y","between "&amp;(VLOOKUP(A221,Table2[[plain CG]:[cleavage site]],5,FALSE)-1)&amp;" and "&amp;VLOOKUP(A221,Table2[[plain CG]:[cleavage site]],5,FALSE),"-")</f>
        <v>between 26 and 27</v>
      </c>
      <c r="D221" t="str">
        <f>IF(B221="Y",VLOOKUP(A221,Table2[[plain CG]:[cleavage site]],13,FALSE),"-")</f>
        <v>GCS-QFL</v>
      </c>
    </row>
    <row r="222" spans="1:4">
      <c r="A222" t="s">
        <v>1176</v>
      </c>
      <c r="B222" t="str">
        <f>VLOOKUP(A222,Table2[[plain CG]:[cleavage site]],10,FALSE)</f>
        <v>Y</v>
      </c>
      <c r="C222" t="str">
        <f>IF(B222="Y","between "&amp;(VLOOKUP(A222,Table2[[plain CG]:[cleavage site]],5,FALSE)-1)&amp;" and "&amp;VLOOKUP(A222,Table2[[plain CG]:[cleavage site]],5,FALSE),"-")</f>
        <v>between 16 and 17</v>
      </c>
      <c r="D222" t="str">
        <f>IF(B222="Y",VLOOKUP(A222,Table2[[plain CG]:[cleavage site]],13,FALSE),"-")</f>
        <v>ALA-GTI</v>
      </c>
    </row>
    <row r="223" spans="1:4">
      <c r="A223" t="s">
        <v>58</v>
      </c>
      <c r="B223" t="str">
        <f>VLOOKUP(A223,Table2[[plain CG]:[cleavage site]],10,FALSE)</f>
        <v>Y</v>
      </c>
      <c r="C223" t="str">
        <f>IF(B223="Y","between "&amp;(VLOOKUP(A223,Table2[[plain CG]:[cleavage site]],5,FALSE)-1)&amp;" and "&amp;VLOOKUP(A223,Table2[[plain CG]:[cleavage site]],5,FALSE),"-")</f>
        <v>between 26 and 27</v>
      </c>
      <c r="D223" t="str">
        <f>IF(B223="Y",VLOOKUP(A223,Table2[[plain CG]:[cleavage site]],13,FALSE),"-")</f>
        <v>ADS-AQT</v>
      </c>
    </row>
    <row r="224" spans="1:4">
      <c r="A224" t="s">
        <v>26</v>
      </c>
      <c r="B224" t="str">
        <f>VLOOKUP(A224,Table2[[plain CG]:[cleavage site]],10,FALSE)</f>
        <v>Y</v>
      </c>
      <c r="C224" t="str">
        <f>IF(B224="Y","between "&amp;(VLOOKUP(A224,Table2[[plain CG]:[cleavage site]],5,FALSE)-1)&amp;" and "&amp;VLOOKUP(A224,Table2[[plain CG]:[cleavage site]],5,FALSE),"-")</f>
        <v>between 18 and 19</v>
      </c>
      <c r="D224" t="str">
        <f>IF(B224="Y",VLOOKUP(A224,Table2[[plain CG]:[cleavage site]],13,FALSE),"-")</f>
        <v>ANA-QFD</v>
      </c>
    </row>
    <row r="225" spans="1:4">
      <c r="A225" t="s">
        <v>1179</v>
      </c>
      <c r="B225" t="str">
        <f>VLOOKUP(A225,Table2[[plain CG]:[cleavage site]],10,FALSE)</f>
        <v>N</v>
      </c>
      <c r="C225" t="str">
        <f>IF(B225="Y","between "&amp;(VLOOKUP(A225,Table2[[plain CG]:[cleavage site]],5,FALSE)-1)&amp;" and "&amp;VLOOKUP(A225,Table2[[plain CG]:[cleavage site]],5,FALSE),"-")</f>
        <v>-</v>
      </c>
      <c r="D225" t="str">
        <f>IF(B225="Y",VLOOKUP(A225,Table2[[plain CG]:[cleavage site]],13,FALSE),"-")</f>
        <v>-</v>
      </c>
    </row>
    <row r="226" spans="1:4">
      <c r="A226" t="s">
        <v>1182</v>
      </c>
      <c r="B226" t="str">
        <f>VLOOKUP(A226,Table2[[plain CG]:[cleavage site]],10,FALSE)</f>
        <v>Y</v>
      </c>
      <c r="C226" t="str">
        <f>IF(B226="Y","between "&amp;(VLOOKUP(A226,Table2[[plain CG]:[cleavage site]],5,FALSE)-1)&amp;" and "&amp;VLOOKUP(A226,Table2[[plain CG]:[cleavage site]],5,FALSE),"-")</f>
        <v>between 20 and 21</v>
      </c>
      <c r="D226" t="str">
        <f>IF(B226="Y",VLOOKUP(A226,Table2[[plain CG]:[cleavage site]],13,FALSE),"-")</f>
        <v>ACA-TPS</v>
      </c>
    </row>
    <row r="227" spans="1:4">
      <c r="A227" t="s">
        <v>1184</v>
      </c>
      <c r="B227" t="str">
        <f>VLOOKUP(A227,Table2[[plain CG]:[cleavage site]],10,FALSE)</f>
        <v>Y</v>
      </c>
      <c r="C227" t="str">
        <f>IF(B227="Y","between "&amp;(VLOOKUP(A227,Table2[[plain CG]:[cleavage site]],5,FALSE)-1)&amp;" and "&amp;VLOOKUP(A227,Table2[[plain CG]:[cleavage site]],5,FALSE),"-")</f>
        <v>between 24 and 25</v>
      </c>
      <c r="D227" t="str">
        <f>IF(B227="Y",VLOOKUP(A227,Table2[[plain CG]:[cleavage site]],13,FALSE),"-")</f>
        <v>AEC-VRL</v>
      </c>
    </row>
    <row r="228" spans="1:4">
      <c r="A228" t="s">
        <v>195</v>
      </c>
      <c r="B228" t="str">
        <f>VLOOKUP(A228,Table2[[plain CG]:[cleavage site]],10,FALSE)</f>
        <v>N</v>
      </c>
      <c r="C228" t="str">
        <f>IF(B228="Y","between "&amp;(VLOOKUP(A228,Table2[[plain CG]:[cleavage site]],5,FALSE)-1)&amp;" and "&amp;VLOOKUP(A228,Table2[[plain CG]:[cleavage site]],5,FALSE),"-")</f>
        <v>-</v>
      </c>
      <c r="D228" t="str">
        <f>IF(B228="Y",VLOOKUP(A228,Table2[[plain CG]:[cleavage site]],13,FALSE),"-")</f>
        <v>-</v>
      </c>
    </row>
    <row r="229" spans="1:4">
      <c r="A229" t="s">
        <v>596</v>
      </c>
      <c r="B229" t="str">
        <f>VLOOKUP(A229,Table2[[plain CG]:[cleavage site]],10,FALSE)</f>
        <v>N</v>
      </c>
      <c r="C229" t="str">
        <f>IF(B229="Y","between "&amp;(VLOOKUP(A229,Table2[[plain CG]:[cleavage site]],5,FALSE)-1)&amp;" and "&amp;VLOOKUP(A229,Table2[[plain CG]:[cleavage site]],5,FALSE),"-")</f>
        <v>-</v>
      </c>
      <c r="D229" t="str">
        <f>IF(B229="Y",VLOOKUP(A229,Table2[[plain CG]:[cleavage site]],13,FALSE),"-")</f>
        <v>-</v>
      </c>
    </row>
    <row r="230" spans="1:4">
      <c r="A230" t="s">
        <v>821</v>
      </c>
      <c r="B230" t="str">
        <f>VLOOKUP(A230,Table2[[plain CG]:[cleavage site]],10,FALSE)</f>
        <v>Y</v>
      </c>
      <c r="C230" t="str">
        <f>IF(B230="Y","between "&amp;(VLOOKUP(A230,Table2[[plain CG]:[cleavage site]],5,FALSE)-1)&amp;" and "&amp;VLOOKUP(A230,Table2[[plain CG]:[cleavage site]],5,FALSE),"-")</f>
        <v>between 26 and 27</v>
      </c>
      <c r="D230" t="str">
        <f>IF(B230="Y",VLOOKUP(A230,Table2[[plain CG]:[cleavage site]],13,FALSE),"-")</f>
        <v>ILA-IPT</v>
      </c>
    </row>
    <row r="231" spans="1:4">
      <c r="A231" t="s">
        <v>824</v>
      </c>
      <c r="B231" t="str">
        <f>VLOOKUP(A231,Table2[[plain CG]:[cleavage site]],10,FALSE)</f>
        <v>N</v>
      </c>
      <c r="C231" t="str">
        <f>IF(B231="Y","between "&amp;(VLOOKUP(A231,Table2[[plain CG]:[cleavage site]],5,FALSE)-1)&amp;" and "&amp;VLOOKUP(A231,Table2[[plain CG]:[cleavage site]],5,FALSE),"-")</f>
        <v>-</v>
      </c>
      <c r="D231" t="str">
        <f>IF(B231="Y",VLOOKUP(A231,Table2[[plain CG]:[cleavage site]],13,FALSE),"-")</f>
        <v>-</v>
      </c>
    </row>
    <row r="232" spans="1:4">
      <c r="A232" t="s">
        <v>1187</v>
      </c>
      <c r="B232" t="str">
        <f>VLOOKUP(A232,Table2[[plain CG]:[cleavage site]],10,FALSE)</f>
        <v>Y</v>
      </c>
      <c r="C232" t="str">
        <f>IF(B232="Y","between "&amp;(VLOOKUP(A232,Table2[[plain CG]:[cleavage site]],5,FALSE)-1)&amp;" and "&amp;VLOOKUP(A232,Table2[[plain CG]:[cleavage site]],5,FALSE),"-")</f>
        <v>between 16 and 17</v>
      </c>
      <c r="D232" t="str">
        <f>IF(B232="Y",VLOOKUP(A232,Table2[[plain CG]:[cleavage site]],13,FALSE),"-")</f>
        <v>AEA-QQF</v>
      </c>
    </row>
    <row r="233" spans="1:4">
      <c r="A233" t="s">
        <v>61</v>
      </c>
      <c r="B233" t="str">
        <f>VLOOKUP(A233,Table2[[plain CG]:[cleavage site]],10,FALSE)</f>
        <v>Y</v>
      </c>
      <c r="C233" t="str">
        <f>IF(B233="Y","between "&amp;(VLOOKUP(A233,Table2[[plain CG]:[cleavage site]],5,FALSE)-1)&amp;" and "&amp;VLOOKUP(A233,Table2[[plain CG]:[cleavage site]],5,FALSE),"-")</f>
        <v>between 33 and 34</v>
      </c>
      <c r="D233" t="str">
        <f>IF(B233="Y",VLOOKUP(A233,Table2[[plain CG]:[cleavage site]],13,FALSE),"-")</f>
        <v>VAA-RTG</v>
      </c>
    </row>
    <row r="234" spans="1:4">
      <c r="A234" t="s">
        <v>1190</v>
      </c>
      <c r="B234" t="str">
        <f>VLOOKUP(A234,Table2[[plain CG]:[cleavage site]],10,FALSE)</f>
        <v>Y</v>
      </c>
      <c r="C234" t="str">
        <f>IF(B234="Y","between "&amp;(VLOOKUP(A234,Table2[[plain CG]:[cleavage site]],5,FALSE)-1)&amp;" and "&amp;VLOOKUP(A234,Table2[[plain CG]:[cleavage site]],5,FALSE),"-")</f>
        <v>between 29 and 30</v>
      </c>
      <c r="D234" t="str">
        <f>IF(B234="Y",VLOOKUP(A234,Table2[[plain CG]:[cleavage site]],13,FALSE),"-")</f>
        <v>VHA-TPA</v>
      </c>
    </row>
    <row r="235" spans="1:4">
      <c r="A235" t="s">
        <v>1193</v>
      </c>
      <c r="B235" t="str">
        <f>VLOOKUP(A235,Table2[[plain CG]:[cleavage site]],10,FALSE)</f>
        <v>Y</v>
      </c>
      <c r="C235" t="str">
        <f>IF(B235="Y","between "&amp;(VLOOKUP(A235,Table2[[plain CG]:[cleavage site]],5,FALSE)-1)&amp;" and "&amp;VLOOKUP(A235,Table2[[plain CG]:[cleavage site]],5,FALSE),"-")</f>
        <v>between 23 and 24</v>
      </c>
      <c r="D235" t="str">
        <f>IF(B235="Y",VLOOKUP(A235,Table2[[plain CG]:[cleavage site]],13,FALSE),"-")</f>
        <v>VQS-APG</v>
      </c>
    </row>
    <row r="236" spans="1:4">
      <c r="A236" t="s">
        <v>1196</v>
      </c>
      <c r="B236" t="str">
        <f>VLOOKUP(A236,Table2[[plain CG]:[cleavage site]],10,FALSE)</f>
        <v>N</v>
      </c>
      <c r="C236" t="str">
        <f>IF(B236="Y","between "&amp;(VLOOKUP(A236,Table2[[plain CG]:[cleavage site]],5,FALSE)-1)&amp;" and "&amp;VLOOKUP(A236,Table2[[plain CG]:[cleavage site]],5,FALSE),"-")</f>
        <v>-</v>
      </c>
      <c r="D236" t="str">
        <f>IF(B236="Y",VLOOKUP(A236,Table2[[plain CG]:[cleavage site]],13,FALSE),"-")</f>
        <v>-</v>
      </c>
    </row>
    <row r="237" spans="1:4">
      <c r="A237" t="s">
        <v>826</v>
      </c>
      <c r="B237" t="str">
        <f>VLOOKUP(A237,Table2[[plain CG]:[cleavage site]],10,FALSE)</f>
        <v>Y</v>
      </c>
      <c r="C237" t="str">
        <f>IF(B237="Y","between "&amp;(VLOOKUP(A237,Table2[[plain CG]:[cleavage site]],5,FALSE)-1)&amp;" and "&amp;VLOOKUP(A237,Table2[[plain CG]:[cleavage site]],5,FALSE),"-")</f>
        <v>between 18 and 19</v>
      </c>
      <c r="D237" t="str">
        <f>IF(B237="Y",VLOOKUP(A237,Table2[[plain CG]:[cleavage site]],13,FALSE),"-")</f>
        <v>LEA-NKT</v>
      </c>
    </row>
    <row r="238" spans="1:4">
      <c r="A238" t="s">
        <v>762</v>
      </c>
      <c r="B238" t="str">
        <f>VLOOKUP(A238,Table2[[plain CG]:[cleavage site]],10,FALSE)</f>
        <v>N</v>
      </c>
      <c r="C238" t="str">
        <f>IF(B238="Y","between "&amp;(VLOOKUP(A238,Table2[[plain CG]:[cleavage site]],5,FALSE)-1)&amp;" and "&amp;VLOOKUP(A238,Table2[[plain CG]:[cleavage site]],5,FALSE),"-")</f>
        <v>-</v>
      </c>
      <c r="D238" t="str">
        <f>IF(B238="Y",VLOOKUP(A238,Table2[[plain CG]:[cleavage site]],13,FALSE),"-")</f>
        <v>-</v>
      </c>
    </row>
    <row r="239" spans="1:4">
      <c r="A239" t="s">
        <v>357</v>
      </c>
      <c r="B239" t="str">
        <f>VLOOKUP(A239,Table2[[plain CG]:[cleavage site]],10,FALSE)</f>
        <v>N</v>
      </c>
      <c r="C239" t="str">
        <f>IF(B239="Y","between "&amp;(VLOOKUP(A239,Table2[[plain CG]:[cleavage site]],5,FALSE)-1)&amp;" and "&amp;VLOOKUP(A239,Table2[[plain CG]:[cleavage site]],5,FALSE),"-")</f>
        <v>-</v>
      </c>
      <c r="D239" t="str">
        <f>IF(B239="Y",VLOOKUP(A239,Table2[[plain CG]:[cleavage site]],13,FALSE),"-")</f>
        <v>-</v>
      </c>
    </row>
    <row r="240" spans="1:4">
      <c r="A240" t="s">
        <v>1199</v>
      </c>
      <c r="B240" t="str">
        <f>VLOOKUP(A240,Table2[[plain CG]:[cleavage site]],10,FALSE)</f>
        <v>Y</v>
      </c>
      <c r="C240" t="str">
        <f>IF(B240="Y","between "&amp;(VLOOKUP(A240,Table2[[plain CG]:[cleavage site]],5,FALSE)-1)&amp;" and "&amp;VLOOKUP(A240,Table2[[plain CG]:[cleavage site]],5,FALSE),"-")</f>
        <v>between 16 and 17</v>
      </c>
      <c r="D240" t="str">
        <f>IF(B240="Y",VLOOKUP(A240,Table2[[plain CG]:[cleavage site]],13,FALSE),"-")</f>
        <v>ATA-IPT</v>
      </c>
    </row>
    <row r="241" spans="1:4">
      <c r="A241" t="s">
        <v>634</v>
      </c>
      <c r="B241" t="str">
        <f>VLOOKUP(A241,Table2[[plain CG]:[cleavage site]],10,FALSE)</f>
        <v>N</v>
      </c>
      <c r="C241" t="str">
        <f>IF(B241="Y","between "&amp;(VLOOKUP(A241,Table2[[plain CG]:[cleavage site]],5,FALSE)-1)&amp;" and "&amp;VLOOKUP(A241,Table2[[plain CG]:[cleavage site]],5,FALSE),"-")</f>
        <v>-</v>
      </c>
      <c r="D241" t="str">
        <f>IF(B241="Y",VLOOKUP(A241,Table2[[plain CG]:[cleavage site]],13,FALSE),"-")</f>
        <v>-</v>
      </c>
    </row>
    <row r="242" spans="1:4">
      <c r="A242" t="s">
        <v>272</v>
      </c>
      <c r="B242" t="str">
        <f>VLOOKUP(A242,Table2[[plain CG]:[cleavage site]],10,FALSE)</f>
        <v>N</v>
      </c>
      <c r="C242" t="str">
        <f>IF(B242="Y","between "&amp;(VLOOKUP(A242,Table2[[plain CG]:[cleavage site]],5,FALSE)-1)&amp;" and "&amp;VLOOKUP(A242,Table2[[plain CG]:[cleavage site]],5,FALSE),"-")</f>
        <v>-</v>
      </c>
      <c r="D242" t="str">
        <f>IF(B242="Y",VLOOKUP(A242,Table2[[plain CG]:[cleavage site]],13,FALSE),"-")</f>
        <v>-</v>
      </c>
    </row>
    <row r="243" spans="1:4">
      <c r="A243" t="s">
        <v>1202</v>
      </c>
      <c r="B243" t="str">
        <f>VLOOKUP(A243,Table2[[plain CG]:[cleavage site]],10,FALSE)</f>
        <v>N</v>
      </c>
      <c r="C243" t="str">
        <f>IF(B243="Y","between "&amp;(VLOOKUP(A243,Table2[[plain CG]:[cleavage site]],5,FALSE)-1)&amp;" and "&amp;VLOOKUP(A243,Table2[[plain CG]:[cleavage site]],5,FALSE),"-")</f>
        <v>-</v>
      </c>
      <c r="D243" t="str">
        <f>IF(B243="Y",VLOOKUP(A243,Table2[[plain CG]:[cleavage site]],13,FALSE),"-")</f>
        <v>-</v>
      </c>
    </row>
    <row r="244" spans="1:4">
      <c r="A244" t="s">
        <v>828</v>
      </c>
      <c r="B244" t="str">
        <f>VLOOKUP(A244,Table2[[plain CG]:[cleavage site]],10,FALSE)</f>
        <v>N</v>
      </c>
      <c r="C244" t="str">
        <f>IF(B244="Y","between "&amp;(VLOOKUP(A244,Table2[[plain CG]:[cleavage site]],5,FALSE)-1)&amp;" and "&amp;VLOOKUP(A244,Table2[[plain CG]:[cleavage site]],5,FALSE),"-")</f>
        <v>-</v>
      </c>
      <c r="D244" t="str">
        <f>IF(B244="Y",VLOOKUP(A244,Table2[[plain CG]:[cleavage site]],13,FALSE),"-")</f>
        <v>-</v>
      </c>
    </row>
    <row r="245" spans="1:4">
      <c r="A245" t="s">
        <v>437</v>
      </c>
      <c r="B245" t="str">
        <f>VLOOKUP(A245,Table2[[plain CG]:[cleavage site]],10,FALSE)</f>
        <v>Y</v>
      </c>
      <c r="C245" t="str">
        <f>IF(B245="Y","between "&amp;(VLOOKUP(A245,Table2[[plain CG]:[cleavage site]],5,FALSE)-1)&amp;" and "&amp;VLOOKUP(A245,Table2[[plain CG]:[cleavage site]],5,FALSE),"-")</f>
        <v>between 17 and 18</v>
      </c>
      <c r="D245" t="str">
        <f>IF(B245="Y",VLOOKUP(A245,Table2[[plain CG]:[cleavage site]],13,FALSE),"-")</f>
        <v>AGA-ADD</v>
      </c>
    </row>
    <row r="246" spans="1:4">
      <c r="A246" t="s">
        <v>360</v>
      </c>
      <c r="B246" t="str">
        <f>VLOOKUP(A246,Table2[[plain CG]:[cleavage site]],10,FALSE)</f>
        <v>N</v>
      </c>
      <c r="C246" t="str">
        <f>IF(B246="Y","between "&amp;(VLOOKUP(A246,Table2[[plain CG]:[cleavage site]],5,FALSE)-1)&amp;" and "&amp;VLOOKUP(A246,Table2[[plain CG]:[cleavage site]],5,FALSE),"-")</f>
        <v>-</v>
      </c>
      <c r="D246" t="str">
        <f>IF(B246="Y",VLOOKUP(A246,Table2[[plain CG]:[cleavage site]],13,FALSE),"-")</f>
        <v>-</v>
      </c>
    </row>
    <row r="247" spans="1:4">
      <c r="A247" t="s">
        <v>636</v>
      </c>
      <c r="B247" t="str">
        <f>VLOOKUP(A247,Table2[[plain CG]:[cleavage site]],10,FALSE)</f>
        <v>Y</v>
      </c>
      <c r="C247" t="str">
        <f>IF(B247="Y","between "&amp;(VLOOKUP(A247,Table2[[plain CG]:[cleavage site]],5,FALSE)-1)&amp;" and "&amp;VLOOKUP(A247,Table2[[plain CG]:[cleavage site]],5,FALSE),"-")</f>
        <v>between 29 and 30</v>
      </c>
      <c r="D247" t="str">
        <f>IF(B247="Y",VLOOKUP(A247,Table2[[plain CG]:[cleavage site]],13,FALSE),"-")</f>
        <v>ASG-TNL</v>
      </c>
    </row>
    <row r="248" spans="1:4">
      <c r="A248" t="s">
        <v>1204</v>
      </c>
      <c r="B248" t="str">
        <f>VLOOKUP(A248,Table2[[plain CG]:[cleavage site]],10,FALSE)</f>
        <v>Y</v>
      </c>
      <c r="C248" t="str">
        <f>IF(B248="Y","between "&amp;(VLOOKUP(A248,Table2[[plain CG]:[cleavage site]],5,FALSE)-1)&amp;" and "&amp;VLOOKUP(A248,Table2[[plain CG]:[cleavage site]],5,FALSE),"-")</f>
        <v>between 25 and 26</v>
      </c>
      <c r="D248" t="str">
        <f>IF(B248="Y",VLOOKUP(A248,Table2[[plain CG]:[cleavage site]],13,FALSE),"-")</f>
        <v>SEA-GME</v>
      </c>
    </row>
    <row r="249" spans="1:4">
      <c r="A249" t="s">
        <v>1206</v>
      </c>
      <c r="B249" t="str">
        <f>VLOOKUP(A249,Table2[[plain CG]:[cleavage site]],10,FALSE)</f>
        <v>Y</v>
      </c>
      <c r="C249" t="str">
        <f>IF(B249="Y","between "&amp;(VLOOKUP(A249,Table2[[plain CG]:[cleavage site]],5,FALSE)-1)&amp;" and "&amp;VLOOKUP(A249,Table2[[plain CG]:[cleavage site]],5,FALSE),"-")</f>
        <v>between 16 and 17</v>
      </c>
      <c r="D249" t="str">
        <f>IF(B249="Y",VLOOKUP(A249,Table2[[plain CG]:[cleavage site]],13,FALSE),"-")</f>
        <v>ALG-GTV</v>
      </c>
    </row>
    <row r="250" spans="1:4">
      <c r="A250" t="s">
        <v>1207</v>
      </c>
      <c r="B250" t="str">
        <f>VLOOKUP(A250,Table2[[plain CG]:[cleavage site]],10,FALSE)</f>
        <v>Y</v>
      </c>
      <c r="C250" t="str">
        <f>IF(B250="Y","between "&amp;(VLOOKUP(A250,Table2[[plain CG]:[cleavage site]],5,FALSE)-1)&amp;" and "&amp;VLOOKUP(A250,Table2[[plain CG]:[cleavage site]],5,FALSE),"-")</f>
        <v>between 16 and 17</v>
      </c>
      <c r="D250" t="str">
        <f>IF(B250="Y",VLOOKUP(A250,Table2[[plain CG]:[cleavage site]],13,FALSE),"-")</f>
        <v>ALG-GTV</v>
      </c>
    </row>
    <row r="251" spans="1:4">
      <c r="A251" t="s">
        <v>1210</v>
      </c>
      <c r="B251" t="str">
        <f>VLOOKUP(A251,Table2[[plain CG]:[cleavage site]],10,FALSE)</f>
        <v>Y</v>
      </c>
      <c r="C251" t="str">
        <f>IF(B251="Y","between "&amp;(VLOOKUP(A251,Table2[[plain CG]:[cleavage site]],5,FALSE)-1)&amp;" and "&amp;VLOOKUP(A251,Table2[[plain CG]:[cleavage site]],5,FALSE),"-")</f>
        <v>between 16 and 17</v>
      </c>
      <c r="D251" t="str">
        <f>IF(B251="Y",VLOOKUP(A251,Table2[[plain CG]:[cleavage site]],13,FALSE),"-")</f>
        <v>ALG-GTV</v>
      </c>
    </row>
    <row r="252" spans="1:4">
      <c r="A252" t="s">
        <v>166</v>
      </c>
      <c r="B252" t="str">
        <f>VLOOKUP(A252,Table2[[plain CG]:[cleavage site]],10,FALSE)</f>
        <v>Y</v>
      </c>
      <c r="C252" t="str">
        <f>IF(B252="Y","between "&amp;(VLOOKUP(A252,Table2[[plain CG]:[cleavage site]],5,FALSE)-1)&amp;" and "&amp;VLOOKUP(A252,Table2[[plain CG]:[cleavage site]],5,FALSE),"-")</f>
        <v>between 26 and 27</v>
      </c>
      <c r="D252" t="str">
        <f>IF(B252="Y",VLOOKUP(A252,Table2[[plain CG]:[cleavage site]],13,FALSE),"-")</f>
        <v>LLA-IRL</v>
      </c>
    </row>
    <row r="253" spans="1:4">
      <c r="A253" t="s">
        <v>1211</v>
      </c>
      <c r="B253" t="str">
        <f>VLOOKUP(A253,Table2[[plain CG]:[cleavage site]],10,FALSE)</f>
        <v>Y</v>
      </c>
      <c r="C253" t="str">
        <f>IF(B253="Y","between "&amp;(VLOOKUP(A253,Table2[[plain CG]:[cleavage site]],5,FALSE)-1)&amp;" and "&amp;VLOOKUP(A253,Table2[[plain CG]:[cleavage site]],5,FALSE),"-")</f>
        <v>between 18 and 19</v>
      </c>
      <c r="D253" t="str">
        <f>IF(B253="Y",VLOOKUP(A253,Table2[[plain CG]:[cleavage site]],13,FALSE),"-")</f>
        <v>AMS-QFL</v>
      </c>
    </row>
    <row r="254" spans="1:4">
      <c r="A254" t="s">
        <v>1213</v>
      </c>
      <c r="B254" t="str">
        <f>VLOOKUP(A254,Table2[[plain CG]:[cleavage site]],10,FALSE)</f>
        <v>Y</v>
      </c>
      <c r="C254" t="str">
        <f>IF(B254="Y","between "&amp;(VLOOKUP(A254,Table2[[plain CG]:[cleavage site]],5,FALSE)-1)&amp;" and "&amp;VLOOKUP(A254,Table2[[plain CG]:[cleavage site]],5,FALSE),"-")</f>
        <v>between 26 and 27</v>
      </c>
      <c r="D254" t="str">
        <f>IF(B254="Y",VLOOKUP(A254,Table2[[plain CG]:[cleavage site]],13,FALSE),"-")</f>
        <v>VAA-NFL</v>
      </c>
    </row>
    <row r="255" spans="1:4">
      <c r="A255" t="s">
        <v>362</v>
      </c>
      <c r="B255" t="str">
        <f>VLOOKUP(A255,Table2[[plain CG]:[cleavage site]],10,FALSE)</f>
        <v>Y</v>
      </c>
      <c r="C255" t="str">
        <f>IF(B255="Y","between "&amp;(VLOOKUP(A255,Table2[[plain CG]:[cleavage site]],5,FALSE)-1)&amp;" and "&amp;VLOOKUP(A255,Table2[[plain CG]:[cleavage site]],5,FALSE),"-")</f>
        <v>between 21 and 22</v>
      </c>
      <c r="D255" t="str">
        <f>IF(B255="Y",VLOOKUP(A255,Table2[[plain CG]:[cleavage site]],13,FALSE),"-")</f>
        <v>GSA-MPP</v>
      </c>
    </row>
    <row r="256" spans="1:4">
      <c r="A256" t="s">
        <v>1215</v>
      </c>
      <c r="B256" t="str">
        <f>VLOOKUP(A256,Table2[[plain CG]:[cleavage site]],10,FALSE)</f>
        <v>Y</v>
      </c>
      <c r="C256" t="str">
        <f>IF(B256="Y","between "&amp;(VLOOKUP(A256,Table2[[plain CG]:[cleavage site]],5,FALSE)-1)&amp;" and "&amp;VLOOKUP(A256,Table2[[plain CG]:[cleavage site]],5,FALSE),"-")</f>
        <v>between 22 and 23</v>
      </c>
      <c r="D256" t="str">
        <f>IF(B256="Y",VLOOKUP(A256,Table2[[plain CG]:[cleavage site]],13,FALSE),"-")</f>
        <v>GNG-EYL</v>
      </c>
    </row>
    <row r="257" spans="1:4">
      <c r="A257" t="s">
        <v>1217</v>
      </c>
      <c r="B257" t="str">
        <f>VLOOKUP(A257,Table2[[plain CG]:[cleavage site]],10,FALSE)</f>
        <v>Y</v>
      </c>
      <c r="C257" t="str">
        <f>IF(B257="Y","between "&amp;(VLOOKUP(A257,Table2[[plain CG]:[cleavage site]],5,FALSE)-1)&amp;" and "&amp;VLOOKUP(A257,Table2[[plain CG]:[cleavage site]],5,FALSE),"-")</f>
        <v>between 20 and 21</v>
      </c>
      <c r="D257" t="str">
        <f>IF(B257="Y",VLOOKUP(A257,Table2[[plain CG]:[cleavage site]],13,FALSE),"-")</f>
        <v>GSA-RLL</v>
      </c>
    </row>
    <row r="258" spans="1:4">
      <c r="A258" t="s">
        <v>1219</v>
      </c>
      <c r="B258" t="str">
        <f>VLOOKUP(A258,Table2[[plain CG]:[cleavage site]],10,FALSE)</f>
        <v>Y</v>
      </c>
      <c r="C258" t="str">
        <f>IF(B258="Y","between "&amp;(VLOOKUP(A258,Table2[[plain CG]:[cleavage site]],5,FALSE)-1)&amp;" and "&amp;VLOOKUP(A258,Table2[[plain CG]:[cleavage site]],5,FALSE),"-")</f>
        <v>between 22 and 23</v>
      </c>
      <c r="D258" t="str">
        <f>IF(B258="Y",VLOOKUP(A258,Table2[[plain CG]:[cleavage site]],13,FALSE),"-")</f>
        <v>GYS-QLL</v>
      </c>
    </row>
    <row r="259" spans="1:4">
      <c r="A259" t="s">
        <v>364</v>
      </c>
      <c r="B259" t="str">
        <f>VLOOKUP(A259,Table2[[plain CG]:[cleavage site]],10,FALSE)</f>
        <v>N</v>
      </c>
      <c r="C259" t="str">
        <f>IF(B259="Y","between "&amp;(VLOOKUP(A259,Table2[[plain CG]:[cleavage site]],5,FALSE)-1)&amp;" and "&amp;VLOOKUP(A259,Table2[[plain CG]:[cleavage site]],5,FALSE),"-")</f>
        <v>-</v>
      </c>
      <c r="D259" t="str">
        <f>IF(B259="Y",VLOOKUP(A259,Table2[[plain CG]:[cleavage site]],13,FALSE),"-")</f>
        <v>-</v>
      </c>
    </row>
    <row r="260" spans="1:4">
      <c r="A260" t="s">
        <v>1220</v>
      </c>
      <c r="B260" t="str">
        <f>VLOOKUP(A260,Table2[[plain CG]:[cleavage site]],10,FALSE)</f>
        <v>N</v>
      </c>
      <c r="C260" t="str">
        <f>IF(B260="Y","between "&amp;(VLOOKUP(A260,Table2[[plain CG]:[cleavage site]],5,FALSE)-1)&amp;" and "&amp;VLOOKUP(A260,Table2[[plain CG]:[cleavage site]],5,FALSE),"-")</f>
        <v>-</v>
      </c>
      <c r="D260" t="str">
        <f>IF(B260="Y",VLOOKUP(A260,Table2[[plain CG]:[cleavage site]],13,FALSE),"-")</f>
        <v>-</v>
      </c>
    </row>
    <row r="261" spans="1:4">
      <c r="A261" t="s">
        <v>1222</v>
      </c>
      <c r="B261" t="str">
        <f>VLOOKUP(A261,Table2[[plain CG]:[cleavage site]],10,FALSE)</f>
        <v>Y</v>
      </c>
      <c r="C261" t="str">
        <f>IF(B261="Y","between "&amp;(VLOOKUP(A261,Table2[[plain CG]:[cleavage site]],5,FALSE)-1)&amp;" and "&amp;VLOOKUP(A261,Table2[[plain CG]:[cleavage site]],5,FALSE),"-")</f>
        <v>between 22 and 23</v>
      </c>
      <c r="D261" t="str">
        <f>IF(B261="Y",VLOOKUP(A261,Table2[[plain CG]:[cleavage site]],13,FALSE),"-")</f>
        <v>VLG-SES</v>
      </c>
    </row>
    <row r="262" spans="1:4">
      <c r="A262" t="s">
        <v>1224</v>
      </c>
      <c r="B262" t="str">
        <f>VLOOKUP(A262,Table2[[plain CG]:[cleavage site]],10,FALSE)</f>
        <v>Y</v>
      </c>
      <c r="C262" t="str">
        <f>IF(B262="Y","between "&amp;(VLOOKUP(A262,Table2[[plain CG]:[cleavage site]],5,FALSE)-1)&amp;" and "&amp;VLOOKUP(A262,Table2[[plain CG]:[cleavage site]],5,FALSE),"-")</f>
        <v>between 19 and 20</v>
      </c>
      <c r="D262" t="str">
        <f>IF(B262="Y",VLOOKUP(A262,Table2[[plain CG]:[cleavage site]],13,FALSE),"-")</f>
        <v>ATA-QFL</v>
      </c>
    </row>
    <row r="263" spans="1:4">
      <c r="A263" t="s">
        <v>1226</v>
      </c>
      <c r="B263" t="str">
        <f>VLOOKUP(A263,Table2[[plain CG]:[cleavage site]],10,FALSE)</f>
        <v>Y</v>
      </c>
      <c r="C263" t="str">
        <f>IF(B263="Y","between "&amp;(VLOOKUP(A263,Table2[[plain CG]:[cleavage site]],5,FALSE)-1)&amp;" and "&amp;VLOOKUP(A263,Table2[[plain CG]:[cleavage site]],5,FALSE),"-")</f>
        <v>between 21 and 22</v>
      </c>
      <c r="D263" t="str">
        <f>IF(B263="Y",VLOOKUP(A263,Table2[[plain CG]:[cleavage site]],13,FALSE),"-")</f>
        <v>VQG-QPH</v>
      </c>
    </row>
    <row r="264" spans="1:4">
      <c r="A264" t="s">
        <v>1227</v>
      </c>
      <c r="B264" t="str">
        <f>VLOOKUP(A264,Table2[[plain CG]:[cleavage site]],10,FALSE)</f>
        <v>Y</v>
      </c>
      <c r="C264" t="str">
        <f>IF(B264="Y","between "&amp;(VLOOKUP(A264,Table2[[plain CG]:[cleavage site]],5,FALSE)-1)&amp;" and "&amp;VLOOKUP(A264,Table2[[plain CG]:[cleavage site]],5,FALSE),"-")</f>
        <v>between 23 and 24</v>
      </c>
      <c r="D264" t="str">
        <f>IF(B264="Y",VLOOKUP(A264,Table2[[plain CG]:[cleavage site]],13,FALSE),"-")</f>
        <v>TES-GRL</v>
      </c>
    </row>
    <row r="265" spans="1:4">
      <c r="A265" t="s">
        <v>1229</v>
      </c>
      <c r="B265" t="str">
        <f>VLOOKUP(A265,Table2[[plain CG]:[cleavage site]],10,FALSE)</f>
        <v>Y</v>
      </c>
      <c r="C265" t="str">
        <f>IF(B265="Y","between "&amp;(VLOOKUP(A265,Table2[[plain CG]:[cleavage site]],5,FALSE)-1)&amp;" and "&amp;VLOOKUP(A265,Table2[[plain CG]:[cleavage site]],5,FALSE),"-")</f>
        <v>between 23 and 24</v>
      </c>
      <c r="D265" t="str">
        <f>IF(B265="Y",VLOOKUP(A265,Table2[[plain CG]:[cleavage site]],13,FALSE),"-")</f>
        <v>VMS-RLL</v>
      </c>
    </row>
    <row r="266" spans="1:4">
      <c r="A266" t="s">
        <v>64</v>
      </c>
      <c r="B266" t="str">
        <f>VLOOKUP(A266,Table2[[plain CG]:[cleavage site]],10,FALSE)</f>
        <v>Y</v>
      </c>
      <c r="C266" t="str">
        <f>IF(B266="Y","between "&amp;(VLOOKUP(A266,Table2[[plain CG]:[cleavage site]],5,FALSE)-1)&amp;" and "&amp;VLOOKUP(A266,Table2[[plain CG]:[cleavage site]],5,FALSE),"-")</f>
        <v>between 20 and 21</v>
      </c>
      <c r="D266" t="str">
        <f>IF(B266="Y",VLOOKUP(A266,Table2[[plain CG]:[cleavage site]],13,FALSE),"-")</f>
        <v>CIA-KEY</v>
      </c>
    </row>
    <row r="267" spans="1:4">
      <c r="A267" t="s">
        <v>1231</v>
      </c>
      <c r="B267" t="str">
        <f>VLOOKUP(A267,Table2[[plain CG]:[cleavage site]],10,FALSE)</f>
        <v>Y</v>
      </c>
      <c r="C267" t="str">
        <f>IF(B267="Y","between "&amp;(VLOOKUP(A267,Table2[[plain CG]:[cleavage site]],5,FALSE)-1)&amp;" and "&amp;VLOOKUP(A267,Table2[[plain CG]:[cleavage site]],5,FALSE),"-")</f>
        <v>between 15 and 16</v>
      </c>
      <c r="D267" t="str">
        <f>IF(B267="Y",VLOOKUP(A267,Table2[[plain CG]:[cleavage site]],13,FALSE),"-")</f>
        <v>AYS-NEG</v>
      </c>
    </row>
    <row r="268" spans="1:4">
      <c r="A268" t="s">
        <v>1233</v>
      </c>
      <c r="B268" t="str">
        <f>VLOOKUP(A268,Table2[[plain CG]:[cleavage site]],10,FALSE)</f>
        <v>Y</v>
      </c>
      <c r="C268" t="str">
        <f>IF(B268="Y","between "&amp;(VLOOKUP(A268,Table2[[plain CG]:[cleavage site]],5,FALSE)-1)&amp;" and "&amp;VLOOKUP(A268,Table2[[plain CG]:[cleavage site]],5,FALSE),"-")</f>
        <v>between 19 and 20</v>
      </c>
      <c r="D268" t="str">
        <f>IF(B268="Y",VLOOKUP(A268,Table2[[plain CG]:[cleavage site]],13,FALSE),"-")</f>
        <v>VLA-YFE</v>
      </c>
    </row>
    <row r="269" spans="1:4">
      <c r="A269" t="s">
        <v>1235</v>
      </c>
      <c r="B269" t="str">
        <f>VLOOKUP(A269,Table2[[plain CG]:[cleavage site]],10,FALSE)</f>
        <v>Y</v>
      </c>
      <c r="C269" t="str">
        <f>IF(B269="Y","between "&amp;(VLOOKUP(A269,Table2[[plain CG]:[cleavage site]],5,FALSE)-1)&amp;" and "&amp;VLOOKUP(A269,Table2[[plain CG]:[cleavage site]],5,FALSE),"-")</f>
        <v>between 20 and 21</v>
      </c>
      <c r="D269" t="str">
        <f>IF(B269="Y",VLOOKUP(A269,Table2[[plain CG]:[cleavage site]],13,FALSE),"-")</f>
        <v>SCA-QQQ</v>
      </c>
    </row>
    <row r="270" spans="1:4">
      <c r="A270" t="s">
        <v>1237</v>
      </c>
      <c r="B270" t="str">
        <f>VLOOKUP(A270,Table2[[plain CG]:[cleavage site]],10,FALSE)</f>
        <v>Y</v>
      </c>
      <c r="C270" t="str">
        <f>IF(B270="Y","between "&amp;(VLOOKUP(A270,Table2[[plain CG]:[cleavage site]],5,FALSE)-1)&amp;" and "&amp;VLOOKUP(A270,Table2[[plain CG]:[cleavage site]],5,FALSE),"-")</f>
        <v>between 20 and 21</v>
      </c>
      <c r="D270" t="str">
        <f>IF(B270="Y",VLOOKUP(A270,Table2[[plain CG]:[cleavage site]],13,FALSE),"-")</f>
        <v>GEG-APG</v>
      </c>
    </row>
    <row r="271" spans="1:4">
      <c r="A271" t="s">
        <v>67</v>
      </c>
      <c r="B271" t="str">
        <f>VLOOKUP(A271,Table2[[plain CG]:[cleavage site]],10,FALSE)</f>
        <v>N</v>
      </c>
      <c r="C271" t="str">
        <f>IF(B271="Y","between "&amp;(VLOOKUP(A271,Table2[[plain CG]:[cleavage site]],5,FALSE)-1)&amp;" and "&amp;VLOOKUP(A271,Table2[[plain CG]:[cleavage site]],5,FALSE),"-")</f>
        <v>-</v>
      </c>
      <c r="D271" t="str">
        <f>IF(B271="Y",VLOOKUP(A271,Table2[[plain CG]:[cleavage site]],13,FALSE),"-")</f>
        <v>-</v>
      </c>
    </row>
    <row r="272" spans="1:4">
      <c r="A272" t="s">
        <v>366</v>
      </c>
      <c r="B272" t="str">
        <f>VLOOKUP(A272,Table2[[plain CG]:[cleavage site]],10,FALSE)</f>
        <v>Y</v>
      </c>
      <c r="C272" t="str">
        <f>IF(B272="Y","between "&amp;(VLOOKUP(A272,Table2[[plain CG]:[cleavage site]],5,FALSE)-1)&amp;" and "&amp;VLOOKUP(A272,Table2[[plain CG]:[cleavage site]],5,FALSE),"-")</f>
        <v>between 20 and 21</v>
      </c>
      <c r="D272" t="str">
        <f>IF(B272="Y",VLOOKUP(A272,Table2[[plain CG]:[cleavage site]],13,FALSE),"-")</f>
        <v>SHA-AAG</v>
      </c>
    </row>
    <row r="273" spans="1:4">
      <c r="A273" t="s">
        <v>1239</v>
      </c>
      <c r="B273" t="str">
        <f>VLOOKUP(A273,Table2[[plain CG]:[cleavage site]],10,FALSE)</f>
        <v>Y</v>
      </c>
      <c r="C273" t="str">
        <f>IF(B273="Y","between "&amp;(VLOOKUP(A273,Table2[[plain CG]:[cleavage site]],5,FALSE)-1)&amp;" and "&amp;VLOOKUP(A273,Table2[[plain CG]:[cleavage site]],5,FALSE),"-")</f>
        <v>between 27 and 28</v>
      </c>
      <c r="D273" t="str">
        <f>IF(B273="Y",VLOOKUP(A273,Table2[[plain CG]:[cleavage site]],13,FALSE),"-")</f>
        <v>VAA-QGS</v>
      </c>
    </row>
    <row r="274" spans="1:4">
      <c r="A274" t="s">
        <v>706</v>
      </c>
      <c r="B274" t="str">
        <f>VLOOKUP(A274,Table2[[plain CG]:[cleavage site]],10,FALSE)</f>
        <v>Y</v>
      </c>
      <c r="C274" t="str">
        <f>IF(B274="Y","between "&amp;(VLOOKUP(A274,Table2[[plain CG]:[cleavage site]],5,FALSE)-1)&amp;" and "&amp;VLOOKUP(A274,Table2[[plain CG]:[cleavage site]],5,FALSE),"-")</f>
        <v>between 21 and 22</v>
      </c>
      <c r="D274" t="str">
        <f>IF(B274="Y",VLOOKUP(A274,Table2[[plain CG]:[cleavage site]],13,FALSE),"-")</f>
        <v>ANA-LFD</v>
      </c>
    </row>
    <row r="275" spans="1:4">
      <c r="A275" t="s">
        <v>1242</v>
      </c>
      <c r="B275" t="str">
        <f>VLOOKUP(A275,Table2[[plain CG]:[cleavage site]],10,FALSE)</f>
        <v>Y</v>
      </c>
      <c r="C275" t="str">
        <f>IF(B275="Y","between "&amp;(VLOOKUP(A275,Table2[[plain CG]:[cleavage site]],5,FALSE)-1)&amp;" and "&amp;VLOOKUP(A275,Table2[[plain CG]:[cleavage site]],5,FALSE),"-")</f>
        <v>between 18 and 19</v>
      </c>
      <c r="D275" t="str">
        <f>IF(B275="Y",VLOOKUP(A275,Table2[[plain CG]:[cleavage site]],13,FALSE),"-")</f>
        <v>GSA-KKD</v>
      </c>
    </row>
    <row r="276" spans="1:4">
      <c r="A276" t="s">
        <v>638</v>
      </c>
      <c r="B276" t="str">
        <f>VLOOKUP(A276,Table2[[plain CG]:[cleavage site]],10,FALSE)</f>
        <v>Y</v>
      </c>
      <c r="C276" t="str">
        <f>IF(B276="Y","between "&amp;(VLOOKUP(A276,Table2[[plain CG]:[cleavage site]],5,FALSE)-1)&amp;" and "&amp;VLOOKUP(A276,Table2[[plain CG]:[cleavage site]],5,FALSE),"-")</f>
        <v>between 22 and 23</v>
      </c>
      <c r="D276" t="str">
        <f>IF(B276="Y",VLOOKUP(A276,Table2[[plain CG]:[cleavage site]],13,FALSE),"-")</f>
        <v>SLA-NEL</v>
      </c>
    </row>
    <row r="277" spans="1:4">
      <c r="A277" t="s">
        <v>640</v>
      </c>
      <c r="B277" t="str">
        <f>VLOOKUP(A277,Table2[[plain CG]:[cleavage site]],10,FALSE)</f>
        <v>N</v>
      </c>
      <c r="C277" t="str">
        <f>IF(B277="Y","between "&amp;(VLOOKUP(A277,Table2[[plain CG]:[cleavage site]],5,FALSE)-1)&amp;" and "&amp;VLOOKUP(A277,Table2[[plain CG]:[cleavage site]],5,FALSE),"-")</f>
        <v>-</v>
      </c>
      <c r="D277" t="str">
        <f>IF(B277="Y",VLOOKUP(A277,Table2[[plain CG]:[cleavage site]],13,FALSE),"-")</f>
        <v>-</v>
      </c>
    </row>
    <row r="278" spans="1:4">
      <c r="A278" t="s">
        <v>1244</v>
      </c>
      <c r="B278" t="str">
        <f>VLOOKUP(A278,Table2[[plain CG]:[cleavage site]],10,FALSE)</f>
        <v>Y</v>
      </c>
      <c r="C278" t="str">
        <f>IF(B278="Y","between "&amp;(VLOOKUP(A278,Table2[[plain CG]:[cleavage site]],5,FALSE)-1)&amp;" and "&amp;VLOOKUP(A278,Table2[[plain CG]:[cleavage site]],5,FALSE),"-")</f>
        <v>between 16 and 17</v>
      </c>
      <c r="D278" t="str">
        <f>IF(B278="Y",VLOOKUP(A278,Table2[[plain CG]:[cleavage site]],13,FALSE),"-")</f>
        <v>ATA-VPA</v>
      </c>
    </row>
    <row r="279" spans="1:4">
      <c r="A279" t="s">
        <v>1247</v>
      </c>
      <c r="B279" t="str">
        <f>VLOOKUP(A279,Table2[[plain CG]:[cleavage site]],10,FALSE)</f>
        <v>Y</v>
      </c>
      <c r="C279" t="str">
        <f>IF(B279="Y","between "&amp;(VLOOKUP(A279,Table2[[plain CG]:[cleavage site]],5,FALSE)-1)&amp;" and "&amp;VLOOKUP(A279,Table2[[plain CG]:[cleavage site]],5,FALSE),"-")</f>
        <v>between 17 and 18</v>
      </c>
      <c r="D279" t="str">
        <f>IF(B279="Y",VLOOKUP(A279,Table2[[plain CG]:[cleavage site]],13,FALSE),"-")</f>
        <v>CSA-LTV</v>
      </c>
    </row>
    <row r="280" spans="1:4">
      <c r="A280" t="s">
        <v>829</v>
      </c>
      <c r="B280" t="str">
        <f>VLOOKUP(A280,Table2[[plain CG]:[cleavage site]],10,FALSE)</f>
        <v>N</v>
      </c>
      <c r="C280" t="str">
        <f>IF(B280="Y","between "&amp;(VLOOKUP(A280,Table2[[plain CG]:[cleavage site]],5,FALSE)-1)&amp;" and "&amp;VLOOKUP(A280,Table2[[plain CG]:[cleavage site]],5,FALSE),"-")</f>
        <v>-</v>
      </c>
      <c r="D280" t="str">
        <f>IF(B280="Y",VLOOKUP(A280,Table2[[plain CG]:[cleavage site]],13,FALSE),"-")</f>
        <v>-</v>
      </c>
    </row>
    <row r="281" spans="1:4">
      <c r="A281" t="s">
        <v>641</v>
      </c>
      <c r="B281" t="str">
        <f>VLOOKUP(A281,Table2[[plain CG]:[cleavage site]],10,FALSE)</f>
        <v>N</v>
      </c>
      <c r="C281" t="str">
        <f>IF(B281="Y","between "&amp;(VLOOKUP(A281,Table2[[plain CG]:[cleavage site]],5,FALSE)-1)&amp;" and "&amp;VLOOKUP(A281,Table2[[plain CG]:[cleavage site]],5,FALSE),"-")</f>
        <v>-</v>
      </c>
      <c r="D281" t="str">
        <f>IF(B281="Y",VLOOKUP(A281,Table2[[plain CG]:[cleavage site]],13,FALSE),"-")</f>
        <v>-</v>
      </c>
    </row>
    <row r="282" spans="1:4">
      <c r="A282" t="s">
        <v>439</v>
      </c>
      <c r="B282" t="str">
        <f>VLOOKUP(A282,Table2[[plain CG]:[cleavage site]],10,FALSE)</f>
        <v>Y</v>
      </c>
      <c r="C282" t="str">
        <f>IF(B282="Y","between "&amp;(VLOOKUP(A282,Table2[[plain CG]:[cleavage site]],5,FALSE)-1)&amp;" and "&amp;VLOOKUP(A282,Table2[[plain CG]:[cleavage site]],5,FALSE),"-")</f>
        <v>between 20 and 21</v>
      </c>
      <c r="D282" t="str">
        <f>IF(B282="Y",VLOOKUP(A282,Table2[[plain CG]:[cleavage site]],13,FALSE),"-")</f>
        <v>VYS-AAI</v>
      </c>
    </row>
    <row r="283" spans="1:4">
      <c r="A283" t="s">
        <v>441</v>
      </c>
      <c r="B283" t="str">
        <f>VLOOKUP(A283,Table2[[plain CG]:[cleavage site]],10,FALSE)</f>
        <v>Y</v>
      </c>
      <c r="C283" t="str">
        <f>IF(B283="Y","between "&amp;(VLOOKUP(A283,Table2[[plain CG]:[cleavage site]],5,FALSE)-1)&amp;" and "&amp;VLOOKUP(A283,Table2[[plain CG]:[cleavage site]],5,FALSE),"-")</f>
        <v>between 23 and 24</v>
      </c>
      <c r="D283" t="str">
        <f>IF(B283="Y",VLOOKUP(A283,Table2[[plain CG]:[cleavage site]],13,FALSE),"-")</f>
        <v>VQS-APF</v>
      </c>
    </row>
    <row r="284" spans="1:4">
      <c r="A284" t="s">
        <v>275</v>
      </c>
      <c r="B284" t="str">
        <f>VLOOKUP(A284,Table2[[plain CG]:[cleavage site]],10,FALSE)</f>
        <v>Y</v>
      </c>
      <c r="C284" t="str">
        <f>IF(B284="Y","between "&amp;(VLOOKUP(A284,Table2[[plain CG]:[cleavage site]],5,FALSE)-1)&amp;" and "&amp;VLOOKUP(A284,Table2[[plain CG]:[cleavage site]],5,FALSE),"-")</f>
        <v>between 19 and 20</v>
      </c>
      <c r="D284" t="str">
        <f>IF(B284="Y",VLOOKUP(A284,Table2[[plain CG]:[cleavage site]],13,FALSE),"-")</f>
        <v>GNH-KLL</v>
      </c>
    </row>
    <row r="285" spans="1:4">
      <c r="A285" t="s">
        <v>1250</v>
      </c>
      <c r="B285" t="str">
        <f>VLOOKUP(A285,Table2[[plain CG]:[cleavage site]],10,FALSE)</f>
        <v>Y</v>
      </c>
      <c r="C285" t="str">
        <f>IF(B285="Y","between "&amp;(VLOOKUP(A285,Table2[[plain CG]:[cleavage site]],5,FALSE)-1)&amp;" and "&amp;VLOOKUP(A285,Table2[[plain CG]:[cleavage site]],5,FALSE),"-")</f>
        <v>between 20 and 21</v>
      </c>
      <c r="D285" t="str">
        <f>IF(B285="Y",VLOOKUP(A285,Table2[[plain CG]:[cleavage site]],13,FALSE),"-")</f>
        <v>SGG-THI</v>
      </c>
    </row>
    <row r="286" spans="1:4">
      <c r="A286" t="s">
        <v>502</v>
      </c>
      <c r="B286" t="str">
        <f>VLOOKUP(A286,Table2[[plain CG]:[cleavage site]],10,FALSE)</f>
        <v>Y</v>
      </c>
      <c r="C286" t="str">
        <f>IF(B286="Y","between "&amp;(VLOOKUP(A286,Table2[[plain CG]:[cleavage site]],5,FALSE)-1)&amp;" and "&amp;VLOOKUP(A286,Table2[[plain CG]:[cleavage site]],5,FALSE),"-")</f>
        <v>between 19 and 20</v>
      </c>
      <c r="D286" t="str">
        <f>IF(B286="Y",VLOOKUP(A286,Table2[[plain CG]:[cleavage site]],13,FALSE),"-")</f>
        <v>ASA-GTR</v>
      </c>
    </row>
    <row r="287" spans="1:4">
      <c r="A287" t="s">
        <v>1252</v>
      </c>
      <c r="B287" t="str">
        <f>VLOOKUP(A287,Table2[[plain CG]:[cleavage site]],10,FALSE)</f>
        <v>Y</v>
      </c>
      <c r="C287" t="str">
        <f>IF(B287="Y","between "&amp;(VLOOKUP(A287,Table2[[plain CG]:[cleavage site]],5,FALSE)-1)&amp;" and "&amp;VLOOKUP(A287,Table2[[plain CG]:[cleavage site]],5,FALSE),"-")</f>
        <v>between 21 and 22</v>
      </c>
      <c r="D287" t="str">
        <f>IF(B287="Y",VLOOKUP(A287,Table2[[plain CG]:[cleavage site]],13,FALSE),"-")</f>
        <v>VRS-AKV</v>
      </c>
    </row>
    <row r="288" spans="1:4">
      <c r="A288" t="s">
        <v>1254</v>
      </c>
      <c r="B288" t="str">
        <f>VLOOKUP(A288,Table2[[plain CG]:[cleavage site]],10,FALSE)</f>
        <v>Y</v>
      </c>
      <c r="C288" t="str">
        <f>IF(B288="Y","between "&amp;(VLOOKUP(A288,Table2[[plain CG]:[cleavage site]],5,FALSE)-1)&amp;" and "&amp;VLOOKUP(A288,Table2[[plain CG]:[cleavage site]],5,FALSE),"-")</f>
        <v>between 22 and 23</v>
      </c>
      <c r="D288" t="str">
        <f>IF(B288="Y",VLOOKUP(A288,Table2[[plain CG]:[cleavage site]],13,FALSE),"-")</f>
        <v>TMA-EFR</v>
      </c>
    </row>
    <row r="289" spans="1:4">
      <c r="A289" t="s">
        <v>198</v>
      </c>
      <c r="B289" t="str">
        <f>VLOOKUP(A289,Table2[[plain CG]:[cleavage site]],10,FALSE)</f>
        <v>N</v>
      </c>
      <c r="C289" t="str">
        <f>IF(B289="Y","between "&amp;(VLOOKUP(A289,Table2[[plain CG]:[cleavage site]],5,FALSE)-1)&amp;" and "&amp;VLOOKUP(A289,Table2[[plain CG]:[cleavage site]],5,FALSE),"-")</f>
        <v>-</v>
      </c>
      <c r="D289" t="str">
        <f>IF(B289="Y",VLOOKUP(A289,Table2[[plain CG]:[cleavage site]],13,FALSE),"-")</f>
        <v>-</v>
      </c>
    </row>
    <row r="290" spans="1:4">
      <c r="A290" t="s">
        <v>1256</v>
      </c>
      <c r="B290" t="str">
        <f>VLOOKUP(A290,Table2[[plain CG]:[cleavage site]],10,FALSE)</f>
        <v>Y</v>
      </c>
      <c r="C290" t="str">
        <f>IF(B290="Y","between "&amp;(VLOOKUP(A290,Table2[[plain CG]:[cleavage site]],5,FALSE)-1)&amp;" and "&amp;VLOOKUP(A290,Table2[[plain CG]:[cleavage site]],5,FALSE),"-")</f>
        <v>between 22 and 23</v>
      </c>
      <c r="D290" t="str">
        <f>IF(B290="Y",VLOOKUP(A290,Table2[[plain CG]:[cleavage site]],13,FALSE),"-")</f>
        <v>IQA-ASV</v>
      </c>
    </row>
    <row r="291" spans="1:4">
      <c r="A291" t="s">
        <v>1258</v>
      </c>
      <c r="B291" t="str">
        <f>VLOOKUP(A291,Table2[[plain CG]:[cleavage site]],10,FALSE)</f>
        <v>Y</v>
      </c>
      <c r="C291" t="str">
        <f>IF(B291="Y","between "&amp;(VLOOKUP(A291,Table2[[plain CG]:[cleavage site]],5,FALSE)-1)&amp;" and "&amp;VLOOKUP(A291,Table2[[plain CG]:[cleavage site]],5,FALSE),"-")</f>
        <v>between 25 and 26</v>
      </c>
      <c r="D291" t="str">
        <f>IF(B291="Y",VLOOKUP(A291,Table2[[plain CG]:[cleavage site]],13,FALSE),"-")</f>
        <v>IFA-ACD</v>
      </c>
    </row>
    <row r="292" spans="1:4">
      <c r="A292" t="s">
        <v>1261</v>
      </c>
      <c r="B292" t="str">
        <f>VLOOKUP(A292,Table2[[plain CG]:[cleavage site]],10,FALSE)</f>
        <v>Y</v>
      </c>
      <c r="C292" t="str">
        <f>IF(B292="Y","between "&amp;(VLOOKUP(A292,Table2[[plain CG]:[cleavage site]],5,FALSE)-1)&amp;" and "&amp;VLOOKUP(A292,Table2[[plain CG]:[cleavage site]],5,FALSE),"-")</f>
        <v>between 20 and 21</v>
      </c>
      <c r="D292" t="str">
        <f>IF(B292="Y",VLOOKUP(A292,Table2[[plain CG]:[cleavage site]],13,FALSE),"-")</f>
        <v>AHS-TNS</v>
      </c>
    </row>
    <row r="293" spans="1:4">
      <c r="A293" t="s">
        <v>1263</v>
      </c>
      <c r="B293" t="str">
        <f>VLOOKUP(A293,Table2[[plain CG]:[cleavage site]],10,FALSE)</f>
        <v>N</v>
      </c>
      <c r="C293" t="str">
        <f>IF(B293="Y","between "&amp;(VLOOKUP(A293,Table2[[plain CG]:[cleavage site]],5,FALSE)-1)&amp;" and "&amp;VLOOKUP(A293,Table2[[plain CG]:[cleavage site]],5,FALSE),"-")</f>
        <v>-</v>
      </c>
      <c r="D293" t="str">
        <f>IF(B293="Y",VLOOKUP(A293,Table2[[plain CG]:[cleavage site]],13,FALSE),"-")</f>
        <v>-</v>
      </c>
    </row>
    <row r="294" spans="1:4">
      <c r="A294" t="s">
        <v>504</v>
      </c>
      <c r="B294" t="str">
        <f>VLOOKUP(A294,Table2[[plain CG]:[cleavage site]],10,FALSE)</f>
        <v>Y</v>
      </c>
      <c r="C294" t="str">
        <f>IF(B294="Y","between "&amp;(VLOOKUP(A294,Table2[[plain CG]:[cleavage site]],5,FALSE)-1)&amp;" and "&amp;VLOOKUP(A294,Table2[[plain CG]:[cleavage site]],5,FALSE),"-")</f>
        <v>between 24 and 25</v>
      </c>
      <c r="D294" t="str">
        <f>IF(B294="Y",VLOOKUP(A294,Table2[[plain CG]:[cleavage site]],13,FALSE),"-")</f>
        <v>TQA-AVV</v>
      </c>
    </row>
    <row r="295" spans="1:4">
      <c r="A295" t="s">
        <v>1265</v>
      </c>
      <c r="B295" t="str">
        <f>VLOOKUP(A295,Table2[[plain CG]:[cleavage site]],10,FALSE)</f>
        <v>Y</v>
      </c>
      <c r="C295" t="str">
        <f>IF(B295="Y","between "&amp;(VLOOKUP(A295,Table2[[plain CG]:[cleavage site]],5,FALSE)-1)&amp;" and "&amp;VLOOKUP(A295,Table2[[plain CG]:[cleavage site]],5,FALSE),"-")</f>
        <v>between 22 and 23</v>
      </c>
      <c r="D295" t="str">
        <f>IF(B295="Y",VLOOKUP(A295,Table2[[plain CG]:[cleavage site]],13,FALSE),"-")</f>
        <v>CES-KRI</v>
      </c>
    </row>
    <row r="296" spans="1:4">
      <c r="A296" t="s">
        <v>1267</v>
      </c>
      <c r="B296" t="str">
        <f>VLOOKUP(A296,Table2[[plain CG]:[cleavage site]],10,FALSE)</f>
        <v>Y</v>
      </c>
      <c r="C296" t="str">
        <f>IF(B296="Y","between "&amp;(VLOOKUP(A296,Table2[[plain CG]:[cleavage site]],5,FALSE)-1)&amp;" and "&amp;VLOOKUP(A296,Table2[[plain CG]:[cleavage site]],5,FALSE),"-")</f>
        <v>between 24 and 25</v>
      </c>
      <c r="D296" t="str">
        <f>IF(B296="Y",VLOOKUP(A296,Table2[[plain CG]:[cleavage site]],13,FALSE),"-")</f>
        <v>TEA-MRM</v>
      </c>
    </row>
    <row r="297" spans="1:4">
      <c r="A297" t="s">
        <v>1269</v>
      </c>
      <c r="B297" t="str">
        <f>VLOOKUP(A297,Table2[[plain CG]:[cleavage site]],10,FALSE)</f>
        <v>Y</v>
      </c>
      <c r="C297" t="str">
        <f>IF(B297="Y","between "&amp;(VLOOKUP(A297,Table2[[plain CG]:[cleavage site]],5,FALSE)-1)&amp;" and "&amp;VLOOKUP(A297,Table2[[plain CG]:[cleavage site]],5,FALSE),"-")</f>
        <v>between 23 and 24</v>
      </c>
      <c r="D297" t="str">
        <f>IF(B297="Y",VLOOKUP(A297,Table2[[plain CG]:[cleavage site]],13,FALSE),"-")</f>
        <v>SEA-SLR</v>
      </c>
    </row>
    <row r="298" spans="1:4">
      <c r="A298" t="s">
        <v>1271</v>
      </c>
      <c r="B298" t="str">
        <f>VLOOKUP(A298,Table2[[plain CG]:[cleavage site]],10,FALSE)</f>
        <v>Y</v>
      </c>
      <c r="C298" t="str">
        <f>IF(B298="Y","between "&amp;(VLOOKUP(A298,Table2[[plain CG]:[cleavage site]],5,FALSE)-1)&amp;" and "&amp;VLOOKUP(A298,Table2[[plain CG]:[cleavage site]],5,FALSE),"-")</f>
        <v>between 20 and 21</v>
      </c>
      <c r="D298" t="str">
        <f>IF(B298="Y",VLOOKUP(A298,Table2[[plain CG]:[cleavage site]],13,FALSE),"-")</f>
        <v>ITA-IRI</v>
      </c>
    </row>
    <row r="299" spans="1:4">
      <c r="A299" t="s">
        <v>99</v>
      </c>
      <c r="B299" t="str">
        <f>VLOOKUP(A299,Table2[[plain CG]:[cleavage site]],10,FALSE)</f>
        <v>Y</v>
      </c>
      <c r="C299" t="str">
        <f>IF(B299="Y","between "&amp;(VLOOKUP(A299,Table2[[plain CG]:[cleavage site]],5,FALSE)-1)&amp;" and "&amp;VLOOKUP(A299,Table2[[plain CG]:[cleavage site]],5,FALSE),"-")</f>
        <v>between 20 and 21</v>
      </c>
      <c r="D299" t="str">
        <f>IF(B299="Y",VLOOKUP(A299,Table2[[plain CG]:[cleavage site]],13,FALSE),"-")</f>
        <v>VSA-NRT</v>
      </c>
    </row>
    <row r="300" spans="1:4">
      <c r="A300" t="s">
        <v>1273</v>
      </c>
      <c r="B300" t="str">
        <f>VLOOKUP(A300,Table2[[plain CG]:[cleavage site]],10,FALSE)</f>
        <v>Y</v>
      </c>
      <c r="C300" t="str">
        <f>IF(B300="Y","between "&amp;(VLOOKUP(A300,Table2[[plain CG]:[cleavage site]],5,FALSE)-1)&amp;" and "&amp;VLOOKUP(A300,Table2[[plain CG]:[cleavage site]],5,FALSE),"-")</f>
        <v>between 21 and 22</v>
      </c>
      <c r="D300" t="str">
        <f>IF(B300="Y",VLOOKUP(A300,Table2[[plain CG]:[cleavage site]],13,FALSE),"-")</f>
        <v>VLG-QLP</v>
      </c>
    </row>
    <row r="301" spans="1:4">
      <c r="A301" t="s">
        <v>506</v>
      </c>
      <c r="B301" t="str">
        <f>VLOOKUP(A301,Table2[[plain CG]:[cleavage site]],10,FALSE)</f>
        <v>Y</v>
      </c>
      <c r="C301" t="str">
        <f>IF(B301="Y","between "&amp;(VLOOKUP(A301,Table2[[plain CG]:[cleavage site]],5,FALSE)-1)&amp;" and "&amp;VLOOKUP(A301,Table2[[plain CG]:[cleavage site]],5,FALSE),"-")</f>
        <v>between 22 and 23</v>
      </c>
      <c r="D301" t="str">
        <f>IF(B301="Y",VLOOKUP(A301,Table2[[plain CG]:[cleavage site]],13,FALSE),"-")</f>
        <v>LQA-RLI</v>
      </c>
    </row>
    <row r="302" spans="1:4">
      <c r="A302" t="s">
        <v>1274</v>
      </c>
      <c r="B302" t="str">
        <f>VLOOKUP(A302,Table2[[plain CG]:[cleavage site]],10,FALSE)</f>
        <v>Y</v>
      </c>
      <c r="C302" t="str">
        <f>IF(B302="Y","between "&amp;(VLOOKUP(A302,Table2[[plain CG]:[cleavage site]],5,FALSE)-1)&amp;" and "&amp;VLOOKUP(A302,Table2[[plain CG]:[cleavage site]],5,FALSE),"-")</f>
        <v>between 16 and 17</v>
      </c>
      <c r="D302" t="str">
        <f>IF(B302="Y",VLOOKUP(A302,Table2[[plain CG]:[cleavage site]],13,FALSE),"-")</f>
        <v>ATA-VPA</v>
      </c>
    </row>
    <row r="303" spans="1:4">
      <c r="A303" t="s">
        <v>831</v>
      </c>
      <c r="B303" t="str">
        <f>VLOOKUP(A303,Table2[[plain CG]:[cleavage site]],10,FALSE)</f>
        <v>Y</v>
      </c>
      <c r="C303" t="str">
        <f>IF(B303="Y","between "&amp;(VLOOKUP(A303,Table2[[plain CG]:[cleavage site]],5,FALSE)-1)&amp;" and "&amp;VLOOKUP(A303,Table2[[plain CG]:[cleavage site]],5,FALSE),"-")</f>
        <v>between 16 and 17</v>
      </c>
      <c r="D303" t="str">
        <f>IF(B303="Y",VLOOKUP(A303,Table2[[plain CG]:[cleavage site]],13,FALSE),"-")</f>
        <v>GLA-TPN</v>
      </c>
    </row>
    <row r="304" spans="1:4">
      <c r="A304" t="s">
        <v>508</v>
      </c>
      <c r="B304" t="str">
        <f>VLOOKUP(A304,Table2[[plain CG]:[cleavage site]],10,FALSE)</f>
        <v>Y</v>
      </c>
      <c r="C304" t="str">
        <f>IF(B304="Y","between "&amp;(VLOOKUP(A304,Table2[[plain CG]:[cleavage site]],5,FALSE)-1)&amp;" and "&amp;VLOOKUP(A304,Table2[[plain CG]:[cleavage site]],5,FALSE),"-")</f>
        <v>between 18 and 19</v>
      </c>
      <c r="D304" t="str">
        <f>IF(B304="Y",VLOOKUP(A304,Table2[[plain CG]:[cleavage site]],13,FALSE),"-")</f>
        <v>SVA-NSI</v>
      </c>
    </row>
    <row r="305" spans="1:4">
      <c r="A305" t="s">
        <v>1277</v>
      </c>
      <c r="B305" t="str">
        <f>VLOOKUP(A305,Table2[[plain CG]:[cleavage site]],10,FALSE)</f>
        <v>N</v>
      </c>
      <c r="C305" t="str">
        <f>IF(B305="Y","between "&amp;(VLOOKUP(A305,Table2[[plain CG]:[cleavage site]],5,FALSE)-1)&amp;" and "&amp;VLOOKUP(A305,Table2[[plain CG]:[cleavage site]],5,FALSE),"-")</f>
        <v>-</v>
      </c>
      <c r="D305" t="str">
        <f>IF(B305="Y",VLOOKUP(A305,Table2[[plain CG]:[cleavage site]],13,FALSE),"-")</f>
        <v>-</v>
      </c>
    </row>
    <row r="306" spans="1:4">
      <c r="A306" t="s">
        <v>832</v>
      </c>
      <c r="B306" t="str">
        <f>VLOOKUP(A306,Table2[[plain CG]:[cleavage site]],10,FALSE)</f>
        <v>Y</v>
      </c>
      <c r="C306" t="str">
        <f>IF(B306="Y","between "&amp;(VLOOKUP(A306,Table2[[plain CG]:[cleavage site]],5,FALSE)-1)&amp;" and "&amp;VLOOKUP(A306,Table2[[plain CG]:[cleavage site]],5,FALSE),"-")</f>
        <v>between 31 and 32</v>
      </c>
      <c r="D306" t="str">
        <f>IF(B306="Y",VLOOKUP(A306,Table2[[plain CG]:[cleavage site]],13,FALSE),"-")</f>
        <v>AWA-KKL</v>
      </c>
    </row>
    <row r="307" spans="1:4">
      <c r="A307" t="s">
        <v>599</v>
      </c>
      <c r="B307" t="str">
        <f>VLOOKUP(A307,Table2[[plain CG]:[cleavage site]],10,FALSE)</f>
        <v>Y</v>
      </c>
      <c r="C307" t="str">
        <f>IF(B307="Y","between "&amp;(VLOOKUP(A307,Table2[[plain CG]:[cleavage site]],5,FALSE)-1)&amp;" and "&amp;VLOOKUP(A307,Table2[[plain CG]:[cleavage site]],5,FALSE),"-")</f>
        <v>between 18 and 19</v>
      </c>
      <c r="D307" t="str">
        <f>IF(B307="Y",VLOOKUP(A307,Table2[[plain CG]:[cleavage site]],13,FALSE),"-")</f>
        <v>VGG-KKV</v>
      </c>
    </row>
    <row r="308" spans="1:4">
      <c r="A308" t="s">
        <v>1279</v>
      </c>
      <c r="B308" t="str">
        <f>VLOOKUP(A308,Table2[[plain CG]:[cleavage site]],10,FALSE)</f>
        <v>Y</v>
      </c>
      <c r="C308" t="str">
        <f>IF(B308="Y","between "&amp;(VLOOKUP(A308,Table2[[plain CG]:[cleavage site]],5,FALSE)-1)&amp;" and "&amp;VLOOKUP(A308,Table2[[plain CG]:[cleavage site]],5,FALSE),"-")</f>
        <v>between 19 and 20</v>
      </c>
      <c r="D308" t="str">
        <f>IF(B308="Y",VLOOKUP(A308,Table2[[plain CG]:[cleavage site]],13,FALSE),"-")</f>
        <v>ACA-ARI</v>
      </c>
    </row>
    <row r="309" spans="1:4">
      <c r="A309" t="s">
        <v>368</v>
      </c>
      <c r="B309" t="str">
        <f>VLOOKUP(A309,Table2[[plain CG]:[cleavage site]],10,FALSE)</f>
        <v>Y</v>
      </c>
      <c r="C309" t="str">
        <f>IF(B309="Y","between "&amp;(VLOOKUP(A309,Table2[[plain CG]:[cleavage site]],5,FALSE)-1)&amp;" and "&amp;VLOOKUP(A309,Table2[[plain CG]:[cleavage site]],5,FALSE),"-")</f>
        <v>between 22 and 23</v>
      </c>
      <c r="D309" t="str">
        <f>IF(B309="Y",VLOOKUP(A309,Table2[[plain CG]:[cleavage site]],13,FALSE),"-")</f>
        <v>GEC-FWP</v>
      </c>
    </row>
    <row r="310" spans="1:4">
      <c r="A310" t="s">
        <v>4758</v>
      </c>
      <c r="B310" t="str">
        <f>VLOOKUP(A310,Table2[[plain CG]:[cleavage site]],10,FALSE)</f>
        <v>Y</v>
      </c>
      <c r="C310" t="str">
        <f>IF(B310="Y","between "&amp;(VLOOKUP(A310,Table2[[plain CG]:[cleavage site]],5,FALSE)-1)&amp;" and "&amp;VLOOKUP(A310,Table2[[plain CG]:[cleavage site]],5,FALSE),"-")</f>
        <v>between 19 and 20</v>
      </c>
      <c r="D310" t="str">
        <f>IF(B310="Y",VLOOKUP(A310,Table2[[plain CG]:[cleavage site]],13,FALSE),"-")</f>
        <v>ASA-NPI</v>
      </c>
    </row>
    <row r="311" spans="1:4">
      <c r="A311" t="s">
        <v>1281</v>
      </c>
      <c r="B311" t="str">
        <f>VLOOKUP(A311,Table2[[plain CG]:[cleavage site]],10,FALSE)</f>
        <v>Y</v>
      </c>
      <c r="C311" t="str">
        <f>IF(B311="Y","between "&amp;(VLOOKUP(A311,Table2[[plain CG]:[cleavage site]],5,FALSE)-1)&amp;" and "&amp;VLOOKUP(A311,Table2[[plain CG]:[cleavage site]],5,FALSE),"-")</f>
        <v>between 22 and 23</v>
      </c>
      <c r="D311" t="str">
        <f>IF(B311="Y",VLOOKUP(A311,Table2[[plain CG]:[cleavage site]],13,FALSE),"-")</f>
        <v>ISG-VDL</v>
      </c>
    </row>
    <row r="312" spans="1:4">
      <c r="A312" t="s">
        <v>643</v>
      </c>
      <c r="B312" t="str">
        <f>VLOOKUP(A312,Table2[[plain CG]:[cleavage site]],10,FALSE)</f>
        <v>Y</v>
      </c>
      <c r="C312" t="str">
        <f>IF(B312="Y","between "&amp;(VLOOKUP(A312,Table2[[plain CG]:[cleavage site]],5,FALSE)-1)&amp;" and "&amp;VLOOKUP(A312,Table2[[plain CG]:[cleavage site]],5,FALSE),"-")</f>
        <v>between 20 and 21</v>
      </c>
      <c r="D312" t="str">
        <f>IF(B312="Y",VLOOKUP(A312,Table2[[plain CG]:[cleavage site]],13,FALSE),"-")</f>
        <v>SEA-RKG</v>
      </c>
    </row>
    <row r="313" spans="1:4">
      <c r="A313" t="s">
        <v>645</v>
      </c>
      <c r="B313" t="str">
        <f>VLOOKUP(A313,Table2[[plain CG]:[cleavage site]],10,FALSE)</f>
        <v>Y</v>
      </c>
      <c r="C313" t="str">
        <f>IF(B313="Y","between "&amp;(VLOOKUP(A313,Table2[[plain CG]:[cleavage site]],5,FALSE)-1)&amp;" and "&amp;VLOOKUP(A313,Table2[[plain CG]:[cleavage site]],5,FALSE),"-")</f>
        <v>between 26 and 27</v>
      </c>
      <c r="D313" t="str">
        <f>IF(B313="Y",VLOOKUP(A313,Table2[[plain CG]:[cleavage site]],13,FALSE),"-")</f>
        <v>VQG-RVG</v>
      </c>
    </row>
    <row r="314" spans="1:4">
      <c r="A314" t="s">
        <v>443</v>
      </c>
      <c r="B314" t="str">
        <f>VLOOKUP(A314,Table2[[plain CG]:[cleavage site]],10,FALSE)</f>
        <v>N</v>
      </c>
      <c r="C314" t="str">
        <f>IF(B314="Y","between "&amp;(VLOOKUP(A314,Table2[[plain CG]:[cleavage site]],5,FALSE)-1)&amp;" and "&amp;VLOOKUP(A314,Table2[[plain CG]:[cleavage site]],5,FALSE),"-")</f>
        <v>-</v>
      </c>
      <c r="D314" t="str">
        <f>IF(B314="Y",VLOOKUP(A314,Table2[[plain CG]:[cleavage site]],13,FALSE),"-")</f>
        <v>-</v>
      </c>
    </row>
    <row r="315" spans="1:4">
      <c r="A315" t="s">
        <v>444</v>
      </c>
      <c r="B315" t="str">
        <f>VLOOKUP(A315,Table2[[plain CG]:[cleavage site]],10,FALSE)</f>
        <v>Y</v>
      </c>
      <c r="C315" t="str">
        <f>IF(B315="Y","between "&amp;(VLOOKUP(A315,Table2[[plain CG]:[cleavage site]],5,FALSE)-1)&amp;" and "&amp;VLOOKUP(A315,Table2[[plain CG]:[cleavage site]],5,FALSE),"-")</f>
        <v>between 23 and 24</v>
      </c>
      <c r="D315" t="str">
        <f>IF(B315="Y",VLOOKUP(A315,Table2[[plain CG]:[cleavage site]],13,FALSE),"-")</f>
        <v>SEG-IID</v>
      </c>
    </row>
    <row r="316" spans="1:4">
      <c r="A316" t="s">
        <v>835</v>
      </c>
      <c r="B316" t="str">
        <f>VLOOKUP(A316,Table2[[plain CG]:[cleavage site]],10,FALSE)</f>
        <v>Y</v>
      </c>
      <c r="C316" t="str">
        <f>IF(B316="Y","between "&amp;(VLOOKUP(A316,Table2[[plain CG]:[cleavage site]],5,FALSE)-1)&amp;" and "&amp;VLOOKUP(A316,Table2[[plain CG]:[cleavage site]],5,FALSE),"-")</f>
        <v>between 24 and 25</v>
      </c>
      <c r="D316" t="str">
        <f>IF(B316="Y",VLOOKUP(A316,Table2[[plain CG]:[cleavage site]],13,FALSE),"-")</f>
        <v>CSA-NPN</v>
      </c>
    </row>
    <row r="317" spans="1:4">
      <c r="A317" t="s">
        <v>601</v>
      </c>
      <c r="B317" t="str">
        <f>VLOOKUP(A317,Table2[[plain CG]:[cleavage site]],10,FALSE)</f>
        <v>Y</v>
      </c>
      <c r="C317" t="str">
        <f>IF(B317="Y","between "&amp;(VLOOKUP(A317,Table2[[plain CG]:[cleavage site]],5,FALSE)-1)&amp;" and "&amp;VLOOKUP(A317,Table2[[plain CG]:[cleavage site]],5,FALSE),"-")</f>
        <v>between 27 and 28</v>
      </c>
      <c r="D317" t="str">
        <f>IF(B317="Y",VLOOKUP(A317,Table2[[plain CG]:[cleavage site]],13,FALSE),"-")</f>
        <v>AEA-RKR</v>
      </c>
    </row>
    <row r="318" spans="1:4">
      <c r="A318" t="s">
        <v>602</v>
      </c>
      <c r="B318" t="str">
        <f>VLOOKUP(A318,Table2[[plain CG]:[cleavage site]],10,FALSE)</f>
        <v>Y</v>
      </c>
      <c r="C318" t="str">
        <f>IF(B318="Y","between "&amp;(VLOOKUP(A318,Table2[[plain CG]:[cleavage site]],5,FALSE)-1)&amp;" and "&amp;VLOOKUP(A318,Table2[[plain CG]:[cleavage site]],5,FALSE),"-")</f>
        <v>between 22 and 23</v>
      </c>
      <c r="D318" t="str">
        <f>IF(B318="Y",VLOOKUP(A318,Table2[[plain CG]:[cleavage site]],13,FALSE),"-")</f>
        <v>AQS-HVE</v>
      </c>
    </row>
    <row r="319" spans="1:4">
      <c r="A319" t="s">
        <v>1282</v>
      </c>
      <c r="B319" t="str">
        <f>VLOOKUP(A319,Table2[[plain CG]:[cleavage site]],10,FALSE)</f>
        <v>Y</v>
      </c>
      <c r="C319" t="str">
        <f>IF(B319="Y","between "&amp;(VLOOKUP(A319,Table2[[plain CG]:[cleavage site]],5,FALSE)-1)&amp;" and "&amp;VLOOKUP(A319,Table2[[plain CG]:[cleavage site]],5,FALSE),"-")</f>
        <v>between 18 and 19</v>
      </c>
      <c r="D319" t="str">
        <f>IF(B319="Y",VLOOKUP(A319,Table2[[plain CG]:[cleavage site]],13,FALSE),"-")</f>
        <v>VLA-GVC</v>
      </c>
    </row>
    <row r="320" spans="1:4">
      <c r="A320" t="s">
        <v>369</v>
      </c>
      <c r="B320" t="str">
        <f>VLOOKUP(A320,Table2[[plain CG]:[cleavage site]],10,FALSE)</f>
        <v>Y</v>
      </c>
      <c r="C320" t="str">
        <f>IF(B320="Y","between "&amp;(VLOOKUP(A320,Table2[[plain CG]:[cleavage site]],5,FALSE)-1)&amp;" and "&amp;VLOOKUP(A320,Table2[[plain CG]:[cleavage site]],5,FALSE),"-")</f>
        <v>between 23 and 24</v>
      </c>
      <c r="D320" t="str">
        <f>IF(B320="Y",VLOOKUP(A320,Table2[[plain CG]:[cleavage site]],13,FALSE),"-")</f>
        <v>AQA-RIG</v>
      </c>
    </row>
    <row r="321" spans="1:4">
      <c r="A321" t="s">
        <v>509</v>
      </c>
      <c r="B321" t="str">
        <f>VLOOKUP(A321,Table2[[plain CG]:[cleavage site]],10,FALSE)</f>
        <v>N</v>
      </c>
      <c r="C321" t="str">
        <f>IF(B321="Y","between "&amp;(VLOOKUP(A321,Table2[[plain CG]:[cleavage site]],5,FALSE)-1)&amp;" and "&amp;VLOOKUP(A321,Table2[[plain CG]:[cleavage site]],5,FALSE),"-")</f>
        <v>-</v>
      </c>
      <c r="D321" t="str">
        <f>IF(B321="Y",VLOOKUP(A321,Table2[[plain CG]:[cleavage site]],13,FALSE),"-")</f>
        <v>-</v>
      </c>
    </row>
    <row r="322" spans="1:4">
      <c r="A322" t="s">
        <v>512</v>
      </c>
      <c r="B322" t="str">
        <f>VLOOKUP(A322,Table2[[plain CG]:[cleavage site]],10,FALSE)</f>
        <v>N</v>
      </c>
      <c r="C322" t="str">
        <f>IF(B322="Y","between "&amp;(VLOOKUP(A322,Table2[[plain CG]:[cleavage site]],5,FALSE)-1)&amp;" and "&amp;VLOOKUP(A322,Table2[[plain CG]:[cleavage site]],5,FALSE),"-")</f>
        <v>-</v>
      </c>
      <c r="D322" t="str">
        <f>IF(B322="Y",VLOOKUP(A322,Table2[[plain CG]:[cleavage site]],13,FALSE),"-")</f>
        <v>-</v>
      </c>
    </row>
    <row r="323" spans="1:4">
      <c r="A323" t="s">
        <v>1284</v>
      </c>
      <c r="B323" t="str">
        <f>VLOOKUP(A323,Table2[[plain CG]:[cleavage site]],10,FALSE)</f>
        <v>N</v>
      </c>
      <c r="C323" t="str">
        <f>IF(B323="Y","between "&amp;(VLOOKUP(A323,Table2[[plain CG]:[cleavage site]],5,FALSE)-1)&amp;" and "&amp;VLOOKUP(A323,Table2[[plain CG]:[cleavage site]],5,FALSE),"-")</f>
        <v>-</v>
      </c>
      <c r="D323" t="str">
        <f>IF(B323="Y",VLOOKUP(A323,Table2[[plain CG]:[cleavage site]],13,FALSE),"-")</f>
        <v>-</v>
      </c>
    </row>
    <row r="324" spans="1:4">
      <c r="A324" t="s">
        <v>1287</v>
      </c>
      <c r="B324" t="str">
        <f>VLOOKUP(A324,Table2[[plain CG]:[cleavage site]],10,FALSE)</f>
        <v>N</v>
      </c>
      <c r="C324" t="str">
        <f>IF(B324="Y","between "&amp;(VLOOKUP(A324,Table2[[plain CG]:[cleavage site]],5,FALSE)-1)&amp;" and "&amp;VLOOKUP(A324,Table2[[plain CG]:[cleavage site]],5,FALSE),"-")</f>
        <v>-</v>
      </c>
      <c r="D324" t="str">
        <f>IF(B324="Y",VLOOKUP(A324,Table2[[plain CG]:[cleavage site]],13,FALSE),"-")</f>
        <v>-</v>
      </c>
    </row>
    <row r="325" spans="1:4">
      <c r="A325" t="s">
        <v>1289</v>
      </c>
      <c r="B325" t="str">
        <f>VLOOKUP(A325,Table2[[plain CG]:[cleavage site]],10,FALSE)</f>
        <v>N</v>
      </c>
      <c r="C325" t="str">
        <f>IF(B325="Y","between "&amp;(VLOOKUP(A325,Table2[[plain CG]:[cleavage site]],5,FALSE)-1)&amp;" and "&amp;VLOOKUP(A325,Table2[[plain CG]:[cleavage site]],5,FALSE),"-")</f>
        <v>-</v>
      </c>
      <c r="D325" t="str">
        <f>IF(B325="Y",VLOOKUP(A325,Table2[[plain CG]:[cleavage site]],13,FALSE),"-")</f>
        <v>-</v>
      </c>
    </row>
    <row r="326" spans="1:4">
      <c r="A326" t="s">
        <v>1290</v>
      </c>
      <c r="B326" t="str">
        <f>VLOOKUP(A326,Table2[[plain CG]:[cleavage site]],10,FALSE)</f>
        <v>Y</v>
      </c>
      <c r="C326" t="str">
        <f>IF(B326="Y","between "&amp;(VLOOKUP(A326,Table2[[plain CG]:[cleavage site]],5,FALSE)-1)&amp;" and "&amp;VLOOKUP(A326,Table2[[plain CG]:[cleavage site]],5,FALSE),"-")</f>
        <v>between 20 and 21</v>
      </c>
      <c r="D326" t="str">
        <f>IF(B326="Y",VLOOKUP(A326,Table2[[plain CG]:[cleavage site]],13,FALSE),"-")</f>
        <v>SVA-EEL</v>
      </c>
    </row>
    <row r="327" spans="1:4">
      <c r="A327" t="s">
        <v>1291</v>
      </c>
      <c r="B327" t="str">
        <f>VLOOKUP(A327,Table2[[plain CG]:[cleavage site]],10,FALSE)</f>
        <v>Y</v>
      </c>
      <c r="C327" t="str">
        <f>IF(B327="Y","between "&amp;(VLOOKUP(A327,Table2[[plain CG]:[cleavage site]],5,FALSE)-1)&amp;" and "&amp;VLOOKUP(A327,Table2[[plain CG]:[cleavage site]],5,FALSE),"-")</f>
        <v>between 16 and 17</v>
      </c>
      <c r="D327" t="str">
        <f>IF(B327="Y",VLOOKUP(A327,Table2[[plain CG]:[cleavage site]],13,FALSE),"-")</f>
        <v>CWA-ASN</v>
      </c>
    </row>
    <row r="328" spans="1:4">
      <c r="A328" t="s">
        <v>1293</v>
      </c>
      <c r="B328" t="str">
        <f>VLOOKUP(A328,Table2[[plain CG]:[cleavage site]],10,FALSE)</f>
        <v>Y</v>
      </c>
      <c r="C328" t="str">
        <f>IF(B328="Y","between "&amp;(VLOOKUP(A328,Table2[[plain CG]:[cleavage site]],5,FALSE)-1)&amp;" and "&amp;VLOOKUP(A328,Table2[[plain CG]:[cleavage site]],5,FALSE),"-")</f>
        <v>between 16 and 17</v>
      </c>
      <c r="D328" t="str">
        <f>IF(B328="Y",VLOOKUP(A328,Table2[[plain CG]:[cleavage site]],13,FALSE),"-")</f>
        <v>LEG-SSL</v>
      </c>
    </row>
    <row r="329" spans="1:4">
      <c r="A329" t="s">
        <v>515</v>
      </c>
      <c r="B329" t="str">
        <f>VLOOKUP(A329,Table2[[plain CG]:[cleavage site]],10,FALSE)</f>
        <v>N</v>
      </c>
      <c r="C329" t="str">
        <f>IF(B329="Y","between "&amp;(VLOOKUP(A329,Table2[[plain CG]:[cleavage site]],5,FALSE)-1)&amp;" and "&amp;VLOOKUP(A329,Table2[[plain CG]:[cleavage site]],5,FALSE),"-")</f>
        <v>-</v>
      </c>
      <c r="D329" t="str">
        <f>IF(B329="Y",VLOOKUP(A329,Table2[[plain CG]:[cleavage site]],13,FALSE),"-")</f>
        <v>-</v>
      </c>
    </row>
    <row r="330" spans="1:4">
      <c r="A330" t="s">
        <v>1294</v>
      </c>
      <c r="B330" t="str">
        <f>VLOOKUP(A330,Table2[[plain CG]:[cleavage site]],10,FALSE)</f>
        <v>Y</v>
      </c>
      <c r="C330" t="str">
        <f>IF(B330="Y","between "&amp;(VLOOKUP(A330,Table2[[plain CG]:[cleavage site]],5,FALSE)-1)&amp;" and "&amp;VLOOKUP(A330,Table2[[plain CG]:[cleavage site]],5,FALSE),"-")</f>
        <v>between 20 and 21</v>
      </c>
      <c r="D330" t="str">
        <f>IF(B330="Y",VLOOKUP(A330,Table2[[plain CG]:[cleavage site]],13,FALSE),"-")</f>
        <v>VVG-GQS</v>
      </c>
    </row>
    <row r="331" spans="1:4">
      <c r="A331" t="s">
        <v>1296</v>
      </c>
      <c r="B331" t="str">
        <f>VLOOKUP(A331,Table2[[plain CG]:[cleavage site]],10,FALSE)</f>
        <v>N</v>
      </c>
      <c r="C331" t="str">
        <f>IF(B331="Y","between "&amp;(VLOOKUP(A331,Table2[[plain CG]:[cleavage site]],5,FALSE)-1)&amp;" and "&amp;VLOOKUP(A331,Table2[[plain CG]:[cleavage site]],5,FALSE),"-")</f>
        <v>-</v>
      </c>
      <c r="D331" t="str">
        <f>IF(B331="Y",VLOOKUP(A331,Table2[[plain CG]:[cleavage site]],13,FALSE),"-")</f>
        <v>-</v>
      </c>
    </row>
    <row r="332" spans="1:4">
      <c r="A332" t="s">
        <v>647</v>
      </c>
      <c r="B332" t="str">
        <f>VLOOKUP(A332,Table2[[plain CG]:[cleavage site]],10,FALSE)</f>
        <v>N</v>
      </c>
      <c r="C332" t="str">
        <f>IF(B332="Y","between "&amp;(VLOOKUP(A332,Table2[[plain CG]:[cleavage site]],5,FALSE)-1)&amp;" and "&amp;VLOOKUP(A332,Table2[[plain CG]:[cleavage site]],5,FALSE),"-")</f>
        <v>-</v>
      </c>
      <c r="D332" t="str">
        <f>IF(B332="Y",VLOOKUP(A332,Table2[[plain CG]:[cleavage site]],13,FALSE),"-")</f>
        <v>-</v>
      </c>
    </row>
    <row r="333" spans="1:4">
      <c r="A333" t="s">
        <v>1298</v>
      </c>
      <c r="B333" t="str">
        <f>VLOOKUP(A333,Table2[[plain CG]:[cleavage site]],10,FALSE)</f>
        <v>Y</v>
      </c>
      <c r="C333" t="str">
        <f>IF(B333="Y","between "&amp;(VLOOKUP(A333,Table2[[plain CG]:[cleavage site]],5,FALSE)-1)&amp;" and "&amp;VLOOKUP(A333,Table2[[plain CG]:[cleavage site]],5,FALSE),"-")</f>
        <v>between 19 and 20</v>
      </c>
      <c r="D333" t="str">
        <f>IF(B333="Y",VLOOKUP(A333,Table2[[plain CG]:[cleavage site]],13,FALSE),"-")</f>
        <v>CEK-NKL</v>
      </c>
    </row>
    <row r="334" spans="1:4">
      <c r="A334" t="s">
        <v>1301</v>
      </c>
      <c r="B334" t="str">
        <f>VLOOKUP(A334,Table2[[plain CG]:[cleavage site]],10,FALSE)</f>
        <v>Y</v>
      </c>
      <c r="C334" t="str">
        <f>IF(B334="Y","between "&amp;(VLOOKUP(A334,Table2[[plain CG]:[cleavage site]],5,FALSE)-1)&amp;" and "&amp;VLOOKUP(A334,Table2[[plain CG]:[cleavage site]],5,FALSE),"-")</f>
        <v>between 17 and 18</v>
      </c>
      <c r="D334" t="str">
        <f>IF(B334="Y",VLOOKUP(A334,Table2[[plain CG]:[cleavage site]],13,FALSE),"-")</f>
        <v>SVG-EKN</v>
      </c>
    </row>
    <row r="335" spans="1:4">
      <c r="A335" t="s">
        <v>837</v>
      </c>
      <c r="B335" t="str">
        <f>VLOOKUP(A335,Table2[[plain CG]:[cleavage site]],10,FALSE)</f>
        <v>N</v>
      </c>
      <c r="C335" t="str">
        <f>IF(B335="Y","between "&amp;(VLOOKUP(A335,Table2[[plain CG]:[cleavage site]],5,FALSE)-1)&amp;" and "&amp;VLOOKUP(A335,Table2[[plain CG]:[cleavage site]],5,FALSE),"-")</f>
        <v>-</v>
      </c>
      <c r="D335" t="str">
        <f>IF(B335="Y",VLOOKUP(A335,Table2[[plain CG]:[cleavage site]],13,FALSE),"-")</f>
        <v>-</v>
      </c>
    </row>
    <row r="336" spans="1:4">
      <c r="A336" t="s">
        <v>518</v>
      </c>
      <c r="B336" t="str">
        <f>VLOOKUP(A336,Table2[[plain CG]:[cleavage site]],10,FALSE)</f>
        <v>N</v>
      </c>
      <c r="C336" t="str">
        <f>IF(B336="Y","between "&amp;(VLOOKUP(A336,Table2[[plain CG]:[cleavage site]],5,FALSE)-1)&amp;" and "&amp;VLOOKUP(A336,Table2[[plain CG]:[cleavage site]],5,FALSE),"-")</f>
        <v>-</v>
      </c>
      <c r="D336" t="str">
        <f>IF(B336="Y",VLOOKUP(A336,Table2[[plain CG]:[cleavage site]],13,FALSE),"-")</f>
        <v>-</v>
      </c>
    </row>
    <row r="337" spans="1:4">
      <c r="A337" t="s">
        <v>520</v>
      </c>
      <c r="B337" t="str">
        <f>VLOOKUP(A337,Table2[[plain CG]:[cleavage site]],10,FALSE)</f>
        <v>N</v>
      </c>
      <c r="C337" t="str">
        <f>IF(B337="Y","between "&amp;(VLOOKUP(A337,Table2[[plain CG]:[cleavage site]],5,FALSE)-1)&amp;" and "&amp;VLOOKUP(A337,Table2[[plain CG]:[cleavage site]],5,FALSE),"-")</f>
        <v>-</v>
      </c>
      <c r="D337" t="str">
        <f>IF(B337="Y",VLOOKUP(A337,Table2[[plain CG]:[cleavage site]],13,FALSE),"-")</f>
        <v>-</v>
      </c>
    </row>
    <row r="338" spans="1:4">
      <c r="A338" t="s">
        <v>648</v>
      </c>
      <c r="B338" t="str">
        <f>VLOOKUP(A338,Table2[[plain CG]:[cleavage site]],10,FALSE)</f>
        <v>Y</v>
      </c>
      <c r="C338" t="str">
        <f>IF(B338="Y","between "&amp;(VLOOKUP(A338,Table2[[plain CG]:[cleavage site]],5,FALSE)-1)&amp;" and "&amp;VLOOKUP(A338,Table2[[plain CG]:[cleavage site]],5,FALSE),"-")</f>
        <v>between 18 and 19</v>
      </c>
      <c r="D338" t="str">
        <f>IF(B338="Y",VLOOKUP(A338,Table2[[plain CG]:[cleavage site]],13,FALSE),"-")</f>
        <v>AHG-KPG</v>
      </c>
    </row>
    <row r="339" spans="1:4">
      <c r="A339" t="s">
        <v>1304</v>
      </c>
      <c r="B339" t="str">
        <f>VLOOKUP(A339,Table2[[plain CG]:[cleavage site]],10,FALSE)</f>
        <v>Y</v>
      </c>
      <c r="C339" t="str">
        <f>IF(B339="Y","between "&amp;(VLOOKUP(A339,Table2[[plain CG]:[cleavage site]],5,FALSE)-1)&amp;" and "&amp;VLOOKUP(A339,Table2[[plain CG]:[cleavage site]],5,FALSE),"-")</f>
        <v>between 21 and 22</v>
      </c>
      <c r="D339" t="str">
        <f>IF(B339="Y",VLOOKUP(A339,Table2[[plain CG]:[cleavage site]],13,FALSE),"-")</f>
        <v>ILG-QDV</v>
      </c>
    </row>
    <row r="340" spans="1:4">
      <c r="A340" t="s">
        <v>650</v>
      </c>
      <c r="B340" t="str">
        <f>VLOOKUP(A340,Table2[[plain CG]:[cleavage site]],10,FALSE)</f>
        <v>N</v>
      </c>
      <c r="C340" t="str">
        <f>IF(B340="Y","between "&amp;(VLOOKUP(A340,Table2[[plain CG]:[cleavage site]],5,FALSE)-1)&amp;" and "&amp;VLOOKUP(A340,Table2[[plain CG]:[cleavage site]],5,FALSE),"-")</f>
        <v>-</v>
      </c>
      <c r="D340" t="str">
        <f>IF(B340="Y",VLOOKUP(A340,Table2[[plain CG]:[cleavage site]],13,FALSE),"-")</f>
        <v>-</v>
      </c>
    </row>
    <row r="341" spans="1:4">
      <c r="A341" t="s">
        <v>1305</v>
      </c>
      <c r="B341" t="str">
        <f>VLOOKUP(A341,Table2[[plain CG]:[cleavage site]],10,FALSE)</f>
        <v>Y</v>
      </c>
      <c r="C341" t="str">
        <f>IF(B341="Y","between "&amp;(VLOOKUP(A341,Table2[[plain CG]:[cleavage site]],5,FALSE)-1)&amp;" and "&amp;VLOOKUP(A341,Table2[[plain CG]:[cleavage site]],5,FALSE),"-")</f>
        <v>between 20 and 21</v>
      </c>
      <c r="D341" t="str">
        <f>IF(B341="Y",VLOOKUP(A341,Table2[[plain CG]:[cleavage site]],13,FALSE),"-")</f>
        <v>TQS-QIG</v>
      </c>
    </row>
    <row r="342" spans="1:4">
      <c r="A342" t="s">
        <v>840</v>
      </c>
      <c r="B342" t="str">
        <f>VLOOKUP(A342,Table2[[plain CG]:[cleavage site]],10,FALSE)</f>
        <v>Y</v>
      </c>
      <c r="C342" t="str">
        <f>IF(B342="Y","between "&amp;(VLOOKUP(A342,Table2[[plain CG]:[cleavage site]],5,FALSE)-1)&amp;" and "&amp;VLOOKUP(A342,Table2[[plain CG]:[cleavage site]],5,FALSE),"-")</f>
        <v>between 21 and 22</v>
      </c>
      <c r="D342" t="str">
        <f>IF(B342="Y",VLOOKUP(A342,Table2[[plain CG]:[cleavage site]],13,FALSE),"-")</f>
        <v>ASG-TTQ</v>
      </c>
    </row>
    <row r="343" spans="1:4">
      <c r="A343" t="s">
        <v>1307</v>
      </c>
      <c r="B343" t="str">
        <f>VLOOKUP(A343,Table2[[plain CG]:[cleavage site]],10,FALSE)</f>
        <v>Y</v>
      </c>
      <c r="C343" t="str">
        <f>IF(B343="Y","between "&amp;(VLOOKUP(A343,Table2[[plain CG]:[cleavage site]],5,FALSE)-1)&amp;" and "&amp;VLOOKUP(A343,Table2[[plain CG]:[cleavage site]],5,FALSE),"-")</f>
        <v>between 25 and 26</v>
      </c>
      <c r="D343" t="str">
        <f>IF(B343="Y",VLOOKUP(A343,Table2[[plain CG]:[cleavage site]],13,FALSE),"-")</f>
        <v>ASG-EDG</v>
      </c>
    </row>
    <row r="344" spans="1:4">
      <c r="A344" t="s">
        <v>1308</v>
      </c>
      <c r="B344" t="str">
        <f>VLOOKUP(A344,Table2[[plain CG]:[cleavage site]],10,FALSE)</f>
        <v>Y</v>
      </c>
      <c r="C344" t="str">
        <f>IF(B344="Y","between "&amp;(VLOOKUP(A344,Table2[[plain CG]:[cleavage site]],5,FALSE)-1)&amp;" and "&amp;VLOOKUP(A344,Table2[[plain CG]:[cleavage site]],5,FALSE),"-")</f>
        <v>between 23 and 24</v>
      </c>
      <c r="D344" t="str">
        <f>IF(B344="Y",VLOOKUP(A344,Table2[[plain CG]:[cleavage site]],13,FALSE),"-")</f>
        <v>GAG-EDS</v>
      </c>
    </row>
    <row r="345" spans="1:4">
      <c r="A345" t="s">
        <v>1310</v>
      </c>
      <c r="B345" t="str">
        <f>VLOOKUP(A345,Table2[[plain CG]:[cleavage site]],10,FALSE)</f>
        <v>Y</v>
      </c>
      <c r="C345" t="str">
        <f>IF(B345="Y","between "&amp;(VLOOKUP(A345,Table2[[plain CG]:[cleavage site]],5,FALSE)-1)&amp;" and "&amp;VLOOKUP(A345,Table2[[plain CG]:[cleavage site]],5,FALSE),"-")</f>
        <v>between 19 and 20</v>
      </c>
      <c r="D345" t="str">
        <f>IF(B345="Y",VLOOKUP(A345,Table2[[plain CG]:[cleavage site]],13,FALSE),"-")</f>
        <v>VRG-DLD</v>
      </c>
    </row>
    <row r="346" spans="1:4">
      <c r="A346" t="s">
        <v>1312</v>
      </c>
      <c r="B346" t="str">
        <f>VLOOKUP(A346,Table2[[plain CG]:[cleavage site]],10,FALSE)</f>
        <v>N</v>
      </c>
      <c r="C346" t="str">
        <f>IF(B346="Y","between "&amp;(VLOOKUP(A346,Table2[[plain CG]:[cleavage site]],5,FALSE)-1)&amp;" and "&amp;VLOOKUP(A346,Table2[[plain CG]:[cleavage site]],5,FALSE),"-")</f>
        <v>-</v>
      </c>
      <c r="D346" t="str">
        <f>IF(B346="Y",VLOOKUP(A346,Table2[[plain CG]:[cleavage site]],13,FALSE),"-")</f>
        <v>-</v>
      </c>
    </row>
    <row r="347" spans="1:4">
      <c r="A347" t="s">
        <v>124</v>
      </c>
      <c r="B347" t="str">
        <f>VLOOKUP(A347,Table2[[plain CG]:[cleavage site]],10,FALSE)</f>
        <v>N</v>
      </c>
      <c r="C347" t="str">
        <f>IF(B347="Y","between "&amp;(VLOOKUP(A347,Table2[[plain CG]:[cleavage site]],5,FALSE)-1)&amp;" and "&amp;VLOOKUP(A347,Table2[[plain CG]:[cleavage site]],5,FALSE),"-")</f>
        <v>-</v>
      </c>
      <c r="D347" t="str">
        <f>IF(B347="Y",VLOOKUP(A347,Table2[[plain CG]:[cleavage site]],13,FALSE),"-")</f>
        <v>-</v>
      </c>
    </row>
    <row r="348" spans="1:4">
      <c r="A348" t="s">
        <v>126</v>
      </c>
      <c r="B348" t="str">
        <f>VLOOKUP(A348,Table2[[plain CG]:[cleavage site]],10,FALSE)</f>
        <v>N</v>
      </c>
      <c r="C348" t="str">
        <f>IF(B348="Y","between "&amp;(VLOOKUP(A348,Table2[[plain CG]:[cleavage site]],5,FALSE)-1)&amp;" and "&amp;VLOOKUP(A348,Table2[[plain CG]:[cleavage site]],5,FALSE),"-")</f>
        <v>-</v>
      </c>
      <c r="D348" t="str">
        <f>IF(B348="Y",VLOOKUP(A348,Table2[[plain CG]:[cleavage site]],13,FALSE),"-")</f>
        <v>-</v>
      </c>
    </row>
    <row r="349" spans="1:4">
      <c r="A349" t="s">
        <v>841</v>
      </c>
      <c r="B349" t="str">
        <f>VLOOKUP(A349,Table2[[plain CG]:[cleavage site]],10,FALSE)</f>
        <v>Y</v>
      </c>
      <c r="C349" t="str">
        <f>IF(B349="Y","between "&amp;(VLOOKUP(A349,Table2[[plain CG]:[cleavage site]],5,FALSE)-1)&amp;" and "&amp;VLOOKUP(A349,Table2[[plain CG]:[cleavage site]],5,FALSE),"-")</f>
        <v>between 26 and 27</v>
      </c>
      <c r="D349" t="str">
        <f>IF(B349="Y",VLOOKUP(A349,Table2[[plain CG]:[cleavage site]],13,FALSE),"-")</f>
        <v>SQS-RFP</v>
      </c>
    </row>
    <row r="350" spans="1:4">
      <c r="A350" t="s">
        <v>1314</v>
      </c>
      <c r="B350" t="str">
        <f>VLOOKUP(A350,Table2[[plain CG]:[cleavage site]],10,FALSE)</f>
        <v>Y</v>
      </c>
      <c r="C350" t="str">
        <f>IF(B350="Y","between "&amp;(VLOOKUP(A350,Table2[[plain CG]:[cleavage site]],5,FALSE)-1)&amp;" and "&amp;VLOOKUP(A350,Table2[[plain CG]:[cleavage site]],5,FALSE),"-")</f>
        <v>between 16 and 17</v>
      </c>
      <c r="D350" t="str">
        <f>IF(B350="Y",VLOOKUP(A350,Table2[[plain CG]:[cleavage site]],13,FALSE),"-")</f>
        <v>AGA-AKL</v>
      </c>
    </row>
    <row r="351" spans="1:4">
      <c r="A351" t="s">
        <v>604</v>
      </c>
      <c r="B351" t="str">
        <f>VLOOKUP(A351,Table2[[plain CG]:[cleavage site]],10,FALSE)</f>
        <v>Y</v>
      </c>
      <c r="C351" t="str">
        <f>IF(B351="Y","between "&amp;(VLOOKUP(A351,Table2[[plain CG]:[cleavage site]],5,FALSE)-1)&amp;" and "&amp;VLOOKUP(A351,Table2[[plain CG]:[cleavage site]],5,FALSE),"-")</f>
        <v>between 16 and 17</v>
      </c>
      <c r="D351" t="str">
        <f>IF(B351="Y",VLOOKUP(A351,Table2[[plain CG]:[cleavage site]],13,FALSE),"-")</f>
        <v>VSA-EIH</v>
      </c>
    </row>
    <row r="352" spans="1:4">
      <c r="A352" t="s">
        <v>1315</v>
      </c>
      <c r="B352" t="str">
        <f>VLOOKUP(A352,Table2[[plain CG]:[cleavage site]],10,FALSE)</f>
        <v>Y</v>
      </c>
      <c r="C352" t="str">
        <f>IF(B352="Y","between "&amp;(VLOOKUP(A352,Table2[[plain CG]:[cleavage site]],5,FALSE)-1)&amp;" and "&amp;VLOOKUP(A352,Table2[[plain CG]:[cleavage site]],5,FALSE),"-")</f>
        <v>between 22 and 23</v>
      </c>
      <c r="D352" t="str">
        <f>IF(B352="Y",VLOOKUP(A352,Table2[[plain CG]:[cleavage site]],13,FALSE),"-")</f>
        <v>SSS-KTR</v>
      </c>
    </row>
    <row r="353" spans="1:4">
      <c r="A353" t="s">
        <v>1316</v>
      </c>
      <c r="B353" t="str">
        <f>VLOOKUP(A353,Table2[[plain CG]:[cleavage site]],10,FALSE)</f>
        <v>Y</v>
      </c>
      <c r="C353" t="str">
        <f>IF(B353="Y","between "&amp;(VLOOKUP(A353,Table2[[plain CG]:[cleavage site]],5,FALSE)-1)&amp;" and "&amp;VLOOKUP(A353,Table2[[plain CG]:[cleavage site]],5,FALSE),"-")</f>
        <v>between 23 and 24</v>
      </c>
      <c r="D353" t="str">
        <f>IF(B353="Y",VLOOKUP(A353,Table2[[plain CG]:[cleavage site]],13,FALSE),"-")</f>
        <v>VYA-HPD</v>
      </c>
    </row>
    <row r="354" spans="1:4">
      <c r="A354" t="s">
        <v>1318</v>
      </c>
      <c r="B354" t="str">
        <f>VLOOKUP(A354,Table2[[plain CG]:[cleavage site]],10,FALSE)</f>
        <v>N</v>
      </c>
      <c r="C354" t="str">
        <f>IF(B354="Y","between "&amp;(VLOOKUP(A354,Table2[[plain CG]:[cleavage site]],5,FALSE)-1)&amp;" and "&amp;VLOOKUP(A354,Table2[[plain CG]:[cleavage site]],5,FALSE),"-")</f>
        <v>-</v>
      </c>
      <c r="D354" t="str">
        <f>IF(B354="Y",VLOOKUP(A354,Table2[[plain CG]:[cleavage site]],13,FALSE),"-")</f>
        <v>-</v>
      </c>
    </row>
    <row r="355" spans="1:4">
      <c r="A355" t="s">
        <v>446</v>
      </c>
      <c r="B355" t="str">
        <f>VLOOKUP(A355,Table2[[plain CG]:[cleavage site]],10,FALSE)</f>
        <v>N</v>
      </c>
      <c r="C355" t="str">
        <f>IF(B355="Y","between "&amp;(VLOOKUP(A355,Table2[[plain CG]:[cleavage site]],5,FALSE)-1)&amp;" and "&amp;VLOOKUP(A355,Table2[[plain CG]:[cleavage site]],5,FALSE),"-")</f>
        <v>-</v>
      </c>
      <c r="D355" t="str">
        <f>IF(B355="Y",VLOOKUP(A355,Table2[[plain CG]:[cleavage site]],13,FALSE),"-")</f>
        <v>-</v>
      </c>
    </row>
    <row r="356" spans="1:4">
      <c r="A356" t="s">
        <v>1321</v>
      </c>
      <c r="B356" t="str">
        <f>VLOOKUP(A356,Table2[[plain CG]:[cleavage site]],10,FALSE)</f>
        <v>Y</v>
      </c>
      <c r="C356" t="str">
        <f>IF(B356="Y","between "&amp;(VLOOKUP(A356,Table2[[plain CG]:[cleavage site]],5,FALSE)-1)&amp;" and "&amp;VLOOKUP(A356,Table2[[plain CG]:[cleavage site]],5,FALSE),"-")</f>
        <v>between 17 and 18</v>
      </c>
      <c r="D356" t="str">
        <f>IF(B356="Y",VLOOKUP(A356,Table2[[plain CG]:[cleavage site]],13,FALSE),"-")</f>
        <v>VLG-ARL</v>
      </c>
    </row>
    <row r="357" spans="1:4">
      <c r="A357" t="s">
        <v>1322</v>
      </c>
      <c r="B357" t="str">
        <f>VLOOKUP(A357,Table2[[plain CG]:[cleavage site]],10,FALSE)</f>
        <v>Y</v>
      </c>
      <c r="C357" t="str">
        <f>IF(B357="Y","between "&amp;(VLOOKUP(A357,Table2[[plain CG]:[cleavage site]],5,FALSE)-1)&amp;" and "&amp;VLOOKUP(A357,Table2[[plain CG]:[cleavage site]],5,FALSE),"-")</f>
        <v>between 28 and 29</v>
      </c>
      <c r="D357" t="str">
        <f>IF(B357="Y",VLOOKUP(A357,Table2[[plain CG]:[cleavage site]],13,FALSE),"-")</f>
        <v>SLG-QDL</v>
      </c>
    </row>
    <row r="358" spans="1:4">
      <c r="A358" t="s">
        <v>1323</v>
      </c>
      <c r="B358" t="str">
        <f>VLOOKUP(A358,Table2[[plain CG]:[cleavage site]],10,FALSE)</f>
        <v>N</v>
      </c>
      <c r="C358" t="str">
        <f>IF(B358="Y","between "&amp;(VLOOKUP(A358,Table2[[plain CG]:[cleavage site]],5,FALSE)-1)&amp;" and "&amp;VLOOKUP(A358,Table2[[plain CG]:[cleavage site]],5,FALSE),"-")</f>
        <v>-</v>
      </c>
      <c r="D358" t="str">
        <f>IF(B358="Y",VLOOKUP(A358,Table2[[plain CG]:[cleavage site]],13,FALSE),"-")</f>
        <v>-</v>
      </c>
    </row>
    <row r="359" spans="1:4">
      <c r="A359" t="s">
        <v>1325</v>
      </c>
      <c r="B359" t="str">
        <f>VLOOKUP(A359,Table2[[plain CG]:[cleavage site]],10,FALSE)</f>
        <v>N</v>
      </c>
      <c r="C359" t="str">
        <f>IF(B359="Y","between "&amp;(VLOOKUP(A359,Table2[[plain CG]:[cleavage site]],5,FALSE)-1)&amp;" and "&amp;VLOOKUP(A359,Table2[[plain CG]:[cleavage site]],5,FALSE),"-")</f>
        <v>-</v>
      </c>
      <c r="D359" t="str">
        <f>IF(B359="Y",VLOOKUP(A359,Table2[[plain CG]:[cleavage site]],13,FALSE),"-")</f>
        <v>-</v>
      </c>
    </row>
    <row r="360" spans="1:4">
      <c r="A360" t="s">
        <v>1328</v>
      </c>
      <c r="B360" t="str">
        <f>VLOOKUP(A360,Table2[[plain CG]:[cleavage site]],10,FALSE)</f>
        <v>Y</v>
      </c>
      <c r="C360" t="str">
        <f>IF(B360="Y","between "&amp;(VLOOKUP(A360,Table2[[plain CG]:[cleavage site]],5,FALSE)-1)&amp;" and "&amp;VLOOKUP(A360,Table2[[plain CG]:[cleavage site]],5,FALSE),"-")</f>
        <v>between 17 and 18</v>
      </c>
      <c r="D360" t="str">
        <f>IF(B360="Y",VLOOKUP(A360,Table2[[plain CG]:[cleavage site]],13,FALSE),"-")</f>
        <v>AGA-QLV</v>
      </c>
    </row>
    <row r="361" spans="1:4">
      <c r="A361" t="s">
        <v>653</v>
      </c>
      <c r="B361" t="str">
        <f>VLOOKUP(A361,Table2[[plain CG]:[cleavage site]],10,FALSE)</f>
        <v>Y</v>
      </c>
      <c r="C361" t="str">
        <f>IF(B361="Y","between "&amp;(VLOOKUP(A361,Table2[[plain CG]:[cleavage site]],5,FALSE)-1)&amp;" and "&amp;VLOOKUP(A361,Table2[[plain CG]:[cleavage site]],5,FALSE),"-")</f>
        <v>between 23 and 24</v>
      </c>
      <c r="D361" t="str">
        <f>IF(B361="Y",VLOOKUP(A361,Table2[[plain CG]:[cleavage site]],13,FALSE),"-")</f>
        <v>VDA-RKG</v>
      </c>
    </row>
    <row r="362" spans="1:4">
      <c r="A362" t="s">
        <v>1331</v>
      </c>
      <c r="B362" t="str">
        <f>VLOOKUP(A362,Table2[[plain CG]:[cleavage site]],10,FALSE)</f>
        <v>Y</v>
      </c>
      <c r="C362" t="str">
        <f>IF(B362="Y","between "&amp;(VLOOKUP(A362,Table2[[plain CG]:[cleavage site]],5,FALSE)-1)&amp;" and "&amp;VLOOKUP(A362,Table2[[plain CG]:[cleavage site]],5,FALSE),"-")</f>
        <v>between 22 and 23</v>
      </c>
      <c r="D362" t="str">
        <f>IF(B362="Y",VLOOKUP(A362,Table2[[plain CG]:[cleavage site]],13,FALSE),"-")</f>
        <v>GYS-YLL</v>
      </c>
    </row>
    <row r="363" spans="1:4">
      <c r="A363" t="s">
        <v>1333</v>
      </c>
      <c r="B363" t="str">
        <f>VLOOKUP(A363,Table2[[plain CG]:[cleavage site]],10,FALSE)</f>
        <v>N</v>
      </c>
      <c r="C363" t="str">
        <f>IF(B363="Y","between "&amp;(VLOOKUP(A363,Table2[[plain CG]:[cleavage site]],5,FALSE)-1)&amp;" and "&amp;VLOOKUP(A363,Table2[[plain CG]:[cleavage site]],5,FALSE),"-")</f>
        <v>-</v>
      </c>
      <c r="D363" t="str">
        <f>IF(B363="Y",VLOOKUP(A363,Table2[[plain CG]:[cleavage site]],13,FALSE),"-")</f>
        <v>-</v>
      </c>
    </row>
    <row r="364" spans="1:4">
      <c r="A364" t="s">
        <v>1334</v>
      </c>
      <c r="B364" t="str">
        <f>VLOOKUP(A364,Table2[[plain CG]:[cleavage site]],10,FALSE)</f>
        <v>Y</v>
      </c>
      <c r="C364" t="str">
        <f>IF(B364="Y","between "&amp;(VLOOKUP(A364,Table2[[plain CG]:[cleavage site]],5,FALSE)-1)&amp;" and "&amp;VLOOKUP(A364,Table2[[plain CG]:[cleavage site]],5,FALSE),"-")</f>
        <v>between 25 and 26</v>
      </c>
      <c r="D364" t="str">
        <f>IF(B364="Y",VLOOKUP(A364,Table2[[plain CG]:[cleavage site]],13,FALSE),"-")</f>
        <v>SSS-VFL</v>
      </c>
    </row>
    <row r="365" spans="1:4">
      <c r="A365" t="s">
        <v>1335</v>
      </c>
      <c r="B365" t="str">
        <f>VLOOKUP(A365,Table2[[plain CG]:[cleavage site]],10,FALSE)</f>
        <v>Y</v>
      </c>
      <c r="C365" t="str">
        <f>IF(B365="Y","between "&amp;(VLOOKUP(A365,Table2[[plain CG]:[cleavage site]],5,FALSE)-1)&amp;" and "&amp;VLOOKUP(A365,Table2[[plain CG]:[cleavage site]],5,FALSE),"-")</f>
        <v>between 20 and 21</v>
      </c>
      <c r="D365" t="str">
        <f>IF(B365="Y",VLOOKUP(A365,Table2[[plain CG]:[cleavage site]],13,FALSE),"-")</f>
        <v>VQG-FQM</v>
      </c>
    </row>
    <row r="366" spans="1:4">
      <c r="A366" t="s">
        <v>1337</v>
      </c>
      <c r="B366" t="str">
        <f>VLOOKUP(A366,Table2[[plain CG]:[cleavage site]],10,FALSE)</f>
        <v>Y</v>
      </c>
      <c r="C366" t="str">
        <f>IF(B366="Y","between "&amp;(VLOOKUP(A366,Table2[[plain CG]:[cleavage site]],5,FALSE)-1)&amp;" and "&amp;VLOOKUP(A366,Table2[[plain CG]:[cleavage site]],5,FALSE),"-")</f>
        <v>between 19 and 20</v>
      </c>
      <c r="D366" t="str">
        <f>IF(B366="Y",VLOOKUP(A366,Table2[[plain CG]:[cleavage site]],13,FALSE),"-")</f>
        <v>SLA-QYQ</v>
      </c>
    </row>
    <row r="367" spans="1:4">
      <c r="A367" t="s">
        <v>1339</v>
      </c>
      <c r="B367" t="str">
        <f>VLOOKUP(A367,Table2[[plain CG]:[cleavage site]],10,FALSE)</f>
        <v>N</v>
      </c>
      <c r="C367" t="str">
        <f>IF(B367="Y","between "&amp;(VLOOKUP(A367,Table2[[plain CG]:[cleavage site]],5,FALSE)-1)&amp;" and "&amp;VLOOKUP(A367,Table2[[plain CG]:[cleavage site]],5,FALSE),"-")</f>
        <v>-</v>
      </c>
      <c r="D367" t="str">
        <f>IF(B367="Y",VLOOKUP(A367,Table2[[plain CG]:[cleavage site]],13,FALSE),"-")</f>
        <v>-</v>
      </c>
    </row>
    <row r="368" spans="1:4">
      <c r="A368" t="s">
        <v>372</v>
      </c>
      <c r="B368" t="str">
        <f>VLOOKUP(A368,Table2[[plain CG]:[cleavage site]],10,FALSE)</f>
        <v>N</v>
      </c>
      <c r="C368" t="str">
        <f>IF(B368="Y","between "&amp;(VLOOKUP(A368,Table2[[plain CG]:[cleavage site]],5,FALSE)-1)&amp;" and "&amp;VLOOKUP(A368,Table2[[plain CG]:[cleavage site]],5,FALSE),"-")</f>
        <v>-</v>
      </c>
      <c r="D368" t="str">
        <f>IF(B368="Y",VLOOKUP(A368,Table2[[plain CG]:[cleavage site]],13,FALSE),"-")</f>
        <v>-</v>
      </c>
    </row>
    <row r="369" spans="1:4">
      <c r="A369" t="s">
        <v>655</v>
      </c>
      <c r="B369" t="str">
        <f>VLOOKUP(A369,Table2[[plain CG]:[cleavage site]],10,FALSE)</f>
        <v>N</v>
      </c>
      <c r="C369" t="str">
        <f>IF(B369="Y","between "&amp;(VLOOKUP(A369,Table2[[plain CG]:[cleavage site]],5,FALSE)-1)&amp;" and "&amp;VLOOKUP(A369,Table2[[plain CG]:[cleavage site]],5,FALSE),"-")</f>
        <v>-</v>
      </c>
      <c r="D369" t="str">
        <f>IF(B369="Y",VLOOKUP(A369,Table2[[plain CG]:[cleavage site]],13,FALSE),"-")</f>
        <v>-</v>
      </c>
    </row>
    <row r="370" spans="1:4">
      <c r="A370" t="s">
        <v>278</v>
      </c>
      <c r="B370" t="str">
        <f>VLOOKUP(A370,Table2[[plain CG]:[cleavage site]],10,FALSE)</f>
        <v>N</v>
      </c>
      <c r="C370" t="str">
        <f>IF(B370="Y","between "&amp;(VLOOKUP(A370,Table2[[plain CG]:[cleavage site]],5,FALSE)-1)&amp;" and "&amp;VLOOKUP(A370,Table2[[plain CG]:[cleavage site]],5,FALSE),"-")</f>
        <v>-</v>
      </c>
      <c r="D370" t="str">
        <f>IF(B370="Y",VLOOKUP(A370,Table2[[plain CG]:[cleavage site]],13,FALSE),"-")</f>
        <v>-</v>
      </c>
    </row>
    <row r="371" spans="1:4">
      <c r="A371" t="s">
        <v>280</v>
      </c>
      <c r="B371" t="str">
        <f>VLOOKUP(A371,Table2[[plain CG]:[cleavage site]],10,FALSE)</f>
        <v>Y</v>
      </c>
      <c r="C371" t="str">
        <f>IF(B371="Y","between "&amp;(VLOOKUP(A371,Table2[[plain CG]:[cleavage site]],5,FALSE)-1)&amp;" and "&amp;VLOOKUP(A371,Table2[[plain CG]:[cleavage site]],5,FALSE),"-")</f>
        <v>between 28 and 29</v>
      </c>
      <c r="D371" t="str">
        <f>IF(B371="Y",VLOOKUP(A371,Table2[[plain CG]:[cleavage site]],13,FALSE),"-")</f>
        <v>AGA-STA</v>
      </c>
    </row>
    <row r="372" spans="1:4">
      <c r="A372" t="s">
        <v>1343</v>
      </c>
      <c r="B372" t="str">
        <f>VLOOKUP(A372,Table2[[plain CG]:[cleavage site]],10,FALSE)</f>
        <v>N</v>
      </c>
      <c r="C372" t="str">
        <f>IF(B372="Y","between "&amp;(VLOOKUP(A372,Table2[[plain CG]:[cleavage site]],5,FALSE)-1)&amp;" and "&amp;VLOOKUP(A372,Table2[[plain CG]:[cleavage site]],5,FALSE),"-")</f>
        <v>-</v>
      </c>
      <c r="D372" t="str">
        <f>IF(B372="Y",VLOOKUP(A372,Table2[[plain CG]:[cleavage site]],13,FALSE),"-")</f>
        <v>-</v>
      </c>
    </row>
    <row r="373" spans="1:4">
      <c r="A373" t="s">
        <v>1345</v>
      </c>
      <c r="B373" t="str">
        <f>VLOOKUP(A373,Table2[[plain CG]:[cleavage site]],10,FALSE)</f>
        <v>Y</v>
      </c>
      <c r="C373" t="str">
        <f>IF(B373="Y","between "&amp;(VLOOKUP(A373,Table2[[plain CG]:[cleavage site]],5,FALSE)-1)&amp;" and "&amp;VLOOKUP(A373,Table2[[plain CG]:[cleavage site]],5,FALSE),"-")</f>
        <v>between 24 and 25</v>
      </c>
      <c r="D373" t="str">
        <f>IF(B373="Y",VLOOKUP(A373,Table2[[plain CG]:[cleavage site]],13,FALSE),"-")</f>
        <v>ASA-CHC</v>
      </c>
    </row>
    <row r="374" spans="1:4">
      <c r="A374" t="s">
        <v>764</v>
      </c>
      <c r="B374" t="str">
        <f>VLOOKUP(A374,Table2[[plain CG]:[cleavage site]],10,FALSE)</f>
        <v>N</v>
      </c>
      <c r="C374" t="str">
        <f>IF(B374="Y","between "&amp;(VLOOKUP(A374,Table2[[plain CG]:[cleavage site]],5,FALSE)-1)&amp;" and "&amp;VLOOKUP(A374,Table2[[plain CG]:[cleavage site]],5,FALSE),"-")</f>
        <v>-</v>
      </c>
      <c r="D374" t="str">
        <f>IF(B374="Y",VLOOKUP(A374,Table2[[plain CG]:[cleavage site]],13,FALSE),"-")</f>
        <v>-</v>
      </c>
    </row>
    <row r="375" spans="1:4">
      <c r="A375" t="s">
        <v>449</v>
      </c>
      <c r="B375" t="str">
        <f>VLOOKUP(A375,Table2[[plain CG]:[cleavage site]],10,FALSE)</f>
        <v>Y</v>
      </c>
      <c r="C375" t="str">
        <f>IF(B375="Y","between "&amp;(VLOOKUP(A375,Table2[[plain CG]:[cleavage site]],5,FALSE)-1)&amp;" and "&amp;VLOOKUP(A375,Table2[[plain CG]:[cleavage site]],5,FALSE),"-")</f>
        <v>between 19 and 20</v>
      </c>
      <c r="D375" t="str">
        <f>IF(B375="Y",VLOOKUP(A375,Table2[[plain CG]:[cleavage site]],13,FALSE),"-")</f>
        <v>ASA-NPI</v>
      </c>
    </row>
    <row r="376" spans="1:4">
      <c r="A376" t="s">
        <v>282</v>
      </c>
      <c r="B376" t="str">
        <f>VLOOKUP(A376,Table2[[plain CG]:[cleavage site]],10,FALSE)</f>
        <v>Y</v>
      </c>
      <c r="C376" t="str">
        <f>IF(B376="Y","between "&amp;(VLOOKUP(A376,Table2[[plain CG]:[cleavage site]],5,FALSE)-1)&amp;" and "&amp;VLOOKUP(A376,Table2[[plain CG]:[cleavage site]],5,FALSE),"-")</f>
        <v>between 24 and 25</v>
      </c>
      <c r="D376" t="str">
        <f>IF(B376="Y",VLOOKUP(A376,Table2[[plain CG]:[cleavage site]],13,FALSE),"-")</f>
        <v>VHS-QPL</v>
      </c>
    </row>
    <row r="377" spans="1:4">
      <c r="A377" t="s">
        <v>844</v>
      </c>
      <c r="B377" t="str">
        <f>VLOOKUP(A377,Table2[[plain CG]:[cleavage site]],10,FALSE)</f>
        <v>N</v>
      </c>
      <c r="C377" t="str">
        <f>IF(B377="Y","between "&amp;(VLOOKUP(A377,Table2[[plain CG]:[cleavage site]],5,FALSE)-1)&amp;" and "&amp;VLOOKUP(A377,Table2[[plain CG]:[cleavage site]],5,FALSE),"-")</f>
        <v>-</v>
      </c>
      <c r="D377" t="str">
        <f>IF(B377="Y",VLOOKUP(A377,Table2[[plain CG]:[cleavage site]],13,FALSE),"-")</f>
        <v>-</v>
      </c>
    </row>
    <row r="378" spans="1:4">
      <c r="A378" t="s">
        <v>522</v>
      </c>
      <c r="B378" t="str">
        <f>VLOOKUP(A378,Table2[[plain CG]:[cleavage site]],10,FALSE)</f>
        <v>Y</v>
      </c>
      <c r="C378" t="str">
        <f>IF(B378="Y","between "&amp;(VLOOKUP(A378,Table2[[plain CG]:[cleavage site]],5,FALSE)-1)&amp;" and "&amp;VLOOKUP(A378,Table2[[plain CG]:[cleavage site]],5,FALSE),"-")</f>
        <v>between 23 and 24</v>
      </c>
      <c r="D378" t="str">
        <f>IF(B378="Y",VLOOKUP(A378,Table2[[plain CG]:[cleavage site]],13,FALSE),"-")</f>
        <v>IRA-VYE</v>
      </c>
    </row>
    <row r="379" spans="1:4">
      <c r="A379" t="s">
        <v>1347</v>
      </c>
      <c r="B379" t="str">
        <f>VLOOKUP(A379,Table2[[plain CG]:[cleavage site]],10,FALSE)</f>
        <v>Y</v>
      </c>
      <c r="C379" t="str">
        <f>IF(B379="Y","between "&amp;(VLOOKUP(A379,Table2[[plain CG]:[cleavage site]],5,FALSE)-1)&amp;" and "&amp;VLOOKUP(A379,Table2[[plain CG]:[cleavage site]],5,FALSE),"-")</f>
        <v>between 20 and 21</v>
      </c>
      <c r="D379" t="str">
        <f>IF(B379="Y",VLOOKUP(A379,Table2[[plain CG]:[cleavage site]],13,FALSE),"-")</f>
        <v>ANA-QLP</v>
      </c>
    </row>
    <row r="380" spans="1:4">
      <c r="A380" t="s">
        <v>1349</v>
      </c>
      <c r="B380" t="str">
        <f>VLOOKUP(A380,Table2[[plain CG]:[cleavage site]],10,FALSE)</f>
        <v>N</v>
      </c>
      <c r="C380" t="str">
        <f>IF(B380="Y","between "&amp;(VLOOKUP(A380,Table2[[plain CG]:[cleavage site]],5,FALSE)-1)&amp;" and "&amp;VLOOKUP(A380,Table2[[plain CG]:[cleavage site]],5,FALSE),"-")</f>
        <v>-</v>
      </c>
      <c r="D380" t="str">
        <f>IF(B380="Y",VLOOKUP(A380,Table2[[plain CG]:[cleavage site]],13,FALSE),"-")</f>
        <v>-</v>
      </c>
    </row>
    <row r="381" spans="1:4">
      <c r="A381" t="s">
        <v>374</v>
      </c>
      <c r="B381" t="str">
        <f>VLOOKUP(A381,Table2[[plain CG]:[cleavage site]],10,FALSE)</f>
        <v>N</v>
      </c>
      <c r="C381" t="str">
        <f>IF(B381="Y","between "&amp;(VLOOKUP(A381,Table2[[plain CG]:[cleavage site]],5,FALSE)-1)&amp;" and "&amp;VLOOKUP(A381,Table2[[plain CG]:[cleavage site]],5,FALSE),"-")</f>
        <v>-</v>
      </c>
      <c r="D381" t="str">
        <f>IF(B381="Y",VLOOKUP(A381,Table2[[plain CG]:[cleavage site]],13,FALSE),"-")</f>
        <v>-</v>
      </c>
    </row>
    <row r="382" spans="1:4">
      <c r="A382" t="s">
        <v>846</v>
      </c>
      <c r="B382" t="str">
        <f>VLOOKUP(A382,Table2[[plain CG]:[cleavage site]],10,FALSE)</f>
        <v>Y</v>
      </c>
      <c r="C382" t="str">
        <f>IF(B382="Y","between "&amp;(VLOOKUP(A382,Table2[[plain CG]:[cleavage site]],5,FALSE)-1)&amp;" and "&amp;VLOOKUP(A382,Table2[[plain CG]:[cleavage site]],5,FALSE),"-")</f>
        <v>between 30 and 31</v>
      </c>
      <c r="D382" t="str">
        <f>IF(B382="Y",VLOOKUP(A382,Table2[[plain CG]:[cleavage site]],13,FALSE),"-")</f>
        <v>ASS-SSS</v>
      </c>
    </row>
    <row r="383" spans="1:4">
      <c r="A383" t="s">
        <v>451</v>
      </c>
      <c r="B383" t="str">
        <f>VLOOKUP(A383,Table2[[plain CG]:[cleavage site]],10,FALSE)</f>
        <v>Y</v>
      </c>
      <c r="C383" t="str">
        <f>IF(B383="Y","between "&amp;(VLOOKUP(A383,Table2[[plain CG]:[cleavage site]],5,FALSE)-1)&amp;" and "&amp;VLOOKUP(A383,Table2[[plain CG]:[cleavage site]],5,FALSE),"-")</f>
        <v>between 47 and 48</v>
      </c>
      <c r="D383" t="str">
        <f>IF(B383="Y",VLOOKUP(A383,Table2[[plain CG]:[cleavage site]],13,FALSE),"-")</f>
        <v>VDG-HKT</v>
      </c>
    </row>
    <row r="384" spans="1:4">
      <c r="A384" t="s">
        <v>1351</v>
      </c>
      <c r="B384" t="str">
        <f>VLOOKUP(A384,Table2[[plain CG]:[cleavage site]],10,FALSE)</f>
        <v>Y</v>
      </c>
      <c r="C384" t="str">
        <f>IF(B384="Y","between "&amp;(VLOOKUP(A384,Table2[[plain CG]:[cleavage site]],5,FALSE)-1)&amp;" and "&amp;VLOOKUP(A384,Table2[[plain CG]:[cleavage site]],5,FALSE),"-")</f>
        <v>between 20 and 21</v>
      </c>
      <c r="D384" t="str">
        <f>IF(B384="Y",VLOOKUP(A384,Table2[[plain CG]:[cleavage site]],13,FALSE),"-")</f>
        <v>ASG-QIQ</v>
      </c>
    </row>
    <row r="385" spans="1:4">
      <c r="A385" t="s">
        <v>708</v>
      </c>
      <c r="B385" t="str">
        <f>VLOOKUP(A385,Table2[[plain CG]:[cleavage site]],10,FALSE)</f>
        <v>N</v>
      </c>
      <c r="C385" t="str">
        <f>IF(B385="Y","between "&amp;(VLOOKUP(A385,Table2[[plain CG]:[cleavage site]],5,FALSE)-1)&amp;" and "&amp;VLOOKUP(A385,Table2[[plain CG]:[cleavage site]],5,FALSE),"-")</f>
        <v>-</v>
      </c>
      <c r="D385" t="str">
        <f>IF(B385="Y",VLOOKUP(A385,Table2[[plain CG]:[cleavage site]],13,FALSE),"-")</f>
        <v>-</v>
      </c>
    </row>
    <row r="386" spans="1:4">
      <c r="A386" t="s">
        <v>1353</v>
      </c>
      <c r="B386" t="str">
        <f>VLOOKUP(A386,Table2[[plain CG]:[cleavage site]],10,FALSE)</f>
        <v>Y</v>
      </c>
      <c r="C386" t="str">
        <f>IF(B386="Y","between "&amp;(VLOOKUP(A386,Table2[[plain CG]:[cleavage site]],5,FALSE)-1)&amp;" and "&amp;VLOOKUP(A386,Table2[[plain CG]:[cleavage site]],5,FALSE),"-")</f>
        <v>between 21 and 22</v>
      </c>
      <c r="D386" t="str">
        <f>IF(B386="Y",VLOOKUP(A386,Table2[[plain CG]:[cleavage site]],13,FALSE),"-")</f>
        <v>VTE-YCD</v>
      </c>
    </row>
    <row r="387" spans="1:4">
      <c r="A387" t="s">
        <v>849</v>
      </c>
      <c r="B387" t="str">
        <f>VLOOKUP(A387,Table2[[plain CG]:[cleavage site]],10,FALSE)</f>
        <v>N</v>
      </c>
      <c r="C387" t="str">
        <f>IF(B387="Y","between "&amp;(VLOOKUP(A387,Table2[[plain CG]:[cleavage site]],5,FALSE)-1)&amp;" and "&amp;VLOOKUP(A387,Table2[[plain CG]:[cleavage site]],5,FALSE),"-")</f>
        <v>-</v>
      </c>
      <c r="D387" t="str">
        <f>IF(B387="Y",VLOOKUP(A387,Table2[[plain CG]:[cleavage site]],13,FALSE),"-")</f>
        <v>-</v>
      </c>
    </row>
    <row r="388" spans="1:4">
      <c r="A388" t="s">
        <v>851</v>
      </c>
      <c r="B388" t="str">
        <f>VLOOKUP(A388,Table2[[plain CG]:[cleavage site]],10,FALSE)</f>
        <v>Y</v>
      </c>
      <c r="C388" t="str">
        <f>IF(B388="Y","between "&amp;(VLOOKUP(A388,Table2[[plain CG]:[cleavage site]],5,FALSE)-1)&amp;" and "&amp;VLOOKUP(A388,Table2[[plain CG]:[cleavage site]],5,FALSE),"-")</f>
        <v>between 25 and 26</v>
      </c>
      <c r="D388" t="str">
        <f>IF(B388="Y",VLOOKUP(A388,Table2[[plain CG]:[cleavage site]],13,FALSE),"-")</f>
        <v>AAA-QDC</v>
      </c>
    </row>
    <row r="389" spans="1:4">
      <c r="A389" t="s">
        <v>1354</v>
      </c>
      <c r="B389" t="str">
        <f>VLOOKUP(A389,Table2[[plain CG]:[cleavage site]],10,FALSE)</f>
        <v>Y</v>
      </c>
      <c r="C389" t="str">
        <f>IF(B389="Y","between "&amp;(VLOOKUP(A389,Table2[[plain CG]:[cleavage site]],5,FALSE)-1)&amp;" and "&amp;VLOOKUP(A389,Table2[[plain CG]:[cleavage site]],5,FALSE),"-")</f>
        <v>between 17 and 18</v>
      </c>
      <c r="D389" t="str">
        <f>IF(B389="Y",VLOOKUP(A389,Table2[[plain CG]:[cleavage site]],13,FALSE),"-")</f>
        <v>VSA-NSN</v>
      </c>
    </row>
    <row r="390" spans="1:4">
      <c r="A390" t="s">
        <v>200</v>
      </c>
      <c r="B390" t="str">
        <f>VLOOKUP(A390,Table2[[plain CG]:[cleavage site]],10,FALSE)</f>
        <v>Y</v>
      </c>
      <c r="C390" t="str">
        <f>IF(B390="Y","between "&amp;(VLOOKUP(A390,Table2[[plain CG]:[cleavage site]],5,FALSE)-1)&amp;" and "&amp;VLOOKUP(A390,Table2[[plain CG]:[cleavage site]],5,FALSE),"-")</f>
        <v>between 29 and 30</v>
      </c>
      <c r="D390" t="str">
        <f>IF(B390="Y",VLOOKUP(A390,Table2[[plain CG]:[cleavage site]],13,FALSE),"-")</f>
        <v>VSG-QKQ</v>
      </c>
    </row>
    <row r="391" spans="1:4">
      <c r="A391" t="s">
        <v>285</v>
      </c>
      <c r="B391" t="str">
        <f>VLOOKUP(A391,Table2[[plain CG]:[cleavage site]],10,FALSE)</f>
        <v>Y</v>
      </c>
      <c r="C391" t="str">
        <f>IF(B391="Y","between "&amp;(VLOOKUP(A391,Table2[[plain CG]:[cleavage site]],5,FALSE)-1)&amp;" and "&amp;VLOOKUP(A391,Table2[[plain CG]:[cleavage site]],5,FALSE),"-")</f>
        <v>between 21 and 22</v>
      </c>
      <c r="D391" t="str">
        <f>IF(B391="Y",VLOOKUP(A391,Table2[[plain CG]:[cleavage site]],13,FALSE),"-")</f>
        <v>TTA-VTF</v>
      </c>
    </row>
    <row r="392" spans="1:4">
      <c r="A392" t="s">
        <v>287</v>
      </c>
      <c r="B392" t="str">
        <f>VLOOKUP(A392,Table2[[plain CG]:[cleavage site]],10,FALSE)</f>
        <v>Y</v>
      </c>
      <c r="C392" t="str">
        <f>IF(B392="Y","between "&amp;(VLOOKUP(A392,Table2[[plain CG]:[cleavage site]],5,FALSE)-1)&amp;" and "&amp;VLOOKUP(A392,Table2[[plain CG]:[cleavage site]],5,FALSE),"-")</f>
        <v>between 30 and 31</v>
      </c>
      <c r="D392" t="str">
        <f>IF(B392="Y",VLOOKUP(A392,Table2[[plain CG]:[cleavage site]],13,FALSE),"-")</f>
        <v>TRG-QTR</v>
      </c>
    </row>
    <row r="393" spans="1:4">
      <c r="A393" t="s">
        <v>1356</v>
      </c>
      <c r="B393" t="str">
        <f>VLOOKUP(A393,Table2[[plain CG]:[cleavage site]],10,FALSE)</f>
        <v>Y</v>
      </c>
      <c r="C393" t="str">
        <f>IF(B393="Y","between "&amp;(VLOOKUP(A393,Table2[[plain CG]:[cleavage site]],5,FALSE)-1)&amp;" and "&amp;VLOOKUP(A393,Table2[[plain CG]:[cleavage site]],5,FALSE),"-")</f>
        <v>between 18 and 19</v>
      </c>
      <c r="D393" t="str">
        <f>IF(B393="Y",VLOOKUP(A393,Table2[[plain CG]:[cleavage site]],13,FALSE),"-")</f>
        <v>GLA-DVV</v>
      </c>
    </row>
    <row r="394" spans="1:4">
      <c r="A394" t="s">
        <v>377</v>
      </c>
      <c r="B394" t="str">
        <f>VLOOKUP(A394,Table2[[plain CG]:[cleavage site]],10,FALSE)</f>
        <v>N</v>
      </c>
      <c r="C394" t="str">
        <f>IF(B394="Y","between "&amp;(VLOOKUP(A394,Table2[[plain CG]:[cleavage site]],5,FALSE)-1)&amp;" and "&amp;VLOOKUP(A394,Table2[[plain CG]:[cleavage site]],5,FALSE),"-")</f>
        <v>-</v>
      </c>
      <c r="D394" t="str">
        <f>IF(B394="Y",VLOOKUP(A394,Table2[[plain CG]:[cleavage site]],13,FALSE),"-")</f>
        <v>-</v>
      </c>
    </row>
    <row r="395" spans="1:4">
      <c r="A395" t="s">
        <v>852</v>
      </c>
      <c r="B395" t="str">
        <f>VLOOKUP(A395,Table2[[plain CG]:[cleavage site]],10,FALSE)</f>
        <v>Y</v>
      </c>
      <c r="C395" t="str">
        <f>IF(B395="Y","between "&amp;(VLOOKUP(A395,Table2[[plain CG]:[cleavage site]],5,FALSE)-1)&amp;" and "&amp;VLOOKUP(A395,Table2[[plain CG]:[cleavage site]],5,FALSE),"-")</f>
        <v>between 32 and 33</v>
      </c>
      <c r="D395" t="str">
        <f>IF(B395="Y",VLOOKUP(A395,Table2[[plain CG]:[cleavage site]],13,FALSE),"-")</f>
        <v>ATA-HNC</v>
      </c>
    </row>
    <row r="396" spans="1:4">
      <c r="A396" t="s">
        <v>70</v>
      </c>
      <c r="B396" t="str">
        <f>VLOOKUP(A396,Table2[[plain CG]:[cleavage site]],10,FALSE)</f>
        <v>Y</v>
      </c>
      <c r="C396" t="str">
        <f>IF(B396="Y","between "&amp;(VLOOKUP(A396,Table2[[plain CG]:[cleavage site]],5,FALSE)-1)&amp;" and "&amp;VLOOKUP(A396,Table2[[plain CG]:[cleavage site]],5,FALSE),"-")</f>
        <v>between 22 and 23</v>
      </c>
      <c r="D396" t="str">
        <f>IF(B396="Y",VLOOKUP(A396,Table2[[plain CG]:[cleavage site]],13,FALSE),"-")</f>
        <v>ASS-EKL</v>
      </c>
    </row>
    <row r="397" spans="1:4">
      <c r="A397" t="s">
        <v>1358</v>
      </c>
      <c r="B397" t="str">
        <f>VLOOKUP(A397,Table2[[plain CG]:[cleavage site]],10,FALSE)</f>
        <v>N</v>
      </c>
      <c r="C397" t="str">
        <f>IF(B397="Y","between "&amp;(VLOOKUP(A397,Table2[[plain CG]:[cleavage site]],5,FALSE)-1)&amp;" and "&amp;VLOOKUP(A397,Table2[[plain CG]:[cleavage site]],5,FALSE),"-")</f>
        <v>-</v>
      </c>
      <c r="D397" t="str">
        <f>IF(B397="Y",VLOOKUP(A397,Table2[[plain CG]:[cleavage site]],13,FALSE),"-")</f>
        <v>-</v>
      </c>
    </row>
    <row r="398" spans="1:4">
      <c r="A398" t="s">
        <v>524</v>
      </c>
      <c r="B398" t="str">
        <f>VLOOKUP(A398,Table2[[plain CG]:[cleavage site]],10,FALSE)</f>
        <v>N</v>
      </c>
      <c r="C398" t="str">
        <f>IF(B398="Y","between "&amp;(VLOOKUP(A398,Table2[[plain CG]:[cleavage site]],5,FALSE)-1)&amp;" and "&amp;VLOOKUP(A398,Table2[[plain CG]:[cleavage site]],5,FALSE),"-")</f>
        <v>-</v>
      </c>
      <c r="D398" t="str">
        <f>IF(B398="Y",VLOOKUP(A398,Table2[[plain CG]:[cleavage site]],13,FALSE),"-")</f>
        <v>-</v>
      </c>
    </row>
    <row r="399" spans="1:4">
      <c r="A399" t="s">
        <v>1361</v>
      </c>
      <c r="B399" t="str">
        <f>VLOOKUP(A399,Table2[[plain CG]:[cleavage site]],10,FALSE)</f>
        <v>Y</v>
      </c>
      <c r="C399" t="str">
        <f>IF(B399="Y","between "&amp;(VLOOKUP(A399,Table2[[plain CG]:[cleavage site]],5,FALSE)-1)&amp;" and "&amp;VLOOKUP(A399,Table2[[plain CG]:[cleavage site]],5,FALSE),"-")</f>
        <v>between 22 and 23</v>
      </c>
      <c r="D399" t="str">
        <f>IF(B399="Y",VLOOKUP(A399,Table2[[plain CG]:[cleavage site]],13,FALSE),"-")</f>
        <v>SSP-APQ</v>
      </c>
    </row>
    <row r="400" spans="1:4">
      <c r="A400" t="s">
        <v>657</v>
      </c>
      <c r="B400" t="str">
        <f>VLOOKUP(A400,Table2[[plain CG]:[cleavage site]],10,FALSE)</f>
        <v>Y</v>
      </c>
      <c r="C400" t="str">
        <f>IF(B400="Y","between "&amp;(VLOOKUP(A400,Table2[[plain CG]:[cleavage site]],5,FALSE)-1)&amp;" and "&amp;VLOOKUP(A400,Table2[[plain CG]:[cleavage site]],5,FALSE),"-")</f>
        <v>between 18 and 19</v>
      </c>
      <c r="D400" t="str">
        <f>IF(B400="Y",VLOOKUP(A400,Table2[[plain CG]:[cleavage site]],13,FALSE),"-")</f>
        <v>CLA-ERQ</v>
      </c>
    </row>
    <row r="401" spans="1:4">
      <c r="A401" t="s">
        <v>855</v>
      </c>
      <c r="B401" t="str">
        <f>VLOOKUP(A401,Table2[[plain CG]:[cleavage site]],10,FALSE)</f>
        <v>N</v>
      </c>
      <c r="C401" t="str">
        <f>IF(B401="Y","between "&amp;(VLOOKUP(A401,Table2[[plain CG]:[cleavage site]],5,FALSE)-1)&amp;" and "&amp;VLOOKUP(A401,Table2[[plain CG]:[cleavage site]],5,FALSE),"-")</f>
        <v>-</v>
      </c>
      <c r="D401" t="str">
        <f>IF(B401="Y",VLOOKUP(A401,Table2[[plain CG]:[cleavage site]],13,FALSE),"-")</f>
        <v>-</v>
      </c>
    </row>
    <row r="402" spans="1:4">
      <c r="A402" t="s">
        <v>1362</v>
      </c>
      <c r="B402" t="str">
        <f>VLOOKUP(A402,Table2[[plain CG]:[cleavage site]],10,FALSE)</f>
        <v>Y</v>
      </c>
      <c r="C402" t="str">
        <f>IF(B402="Y","between "&amp;(VLOOKUP(A402,Table2[[plain CG]:[cleavage site]],5,FALSE)-1)&amp;" and "&amp;VLOOKUP(A402,Table2[[plain CG]:[cleavage site]],5,FALSE),"-")</f>
        <v>between 22 and 23</v>
      </c>
      <c r="D402" t="str">
        <f>IF(B402="Y",VLOOKUP(A402,Table2[[plain CG]:[cleavage site]],13,FALSE),"-")</f>
        <v>TRG-KRL</v>
      </c>
    </row>
    <row r="403" spans="1:4">
      <c r="A403" t="s">
        <v>856</v>
      </c>
      <c r="B403" t="str">
        <f>VLOOKUP(A403,Table2[[plain CG]:[cleavage site]],10,FALSE)</f>
        <v>Y</v>
      </c>
      <c r="C403" t="str">
        <f>IF(B403="Y","between "&amp;(VLOOKUP(A403,Table2[[plain CG]:[cleavage site]],5,FALSE)-1)&amp;" and "&amp;VLOOKUP(A403,Table2[[plain CG]:[cleavage site]],5,FALSE),"-")</f>
        <v>between 21 and 22</v>
      </c>
      <c r="D403" t="str">
        <f>IF(B403="Y",VLOOKUP(A403,Table2[[plain CG]:[cleavage site]],13,FALSE),"-")</f>
        <v>MLA-ALQ</v>
      </c>
    </row>
    <row r="404" spans="1:4">
      <c r="A404" t="s">
        <v>859</v>
      </c>
      <c r="B404" t="str">
        <f>VLOOKUP(A404,Table2[[plain CG]:[cleavage site]],10,FALSE)</f>
        <v>Y</v>
      </c>
      <c r="C404" t="str">
        <f>IF(B404="Y","between "&amp;(VLOOKUP(A404,Table2[[plain CG]:[cleavage site]],5,FALSE)-1)&amp;" and "&amp;VLOOKUP(A404,Table2[[plain CG]:[cleavage site]],5,FALSE),"-")</f>
        <v>between 27 and 28</v>
      </c>
      <c r="D404" t="str">
        <f>IF(B404="Y",VLOOKUP(A404,Table2[[plain CG]:[cleavage site]],13,FALSE),"-")</f>
        <v>TQG-GGV</v>
      </c>
    </row>
    <row r="405" spans="1:4">
      <c r="A405" t="s">
        <v>659</v>
      </c>
      <c r="B405" t="str">
        <f>VLOOKUP(A405,Table2[[plain CG]:[cleavage site]],10,FALSE)</f>
        <v>Y</v>
      </c>
      <c r="C405" t="s">
        <v>5725</v>
      </c>
      <c r="D405" t="s">
        <v>5726</v>
      </c>
    </row>
    <row r="406" spans="1:4">
      <c r="A406" t="s">
        <v>860</v>
      </c>
      <c r="B406" t="str">
        <f>VLOOKUP(A406,Table2[[plain CG]:[cleavage site]],10,FALSE)</f>
        <v>N</v>
      </c>
      <c r="C406" t="str">
        <f>IF(B406="Y","between "&amp;(VLOOKUP(A406,Table2[[plain CG]:[cleavage site]],5,FALSE)-1)&amp;" and "&amp;VLOOKUP(A406,Table2[[plain CG]:[cleavage site]],5,FALSE),"-")</f>
        <v>-</v>
      </c>
      <c r="D406" t="str">
        <f>IF(B406="Y",VLOOKUP(A406,Table2[[plain CG]:[cleavage site]],13,FALSE),"-")</f>
        <v>-</v>
      </c>
    </row>
    <row r="407" spans="1:4">
      <c r="A407" t="s">
        <v>379</v>
      </c>
      <c r="B407" t="str">
        <f>VLOOKUP(A407,Table2[[plain CG]:[cleavage site]],10,FALSE)</f>
        <v>N</v>
      </c>
      <c r="C407" t="str">
        <f>IF(B407="Y","between "&amp;(VLOOKUP(A407,Table2[[plain CG]:[cleavage site]],5,FALSE)-1)&amp;" and "&amp;VLOOKUP(A407,Table2[[plain CG]:[cleavage site]],5,FALSE),"-")</f>
        <v>-</v>
      </c>
      <c r="D407" t="str">
        <f>IF(B407="Y",VLOOKUP(A407,Table2[[plain CG]:[cleavage site]],13,FALSE),"-")</f>
        <v>-</v>
      </c>
    </row>
    <row r="408" spans="1:4">
      <c r="A408" t="s">
        <v>862</v>
      </c>
      <c r="B408" t="str">
        <f>VLOOKUP(A408,Table2[[plain CG]:[cleavage site]],10,FALSE)</f>
        <v>Y</v>
      </c>
      <c r="C408" t="str">
        <f>IF(B408="Y","between "&amp;(VLOOKUP(A408,Table2[[plain CG]:[cleavage site]],5,FALSE)-1)&amp;" and "&amp;VLOOKUP(A408,Table2[[plain CG]:[cleavage site]],5,FALSE),"-")</f>
        <v>between 25 and 26</v>
      </c>
      <c r="D408" t="str">
        <f>IF(B408="Y",VLOOKUP(A408,Table2[[plain CG]:[cleavage site]],13,FALSE),"-")</f>
        <v>GEA-DYT</v>
      </c>
    </row>
    <row r="409" spans="1:4">
      <c r="A409" t="s">
        <v>865</v>
      </c>
      <c r="B409" t="str">
        <f>VLOOKUP(A409,Table2[[plain CG]:[cleavage site]],10,FALSE)</f>
        <v>Y</v>
      </c>
      <c r="C409" t="str">
        <f>IF(B409="Y","between "&amp;(VLOOKUP(A409,Table2[[plain CG]:[cleavage site]],5,FALSE)-1)&amp;" and "&amp;VLOOKUP(A409,Table2[[plain CG]:[cleavage site]],5,FALSE),"-")</f>
        <v>between 23 and 24</v>
      </c>
      <c r="D409" t="str">
        <f>IF(B409="Y",VLOOKUP(A409,Table2[[plain CG]:[cleavage site]],13,FALSE),"-")</f>
        <v>SNT-SRD</v>
      </c>
    </row>
    <row r="410" spans="1:4">
      <c r="A410" t="s">
        <v>662</v>
      </c>
      <c r="B410" t="str">
        <f>VLOOKUP(A410,Table2[[plain CG]:[cleavage site]],10,FALSE)</f>
        <v>Y</v>
      </c>
      <c r="C410" t="str">
        <f>IF(B410="Y","between "&amp;(VLOOKUP(A410,Table2[[plain CG]:[cleavage site]],5,FALSE)-1)&amp;" and "&amp;VLOOKUP(A410,Table2[[plain CG]:[cleavage site]],5,FALSE),"-")</f>
        <v>between 26 and 27</v>
      </c>
      <c r="D410" t="str">
        <f>IF(B410="Y",VLOOKUP(A410,Table2[[plain CG]:[cleavage site]],13,FALSE),"-")</f>
        <v>VGG-KTY</v>
      </c>
    </row>
    <row r="411" spans="1:4">
      <c r="A411" t="s">
        <v>203</v>
      </c>
      <c r="B411" t="str">
        <f>VLOOKUP(A411,Table2[[plain CG]:[cleavage site]],10,FALSE)</f>
        <v>N</v>
      </c>
      <c r="C411" t="str">
        <f>IF(B411="Y","between "&amp;(VLOOKUP(A411,Table2[[plain CG]:[cleavage site]],5,FALSE)-1)&amp;" and "&amp;VLOOKUP(A411,Table2[[plain CG]:[cleavage site]],5,FALSE),"-")</f>
        <v>-</v>
      </c>
      <c r="D411" t="str">
        <f>IF(B411="Y",VLOOKUP(A411,Table2[[plain CG]:[cleavage site]],13,FALSE),"-")</f>
        <v>-</v>
      </c>
    </row>
    <row r="412" spans="1:4">
      <c r="A412" t="s">
        <v>527</v>
      </c>
      <c r="B412" t="str">
        <f>VLOOKUP(A412,Table2[[plain CG]:[cleavage site]],10,FALSE)</f>
        <v>Y</v>
      </c>
      <c r="C412" t="str">
        <f>IF(B412="Y","between "&amp;(VLOOKUP(A412,Table2[[plain CG]:[cleavage site]],5,FALSE)-1)&amp;" and "&amp;VLOOKUP(A412,Table2[[plain CG]:[cleavage site]],5,FALSE),"-")</f>
        <v>between 22 and 23</v>
      </c>
      <c r="D412" t="str">
        <f>IF(B412="Y",VLOOKUP(A412,Table2[[plain CG]:[cleavage site]],13,FALSE),"-")</f>
        <v>TNA-ADY</v>
      </c>
    </row>
    <row r="413" spans="1:4">
      <c r="A413" t="s">
        <v>1363</v>
      </c>
      <c r="B413" t="str">
        <f>VLOOKUP(A413,Table2[[plain CG]:[cleavage site]],10,FALSE)</f>
        <v>Y</v>
      </c>
      <c r="C413" t="str">
        <f>IF(B413="Y","between "&amp;(VLOOKUP(A413,Table2[[plain CG]:[cleavage site]],5,FALSE)-1)&amp;" and "&amp;VLOOKUP(A413,Table2[[plain CG]:[cleavage site]],5,FALSE),"-")</f>
        <v>between 18 and 19</v>
      </c>
      <c r="D413" t="str">
        <f>IF(B413="Y",VLOOKUP(A413,Table2[[plain CG]:[cleavage site]],13,FALSE),"-")</f>
        <v>VNS-QYF</v>
      </c>
    </row>
    <row r="414" spans="1:4">
      <c r="A414" t="s">
        <v>382</v>
      </c>
      <c r="B414" t="str">
        <f>VLOOKUP(A414,Table2[[plain CG]:[cleavage site]],10,FALSE)</f>
        <v>Y</v>
      </c>
      <c r="C414" t="str">
        <f>IF(B414="Y","between "&amp;(VLOOKUP(A414,Table2[[plain CG]:[cleavage site]],5,FALSE)-1)&amp;" and "&amp;VLOOKUP(A414,Table2[[plain CG]:[cleavage site]],5,FALSE),"-")</f>
        <v>between 24 and 25</v>
      </c>
      <c r="D414" t="str">
        <f>IF(B414="Y",VLOOKUP(A414,Table2[[plain CG]:[cleavage site]],13,FALSE),"-")</f>
        <v>VFA-SSS</v>
      </c>
    </row>
    <row r="415" spans="1:4">
      <c r="A415" t="s">
        <v>1365</v>
      </c>
      <c r="B415" t="str">
        <f>VLOOKUP(A415,Table2[[plain CG]:[cleavage site]],10,FALSE)</f>
        <v>Y</v>
      </c>
      <c r="C415" t="str">
        <f>IF(B415="Y","between "&amp;(VLOOKUP(A415,Table2[[plain CG]:[cleavage site]],5,FALSE)-1)&amp;" and "&amp;VLOOKUP(A415,Table2[[plain CG]:[cleavage site]],5,FALSE),"-")</f>
        <v>between 18 and 19</v>
      </c>
      <c r="D415" t="str">
        <f>IF(B415="Y",VLOOKUP(A415,Table2[[plain CG]:[cleavage site]],13,FALSE),"-")</f>
        <v>SNG-IYN</v>
      </c>
    </row>
    <row r="416" spans="1:4">
      <c r="A416" t="s">
        <v>1367</v>
      </c>
      <c r="B416" t="str">
        <f>VLOOKUP(A416,Table2[[plain CG]:[cleavage site]],10,FALSE)</f>
        <v>N</v>
      </c>
      <c r="C416" t="str">
        <f>IF(B416="Y","between "&amp;(VLOOKUP(A416,Table2[[plain CG]:[cleavage site]],5,FALSE)-1)&amp;" and "&amp;VLOOKUP(A416,Table2[[plain CG]:[cleavage site]],5,FALSE),"-")</f>
        <v>-</v>
      </c>
      <c r="D416" t="str">
        <f>IF(B416="Y",VLOOKUP(A416,Table2[[plain CG]:[cleavage site]],13,FALSE),"-")</f>
        <v>-</v>
      </c>
    </row>
    <row r="417" spans="1:4">
      <c r="A417" t="s">
        <v>290</v>
      </c>
      <c r="B417" t="str">
        <f>VLOOKUP(A417,Table2[[plain CG]:[cleavage site]],10,FALSE)</f>
        <v>Y</v>
      </c>
      <c r="C417" t="str">
        <f>IF(B417="Y","between "&amp;(VLOOKUP(A417,Table2[[plain CG]:[cleavage site]],5,FALSE)-1)&amp;" and "&amp;VLOOKUP(A417,Table2[[plain CG]:[cleavage site]],5,FALSE),"-")</f>
        <v>between 17 and 18</v>
      </c>
      <c r="D417" t="str">
        <f>IF(B417="Y",VLOOKUP(A417,Table2[[plain CG]:[cleavage site]],13,FALSE),"-")</f>
        <v>ASG-QNS</v>
      </c>
    </row>
    <row r="418" spans="1:4">
      <c r="A418" t="s">
        <v>1370</v>
      </c>
      <c r="B418" t="str">
        <f>VLOOKUP(A418,Table2[[plain CG]:[cleavage site]],10,FALSE)</f>
        <v>Y</v>
      </c>
      <c r="C418" t="str">
        <f>IF(B418="Y","between "&amp;(VLOOKUP(A418,Table2[[plain CG]:[cleavage site]],5,FALSE)-1)&amp;" and "&amp;VLOOKUP(A418,Table2[[plain CG]:[cleavage site]],5,FALSE),"-")</f>
        <v>between 21 and 22</v>
      </c>
      <c r="D418" t="str">
        <f>IF(B418="Y",VLOOKUP(A418,Table2[[plain CG]:[cleavage site]],13,FALSE),"-")</f>
        <v>SQS-ASQ</v>
      </c>
    </row>
    <row r="419" spans="1:4">
      <c r="A419" t="s">
        <v>292</v>
      </c>
      <c r="B419" t="str">
        <f>VLOOKUP(A419,Table2[[plain CG]:[cleavage site]],10,FALSE)</f>
        <v>N</v>
      </c>
      <c r="C419" t="str">
        <f>IF(B419="Y","between "&amp;(VLOOKUP(A419,Table2[[plain CG]:[cleavage site]],5,FALSE)-1)&amp;" and "&amp;VLOOKUP(A419,Table2[[plain CG]:[cleavage site]],5,FALSE),"-")</f>
        <v>-</v>
      </c>
      <c r="D419" t="str">
        <f>IF(B419="Y",VLOOKUP(A419,Table2[[plain CG]:[cleavage site]],13,FALSE),"-")</f>
        <v>-</v>
      </c>
    </row>
    <row r="420" spans="1:4">
      <c r="A420" t="s">
        <v>664</v>
      </c>
      <c r="B420" t="str">
        <f>VLOOKUP(A420,Table2[[plain CG]:[cleavage site]],10,FALSE)</f>
        <v>N</v>
      </c>
      <c r="C420" t="str">
        <f>IF(B420="Y","between "&amp;(VLOOKUP(A420,Table2[[plain CG]:[cleavage site]],5,FALSE)-1)&amp;" and "&amp;VLOOKUP(A420,Table2[[plain CG]:[cleavage site]],5,FALSE),"-")</f>
        <v>-</v>
      </c>
      <c r="D420" t="str">
        <f>IF(B420="Y",VLOOKUP(A420,Table2[[plain CG]:[cleavage site]],13,FALSE),"-")</f>
        <v>-</v>
      </c>
    </row>
    <row r="421" spans="1:4">
      <c r="A421" t="s">
        <v>711</v>
      </c>
      <c r="B421" t="str">
        <f>VLOOKUP(A421,Table2[[plain CG]:[cleavage site]],10,FALSE)</f>
        <v>Y</v>
      </c>
      <c r="C421" t="str">
        <f>IF(B421="Y","between "&amp;(VLOOKUP(A421,Table2[[plain CG]:[cleavage site]],5,FALSE)-1)&amp;" and "&amp;VLOOKUP(A421,Table2[[plain CG]:[cleavage site]],5,FALSE),"-")</f>
        <v>between 24 and 25</v>
      </c>
      <c r="D421" t="str">
        <f>IF(B421="Y",VLOOKUP(A421,Table2[[plain CG]:[cleavage site]],13,FALSE),"-")</f>
        <v>VEA-DNT</v>
      </c>
    </row>
    <row r="422" spans="1:4">
      <c r="A422" t="s">
        <v>667</v>
      </c>
      <c r="B422" t="str">
        <f>VLOOKUP(A422,Table2[[plain CG]:[cleavage site]],10,FALSE)</f>
        <v>Y</v>
      </c>
      <c r="C422" t="str">
        <f>IF(B422="Y","between "&amp;(VLOOKUP(A422,Table2[[plain CG]:[cleavage site]],5,FALSE)-1)&amp;" and "&amp;VLOOKUP(A422,Table2[[plain CG]:[cleavage site]],5,FALSE),"-")</f>
        <v>between 42 and 43</v>
      </c>
      <c r="D422" t="str">
        <f>IF(B422="Y",VLOOKUP(A422,Table2[[plain CG]:[cleavage site]],13,FALSE),"-")</f>
        <v>SKA-SSF</v>
      </c>
    </row>
    <row r="423" spans="1:4">
      <c r="A423" t="s">
        <v>607</v>
      </c>
      <c r="B423" t="str">
        <f>VLOOKUP(A423,Table2[[plain CG]:[cleavage site]],10,FALSE)</f>
        <v>N</v>
      </c>
      <c r="C423" t="str">
        <f>IF(B423="Y","between "&amp;(VLOOKUP(A423,Table2[[plain CG]:[cleavage site]],5,FALSE)-1)&amp;" and "&amp;VLOOKUP(A423,Table2[[plain CG]:[cleavage site]],5,FALSE),"-")</f>
        <v>-</v>
      </c>
      <c r="D423" t="str">
        <f>IF(B423="Y",VLOOKUP(A423,Table2[[plain CG]:[cleavage site]],13,FALSE),"-")</f>
        <v>-</v>
      </c>
    </row>
    <row r="424" spans="1:4">
      <c r="A424" t="s">
        <v>712</v>
      </c>
      <c r="B424" t="str">
        <f>VLOOKUP(A424,Table2[[plain CG]:[cleavage site]],10,FALSE)</f>
        <v>N</v>
      </c>
      <c r="C424" t="str">
        <f>IF(B424="Y","between "&amp;(VLOOKUP(A424,Table2[[plain CG]:[cleavage site]],5,FALSE)-1)&amp;" and "&amp;VLOOKUP(A424,Table2[[plain CG]:[cleavage site]],5,FALSE),"-")</f>
        <v>-</v>
      </c>
      <c r="D424" t="str">
        <f>IF(B424="Y",VLOOKUP(A424,Table2[[plain CG]:[cleavage site]],13,FALSE),"-")</f>
        <v>-</v>
      </c>
    </row>
    <row r="425" spans="1:4">
      <c r="A425" t="s">
        <v>4759</v>
      </c>
      <c r="B425" t="str">
        <f>VLOOKUP(A425,Table2[[plain CG]:[cleavage site]],10,FALSE)</f>
        <v>N</v>
      </c>
      <c r="C425" t="str">
        <f>IF(B425="Y","between "&amp;(VLOOKUP(A425,Table2[[plain CG]:[cleavage site]],5,FALSE)-1)&amp;" and "&amp;VLOOKUP(A425,Table2[[plain CG]:[cleavage site]],5,FALSE),"-")</f>
        <v>-</v>
      </c>
      <c r="D425" t="str">
        <f>IF(B425="Y",VLOOKUP(A425,Table2[[plain CG]:[cleavage site]],13,FALSE),"-")</f>
        <v>-</v>
      </c>
    </row>
    <row r="426" spans="1:4">
      <c r="A426" t="s">
        <v>529</v>
      </c>
      <c r="B426" t="str">
        <f>VLOOKUP(A426,Table2[[plain CG]:[cleavage site]],10,FALSE)</f>
        <v>N</v>
      </c>
      <c r="C426" t="str">
        <f>IF(B426="Y","between "&amp;(VLOOKUP(A426,Table2[[plain CG]:[cleavage site]],5,FALSE)-1)&amp;" and "&amp;VLOOKUP(A426,Table2[[plain CG]:[cleavage site]],5,FALSE),"-")</f>
        <v>-</v>
      </c>
      <c r="D426" t="str">
        <f>IF(B426="Y",VLOOKUP(A426,Table2[[plain CG]:[cleavage site]],13,FALSE),"-")</f>
        <v>-</v>
      </c>
    </row>
    <row r="427" spans="1:4">
      <c r="A427" t="s">
        <v>532</v>
      </c>
      <c r="B427" t="str">
        <f>VLOOKUP(A427,Table2[[plain CG]:[cleavage site]],10,FALSE)</f>
        <v>N</v>
      </c>
      <c r="C427" t="str">
        <f>IF(B427="Y","between "&amp;(VLOOKUP(A427,Table2[[plain CG]:[cleavage site]],5,FALSE)-1)&amp;" and "&amp;VLOOKUP(A427,Table2[[plain CG]:[cleavage site]],5,FALSE),"-")</f>
        <v>-</v>
      </c>
      <c r="D427" t="str">
        <f>IF(B427="Y",VLOOKUP(A427,Table2[[plain CG]:[cleavage site]],13,FALSE),"-")</f>
        <v>-</v>
      </c>
    </row>
    <row r="428" spans="1:4">
      <c r="A428" t="s">
        <v>73</v>
      </c>
      <c r="B428" t="str">
        <f>VLOOKUP(A428,Table2[[plain CG]:[cleavage site]],10,FALSE)</f>
        <v>Y</v>
      </c>
      <c r="C428" t="str">
        <f>IF(B428="Y","between "&amp;(VLOOKUP(A428,Table2[[plain CG]:[cleavage site]],5,FALSE)-1)&amp;" and "&amp;VLOOKUP(A428,Table2[[plain CG]:[cleavage site]],5,FALSE),"-")</f>
        <v>between 20 and 21</v>
      </c>
      <c r="D428" t="str">
        <f>IF(B428="Y",VLOOKUP(A428,Table2[[plain CG]:[cleavage site]],13,FALSE),"-")</f>
        <v>THA-ASN</v>
      </c>
    </row>
    <row r="429" spans="1:4">
      <c r="A429" t="s">
        <v>76</v>
      </c>
      <c r="B429" t="str">
        <f>VLOOKUP(A429,Table2[[plain CG]:[cleavage site]],10,FALSE)</f>
        <v>Y</v>
      </c>
      <c r="C429" t="str">
        <f>IF(B429="Y","between "&amp;(VLOOKUP(A429,Table2[[plain CG]:[cleavage site]],5,FALSE)-1)&amp;" and "&amp;VLOOKUP(A429,Table2[[plain CG]:[cleavage site]],5,FALSE),"-")</f>
        <v>between 20 and 21</v>
      </c>
      <c r="D429" t="str">
        <f>IF(B429="Y",VLOOKUP(A429,Table2[[plain CG]:[cleavage site]],13,FALSE),"-")</f>
        <v>TEA-ASN</v>
      </c>
    </row>
    <row r="430" spans="1:4">
      <c r="A430" t="s">
        <v>1372</v>
      </c>
      <c r="B430" t="str">
        <f>VLOOKUP(A430,Table2[[plain CG]:[cleavage site]],10,FALSE)</f>
        <v>Y</v>
      </c>
      <c r="C430" t="str">
        <f>IF(B430="Y","between "&amp;(VLOOKUP(A430,Table2[[plain CG]:[cleavage site]],5,FALSE)-1)&amp;" and "&amp;VLOOKUP(A430,Table2[[plain CG]:[cleavage site]],5,FALSE),"-")</f>
        <v>between 22 and 23</v>
      </c>
      <c r="D430" t="str">
        <f>IF(B430="Y",VLOOKUP(A430,Table2[[plain CG]:[cleavage site]],13,FALSE),"-")</f>
        <v>CLG-DSP</v>
      </c>
    </row>
    <row r="431" spans="1:4">
      <c r="A431" t="s">
        <v>1374</v>
      </c>
      <c r="B431" t="str">
        <f>VLOOKUP(A431,Table2[[plain CG]:[cleavage site]],10,FALSE)</f>
        <v>N</v>
      </c>
      <c r="C431" t="str">
        <f>IF(B431="Y","between "&amp;(VLOOKUP(A431,Table2[[plain CG]:[cleavage site]],5,FALSE)-1)&amp;" and "&amp;VLOOKUP(A431,Table2[[plain CG]:[cleavage site]],5,FALSE),"-")</f>
        <v>-</v>
      </c>
      <c r="D431" t="str">
        <f>IF(B431="Y",VLOOKUP(A431,Table2[[plain CG]:[cleavage site]],13,FALSE),"-")</f>
        <v>-</v>
      </c>
    </row>
    <row r="432" spans="1:4">
      <c r="A432" t="s">
        <v>79</v>
      </c>
      <c r="B432" t="str">
        <f>VLOOKUP(A432,Table2[[plain CG]:[cleavage site]],10,FALSE)</f>
        <v>Y</v>
      </c>
      <c r="C432" t="str">
        <f>IF(B432="Y","between "&amp;(VLOOKUP(A432,Table2[[plain CG]:[cleavage site]],5,FALSE)-1)&amp;" and "&amp;VLOOKUP(A432,Table2[[plain CG]:[cleavage site]],5,FALSE),"-")</f>
        <v>between 17 and 18</v>
      </c>
      <c r="D432" t="str">
        <f>IF(B432="Y",VLOOKUP(A432,Table2[[plain CG]:[cleavage site]],13,FALSE),"-")</f>
        <v>VLA-QFK</v>
      </c>
    </row>
    <row r="433" spans="1:4">
      <c r="A433" t="s">
        <v>669</v>
      </c>
      <c r="B433" t="str">
        <f>VLOOKUP(A433,Table2[[plain CG]:[cleavage site]],10,FALSE)</f>
        <v>Y</v>
      </c>
      <c r="C433" t="str">
        <f>IF(B433="Y","between "&amp;(VLOOKUP(A433,Table2[[plain CG]:[cleavage site]],5,FALSE)-1)&amp;" and "&amp;VLOOKUP(A433,Table2[[plain CG]:[cleavage site]],5,FALSE),"-")</f>
        <v>between 26 and 27</v>
      </c>
      <c r="D433" t="str">
        <f>IF(B433="Y",VLOOKUP(A433,Table2[[plain CG]:[cleavage site]],13,FALSE),"-")</f>
        <v>VEG-ERP</v>
      </c>
    </row>
    <row r="434" spans="1:4">
      <c r="A434" t="s">
        <v>384</v>
      </c>
      <c r="B434" t="str">
        <f>VLOOKUP(A434,Table2[[plain CG]:[cleavage site]],10,FALSE)</f>
        <v>N</v>
      </c>
      <c r="C434" t="str">
        <f>IF(B434="Y","between "&amp;(VLOOKUP(A434,Table2[[plain CG]:[cleavage site]],5,FALSE)-1)&amp;" and "&amp;VLOOKUP(A434,Table2[[plain CG]:[cleavage site]],5,FALSE),"-")</f>
        <v>-</v>
      </c>
      <c r="D434" t="str">
        <f>IF(B434="Y",VLOOKUP(A434,Table2[[plain CG]:[cleavage site]],13,FALSE),"-")</f>
        <v>-</v>
      </c>
    </row>
    <row r="435" spans="1:4">
      <c r="A435" t="s">
        <v>867</v>
      </c>
      <c r="B435" t="str">
        <f>VLOOKUP(A435,Table2[[plain CG]:[cleavage site]],10,FALSE)</f>
        <v>Y</v>
      </c>
      <c r="C435" t="str">
        <f>IF(B435="Y","between "&amp;(VLOOKUP(A435,Table2[[plain CG]:[cleavage site]],5,FALSE)-1)&amp;" and "&amp;VLOOKUP(A435,Table2[[plain CG]:[cleavage site]],5,FALSE),"-")</f>
        <v>between 14 and 15</v>
      </c>
      <c r="D435" t="str">
        <f>IF(B435="Y",VLOOKUP(A435,Table2[[plain CG]:[cleavage site]],13,FALSE),"-")</f>
        <v>VAA-SSN</v>
      </c>
    </row>
    <row r="436" spans="1:4">
      <c r="A436" t="s">
        <v>206</v>
      </c>
      <c r="B436" t="str">
        <f>VLOOKUP(A436,Table2[[plain CG]:[cleavage site]],10,FALSE)</f>
        <v>N</v>
      </c>
      <c r="C436" t="str">
        <f>IF(B436="Y","between "&amp;(VLOOKUP(A436,Table2[[plain CG]:[cleavage site]],5,FALSE)-1)&amp;" and "&amp;VLOOKUP(A436,Table2[[plain CG]:[cleavage site]],5,FALSE),"-")</f>
        <v>-</v>
      </c>
      <c r="D436" t="str">
        <f>IF(B436="Y",VLOOKUP(A436,Table2[[plain CG]:[cleavage site]],13,FALSE),"-")</f>
        <v>-</v>
      </c>
    </row>
    <row r="437" spans="1:4">
      <c r="A437" t="s">
        <v>1376</v>
      </c>
      <c r="B437" t="str">
        <f>VLOOKUP(A437,Table2[[plain CG]:[cleavage site]],10,FALSE)</f>
        <v>Y</v>
      </c>
      <c r="C437" t="str">
        <f>IF(B437="Y","between "&amp;(VLOOKUP(A437,Table2[[plain CG]:[cleavage site]],5,FALSE)-1)&amp;" and "&amp;VLOOKUP(A437,Table2[[plain CG]:[cleavage site]],5,FALSE),"-")</f>
        <v>between 23 and 24</v>
      </c>
      <c r="D437" t="str">
        <f>IF(B437="Y",VLOOKUP(A437,Table2[[plain CG]:[cleavage site]],13,FALSE),"-")</f>
        <v>SWA-VYN</v>
      </c>
    </row>
    <row r="438" spans="1:4">
      <c r="A438" t="s">
        <v>715</v>
      </c>
      <c r="B438" t="str">
        <f>VLOOKUP(A438,Table2[[plain CG]:[cleavage site]],10,FALSE)</f>
        <v>N</v>
      </c>
      <c r="C438" t="str">
        <f>IF(B438="Y","between "&amp;(VLOOKUP(A438,Table2[[plain CG]:[cleavage site]],5,FALSE)-1)&amp;" and "&amp;VLOOKUP(A438,Table2[[plain CG]:[cleavage site]],5,FALSE),"-")</f>
        <v>-</v>
      </c>
      <c r="D438" t="str">
        <f>IF(B438="Y",VLOOKUP(A438,Table2[[plain CG]:[cleavage site]],13,FALSE),"-")</f>
        <v>-</v>
      </c>
    </row>
    <row r="439" spans="1:4">
      <c r="A439" t="s">
        <v>1378</v>
      </c>
      <c r="B439" t="str">
        <f>VLOOKUP(A439,Table2[[plain CG]:[cleavage site]],10,FALSE)</f>
        <v>Y</v>
      </c>
      <c r="C439" t="str">
        <f>IF(B439="Y","between "&amp;(VLOOKUP(A439,Table2[[plain CG]:[cleavage site]],5,FALSE)-1)&amp;" and "&amp;VLOOKUP(A439,Table2[[plain CG]:[cleavage site]],5,FALSE),"-")</f>
        <v>between 21 and 22</v>
      </c>
      <c r="D439" t="str">
        <f>IF(B439="Y",VLOOKUP(A439,Table2[[plain CG]:[cleavage site]],13,FALSE),"-")</f>
        <v>GSS-QYL</v>
      </c>
    </row>
    <row r="440" spans="1:4">
      <c r="A440" t="s">
        <v>1380</v>
      </c>
      <c r="B440" t="str">
        <f>VLOOKUP(A440,Table2[[plain CG]:[cleavage site]],10,FALSE)</f>
        <v>Y</v>
      </c>
      <c r="C440" t="str">
        <f>IF(B440="Y","between "&amp;(VLOOKUP(A440,Table2[[plain CG]:[cleavage site]],5,FALSE)-1)&amp;" and "&amp;VLOOKUP(A440,Table2[[plain CG]:[cleavage site]],5,FALSE),"-")</f>
        <v>between 26 and 27</v>
      </c>
      <c r="D440" t="str">
        <f>IF(B440="Y",VLOOKUP(A440,Table2[[plain CG]:[cleavage site]],13,FALSE),"-")</f>
        <v>VQS-SRL</v>
      </c>
    </row>
    <row r="441" spans="1:4">
      <c r="A441" t="s">
        <v>671</v>
      </c>
      <c r="B441" t="str">
        <f>VLOOKUP(A441,Table2[[plain CG]:[cleavage site]],10,FALSE)</f>
        <v>Y</v>
      </c>
      <c r="C441" t="str">
        <f>IF(B441="Y","between "&amp;(VLOOKUP(A441,Table2[[plain CG]:[cleavage site]],5,FALSE)-1)&amp;" and "&amp;VLOOKUP(A441,Table2[[plain CG]:[cleavage site]],5,FALSE),"-")</f>
        <v>between 33 and 34</v>
      </c>
      <c r="D441" t="str">
        <f>IF(B441="Y",VLOOKUP(A441,Table2[[plain CG]:[cleavage site]],13,FALSE),"-")</f>
        <v>CDA-KTV</v>
      </c>
    </row>
    <row r="442" spans="1:4">
      <c r="A442" t="s">
        <v>869</v>
      </c>
      <c r="B442" t="str">
        <f>VLOOKUP(A442,Table2[[plain CG]:[cleavage site]],10,FALSE)</f>
        <v>Y</v>
      </c>
      <c r="C442" t="str">
        <f>IF(B442="Y","between "&amp;(VLOOKUP(A442,Table2[[plain CG]:[cleavage site]],5,FALSE)-1)&amp;" and "&amp;VLOOKUP(A442,Table2[[plain CG]:[cleavage site]],5,FALSE),"-")</f>
        <v>between 22 and 23</v>
      </c>
      <c r="D442" t="str">
        <f>IF(B442="Y",VLOOKUP(A442,Table2[[plain CG]:[cleavage site]],13,FALSE),"-")</f>
        <v>IDA-SVP</v>
      </c>
    </row>
    <row r="443" spans="1:4">
      <c r="A443" t="s">
        <v>871</v>
      </c>
      <c r="B443" t="str">
        <f>VLOOKUP(A443,Table2[[plain CG]:[cleavage site]],10,FALSE)</f>
        <v>Y</v>
      </c>
      <c r="C443" t="str">
        <f>IF(B443="Y","between "&amp;(VLOOKUP(A443,Table2[[plain CG]:[cleavage site]],5,FALSE)-1)&amp;" and "&amp;VLOOKUP(A443,Table2[[plain CG]:[cleavage site]],5,FALSE),"-")</f>
        <v>between 27 and 28</v>
      </c>
      <c r="D443" t="str">
        <f>IF(B443="Y",VLOOKUP(A443,Table2[[plain CG]:[cleavage site]],13,FALSE),"-")</f>
        <v>VSG-EDL</v>
      </c>
    </row>
    <row r="444" spans="1:4">
      <c r="A444" t="s">
        <v>873</v>
      </c>
      <c r="B444" t="str">
        <f>VLOOKUP(A444,Table2[[plain CG]:[cleavage site]],10,FALSE)</f>
        <v>Y</v>
      </c>
      <c r="C444" t="str">
        <f>IF(B444="Y","between "&amp;(VLOOKUP(A444,Table2[[plain CG]:[cleavage site]],5,FALSE)-1)&amp;" and "&amp;VLOOKUP(A444,Table2[[plain CG]:[cleavage site]],5,FALSE),"-")</f>
        <v>between 29 and 30</v>
      </c>
      <c r="D444" t="str">
        <f>IF(B444="Y",VLOOKUP(A444,Table2[[plain CG]:[cleavage site]],13,FALSE),"-")</f>
        <v>TEA-RQN</v>
      </c>
    </row>
    <row r="445" spans="1:4">
      <c r="A445" t="s">
        <v>534</v>
      </c>
      <c r="B445" t="str">
        <f>VLOOKUP(A445,Table2[[plain CG]:[cleavage site]],10,FALSE)</f>
        <v>N</v>
      </c>
      <c r="C445" t="str">
        <f>IF(B445="Y","between "&amp;(VLOOKUP(A445,Table2[[plain CG]:[cleavage site]],5,FALSE)-1)&amp;" and "&amp;VLOOKUP(A445,Table2[[plain CG]:[cleavage site]],5,FALSE),"-")</f>
        <v>-</v>
      </c>
      <c r="D445" t="str">
        <f>IF(B445="Y",VLOOKUP(A445,Table2[[plain CG]:[cleavage site]],13,FALSE),"-")</f>
        <v>-</v>
      </c>
    </row>
    <row r="446" spans="1:4">
      <c r="A446" t="s">
        <v>293</v>
      </c>
      <c r="B446" t="str">
        <f>VLOOKUP(A446,Table2[[plain CG]:[cleavage site]],10,FALSE)</f>
        <v>Y</v>
      </c>
      <c r="C446" t="str">
        <f>IF(B446="Y","between "&amp;(VLOOKUP(A446,Table2[[plain CG]:[cleavage site]],5,FALSE)-1)&amp;" and "&amp;VLOOKUP(A446,Table2[[plain CG]:[cleavage site]],5,FALSE),"-")</f>
        <v>between 20 and 21</v>
      </c>
      <c r="D446" t="str">
        <f>IF(B446="Y",VLOOKUP(A446,Table2[[plain CG]:[cleavage site]],13,FALSE),"-")</f>
        <v>VLS-IEV</v>
      </c>
    </row>
    <row r="447" spans="1:4">
      <c r="A447" t="s">
        <v>1382</v>
      </c>
      <c r="B447" t="str">
        <f>VLOOKUP(A447,Table2[[plain CG]:[cleavage site]],10,FALSE)</f>
        <v>Y</v>
      </c>
      <c r="C447" t="str">
        <f>IF(B447="Y","between "&amp;(VLOOKUP(A447,Table2[[plain CG]:[cleavage site]],5,FALSE)-1)&amp;" and "&amp;VLOOKUP(A447,Table2[[plain CG]:[cleavage site]],5,FALSE),"-")</f>
        <v>between 18 and 19</v>
      </c>
      <c r="D447" t="str">
        <f>IF(B447="Y",VLOOKUP(A447,Table2[[plain CG]:[cleavage site]],13,FALSE),"-")</f>
        <v>IQA-LFC</v>
      </c>
    </row>
    <row r="448" spans="1:4">
      <c r="A448" t="s">
        <v>1384</v>
      </c>
      <c r="B448" t="str">
        <f>VLOOKUP(A448,Table2[[plain CG]:[cleavage site]],10,FALSE)</f>
        <v>Y</v>
      </c>
      <c r="C448" t="str">
        <f>IF(B448="Y","between "&amp;(VLOOKUP(A448,Table2[[plain CG]:[cleavage site]],5,FALSE)-1)&amp;" and "&amp;VLOOKUP(A448,Table2[[plain CG]:[cleavage site]],5,FALSE),"-")</f>
        <v>between 17 and 18</v>
      </c>
      <c r="D448" t="str">
        <f>IF(B448="Y",VLOOKUP(A448,Table2[[plain CG]:[cleavage site]],13,FALSE),"-")</f>
        <v>TNG-AVI</v>
      </c>
    </row>
    <row r="449" spans="1:4">
      <c r="A449" t="s">
        <v>1387</v>
      </c>
      <c r="B449" t="str">
        <f>VLOOKUP(A449,Table2[[plain CG]:[cleavage site]],10,FALSE)</f>
        <v>Y</v>
      </c>
      <c r="C449" t="str">
        <f>IF(B449="Y","between "&amp;(VLOOKUP(A449,Table2[[plain CG]:[cleavage site]],5,FALSE)-1)&amp;" and "&amp;VLOOKUP(A449,Table2[[plain CG]:[cleavage site]],5,FALSE),"-")</f>
        <v>between 21 and 22</v>
      </c>
      <c r="D449" t="str">
        <f>IF(B449="Y",VLOOKUP(A449,Table2[[plain CG]:[cleavage site]],13,FALSE),"-")</f>
        <v>TEA-GNR</v>
      </c>
    </row>
    <row r="450" spans="1:4">
      <c r="A450" t="s">
        <v>1389</v>
      </c>
      <c r="B450" t="str">
        <f>VLOOKUP(A450,Table2[[plain CG]:[cleavage site]],10,FALSE)</f>
        <v>Y</v>
      </c>
      <c r="C450" t="str">
        <f>IF(B450="Y","between "&amp;(VLOOKUP(A450,Table2[[plain CG]:[cleavage site]],5,FALSE)-1)&amp;" and "&amp;VLOOKUP(A450,Table2[[plain CG]:[cleavage site]],5,FALSE),"-")</f>
        <v>between 23 and 24</v>
      </c>
      <c r="D450" t="str">
        <f>IF(B450="Y",VLOOKUP(A450,Table2[[plain CG]:[cleavage site]],13,FALSE),"-")</f>
        <v>AKA-YRS</v>
      </c>
    </row>
    <row r="451" spans="1:4">
      <c r="A451" t="s">
        <v>718</v>
      </c>
      <c r="B451" t="str">
        <f>VLOOKUP(A451,Table2[[plain CG]:[cleavage site]],10,FALSE)</f>
        <v>Y</v>
      </c>
      <c r="C451" t="str">
        <f>IF(B451="Y","between "&amp;(VLOOKUP(A451,Table2[[plain CG]:[cleavage site]],5,FALSE)-1)&amp;" and "&amp;VLOOKUP(A451,Table2[[plain CG]:[cleavage site]],5,FALSE),"-")</f>
        <v>between 16 and 17</v>
      </c>
      <c r="D451" t="str">
        <f>IF(B451="Y",VLOOKUP(A451,Table2[[plain CG]:[cleavage site]],13,FALSE),"-")</f>
        <v>VSG-QGF</v>
      </c>
    </row>
    <row r="452" spans="1:4">
      <c r="A452" t="s">
        <v>875</v>
      </c>
      <c r="B452" t="str">
        <f>VLOOKUP(A452,Table2[[plain CG]:[cleavage site]],10,FALSE)</f>
        <v>N</v>
      </c>
      <c r="C452" t="str">
        <f>IF(B452="Y","between "&amp;(VLOOKUP(A452,Table2[[plain CG]:[cleavage site]],5,FALSE)-1)&amp;" and "&amp;VLOOKUP(A452,Table2[[plain CG]:[cleavage site]],5,FALSE),"-")</f>
        <v>-</v>
      </c>
      <c r="D452" t="str">
        <f>IF(B452="Y",VLOOKUP(A452,Table2[[plain CG]:[cleavage site]],13,FALSE),"-")</f>
        <v>-</v>
      </c>
    </row>
    <row r="453" spans="1:4">
      <c r="A453" t="s">
        <v>878</v>
      </c>
      <c r="B453" t="str">
        <f>VLOOKUP(A453,Table2[[plain CG]:[cleavage site]],10,FALSE)</f>
        <v>Y</v>
      </c>
      <c r="C453" t="str">
        <f>IF(B453="Y","between "&amp;(VLOOKUP(A453,Table2[[plain CG]:[cleavage site]],5,FALSE)-1)&amp;" and "&amp;VLOOKUP(A453,Table2[[plain CG]:[cleavage site]],5,FALSE),"-")</f>
        <v>between 24 and 25</v>
      </c>
      <c r="D453" t="str">
        <f>IF(B453="Y",VLOOKUP(A453,Table2[[plain CG]:[cleavage site]],13,FALSE),"-")</f>
        <v>AQS-APV</v>
      </c>
    </row>
    <row r="454" spans="1:4">
      <c r="A454" t="s">
        <v>1392</v>
      </c>
      <c r="B454" t="str">
        <f>VLOOKUP(A454,Table2[[plain CG]:[cleavage site]],10,FALSE)</f>
        <v>Y</v>
      </c>
      <c r="C454" t="str">
        <f>IF(B454="Y","between "&amp;(VLOOKUP(A454,Table2[[plain CG]:[cleavage site]],5,FALSE)-1)&amp;" and "&amp;VLOOKUP(A454,Table2[[plain CG]:[cleavage site]],5,FALSE),"-")</f>
        <v>between 27 and 28</v>
      </c>
      <c r="D454" t="str">
        <f>IF(B454="Y",VLOOKUP(A454,Table2[[plain CG]:[cleavage site]],13,FALSE),"-")</f>
        <v>TSA-TPA</v>
      </c>
    </row>
    <row r="455" spans="1:4">
      <c r="A455" t="s">
        <v>1393</v>
      </c>
      <c r="B455" t="str">
        <f>VLOOKUP(A455,Table2[[plain CG]:[cleavage site]],10,FALSE)</f>
        <v>Y</v>
      </c>
      <c r="C455" t="str">
        <f>IF(B455="Y","between "&amp;(VLOOKUP(A455,Table2[[plain CG]:[cleavage site]],5,FALSE)-1)&amp;" and "&amp;VLOOKUP(A455,Table2[[plain CG]:[cleavage site]],5,FALSE),"-")</f>
        <v>between 19 and 20</v>
      </c>
      <c r="D455" t="str">
        <f>IF(B455="Y",VLOOKUP(A455,Table2[[plain CG]:[cleavage site]],13,FALSE),"-")</f>
        <v>SSA-GQF</v>
      </c>
    </row>
    <row r="456" spans="1:4">
      <c r="A456" t="s">
        <v>1396</v>
      </c>
      <c r="B456" t="str">
        <f>VLOOKUP(A456,Table2[[plain CG]:[cleavage site]],10,FALSE)</f>
        <v>Y</v>
      </c>
      <c r="C456" t="str">
        <f>IF(B456="Y","between "&amp;(VLOOKUP(A456,Table2[[plain CG]:[cleavage site]],5,FALSE)-1)&amp;" and "&amp;VLOOKUP(A456,Table2[[plain CG]:[cleavage site]],5,FALSE),"-")</f>
        <v>between 19 and 20</v>
      </c>
      <c r="D456" t="str">
        <f>IF(B456="Y",VLOOKUP(A456,Table2[[plain CG]:[cleavage site]],13,FALSE),"-")</f>
        <v>ILS-EFC</v>
      </c>
    </row>
    <row r="457" spans="1:4">
      <c r="A457" t="s">
        <v>881</v>
      </c>
      <c r="B457" t="str">
        <f>VLOOKUP(A457,Table2[[plain CG]:[cleavage site]],10,FALSE)</f>
        <v>N</v>
      </c>
      <c r="C457" t="str">
        <f>IF(B457="Y","between "&amp;(VLOOKUP(A457,Table2[[plain CG]:[cleavage site]],5,FALSE)-1)&amp;" and "&amp;VLOOKUP(A457,Table2[[plain CG]:[cleavage site]],5,FALSE),"-")</f>
        <v>-</v>
      </c>
      <c r="D457" t="str">
        <f>IF(B457="Y",VLOOKUP(A457,Table2[[plain CG]:[cleavage site]],13,FALSE),"-")</f>
        <v>-</v>
      </c>
    </row>
    <row r="458" spans="1:4">
      <c r="A458" t="s">
        <v>387</v>
      </c>
      <c r="B458" t="str">
        <f>VLOOKUP(A458,Table2[[plain CG]:[cleavage site]],10,FALSE)</f>
        <v>Y</v>
      </c>
      <c r="C458" t="str">
        <f>IF(B458="Y","between "&amp;(VLOOKUP(A458,Table2[[plain CG]:[cleavage site]],5,FALSE)-1)&amp;" and "&amp;VLOOKUP(A458,Table2[[plain CG]:[cleavage site]],5,FALSE),"-")</f>
        <v>between 28 and 29</v>
      </c>
      <c r="D458" t="str">
        <f>IF(B458="Y",VLOOKUP(A458,Table2[[plain CG]:[cleavage site]],13,FALSE),"-")</f>
        <v>TDA-SVD</v>
      </c>
    </row>
    <row r="459" spans="1:4">
      <c r="A459" t="s">
        <v>1397</v>
      </c>
      <c r="B459" t="str">
        <f>VLOOKUP(A459,Table2[[plain CG]:[cleavage site]],10,FALSE)</f>
        <v>Y</v>
      </c>
      <c r="C459" t="str">
        <f>IF(B459="Y","between "&amp;(VLOOKUP(A459,Table2[[plain CG]:[cleavage site]],5,FALSE)-1)&amp;" and "&amp;VLOOKUP(A459,Table2[[plain CG]:[cleavage site]],5,FALSE),"-")</f>
        <v>between 19 and 20</v>
      </c>
      <c r="D459" t="str">
        <f>IF(B459="Y",VLOOKUP(A459,Table2[[plain CG]:[cleavage site]],13,FALSE),"-")</f>
        <v>SLA-EES</v>
      </c>
    </row>
    <row r="460" spans="1:4">
      <c r="A460" t="s">
        <v>1399</v>
      </c>
      <c r="B460" t="str">
        <f>VLOOKUP(A460,Table2[[plain CG]:[cleavage site]],10,FALSE)</f>
        <v>N</v>
      </c>
      <c r="C460" t="str">
        <f>IF(B460="Y","between "&amp;(VLOOKUP(A460,Table2[[plain CG]:[cleavage site]],5,FALSE)-1)&amp;" and "&amp;VLOOKUP(A460,Table2[[plain CG]:[cleavage site]],5,FALSE),"-")</f>
        <v>-</v>
      </c>
      <c r="D460" t="str">
        <f>IF(B460="Y",VLOOKUP(A460,Table2[[plain CG]:[cleavage site]],13,FALSE),"-")</f>
        <v>-</v>
      </c>
    </row>
    <row r="461" spans="1:4">
      <c r="A461" t="s">
        <v>295</v>
      </c>
      <c r="B461" t="str">
        <f>VLOOKUP(A461,Table2[[plain CG]:[cleavage site]],10,FALSE)</f>
        <v>N</v>
      </c>
      <c r="C461" t="str">
        <f>IF(B461="Y","between "&amp;(VLOOKUP(A461,Table2[[plain CG]:[cleavage site]],5,FALSE)-1)&amp;" and "&amp;VLOOKUP(A461,Table2[[plain CG]:[cleavage site]],5,FALSE),"-")</f>
        <v>-</v>
      </c>
      <c r="D461" t="str">
        <f>IF(B461="Y",VLOOKUP(A461,Table2[[plain CG]:[cleavage site]],13,FALSE),"-")</f>
        <v>-</v>
      </c>
    </row>
    <row r="462" spans="1:4">
      <c r="A462" t="s">
        <v>883</v>
      </c>
      <c r="B462" t="str">
        <f>VLOOKUP(A462,Table2[[plain CG]:[cleavage site]],10,FALSE)</f>
        <v>N</v>
      </c>
      <c r="C462" t="str">
        <f>IF(B462="Y","between "&amp;(VLOOKUP(A462,Table2[[plain CG]:[cleavage site]],5,FALSE)-1)&amp;" and "&amp;VLOOKUP(A462,Table2[[plain CG]:[cleavage site]],5,FALSE),"-")</f>
        <v>-</v>
      </c>
      <c r="D462" t="str">
        <f>IF(B462="Y",VLOOKUP(A462,Table2[[plain CG]:[cleavage site]],13,FALSE),"-")</f>
        <v>-</v>
      </c>
    </row>
    <row r="463" spans="1:4">
      <c r="A463" t="s">
        <v>82</v>
      </c>
      <c r="B463" t="str">
        <f>VLOOKUP(A463,Table2[[plain CG]:[cleavage site]],10,FALSE)</f>
        <v>Y</v>
      </c>
      <c r="C463" t="str">
        <f>IF(B463="Y","between "&amp;(VLOOKUP(A463,Table2[[plain CG]:[cleavage site]],5,FALSE)-1)&amp;" and "&amp;VLOOKUP(A463,Table2[[plain CG]:[cleavage site]],5,FALSE),"-")</f>
        <v>between 26 and 27</v>
      </c>
      <c r="D463" t="str">
        <f>IF(B463="Y",VLOOKUP(A463,Table2[[plain CG]:[cleavage site]],13,FALSE),"-")</f>
        <v>TYA-EVG</v>
      </c>
    </row>
    <row r="464" spans="1:4">
      <c r="A464" t="s">
        <v>537</v>
      </c>
      <c r="B464" t="str">
        <f>VLOOKUP(A464,Table2[[plain CG]:[cleavage site]],10,FALSE)</f>
        <v>N</v>
      </c>
      <c r="C464" t="str">
        <f>IF(B464="Y","between "&amp;(VLOOKUP(A464,Table2[[plain CG]:[cleavage site]],5,FALSE)-1)&amp;" and "&amp;VLOOKUP(A464,Table2[[plain CG]:[cleavage site]],5,FALSE),"-")</f>
        <v>-</v>
      </c>
      <c r="D464" t="str">
        <f>IF(B464="Y",VLOOKUP(A464,Table2[[plain CG]:[cleavage site]],13,FALSE),"-")</f>
        <v>-</v>
      </c>
    </row>
    <row r="465" spans="1:4">
      <c r="A465" t="s">
        <v>85</v>
      </c>
      <c r="B465" t="str">
        <f>VLOOKUP(A465,Table2[[plain CG]:[cleavage site]],10,FALSE)</f>
        <v>Y</v>
      </c>
      <c r="C465" t="str">
        <f>IF(B465="Y","between "&amp;(VLOOKUP(A465,Table2[[plain CG]:[cleavage site]],5,FALSE)-1)&amp;" and "&amp;VLOOKUP(A465,Table2[[plain CG]:[cleavage site]],5,FALSE),"-")</f>
        <v>between 18 and 19</v>
      </c>
      <c r="D465" t="str">
        <f>IF(B465="Y",VLOOKUP(A465,Table2[[plain CG]:[cleavage site]],13,FALSE),"-")</f>
        <v>IQA-SKV</v>
      </c>
    </row>
    <row r="466" spans="1:4">
      <c r="A466" t="s">
        <v>1401</v>
      </c>
      <c r="B466" t="str">
        <f>VLOOKUP(A466,Table2[[plain CG]:[cleavage site]],10,FALSE)</f>
        <v>Y</v>
      </c>
      <c r="C466" t="str">
        <f>IF(B466="Y","between "&amp;(VLOOKUP(A466,Table2[[plain CG]:[cleavage site]],5,FALSE)-1)&amp;" and "&amp;VLOOKUP(A466,Table2[[plain CG]:[cleavage site]],5,FALSE),"-")</f>
        <v>between 18 and 19</v>
      </c>
      <c r="D466" t="str">
        <f>IF(B466="Y",VLOOKUP(A466,Table2[[plain CG]:[cleavage site]],13,FALSE),"-")</f>
        <v>CSA-KSV</v>
      </c>
    </row>
    <row r="467" spans="1:4">
      <c r="A467" t="s">
        <v>1403</v>
      </c>
      <c r="B467" t="str">
        <f>VLOOKUP(A467,Table2[[plain CG]:[cleavage site]],10,FALSE)</f>
        <v>Y</v>
      </c>
      <c r="C467" t="str">
        <f>IF(B467="Y","between "&amp;(VLOOKUP(A467,Table2[[plain CG]:[cleavage site]],5,FALSE)-1)&amp;" and "&amp;VLOOKUP(A467,Table2[[plain CG]:[cleavage site]],5,FALSE),"-")</f>
        <v>between 16 and 17</v>
      </c>
      <c r="D467" t="str">
        <f>IF(B467="Y",VLOOKUP(A467,Table2[[plain CG]:[cleavage site]],13,FALSE),"-")</f>
        <v>SAA-SQI</v>
      </c>
    </row>
    <row r="468" spans="1:4">
      <c r="A468" t="s">
        <v>766</v>
      </c>
      <c r="B468" t="str">
        <f>VLOOKUP(A468,Table2[[plain CG]:[cleavage site]],10,FALSE)</f>
        <v>N</v>
      </c>
      <c r="C468" t="str">
        <f>IF(B468="Y","between "&amp;(VLOOKUP(A468,Table2[[plain CG]:[cleavage site]],5,FALSE)-1)&amp;" and "&amp;VLOOKUP(A468,Table2[[plain CG]:[cleavage site]],5,FALSE),"-")</f>
        <v>-</v>
      </c>
      <c r="D468" t="str">
        <f>IF(B468="Y",VLOOKUP(A468,Table2[[plain CG]:[cleavage site]],13,FALSE),"-")</f>
        <v>-</v>
      </c>
    </row>
    <row r="469" spans="1:4">
      <c r="A469" t="s">
        <v>453</v>
      </c>
      <c r="B469" t="str">
        <f>VLOOKUP(A469,Table2[[plain CG]:[cleavage site]],10,FALSE)</f>
        <v>N</v>
      </c>
      <c r="C469" t="str">
        <f>IF(B469="Y","between "&amp;(VLOOKUP(A469,Table2[[plain CG]:[cleavage site]],5,FALSE)-1)&amp;" and "&amp;VLOOKUP(A469,Table2[[plain CG]:[cleavage site]],5,FALSE),"-")</f>
        <v>-</v>
      </c>
      <c r="D469" t="str">
        <f>IF(B469="Y",VLOOKUP(A469,Table2[[plain CG]:[cleavage site]],13,FALSE),"-")</f>
        <v>-</v>
      </c>
    </row>
    <row r="470" spans="1:4">
      <c r="A470" t="s">
        <v>209</v>
      </c>
      <c r="B470" t="str">
        <f>VLOOKUP(A470,Table2[[plain CG]:[cleavage site]],10,FALSE)</f>
        <v>N</v>
      </c>
      <c r="C470" t="str">
        <f>IF(B470="Y","between "&amp;(VLOOKUP(A470,Table2[[plain CG]:[cleavage site]],5,FALSE)-1)&amp;" and "&amp;VLOOKUP(A470,Table2[[plain CG]:[cleavage site]],5,FALSE),"-")</f>
        <v>-</v>
      </c>
      <c r="D470" t="str">
        <f>IF(B470="Y",VLOOKUP(A470,Table2[[plain CG]:[cleavage site]],13,FALSE),"-")</f>
        <v>-</v>
      </c>
    </row>
    <row r="471" spans="1:4">
      <c r="A471" t="s">
        <v>1405</v>
      </c>
      <c r="B471" t="str">
        <f>VLOOKUP(A471,Table2[[plain CG]:[cleavage site]],10,FALSE)</f>
        <v>N</v>
      </c>
      <c r="C471" t="str">
        <f>IF(B471="Y","between "&amp;(VLOOKUP(A471,Table2[[plain CG]:[cleavage site]],5,FALSE)-1)&amp;" and "&amp;VLOOKUP(A471,Table2[[plain CG]:[cleavage site]],5,FALSE),"-")</f>
        <v>-</v>
      </c>
      <c r="D471" t="str">
        <f>IF(B471="Y",VLOOKUP(A471,Table2[[plain CG]:[cleavage site]],13,FALSE),"-")</f>
        <v>-</v>
      </c>
    </row>
    <row r="472" spans="1:4">
      <c r="A472" t="s">
        <v>720</v>
      </c>
      <c r="B472" t="str">
        <f>VLOOKUP(A472,Table2[[plain CG]:[cleavage site]],10,FALSE)</f>
        <v>Y</v>
      </c>
      <c r="C472" t="str">
        <f>IF(B472="Y","between "&amp;(VLOOKUP(A472,Table2[[plain CG]:[cleavage site]],5,FALSE)-1)&amp;" and "&amp;VLOOKUP(A472,Table2[[plain CG]:[cleavage site]],5,FALSE),"-")</f>
        <v>between 20 and 21</v>
      </c>
      <c r="D472" t="str">
        <f>IF(B472="Y",VLOOKUP(A472,Table2[[plain CG]:[cleavage site]],13,FALSE),"-")</f>
        <v>VTS-NLS</v>
      </c>
    </row>
    <row r="473" spans="1:4">
      <c r="A473" t="s">
        <v>722</v>
      </c>
      <c r="B473" t="str">
        <f>VLOOKUP(A473,Table2[[plain CG]:[cleavage site]],10,FALSE)</f>
        <v>N</v>
      </c>
      <c r="C473" t="str">
        <f>IF(B473="Y","between "&amp;(VLOOKUP(A473,Table2[[plain CG]:[cleavage site]],5,FALSE)-1)&amp;" and "&amp;VLOOKUP(A473,Table2[[plain CG]:[cleavage site]],5,FALSE),"-")</f>
        <v>-</v>
      </c>
      <c r="D473" t="str">
        <f>IF(B473="Y",VLOOKUP(A473,Table2[[plain CG]:[cleavage site]],13,FALSE),"-")</f>
        <v>-</v>
      </c>
    </row>
    <row r="474" spans="1:4">
      <c r="A474" t="s">
        <v>1407</v>
      </c>
      <c r="B474" t="str">
        <f>VLOOKUP(A474,Table2[[plain CG]:[cleavage site]],10,FALSE)</f>
        <v>Y</v>
      </c>
      <c r="C474" t="str">
        <f>IF(B474="Y","between "&amp;(VLOOKUP(A474,Table2[[plain CG]:[cleavage site]],5,FALSE)-1)&amp;" and "&amp;VLOOKUP(A474,Table2[[plain CG]:[cleavage site]],5,FALSE),"-")</f>
        <v>between 18 and 19</v>
      </c>
      <c r="D474" t="str">
        <f>IF(B474="Y",VLOOKUP(A474,Table2[[plain CG]:[cleavage site]],13,FALSE),"-")</f>
        <v>CGA-QDS</v>
      </c>
    </row>
    <row r="475" spans="1:4">
      <c r="A475" t="s">
        <v>885</v>
      </c>
      <c r="B475" t="str">
        <f>VLOOKUP(A475,Table2[[plain CG]:[cleavage site]],10,FALSE)</f>
        <v>N</v>
      </c>
      <c r="C475" t="str">
        <f>IF(B475="Y","between "&amp;(VLOOKUP(A475,Table2[[plain CG]:[cleavage site]],5,FALSE)-1)&amp;" and "&amp;VLOOKUP(A475,Table2[[plain CG]:[cleavage site]],5,FALSE),"-")</f>
        <v>-</v>
      </c>
      <c r="D475" t="str">
        <f>IF(B475="Y",VLOOKUP(A475,Table2[[plain CG]:[cleavage site]],13,FALSE),"-")</f>
        <v>-</v>
      </c>
    </row>
    <row r="476" spans="1:4">
      <c r="A476" t="s">
        <v>539</v>
      </c>
      <c r="B476" t="str">
        <f>VLOOKUP(A476,Table2[[plain CG]:[cleavage site]],10,FALSE)</f>
        <v>N</v>
      </c>
      <c r="C476" t="str">
        <f>IF(B476="Y","between "&amp;(VLOOKUP(A476,Table2[[plain CG]:[cleavage site]],5,FALSE)-1)&amp;" and "&amp;VLOOKUP(A476,Table2[[plain CG]:[cleavage site]],5,FALSE),"-")</f>
        <v>-</v>
      </c>
      <c r="D476" t="str">
        <f>IF(B476="Y",VLOOKUP(A476,Table2[[plain CG]:[cleavage site]],13,FALSE),"-")</f>
        <v>-</v>
      </c>
    </row>
    <row r="477" spans="1:4">
      <c r="A477" t="s">
        <v>888</v>
      </c>
      <c r="B477" t="str">
        <f>VLOOKUP(A477,Table2[[plain CG]:[cleavage site]],10,FALSE)</f>
        <v>Y</v>
      </c>
      <c r="C477" t="str">
        <f>IF(B477="Y","between "&amp;(VLOOKUP(A477,Table2[[plain CG]:[cleavage site]],5,FALSE)-1)&amp;" and "&amp;VLOOKUP(A477,Table2[[plain CG]:[cleavage site]],5,FALSE),"-")</f>
        <v>between 31 and 32</v>
      </c>
      <c r="D477" t="str">
        <f>IF(B477="Y",VLOOKUP(A477,Table2[[plain CG]:[cleavage site]],13,FALSE),"-")</f>
        <v>CEA-RSI</v>
      </c>
    </row>
    <row r="478" spans="1:4">
      <c r="A478" t="s">
        <v>542</v>
      </c>
      <c r="B478" t="str">
        <f>VLOOKUP(A478,Table2[[plain CG]:[cleavage site]],10,FALSE)</f>
        <v>N</v>
      </c>
      <c r="C478" t="str">
        <f>IF(B478="Y","between "&amp;(VLOOKUP(A478,Table2[[plain CG]:[cleavage site]],5,FALSE)-1)&amp;" and "&amp;VLOOKUP(A478,Table2[[plain CG]:[cleavage site]],5,FALSE),"-")</f>
        <v>-</v>
      </c>
      <c r="D478" t="str">
        <f>IF(B478="Y",VLOOKUP(A478,Table2[[plain CG]:[cleavage site]],13,FALSE),"-")</f>
        <v>-</v>
      </c>
    </row>
    <row r="479" spans="1:4">
      <c r="A479" t="s">
        <v>211</v>
      </c>
      <c r="B479" t="str">
        <f>VLOOKUP(A479,Table2[[plain CG]:[cleavage site]],10,FALSE)</f>
        <v>N</v>
      </c>
      <c r="C479" t="str">
        <f>IF(B479="Y","between "&amp;(VLOOKUP(A479,Table2[[plain CG]:[cleavage site]],5,FALSE)-1)&amp;" and "&amp;VLOOKUP(A479,Table2[[plain CG]:[cleavage site]],5,FALSE),"-")</f>
        <v>-</v>
      </c>
      <c r="D479" t="str">
        <f>IF(B479="Y",VLOOKUP(A479,Table2[[plain CG]:[cleavage site]],13,FALSE),"-")</f>
        <v>-</v>
      </c>
    </row>
    <row r="480" spans="1:4">
      <c r="A480" t="s">
        <v>889</v>
      </c>
      <c r="B480" t="str">
        <f>VLOOKUP(A480,Table2[[plain CG]:[cleavage site]],10,FALSE)</f>
        <v>Y</v>
      </c>
      <c r="C480" t="str">
        <f>IF(B480="Y","between "&amp;(VLOOKUP(A480,Table2[[plain CG]:[cleavage site]],5,FALSE)-1)&amp;" and "&amp;VLOOKUP(A480,Table2[[plain CG]:[cleavage site]],5,FALSE),"-")</f>
        <v>between 22 and 23</v>
      </c>
      <c r="D480" t="str">
        <f>IF(B480="Y",VLOOKUP(A480,Table2[[plain CG]:[cleavage site]],13,FALSE),"-")</f>
        <v>SLG-DSM</v>
      </c>
    </row>
    <row r="481" spans="1:4">
      <c r="A481" t="s">
        <v>545</v>
      </c>
      <c r="B481" t="str">
        <f>VLOOKUP(A481,Table2[[plain CG]:[cleavage site]],10,FALSE)</f>
        <v>Y</v>
      </c>
      <c r="C481" t="str">
        <f>IF(B481="Y","between "&amp;(VLOOKUP(A481,Table2[[plain CG]:[cleavage site]],5,FALSE)-1)&amp;" and "&amp;VLOOKUP(A481,Table2[[plain CG]:[cleavage site]],5,FALSE),"-")</f>
        <v>between 23 and 24</v>
      </c>
      <c r="D481" t="str">
        <f>IF(B481="Y",VLOOKUP(A481,Table2[[plain CG]:[cleavage site]],13,FALSE),"-")</f>
        <v>SMG-ERE</v>
      </c>
    </row>
    <row r="482" spans="1:4">
      <c r="A482" t="s">
        <v>610</v>
      </c>
      <c r="B482" t="str">
        <f>VLOOKUP(A482,Table2[[plain CG]:[cleavage site]],10,FALSE)</f>
        <v>Y</v>
      </c>
      <c r="C482" t="str">
        <f>IF(B482="Y","between "&amp;(VLOOKUP(A482,Table2[[plain CG]:[cleavage site]],5,FALSE)-1)&amp;" and "&amp;VLOOKUP(A482,Table2[[plain CG]:[cleavage site]],5,FALSE),"-")</f>
        <v>between 17 and 18</v>
      </c>
      <c r="D482" t="str">
        <f>IF(B482="Y",VLOOKUP(A482,Table2[[plain CG]:[cleavage site]],13,FALSE),"-")</f>
        <v>VFA-TQK</v>
      </c>
    </row>
    <row r="483" spans="1:4">
      <c r="A483" t="s">
        <v>612</v>
      </c>
      <c r="B483" t="str">
        <f>VLOOKUP(A483,Table2[[plain CG]:[cleavage site]],10,FALSE)</f>
        <v>Y</v>
      </c>
      <c r="C483" t="str">
        <f>IF(B483="Y","between "&amp;(VLOOKUP(A483,Table2[[plain CG]:[cleavage site]],5,FALSE)-1)&amp;" and "&amp;VLOOKUP(A483,Table2[[plain CG]:[cleavage site]],5,FALSE),"-")</f>
        <v>between 23 and 24</v>
      </c>
      <c r="D483" t="str">
        <f>IF(B483="Y",VLOOKUP(A483,Table2[[plain CG]:[cleavage site]],13,FALSE),"-")</f>
        <v>CQG-QLI</v>
      </c>
    </row>
    <row r="484" spans="1:4">
      <c r="A484" t="s">
        <v>1409</v>
      </c>
      <c r="B484" t="str">
        <f>VLOOKUP(A484,Table2[[plain CG]:[cleavage site]],10,FALSE)</f>
        <v>Y</v>
      </c>
      <c r="C484" t="str">
        <f>IF(B484="Y","between "&amp;(VLOOKUP(A484,Table2[[plain CG]:[cleavage site]],5,FALSE)-1)&amp;" and "&amp;VLOOKUP(A484,Table2[[plain CG]:[cleavage site]],5,FALSE),"-")</f>
        <v>between 26 and 27</v>
      </c>
      <c r="D484" t="str">
        <f>IF(B484="Y",VLOOKUP(A484,Table2[[plain CG]:[cleavage site]],13,FALSE),"-")</f>
        <v>ARA-DYA</v>
      </c>
    </row>
    <row r="485" spans="1:4">
      <c r="A485" t="s">
        <v>891</v>
      </c>
      <c r="B485" t="str">
        <f>VLOOKUP(A485,Table2[[plain CG]:[cleavage site]],10,FALSE)</f>
        <v>N</v>
      </c>
      <c r="C485" t="str">
        <f>IF(B485="Y","between "&amp;(VLOOKUP(A485,Table2[[plain CG]:[cleavage site]],5,FALSE)-1)&amp;" and "&amp;VLOOKUP(A485,Table2[[plain CG]:[cleavage site]],5,FALSE),"-")</f>
        <v>-</v>
      </c>
      <c r="D485" t="str">
        <f>IF(B485="Y",VLOOKUP(A485,Table2[[plain CG]:[cleavage site]],13,FALSE),"-")</f>
        <v>-</v>
      </c>
    </row>
    <row r="486" spans="1:4">
      <c r="A486" t="s">
        <v>1412</v>
      </c>
      <c r="B486" t="str">
        <f>VLOOKUP(A486,Table2[[plain CG]:[cleavage site]],10,FALSE)</f>
        <v>Y</v>
      </c>
      <c r="C486" t="str">
        <f>IF(B486="Y","between "&amp;(VLOOKUP(A486,Table2[[plain CG]:[cleavage site]],5,FALSE)-1)&amp;" and "&amp;VLOOKUP(A486,Table2[[plain CG]:[cleavage site]],5,FALSE),"-")</f>
        <v>between 21 and 22</v>
      </c>
      <c r="D486" t="str">
        <f>IF(B486="Y",VLOOKUP(A486,Table2[[plain CG]:[cleavage site]],13,FALSE),"-")</f>
        <v>VIS-QSS</v>
      </c>
    </row>
    <row r="487" spans="1:4">
      <c r="A487" t="s">
        <v>456</v>
      </c>
      <c r="B487" t="str">
        <f>VLOOKUP(A487,Table2[[plain CG]:[cleavage site]],10,FALSE)</f>
        <v>Y</v>
      </c>
      <c r="C487" t="str">
        <f>IF(B487="Y","between "&amp;(VLOOKUP(A487,Table2[[plain CG]:[cleavage site]],5,FALSE)-1)&amp;" and "&amp;VLOOKUP(A487,Table2[[plain CG]:[cleavage site]],5,FALSE),"-")</f>
        <v>between 19 and 20</v>
      </c>
      <c r="D487" t="str">
        <f>IF(B487="Y",VLOOKUP(A487,Table2[[plain CG]:[cleavage site]],13,FALSE),"-")</f>
        <v>VLA-EKS</v>
      </c>
    </row>
    <row r="488" spans="1:4">
      <c r="A488" t="s">
        <v>457</v>
      </c>
      <c r="B488" t="str">
        <f>VLOOKUP(A488,Table2[[plain CG]:[cleavage site]],10,FALSE)</f>
        <v>N</v>
      </c>
      <c r="C488" t="str">
        <f>IF(B488="Y","between "&amp;(VLOOKUP(A488,Table2[[plain CG]:[cleavage site]],5,FALSE)-1)&amp;" and "&amp;VLOOKUP(A488,Table2[[plain CG]:[cleavage site]],5,FALSE),"-")</f>
        <v>-</v>
      </c>
      <c r="D488" t="str">
        <f>IF(B488="Y",VLOOKUP(A488,Table2[[plain CG]:[cleavage site]],13,FALSE),"-")</f>
        <v>-</v>
      </c>
    </row>
    <row r="489" spans="1:4">
      <c r="A489" t="s">
        <v>297</v>
      </c>
      <c r="B489" t="str">
        <f>VLOOKUP(A489,Table2[[plain CG]:[cleavage site]],10,FALSE)</f>
        <v>N</v>
      </c>
      <c r="C489" t="str">
        <f>IF(B489="Y","between "&amp;(VLOOKUP(A489,Table2[[plain CG]:[cleavage site]],5,FALSE)-1)&amp;" and "&amp;VLOOKUP(A489,Table2[[plain CG]:[cleavage site]],5,FALSE),"-")</f>
        <v>-</v>
      </c>
      <c r="D489" t="str">
        <f>IF(B489="Y",VLOOKUP(A489,Table2[[plain CG]:[cleavage site]],13,FALSE),"-")</f>
        <v>-</v>
      </c>
    </row>
    <row r="490" spans="1:4">
      <c r="A490" t="s">
        <v>1414</v>
      </c>
      <c r="B490" t="str">
        <f>VLOOKUP(A490,Table2[[plain CG]:[cleavage site]],10,FALSE)</f>
        <v>Y</v>
      </c>
      <c r="C490" t="str">
        <f>IF(B490="Y","between "&amp;(VLOOKUP(A490,Table2[[plain CG]:[cleavage site]],5,FALSE)-1)&amp;" and "&amp;VLOOKUP(A490,Table2[[plain CG]:[cleavage site]],5,FALSE),"-")</f>
        <v>between 20 and 21</v>
      </c>
      <c r="D490" t="str">
        <f>IF(B490="Y",VLOOKUP(A490,Table2[[plain CG]:[cleavage site]],13,FALSE),"-")</f>
        <v>ASG-ESL</v>
      </c>
    </row>
    <row r="491" spans="1:4">
      <c r="A491" t="s">
        <v>1416</v>
      </c>
      <c r="B491" t="str">
        <f>VLOOKUP(A491,Table2[[plain CG]:[cleavage site]],10,FALSE)</f>
        <v>Y</v>
      </c>
      <c r="C491" t="str">
        <f>IF(B491="Y","between "&amp;(VLOOKUP(A491,Table2[[plain CG]:[cleavage site]],5,FALSE)-1)&amp;" and "&amp;VLOOKUP(A491,Table2[[plain CG]:[cleavage site]],5,FALSE),"-")</f>
        <v>between 23 and 24</v>
      </c>
      <c r="D491" t="str">
        <f>IF(B491="Y",VLOOKUP(A491,Table2[[plain CG]:[cleavage site]],13,FALSE),"-")</f>
        <v>LRG-ATT</v>
      </c>
    </row>
    <row r="492" spans="1:4">
      <c r="A492" t="s">
        <v>1418</v>
      </c>
      <c r="B492" t="str">
        <f>VLOOKUP(A492,Table2[[plain CG]:[cleavage site]],10,FALSE)</f>
        <v>N</v>
      </c>
      <c r="C492" t="str">
        <f>IF(B492="Y","between "&amp;(VLOOKUP(A492,Table2[[plain CG]:[cleavage site]],5,FALSE)-1)&amp;" and "&amp;VLOOKUP(A492,Table2[[plain CG]:[cleavage site]],5,FALSE),"-")</f>
        <v>-</v>
      </c>
      <c r="D492" t="str">
        <f>IF(B492="Y",VLOOKUP(A492,Table2[[plain CG]:[cleavage site]],13,FALSE),"-")</f>
        <v>-</v>
      </c>
    </row>
    <row r="493" spans="1:4">
      <c r="A493" t="s">
        <v>4761</v>
      </c>
      <c r="B493" t="str">
        <f>VLOOKUP(A493,Table2[[plain CG]:[cleavage site]],10,FALSE)</f>
        <v>Y</v>
      </c>
      <c r="C493" t="str">
        <f>IF(B493="Y","between "&amp;(VLOOKUP(A493,Table2[[plain CG]:[cleavage site]],5,FALSE)-1)&amp;" and "&amp;VLOOKUP(A493,Table2[[plain CG]:[cleavage site]],5,FALSE),"-")</f>
        <v>between 23 and 24</v>
      </c>
      <c r="D493" t="str">
        <f>IF(B493="Y",VLOOKUP(A493,Table2[[plain CG]:[cleavage site]],13,FALSE),"-")</f>
        <v>SQG-TVY</v>
      </c>
    </row>
    <row r="494" spans="1:4">
      <c r="A494" t="s">
        <v>547</v>
      </c>
      <c r="B494" t="str">
        <f>VLOOKUP(A494,Table2[[plain CG]:[cleavage site]],10,FALSE)</f>
        <v>Y</v>
      </c>
      <c r="C494" t="str">
        <f>IF(B494="Y","between "&amp;(VLOOKUP(A494,Table2[[plain CG]:[cleavage site]],5,FALSE)-1)&amp;" and "&amp;VLOOKUP(A494,Table2[[plain CG]:[cleavage site]],5,FALSE),"-")</f>
        <v>between 18 and 19</v>
      </c>
      <c r="D494" t="str">
        <f>IF(B494="Y",VLOOKUP(A494,Table2[[plain CG]:[cleavage site]],13,FALSE),"-")</f>
        <v>KLA-ESF</v>
      </c>
    </row>
    <row r="495" spans="1:4">
      <c r="A495" t="s">
        <v>459</v>
      </c>
      <c r="B495" t="str">
        <f>VLOOKUP(A495,Table2[[plain CG]:[cleavage site]],10,FALSE)</f>
        <v>Y</v>
      </c>
      <c r="C495" t="str">
        <f>IF(B495="Y","between "&amp;(VLOOKUP(A495,Table2[[plain CG]:[cleavage site]],5,FALSE)-1)&amp;" and "&amp;VLOOKUP(A495,Table2[[plain CG]:[cleavage site]],5,FALSE),"-")</f>
        <v>between 22 and 23</v>
      </c>
      <c r="D495" t="str">
        <f>IF(B495="Y",VLOOKUP(A495,Table2[[plain CG]:[cleavage site]],13,FALSE),"-")</f>
        <v>VEG-ISL</v>
      </c>
    </row>
    <row r="496" spans="1:4">
      <c r="A496" t="s">
        <v>768</v>
      </c>
      <c r="B496" t="str">
        <f>VLOOKUP(A496,Table2[[plain CG]:[cleavage site]],10,FALSE)</f>
        <v>N</v>
      </c>
      <c r="C496" t="str">
        <f>IF(B496="Y","between "&amp;(VLOOKUP(A496,Table2[[plain CG]:[cleavage site]],5,FALSE)-1)&amp;" and "&amp;VLOOKUP(A496,Table2[[plain CG]:[cleavage site]],5,FALSE),"-")</f>
        <v>-</v>
      </c>
      <c r="D496" t="str">
        <f>IF(B496="Y",VLOOKUP(A496,Table2[[plain CG]:[cleavage site]],13,FALSE),"-")</f>
        <v>-</v>
      </c>
    </row>
    <row r="497" spans="1:4">
      <c r="A497" t="s">
        <v>894</v>
      </c>
      <c r="B497" t="str">
        <f>VLOOKUP(A497,Table2[[plain CG]:[cleavage site]],10,FALSE)</f>
        <v>N</v>
      </c>
      <c r="C497" t="str">
        <f>IF(B497="Y","between "&amp;(VLOOKUP(A497,Table2[[plain CG]:[cleavage site]],5,FALSE)-1)&amp;" and "&amp;VLOOKUP(A497,Table2[[plain CG]:[cleavage site]],5,FALSE),"-")</f>
        <v>-</v>
      </c>
      <c r="D497" t="str">
        <f>IF(B497="Y",VLOOKUP(A497,Table2[[plain CG]:[cleavage site]],13,FALSE),"-")</f>
        <v>-</v>
      </c>
    </row>
    <row r="498" spans="1:4">
      <c r="A498" t="s">
        <v>725</v>
      </c>
      <c r="B498" t="str">
        <f>VLOOKUP(A498,Table2[[plain CG]:[cleavage site]],10,FALSE)</f>
        <v>N</v>
      </c>
      <c r="C498" t="str">
        <f>IF(B498="Y","between "&amp;(VLOOKUP(A498,Table2[[plain CG]:[cleavage site]],5,FALSE)-1)&amp;" and "&amp;VLOOKUP(A498,Table2[[plain CG]:[cleavage site]],5,FALSE),"-")</f>
        <v>-</v>
      </c>
      <c r="D498" t="str">
        <f>IF(B498="Y",VLOOKUP(A498,Table2[[plain CG]:[cleavage site]],13,FALSE),"-")</f>
        <v>-</v>
      </c>
    </row>
    <row r="499" spans="1:4">
      <c r="A499" t="s">
        <v>214</v>
      </c>
      <c r="B499" t="str">
        <f>VLOOKUP(A499,Table2[[plain CG]:[cleavage site]],10,FALSE)</f>
        <v>Y</v>
      </c>
      <c r="C499" t="str">
        <f>IF(B499="Y","between "&amp;(VLOOKUP(A499,Table2[[plain CG]:[cleavage site]],5,FALSE)-1)&amp;" and "&amp;VLOOKUP(A499,Table2[[plain CG]:[cleavage site]],5,FALSE),"-")</f>
        <v>between 24 and 25</v>
      </c>
      <c r="D499" t="str">
        <f>IF(B499="Y",VLOOKUP(A499,Table2[[plain CG]:[cleavage site]],13,FALSE),"-")</f>
        <v>ADL-RSI</v>
      </c>
    </row>
    <row r="500" spans="1:4">
      <c r="A500" t="s">
        <v>549</v>
      </c>
      <c r="B500" t="str">
        <f>VLOOKUP(A500,Table2[[plain CG]:[cleavage site]],10,FALSE)</f>
        <v>Y</v>
      </c>
      <c r="C500" t="str">
        <f>IF(B500="Y","between "&amp;(VLOOKUP(A500,Table2[[plain CG]:[cleavage site]],5,FALSE)-1)&amp;" and "&amp;VLOOKUP(A500,Table2[[plain CG]:[cleavage site]],5,FALSE),"-")</f>
        <v>between 23 and 24</v>
      </c>
      <c r="D500" t="str">
        <f>IF(B500="Y",VLOOKUP(A500,Table2[[plain CG]:[cleavage site]],13,FALSE),"-")</f>
        <v>VAA-EKP</v>
      </c>
    </row>
    <row r="501" spans="1:4">
      <c r="A501" t="s">
        <v>896</v>
      </c>
      <c r="B501" t="str">
        <f>VLOOKUP(A501,Table2[[plain CG]:[cleavage site]],10,FALSE)</f>
        <v>Y</v>
      </c>
      <c r="C501" t="s">
        <v>5725</v>
      </c>
      <c r="D501" t="s">
        <v>5726</v>
      </c>
    </row>
    <row r="502" spans="1:4">
      <c r="A502" t="s">
        <v>227</v>
      </c>
      <c r="B502" t="str">
        <f>VLOOKUP(A502,Table2[[plain CG]:[cleavage site]],10,FALSE)</f>
        <v>N</v>
      </c>
      <c r="C502" t="str">
        <f>IF(B502="Y","between "&amp;(VLOOKUP(A502,Table2[[plain CG]:[cleavage site]],5,FALSE)-1)&amp;" and "&amp;VLOOKUP(A502,Table2[[plain CG]:[cleavage site]],5,FALSE),"-")</f>
        <v>-</v>
      </c>
      <c r="D502" t="str">
        <f>IF(B502="Y",VLOOKUP(A502,Table2[[plain CG]:[cleavage site]],13,FALSE),"-")</f>
        <v>-</v>
      </c>
    </row>
    <row r="503" spans="1:4">
      <c r="A503" t="s">
        <v>898</v>
      </c>
      <c r="B503" t="str">
        <f>VLOOKUP(A503,Table2[[plain CG]:[cleavage site]],10,FALSE)</f>
        <v>N</v>
      </c>
      <c r="C503" t="str">
        <f>IF(B503="Y","between "&amp;(VLOOKUP(A503,Table2[[plain CG]:[cleavage site]],5,FALSE)-1)&amp;" and "&amp;VLOOKUP(A503,Table2[[plain CG]:[cleavage site]],5,FALSE),"-")</f>
        <v>-</v>
      </c>
      <c r="D503" t="str">
        <f>IF(B503="Y",VLOOKUP(A503,Table2[[plain CG]:[cleavage site]],13,FALSE),"-")</f>
        <v>-</v>
      </c>
    </row>
    <row r="504" spans="1:4">
      <c r="A504" t="s">
        <v>390</v>
      </c>
      <c r="B504" t="str">
        <f>VLOOKUP(A504,Table2[[plain CG]:[cleavage site]],10,FALSE)</f>
        <v>Y</v>
      </c>
      <c r="C504" t="str">
        <f>IF(B504="Y","between "&amp;(VLOOKUP(A504,Table2[[plain CG]:[cleavage site]],5,FALSE)-1)&amp;" and "&amp;VLOOKUP(A504,Table2[[plain CG]:[cleavage site]],5,FALSE),"-")</f>
        <v>between 18 and 19</v>
      </c>
      <c r="D504" t="str">
        <f>IF(B504="Y",VLOOKUP(A504,Table2[[plain CG]:[cleavage site]],13,FALSE),"-")</f>
        <v>AYA-LEE</v>
      </c>
    </row>
    <row r="505" spans="1:4">
      <c r="A505" t="s">
        <v>391</v>
      </c>
      <c r="B505" t="str">
        <f>VLOOKUP(A505,Table2[[plain CG]:[cleavage site]],10,FALSE)</f>
        <v>Y</v>
      </c>
      <c r="C505" t="str">
        <f>IF(B505="Y","between "&amp;(VLOOKUP(A505,Table2[[plain CG]:[cleavage site]],5,FALSE)-1)&amp;" and "&amp;VLOOKUP(A505,Table2[[plain CG]:[cleavage site]],5,FALSE),"-")</f>
        <v>between 16 and 17</v>
      </c>
      <c r="D505" t="str">
        <f>IF(B505="Y",VLOOKUP(A505,Table2[[plain CG]:[cleavage site]],13,FALSE),"-")</f>
        <v>ASA-IPI</v>
      </c>
    </row>
    <row r="506" spans="1:4">
      <c r="A506" t="s">
        <v>462</v>
      </c>
      <c r="B506" t="str">
        <f>VLOOKUP(A506,Table2[[plain CG]:[cleavage site]],10,FALSE)</f>
        <v>Y</v>
      </c>
      <c r="C506" t="str">
        <f>IF(B506="Y","between "&amp;(VLOOKUP(A506,Table2[[plain CG]:[cleavage site]],5,FALSE)-1)&amp;" and "&amp;VLOOKUP(A506,Table2[[plain CG]:[cleavage site]],5,FALSE),"-")</f>
        <v>between 16 and 17</v>
      </c>
      <c r="D506" t="str">
        <f>IF(B506="Y",VLOOKUP(A506,Table2[[plain CG]:[cleavage site]],13,FALSE),"-")</f>
        <v>VSA-LPI</v>
      </c>
    </row>
    <row r="507" spans="1:4">
      <c r="A507" t="s">
        <v>551</v>
      </c>
      <c r="B507" t="str">
        <f>VLOOKUP(A507,Table2[[plain CG]:[cleavage site]],10,FALSE)</f>
        <v>N</v>
      </c>
      <c r="C507" t="str">
        <f>IF(B507="Y","between "&amp;(VLOOKUP(A507,Table2[[plain CG]:[cleavage site]],5,FALSE)-1)&amp;" and "&amp;VLOOKUP(A507,Table2[[plain CG]:[cleavage site]],5,FALSE),"-")</f>
        <v>-</v>
      </c>
      <c r="D507" t="str">
        <f>IF(B507="Y",VLOOKUP(A507,Table2[[plain CG]:[cleavage site]],13,FALSE),"-")</f>
        <v>-</v>
      </c>
    </row>
    <row r="508" spans="1:4">
      <c r="A508" t="s">
        <v>393</v>
      </c>
      <c r="B508" t="str">
        <f>VLOOKUP(A508,Table2[[plain CG]:[cleavage site]],10,FALSE)</f>
        <v>Y</v>
      </c>
      <c r="C508" t="str">
        <f>IF(B508="Y","between "&amp;(VLOOKUP(A508,Table2[[plain CG]:[cleavage site]],5,FALSE)-1)&amp;" and "&amp;VLOOKUP(A508,Table2[[plain CG]:[cleavage site]],5,FALSE),"-")</f>
        <v>between 17 and 18</v>
      </c>
      <c r="D508" t="str">
        <f>IF(B508="Y",VLOOKUP(A508,Table2[[plain CG]:[cleavage site]],13,FALSE),"-")</f>
        <v>ANA-VEV</v>
      </c>
    </row>
    <row r="509" spans="1:4">
      <c r="A509" t="s">
        <v>395</v>
      </c>
      <c r="B509" t="str">
        <f>VLOOKUP(A509,Table2[[plain CG]:[cleavage site]],10,FALSE)</f>
        <v>Y</v>
      </c>
      <c r="C509" t="str">
        <f>IF(B509="Y","between "&amp;(VLOOKUP(A509,Table2[[plain CG]:[cleavage site]],5,FALSE)-1)&amp;" and "&amp;VLOOKUP(A509,Table2[[plain CG]:[cleavage site]],5,FALSE),"-")</f>
        <v>between 16 and 17</v>
      </c>
      <c r="D509" t="str">
        <f>IF(B509="Y",VLOOKUP(A509,Table2[[plain CG]:[cleavage site]],13,FALSE),"-")</f>
        <v>ASA-WPV</v>
      </c>
    </row>
    <row r="510" spans="1:4">
      <c r="A510" t="s">
        <v>1420</v>
      </c>
      <c r="B510" t="str">
        <f>VLOOKUP(A510,Table2[[plain CG]:[cleavage site]],10,FALSE)</f>
        <v>N</v>
      </c>
      <c r="C510" t="str">
        <f>IF(B510="Y","between "&amp;(VLOOKUP(A510,Table2[[plain CG]:[cleavage site]],5,FALSE)-1)&amp;" and "&amp;VLOOKUP(A510,Table2[[plain CG]:[cleavage site]],5,FALSE),"-")</f>
        <v>-</v>
      </c>
      <c r="D510" t="str">
        <f>IF(B510="Y",VLOOKUP(A510,Table2[[plain CG]:[cleavage site]],13,FALSE),"-")</f>
        <v>-</v>
      </c>
    </row>
    <row r="511" spans="1:4">
      <c r="A511" t="s">
        <v>727</v>
      </c>
      <c r="B511" t="str">
        <f>VLOOKUP(A511,Table2[[plain CG]:[cleavage site]],10,FALSE)</f>
        <v>Y</v>
      </c>
      <c r="C511" t="str">
        <f>IF(B511="Y","between "&amp;(VLOOKUP(A511,Table2[[plain CG]:[cleavage site]],5,FALSE)-1)&amp;" and "&amp;VLOOKUP(A511,Table2[[plain CG]:[cleavage site]],5,FALSE),"-")</f>
        <v>between 18 and 19</v>
      </c>
      <c r="D511" t="str">
        <f>IF(B511="Y",VLOOKUP(A511,Table2[[plain CG]:[cleavage site]],13,FALSE),"-")</f>
        <v>GWA-FNH</v>
      </c>
    </row>
    <row r="512" spans="1:4">
      <c r="A512" t="s">
        <v>729</v>
      </c>
      <c r="B512" t="str">
        <f>VLOOKUP(A512,Table2[[plain CG]:[cleavage site]],10,FALSE)</f>
        <v>Y</v>
      </c>
      <c r="C512" t="str">
        <f>IF(B512="Y","between "&amp;(VLOOKUP(A512,Table2[[plain CG]:[cleavage site]],5,FALSE)-1)&amp;" and "&amp;VLOOKUP(A512,Table2[[plain CG]:[cleavage site]],5,FALSE),"-")</f>
        <v>between 23 and 24</v>
      </c>
      <c r="D512" t="str">
        <f>IF(B512="Y",VLOOKUP(A512,Table2[[plain CG]:[cleavage site]],13,FALSE),"-")</f>
        <v>VSL-QQL</v>
      </c>
    </row>
    <row r="513" spans="1:4">
      <c r="A513" t="s">
        <v>731</v>
      </c>
      <c r="B513" t="str">
        <f>VLOOKUP(A513,Table2[[plain CG]:[cleavage site]],10,FALSE)</f>
        <v>Y</v>
      </c>
      <c r="C513" t="str">
        <f>IF(B513="Y","between "&amp;(VLOOKUP(A513,Table2[[plain CG]:[cleavage site]],5,FALSE)-1)&amp;" and "&amp;VLOOKUP(A513,Table2[[plain CG]:[cleavage site]],5,FALSE),"-")</f>
        <v>between 22 and 23</v>
      </c>
      <c r="D513" t="str">
        <f>IF(B513="Y",VLOOKUP(A513,Table2[[plain CG]:[cleavage site]],13,FALSE),"-")</f>
        <v>ALG-VPV</v>
      </c>
    </row>
    <row r="514" spans="1:4">
      <c r="A514" t="s">
        <v>1423</v>
      </c>
      <c r="B514" t="str">
        <f>VLOOKUP(A514,Table2[[plain CG]:[cleavage site]],10,FALSE)</f>
        <v>Y</v>
      </c>
      <c r="C514" t="str">
        <f>IF(B514="Y","between "&amp;(VLOOKUP(A514,Table2[[plain CG]:[cleavage site]],5,FALSE)-1)&amp;" and "&amp;VLOOKUP(A514,Table2[[plain CG]:[cleavage site]],5,FALSE),"-")</f>
        <v>between 26 and 27</v>
      </c>
      <c r="D514" t="str">
        <f>IF(B514="Y",VLOOKUP(A514,Table2[[plain CG]:[cleavage site]],13,FALSE),"-")</f>
        <v>TVG-DEG</v>
      </c>
    </row>
    <row r="515" spans="1:4">
      <c r="A515" t="s">
        <v>1425</v>
      </c>
      <c r="B515" t="str">
        <f>VLOOKUP(A515,Table2[[plain CG]:[cleavage site]],10,FALSE)</f>
        <v>Y</v>
      </c>
      <c r="C515" t="str">
        <f>IF(B515="Y","between "&amp;(VLOOKUP(A515,Table2[[plain CG]:[cleavage site]],5,FALSE)-1)&amp;" and "&amp;VLOOKUP(A515,Table2[[plain CG]:[cleavage site]],5,FALSE),"-")</f>
        <v>between 22 and 23</v>
      </c>
      <c r="D515" t="str">
        <f>IF(B515="Y",VLOOKUP(A515,Table2[[plain CG]:[cleavage site]],13,FALSE),"-")</f>
        <v>VEA-AVT</v>
      </c>
    </row>
    <row r="516" spans="1:4">
      <c r="A516" t="s">
        <v>554</v>
      </c>
      <c r="B516" t="str">
        <f>VLOOKUP(A516,Table2[[plain CG]:[cleavage site]],10,FALSE)</f>
        <v>N</v>
      </c>
      <c r="C516" t="str">
        <f>IF(B516="Y","between "&amp;(VLOOKUP(A516,Table2[[plain CG]:[cleavage site]],5,FALSE)-1)&amp;" and "&amp;VLOOKUP(A516,Table2[[plain CG]:[cleavage site]],5,FALSE),"-")</f>
        <v>-</v>
      </c>
      <c r="D516" t="str">
        <f>IF(B516="Y",VLOOKUP(A516,Table2[[plain CG]:[cleavage site]],13,FALSE),"-")</f>
        <v>-</v>
      </c>
    </row>
    <row r="517" spans="1:4">
      <c r="A517" t="s">
        <v>299</v>
      </c>
      <c r="B517" t="str">
        <f>VLOOKUP(A517,Table2[[plain CG]:[cleavage site]],10,FALSE)</f>
        <v>Y</v>
      </c>
      <c r="C517" t="str">
        <f>IF(B517="Y","between "&amp;(VLOOKUP(A517,Table2[[plain CG]:[cleavage site]],5,FALSE)-1)&amp;" and "&amp;VLOOKUP(A517,Table2[[plain CG]:[cleavage site]],5,FALSE),"-")</f>
        <v>between 24 and 25</v>
      </c>
      <c r="D517" t="str">
        <f>IF(B517="Y",VLOOKUP(A517,Table2[[plain CG]:[cleavage site]],13,FALSE),"-")</f>
        <v>SDG-RNS</v>
      </c>
    </row>
    <row r="518" spans="1:4">
      <c r="A518" t="s">
        <v>168</v>
      </c>
      <c r="B518" t="str">
        <f>VLOOKUP(A518,Table2[[plain CG]:[cleavage site]],10,FALSE)</f>
        <v>Y</v>
      </c>
      <c r="C518" t="str">
        <f>IF(B518="Y","between "&amp;(VLOOKUP(A518,Table2[[plain CG]:[cleavage site]],5,FALSE)-1)&amp;" and "&amp;VLOOKUP(A518,Table2[[plain CG]:[cleavage site]],5,FALSE),"-")</f>
        <v>between 22 and 23</v>
      </c>
      <c r="D518" t="str">
        <f>IF(B518="Y",VLOOKUP(A518,Table2[[plain CG]:[cleavage site]],13,FALSE),"-")</f>
        <v>VQG-QGH</v>
      </c>
    </row>
    <row r="519" spans="1:4">
      <c r="A519" t="s">
        <v>170</v>
      </c>
      <c r="B519" t="str">
        <f>VLOOKUP(A519,Table2[[plain CG]:[cleavage site]],10,FALSE)</f>
        <v>Y</v>
      </c>
      <c r="C519" t="str">
        <f>IF(B519="Y","between "&amp;(VLOOKUP(A519,Table2[[plain CG]:[cleavage site]],5,FALSE)-1)&amp;" and "&amp;VLOOKUP(A519,Table2[[plain CG]:[cleavage site]],5,FALSE),"-")</f>
        <v>between 26 and 27</v>
      </c>
      <c r="D519" t="str">
        <f>IF(B519="Y",VLOOKUP(A519,Table2[[plain CG]:[cleavage site]],13,FALSE),"-")</f>
        <v>IQA-QDK</v>
      </c>
    </row>
    <row r="520" spans="1:4">
      <c r="A520" t="s">
        <v>397</v>
      </c>
      <c r="B520" t="str">
        <f>VLOOKUP(A520,Table2[[plain CG]:[cleavage site]],10,FALSE)</f>
        <v>N</v>
      </c>
      <c r="C520" t="str">
        <f>IF(B520="Y","between "&amp;(VLOOKUP(A520,Table2[[plain CG]:[cleavage site]],5,FALSE)-1)&amp;" and "&amp;VLOOKUP(A520,Table2[[plain CG]:[cleavage site]],5,FALSE),"-")</f>
        <v>-</v>
      </c>
      <c r="D520" t="str">
        <f>IF(B520="Y",VLOOKUP(A520,Table2[[plain CG]:[cleavage site]],13,FALSE),"-")</f>
        <v>-</v>
      </c>
    </row>
    <row r="521" spans="1:4">
      <c r="A521" t="s">
        <v>172</v>
      </c>
      <c r="B521" t="str">
        <f>VLOOKUP(A521,Table2[[plain CG]:[cleavage site]],10,FALSE)</f>
        <v>Y</v>
      </c>
      <c r="C521" t="str">
        <f>IF(B521="Y","between "&amp;(VLOOKUP(A521,Table2[[plain CG]:[cleavage site]],5,FALSE)-1)&amp;" and "&amp;VLOOKUP(A521,Table2[[plain CG]:[cleavage site]],5,FALSE),"-")</f>
        <v>between 22 and 23</v>
      </c>
      <c r="D521" t="str">
        <f>IF(B521="Y",VLOOKUP(A521,Table2[[plain CG]:[cleavage site]],13,FALSE),"-")</f>
        <v>VQA-EVQ</v>
      </c>
    </row>
    <row r="522" spans="1:4">
      <c r="A522" t="s">
        <v>464</v>
      </c>
      <c r="B522" t="str">
        <f>VLOOKUP(A522,Table2[[plain CG]:[cleavage site]],10,FALSE)</f>
        <v>Y</v>
      </c>
      <c r="C522" t="s">
        <v>5725</v>
      </c>
      <c r="D522" t="s">
        <v>5726</v>
      </c>
    </row>
    <row r="523" spans="1:4">
      <c r="A523" t="s">
        <v>174</v>
      </c>
      <c r="B523" t="str">
        <f>VLOOKUP(A523,Table2[[plain CG]:[cleavage site]],10,FALSE)</f>
        <v>Y</v>
      </c>
      <c r="C523" t="str">
        <f>IF(B523="Y","between "&amp;(VLOOKUP(A523,Table2[[plain CG]:[cleavage site]],5,FALSE)-1)&amp;" and "&amp;VLOOKUP(A523,Table2[[plain CG]:[cleavage site]],5,FALSE),"-")</f>
        <v>between 17 and 18</v>
      </c>
      <c r="D523" t="str">
        <f>IF(B523="Y",VLOOKUP(A523,Table2[[plain CG]:[cleavage site]],13,FALSE),"-")</f>
        <v>GSS-YEV</v>
      </c>
    </row>
    <row r="524" spans="1:4">
      <c r="A524" t="s">
        <v>1428</v>
      </c>
      <c r="B524" t="str">
        <f>VLOOKUP(A524,Table2[[plain CG]:[cleavage site]],10,FALSE)</f>
        <v>Y</v>
      </c>
      <c r="C524" t="str">
        <f>IF(B524="Y","between "&amp;(VLOOKUP(A524,Table2[[plain CG]:[cleavage site]],5,FALSE)-1)&amp;" and "&amp;VLOOKUP(A524,Table2[[plain CG]:[cleavage site]],5,FALSE),"-")</f>
        <v>between 21 and 22</v>
      </c>
      <c r="D524" t="str">
        <f>IF(B524="Y",VLOOKUP(A524,Table2[[plain CG]:[cleavage site]],13,FALSE),"-")</f>
        <v>ASA-GAG</v>
      </c>
    </row>
    <row r="525" spans="1:4">
      <c r="A525" t="s">
        <v>128</v>
      </c>
      <c r="B525" t="str">
        <f>VLOOKUP(A525,Table2[[plain CG]:[cleavage site]],10,FALSE)</f>
        <v>Y</v>
      </c>
      <c r="C525" t="str">
        <f>IF(B525="Y","between "&amp;(VLOOKUP(A525,Table2[[plain CG]:[cleavage site]],5,FALSE)-1)&amp;" and "&amp;VLOOKUP(A525,Table2[[plain CG]:[cleavage site]],5,FALSE),"-")</f>
        <v>between 26 and 27</v>
      </c>
      <c r="D525" t="str">
        <f>IF(B525="Y",VLOOKUP(A525,Table2[[plain CG]:[cleavage site]],13,FALSE),"-")</f>
        <v>GSA-SEV</v>
      </c>
    </row>
    <row r="526" spans="1:4">
      <c r="A526" t="s">
        <v>1431</v>
      </c>
      <c r="B526" t="str">
        <f>VLOOKUP(A526,Table2[[plain CG]:[cleavage site]],10,FALSE)</f>
        <v>Y</v>
      </c>
      <c r="C526" t="str">
        <f>IF(B526="Y","between "&amp;(VLOOKUP(A526,Table2[[plain CG]:[cleavage site]],5,FALSE)-1)&amp;" and "&amp;VLOOKUP(A526,Table2[[plain CG]:[cleavage site]],5,FALSE),"-")</f>
        <v>between 16 and 17</v>
      </c>
      <c r="D526" t="str">
        <f>IF(B526="Y",VLOOKUP(A526,Table2[[plain CG]:[cleavage site]],13,FALSE),"-")</f>
        <v>ASA-GLL</v>
      </c>
    </row>
    <row r="527" spans="1:4">
      <c r="A527" t="s">
        <v>1434</v>
      </c>
      <c r="B527" t="str">
        <f>VLOOKUP(A527,Table2[[plain CG]:[cleavage site]],10,FALSE)</f>
        <v>Y</v>
      </c>
      <c r="C527" t="str">
        <f>IF(B527="Y","between "&amp;(VLOOKUP(A527,Table2[[plain CG]:[cleavage site]],5,FALSE)-1)&amp;" and "&amp;VLOOKUP(A527,Table2[[plain CG]:[cleavage site]],5,FALSE),"-")</f>
        <v>between 22 and 23</v>
      </c>
      <c r="D527" t="str">
        <f>IF(B527="Y",VLOOKUP(A527,Table2[[plain CG]:[cleavage site]],13,FALSE),"-")</f>
        <v>VKS-SEP</v>
      </c>
    </row>
    <row r="528" spans="1:4">
      <c r="A528" t="s">
        <v>901</v>
      </c>
      <c r="B528" t="str">
        <f>VLOOKUP(A528,Table2[[plain CG]:[cleavage site]],10,FALSE)</f>
        <v>N</v>
      </c>
      <c r="C528" t="str">
        <f>IF(B528="Y","between "&amp;(VLOOKUP(A528,Table2[[plain CG]:[cleavage site]],5,FALSE)-1)&amp;" and "&amp;VLOOKUP(A528,Table2[[plain CG]:[cleavage site]],5,FALSE),"-")</f>
        <v>-</v>
      </c>
      <c r="D528" t="str">
        <f>IF(B528="Y",VLOOKUP(A528,Table2[[plain CG]:[cleavage site]],13,FALSE),"-")</f>
        <v>-</v>
      </c>
    </row>
    <row r="529" spans="1:4">
      <c r="A529" t="s">
        <v>1436</v>
      </c>
      <c r="B529" t="str">
        <f>VLOOKUP(A529,Table2[[plain CG]:[cleavage site]],10,FALSE)</f>
        <v>Y</v>
      </c>
      <c r="C529" t="str">
        <f>IF(B529="Y","between "&amp;(VLOOKUP(A529,Table2[[plain CG]:[cleavage site]],5,FALSE)-1)&amp;" and "&amp;VLOOKUP(A529,Table2[[plain CG]:[cleavage site]],5,FALSE),"-")</f>
        <v>between 15 and 16</v>
      </c>
      <c r="D529" t="str">
        <f>IF(B529="Y",VLOOKUP(A529,Table2[[plain CG]:[cleavage site]],13,FALSE),"-")</f>
        <v>ASA-FPE</v>
      </c>
    </row>
    <row r="530" spans="1:4">
      <c r="A530" t="s">
        <v>1439</v>
      </c>
      <c r="B530" t="str">
        <f>VLOOKUP(A530,Table2[[plain CG]:[cleavage site]],10,FALSE)</f>
        <v>Y</v>
      </c>
      <c r="C530" t="str">
        <f>IF(B530="Y","between "&amp;(VLOOKUP(A530,Table2[[plain CG]:[cleavage site]],5,FALSE)-1)&amp;" and "&amp;VLOOKUP(A530,Table2[[plain CG]:[cleavage site]],5,FALSE),"-")</f>
        <v>between 16 and 17</v>
      </c>
      <c r="D530" t="str">
        <f>IF(B530="Y",VLOOKUP(A530,Table2[[plain CG]:[cleavage site]],13,FALSE),"-")</f>
        <v>ASA-GLL</v>
      </c>
    </row>
    <row r="531" spans="1:4">
      <c r="A531" t="s">
        <v>614</v>
      </c>
      <c r="B531" t="str">
        <f>VLOOKUP(A531,Table2[[plain CG]:[cleavage site]],10,FALSE)</f>
        <v>Y</v>
      </c>
      <c r="C531" t="str">
        <f>IF(B531="Y","between "&amp;(VLOOKUP(A531,Table2[[plain CG]:[cleavage site]],5,FALSE)-1)&amp;" and "&amp;VLOOKUP(A531,Table2[[plain CG]:[cleavage site]],5,FALSE),"-")</f>
        <v>between 21 and 22</v>
      </c>
      <c r="D531" t="str">
        <f>IF(B531="Y",VLOOKUP(A531,Table2[[plain CG]:[cleavage site]],13,FALSE),"-")</f>
        <v>SMG-QLR</v>
      </c>
    </row>
    <row r="532" spans="1:4">
      <c r="A532" t="s">
        <v>903</v>
      </c>
      <c r="B532" t="str">
        <f>VLOOKUP(A532,Table2[[plain CG]:[cleavage site]],10,FALSE)</f>
        <v>N</v>
      </c>
      <c r="C532" t="str">
        <f>IF(B532="Y","between "&amp;(VLOOKUP(A532,Table2[[plain CG]:[cleavage site]],5,FALSE)-1)&amp;" and "&amp;VLOOKUP(A532,Table2[[plain CG]:[cleavage site]],5,FALSE),"-")</f>
        <v>-</v>
      </c>
      <c r="D532" t="str">
        <f>IF(B532="Y",VLOOKUP(A532,Table2[[plain CG]:[cleavage site]],13,FALSE),"-")</f>
        <v>-</v>
      </c>
    </row>
    <row r="533" spans="1:4">
      <c r="A533" t="s">
        <v>399</v>
      </c>
      <c r="B533" t="str">
        <f>VLOOKUP(A533,Table2[[plain CG]:[cleavage site]],10,FALSE)</f>
        <v>N</v>
      </c>
      <c r="C533" t="str">
        <f>IF(B533="Y","between "&amp;(VLOOKUP(A533,Table2[[plain CG]:[cleavage site]],5,FALSE)-1)&amp;" and "&amp;VLOOKUP(A533,Table2[[plain CG]:[cleavage site]],5,FALSE),"-")</f>
        <v>-</v>
      </c>
      <c r="D533" t="str">
        <f>IF(B533="Y",VLOOKUP(A533,Table2[[plain CG]:[cleavage site]],13,FALSE),"-")</f>
        <v>-</v>
      </c>
    </row>
    <row r="534" spans="1:4">
      <c r="A534" t="s">
        <v>1442</v>
      </c>
      <c r="B534" t="str">
        <f>VLOOKUP(A534,Table2[[plain CG]:[cleavage site]],10,FALSE)</f>
        <v>Y</v>
      </c>
      <c r="C534" t="str">
        <f>IF(B534="Y","between "&amp;(VLOOKUP(A534,Table2[[plain CG]:[cleavage site]],5,FALSE)-1)&amp;" and "&amp;VLOOKUP(A534,Table2[[plain CG]:[cleavage site]],5,FALSE),"-")</f>
        <v>between 17 and 18</v>
      </c>
      <c r="D534" t="str">
        <f>IF(B534="Y",VLOOKUP(A534,Table2[[plain CG]:[cleavage site]],13,FALSE),"-")</f>
        <v>VAA-LER</v>
      </c>
    </row>
    <row r="535" spans="1:4">
      <c r="A535" t="s">
        <v>1445</v>
      </c>
      <c r="B535" t="str">
        <f>VLOOKUP(A535,Table2[[plain CG]:[cleavage site]],10,FALSE)</f>
        <v>Y</v>
      </c>
      <c r="C535" t="str">
        <f>IF(B535="Y","between "&amp;(VLOOKUP(A535,Table2[[plain CG]:[cleavage site]],5,FALSE)-1)&amp;" and "&amp;VLOOKUP(A535,Table2[[plain CG]:[cleavage site]],5,FALSE),"-")</f>
        <v>between 27 and 28</v>
      </c>
      <c r="D535" t="str">
        <f>IF(B535="Y",VLOOKUP(A535,Table2[[plain CG]:[cleavage site]],13,FALSE),"-")</f>
        <v>CIA-LDW</v>
      </c>
    </row>
    <row r="536" spans="1:4">
      <c r="A536" t="s">
        <v>1446</v>
      </c>
      <c r="B536" t="str">
        <f>VLOOKUP(A536,Table2[[plain CG]:[cleavage site]],10,FALSE)</f>
        <v>Y</v>
      </c>
      <c r="C536" t="str">
        <f>IF(B536="Y","between "&amp;(VLOOKUP(A536,Table2[[plain CG]:[cleavage site]],5,FALSE)-1)&amp;" and "&amp;VLOOKUP(A536,Table2[[plain CG]:[cleavage site]],5,FALSE),"-")</f>
        <v>between 20 and 21</v>
      </c>
      <c r="D536" t="str">
        <f>IF(B536="Y",VLOOKUP(A536,Table2[[plain CG]:[cleavage site]],13,FALSE),"-")</f>
        <v>GNA-CRH</v>
      </c>
    </row>
    <row r="537" spans="1:4">
      <c r="A537" t="s">
        <v>733</v>
      </c>
      <c r="B537" t="str">
        <f>VLOOKUP(A537,Table2[[plain CG]:[cleavage site]],10,FALSE)</f>
        <v>Y</v>
      </c>
      <c r="C537" t="str">
        <f>IF(B537="Y","between "&amp;(VLOOKUP(A537,Table2[[plain CG]:[cleavage site]],5,FALSE)-1)&amp;" and "&amp;VLOOKUP(A537,Table2[[plain CG]:[cleavage site]],5,FALSE),"-")</f>
        <v>between 18 and 19</v>
      </c>
      <c r="D537" t="str">
        <f>IF(B537="Y",VLOOKUP(A537,Table2[[plain CG]:[cleavage site]],13,FALSE),"-")</f>
        <v>AQA-VSF</v>
      </c>
    </row>
    <row r="538" spans="1:4">
      <c r="A538" t="s">
        <v>905</v>
      </c>
      <c r="B538" t="str">
        <f>VLOOKUP(A538,Table2[[plain CG]:[cleavage site]],10,FALSE)</f>
        <v>Y</v>
      </c>
      <c r="C538" t="str">
        <f>IF(B538="Y","between "&amp;(VLOOKUP(A538,Table2[[plain CG]:[cleavage site]],5,FALSE)-1)&amp;" and "&amp;VLOOKUP(A538,Table2[[plain CG]:[cleavage site]],5,FALSE),"-")</f>
        <v>between 21 and 22</v>
      </c>
      <c r="D538" t="str">
        <f>IF(B538="Y",VLOOKUP(A538,Table2[[plain CG]:[cleavage site]],13,FALSE),"-")</f>
        <v>ALA-LSA</v>
      </c>
    </row>
    <row r="539" spans="1:4">
      <c r="A539" t="s">
        <v>907</v>
      </c>
      <c r="B539" t="str">
        <f>VLOOKUP(A539,Table2[[plain CG]:[cleavage site]],10,FALSE)</f>
        <v>N</v>
      </c>
      <c r="C539" t="str">
        <f>IF(B539="Y","between "&amp;(VLOOKUP(A539,Table2[[plain CG]:[cleavage site]],5,FALSE)-1)&amp;" and "&amp;VLOOKUP(A539,Table2[[plain CG]:[cleavage site]],5,FALSE),"-")</f>
        <v>-</v>
      </c>
      <c r="D539" t="str">
        <f>IF(B539="Y",VLOOKUP(A539,Table2[[plain CG]:[cleavage site]],13,FALSE),"-")</f>
        <v>-</v>
      </c>
    </row>
    <row r="540" spans="1:4">
      <c r="A540" t="s">
        <v>401</v>
      </c>
      <c r="B540" t="str">
        <f>VLOOKUP(A540,Table2[[plain CG]:[cleavage site]],10,FALSE)</f>
        <v>Y</v>
      </c>
      <c r="C540" t="str">
        <f>IF(B540="Y","between "&amp;(VLOOKUP(A540,Table2[[plain CG]:[cleavage site]],5,FALSE)-1)&amp;" and "&amp;VLOOKUP(A540,Table2[[plain CG]:[cleavage site]],5,FALSE),"-")</f>
        <v>between 20 and 21</v>
      </c>
      <c r="D540" t="str">
        <f>IF(B540="Y",VLOOKUP(A540,Table2[[plain CG]:[cleavage site]],13,FALSE),"-")</f>
        <v>LLG-VDQ</v>
      </c>
    </row>
    <row r="541" spans="1:4">
      <c r="A541" t="s">
        <v>466</v>
      </c>
      <c r="B541" t="str">
        <f>VLOOKUP(A541,Table2[[plain CG]:[cleavage site]],10,FALSE)</f>
        <v>Y</v>
      </c>
      <c r="C541" t="str">
        <f>IF(B541="Y","between "&amp;(VLOOKUP(A541,Table2[[plain CG]:[cleavage site]],5,FALSE)-1)&amp;" and "&amp;VLOOKUP(A541,Table2[[plain CG]:[cleavage site]],5,FALSE),"-")</f>
        <v>between 22 and 23</v>
      </c>
      <c r="D541" t="str">
        <f>IF(B541="Y",VLOOKUP(A541,Table2[[plain CG]:[cleavage site]],13,FALSE),"-")</f>
        <v>SRA-TLR</v>
      </c>
    </row>
    <row r="542" spans="1:4">
      <c r="A542" t="s">
        <v>910</v>
      </c>
      <c r="B542" t="str">
        <f>VLOOKUP(A542,Table2[[plain CG]:[cleavage site]],10,FALSE)</f>
        <v>Y</v>
      </c>
      <c r="C542" t="str">
        <f>IF(B542="Y","between "&amp;(VLOOKUP(A542,Table2[[plain CG]:[cleavage site]],5,FALSE)-1)&amp;" and "&amp;VLOOKUP(A542,Table2[[plain CG]:[cleavage site]],5,FALSE),"-")</f>
        <v>between 18 and 19</v>
      </c>
      <c r="D542" t="str">
        <f>IF(B542="Y",VLOOKUP(A542,Table2[[plain CG]:[cleavage site]],13,FALSE),"-")</f>
        <v>CQA-LPY</v>
      </c>
    </row>
    <row r="543" spans="1:4">
      <c r="A543" t="s">
        <v>468</v>
      </c>
      <c r="B543" t="str">
        <f>VLOOKUP(A543,Table2[[plain CG]:[cleavage site]],10,FALSE)</f>
        <v>Y</v>
      </c>
      <c r="C543" t="str">
        <f>IF(B543="Y","between "&amp;(VLOOKUP(A543,Table2[[plain CG]:[cleavage site]],5,FALSE)-1)&amp;" and "&amp;VLOOKUP(A543,Table2[[plain CG]:[cleavage site]],5,FALSE),"-")</f>
        <v>between 19 and 20</v>
      </c>
      <c r="D543" t="str">
        <f>IF(B543="Y",VLOOKUP(A543,Table2[[plain CG]:[cleavage site]],13,FALSE),"-")</f>
        <v>VNA-IAQ</v>
      </c>
    </row>
    <row r="544" spans="1:4">
      <c r="A544" t="s">
        <v>912</v>
      </c>
      <c r="B544" t="str">
        <f>VLOOKUP(A544,Table2[[plain CG]:[cleavage site]],10,FALSE)</f>
        <v>Y</v>
      </c>
      <c r="C544" t="str">
        <f>IF(B544="Y","between "&amp;(VLOOKUP(A544,Table2[[plain CG]:[cleavage site]],5,FALSE)-1)&amp;" and "&amp;VLOOKUP(A544,Table2[[plain CG]:[cleavage site]],5,FALSE),"-")</f>
        <v>between 33 and 34</v>
      </c>
      <c r="D544" t="str">
        <f>IF(B544="Y",VLOOKUP(A544,Table2[[plain CG]:[cleavage site]],13,FALSE),"-")</f>
        <v>VHA-KNP</v>
      </c>
    </row>
    <row r="545" spans="1:4">
      <c r="A545" t="s">
        <v>1448</v>
      </c>
      <c r="B545" t="str">
        <f>VLOOKUP(A545,Table2[[plain CG]:[cleavage site]],10,FALSE)</f>
        <v>Y</v>
      </c>
      <c r="C545" t="str">
        <f>IF(B545="Y","between "&amp;(VLOOKUP(A545,Table2[[plain CG]:[cleavage site]],5,FALSE)-1)&amp;" and "&amp;VLOOKUP(A545,Table2[[plain CG]:[cleavage site]],5,FALSE),"-")</f>
        <v>between 19 and 20</v>
      </c>
      <c r="D545" t="str">
        <f>IF(B545="Y",VLOOKUP(A545,Table2[[plain CG]:[cleavage site]],13,FALSE),"-")</f>
        <v>AQS-QIA</v>
      </c>
    </row>
    <row r="546" spans="1:4">
      <c r="A546" t="s">
        <v>915</v>
      </c>
      <c r="B546" t="str">
        <f>VLOOKUP(A546,Table2[[plain CG]:[cleavage site]],10,FALSE)</f>
        <v>N</v>
      </c>
      <c r="C546" t="str">
        <f>IF(B546="Y","between "&amp;(VLOOKUP(A546,Table2[[plain CG]:[cleavage site]],5,FALSE)-1)&amp;" and "&amp;VLOOKUP(A546,Table2[[plain CG]:[cleavage site]],5,FALSE),"-")</f>
        <v>-</v>
      </c>
      <c r="D546" t="str">
        <f>IF(B546="Y",VLOOKUP(A546,Table2[[plain CG]:[cleavage site]],13,FALSE),"-")</f>
        <v>-</v>
      </c>
    </row>
    <row r="547" spans="1:4">
      <c r="A547" t="s">
        <v>301</v>
      </c>
      <c r="B547" t="str">
        <f>VLOOKUP(A547,Table2[[plain CG]:[cleavage site]],10,FALSE)</f>
        <v>Y</v>
      </c>
      <c r="C547" t="str">
        <f>IF(B547="Y","between "&amp;(VLOOKUP(A547,Table2[[plain CG]:[cleavage site]],5,FALSE)-1)&amp;" and "&amp;VLOOKUP(A547,Table2[[plain CG]:[cleavage site]],5,FALSE),"-")</f>
        <v>between 21 and 22</v>
      </c>
      <c r="D547" t="str">
        <f>IF(B547="Y",VLOOKUP(A547,Table2[[plain CG]:[cleavage site]],13,FALSE),"-")</f>
        <v>SNA-SDT</v>
      </c>
    </row>
    <row r="548" spans="1:4">
      <c r="A548" t="s">
        <v>404</v>
      </c>
      <c r="B548" t="str">
        <f>VLOOKUP(A548,Table2[[plain CG]:[cleavage site]],10,FALSE)</f>
        <v>N</v>
      </c>
      <c r="C548" t="str">
        <f>IF(B548="Y","between "&amp;(VLOOKUP(A548,Table2[[plain CG]:[cleavage site]],5,FALSE)-1)&amp;" and "&amp;VLOOKUP(A548,Table2[[plain CG]:[cleavage site]],5,FALSE),"-")</f>
        <v>-</v>
      </c>
      <c r="D548" t="str">
        <f>IF(B548="Y",VLOOKUP(A548,Table2[[plain CG]:[cleavage site]],13,FALSE),"-")</f>
        <v>-</v>
      </c>
    </row>
    <row r="549" spans="1:4">
      <c r="A549" t="s">
        <v>918</v>
      </c>
      <c r="B549" t="str">
        <f>VLOOKUP(A549,Table2[[plain CG]:[cleavage site]],10,FALSE)</f>
        <v>Y</v>
      </c>
      <c r="C549" t="str">
        <f>IF(B549="Y","between "&amp;(VLOOKUP(A549,Table2[[plain CG]:[cleavage site]],5,FALSE)-1)&amp;" and "&amp;VLOOKUP(A549,Table2[[plain CG]:[cleavage site]],5,FALSE),"-")</f>
        <v>between 21 and 22</v>
      </c>
      <c r="D549" t="str">
        <f>IF(B549="Y",VLOOKUP(A549,Table2[[plain CG]:[cleavage site]],13,FALSE),"-")</f>
        <v>LVA-SEG</v>
      </c>
    </row>
    <row r="550" spans="1:4">
      <c r="A550" t="s">
        <v>673</v>
      </c>
      <c r="B550" t="str">
        <f>VLOOKUP(A550,Table2[[plain CG]:[cleavage site]],10,FALSE)</f>
        <v>Y</v>
      </c>
      <c r="C550" t="str">
        <f>IF(B550="Y","between "&amp;(VLOOKUP(A550,Table2[[plain CG]:[cleavage site]],5,FALSE)-1)&amp;" and "&amp;VLOOKUP(A550,Table2[[plain CG]:[cleavage site]],5,FALSE),"-")</f>
        <v>between 18 and 19</v>
      </c>
      <c r="D550" t="str">
        <f>IF(B550="Y",VLOOKUP(A550,Table2[[plain CG]:[cleavage site]],13,FALSE),"-")</f>
        <v>AQG-ASF</v>
      </c>
    </row>
    <row r="551" spans="1:4">
      <c r="A551" t="s">
        <v>1450</v>
      </c>
      <c r="B551" t="str">
        <f>VLOOKUP(A551,Table2[[plain CG]:[cleavage site]],10,FALSE)</f>
        <v>Y</v>
      </c>
      <c r="C551" t="str">
        <f>IF(B551="Y","between "&amp;(VLOOKUP(A551,Table2[[plain CG]:[cleavage site]],5,FALSE)-1)&amp;" and "&amp;VLOOKUP(A551,Table2[[plain CG]:[cleavage site]],5,FALSE),"-")</f>
        <v>between 17 and 18</v>
      </c>
      <c r="D551" t="str">
        <f>IF(B551="Y",VLOOKUP(A551,Table2[[plain CG]:[cleavage site]],13,FALSE),"-")</f>
        <v>ASA-YES</v>
      </c>
    </row>
    <row r="552" spans="1:4">
      <c r="A552" t="s">
        <v>1453</v>
      </c>
      <c r="B552" t="str">
        <f>VLOOKUP(A552,Table2[[plain CG]:[cleavage site]],10,FALSE)</f>
        <v>Y</v>
      </c>
      <c r="C552" t="str">
        <f>IF(B552="Y","between "&amp;(VLOOKUP(A552,Table2[[plain CG]:[cleavage site]],5,FALSE)-1)&amp;" and "&amp;VLOOKUP(A552,Table2[[plain CG]:[cleavage site]],5,FALSE),"-")</f>
        <v>between 26 and 27</v>
      </c>
      <c r="D552" t="str">
        <f>IF(B552="Y",VLOOKUP(A552,Table2[[plain CG]:[cleavage site]],13,FALSE),"-")</f>
        <v>SSA-SSG</v>
      </c>
    </row>
    <row r="553" spans="1:4">
      <c r="A553" t="s">
        <v>920</v>
      </c>
      <c r="B553" t="str">
        <f>VLOOKUP(A553,Table2[[plain CG]:[cleavage site]],10,FALSE)</f>
        <v>Y</v>
      </c>
      <c r="C553" t="str">
        <f>IF(B553="Y","between "&amp;(VLOOKUP(A553,Table2[[plain CG]:[cleavage site]],5,FALSE)-1)&amp;" and "&amp;VLOOKUP(A553,Table2[[plain CG]:[cleavage site]],5,FALSE),"-")</f>
        <v>between 24 and 25</v>
      </c>
      <c r="D553" t="str">
        <f>IF(B553="Y",VLOOKUP(A553,Table2[[plain CG]:[cleavage site]],13,FALSE),"-")</f>
        <v>GYA-KDI</v>
      </c>
    </row>
    <row r="554" spans="1:4">
      <c r="A554" t="s">
        <v>1455</v>
      </c>
      <c r="B554" t="str">
        <f>VLOOKUP(A554,Table2[[plain CG]:[cleavage site]],10,FALSE)</f>
        <v>Y</v>
      </c>
      <c r="C554" t="str">
        <f>IF(B554="Y","between "&amp;(VLOOKUP(A554,Table2[[plain CG]:[cleavage site]],5,FALSE)-1)&amp;" and "&amp;VLOOKUP(A554,Table2[[plain CG]:[cleavage site]],5,FALSE),"-")</f>
        <v>between 18 and 19</v>
      </c>
      <c r="D554" t="str">
        <f>IF(B554="Y",VLOOKUP(A554,Table2[[plain CG]:[cleavage site]],13,FALSE),"-")</f>
        <v>LDA-FKT</v>
      </c>
    </row>
    <row r="555" spans="1:4">
      <c r="A555" t="s">
        <v>1458</v>
      </c>
      <c r="B555" t="str">
        <f>VLOOKUP(A555,Table2[[plain CG]:[cleavage site]],10,FALSE)</f>
        <v>Y</v>
      </c>
      <c r="C555" t="str">
        <f>IF(B555="Y","between "&amp;(VLOOKUP(A555,Table2[[plain CG]:[cleavage site]],5,FALSE)-1)&amp;" and "&amp;VLOOKUP(A555,Table2[[plain CG]:[cleavage site]],5,FALSE),"-")</f>
        <v>between 17 and 18</v>
      </c>
      <c r="D555" t="str">
        <f>IF(B555="Y",VLOOKUP(A555,Table2[[plain CG]:[cleavage site]],13,FALSE),"-")</f>
        <v>ASG-ATM</v>
      </c>
    </row>
    <row r="556" spans="1:4">
      <c r="A556" t="s">
        <v>470</v>
      </c>
      <c r="B556" t="str">
        <f>VLOOKUP(A556,Table2[[plain CG]:[cleavage site]],10,FALSE)</f>
        <v>Y</v>
      </c>
      <c r="C556" t="str">
        <f>IF(B556="Y","between "&amp;(VLOOKUP(A556,Table2[[plain CG]:[cleavage site]],5,FALSE)-1)&amp;" and "&amp;VLOOKUP(A556,Table2[[plain CG]:[cleavage site]],5,FALSE),"-")</f>
        <v>between 24 and 25</v>
      </c>
      <c r="D556" t="str">
        <f>IF(B556="Y",VLOOKUP(A556,Table2[[plain CG]:[cleavage site]],13,FALSE),"-")</f>
        <v>IQG-QLI</v>
      </c>
    </row>
    <row r="557" spans="1:4">
      <c r="A557" t="s">
        <v>473</v>
      </c>
      <c r="B557" t="str">
        <f>VLOOKUP(A557,Table2[[plain CG]:[cleavage site]],10,FALSE)</f>
        <v>Y</v>
      </c>
      <c r="C557" t="str">
        <f>IF(B557="Y","between "&amp;(VLOOKUP(A557,Table2[[plain CG]:[cleavage site]],5,FALSE)-1)&amp;" and "&amp;VLOOKUP(A557,Table2[[plain CG]:[cleavage site]],5,FALSE),"-")</f>
        <v>between 20 and 21</v>
      </c>
      <c r="D557" t="str">
        <f>IF(B557="Y",VLOOKUP(A557,Table2[[plain CG]:[cleavage site]],13,FALSE),"-")</f>
        <v>GSG-VLG</v>
      </c>
    </row>
    <row r="558" spans="1:4">
      <c r="A558" t="s">
        <v>557</v>
      </c>
      <c r="B558" t="str">
        <f>VLOOKUP(A558,Table2[[plain CG]:[cleavage site]],10,FALSE)</f>
        <v>N</v>
      </c>
      <c r="C558" t="str">
        <f>IF(B558="Y","between "&amp;(VLOOKUP(A558,Table2[[plain CG]:[cleavage site]],5,FALSE)-1)&amp;" and "&amp;VLOOKUP(A558,Table2[[plain CG]:[cleavage site]],5,FALSE),"-")</f>
        <v>-</v>
      </c>
      <c r="D558" t="str">
        <f>IF(B558="Y",VLOOKUP(A558,Table2[[plain CG]:[cleavage site]],13,FALSE),"-")</f>
        <v>-</v>
      </c>
    </row>
    <row r="559" spans="1:4">
      <c r="A559" t="s">
        <v>405</v>
      </c>
      <c r="B559" t="str">
        <f>VLOOKUP(A559,Table2[[plain CG]:[cleavage site]],10,FALSE)</f>
        <v>N</v>
      </c>
      <c r="C559" t="str">
        <f>IF(B559="Y","between "&amp;(VLOOKUP(A559,Table2[[plain CG]:[cleavage site]],5,FALSE)-1)&amp;" and "&amp;VLOOKUP(A559,Table2[[plain CG]:[cleavage site]],5,FALSE),"-")</f>
        <v>-</v>
      </c>
      <c r="D559" t="str">
        <f>IF(B559="Y",VLOOKUP(A559,Table2[[plain CG]:[cleavage site]],13,FALSE),"-")</f>
        <v>-</v>
      </c>
    </row>
    <row r="560" spans="1:4">
      <c r="A560" t="s">
        <v>408</v>
      </c>
      <c r="B560" t="str">
        <f>VLOOKUP(A560,Table2[[plain CG]:[cleavage site]],10,FALSE)</f>
        <v>Y</v>
      </c>
      <c r="C560" t="str">
        <f>IF(B560="Y","between "&amp;(VLOOKUP(A560,Table2[[plain CG]:[cleavage site]],5,FALSE)-1)&amp;" and "&amp;VLOOKUP(A560,Table2[[plain CG]:[cleavage site]],5,FALSE),"-")</f>
        <v>between 22 and 23</v>
      </c>
      <c r="D560" t="str">
        <f>IF(B560="Y",VLOOKUP(A560,Table2[[plain CG]:[cleavage site]],13,FALSE),"-")</f>
        <v>VTS-QRT</v>
      </c>
    </row>
    <row r="561" spans="1:4">
      <c r="A561" t="s">
        <v>475</v>
      </c>
      <c r="B561" t="str">
        <f>VLOOKUP(A561,Table2[[plain CG]:[cleavage site]],10,FALSE)</f>
        <v>Y</v>
      </c>
      <c r="C561" t="str">
        <f>IF(B561="Y","between "&amp;(VLOOKUP(A561,Table2[[plain CG]:[cleavage site]],5,FALSE)-1)&amp;" and "&amp;VLOOKUP(A561,Table2[[plain CG]:[cleavage site]],5,FALSE),"-")</f>
        <v>between 21 and 22</v>
      </c>
      <c r="D561" t="str">
        <f>IF(B561="Y",VLOOKUP(A561,Table2[[plain CG]:[cleavage site]],13,FALSE),"-")</f>
        <v>IRG-EVA</v>
      </c>
    </row>
    <row r="562" spans="1:4">
      <c r="A562" t="s">
        <v>1461</v>
      </c>
      <c r="B562" t="str">
        <f>VLOOKUP(A562,Table2[[plain CG]:[cleavage site]],10,FALSE)</f>
        <v>Y</v>
      </c>
      <c r="C562" t="str">
        <f>IF(B562="Y","between "&amp;(VLOOKUP(A562,Table2[[plain CG]:[cleavage site]],5,FALSE)-1)&amp;" and "&amp;VLOOKUP(A562,Table2[[plain CG]:[cleavage site]],5,FALSE),"-")</f>
        <v>between 26 and 27</v>
      </c>
      <c r="D562" t="str">
        <f>IF(B562="Y",VLOOKUP(A562,Table2[[plain CG]:[cleavage site]],13,FALSE),"-")</f>
        <v>AQG-QSD</v>
      </c>
    </row>
    <row r="563" spans="1:4">
      <c r="A563" t="s">
        <v>736</v>
      </c>
      <c r="B563" t="str">
        <f>VLOOKUP(A563,Table2[[plain CG]:[cleavage site]],10,FALSE)</f>
        <v>N</v>
      </c>
      <c r="C563" t="str">
        <f>IF(B563="Y","between "&amp;(VLOOKUP(A563,Table2[[plain CG]:[cleavage site]],5,FALSE)-1)&amp;" and "&amp;VLOOKUP(A563,Table2[[plain CG]:[cleavage site]],5,FALSE),"-")</f>
        <v>-</v>
      </c>
      <c r="D563" t="str">
        <f>IF(B563="Y",VLOOKUP(A563,Table2[[plain CG]:[cleavage site]],13,FALSE),"-")</f>
        <v>-</v>
      </c>
    </row>
    <row r="564" spans="1:4">
      <c r="A564" t="s">
        <v>304</v>
      </c>
      <c r="B564" t="str">
        <f>VLOOKUP(A564,Table2[[plain CG]:[cleavage site]],10,FALSE)</f>
        <v>N</v>
      </c>
      <c r="C564" t="str">
        <f>IF(B564="Y","between "&amp;(VLOOKUP(A564,Table2[[plain CG]:[cleavage site]],5,FALSE)-1)&amp;" and "&amp;VLOOKUP(A564,Table2[[plain CG]:[cleavage site]],5,FALSE),"-")</f>
        <v>-</v>
      </c>
      <c r="D564" t="str">
        <f>IF(B564="Y",VLOOKUP(A564,Table2[[plain CG]:[cleavage site]],13,FALSE),"-")</f>
        <v>-</v>
      </c>
    </row>
    <row r="565" spans="1:4">
      <c r="A565" t="s">
        <v>1463</v>
      </c>
      <c r="B565" t="str">
        <f>VLOOKUP(A565,Table2[[plain CG]:[cleavage site]],10,FALSE)</f>
        <v>Y</v>
      </c>
      <c r="C565" t="str">
        <f>IF(B565="Y","between "&amp;(VLOOKUP(A565,Table2[[plain CG]:[cleavage site]],5,FALSE)-1)&amp;" and "&amp;VLOOKUP(A565,Table2[[plain CG]:[cleavage site]],5,FALSE),"-")</f>
        <v>between 17 and 18</v>
      </c>
      <c r="D565" t="str">
        <f>IF(B565="Y",VLOOKUP(A565,Table2[[plain CG]:[cleavage site]],13,FALSE),"-")</f>
        <v>VHA-YSD</v>
      </c>
    </row>
    <row r="566" spans="1:4">
      <c r="A566" t="s">
        <v>1466</v>
      </c>
      <c r="B566" t="str">
        <f>VLOOKUP(A566,Table2[[plain CG]:[cleavage site]],10,FALSE)</f>
        <v>Y</v>
      </c>
      <c r="C566" t="str">
        <f>IF(B566="Y","between "&amp;(VLOOKUP(A566,Table2[[plain CG]:[cleavage site]],5,FALSE)-1)&amp;" and "&amp;VLOOKUP(A566,Table2[[plain CG]:[cleavage site]],5,FALSE),"-")</f>
        <v>between 16 and 17</v>
      </c>
      <c r="D566" t="str">
        <f>IF(B566="Y",VLOOKUP(A566,Table2[[plain CG]:[cleavage site]],13,FALSE),"-")</f>
        <v>CTA-VPL</v>
      </c>
    </row>
    <row r="567" spans="1:4">
      <c r="A567" t="s">
        <v>739</v>
      </c>
      <c r="B567" t="str">
        <f>VLOOKUP(A567,Table2[[plain CG]:[cleavage site]],10,FALSE)</f>
        <v>N</v>
      </c>
      <c r="C567" t="str">
        <f>IF(B567="Y","between "&amp;(VLOOKUP(A567,Table2[[plain CG]:[cleavage site]],5,FALSE)-1)&amp;" and "&amp;VLOOKUP(A567,Table2[[plain CG]:[cleavage site]],5,FALSE),"-")</f>
        <v>-</v>
      </c>
      <c r="D567" t="str">
        <f>IF(B567="Y",VLOOKUP(A567,Table2[[plain CG]:[cleavage site]],13,FALSE),"-")</f>
        <v>-</v>
      </c>
    </row>
    <row r="568" spans="1:4">
      <c r="A568" t="s">
        <v>87</v>
      </c>
      <c r="B568" t="str">
        <f>VLOOKUP(A568,Table2[[plain CG]:[cleavage site]],10,FALSE)</f>
        <v>Y</v>
      </c>
      <c r="C568" t="str">
        <f>IF(B568="Y","between "&amp;(VLOOKUP(A568,Table2[[plain CG]:[cleavage site]],5,FALSE)-1)&amp;" and "&amp;VLOOKUP(A568,Table2[[plain CG]:[cleavage site]],5,FALSE),"-")</f>
        <v>between 23 and 24</v>
      </c>
      <c r="D568" t="str">
        <f>IF(B568="Y",VLOOKUP(A568,Table2[[plain CG]:[cleavage site]],13,FALSE),"-")</f>
        <v>AYA-DVT</v>
      </c>
    </row>
    <row r="569" spans="1:4">
      <c r="A569" t="s">
        <v>923</v>
      </c>
      <c r="B569" t="str">
        <f>VLOOKUP(A569,Table2[[plain CG]:[cleavage site]],10,FALSE)</f>
        <v>N</v>
      </c>
      <c r="C569" t="str">
        <f>IF(B569="Y","between "&amp;(VLOOKUP(A569,Table2[[plain CG]:[cleavage site]],5,FALSE)-1)&amp;" and "&amp;VLOOKUP(A569,Table2[[plain CG]:[cleavage site]],5,FALSE),"-")</f>
        <v>-</v>
      </c>
      <c r="D569" t="str">
        <f>IF(B569="Y",VLOOKUP(A569,Table2[[plain CG]:[cleavage site]],13,FALSE),"-")</f>
        <v>-</v>
      </c>
    </row>
    <row r="570" spans="1:4">
      <c r="A570" t="s">
        <v>925</v>
      </c>
      <c r="B570" t="str">
        <f>VLOOKUP(A570,Table2[[plain CG]:[cleavage site]],10,FALSE)</f>
        <v>Y</v>
      </c>
      <c r="C570" t="str">
        <f>IF(B570="Y","between "&amp;(VLOOKUP(A570,Table2[[plain CG]:[cleavage site]],5,FALSE)-1)&amp;" and "&amp;VLOOKUP(A570,Table2[[plain CG]:[cleavage site]],5,FALSE),"-")</f>
        <v>between 20 and 21</v>
      </c>
      <c r="D570" t="str">
        <f>IF(B570="Y",VLOOKUP(A570,Table2[[plain CG]:[cleavage site]],13,FALSE),"-")</f>
        <v>IFP-APF</v>
      </c>
    </row>
    <row r="571" spans="1:4">
      <c r="A571" t="s">
        <v>927</v>
      </c>
      <c r="B571" t="str">
        <f>VLOOKUP(A571,Table2[[plain CG]:[cleavage site]],10,FALSE)</f>
        <v>Y</v>
      </c>
      <c r="C571" t="str">
        <f>IF(B571="Y","between "&amp;(VLOOKUP(A571,Table2[[plain CG]:[cleavage site]],5,FALSE)-1)&amp;" and "&amp;VLOOKUP(A571,Table2[[plain CG]:[cleavage site]],5,FALSE),"-")</f>
        <v>between 19 and 20</v>
      </c>
      <c r="D571" t="str">
        <f>IF(B571="Y",VLOOKUP(A571,Table2[[plain CG]:[cleavage site]],13,FALSE),"-")</f>
        <v>CLQ-QHI</v>
      </c>
    </row>
    <row r="572" spans="1:4">
      <c r="A572" t="s">
        <v>560</v>
      </c>
      <c r="B572" t="str">
        <f>VLOOKUP(A572,Table2[[plain CG]:[cleavage site]],10,FALSE)</f>
        <v>N</v>
      </c>
      <c r="C572" t="str">
        <f>IF(B572="Y","between "&amp;(VLOOKUP(A572,Table2[[plain CG]:[cleavage site]],5,FALSE)-1)&amp;" and "&amp;VLOOKUP(A572,Table2[[plain CG]:[cleavage site]],5,FALSE),"-")</f>
        <v>-</v>
      </c>
      <c r="D572" t="str">
        <f>IF(B572="Y",VLOOKUP(A572,Table2[[plain CG]:[cleavage site]],13,FALSE),"-")</f>
        <v>-</v>
      </c>
    </row>
    <row r="573" spans="1:4">
      <c r="A573" t="s">
        <v>130</v>
      </c>
      <c r="B573" t="str">
        <f>VLOOKUP(A573,Table2[[plain CG]:[cleavage site]],10,FALSE)</f>
        <v>N</v>
      </c>
      <c r="C573" t="str">
        <f>IF(B573="Y","between "&amp;(VLOOKUP(A573,Table2[[plain CG]:[cleavage site]],5,FALSE)-1)&amp;" and "&amp;VLOOKUP(A573,Table2[[plain CG]:[cleavage site]],5,FALSE),"-")</f>
        <v>-</v>
      </c>
      <c r="D573" t="str">
        <f>IF(B573="Y",VLOOKUP(A573,Table2[[plain CG]:[cleavage site]],13,FALSE),"-")</f>
        <v>-</v>
      </c>
    </row>
    <row r="574" spans="1:4">
      <c r="A574" t="s">
        <v>1468</v>
      </c>
      <c r="B574" t="str">
        <f>VLOOKUP(A574,Table2[[plain CG]:[cleavage site]],10,FALSE)</f>
        <v>Y</v>
      </c>
      <c r="C574" t="str">
        <f>IF(B574="Y","between "&amp;(VLOOKUP(A574,Table2[[plain CG]:[cleavage site]],5,FALSE)-1)&amp;" and "&amp;VLOOKUP(A574,Table2[[plain CG]:[cleavage site]],5,FALSE),"-")</f>
        <v>between 24 and 25</v>
      </c>
      <c r="D574" t="str">
        <f>IF(B574="Y",VLOOKUP(A574,Table2[[plain CG]:[cleavage site]],13,FALSE),"-")</f>
        <v>VEA-TGR</v>
      </c>
    </row>
    <row r="575" spans="1:4">
      <c r="A575" t="s">
        <v>132</v>
      </c>
      <c r="B575" t="str">
        <f>VLOOKUP(A575,Table2[[plain CG]:[cleavage site]],10,FALSE)</f>
        <v>N</v>
      </c>
      <c r="C575" t="str">
        <f>IF(B575="Y","between "&amp;(VLOOKUP(A575,Table2[[plain CG]:[cleavage site]],5,FALSE)-1)&amp;" and "&amp;VLOOKUP(A575,Table2[[plain CG]:[cleavage site]],5,FALSE),"-")</f>
        <v>-</v>
      </c>
      <c r="D575" t="str">
        <f>IF(B575="Y",VLOOKUP(A575,Table2[[plain CG]:[cleavage site]],13,FALSE),"-")</f>
        <v>-</v>
      </c>
    </row>
    <row r="576" spans="1:4">
      <c r="A576" t="s">
        <v>742</v>
      </c>
      <c r="B576" t="str">
        <f>VLOOKUP(A576,Table2[[plain CG]:[cleavage site]],10,FALSE)</f>
        <v>N</v>
      </c>
      <c r="C576" t="str">
        <f>IF(B576="Y","between "&amp;(VLOOKUP(A576,Table2[[plain CG]:[cleavage site]],5,FALSE)-1)&amp;" and "&amp;VLOOKUP(A576,Table2[[plain CG]:[cleavage site]],5,FALSE),"-")</f>
        <v>-</v>
      </c>
      <c r="D576" t="str">
        <f>IF(B576="Y",VLOOKUP(A576,Table2[[plain CG]:[cleavage site]],13,FALSE),"-")</f>
        <v>-</v>
      </c>
    </row>
    <row r="577" spans="1:4">
      <c r="A577" t="s">
        <v>930</v>
      </c>
      <c r="B577" t="str">
        <f>VLOOKUP(A577,Table2[[plain CG]:[cleavage site]],10,FALSE)</f>
        <v>N</v>
      </c>
      <c r="C577" t="str">
        <f>IF(B577="Y","between "&amp;(VLOOKUP(A577,Table2[[plain CG]:[cleavage site]],5,FALSE)-1)&amp;" and "&amp;VLOOKUP(A577,Table2[[plain CG]:[cleavage site]],5,FALSE),"-")</f>
        <v>-</v>
      </c>
      <c r="D577" t="str">
        <f>IF(B577="Y",VLOOKUP(A577,Table2[[plain CG]:[cleavage site]],13,FALSE),"-")</f>
        <v>-</v>
      </c>
    </row>
    <row r="578" spans="1:4">
      <c r="A578" t="s">
        <v>176</v>
      </c>
      <c r="B578" t="str">
        <f>VLOOKUP(A578,Table2[[plain CG]:[cleavage site]],10,FALSE)</f>
        <v>Y</v>
      </c>
      <c r="C578" t="str">
        <f>IF(B578="Y","between "&amp;(VLOOKUP(A578,Table2[[plain CG]:[cleavage site]],5,FALSE)-1)&amp;" and "&amp;VLOOKUP(A578,Table2[[plain CG]:[cleavage site]],5,FALSE),"-")</f>
        <v>between 17 and 18</v>
      </c>
      <c r="D578" t="str">
        <f>IF(B578="Y",VLOOKUP(A578,Table2[[plain CG]:[cleavage site]],13,FALSE),"-")</f>
        <v>ATG-RQV</v>
      </c>
    </row>
    <row r="579" spans="1:4">
      <c r="A579" t="s">
        <v>1471</v>
      </c>
      <c r="B579" t="str">
        <f>VLOOKUP(A579,Table2[[plain CG]:[cleavage site]],10,FALSE)</f>
        <v>Y</v>
      </c>
      <c r="C579" t="str">
        <f>IF(B579="Y","between "&amp;(VLOOKUP(A579,Table2[[plain CG]:[cleavage site]],5,FALSE)-1)&amp;" and "&amp;VLOOKUP(A579,Table2[[plain CG]:[cleavage site]],5,FALSE),"-")</f>
        <v>between 19 and 20</v>
      </c>
      <c r="D579" t="str">
        <f>IF(B579="Y",VLOOKUP(A579,Table2[[plain CG]:[cleavage site]],13,FALSE),"-")</f>
        <v>CLS-LES</v>
      </c>
    </row>
    <row r="580" spans="1:4">
      <c r="A580" t="s">
        <v>745</v>
      </c>
      <c r="B580" t="str">
        <f>VLOOKUP(A580,Table2[[plain CG]:[cleavage site]],10,FALSE)</f>
        <v>N</v>
      </c>
      <c r="C580" t="str">
        <f>IF(B580="Y","between "&amp;(VLOOKUP(A580,Table2[[plain CG]:[cleavage site]],5,FALSE)-1)&amp;" and "&amp;VLOOKUP(A580,Table2[[plain CG]:[cleavage site]],5,FALSE),"-")</f>
        <v>-</v>
      </c>
      <c r="D580" t="str">
        <f>IF(B580="Y",VLOOKUP(A580,Table2[[plain CG]:[cleavage site]],13,FALSE),"-")</f>
        <v>-</v>
      </c>
    </row>
    <row r="581" spans="1:4">
      <c r="A581" t="s">
        <v>932</v>
      </c>
      <c r="B581" t="str">
        <f>VLOOKUP(A581,Table2[[plain CG]:[cleavage site]],10,FALSE)</f>
        <v>N</v>
      </c>
      <c r="C581" t="str">
        <f>IF(B581="Y","between "&amp;(VLOOKUP(A581,Table2[[plain CG]:[cleavage site]],5,FALSE)-1)&amp;" and "&amp;VLOOKUP(A581,Table2[[plain CG]:[cleavage site]],5,FALSE),"-")</f>
        <v>-</v>
      </c>
      <c r="D581" t="str">
        <f>IF(B581="Y",VLOOKUP(A581,Table2[[plain CG]:[cleavage site]],13,FALSE),"-")</f>
        <v>-</v>
      </c>
    </row>
    <row r="582" spans="1:4">
      <c r="A582" t="s">
        <v>1473</v>
      </c>
      <c r="B582" t="str">
        <f>VLOOKUP(A582,Table2[[plain CG]:[cleavage site]],10,FALSE)</f>
        <v>Y</v>
      </c>
      <c r="C582" t="str">
        <f>IF(B582="Y","between "&amp;(VLOOKUP(A582,Table2[[plain CG]:[cleavage site]],5,FALSE)-1)&amp;" and "&amp;VLOOKUP(A582,Table2[[plain CG]:[cleavage site]],5,FALSE),"-")</f>
        <v>between 27 and 28</v>
      </c>
      <c r="D582" t="str">
        <f>IF(B582="Y",VLOOKUP(A582,Table2[[plain CG]:[cleavage site]],13,FALSE),"-")</f>
        <v>LEA-LDA</v>
      </c>
    </row>
    <row r="583" spans="1:4">
      <c r="A583" t="s">
        <v>102</v>
      </c>
      <c r="B583" t="str">
        <f>VLOOKUP(A583,Table2[[plain CG]:[cleavage site]],10,FALSE)</f>
        <v>Y</v>
      </c>
      <c r="C583" t="str">
        <f>IF(B583="Y","between "&amp;(VLOOKUP(A583,Table2[[plain CG]:[cleavage site]],5,FALSE)-1)&amp;" and "&amp;VLOOKUP(A583,Table2[[plain CG]:[cleavage site]],5,FALSE),"-")</f>
        <v>between 23 and 24</v>
      </c>
      <c r="D583" t="str">
        <f>IF(B583="Y",VLOOKUP(A583,Table2[[plain CG]:[cleavage site]],13,FALSE),"-")</f>
        <v>SMG-LDN</v>
      </c>
    </row>
    <row r="584" spans="1:4">
      <c r="A584" t="s">
        <v>307</v>
      </c>
      <c r="B584" t="str">
        <f>VLOOKUP(A584,Table2[[plain CG]:[cleavage site]],10,FALSE)</f>
        <v>N</v>
      </c>
      <c r="C584" t="str">
        <f>IF(B584="Y","between "&amp;(VLOOKUP(A584,Table2[[plain CG]:[cleavage site]],5,FALSE)-1)&amp;" and "&amp;VLOOKUP(A584,Table2[[plain CG]:[cleavage site]],5,FALSE),"-")</f>
        <v>-</v>
      </c>
      <c r="D584" t="str">
        <f>IF(B584="Y",VLOOKUP(A584,Table2[[plain CG]:[cleavage site]],13,FALSE),"-")</f>
        <v>-</v>
      </c>
    </row>
    <row r="585" spans="1:4">
      <c r="A585" t="s">
        <v>748</v>
      </c>
      <c r="B585" t="str">
        <f>VLOOKUP(A585,Table2[[plain CG]:[cleavage site]],10,FALSE)</f>
        <v>N</v>
      </c>
      <c r="C585" t="str">
        <f>IF(B585="Y","between "&amp;(VLOOKUP(A585,Table2[[plain CG]:[cleavage site]],5,FALSE)-1)&amp;" and "&amp;VLOOKUP(A585,Table2[[plain CG]:[cleavage site]],5,FALSE),"-")</f>
        <v>-</v>
      </c>
      <c r="D585" t="str">
        <f>IF(B585="Y",VLOOKUP(A585,Table2[[plain CG]:[cleavage site]],13,FALSE),"-")</f>
        <v>-</v>
      </c>
    </row>
    <row r="586" spans="1:4">
      <c r="A586" t="s">
        <v>477</v>
      </c>
      <c r="B586" t="str">
        <f>VLOOKUP(A586,Table2[[plain CG]:[cleavage site]],10,FALSE)</f>
        <v>Y</v>
      </c>
      <c r="C586" t="str">
        <f>IF(B586="Y","between "&amp;(VLOOKUP(A586,Table2[[plain CG]:[cleavage site]],5,FALSE)-1)&amp;" and "&amp;VLOOKUP(A586,Table2[[plain CG]:[cleavage site]],5,FALSE),"-")</f>
        <v>between 18 and 19</v>
      </c>
      <c r="D586" t="str">
        <f>IF(B586="Y",VLOOKUP(A586,Table2[[plain CG]:[cleavage site]],13,FALSE),"-")</f>
        <v>ANA-LPA</v>
      </c>
    </row>
    <row r="587" spans="1:4">
      <c r="A587" t="s">
        <v>751</v>
      </c>
      <c r="B587" t="str">
        <f>VLOOKUP(A587,Table2[[plain CG]:[cleavage site]],10,FALSE)</f>
        <v>N</v>
      </c>
      <c r="C587" t="str">
        <f>IF(B587="Y","between "&amp;(VLOOKUP(A587,Table2[[plain CG]:[cleavage site]],5,FALSE)-1)&amp;" and "&amp;VLOOKUP(A587,Table2[[plain CG]:[cleavage site]],5,FALSE),"-")</f>
        <v>-</v>
      </c>
      <c r="D587" t="str">
        <f>IF(B587="Y",VLOOKUP(A587,Table2[[plain CG]:[cleavage site]],13,FALSE),"-")</f>
        <v>-</v>
      </c>
    </row>
    <row r="588" spans="1:4">
      <c r="A588" t="s">
        <v>1476</v>
      </c>
      <c r="B588" t="str">
        <f>VLOOKUP(A588,Table2[[plain CG]:[cleavage site]],10,FALSE)</f>
        <v>N</v>
      </c>
      <c r="C588" t="str">
        <f>IF(B588="Y","between "&amp;(VLOOKUP(A588,Table2[[plain CG]:[cleavage site]],5,FALSE)-1)&amp;" and "&amp;VLOOKUP(A588,Table2[[plain CG]:[cleavage site]],5,FALSE),"-")</f>
        <v>-</v>
      </c>
      <c r="D588" t="str">
        <f>IF(B588="Y",VLOOKUP(A588,Table2[[plain CG]:[cleavage site]],13,FALSE),"-")</f>
        <v>-</v>
      </c>
    </row>
    <row r="589" spans="1:4">
      <c r="A589" t="s">
        <v>1477</v>
      </c>
      <c r="B589" t="str">
        <f>VLOOKUP(A589,Table2[[plain CG]:[cleavage site]],10,FALSE)</f>
        <v>Y</v>
      </c>
      <c r="C589" t="s">
        <v>5725</v>
      </c>
      <c r="D589" t="s">
        <v>5726</v>
      </c>
    </row>
    <row r="590" spans="1:4">
      <c r="A590" t="s">
        <v>935</v>
      </c>
      <c r="B590" t="str">
        <f>VLOOKUP(A590,Table2[[plain CG]:[cleavage site]],10,FALSE)</f>
        <v>Y</v>
      </c>
      <c r="C590" t="str">
        <f>IF(B590="Y","between "&amp;(VLOOKUP(A590,Table2[[plain CG]:[cleavage site]],5,FALSE)-1)&amp;" and "&amp;VLOOKUP(A590,Table2[[plain CG]:[cleavage site]],5,FALSE),"-")</f>
        <v>between 18 and 19</v>
      </c>
      <c r="D590" t="str">
        <f>IF(B590="Y",VLOOKUP(A590,Table2[[plain CG]:[cleavage site]],13,FALSE),"-")</f>
        <v>ATA-AAN</v>
      </c>
    </row>
    <row r="591" spans="1:4">
      <c r="A591" t="s">
        <v>1478</v>
      </c>
      <c r="B591" t="str">
        <f>VLOOKUP(A591,Table2[[plain CG]:[cleavage site]],10,FALSE)</f>
        <v>N</v>
      </c>
      <c r="C591" t="str">
        <f>IF(B591="Y","between "&amp;(VLOOKUP(A591,Table2[[plain CG]:[cleavage site]],5,FALSE)-1)&amp;" and "&amp;VLOOKUP(A591,Table2[[plain CG]:[cleavage site]],5,FALSE),"-")</f>
        <v>-</v>
      </c>
      <c r="D591" t="str">
        <f>IF(B591="Y",VLOOKUP(A591,Table2[[plain CG]:[cleavage site]],13,FALSE),"-")</f>
        <v>-</v>
      </c>
    </row>
    <row r="592" spans="1:4">
      <c r="A592" t="s">
        <v>29</v>
      </c>
      <c r="B592" t="str">
        <f>VLOOKUP(A592,Table2[[plain CG]:[cleavage site]],10,FALSE)</f>
        <v>Y</v>
      </c>
      <c r="C592" t="str">
        <f>IF(B592="Y","between "&amp;(VLOOKUP(A592,Table2[[plain CG]:[cleavage site]],5,FALSE)-1)&amp;" and "&amp;VLOOKUP(A592,Table2[[plain CG]:[cleavage site]],5,FALSE),"-")</f>
        <v>between 19 and 20</v>
      </c>
      <c r="D592" t="str">
        <f>IF(B592="Y",VLOOKUP(A592,Table2[[plain CG]:[cleavage site]],13,FALSE),"-")</f>
        <v>SLA-QHN</v>
      </c>
    </row>
    <row r="593" spans="1:4">
      <c r="A593" t="s">
        <v>1480</v>
      </c>
      <c r="B593" t="str">
        <f>VLOOKUP(A593,Table2[[plain CG]:[cleavage site]],10,FALSE)</f>
        <v>Y</v>
      </c>
      <c r="C593" t="str">
        <f>IF(B593="Y","between "&amp;(VLOOKUP(A593,Table2[[plain CG]:[cleavage site]],5,FALSE)-1)&amp;" and "&amp;VLOOKUP(A593,Table2[[plain CG]:[cleavage site]],5,FALSE),"-")</f>
        <v>between 21 and 22</v>
      </c>
      <c r="D593" t="str">
        <f>IF(B593="Y",VLOOKUP(A593,Table2[[plain CG]:[cleavage site]],13,FALSE),"-")</f>
        <v>TDS-ASI</v>
      </c>
    </row>
    <row r="594" spans="1:4">
      <c r="A594" t="s">
        <v>1482</v>
      </c>
      <c r="B594" t="str">
        <f>VLOOKUP(A594,Table2[[plain CG]:[cleavage site]],10,FALSE)</f>
        <v>Y</v>
      </c>
      <c r="C594" t="str">
        <f>IF(B594="Y","between "&amp;(VLOOKUP(A594,Table2[[plain CG]:[cleavage site]],5,FALSE)-1)&amp;" and "&amp;VLOOKUP(A594,Table2[[plain CG]:[cleavage site]],5,FALSE),"-")</f>
        <v>between 17 and 18</v>
      </c>
      <c r="D594" t="str">
        <f>IF(B594="Y",VLOOKUP(A594,Table2[[plain CG]:[cleavage site]],13,FALSE),"-")</f>
        <v>VCA-HRN</v>
      </c>
    </row>
    <row r="595" spans="1:4">
      <c r="A595" t="s">
        <v>938</v>
      </c>
      <c r="B595" t="str">
        <f>VLOOKUP(A595,Table2[[plain CG]:[cleavage site]],10,FALSE)</f>
        <v>Y</v>
      </c>
      <c r="C595" t="str">
        <f>IF(B595="Y","between "&amp;(VLOOKUP(A595,Table2[[plain CG]:[cleavage site]],5,FALSE)-1)&amp;" and "&amp;VLOOKUP(A595,Table2[[plain CG]:[cleavage site]],5,FALSE),"-")</f>
        <v>between 27 and 28</v>
      </c>
      <c r="D595" t="str">
        <f>IF(B595="Y",VLOOKUP(A595,Table2[[plain CG]:[cleavage site]],13,FALSE),"-")</f>
        <v>CEA-RSL</v>
      </c>
    </row>
    <row r="596" spans="1:4">
      <c r="A596" t="s">
        <v>310</v>
      </c>
      <c r="B596" t="str">
        <f>VLOOKUP(A596,Table2[[plain CG]:[cleavage site]],10,FALSE)</f>
        <v>Y</v>
      </c>
      <c r="C596" t="str">
        <f>IF(B596="Y","between "&amp;(VLOOKUP(A596,Table2[[plain CG]:[cleavage site]],5,FALSE)-1)&amp;" and "&amp;VLOOKUP(A596,Table2[[plain CG]:[cleavage site]],5,FALSE),"-")</f>
        <v>between 17 and 18</v>
      </c>
      <c r="D596" t="str">
        <f>IF(B596="Y",VLOOKUP(A596,Table2[[plain CG]:[cleavage site]],13,FALSE),"-")</f>
        <v>AVG-DSL</v>
      </c>
    </row>
    <row r="597" spans="1:4">
      <c r="A597" t="s">
        <v>89</v>
      </c>
      <c r="B597" t="str">
        <f>VLOOKUP(A597,Table2[[plain CG]:[cleavage site]],10,FALSE)</f>
        <v>Y</v>
      </c>
      <c r="C597" t="str">
        <f>IF(B597="Y","between "&amp;(VLOOKUP(A597,Table2[[plain CG]:[cleavage site]],5,FALSE)-1)&amp;" and "&amp;VLOOKUP(A597,Table2[[plain CG]:[cleavage site]],5,FALSE),"-")</f>
        <v>between 23 and 24</v>
      </c>
      <c r="D597" t="str">
        <f>IF(B597="Y",VLOOKUP(A597,Table2[[plain CG]:[cleavage site]],13,FALSE),"-")</f>
        <v>VRG-TLA</v>
      </c>
    </row>
    <row r="598" spans="1:4">
      <c r="A598" t="s">
        <v>1483</v>
      </c>
      <c r="B598" t="str">
        <f>VLOOKUP(A598,Table2[[plain CG]:[cleavage site]],10,FALSE)</f>
        <v>N</v>
      </c>
      <c r="C598" t="str">
        <f>IF(B598="Y","between "&amp;(VLOOKUP(A598,Table2[[plain CG]:[cleavage site]],5,FALSE)-1)&amp;" and "&amp;VLOOKUP(A598,Table2[[plain CG]:[cleavage site]],5,FALSE),"-")</f>
        <v>-</v>
      </c>
      <c r="D598" t="str">
        <f>IF(B598="Y",VLOOKUP(A598,Table2[[plain CG]:[cleavage site]],13,FALSE),"-")</f>
        <v>-</v>
      </c>
    </row>
    <row r="599" spans="1:4">
      <c r="A599" t="s">
        <v>1486</v>
      </c>
      <c r="B599" t="str">
        <f>VLOOKUP(A599,Table2[[plain CG]:[cleavage site]],10,FALSE)</f>
        <v>N</v>
      </c>
      <c r="C599" t="str">
        <f>IF(B599="Y","between "&amp;(VLOOKUP(A599,Table2[[plain CG]:[cleavage site]],5,FALSE)-1)&amp;" and "&amp;VLOOKUP(A599,Table2[[plain CG]:[cleavage site]],5,FALSE),"-")</f>
        <v>-</v>
      </c>
      <c r="D599" t="str">
        <f>IF(B599="Y",VLOOKUP(A599,Table2[[plain CG]:[cleavage site]],13,FALSE),"-")</f>
        <v>-</v>
      </c>
    </row>
    <row r="600" spans="1:4">
      <c r="A600" t="s">
        <v>177</v>
      </c>
      <c r="B600" t="str">
        <f>VLOOKUP(A600,Table2[[plain CG]:[cleavage site]],10,FALSE)</f>
        <v>Y</v>
      </c>
      <c r="C600" t="str">
        <f>IF(B600="Y","between "&amp;(VLOOKUP(A600,Table2[[plain CG]:[cleavage site]],5,FALSE)-1)&amp;" and "&amp;VLOOKUP(A600,Table2[[plain CG]:[cleavage site]],5,FALSE),"-")</f>
        <v>between 17 and 18</v>
      </c>
      <c r="D600" t="str">
        <f>IF(B600="Y",VLOOKUP(A600,Table2[[plain CG]:[cleavage site]],13,FALSE),"-")</f>
        <v>ATA-KIF</v>
      </c>
    </row>
    <row r="601" spans="1:4">
      <c r="A601" t="s">
        <v>410</v>
      </c>
      <c r="B601" t="str">
        <f>VLOOKUP(A601,Table2[[plain CG]:[cleavage site]],10,FALSE)</f>
        <v>N</v>
      </c>
      <c r="C601" t="str">
        <f>IF(B601="Y","between "&amp;(VLOOKUP(A601,Table2[[plain CG]:[cleavage site]],5,FALSE)-1)&amp;" and "&amp;VLOOKUP(A601,Table2[[plain CG]:[cleavage site]],5,FALSE),"-")</f>
        <v>-</v>
      </c>
      <c r="D601" t="str">
        <f>IF(B601="Y",VLOOKUP(A601,Table2[[plain CG]:[cleavage site]],13,FALSE),"-")</f>
        <v>-</v>
      </c>
    </row>
    <row r="602" spans="1:4">
      <c r="A602" t="s">
        <v>675</v>
      </c>
      <c r="B602" t="str">
        <f>VLOOKUP(A602,Table2[[plain CG]:[cleavage site]],10,FALSE)</f>
        <v>Y</v>
      </c>
      <c r="C602" t="str">
        <f>IF(B602="Y","between "&amp;(VLOOKUP(A602,Table2[[plain CG]:[cleavage site]],5,FALSE)-1)&amp;" and "&amp;VLOOKUP(A602,Table2[[plain CG]:[cleavage site]],5,FALSE),"-")</f>
        <v>between 22 and 23</v>
      </c>
      <c r="D602" t="str">
        <f>IF(B602="Y",VLOOKUP(A602,Table2[[plain CG]:[cleavage site]],13,FALSE),"-")</f>
        <v>SEA-REV</v>
      </c>
    </row>
    <row r="603" spans="1:4">
      <c r="A603" t="s">
        <v>940</v>
      </c>
      <c r="B603" t="str">
        <f>VLOOKUP(A603,Table2[[plain CG]:[cleavage site]],10,FALSE)</f>
        <v>Y</v>
      </c>
      <c r="C603" t="str">
        <f>IF(B603="Y","between "&amp;(VLOOKUP(A603,Table2[[plain CG]:[cleavage site]],5,FALSE)-1)&amp;" and "&amp;VLOOKUP(A603,Table2[[plain CG]:[cleavage site]],5,FALSE),"-")</f>
        <v>between 20 and 21</v>
      </c>
      <c r="D603" t="str">
        <f>IF(B603="Y",VLOOKUP(A603,Table2[[plain CG]:[cleavage site]],13,FALSE),"-")</f>
        <v>IQA-IVD</v>
      </c>
    </row>
    <row r="604" spans="1:4">
      <c r="A604" t="s">
        <v>411</v>
      </c>
      <c r="B604" t="str">
        <f>VLOOKUP(A604,Table2[[plain CG]:[cleavage site]],10,FALSE)</f>
        <v>N</v>
      </c>
      <c r="C604" t="str">
        <f>IF(B604="Y","between "&amp;(VLOOKUP(A604,Table2[[plain CG]:[cleavage site]],5,FALSE)-1)&amp;" and "&amp;VLOOKUP(A604,Table2[[plain CG]:[cleavage site]],5,FALSE),"-")</f>
        <v>-</v>
      </c>
      <c r="D604" t="str">
        <f>IF(B604="Y",VLOOKUP(A604,Table2[[plain CG]:[cleavage site]],13,FALSE),"-")</f>
        <v>-</v>
      </c>
    </row>
    <row r="605" spans="1:4">
      <c r="A605" t="s">
        <v>676</v>
      </c>
      <c r="B605" t="str">
        <f>VLOOKUP(A605,Table2[[plain CG]:[cleavage site]],10,FALSE)</f>
        <v>Y</v>
      </c>
      <c r="C605" t="str">
        <f>IF(B605="Y","between "&amp;(VLOOKUP(A605,Table2[[plain CG]:[cleavage site]],5,FALSE)-1)&amp;" and "&amp;VLOOKUP(A605,Table2[[plain CG]:[cleavage site]],5,FALSE),"-")</f>
        <v>between 17 and 18</v>
      </c>
      <c r="D605" t="str">
        <f>IF(B605="Y",VLOOKUP(A605,Table2[[plain CG]:[cleavage site]],13,FALSE),"-")</f>
        <v>ALA-VEN</v>
      </c>
    </row>
    <row r="606" spans="1:4">
      <c r="A606" t="s">
        <v>678</v>
      </c>
      <c r="B606" t="str">
        <f>VLOOKUP(A606,Table2[[plain CG]:[cleavage site]],10,FALSE)</f>
        <v>Y</v>
      </c>
      <c r="C606" t="str">
        <f>IF(B606="Y","between "&amp;(VLOOKUP(A606,Table2[[plain CG]:[cleavage site]],5,FALSE)-1)&amp;" and "&amp;VLOOKUP(A606,Table2[[plain CG]:[cleavage site]],5,FALSE),"-")</f>
        <v>between 19 and 20</v>
      </c>
      <c r="D606" t="str">
        <f>IF(B606="Y",VLOOKUP(A606,Table2[[plain CG]:[cleavage site]],13,FALSE),"-")</f>
        <v>VAA-EQD</v>
      </c>
    </row>
    <row r="607" spans="1:4">
      <c r="A607" t="s">
        <v>680</v>
      </c>
      <c r="B607" t="str">
        <f>VLOOKUP(A607,Table2[[plain CG]:[cleavage site]],10,FALSE)</f>
        <v>Y</v>
      </c>
      <c r="C607" t="str">
        <f>IF(B607="Y","between "&amp;(VLOOKUP(A607,Table2[[plain CG]:[cleavage site]],5,FALSE)-1)&amp;" and "&amp;VLOOKUP(A607,Table2[[plain CG]:[cleavage site]],5,FALSE),"-")</f>
        <v>between 22 and 23</v>
      </c>
      <c r="D607" t="str">
        <f>IF(B607="Y",VLOOKUP(A607,Table2[[plain CG]:[cleavage site]],13,FALSE),"-")</f>
        <v>GIA-NNL</v>
      </c>
    </row>
    <row r="608" spans="1:4">
      <c r="A608" t="s">
        <v>682</v>
      </c>
      <c r="B608" t="str">
        <f>VLOOKUP(A608,Table2[[plain CG]:[cleavage site]],10,FALSE)</f>
        <v>N</v>
      </c>
      <c r="C608" t="str">
        <f>IF(B608="Y","between "&amp;(VLOOKUP(A608,Table2[[plain CG]:[cleavage site]],5,FALSE)-1)&amp;" and "&amp;VLOOKUP(A608,Table2[[plain CG]:[cleavage site]],5,FALSE),"-")</f>
        <v>-</v>
      </c>
      <c r="D608" t="str">
        <f>IF(B608="Y",VLOOKUP(A608,Table2[[plain CG]:[cleavage site]],13,FALSE),"-")</f>
        <v>-</v>
      </c>
    </row>
    <row r="609" spans="1:4">
      <c r="A609" t="s">
        <v>40</v>
      </c>
      <c r="B609" t="str">
        <f>VLOOKUP(A609,Table2[[plain CG]:[cleavage site]],10,FALSE)</f>
        <v>Y</v>
      </c>
      <c r="C609" t="str">
        <f>IF(B609="Y","between "&amp;(VLOOKUP(A609,Table2[[plain CG]:[cleavage site]],5,FALSE)-1)&amp;" and "&amp;VLOOKUP(A609,Table2[[plain CG]:[cleavage site]],5,FALSE),"-")</f>
        <v>between 21 and 22</v>
      </c>
      <c r="D609" t="str">
        <f>IF(B609="Y",VLOOKUP(A609,Table2[[plain CG]:[cleavage site]],13,FALSE),"-")</f>
        <v>AQG-VYV</v>
      </c>
    </row>
    <row r="610" spans="1:4">
      <c r="A610" t="s">
        <v>1488</v>
      </c>
      <c r="B610" t="str">
        <f>VLOOKUP(A610,Table2[[plain CG]:[cleavage site]],10,FALSE)</f>
        <v>Y</v>
      </c>
      <c r="C610" t="str">
        <f>IF(B610="Y","between "&amp;(VLOOKUP(A610,Table2[[plain CG]:[cleavage site]],5,FALSE)-1)&amp;" and "&amp;VLOOKUP(A610,Table2[[plain CG]:[cleavage site]],5,FALSE),"-")</f>
        <v>between 15 and 16</v>
      </c>
      <c r="D610" t="str">
        <f>IF(B610="Y",VLOOKUP(A610,Table2[[plain CG]:[cleavage site]],13,FALSE),"-")</f>
        <v>ASA-GVV</v>
      </c>
    </row>
    <row r="611" spans="1:4">
      <c r="A611" t="s">
        <v>1491</v>
      </c>
      <c r="B611" t="str">
        <f>VLOOKUP(A611,Table2[[plain CG]:[cleavage site]],10,FALSE)</f>
        <v>Y</v>
      </c>
      <c r="C611" t="str">
        <f>IF(B611="Y","between "&amp;(VLOOKUP(A611,Table2[[plain CG]:[cleavage site]],5,FALSE)-1)&amp;" and "&amp;VLOOKUP(A611,Table2[[plain CG]:[cleavage site]],5,FALSE),"-")</f>
        <v>between 20 and 21</v>
      </c>
      <c r="D611" t="str">
        <f>IF(B611="Y",VLOOKUP(A611,Table2[[plain CG]:[cleavage site]],13,FALSE),"-")</f>
        <v>SMG-QDT</v>
      </c>
    </row>
    <row r="612" spans="1:4">
      <c r="A612" t="s">
        <v>133</v>
      </c>
      <c r="B612" t="str">
        <f>VLOOKUP(A612,Table2[[plain CG]:[cleavage site]],10,FALSE)</f>
        <v>Y</v>
      </c>
      <c r="C612" t="str">
        <f>IF(B612="Y","between "&amp;(VLOOKUP(A612,Table2[[plain CG]:[cleavage site]],5,FALSE)-1)&amp;" and "&amp;VLOOKUP(A612,Table2[[plain CG]:[cleavage site]],5,FALSE),"-")</f>
        <v>between 19 and 20</v>
      </c>
      <c r="D612" t="str">
        <f>IF(B612="Y",VLOOKUP(A612,Table2[[plain CG]:[cleavage site]],13,FALSE),"-")</f>
        <v>NEA-CQV</v>
      </c>
    </row>
    <row r="613" spans="1:4">
      <c r="A613" t="s">
        <v>136</v>
      </c>
      <c r="B613" t="str">
        <f>VLOOKUP(A613,Table2[[plain CG]:[cleavage site]],10,FALSE)</f>
        <v>Y</v>
      </c>
      <c r="C613" t="str">
        <f>IF(B613="Y","between "&amp;(VLOOKUP(A613,Table2[[plain CG]:[cleavage site]],5,FALSE)-1)&amp;" and "&amp;VLOOKUP(A613,Table2[[plain CG]:[cleavage site]],5,FALSE),"-")</f>
        <v>between 20 and 21</v>
      </c>
      <c r="D613" t="str">
        <f>IF(B613="Y",VLOOKUP(A613,Table2[[plain CG]:[cleavage site]],13,FALSE),"-")</f>
        <v>VDA-AAP</v>
      </c>
    </row>
    <row r="614" spans="1:4">
      <c r="A614" t="s">
        <v>139</v>
      </c>
      <c r="B614" t="str">
        <f>VLOOKUP(A614,Table2[[plain CG]:[cleavage site]],10,FALSE)</f>
        <v>Y</v>
      </c>
      <c r="C614" t="str">
        <f>IF(B614="Y","between "&amp;(VLOOKUP(A614,Table2[[plain CG]:[cleavage site]],5,FALSE)-1)&amp;" and "&amp;VLOOKUP(A614,Table2[[plain CG]:[cleavage site]],5,FALSE),"-")</f>
        <v>between 23 and 24</v>
      </c>
      <c r="D614" t="str">
        <f>IF(B614="Y",VLOOKUP(A614,Table2[[plain CG]:[cleavage site]],13,FALSE),"-")</f>
        <v>GTA-DID</v>
      </c>
    </row>
    <row r="615" spans="1:4">
      <c r="A615" t="s">
        <v>142</v>
      </c>
      <c r="B615" t="str">
        <f>VLOOKUP(A615,Table2[[plain CG]:[cleavage site]],10,FALSE)</f>
        <v>Y</v>
      </c>
      <c r="C615" t="str">
        <f>IF(B615="Y","between "&amp;(VLOOKUP(A615,Table2[[plain CG]:[cleavage site]],5,FALSE)-1)&amp;" and "&amp;VLOOKUP(A615,Table2[[plain CG]:[cleavage site]],5,FALSE),"-")</f>
        <v>between 19 and 20</v>
      </c>
      <c r="D615" t="str">
        <f>IF(B615="Y",VLOOKUP(A615,Table2[[plain CG]:[cleavage site]],13,FALSE),"-")</f>
        <v>SLA-EVG</v>
      </c>
    </row>
    <row r="616" spans="1:4">
      <c r="A616" t="s">
        <v>145</v>
      </c>
      <c r="B616" t="str">
        <f>VLOOKUP(A616,Table2[[plain CG]:[cleavage site]],10,FALSE)</f>
        <v>Y</v>
      </c>
      <c r="C616" t="str">
        <f>IF(B616="Y","between "&amp;(VLOOKUP(A616,Table2[[plain CG]:[cleavage site]],5,FALSE)-1)&amp;" and "&amp;VLOOKUP(A616,Table2[[plain CG]:[cleavage site]],5,FALSE),"-")</f>
        <v>between 19 and 20</v>
      </c>
      <c r="D616" t="str">
        <f>IF(B616="Y",VLOOKUP(A616,Table2[[plain CG]:[cleavage site]],13,FALSE),"-")</f>
        <v>VGA-TEW</v>
      </c>
    </row>
    <row r="617" spans="1:4">
      <c r="A617" t="s">
        <v>942</v>
      </c>
      <c r="B617" t="str">
        <f>VLOOKUP(A617,Table2[[plain CG]:[cleavage site]],10,FALSE)</f>
        <v>N</v>
      </c>
      <c r="C617" t="str">
        <f>IF(B617="Y","between "&amp;(VLOOKUP(A617,Table2[[plain CG]:[cleavage site]],5,FALSE)-1)&amp;" and "&amp;VLOOKUP(A617,Table2[[plain CG]:[cleavage site]],5,FALSE),"-")</f>
        <v>-</v>
      </c>
      <c r="D617" t="str">
        <f>IF(B617="Y",VLOOKUP(A617,Table2[[plain CG]:[cleavage site]],13,FALSE),"-")</f>
        <v>-</v>
      </c>
    </row>
    <row r="618" spans="1:4">
      <c r="A618" t="s">
        <v>1493</v>
      </c>
      <c r="B618" t="str">
        <f>VLOOKUP(A618,Table2[[plain CG]:[cleavage site]],10,FALSE)</f>
        <v>Y</v>
      </c>
      <c r="C618" t="str">
        <f>IF(B618="Y","between "&amp;(VLOOKUP(A618,Table2[[plain CG]:[cleavage site]],5,FALSE)-1)&amp;" and "&amp;VLOOKUP(A618,Table2[[plain CG]:[cleavage site]],5,FALSE),"-")</f>
        <v>between 22 and 23</v>
      </c>
      <c r="D618" t="str">
        <f>IF(B618="Y",VLOOKUP(A618,Table2[[plain CG]:[cleavage site]],13,FALSE),"-")</f>
        <v>ILS-IRT</v>
      </c>
    </row>
    <row r="619" spans="1:4">
      <c r="A619" t="s">
        <v>562</v>
      </c>
      <c r="B619" t="str">
        <f>VLOOKUP(A619,Table2[[plain CG]:[cleavage site]],10,FALSE)</f>
        <v>N</v>
      </c>
      <c r="C619" t="str">
        <f>IF(B619="Y","between "&amp;(VLOOKUP(A619,Table2[[plain CG]:[cleavage site]],5,FALSE)-1)&amp;" and "&amp;VLOOKUP(A619,Table2[[plain CG]:[cleavage site]],5,FALSE),"-")</f>
        <v>-</v>
      </c>
      <c r="D619" t="str">
        <f>IF(B619="Y",VLOOKUP(A619,Table2[[plain CG]:[cleavage site]],13,FALSE),"-")</f>
        <v>-</v>
      </c>
    </row>
    <row r="620" spans="1:4">
      <c r="A620" t="s">
        <v>564</v>
      </c>
      <c r="B620" t="str">
        <f>VLOOKUP(A620,Table2[[plain CG]:[cleavage site]],10,FALSE)</f>
        <v>Y</v>
      </c>
      <c r="C620" t="str">
        <f>IF(B620="Y","between "&amp;(VLOOKUP(A620,Table2[[plain CG]:[cleavage site]],5,FALSE)-1)&amp;" and "&amp;VLOOKUP(A620,Table2[[plain CG]:[cleavage site]],5,FALSE),"-")</f>
        <v>between 22 and 23</v>
      </c>
      <c r="D620" t="str">
        <f>IF(B620="Y",VLOOKUP(A620,Table2[[plain CG]:[cleavage site]],13,FALSE),"-")</f>
        <v>ATA-TVV</v>
      </c>
    </row>
    <row r="621" spans="1:4">
      <c r="A621" t="s">
        <v>1495</v>
      </c>
      <c r="B621" t="str">
        <f>VLOOKUP(A621,Table2[[plain CG]:[cleavage site]],10,FALSE)</f>
        <v>N</v>
      </c>
      <c r="C621" t="str">
        <f>IF(B621="Y","between "&amp;(VLOOKUP(A621,Table2[[plain CG]:[cleavage site]],5,FALSE)-1)&amp;" and "&amp;VLOOKUP(A621,Table2[[plain CG]:[cleavage site]],5,FALSE),"-")</f>
        <v>-</v>
      </c>
      <c r="D621" t="str">
        <f>IF(B621="Y",VLOOKUP(A621,Table2[[plain CG]:[cleavage site]],13,FALSE),"-")</f>
        <v>-</v>
      </c>
    </row>
    <row r="622" spans="1:4">
      <c r="A622" t="s">
        <v>479</v>
      </c>
      <c r="B622" t="str">
        <f>VLOOKUP(A622,Table2[[plain CG]:[cleavage site]],10,FALSE)</f>
        <v>Y</v>
      </c>
      <c r="C622" t="str">
        <f>IF(B622="Y","between "&amp;(VLOOKUP(A622,Table2[[plain CG]:[cleavage site]],5,FALSE)-1)&amp;" and "&amp;VLOOKUP(A622,Table2[[plain CG]:[cleavage site]],5,FALSE),"-")</f>
        <v>between 20 and 21</v>
      </c>
      <c r="D622" t="str">
        <f>IF(B622="Y",VLOOKUP(A622,Table2[[plain CG]:[cleavage site]],13,FALSE),"-")</f>
        <v>VLA-GSR</v>
      </c>
    </row>
    <row r="623" spans="1:4">
      <c r="A623" t="s">
        <v>944</v>
      </c>
      <c r="B623" t="str">
        <f>VLOOKUP(A623,Table2[[plain CG]:[cleavage site]],10,FALSE)</f>
        <v>Y</v>
      </c>
      <c r="C623" t="str">
        <f>IF(B623="Y","between "&amp;(VLOOKUP(A623,Table2[[plain CG]:[cleavage site]],5,FALSE)-1)&amp;" and "&amp;VLOOKUP(A623,Table2[[plain CG]:[cleavage site]],5,FALSE),"-")</f>
        <v>between 17 and 18</v>
      </c>
      <c r="D623" t="str">
        <f>IF(B623="Y",VLOOKUP(A623,Table2[[plain CG]:[cleavage site]],13,FALSE),"-")</f>
        <v>TQA-LVK</v>
      </c>
    </row>
    <row r="624" spans="1:4">
      <c r="A624" t="s">
        <v>1497</v>
      </c>
      <c r="B624" t="str">
        <f>VLOOKUP(A624,Table2[[plain CG]:[cleavage site]],10,FALSE)</f>
        <v>Y</v>
      </c>
      <c r="C624" t="str">
        <f>IF(B624="Y","between "&amp;(VLOOKUP(A624,Table2[[plain CG]:[cleavage site]],5,FALSE)-1)&amp;" and "&amp;VLOOKUP(A624,Table2[[plain CG]:[cleavage site]],5,FALSE),"-")</f>
        <v>between 16 and 17</v>
      </c>
      <c r="D624" t="str">
        <f>IF(B624="Y",VLOOKUP(A624,Table2[[plain CG]:[cleavage site]],13,FALSE),"-")</f>
        <v>VSA-ETV</v>
      </c>
    </row>
    <row r="625" spans="1:4">
      <c r="A625" t="s">
        <v>1500</v>
      </c>
      <c r="B625" t="str">
        <f>VLOOKUP(A625,Table2[[plain CG]:[cleavage site]],10,FALSE)</f>
        <v>Y</v>
      </c>
      <c r="C625" t="str">
        <f>IF(B625="Y","between "&amp;(VLOOKUP(A625,Table2[[plain CG]:[cleavage site]],5,FALSE)-1)&amp;" and "&amp;VLOOKUP(A625,Table2[[plain CG]:[cleavage site]],5,FALSE),"-")</f>
        <v>between 17 and 18</v>
      </c>
      <c r="D625" t="str">
        <f>IF(B625="Y",VLOOKUP(A625,Table2[[plain CG]:[cleavage site]],13,FALSE),"-")</f>
        <v>AAA-QPE</v>
      </c>
    </row>
    <row r="626" spans="1:4">
      <c r="A626" t="s">
        <v>1503</v>
      </c>
      <c r="B626" t="str">
        <f>VLOOKUP(A626,Table2[[plain CG]:[cleavage site]],10,FALSE)</f>
        <v>Y</v>
      </c>
      <c r="C626" t="str">
        <f>IF(B626="Y","between "&amp;(VLOOKUP(A626,Table2[[plain CG]:[cleavage site]],5,FALSE)-1)&amp;" and "&amp;VLOOKUP(A626,Table2[[plain CG]:[cleavage site]],5,FALSE),"-")</f>
        <v>between 23 and 24</v>
      </c>
      <c r="D626" t="str">
        <f>IF(B626="Y",VLOOKUP(A626,Table2[[plain CG]:[cleavage site]],13,FALSE),"-")</f>
        <v>SNG-AGC</v>
      </c>
    </row>
    <row r="627" spans="1:4">
      <c r="A627" t="s">
        <v>1505</v>
      </c>
      <c r="B627" t="str">
        <f>VLOOKUP(A627,Table2[[plain CG]:[cleavage site]],10,FALSE)</f>
        <v>Y</v>
      </c>
      <c r="C627" t="str">
        <f>IF(B627="Y","between "&amp;(VLOOKUP(A627,Table2[[plain CG]:[cleavage site]],5,FALSE)-1)&amp;" and "&amp;VLOOKUP(A627,Table2[[plain CG]:[cleavage site]],5,FALSE),"-")</f>
        <v>between 17 and 18</v>
      </c>
      <c r="D627" t="str">
        <f>IF(B627="Y",VLOOKUP(A627,Table2[[plain CG]:[cleavage site]],13,FALSE),"-")</f>
        <v>ASA-FDE</v>
      </c>
    </row>
    <row r="628" spans="1:4">
      <c r="A628" t="s">
        <v>684</v>
      </c>
      <c r="B628" t="str">
        <f>VLOOKUP(A628,Table2[[plain CG]:[cleavage site]],10,FALSE)</f>
        <v>Y</v>
      </c>
      <c r="C628" t="str">
        <f>IF(B628="Y","between "&amp;(VLOOKUP(A628,Table2[[plain CG]:[cleavage site]],5,FALSE)-1)&amp;" and "&amp;VLOOKUP(A628,Table2[[plain CG]:[cleavage site]],5,FALSE),"-")</f>
        <v>between 24 and 25</v>
      </c>
      <c r="D628" t="str">
        <f>IF(B628="Y",VLOOKUP(A628,Table2[[plain CG]:[cleavage site]],13,FALSE),"-")</f>
        <v>TGA-IDF</v>
      </c>
    </row>
    <row r="629" spans="1:4">
      <c r="A629" t="s">
        <v>754</v>
      </c>
      <c r="B629" t="str">
        <f>VLOOKUP(A629,Table2[[plain CG]:[cleavage site]],10,FALSE)</f>
        <v>Y</v>
      </c>
      <c r="C629" t="str">
        <f>IF(B629="Y","between "&amp;(VLOOKUP(A629,Table2[[plain CG]:[cleavage site]],5,FALSE)-1)&amp;" and "&amp;VLOOKUP(A629,Table2[[plain CG]:[cleavage site]],5,FALSE),"-")</f>
        <v>between 19 and 20</v>
      </c>
      <c r="D629" t="str">
        <f>IF(B629="Y",VLOOKUP(A629,Table2[[plain CG]:[cleavage site]],13,FALSE),"-")</f>
        <v>ANA-TNP</v>
      </c>
    </row>
    <row r="630" spans="1:4">
      <c r="A630" t="s">
        <v>1508</v>
      </c>
      <c r="B630" t="str">
        <f>VLOOKUP(A630,Table2[[plain CG]:[cleavage site]],10,FALSE)</f>
        <v>Y</v>
      </c>
      <c r="C630" t="str">
        <f>IF(B630="Y","between "&amp;(VLOOKUP(A630,Table2[[plain CG]:[cleavage site]],5,FALSE)-1)&amp;" and "&amp;VLOOKUP(A630,Table2[[plain CG]:[cleavage site]],5,FALSE),"-")</f>
        <v>between 21 and 22</v>
      </c>
      <c r="D630" t="str">
        <f>IF(B630="Y",VLOOKUP(A630,Table2[[plain CG]:[cleavage site]],13,FALSE),"-")</f>
        <v>VVG-QPF</v>
      </c>
    </row>
    <row r="631" spans="1:4">
      <c r="A631" t="s">
        <v>1510</v>
      </c>
      <c r="B631" t="str">
        <f>VLOOKUP(A631,Table2[[plain CG]:[cleavage site]],10,FALSE)</f>
        <v>N</v>
      </c>
      <c r="C631" t="str">
        <f>IF(B631="Y","between "&amp;(VLOOKUP(A631,Table2[[plain CG]:[cleavage site]],5,FALSE)-1)&amp;" and "&amp;VLOOKUP(A631,Table2[[plain CG]:[cleavage site]],5,FALSE),"-")</f>
        <v>-</v>
      </c>
      <c r="D631" t="str">
        <f>IF(B631="Y",VLOOKUP(A631,Table2[[plain CG]:[cleavage site]],13,FALSE),"-")</f>
        <v>-</v>
      </c>
    </row>
    <row r="632" spans="1:4">
      <c r="A632" t="s">
        <v>947</v>
      </c>
      <c r="B632" t="str">
        <f>VLOOKUP(A632,Table2[[plain CG]:[cleavage site]],10,FALSE)</f>
        <v>N</v>
      </c>
      <c r="C632" t="str">
        <f>IF(B632="Y","between "&amp;(VLOOKUP(A632,Table2[[plain CG]:[cleavage site]],5,FALSE)-1)&amp;" and "&amp;VLOOKUP(A632,Table2[[plain CG]:[cleavage site]],5,FALSE),"-")</f>
        <v>-</v>
      </c>
      <c r="D632" t="str">
        <f>IF(B632="Y",VLOOKUP(A632,Table2[[plain CG]:[cleavage site]],13,FALSE),"-")</f>
        <v>-</v>
      </c>
    </row>
    <row r="633" spans="1:4">
      <c r="A633" t="s">
        <v>950</v>
      </c>
      <c r="B633" t="str">
        <f>VLOOKUP(A633,Table2[[plain CG]:[cleavage site]],10,FALSE)</f>
        <v>N</v>
      </c>
      <c r="C633" t="str">
        <f>IF(B633="Y","between "&amp;(VLOOKUP(A633,Table2[[plain CG]:[cleavage site]],5,FALSE)-1)&amp;" and "&amp;VLOOKUP(A633,Table2[[plain CG]:[cleavage site]],5,FALSE),"-")</f>
        <v>-</v>
      </c>
      <c r="D633" t="str">
        <f>IF(B633="Y",VLOOKUP(A633,Table2[[plain CG]:[cleavage site]],13,FALSE),"-")</f>
        <v>-</v>
      </c>
    </row>
    <row r="634" spans="1:4">
      <c r="A634" t="s">
        <v>953</v>
      </c>
      <c r="B634" t="str">
        <f>VLOOKUP(A634,Table2[[plain CG]:[cleavage site]],10,FALSE)</f>
        <v>N</v>
      </c>
      <c r="C634" t="str">
        <f>IF(B634="Y","between "&amp;(VLOOKUP(A634,Table2[[plain CG]:[cleavage site]],5,FALSE)-1)&amp;" and "&amp;VLOOKUP(A634,Table2[[plain CG]:[cleavage site]],5,FALSE),"-")</f>
        <v>-</v>
      </c>
      <c r="D634" t="str">
        <f>IF(B634="Y",VLOOKUP(A634,Table2[[plain CG]:[cleavage site]],13,FALSE),"-")</f>
        <v>-</v>
      </c>
    </row>
    <row r="635" spans="1:4">
      <c r="A635" t="s">
        <v>956</v>
      </c>
      <c r="B635" t="str">
        <f>VLOOKUP(A635,Table2[[plain CG]:[cleavage site]],10,FALSE)</f>
        <v>N</v>
      </c>
      <c r="C635" t="str">
        <f>IF(B635="Y","between "&amp;(VLOOKUP(A635,Table2[[plain CG]:[cleavage site]],5,FALSE)-1)&amp;" and "&amp;VLOOKUP(A635,Table2[[plain CG]:[cleavage site]],5,FALSE),"-")</f>
        <v>-</v>
      </c>
      <c r="D635" t="str">
        <f>IF(B635="Y",VLOOKUP(A635,Table2[[plain CG]:[cleavage site]],13,FALSE),"-")</f>
        <v>-</v>
      </c>
    </row>
    <row r="636" spans="1:4">
      <c r="A636" t="s">
        <v>104</v>
      </c>
      <c r="B636" t="str">
        <f>VLOOKUP(A636,Table2[[plain CG]:[cleavage site]],10,FALSE)</f>
        <v>Y</v>
      </c>
      <c r="C636" t="str">
        <f>IF(B636="Y","between "&amp;(VLOOKUP(A636,Table2[[plain CG]:[cleavage site]],5,FALSE)-1)&amp;" and "&amp;VLOOKUP(A636,Table2[[plain CG]:[cleavage site]],5,FALSE),"-")</f>
        <v>between 32 and 33</v>
      </c>
      <c r="D636" t="str">
        <f>IF(B636="Y",VLOOKUP(A636,Table2[[plain CG]:[cleavage site]],13,FALSE),"-")</f>
        <v>CVG-LSG</v>
      </c>
    </row>
    <row r="637" spans="1:4">
      <c r="A637" t="s">
        <v>179</v>
      </c>
      <c r="B637" t="str">
        <f>VLOOKUP(A637,Table2[[plain CG]:[cleavage site]],10,FALSE)</f>
        <v>Y</v>
      </c>
      <c r="C637" t="str">
        <f>IF(B637="Y","between "&amp;(VLOOKUP(A637,Table2[[plain CG]:[cleavage site]],5,FALSE)-1)&amp;" and "&amp;VLOOKUP(A637,Table2[[plain CG]:[cleavage site]],5,FALSE),"-")</f>
        <v>between 18 and 19</v>
      </c>
      <c r="D637" t="str">
        <f>IF(B637="Y",VLOOKUP(A637,Table2[[plain CG]:[cleavage site]],13,FALSE),"-")</f>
        <v>AFG-RTM</v>
      </c>
    </row>
    <row r="638" spans="1:4">
      <c r="A638" t="s">
        <v>182</v>
      </c>
      <c r="B638" t="str">
        <f>VLOOKUP(A638,Table2[[plain CG]:[cleavage site]],10,FALSE)</f>
        <v>Y</v>
      </c>
      <c r="C638" t="str">
        <f>IF(B638="Y","between "&amp;(VLOOKUP(A638,Table2[[plain CG]:[cleavage site]],5,FALSE)-1)&amp;" and "&amp;VLOOKUP(A638,Table2[[plain CG]:[cleavage site]],5,FALSE),"-")</f>
        <v>between 19 and 20</v>
      </c>
      <c r="D638" t="str">
        <f>IF(B638="Y",VLOOKUP(A638,Table2[[plain CG]:[cleavage site]],13,FALSE),"-")</f>
        <v>TQA-RTM</v>
      </c>
    </row>
    <row r="639" spans="1:4">
      <c r="A639" t="s">
        <v>90</v>
      </c>
      <c r="B639" t="str">
        <f>VLOOKUP(A639,Table2[[plain CG]:[cleavage site]],10,FALSE)</f>
        <v>Y</v>
      </c>
      <c r="C639" t="str">
        <f>IF(B639="Y","between "&amp;(VLOOKUP(A639,Table2[[plain CG]:[cleavage site]],5,FALSE)-1)&amp;" and "&amp;VLOOKUP(A639,Table2[[plain CG]:[cleavage site]],5,FALSE),"-")</f>
        <v>between 18 and 19</v>
      </c>
      <c r="D639" t="str">
        <f>IF(B639="Y",VLOOKUP(A639,Table2[[plain CG]:[cleavage site]],13,FALSE),"-")</f>
        <v>AFG-RTM</v>
      </c>
    </row>
    <row r="640" spans="1:4">
      <c r="A640" t="s">
        <v>185</v>
      </c>
      <c r="B640" t="str">
        <f>VLOOKUP(A640,Table2[[plain CG]:[cleavage site]],10,FALSE)</f>
        <v>Y</v>
      </c>
      <c r="C640" t="str">
        <f>IF(B640="Y","between "&amp;(VLOOKUP(A640,Table2[[plain CG]:[cleavage site]],5,FALSE)-1)&amp;" and "&amp;VLOOKUP(A640,Table2[[plain CG]:[cleavage site]],5,FALSE),"-")</f>
        <v>between 19 and 20</v>
      </c>
      <c r="D640" t="str">
        <f>IF(B640="Y",VLOOKUP(A640,Table2[[plain CG]:[cleavage site]],13,FALSE),"-")</f>
        <v>VLG-RTM</v>
      </c>
    </row>
    <row r="641" spans="1:4">
      <c r="A641" t="s">
        <v>566</v>
      </c>
      <c r="B641" t="str">
        <f>VLOOKUP(A641,Table2[[plain CG]:[cleavage site]],10,FALSE)</f>
        <v>N</v>
      </c>
      <c r="C641" t="str">
        <f>IF(B641="Y","between "&amp;(VLOOKUP(A641,Table2[[plain CG]:[cleavage site]],5,FALSE)-1)&amp;" and "&amp;VLOOKUP(A641,Table2[[plain CG]:[cleavage site]],5,FALSE),"-")</f>
        <v>-</v>
      </c>
      <c r="D641" t="str">
        <f>IF(B641="Y",VLOOKUP(A641,Table2[[plain CG]:[cleavage site]],13,FALSE),"-")</f>
        <v>-</v>
      </c>
    </row>
    <row r="642" spans="1:4">
      <c r="A642" t="s">
        <v>313</v>
      </c>
      <c r="B642" t="str">
        <f>VLOOKUP(A642,Table2[[plain CG]:[cleavage site]],10,FALSE)</f>
        <v>Y</v>
      </c>
      <c r="C642" t="str">
        <f>IF(B642="Y","between "&amp;(VLOOKUP(A642,Table2[[plain CG]:[cleavage site]],5,FALSE)-1)&amp;" and "&amp;VLOOKUP(A642,Table2[[plain CG]:[cleavage site]],5,FALSE),"-")</f>
        <v>between 21 and 22</v>
      </c>
      <c r="D642" t="str">
        <f>IF(B642="Y",VLOOKUP(A642,Table2[[plain CG]:[cleavage site]],13,FALSE),"-")</f>
        <v>VES-RVR</v>
      </c>
    </row>
    <row r="643" spans="1:4">
      <c r="A643" t="s">
        <v>315</v>
      </c>
      <c r="B643" t="str">
        <f>VLOOKUP(A643,Table2[[plain CG]:[cleavage site]],10,FALSE)</f>
        <v>Y</v>
      </c>
      <c r="C643" t="str">
        <f>IF(B643="Y","between "&amp;(VLOOKUP(A643,Table2[[plain CG]:[cleavage site]],5,FALSE)-1)&amp;" and "&amp;VLOOKUP(A643,Table2[[plain CG]:[cleavage site]],5,FALSE),"-")</f>
        <v>between 25 and 26</v>
      </c>
      <c r="D643" t="str">
        <f>IF(B643="Y",VLOOKUP(A643,Table2[[plain CG]:[cleavage site]],13,FALSE),"-")</f>
        <v>GLA-EKN</v>
      </c>
    </row>
    <row r="644" spans="1:4">
      <c r="A644" t="s">
        <v>1513</v>
      </c>
      <c r="B644" t="str">
        <f>VLOOKUP(A644,Table2[[plain CG]:[cleavage site]],10,FALSE)</f>
        <v>Y</v>
      </c>
      <c r="C644" t="str">
        <f>IF(B644="Y","between "&amp;(VLOOKUP(A644,Table2[[plain CG]:[cleavage site]],5,FALSE)-1)&amp;" and "&amp;VLOOKUP(A644,Table2[[plain CG]:[cleavage site]],5,FALSE),"-")</f>
        <v>between 17 and 18</v>
      </c>
      <c r="D644" t="str">
        <f>IF(B644="Y",VLOOKUP(A644,Table2[[plain CG]:[cleavage site]],13,FALSE),"-")</f>
        <v>CSG-STE</v>
      </c>
    </row>
    <row r="645" spans="1:4">
      <c r="A645" t="s">
        <v>93</v>
      </c>
      <c r="B645" t="str">
        <f>VLOOKUP(A645,Table2[[plain CG]:[cleavage site]],10,FALSE)</f>
        <v>Y</v>
      </c>
      <c r="C645" t="str">
        <f>IF(B645="Y","between "&amp;(VLOOKUP(A645,Table2[[plain CG]:[cleavage site]],5,FALSE)-1)&amp;" and "&amp;VLOOKUP(A645,Table2[[plain CG]:[cleavage site]],5,FALSE),"-")</f>
        <v>between 22 and 23</v>
      </c>
      <c r="D645" t="str">
        <f>IF(B645="Y",VLOOKUP(A645,Table2[[plain CG]:[cleavage site]],13,FALSE),"-")</f>
        <v>TVA-SDQ</v>
      </c>
    </row>
    <row r="646" spans="1:4">
      <c r="A646" t="s">
        <v>96</v>
      </c>
      <c r="B646" t="str">
        <f>VLOOKUP(A646,Table2[[plain CG]:[cleavage site]],10,FALSE)</f>
        <v>Y</v>
      </c>
      <c r="C646" t="str">
        <f>IF(B646="Y","between "&amp;(VLOOKUP(A646,Table2[[plain CG]:[cleavage site]],5,FALSE)-1)&amp;" and "&amp;VLOOKUP(A646,Table2[[plain CG]:[cleavage site]],5,FALSE),"-")</f>
        <v>between 25 and 26</v>
      </c>
      <c r="D646" t="str">
        <f>IF(B646="Y",VLOOKUP(A646,Table2[[plain CG]:[cleavage site]],13,FALSE),"-")</f>
        <v>AQG-NSS</v>
      </c>
    </row>
    <row r="647" spans="1:4">
      <c r="A647" t="s">
        <v>229</v>
      </c>
      <c r="B647" t="str">
        <f>VLOOKUP(A647,Table2[[plain CG]:[cleavage site]],10,FALSE)</f>
        <v>Y</v>
      </c>
      <c r="C647" t="str">
        <f>IF(B647="Y","between "&amp;(VLOOKUP(A647,Table2[[plain CG]:[cleavage site]],5,FALSE)-1)&amp;" and "&amp;VLOOKUP(A647,Table2[[plain CG]:[cleavage site]],5,FALSE),"-")</f>
        <v>between 23 and 24</v>
      </c>
      <c r="D647" t="str">
        <f>IF(B647="Y",VLOOKUP(A647,Table2[[plain CG]:[cleavage site]],13,FALSE),"-")</f>
        <v>SQA-KTY</v>
      </c>
    </row>
    <row r="648" spans="1:4">
      <c r="A648" t="s">
        <v>1515</v>
      </c>
      <c r="B648" t="str">
        <f>VLOOKUP(A648,Table2[[plain CG]:[cleavage site]],10,FALSE)</f>
        <v>Y</v>
      </c>
      <c r="C648" t="str">
        <f>IF(B648="Y","between "&amp;(VLOOKUP(A648,Table2[[plain CG]:[cleavage site]],5,FALSE)-1)&amp;" and "&amp;VLOOKUP(A648,Table2[[plain CG]:[cleavage site]],5,FALSE),"-")</f>
        <v>between 21 and 22</v>
      </c>
      <c r="D648" t="str">
        <f>IF(B648="Y",VLOOKUP(A648,Table2[[plain CG]:[cleavage site]],13,FALSE),"-")</f>
        <v>TIA-KTV</v>
      </c>
    </row>
    <row r="649" spans="1:4">
      <c r="A649" t="s">
        <v>1517</v>
      </c>
      <c r="B649" t="str">
        <f>VLOOKUP(A649,Table2[[plain CG]:[cleavage site]],10,FALSE)</f>
        <v>Y</v>
      </c>
      <c r="C649" t="str">
        <f>IF(B649="Y","between "&amp;(VLOOKUP(A649,Table2[[plain CG]:[cleavage site]],5,FALSE)-1)&amp;" and "&amp;VLOOKUP(A649,Table2[[plain CG]:[cleavage site]],5,FALSE),"-")</f>
        <v>between 21 and 22</v>
      </c>
      <c r="D649" t="str">
        <f>IF(B649="Y",VLOOKUP(A649,Table2[[plain CG]:[cleavage site]],13,FALSE),"-")</f>
        <v>IAA-SKV</v>
      </c>
    </row>
    <row r="650" spans="1:4">
      <c r="A650" t="s">
        <v>216</v>
      </c>
      <c r="B650" t="str">
        <f>VLOOKUP(A650,Table2[[plain CG]:[cleavage site]],10,FALSE)</f>
        <v>Y</v>
      </c>
      <c r="C650" t="str">
        <f>IF(B650="Y","between "&amp;(VLOOKUP(A650,Table2[[plain CG]:[cleavage site]],5,FALSE)-1)&amp;" and "&amp;VLOOKUP(A650,Table2[[plain CG]:[cleavage site]],5,FALSE),"-")</f>
        <v>between 23 and 24</v>
      </c>
      <c r="D650" t="str">
        <f>IF(B650="Y",VLOOKUP(A650,Table2[[plain CG]:[cleavage site]],13,FALSE),"-")</f>
        <v>SEA-VCY</v>
      </c>
    </row>
    <row r="651" spans="1:4">
      <c r="A651" t="s">
        <v>218</v>
      </c>
      <c r="B651" t="str">
        <f>VLOOKUP(A651,Table2[[plain CG]:[cleavage site]],10,FALSE)</f>
        <v>Y</v>
      </c>
      <c r="C651" t="str">
        <f>IF(B651="Y","between "&amp;(VLOOKUP(A651,Table2[[plain CG]:[cleavage site]],5,FALSE)-1)&amp;" and "&amp;VLOOKUP(A651,Table2[[plain CG]:[cleavage site]],5,FALSE),"-")</f>
        <v>between 23 and 24</v>
      </c>
      <c r="D651" t="str">
        <f>IF(B651="Y",VLOOKUP(A651,Table2[[plain CG]:[cleavage site]],13,FALSE),"-")</f>
        <v>SEA-VCG</v>
      </c>
    </row>
    <row r="652" spans="1:4">
      <c r="A652" t="s">
        <v>220</v>
      </c>
      <c r="B652" t="str">
        <f>VLOOKUP(A652,Table2[[plain CG]:[cleavage site]],10,FALSE)</f>
        <v>Y</v>
      </c>
      <c r="C652" t="str">
        <f>IF(B652="Y","between "&amp;(VLOOKUP(A652,Table2[[plain CG]:[cleavage site]],5,FALSE)-1)&amp;" and "&amp;VLOOKUP(A652,Table2[[plain CG]:[cleavage site]],5,FALSE),"-")</f>
        <v>between 22 and 23</v>
      </c>
      <c r="D652" t="str">
        <f>IF(B652="Y",VLOOKUP(A652,Table2[[plain CG]:[cleavage site]],13,FALSE),"-")</f>
        <v>AQA-VCG</v>
      </c>
    </row>
    <row r="653" spans="1:4">
      <c r="A653" t="s">
        <v>222</v>
      </c>
      <c r="B653" t="str">
        <f>VLOOKUP(A653,Table2[[plain CG]:[cleavage site]],10,FALSE)</f>
        <v>Y</v>
      </c>
      <c r="C653" t="str">
        <f>IF(B653="Y","between "&amp;(VLOOKUP(A653,Table2[[plain CG]:[cleavage site]],5,FALSE)-1)&amp;" and "&amp;VLOOKUP(A653,Table2[[plain CG]:[cleavage site]],5,FALSE),"-")</f>
        <v>between 20 and 21</v>
      </c>
      <c r="D653" t="str">
        <f>IF(B653="Y",VLOOKUP(A653,Table2[[plain CG]:[cleavage site]],13,FALSE),"-")</f>
        <v>VRP-SEE</v>
      </c>
    </row>
    <row r="654" spans="1:4">
      <c r="A654" t="s">
        <v>148</v>
      </c>
      <c r="B654" t="str">
        <f>VLOOKUP(A654,Table2[[plain CG]:[cleavage site]],10,FALSE)</f>
        <v>N</v>
      </c>
      <c r="C654" t="str">
        <f>IF(B654="Y","between "&amp;(VLOOKUP(A654,Table2[[plain CG]:[cleavage site]],5,FALSE)-1)&amp;" and "&amp;VLOOKUP(A654,Table2[[plain CG]:[cleavage site]],5,FALSE),"-")</f>
        <v>-</v>
      </c>
      <c r="D654" t="str">
        <f>IF(B654="Y",VLOOKUP(A654,Table2[[plain CG]:[cleavage site]],13,FALSE),"-")</f>
        <v>-</v>
      </c>
    </row>
    <row r="655" spans="1:4">
      <c r="A655" t="s">
        <v>959</v>
      </c>
      <c r="B655" t="str">
        <f>VLOOKUP(A655,Table2[[plain CG]:[cleavage site]],10,FALSE)</f>
        <v>Y</v>
      </c>
      <c r="C655" t="str">
        <f>IF(B655="Y","between "&amp;(VLOOKUP(A655,Table2[[plain CG]:[cleavage site]],5,FALSE)-1)&amp;" and "&amp;VLOOKUP(A655,Table2[[plain CG]:[cleavage site]],5,FALSE),"-")</f>
        <v>between 20 and 21</v>
      </c>
      <c r="D655" t="str">
        <f>IF(B655="Y",VLOOKUP(A655,Table2[[plain CG]:[cleavage site]],13,FALSE),"-")</f>
        <v>GSS-VPV</v>
      </c>
    </row>
    <row r="656" spans="1:4">
      <c r="A656" t="s">
        <v>961</v>
      </c>
      <c r="B656" t="str">
        <f>VLOOKUP(A656,Table2[[plain CG]:[cleavage site]],10,FALSE)</f>
        <v>Y</v>
      </c>
      <c r="C656" t="str">
        <f>IF(B656="Y","between "&amp;(VLOOKUP(A656,Table2[[plain CG]:[cleavage site]],5,FALSE)-1)&amp;" and "&amp;VLOOKUP(A656,Table2[[plain CG]:[cleavage site]],5,FALSE),"-")</f>
        <v>between 23 and 24</v>
      </c>
      <c r="D656" t="str">
        <f>IF(B656="Y",VLOOKUP(A656,Table2[[plain CG]:[cleavage site]],13,FALSE),"-")</f>
        <v>TAC-RQT</v>
      </c>
    </row>
    <row r="657" spans="1:4">
      <c r="A657" t="s">
        <v>1519</v>
      </c>
      <c r="B657" t="str">
        <f>VLOOKUP(A657,Table2[[plain CG]:[cleavage site]],10,FALSE)</f>
        <v>N</v>
      </c>
      <c r="C657" t="str">
        <f>IF(B657="Y","between "&amp;(VLOOKUP(A657,Table2[[plain CG]:[cleavage site]],5,FALSE)-1)&amp;" and "&amp;VLOOKUP(A657,Table2[[plain CG]:[cleavage site]],5,FALSE),"-")</f>
        <v>-</v>
      </c>
      <c r="D657" t="str">
        <f>IF(B657="Y",VLOOKUP(A657,Table2[[plain CG]:[cleavage site]],13,FALSE),"-")</f>
        <v>-</v>
      </c>
    </row>
    <row r="658" spans="1:4">
      <c r="A658" t="s">
        <v>963</v>
      </c>
      <c r="B658" t="str">
        <f>VLOOKUP(A658,Table2[[plain CG]:[cleavage site]],10,FALSE)</f>
        <v>N</v>
      </c>
      <c r="C658" t="str">
        <f>IF(B658="Y","between "&amp;(VLOOKUP(A658,Table2[[plain CG]:[cleavage site]],5,FALSE)-1)&amp;" and "&amp;VLOOKUP(A658,Table2[[plain CG]:[cleavage site]],5,FALSE),"-")</f>
        <v>-</v>
      </c>
      <c r="D658" t="str">
        <f>IF(B658="Y",VLOOKUP(A658,Table2[[plain CG]:[cleavage site]],13,FALSE),"-")</f>
        <v>-</v>
      </c>
    </row>
    <row r="659" spans="1:4">
      <c r="A659" t="s">
        <v>569</v>
      </c>
      <c r="B659" t="str">
        <f>VLOOKUP(A659,Table2[[plain CG]:[cleavage site]],10,FALSE)</f>
        <v>N</v>
      </c>
      <c r="C659" t="str">
        <f>IF(B659="Y","between "&amp;(VLOOKUP(A659,Table2[[plain CG]:[cleavage site]],5,FALSE)-1)&amp;" and "&amp;VLOOKUP(A659,Table2[[plain CG]:[cleavage site]],5,FALSE),"-")</f>
        <v>-</v>
      </c>
      <c r="D659" t="str">
        <f>IF(B659="Y",VLOOKUP(A659,Table2[[plain CG]:[cleavage site]],13,FALSE),"-")</f>
        <v>-</v>
      </c>
    </row>
    <row r="660" spans="1:4">
      <c r="A660" t="s">
        <v>1522</v>
      </c>
      <c r="B660" t="str">
        <f>VLOOKUP(A660,Table2[[plain CG]:[cleavage site]],10,FALSE)</f>
        <v>Y</v>
      </c>
      <c r="C660" t="str">
        <f>IF(B660="Y","between "&amp;(VLOOKUP(A660,Table2[[plain CG]:[cleavage site]],5,FALSE)-1)&amp;" and "&amp;VLOOKUP(A660,Table2[[plain CG]:[cleavage site]],5,FALSE),"-")</f>
        <v>between 20 and 21</v>
      </c>
      <c r="D660" t="str">
        <f>IF(B660="Y",VLOOKUP(A660,Table2[[plain CG]:[cleavage site]],13,FALSE),"-")</f>
        <v>GSA-LHV</v>
      </c>
    </row>
    <row r="661" spans="1:4">
      <c r="A661" t="s">
        <v>966</v>
      </c>
      <c r="B661" t="str">
        <f>VLOOKUP(A661,Table2[[plain CG]:[cleavage site]],10,FALSE)</f>
        <v>N</v>
      </c>
      <c r="C661" t="str">
        <f>IF(B661="Y","between "&amp;(VLOOKUP(A661,Table2[[plain CG]:[cleavage site]],5,FALSE)-1)&amp;" and "&amp;VLOOKUP(A661,Table2[[plain CG]:[cleavage site]],5,FALSE),"-")</f>
        <v>-</v>
      </c>
      <c r="D661" t="str">
        <f>IF(B661="Y",VLOOKUP(A661,Table2[[plain CG]:[cleavage site]],13,FALSE),"-")</f>
        <v>-</v>
      </c>
    </row>
    <row r="662" spans="1:4">
      <c r="A662" t="s">
        <v>1524</v>
      </c>
      <c r="B662" t="str">
        <f>VLOOKUP(A662,Table2[[plain CG]:[cleavage site]],10,FALSE)</f>
        <v>Y</v>
      </c>
      <c r="C662" t="str">
        <f>IF(B662="Y","between "&amp;(VLOOKUP(A662,Table2[[plain CG]:[cleavage site]],5,FALSE)-1)&amp;" and "&amp;VLOOKUP(A662,Table2[[plain CG]:[cleavage site]],5,FALSE),"-")</f>
        <v>between 21 and 22</v>
      </c>
      <c r="D662" t="str">
        <f>IF(B662="Y",VLOOKUP(A662,Table2[[plain CG]:[cleavage site]],13,FALSE),"-")</f>
        <v>ISA-QNL</v>
      </c>
    </row>
    <row r="663" spans="1:4">
      <c r="A663" t="s">
        <v>757</v>
      </c>
      <c r="B663" t="str">
        <f>VLOOKUP(A663,Table2[[plain CG]:[cleavage site]],10,FALSE)</f>
        <v>Y</v>
      </c>
      <c r="C663" t="str">
        <f>IF(B663="Y","between "&amp;(VLOOKUP(A663,Table2[[plain CG]:[cleavage site]],5,FALSE)-1)&amp;" and "&amp;VLOOKUP(A663,Table2[[plain CG]:[cleavage site]],5,FALSE),"-")</f>
        <v>between 15 and 16</v>
      </c>
      <c r="D663" t="str">
        <f>IF(B663="Y",VLOOKUP(A663,Table2[[plain CG]:[cleavage site]],13,FALSE),"-")</f>
        <v>GVC-INP</v>
      </c>
    </row>
    <row r="664" spans="1:4">
      <c r="A664" t="s">
        <v>1526</v>
      </c>
      <c r="B664" t="str">
        <f>VLOOKUP(A664,Table2[[plain CG]:[cleavage site]],10,FALSE)</f>
        <v>Y</v>
      </c>
      <c r="C664" t="str">
        <f>IF(B664="Y","between "&amp;(VLOOKUP(A664,Table2[[plain CG]:[cleavage site]],5,FALSE)-1)&amp;" and "&amp;VLOOKUP(A664,Table2[[plain CG]:[cleavage site]],5,FALSE),"-")</f>
        <v>between 19 and 20</v>
      </c>
      <c r="D664" t="str">
        <f>IF(B664="Y",VLOOKUP(A664,Table2[[plain CG]:[cleavage site]],13,FALSE),"-")</f>
        <v>LEA-QPQ</v>
      </c>
    </row>
    <row r="665" spans="1:4">
      <c r="A665" t="s">
        <v>1528</v>
      </c>
      <c r="B665" t="str">
        <f>VLOOKUP(A665,Table2[[plain CG]:[cleavage site]],10,FALSE)</f>
        <v>Y</v>
      </c>
      <c r="C665" t="str">
        <f>IF(B665="Y","between "&amp;(VLOOKUP(A665,Table2[[plain CG]:[cleavage site]],5,FALSE)-1)&amp;" and "&amp;VLOOKUP(A665,Table2[[plain CG]:[cleavage site]],5,FALSE),"-")</f>
        <v>between 23 and 24</v>
      </c>
      <c r="D665" t="str">
        <f>IF(B665="Y",VLOOKUP(A665,Table2[[plain CG]:[cleavage site]],13,FALSE),"-")</f>
        <v>AEA-SPQ</v>
      </c>
    </row>
    <row r="666" spans="1:4">
      <c r="A666" t="s">
        <v>1530</v>
      </c>
      <c r="B666" t="str">
        <f>VLOOKUP(A666,Table2[[plain CG]:[cleavage site]],10,FALSE)</f>
        <v>Y</v>
      </c>
      <c r="C666" t="str">
        <f>IF(B666="Y","between "&amp;(VLOOKUP(A666,Table2[[plain CG]:[cleavage site]],5,FALSE)-1)&amp;" and "&amp;VLOOKUP(A666,Table2[[plain CG]:[cleavage site]],5,FALSE),"-")</f>
        <v>between 22 and 23</v>
      </c>
      <c r="D666" t="str">
        <f>IF(B666="Y",VLOOKUP(A666,Table2[[plain CG]:[cleavage site]],13,FALSE),"-")</f>
        <v>CHA-QGR</v>
      </c>
    </row>
    <row r="667" spans="1:4">
      <c r="A667" t="s">
        <v>1532</v>
      </c>
      <c r="B667" t="str">
        <f>VLOOKUP(A667,Table2[[plain CG]:[cleavage site]],10,FALSE)</f>
        <v>Y</v>
      </c>
      <c r="C667" t="str">
        <f>IF(B667="Y","between "&amp;(VLOOKUP(A667,Table2[[plain CG]:[cleavage site]],5,FALSE)-1)&amp;" and "&amp;VLOOKUP(A667,Table2[[plain CG]:[cleavage site]],5,FALSE),"-")</f>
        <v>between 18 and 19</v>
      </c>
      <c r="D667" t="str">
        <f>IF(B667="Y",VLOOKUP(A667,Table2[[plain CG]:[cleavage site]],13,FALSE),"-")</f>
        <v>VLA-QND</v>
      </c>
    </row>
    <row r="668" spans="1:4">
      <c r="A668" t="s">
        <v>42</v>
      </c>
      <c r="B668" t="str">
        <f>VLOOKUP(A668,Table2[[plain CG]:[cleavage site]],10,FALSE)</f>
        <v>Y</v>
      </c>
      <c r="C668" t="str">
        <f>IF(B668="Y","between "&amp;(VLOOKUP(A668,Table2[[plain CG]:[cleavage site]],5,FALSE)-1)&amp;" and "&amp;VLOOKUP(A668,Table2[[plain CG]:[cleavage site]],5,FALSE),"-")</f>
        <v>between 24 and 25</v>
      </c>
      <c r="D668" t="str">
        <f>IF(B668="Y",VLOOKUP(A668,Table2[[plain CG]:[cleavage site]],13,FALSE),"-")</f>
        <v>ANA-LQI</v>
      </c>
    </row>
    <row r="669" spans="1:4">
      <c r="A669" t="s">
        <v>45</v>
      </c>
      <c r="B669" t="str">
        <f>VLOOKUP(A669,Table2[[plain CG]:[cleavage site]],10,FALSE)</f>
        <v>Y</v>
      </c>
      <c r="C669" t="str">
        <f>IF(B669="Y","between "&amp;(VLOOKUP(A669,Table2[[plain CG]:[cleavage site]],5,FALSE)-1)&amp;" and "&amp;VLOOKUP(A669,Table2[[plain CG]:[cleavage site]],5,FALSE),"-")</f>
        <v>between 17 and 18</v>
      </c>
      <c r="D669" t="str">
        <f>IF(B669="Y",VLOOKUP(A669,Table2[[plain CG]:[cleavage site]],13,FALSE),"-")</f>
        <v>ALG-QIV</v>
      </c>
    </row>
    <row r="670" spans="1:4">
      <c r="A670" t="s">
        <v>1534</v>
      </c>
      <c r="B670" t="str">
        <f>VLOOKUP(A670,Table2[[plain CG]:[cleavage site]],10,FALSE)</f>
        <v>Y</v>
      </c>
      <c r="C670" t="str">
        <f>IF(B670="Y","between "&amp;(VLOOKUP(A670,Table2[[plain CG]:[cleavage site]],5,FALSE)-1)&amp;" and "&amp;VLOOKUP(A670,Table2[[plain CG]:[cleavage site]],5,FALSE),"-")</f>
        <v>between 19 and 20</v>
      </c>
      <c r="D670" t="str">
        <f>IF(B670="Y",VLOOKUP(A670,Table2[[plain CG]:[cleavage site]],13,FALSE),"-")</f>
        <v>AKA-QSD</v>
      </c>
    </row>
    <row r="671" spans="1:4">
      <c r="A671" t="s">
        <v>1536</v>
      </c>
      <c r="B671" t="str">
        <f>VLOOKUP(A671,Table2[[plain CG]:[cleavage site]],10,FALSE)</f>
        <v>Y</v>
      </c>
      <c r="C671" t="str">
        <f>IF(B671="Y","between "&amp;(VLOOKUP(A671,Table2[[plain CG]:[cleavage site]],5,FALSE)-1)&amp;" and "&amp;VLOOKUP(A671,Table2[[plain CG]:[cleavage site]],5,FALSE),"-")</f>
        <v>between 22 and 23</v>
      </c>
      <c r="D671" t="str">
        <f>IF(B671="Y",VLOOKUP(A671,Table2[[plain CG]:[cleavage site]],13,FALSE),"-")</f>
        <v>ALA-EVL</v>
      </c>
    </row>
    <row r="672" spans="1:4">
      <c r="A672" t="s">
        <v>968</v>
      </c>
      <c r="B672" t="str">
        <f>VLOOKUP(A672,Table2[[plain CG]:[cleavage site]],10,FALSE)</f>
        <v>N</v>
      </c>
      <c r="C672" t="str">
        <f>IF(B672="Y","between "&amp;(VLOOKUP(A672,Table2[[plain CG]:[cleavage site]],5,FALSE)-1)&amp;" and "&amp;VLOOKUP(A672,Table2[[plain CG]:[cleavage site]],5,FALSE),"-")</f>
        <v>-</v>
      </c>
      <c r="D672" t="str">
        <f>IF(B672="Y",VLOOKUP(A672,Table2[[plain CG]:[cleavage site]],13,FALSE),"-")</f>
        <v>-</v>
      </c>
    </row>
    <row r="673" spans="1:4">
      <c r="A673" t="s">
        <v>616</v>
      </c>
      <c r="B673" t="str">
        <f>VLOOKUP(A673,Table2[[plain CG]:[cleavage site]],10,FALSE)</f>
        <v>N</v>
      </c>
      <c r="C673" t="str">
        <f>IF(B673="Y","between "&amp;(VLOOKUP(A673,Table2[[plain CG]:[cleavage site]],5,FALSE)-1)&amp;" and "&amp;VLOOKUP(A673,Table2[[plain CG]:[cleavage site]],5,FALSE),"-")</f>
        <v>-</v>
      </c>
      <c r="D673" t="str">
        <f>IF(B673="Y",VLOOKUP(A673,Table2[[plain CG]:[cleavage site]],13,FALSE),"-")</f>
        <v>-</v>
      </c>
    </row>
    <row r="674" spans="1:4">
      <c r="A674" t="s">
        <v>971</v>
      </c>
      <c r="B674" t="str">
        <f>VLOOKUP(A674,Table2[[plain CG]:[cleavage site]],10,FALSE)</f>
        <v>Y</v>
      </c>
      <c r="C674" t="str">
        <f>IF(B674="Y","between "&amp;(VLOOKUP(A674,Table2[[plain CG]:[cleavage site]],5,FALSE)-1)&amp;" and "&amp;VLOOKUP(A674,Table2[[plain CG]:[cleavage site]],5,FALSE),"-")</f>
        <v>between 17 and 18</v>
      </c>
      <c r="D674" t="str">
        <f>IF(B674="Y",VLOOKUP(A674,Table2[[plain CG]:[cleavage site]],13,FALSE),"-")</f>
        <v>AYG-QDD</v>
      </c>
    </row>
    <row r="675" spans="1:4">
      <c r="A675" t="s">
        <v>571</v>
      </c>
      <c r="B675" t="str">
        <f>VLOOKUP(A675,Table2[[plain CG]:[cleavage site]],10,FALSE)</f>
        <v>Y</v>
      </c>
      <c r="C675" t="str">
        <f>IF(B675="Y","between "&amp;(VLOOKUP(A675,Table2[[plain CG]:[cleavage site]],5,FALSE)-1)&amp;" and "&amp;VLOOKUP(A675,Table2[[plain CG]:[cleavage site]],5,FALSE),"-")</f>
        <v>between 22 and 23</v>
      </c>
      <c r="D675" t="str">
        <f>IF(B675="Y",VLOOKUP(A675,Table2[[plain CG]:[cleavage site]],13,FALSE),"-")</f>
        <v>TGA-TAS</v>
      </c>
    </row>
    <row r="676" spans="1:4">
      <c r="A676" t="s">
        <v>973</v>
      </c>
      <c r="B676" t="str">
        <f>VLOOKUP(A676,Table2[[plain CG]:[cleavage site]],10,FALSE)</f>
        <v>Y</v>
      </c>
      <c r="C676" t="str">
        <f>IF(B676="Y","between "&amp;(VLOOKUP(A676,Table2[[plain CG]:[cleavage site]],5,FALSE)-1)&amp;" and "&amp;VLOOKUP(A676,Table2[[plain CG]:[cleavage site]],5,FALSE),"-")</f>
        <v>between 19 and 20</v>
      </c>
      <c r="D676" t="str">
        <f>IF(B676="Y",VLOOKUP(A676,Table2[[plain CG]:[cleavage site]],13,FALSE),"-")</f>
        <v>TIC-QGL</v>
      </c>
    </row>
    <row r="677" spans="1:4">
      <c r="A677" t="s">
        <v>317</v>
      </c>
      <c r="B677" t="str">
        <f>VLOOKUP(A677,Table2[[plain CG]:[cleavage site]],10,FALSE)</f>
        <v>N</v>
      </c>
      <c r="C677" t="str">
        <f>IF(B677="Y","between "&amp;(VLOOKUP(A677,Table2[[plain CG]:[cleavage site]],5,FALSE)-1)&amp;" and "&amp;VLOOKUP(A677,Table2[[plain CG]:[cleavage site]],5,FALSE),"-")</f>
        <v>-</v>
      </c>
      <c r="D677" t="str">
        <f>IF(B677="Y",VLOOKUP(A677,Table2[[plain CG]:[cleavage site]],13,FALSE),"-")</f>
        <v>-</v>
      </c>
    </row>
    <row r="678" spans="1:4">
      <c r="A678" t="s">
        <v>1538</v>
      </c>
      <c r="B678" t="str">
        <f>VLOOKUP(A678,Table2[[plain CG]:[cleavage site]],10,FALSE)</f>
        <v>Y</v>
      </c>
      <c r="C678" t="str">
        <f>IF(B678="Y","between "&amp;(VLOOKUP(A678,Table2[[plain CG]:[cleavage site]],5,FALSE)-1)&amp;" and "&amp;VLOOKUP(A678,Table2[[plain CG]:[cleavage site]],5,FALSE),"-")</f>
        <v>between 19 and 20</v>
      </c>
      <c r="D678" t="str">
        <f>IF(B678="Y",VLOOKUP(A678,Table2[[plain CG]:[cleavage site]],13,FALSE),"-")</f>
        <v>ALG-DQR</v>
      </c>
    </row>
    <row r="679" spans="1:4">
      <c r="A679" t="s">
        <v>1540</v>
      </c>
      <c r="B679" t="str">
        <f>VLOOKUP(A679,Table2[[plain CG]:[cleavage site]],10,FALSE)</f>
        <v>N</v>
      </c>
      <c r="C679" t="str">
        <f>IF(B679="Y","between "&amp;(VLOOKUP(A679,Table2[[plain CG]:[cleavage site]],5,FALSE)-1)&amp;" and "&amp;VLOOKUP(A679,Table2[[plain CG]:[cleavage site]],5,FALSE),"-")</f>
        <v>-</v>
      </c>
      <c r="D679" t="str">
        <f>IF(B679="Y",VLOOKUP(A679,Table2[[plain CG]:[cleavage site]],13,FALSE),"-")</f>
        <v>-</v>
      </c>
    </row>
    <row r="680" spans="1:4">
      <c r="A680" t="s">
        <v>686</v>
      </c>
      <c r="B680" t="str">
        <f>VLOOKUP(A680,Table2[[plain CG]:[cleavage site]],10,FALSE)</f>
        <v>N</v>
      </c>
      <c r="C680" t="str">
        <f>IF(B680="Y","between "&amp;(VLOOKUP(A680,Table2[[plain CG]:[cleavage site]],5,FALSE)-1)&amp;" and "&amp;VLOOKUP(A680,Table2[[plain CG]:[cleavage site]],5,FALSE),"-")</f>
        <v>-</v>
      </c>
      <c r="D680" t="str">
        <f>IF(B680="Y",VLOOKUP(A680,Table2[[plain CG]:[cleavage site]],13,FALSE),"-")</f>
        <v>-</v>
      </c>
    </row>
    <row r="681" spans="1:4">
      <c r="A681" t="s">
        <v>1543</v>
      </c>
      <c r="B681" t="str">
        <f>VLOOKUP(A681,Table2[[plain CG]:[cleavage site]],10,FALSE)</f>
        <v>Y</v>
      </c>
      <c r="C681" t="str">
        <f>IF(B681="Y","between "&amp;(VLOOKUP(A681,Table2[[plain CG]:[cleavage site]],5,FALSE)-1)&amp;" and "&amp;VLOOKUP(A681,Table2[[plain CG]:[cleavage site]],5,FALSE),"-")</f>
        <v>between 22 and 23</v>
      </c>
      <c r="D681" t="str">
        <f>IF(B681="Y",VLOOKUP(A681,Table2[[plain CG]:[cleavage site]],13,FALSE),"-")</f>
        <v>SES-SNT</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All data</vt:lpstr>
      <vt:lpstr>Genes Expressed in larvae only</vt:lpstr>
      <vt:lpstr>GO counting</vt:lpstr>
      <vt:lpstr>Flybqse ID for link</vt:lpstr>
      <vt:lpstr>Sheet1</vt:lpstr>
      <vt:lpstr>Sheet2</vt:lpstr>
      <vt:lpstr>SignalP</vt:lpstr>
      <vt:lpstr>Sheet4</vt:lpstr>
      <vt:lpstr>SignalP unique values</vt:lpstr>
      <vt:lpstr>Flybase batch</vt:lpstr>
      <vt:lpstr>Sheet10</vt:lpstr>
      <vt:lpstr>SP SPH</vt:lpstr>
      <vt:lpstr>Ross et al 2003</vt:lpstr>
      <vt:lpstr>Ross redited</vt:lpstr>
      <vt:lpstr>Flybase new</vt:lpstr>
      <vt:lpstr>larval stage analysis</vt:lpstr>
    </vt:vector>
  </TitlesOfParts>
  <Company>EPFL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Alfred Chng</dc:creator>
  <cp:lastModifiedBy>administrator</cp:lastModifiedBy>
  <dcterms:created xsi:type="dcterms:W3CDTF">2013-01-24T08:53:40Z</dcterms:created>
  <dcterms:modified xsi:type="dcterms:W3CDTF">2013-02-15T16:07:03Z</dcterms:modified>
</cp:coreProperties>
</file>